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CO_direct_24hr_CI_forecasts" sheetId="1" r:id="rId4"/>
    <sheet state="visible" name="ERCO_direct_96hr_CI_forecasts" sheetId="2" r:id="rId5"/>
    <sheet state="visible" name="ERCO direct - contrast 1 to 4 d" sheetId="3" r:id="rId6"/>
    <sheet state="visible" name="ERCO direct - PLOT contrast 1 t" sheetId="4" r:id="rId7"/>
    <sheet state="visible" name="ERCO_lifecycle_24hr_CI_forecast" sheetId="5" r:id="rId8"/>
  </sheets>
  <definedNames/>
  <calcPr/>
</workbook>
</file>

<file path=xl/sharedStrings.xml><?xml version="1.0" encoding="utf-8"?>
<sst xmlns="http://schemas.openxmlformats.org/spreadsheetml/2006/main" count="27" uniqueCount="18">
  <si>
    <t>datetime</t>
  </si>
  <si>
    <t>carbon_intensity_actual</t>
  </si>
  <si>
    <t>avg_carbon_intensity_forecast</t>
  </si>
  <si>
    <t>error</t>
  </si>
  <si>
    <t>daily mape</t>
  </si>
  <si>
    <t>date - 24h pred</t>
  </si>
  <si>
    <t>daily mape - 24</t>
  </si>
  <si>
    <t>date - 48h pred</t>
  </si>
  <si>
    <t>daily mape - 48</t>
  </si>
  <si>
    <t>date - 72h pred</t>
  </si>
  <si>
    <t>daily mape - 72</t>
  </si>
  <si>
    <t>date - 96h pred</t>
  </si>
  <si>
    <t>daily mape - 96</t>
  </si>
  <si>
    <t>date</t>
  </si>
  <si>
    <t>daily mape - 24h pred</t>
  </si>
  <si>
    <t>daily mape - 48h pred</t>
  </si>
  <si>
    <t>daily mape - 72h pred</t>
  </si>
  <si>
    <t>daily mape - 96h pred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</si>
</sst>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2" fontId="2" numFmtId="0" xfId="0" applyFill="1" applyFont="1"/>
    <xf borderId="0" fillId="0" fontId="1" numFmtId="11" xfId="0" applyAlignment="1" applyFont="1" applyNumberFormat="1">
      <alignment readingOrder="0"/>
    </xf>
    <xf borderId="0" fillId="2" fontId="2" numFmtId="11" xfId="0" applyFont="1" applyNumberFormat="1"/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1" xfId="0" applyAlignment="1" applyFont="1" applyNumberFormat="1">
      <alignment horizontal="right" vertical="bottom"/>
    </xf>
    <xf borderId="0" fillId="0" fontId="3" numFmtId="11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tr">
        <f>IFERROR(__xludf.DUMMYFUNCTION("FILTER(A:A, MOD(ROW(A:A), 24) = 1)
"),"datetime")</f>
        <v>datetime</v>
      </c>
      <c r="H1" s="2" t="str">
        <f>IFERROR(__xludf.DUMMYFUNCTION("FILTER(E:E, MOD(ROW(E:E), 24) = 1)
"),"daily mape")</f>
        <v>daily mape</v>
      </c>
    </row>
    <row r="2">
      <c r="A2" s="3">
        <v>44743.0</v>
      </c>
      <c r="B2" s="1">
        <v>331.84</v>
      </c>
      <c r="C2" s="1">
        <v>327.08255</v>
      </c>
      <c r="D2" s="1">
        <v>0.0145451048978306</v>
      </c>
      <c r="G2" s="4">
        <f>IFERROR(__xludf.DUMMYFUNCTION("""COMPUTED_VALUE"""),44743.958333333336)</f>
        <v>44743.95833</v>
      </c>
      <c r="H2" s="2">
        <f>IFERROR(__xludf.DUMMYFUNCTION("""COMPUTED_VALUE"""),0.040787680359130385)</f>
        <v>0.04078768036</v>
      </c>
    </row>
    <row r="3">
      <c r="A3" s="3">
        <v>44743.041666666664</v>
      </c>
      <c r="B3" s="1">
        <v>334.59</v>
      </c>
      <c r="C3" s="1">
        <v>327.662</v>
      </c>
      <c r="D3" s="1">
        <v>0.0211437395853043</v>
      </c>
      <c r="G3" s="4">
        <f>IFERROR(__xludf.DUMMYFUNCTION("""COMPUTED_VALUE"""),44744.958333333336)</f>
        <v>44744.95833</v>
      </c>
      <c r="H3" s="2">
        <f>IFERROR(__xludf.DUMMYFUNCTION("""COMPUTED_VALUE"""),0.042500817928973526)</f>
        <v>0.04250081793</v>
      </c>
    </row>
    <row r="4">
      <c r="A4" s="3">
        <v>44743.083333333336</v>
      </c>
      <c r="B4" s="1">
        <v>343.92</v>
      </c>
      <c r="C4" s="1">
        <v>323.34089</v>
      </c>
      <c r="D4" s="1">
        <v>0.063645244497224</v>
      </c>
      <c r="G4" s="4">
        <f>IFERROR(__xludf.DUMMYFUNCTION("""COMPUTED_VALUE"""),44745.958333333336)</f>
        <v>44745.95833</v>
      </c>
      <c r="H4" s="2">
        <f>IFERROR(__xludf.DUMMYFUNCTION("""COMPUTED_VALUE"""),0.07145031746760243)</f>
        <v>0.07145031747</v>
      </c>
    </row>
    <row r="5">
      <c r="A5" s="3">
        <v>44743.125</v>
      </c>
      <c r="B5" s="1">
        <v>325.47</v>
      </c>
      <c r="C5" s="1">
        <v>314.08422</v>
      </c>
      <c r="D5" s="1">
        <v>0.036250722815683</v>
      </c>
      <c r="G5" s="4">
        <f>IFERROR(__xludf.DUMMYFUNCTION("""COMPUTED_VALUE"""),44746.958333333336)</f>
        <v>44746.95833</v>
      </c>
      <c r="H5" s="2">
        <f>IFERROR(__xludf.DUMMYFUNCTION("""COMPUTED_VALUE"""),0.1722557992691952)</f>
        <v>0.1722557993</v>
      </c>
    </row>
    <row r="6">
      <c r="A6" s="3">
        <v>44743.166666666664</v>
      </c>
      <c r="B6" s="1">
        <v>303.34</v>
      </c>
      <c r="C6" s="1">
        <v>302.31025</v>
      </c>
      <c r="D6" s="1">
        <v>0.00340626889098195</v>
      </c>
      <c r="G6" s="4">
        <f>IFERROR(__xludf.DUMMYFUNCTION("""COMPUTED_VALUE"""),44747.958333333336)</f>
        <v>44747.95833</v>
      </c>
      <c r="H6" s="2">
        <f>IFERROR(__xludf.DUMMYFUNCTION("""COMPUTED_VALUE"""),0.13537735256170566)</f>
        <v>0.1353773526</v>
      </c>
    </row>
    <row r="7">
      <c r="A7" s="3">
        <v>44743.208333333336</v>
      </c>
      <c r="B7" s="1">
        <v>286.96</v>
      </c>
      <c r="C7" s="1">
        <v>291.05455</v>
      </c>
      <c r="D7" s="1">
        <v>0.0140679814144806</v>
      </c>
      <c r="G7" s="4">
        <f>IFERROR(__xludf.DUMMYFUNCTION("""COMPUTED_VALUE"""),44748.958333333336)</f>
        <v>44748.95833</v>
      </c>
      <c r="H7" s="2">
        <f>IFERROR(__xludf.DUMMYFUNCTION("""COMPUTED_VALUE"""),0.09079830278749357)</f>
        <v>0.09079830279</v>
      </c>
    </row>
    <row r="8">
      <c r="A8" s="3">
        <v>44743.25</v>
      </c>
      <c r="B8" s="1">
        <v>271.46</v>
      </c>
      <c r="C8" s="1">
        <v>282.32363</v>
      </c>
      <c r="D8" s="1">
        <v>0.0384793508074403</v>
      </c>
      <c r="G8" s="4">
        <f>IFERROR(__xludf.DUMMYFUNCTION("""COMPUTED_VALUE"""),44749.958333333336)</f>
        <v>44749.95833</v>
      </c>
      <c r="H8" s="2">
        <f>IFERROR(__xludf.DUMMYFUNCTION("""COMPUTED_VALUE"""),0.07415201258406058)</f>
        <v>0.07415201258</v>
      </c>
    </row>
    <row r="9">
      <c r="A9" s="3">
        <v>44743.291666666664</v>
      </c>
      <c r="B9" s="1">
        <v>257.51</v>
      </c>
      <c r="C9" s="1">
        <v>275.95785</v>
      </c>
      <c r="D9" s="1">
        <v>0.0668502454269737</v>
      </c>
      <c r="G9" s="4">
        <f>IFERROR(__xludf.DUMMYFUNCTION("""COMPUTED_VALUE"""),44750.958333333336)</f>
        <v>44750.95833</v>
      </c>
      <c r="H9" s="2">
        <f>IFERROR(__xludf.DUMMYFUNCTION("""COMPUTED_VALUE"""),0.07748956706758713)</f>
        <v>0.07748956707</v>
      </c>
    </row>
    <row r="10">
      <c r="A10" s="3">
        <v>44743.333333333336</v>
      </c>
      <c r="B10" s="1">
        <v>256.48</v>
      </c>
      <c r="C10" s="1">
        <v>272.909</v>
      </c>
      <c r="D10" s="1">
        <v>0.0601995536973862</v>
      </c>
      <c r="G10" s="4">
        <f>IFERROR(__xludf.DUMMYFUNCTION("""COMPUTED_VALUE"""),44751.958333333336)</f>
        <v>44751.95833</v>
      </c>
      <c r="H10" s="2">
        <f>IFERROR(__xludf.DUMMYFUNCTION("""COMPUTED_VALUE"""),0.07436049184722518)</f>
        <v>0.07436049185</v>
      </c>
    </row>
    <row r="11">
      <c r="A11" s="3">
        <v>44743.375</v>
      </c>
      <c r="B11" s="1">
        <v>258.54</v>
      </c>
      <c r="C11" s="1">
        <v>273.8976</v>
      </c>
      <c r="D11" s="1">
        <v>0.0560705898846867</v>
      </c>
      <c r="G11" s="4">
        <f>IFERROR(__xludf.DUMMYFUNCTION("""COMPUTED_VALUE"""),44752.958333333336)</f>
        <v>44752.95833</v>
      </c>
      <c r="H11" s="2">
        <f>IFERROR(__xludf.DUMMYFUNCTION("""COMPUTED_VALUE"""),0.09399515043854456)</f>
        <v>0.09399515044</v>
      </c>
    </row>
    <row r="12">
      <c r="A12" s="3">
        <v>44743.416666666664</v>
      </c>
      <c r="B12" s="1">
        <v>266.54</v>
      </c>
      <c r="C12" s="1">
        <v>278.65687</v>
      </c>
      <c r="D12" s="1">
        <v>0.0434831195800053</v>
      </c>
      <c r="G12" s="4">
        <f>IFERROR(__xludf.DUMMYFUNCTION("""COMPUTED_VALUE"""),44753.958333333336)</f>
        <v>44753.95833</v>
      </c>
      <c r="H12" s="2">
        <f>IFERROR(__xludf.DUMMYFUNCTION("""COMPUTED_VALUE"""),0.09784969219920077)</f>
        <v>0.0978496922</v>
      </c>
    </row>
    <row r="13">
      <c r="A13" s="3">
        <v>44743.458333333336</v>
      </c>
      <c r="B13" s="1">
        <v>279.22</v>
      </c>
      <c r="C13" s="1">
        <v>286.2773</v>
      </c>
      <c r="D13" s="1">
        <v>0.0246519720564641</v>
      </c>
      <c r="G13" s="4">
        <f>IFERROR(__xludf.DUMMYFUNCTION("""COMPUTED_VALUE"""),44754.958333333336)</f>
        <v>44754.95833</v>
      </c>
      <c r="H13" s="2">
        <f>IFERROR(__xludf.DUMMYFUNCTION("""COMPUTED_VALUE"""),0.08697003418423382)</f>
        <v>0.08697003418</v>
      </c>
    </row>
    <row r="14">
      <c r="A14" s="3">
        <v>44743.5</v>
      </c>
      <c r="B14" s="1">
        <v>294.23</v>
      </c>
      <c r="C14" s="1">
        <v>294.31171</v>
      </c>
      <c r="D14" s="1">
        <v>2.77630815301188E-4</v>
      </c>
      <c r="G14" s="4">
        <f>IFERROR(__xludf.DUMMYFUNCTION("""COMPUTED_VALUE"""),44755.958333333336)</f>
        <v>44755.95833</v>
      </c>
      <c r="H14" s="2">
        <f>IFERROR(__xludf.DUMMYFUNCTION("""COMPUTED_VALUE"""),0.0613022705901852)</f>
        <v>0.06130227059</v>
      </c>
    </row>
    <row r="15">
      <c r="A15" s="3">
        <v>44743.541666666664</v>
      </c>
      <c r="B15" s="1">
        <v>298.4</v>
      </c>
      <c r="C15" s="1">
        <v>301.3697</v>
      </c>
      <c r="D15" s="1">
        <v>0.00985400987557822</v>
      </c>
      <c r="G15" s="4">
        <f>IFERROR(__xludf.DUMMYFUNCTION("""COMPUTED_VALUE"""),44756.958333333336)</f>
        <v>44756.95833</v>
      </c>
      <c r="H15" s="2">
        <f>IFERROR(__xludf.DUMMYFUNCTION("""COMPUTED_VALUE"""),0.06753276351292647)</f>
        <v>0.06753276351</v>
      </c>
    </row>
    <row r="16">
      <c r="A16" s="3">
        <v>44743.583333333336</v>
      </c>
      <c r="B16" s="1">
        <v>285.98</v>
      </c>
      <c r="C16" s="1">
        <v>306.99838</v>
      </c>
      <c r="D16" s="1">
        <v>0.0684641397781968</v>
      </c>
      <c r="G16" s="4">
        <f>IFERROR(__xludf.DUMMYFUNCTION("""COMPUTED_VALUE"""),44757.958333333336)</f>
        <v>44757.95833</v>
      </c>
      <c r="H16" s="2">
        <f>IFERROR(__xludf.DUMMYFUNCTION("""COMPUTED_VALUE"""),0.04466977736655572)</f>
        <v>0.04466977737</v>
      </c>
    </row>
    <row r="17">
      <c r="A17" s="3">
        <v>44743.625</v>
      </c>
      <c r="B17" s="1">
        <v>274.48</v>
      </c>
      <c r="C17" s="1">
        <v>311.88528</v>
      </c>
      <c r="D17" s="1">
        <v>0.119932816322719</v>
      </c>
      <c r="G17" s="4">
        <f>IFERROR(__xludf.DUMMYFUNCTION("""COMPUTED_VALUE"""),44758.958333333336)</f>
        <v>44758.95833</v>
      </c>
      <c r="H17" s="2">
        <f>IFERROR(__xludf.DUMMYFUNCTION("""COMPUTED_VALUE"""),0.06255641951488208)</f>
        <v>0.06255641951</v>
      </c>
    </row>
    <row r="18">
      <c r="A18" s="3">
        <v>44743.666666666664</v>
      </c>
      <c r="B18" s="1">
        <v>296.73</v>
      </c>
      <c r="C18" s="1">
        <v>314.99939</v>
      </c>
      <c r="D18" s="1">
        <v>0.0579981758059912</v>
      </c>
      <c r="G18" s="4">
        <f>IFERROR(__xludf.DUMMYFUNCTION("""COMPUTED_VALUE"""),44759.958333333336)</f>
        <v>44759.95833</v>
      </c>
      <c r="H18" s="2">
        <f>IFERROR(__xludf.DUMMYFUNCTION("""COMPUTED_VALUE"""),0.09316852132480134)</f>
        <v>0.09316852132</v>
      </c>
    </row>
    <row r="19">
      <c r="A19" s="3">
        <v>44743.708333333336</v>
      </c>
      <c r="B19" s="1">
        <v>322.07</v>
      </c>
      <c r="C19" s="1">
        <v>318.07157</v>
      </c>
      <c r="D19" s="1">
        <v>0.0125708500134104</v>
      </c>
      <c r="G19" s="4">
        <f>IFERROR(__xludf.DUMMYFUNCTION("""COMPUTED_VALUE"""),44760.958333333336)</f>
        <v>44760.95833</v>
      </c>
      <c r="H19" s="2">
        <f>IFERROR(__xludf.DUMMYFUNCTION("""COMPUTED_VALUE"""),0.10532785606522534)</f>
        <v>0.1053278561</v>
      </c>
    </row>
    <row r="20">
      <c r="A20" s="3">
        <v>44743.75</v>
      </c>
      <c r="B20" s="1">
        <v>345.34</v>
      </c>
      <c r="C20" s="1">
        <v>320.38061</v>
      </c>
      <c r="D20" s="1">
        <v>0.0779054325416259</v>
      </c>
      <c r="G20" s="4">
        <f>IFERROR(__xludf.DUMMYFUNCTION("""COMPUTED_VALUE"""),44761.958333333336)</f>
        <v>44761.95833</v>
      </c>
      <c r="H20" s="2">
        <f>IFERROR(__xludf.DUMMYFUNCTION("""COMPUTED_VALUE"""),0.11502051152076087)</f>
        <v>0.1150205115</v>
      </c>
    </row>
    <row r="21">
      <c r="A21" s="3">
        <v>44743.791666666664</v>
      </c>
      <c r="B21" s="1">
        <v>349.03</v>
      </c>
      <c r="C21" s="1">
        <v>321.45947</v>
      </c>
      <c r="D21" s="1">
        <v>0.0857667375610367</v>
      </c>
      <c r="G21" s="4">
        <f>IFERROR(__xludf.DUMMYFUNCTION("""COMPUTED_VALUE"""),44762.958333333336)</f>
        <v>44762.95833</v>
      </c>
      <c r="H21" s="2">
        <f>IFERROR(__xludf.DUMMYFUNCTION("""COMPUTED_VALUE"""),0.11693337708288237)</f>
        <v>0.1169333771</v>
      </c>
    </row>
    <row r="22">
      <c r="A22" s="3">
        <v>44743.833333333336</v>
      </c>
      <c r="B22" s="1">
        <v>343.12</v>
      </c>
      <c r="C22" s="1">
        <v>321.42619</v>
      </c>
      <c r="D22" s="1">
        <v>0.0674923533766803</v>
      </c>
      <c r="G22" s="4">
        <f>IFERROR(__xludf.DUMMYFUNCTION("""COMPUTED_VALUE"""),44763.958333333336)</f>
        <v>44763.95833</v>
      </c>
      <c r="H22" s="2">
        <f>IFERROR(__xludf.DUMMYFUNCTION("""COMPUTED_VALUE"""),0.1301436133128283)</f>
        <v>0.1301436133</v>
      </c>
    </row>
    <row r="23">
      <c r="A23" s="3">
        <v>44743.875</v>
      </c>
      <c r="B23" s="1">
        <v>331.99</v>
      </c>
      <c r="C23" s="1">
        <v>321.57543</v>
      </c>
      <c r="D23" s="1">
        <v>0.0323860874569926</v>
      </c>
      <c r="G23" s="4">
        <f>IFERROR(__xludf.DUMMYFUNCTION("""COMPUTED_VALUE"""),44764.958333333336)</f>
        <v>44764.95833</v>
      </c>
      <c r="H23" s="2">
        <f>IFERROR(__xludf.DUMMYFUNCTION("""COMPUTED_VALUE"""),0.04578518720483037)</f>
        <v>0.0457851872</v>
      </c>
    </row>
    <row r="24">
      <c r="A24" s="3">
        <v>44743.916666666664</v>
      </c>
      <c r="B24" s="1">
        <v>323.32</v>
      </c>
      <c r="C24" s="1">
        <v>322.63955</v>
      </c>
      <c r="D24" s="1">
        <v>0.00210900988425011</v>
      </c>
      <c r="G24" s="4">
        <f>IFERROR(__xludf.DUMMYFUNCTION("""COMPUTED_VALUE"""),44765.958333333336)</f>
        <v>44765.95833</v>
      </c>
      <c r="H24" s="2">
        <f>IFERROR(__xludf.DUMMYFUNCTION("""COMPUTED_VALUE"""),0.08073096559133768)</f>
        <v>0.08073096559</v>
      </c>
    </row>
    <row r="25">
      <c r="A25" s="3">
        <v>44743.958333333336</v>
      </c>
      <c r="B25" s="1">
        <v>325.39</v>
      </c>
      <c r="C25" s="1">
        <v>324.95028</v>
      </c>
      <c r="D25" s="1">
        <v>0.001353191632886</v>
      </c>
      <c r="E25" s="5">
        <f t="shared" ref="E25:E4345" si="1">AVERAGE(D2:D25)</f>
        <v>0.04078768036</v>
      </c>
      <c r="G25" s="4">
        <f>IFERROR(__xludf.DUMMYFUNCTION("""COMPUTED_VALUE"""),44766.958333333336)</f>
        <v>44766.95833</v>
      </c>
      <c r="H25" s="2">
        <f>IFERROR(__xludf.DUMMYFUNCTION("""COMPUTED_VALUE"""),0.13303995083126607)</f>
        <v>0.1330399508</v>
      </c>
    </row>
    <row r="26">
      <c r="A26" s="3">
        <v>44744.0</v>
      </c>
      <c r="B26" s="1">
        <v>312.21</v>
      </c>
      <c r="C26" s="1">
        <v>312.72297</v>
      </c>
      <c r="D26" s="1">
        <v>0.00164033361540406</v>
      </c>
      <c r="E26" s="5">
        <f t="shared" si="1"/>
        <v>0.04024998156</v>
      </c>
      <c r="G26" s="4">
        <f>IFERROR(__xludf.DUMMYFUNCTION("""COMPUTED_VALUE"""),44767.958333333336)</f>
        <v>44767.95833</v>
      </c>
      <c r="H26" s="2">
        <f>IFERROR(__xludf.DUMMYFUNCTION("""COMPUTED_VALUE"""),0.13355557756919773)</f>
        <v>0.1335555776</v>
      </c>
    </row>
    <row r="27">
      <c r="A27" s="3">
        <v>44744.041666666664</v>
      </c>
      <c r="B27" s="1">
        <v>307.63</v>
      </c>
      <c r="C27" s="1">
        <v>313.24392</v>
      </c>
      <c r="D27" s="1">
        <v>0.017921880175679</v>
      </c>
      <c r="E27" s="5">
        <f t="shared" si="1"/>
        <v>0.04011573741</v>
      </c>
      <c r="G27" s="4">
        <f>IFERROR(__xludf.DUMMYFUNCTION("""COMPUTED_VALUE"""),44768.958333333336)</f>
        <v>44768.95833</v>
      </c>
      <c r="H27" s="2">
        <f>IFERROR(__xludf.DUMMYFUNCTION("""COMPUTED_VALUE"""),0.1573314656780293)</f>
        <v>0.1573314657</v>
      </c>
    </row>
    <row r="28">
      <c r="A28" s="3">
        <v>44744.083333333336</v>
      </c>
      <c r="B28" s="1">
        <v>316.77</v>
      </c>
      <c r="C28" s="1">
        <v>309.75609</v>
      </c>
      <c r="D28" s="1">
        <v>0.0226433320487742</v>
      </c>
      <c r="E28" s="5">
        <f t="shared" si="1"/>
        <v>0.03840732439</v>
      </c>
      <c r="G28" s="4">
        <f>IFERROR(__xludf.DUMMYFUNCTION("""COMPUTED_VALUE"""),44769.958333333336)</f>
        <v>44769.95833</v>
      </c>
      <c r="H28" s="2">
        <f>IFERROR(__xludf.DUMMYFUNCTION("""COMPUTED_VALUE"""),0.0846459658335169)</f>
        <v>0.08464596583</v>
      </c>
    </row>
    <row r="29">
      <c r="A29" s="3">
        <v>44744.125</v>
      </c>
      <c r="B29" s="1">
        <v>308.66</v>
      </c>
      <c r="C29" s="1">
        <v>302.60718</v>
      </c>
      <c r="D29" s="1">
        <v>0.0200022352410805</v>
      </c>
      <c r="E29" s="5">
        <f t="shared" si="1"/>
        <v>0.03773030408</v>
      </c>
      <c r="G29" s="4">
        <f>IFERROR(__xludf.DUMMYFUNCTION("""COMPUTED_VALUE"""),44770.958333333336)</f>
        <v>44770.95833</v>
      </c>
      <c r="H29" s="2">
        <f>IFERROR(__xludf.DUMMYFUNCTION("""COMPUTED_VALUE"""),0.07977957136923222)</f>
        <v>0.07977957137</v>
      </c>
    </row>
    <row r="30">
      <c r="A30" s="3">
        <v>44744.166666666664</v>
      </c>
      <c r="B30" s="1">
        <v>293.95</v>
      </c>
      <c r="C30" s="1">
        <v>292.24073</v>
      </c>
      <c r="D30" s="1">
        <v>0.00584884249365242</v>
      </c>
      <c r="E30" s="5">
        <f t="shared" si="1"/>
        <v>0.03783207798</v>
      </c>
      <c r="G30" s="4">
        <f>IFERROR(__xludf.DUMMYFUNCTION("""COMPUTED_VALUE"""),44771.958333333336)</f>
        <v>44771.95833</v>
      </c>
      <c r="H30" s="2">
        <f>IFERROR(__xludf.DUMMYFUNCTION("""COMPUTED_VALUE"""),0.059778588369489245)</f>
        <v>0.05977858837</v>
      </c>
    </row>
    <row r="31">
      <c r="A31" s="3">
        <v>44744.208333333336</v>
      </c>
      <c r="B31" s="1">
        <v>282.36</v>
      </c>
      <c r="C31" s="1">
        <v>280.9721</v>
      </c>
      <c r="D31" s="1">
        <v>0.00493963635535343</v>
      </c>
      <c r="E31" s="5">
        <f t="shared" si="1"/>
        <v>0.03745173027</v>
      </c>
      <c r="G31" s="4">
        <f>IFERROR(__xludf.DUMMYFUNCTION("""COMPUTED_VALUE"""),44772.958333333336)</f>
        <v>44772.95833</v>
      </c>
      <c r="H31" s="2">
        <f>IFERROR(__xludf.DUMMYFUNCTION("""COMPUTED_VALUE"""),0.054199920637427866)</f>
        <v>0.05419992064</v>
      </c>
    </row>
    <row r="32">
      <c r="A32" s="3">
        <v>44744.25</v>
      </c>
      <c r="B32" s="1">
        <v>267.25</v>
      </c>
      <c r="C32" s="1">
        <v>272.70883</v>
      </c>
      <c r="D32" s="1">
        <v>0.0200170636205654</v>
      </c>
      <c r="E32" s="5">
        <f t="shared" si="1"/>
        <v>0.0366824683</v>
      </c>
      <c r="G32" s="4">
        <f>IFERROR(__xludf.DUMMYFUNCTION("""COMPUTED_VALUE"""),44773.958333333336)</f>
        <v>44773.95833</v>
      </c>
      <c r="H32" s="2">
        <f>IFERROR(__xludf.DUMMYFUNCTION("""COMPUTED_VALUE"""),0.08803366602107916)</f>
        <v>0.08803366602</v>
      </c>
    </row>
    <row r="33">
      <c r="A33" s="3">
        <v>44744.291666666664</v>
      </c>
      <c r="B33" s="1">
        <v>272.68</v>
      </c>
      <c r="C33" s="1">
        <v>269.06767</v>
      </c>
      <c r="D33" s="1">
        <v>0.0134253587582632</v>
      </c>
      <c r="E33" s="5">
        <f t="shared" si="1"/>
        <v>0.03445643136</v>
      </c>
      <c r="G33" s="4">
        <f>IFERROR(__xludf.DUMMYFUNCTION("""COMPUTED_VALUE"""),44774.958333333336)</f>
        <v>44774.95833</v>
      </c>
      <c r="H33" s="2">
        <f>IFERROR(__xludf.DUMMYFUNCTION("""COMPUTED_VALUE"""),0.07598740068859124)</f>
        <v>0.07598740069</v>
      </c>
    </row>
    <row r="34">
      <c r="A34" s="3">
        <v>44744.333333333336</v>
      </c>
      <c r="B34" s="1">
        <v>277.8</v>
      </c>
      <c r="C34" s="1">
        <v>269.61775</v>
      </c>
      <c r="D34" s="1">
        <v>0.0303475939547749</v>
      </c>
      <c r="E34" s="5">
        <f t="shared" si="1"/>
        <v>0.0332125997</v>
      </c>
      <c r="G34" s="4">
        <f>IFERROR(__xludf.DUMMYFUNCTION("""COMPUTED_VALUE"""),44775.958333333336)</f>
        <v>44775.95833</v>
      </c>
      <c r="H34" s="2">
        <f>IFERROR(__xludf.DUMMYFUNCTION("""COMPUTED_VALUE"""),0.09329848338503821)</f>
        <v>0.09329848339</v>
      </c>
    </row>
    <row r="35">
      <c r="A35" s="3">
        <v>44744.375</v>
      </c>
      <c r="B35" s="1">
        <v>276.49</v>
      </c>
      <c r="C35" s="1">
        <v>273.73335</v>
      </c>
      <c r="D35" s="1">
        <v>0.0100705668490888</v>
      </c>
      <c r="E35" s="5">
        <f t="shared" si="1"/>
        <v>0.03129593208</v>
      </c>
      <c r="G35" s="4">
        <f>IFERROR(__xludf.DUMMYFUNCTION("""COMPUTED_VALUE"""),44776.958333333336)</f>
        <v>44776.95833</v>
      </c>
      <c r="H35" s="2">
        <f>IFERROR(__xludf.DUMMYFUNCTION("""COMPUTED_VALUE"""),0.07434687686110607)</f>
        <v>0.07434687686</v>
      </c>
    </row>
    <row r="36">
      <c r="A36" s="3">
        <v>44744.416666666664</v>
      </c>
      <c r="B36" s="1">
        <v>288.74</v>
      </c>
      <c r="C36" s="1">
        <v>281.87899</v>
      </c>
      <c r="D36" s="1">
        <v>0.0243402674317799</v>
      </c>
      <c r="E36" s="5">
        <f t="shared" si="1"/>
        <v>0.03049831324</v>
      </c>
      <c r="G36" s="4">
        <f>IFERROR(__xludf.DUMMYFUNCTION("""COMPUTED_VALUE"""),44777.958333333336)</f>
        <v>44777.95833</v>
      </c>
      <c r="H36" s="2">
        <f>IFERROR(__xludf.DUMMYFUNCTION("""COMPUTED_VALUE"""),0.07153225466818759)</f>
        <v>0.07153225467</v>
      </c>
    </row>
    <row r="37">
      <c r="A37" s="3">
        <v>44744.458333333336</v>
      </c>
      <c r="B37" s="1">
        <v>298.93</v>
      </c>
      <c r="C37" s="1">
        <v>293.84248</v>
      </c>
      <c r="D37" s="1">
        <v>0.0173137662056214</v>
      </c>
      <c r="E37" s="5">
        <f t="shared" si="1"/>
        <v>0.03019255466</v>
      </c>
      <c r="G37" s="4">
        <f>IFERROR(__xludf.DUMMYFUNCTION("""COMPUTED_VALUE"""),44778.958333333336)</f>
        <v>44778.95833</v>
      </c>
      <c r="H37" s="2">
        <f>IFERROR(__xludf.DUMMYFUNCTION("""COMPUTED_VALUE"""),0.07714026627288063)</f>
        <v>0.07714026627</v>
      </c>
    </row>
    <row r="38">
      <c r="A38" s="3">
        <v>44744.5</v>
      </c>
      <c r="B38" s="1">
        <v>308.74</v>
      </c>
      <c r="C38" s="1">
        <v>306.78451</v>
      </c>
      <c r="D38" s="1">
        <v>0.00637414842098774</v>
      </c>
      <c r="E38" s="5">
        <f t="shared" si="1"/>
        <v>0.03044657623</v>
      </c>
      <c r="G38" s="4">
        <f>IFERROR(__xludf.DUMMYFUNCTION("""COMPUTED_VALUE"""),44779.958333333336)</f>
        <v>44779.95833</v>
      </c>
      <c r="H38" s="2">
        <f>IFERROR(__xludf.DUMMYFUNCTION("""COMPUTED_VALUE"""),0.07632740518867302)</f>
        <v>0.07632740519</v>
      </c>
    </row>
    <row r="39">
      <c r="A39" s="3">
        <v>44744.541666666664</v>
      </c>
      <c r="B39" s="1">
        <v>309.66</v>
      </c>
      <c r="C39" s="1">
        <v>318.05656</v>
      </c>
      <c r="D39" s="1">
        <v>0.0263995812568681</v>
      </c>
      <c r="E39" s="5">
        <f t="shared" si="1"/>
        <v>0.03113597503</v>
      </c>
      <c r="G39" s="4">
        <f>IFERROR(__xludf.DUMMYFUNCTION("""COMPUTED_VALUE"""),44780.958333333336)</f>
        <v>44780.95833</v>
      </c>
      <c r="H39" s="2">
        <f>IFERROR(__xludf.DUMMYFUNCTION("""COMPUTED_VALUE"""),0.11285813639712007)</f>
        <v>0.1128581364</v>
      </c>
    </row>
    <row r="40">
      <c r="A40" s="3">
        <v>44744.583333333336</v>
      </c>
      <c r="B40" s="1">
        <v>289.55</v>
      </c>
      <c r="C40" s="1">
        <v>327.38281</v>
      </c>
      <c r="D40" s="1">
        <v>0.115561382101888</v>
      </c>
      <c r="E40" s="5">
        <f t="shared" si="1"/>
        <v>0.03309836013</v>
      </c>
      <c r="G40" s="4">
        <f>IFERROR(__xludf.DUMMYFUNCTION("""COMPUTED_VALUE"""),44781.958333333336)</f>
        <v>44781.95833</v>
      </c>
      <c r="H40" s="2">
        <f>IFERROR(__xludf.DUMMYFUNCTION("""COMPUTED_VALUE"""),0.11333855818777366)</f>
        <v>0.1133385582</v>
      </c>
    </row>
    <row r="41">
      <c r="A41" s="3">
        <v>44744.625</v>
      </c>
      <c r="B41" s="1">
        <v>279.62</v>
      </c>
      <c r="C41" s="1">
        <v>335.0583</v>
      </c>
      <c r="D41" s="1">
        <v>0.16545866793928</v>
      </c>
      <c r="E41" s="5">
        <f t="shared" si="1"/>
        <v>0.03499527061</v>
      </c>
      <c r="G41" s="4">
        <f>IFERROR(__xludf.DUMMYFUNCTION("""COMPUTED_VALUE"""),44782.958333333336)</f>
        <v>44782.95833</v>
      </c>
      <c r="H41" s="2">
        <f>IFERROR(__xludf.DUMMYFUNCTION("""COMPUTED_VALUE"""),0.06514506243653848)</f>
        <v>0.06514506244</v>
      </c>
    </row>
    <row r="42">
      <c r="A42" s="3">
        <v>44744.666666666664</v>
      </c>
      <c r="B42" s="1">
        <v>289.53</v>
      </c>
      <c r="C42" s="1">
        <v>338.47287</v>
      </c>
      <c r="D42" s="1">
        <v>0.144599092979003</v>
      </c>
      <c r="E42" s="5">
        <f t="shared" si="1"/>
        <v>0.03860364216</v>
      </c>
      <c r="G42" s="4">
        <f>IFERROR(__xludf.DUMMYFUNCTION("""COMPUTED_VALUE"""),44783.958333333336)</f>
        <v>44783.95833</v>
      </c>
      <c r="H42" s="2">
        <f>IFERROR(__xludf.DUMMYFUNCTION("""COMPUTED_VALUE"""),0.04877928594872444)</f>
        <v>0.04877928595</v>
      </c>
    </row>
    <row r="43">
      <c r="A43" s="3">
        <v>44744.708333333336</v>
      </c>
      <c r="B43" s="1">
        <v>307.63</v>
      </c>
      <c r="C43" s="1">
        <v>339.07444</v>
      </c>
      <c r="D43" s="1">
        <v>0.0927360965338466</v>
      </c>
      <c r="E43" s="5">
        <f t="shared" si="1"/>
        <v>0.04194386077</v>
      </c>
      <c r="G43" s="4">
        <f>IFERROR(__xludf.DUMMYFUNCTION("""COMPUTED_VALUE"""),44784.958333333336)</f>
        <v>44784.95833</v>
      </c>
      <c r="H43" s="2">
        <f>IFERROR(__xludf.DUMMYFUNCTION("""COMPUTED_VALUE"""),0.04094861723313744)</f>
        <v>0.04094861723</v>
      </c>
    </row>
    <row r="44">
      <c r="A44" s="3">
        <v>44744.75</v>
      </c>
      <c r="B44" s="1">
        <v>322.43</v>
      </c>
      <c r="C44" s="1">
        <v>337.37053</v>
      </c>
      <c r="D44" s="1">
        <v>0.0442852255056183</v>
      </c>
      <c r="E44" s="5">
        <f t="shared" si="1"/>
        <v>0.04054301881</v>
      </c>
      <c r="G44" s="4">
        <f>IFERROR(__xludf.DUMMYFUNCTION("""COMPUTED_VALUE"""),44785.958333333336)</f>
        <v>44785.95833</v>
      </c>
      <c r="H44" s="2">
        <f>IFERROR(__xludf.DUMMYFUNCTION("""COMPUTED_VALUE"""),0.03890439206270969)</f>
        <v>0.03890439206</v>
      </c>
    </row>
    <row r="45">
      <c r="A45" s="3">
        <v>44744.791666666664</v>
      </c>
      <c r="B45" s="1">
        <v>331.57</v>
      </c>
      <c r="C45" s="1">
        <v>334.47997</v>
      </c>
      <c r="D45" s="1">
        <v>0.00869998284202186</v>
      </c>
      <c r="E45" s="5">
        <f t="shared" si="1"/>
        <v>0.03733190403</v>
      </c>
      <c r="G45" s="4">
        <f>IFERROR(__xludf.DUMMYFUNCTION("""COMPUTED_VALUE"""),44786.958333333336)</f>
        <v>44786.95833</v>
      </c>
      <c r="H45" s="2">
        <f>IFERROR(__xludf.DUMMYFUNCTION("""COMPUTED_VALUE"""),0.039446767627317074)</f>
        <v>0.03944676763</v>
      </c>
    </row>
    <row r="46">
      <c r="A46" s="3">
        <v>44744.833333333336</v>
      </c>
      <c r="B46" s="1">
        <v>331.09</v>
      </c>
      <c r="C46" s="1">
        <v>331.57078</v>
      </c>
      <c r="D46" s="1">
        <v>0.00145000714477927</v>
      </c>
      <c r="E46" s="5">
        <f t="shared" si="1"/>
        <v>0.0345801396</v>
      </c>
      <c r="G46" s="4">
        <f>IFERROR(__xludf.DUMMYFUNCTION("""COMPUTED_VALUE"""),44787.958333333336)</f>
        <v>44787.95833</v>
      </c>
      <c r="H46" s="2">
        <f>IFERROR(__xludf.DUMMYFUNCTION("""COMPUTED_VALUE"""),0.0358225052329515)</f>
        <v>0.03582250523</v>
      </c>
    </row>
    <row r="47">
      <c r="A47" s="3">
        <v>44744.875</v>
      </c>
      <c r="B47" s="1">
        <v>317.3</v>
      </c>
      <c r="C47" s="1">
        <v>329.55051</v>
      </c>
      <c r="D47" s="1">
        <v>0.0371733911138537</v>
      </c>
      <c r="E47" s="5">
        <f t="shared" si="1"/>
        <v>0.03477961059</v>
      </c>
      <c r="G47" s="4">
        <f>IFERROR(__xludf.DUMMYFUNCTION("""COMPUTED_VALUE"""),44788.958333333336)</f>
        <v>44788.95833</v>
      </c>
      <c r="H47" s="2">
        <f>IFERROR(__xludf.DUMMYFUNCTION("""COMPUTED_VALUE"""),0.035516798234924915)</f>
        <v>0.03551679823</v>
      </c>
    </row>
    <row r="48">
      <c r="A48" s="3">
        <v>44744.916666666664</v>
      </c>
      <c r="B48" s="1">
        <v>306.73</v>
      </c>
      <c r="C48" s="1">
        <v>329.37084</v>
      </c>
      <c r="D48" s="1">
        <v>0.0687396613494988</v>
      </c>
      <c r="E48" s="5">
        <f t="shared" si="1"/>
        <v>0.03755588773</v>
      </c>
      <c r="G48" s="4">
        <f>IFERROR(__xludf.DUMMYFUNCTION("""COMPUTED_VALUE"""),44789.958333333336)</f>
        <v>44789.95833</v>
      </c>
      <c r="H48" s="2">
        <f>IFERROR(__xludf.DUMMYFUNCTION("""COMPUTED_VALUE"""),0.06997553409388109)</f>
        <v>0.06997553409</v>
      </c>
    </row>
    <row r="49">
      <c r="A49" s="3">
        <v>44744.958333333336</v>
      </c>
      <c r="B49" s="1">
        <v>291.54</v>
      </c>
      <c r="C49" s="1">
        <v>331.30732</v>
      </c>
      <c r="D49" s="1">
        <v>0.120031516357682</v>
      </c>
      <c r="E49" s="5">
        <f t="shared" si="1"/>
        <v>0.04250081793</v>
      </c>
      <c r="G49" s="4">
        <f>IFERROR(__xludf.DUMMYFUNCTION("""COMPUTED_VALUE"""),44790.958333333336)</f>
        <v>44790.95833</v>
      </c>
      <c r="H49" s="2">
        <f>IFERROR(__xludf.DUMMYFUNCTION("""COMPUTED_VALUE"""),0.04336593056700147)</f>
        <v>0.04336593057</v>
      </c>
    </row>
    <row r="50">
      <c r="A50" s="3">
        <v>44745.0</v>
      </c>
      <c r="B50" s="1">
        <v>289.01</v>
      </c>
      <c r="C50" s="1">
        <v>283.75998</v>
      </c>
      <c r="D50" s="1">
        <v>0.0185016223922767</v>
      </c>
      <c r="E50" s="5">
        <f t="shared" si="1"/>
        <v>0.04320337163</v>
      </c>
      <c r="G50" s="4">
        <f>IFERROR(__xludf.DUMMYFUNCTION("""COMPUTED_VALUE"""),44791.958333333336)</f>
        <v>44791.95833</v>
      </c>
      <c r="H50" s="2">
        <f>IFERROR(__xludf.DUMMYFUNCTION("""COMPUTED_VALUE"""),0.06613347063914177)</f>
        <v>0.06613347064</v>
      </c>
    </row>
    <row r="51">
      <c r="A51" s="3">
        <v>44745.041666666664</v>
      </c>
      <c r="B51" s="1">
        <v>295.7</v>
      </c>
      <c r="C51" s="1">
        <v>288.22931</v>
      </c>
      <c r="D51" s="1">
        <v>0.025919258523708</v>
      </c>
      <c r="E51" s="5">
        <f t="shared" si="1"/>
        <v>0.04353659573</v>
      </c>
      <c r="G51" s="4">
        <f>IFERROR(__xludf.DUMMYFUNCTION("""COMPUTED_VALUE"""),44792.958333333336)</f>
        <v>44792.95833</v>
      </c>
      <c r="H51" s="2">
        <f>IFERROR(__xludf.DUMMYFUNCTION("""COMPUTED_VALUE"""),0.03264517126998174)</f>
        <v>0.03264517127</v>
      </c>
    </row>
    <row r="52">
      <c r="A52" s="3">
        <v>44745.083333333336</v>
      </c>
      <c r="B52" s="1">
        <v>306.41</v>
      </c>
      <c r="C52" s="1">
        <v>287.79615</v>
      </c>
      <c r="D52" s="1">
        <v>0.0646772029438198</v>
      </c>
      <c r="E52" s="5">
        <f t="shared" si="1"/>
        <v>0.04528800701</v>
      </c>
      <c r="G52" s="4">
        <f>IFERROR(__xludf.DUMMYFUNCTION("""COMPUTED_VALUE"""),44793.958333333336)</f>
        <v>44793.95833</v>
      </c>
      <c r="H52" s="2">
        <f>IFERROR(__xludf.DUMMYFUNCTION("""COMPUTED_VALUE"""),0.04791475018494417)</f>
        <v>0.04791475018</v>
      </c>
    </row>
    <row r="53">
      <c r="A53" s="3">
        <v>44745.125</v>
      </c>
      <c r="B53" s="1">
        <v>310.67</v>
      </c>
      <c r="C53" s="1">
        <v>283.75012</v>
      </c>
      <c r="D53" s="1">
        <v>0.0948717836665585</v>
      </c>
      <c r="E53" s="5">
        <f t="shared" si="1"/>
        <v>0.04840757153</v>
      </c>
      <c r="G53" s="4">
        <f>IFERROR(__xludf.DUMMYFUNCTION("""COMPUTED_VALUE"""),44794.958333333336)</f>
        <v>44794.95833</v>
      </c>
      <c r="H53" s="2">
        <f>IFERROR(__xludf.DUMMYFUNCTION("""COMPUTED_VALUE"""),0.042407175858810896)</f>
        <v>0.04240717586</v>
      </c>
    </row>
    <row r="54">
      <c r="A54" s="3">
        <v>44745.166666666664</v>
      </c>
      <c r="B54" s="1">
        <v>311.41</v>
      </c>
      <c r="C54" s="1">
        <v>278.50217</v>
      </c>
      <c r="D54" s="1">
        <v>0.118160048806801</v>
      </c>
      <c r="E54" s="5">
        <f t="shared" si="1"/>
        <v>0.05308720513</v>
      </c>
      <c r="G54" s="4">
        <f>IFERROR(__xludf.DUMMYFUNCTION("""COMPUTED_VALUE"""),44795.958333333336)</f>
        <v>44795.95833</v>
      </c>
      <c r="H54" s="2">
        <f>IFERROR(__xludf.DUMMYFUNCTION("""COMPUTED_VALUE"""),0.06332582174591946)</f>
        <v>0.06332582175</v>
      </c>
    </row>
    <row r="55">
      <c r="A55" s="3">
        <v>44745.208333333336</v>
      </c>
      <c r="B55" s="1">
        <v>310.62</v>
      </c>
      <c r="C55" s="1">
        <v>274.51572</v>
      </c>
      <c r="D55" s="1">
        <v>0.131519899843987</v>
      </c>
      <c r="E55" s="5">
        <f t="shared" si="1"/>
        <v>0.05836138277</v>
      </c>
      <c r="G55" s="4">
        <f>IFERROR(__xludf.DUMMYFUNCTION("""COMPUTED_VALUE"""),44796.958333333336)</f>
        <v>44796.95833</v>
      </c>
      <c r="H55" s="2">
        <f>IFERROR(__xludf.DUMMYFUNCTION("""COMPUTED_VALUE"""),0.045653148767873956)</f>
        <v>0.04565314877</v>
      </c>
    </row>
    <row r="56">
      <c r="A56" s="3">
        <v>44745.25</v>
      </c>
      <c r="B56" s="1">
        <v>301.36</v>
      </c>
      <c r="C56" s="1">
        <v>273.9112</v>
      </c>
      <c r="D56" s="1">
        <v>0.100210579195009</v>
      </c>
      <c r="E56" s="5">
        <f t="shared" si="1"/>
        <v>0.06170277925</v>
      </c>
      <c r="G56" s="4">
        <f>IFERROR(__xludf.DUMMYFUNCTION("""COMPUTED_VALUE"""),44797.958333333336)</f>
        <v>44797.95833</v>
      </c>
      <c r="H56" s="2">
        <f>IFERROR(__xludf.DUMMYFUNCTION("""COMPUTED_VALUE"""),0.035494060508887045)</f>
        <v>0.03549406051</v>
      </c>
    </row>
    <row r="57">
      <c r="A57" s="3">
        <v>44745.291666666664</v>
      </c>
      <c r="B57" s="1">
        <v>295.25</v>
      </c>
      <c r="C57" s="1">
        <v>276.00625</v>
      </c>
      <c r="D57" s="1">
        <v>0.0697221530309548</v>
      </c>
      <c r="E57" s="5">
        <f t="shared" si="1"/>
        <v>0.06404847902</v>
      </c>
      <c r="G57" s="4">
        <f>IFERROR(__xludf.DUMMYFUNCTION("""COMPUTED_VALUE"""),44798.958333333336)</f>
        <v>44798.95833</v>
      </c>
      <c r="H57" s="2">
        <f>IFERROR(__xludf.DUMMYFUNCTION("""COMPUTED_VALUE"""),0.02628690164793745)</f>
        <v>0.02628690165</v>
      </c>
    </row>
    <row r="58">
      <c r="A58" s="3">
        <v>44745.333333333336</v>
      </c>
      <c r="B58" s="1">
        <v>293.51</v>
      </c>
      <c r="C58" s="1">
        <v>279.67529</v>
      </c>
      <c r="D58" s="1">
        <v>0.0494670444428607</v>
      </c>
      <c r="E58" s="5">
        <f t="shared" si="1"/>
        <v>0.06484512279</v>
      </c>
      <c r="G58" s="4">
        <f>IFERROR(__xludf.DUMMYFUNCTION("""COMPUTED_VALUE"""),44799.958333333336)</f>
        <v>44799.95833</v>
      </c>
      <c r="H58" s="2">
        <f>IFERROR(__xludf.DUMMYFUNCTION("""COMPUTED_VALUE"""),0.03361949765573457)</f>
        <v>0.03361949766</v>
      </c>
    </row>
    <row r="59">
      <c r="A59" s="3">
        <v>44745.375</v>
      </c>
      <c r="B59" s="1">
        <v>298.44</v>
      </c>
      <c r="C59" s="1">
        <v>284.93298</v>
      </c>
      <c r="D59" s="1">
        <v>0.047404200103477</v>
      </c>
      <c r="E59" s="5">
        <f t="shared" si="1"/>
        <v>0.06640069084</v>
      </c>
      <c r="G59" s="4">
        <f>IFERROR(__xludf.DUMMYFUNCTION("""COMPUTED_VALUE"""),44800.958333333336)</f>
        <v>44800.95833</v>
      </c>
      <c r="H59" s="2">
        <f>IFERROR(__xludf.DUMMYFUNCTION("""COMPUTED_VALUE"""),0.0587112791370962)</f>
        <v>0.05871127914</v>
      </c>
    </row>
    <row r="60">
      <c r="A60" s="3">
        <v>44745.416666666664</v>
      </c>
      <c r="B60" s="1">
        <v>305.97</v>
      </c>
      <c r="C60" s="1">
        <v>292.40733</v>
      </c>
      <c r="D60" s="1">
        <v>0.0463827975858198</v>
      </c>
      <c r="E60" s="5">
        <f t="shared" si="1"/>
        <v>0.0673191296</v>
      </c>
      <c r="G60" s="4">
        <f>IFERROR(__xludf.DUMMYFUNCTION("""COMPUTED_VALUE"""),44801.958333333336)</f>
        <v>44801.95833</v>
      </c>
      <c r="H60" s="2">
        <f>IFERROR(__xludf.DUMMYFUNCTION("""COMPUTED_VALUE"""),0.05909935849028264)</f>
        <v>0.05909935849</v>
      </c>
    </row>
    <row r="61">
      <c r="A61" s="3">
        <v>44745.458333333336</v>
      </c>
      <c r="B61" s="1">
        <v>304.09</v>
      </c>
      <c r="C61" s="1">
        <v>301.88321</v>
      </c>
      <c r="D61" s="1">
        <v>0.0073100786227891</v>
      </c>
      <c r="E61" s="5">
        <f t="shared" si="1"/>
        <v>0.06690230928</v>
      </c>
      <c r="G61" s="4">
        <f>IFERROR(__xludf.DUMMYFUNCTION("""COMPUTED_VALUE"""),44802.958333333336)</f>
        <v>44802.95833</v>
      </c>
      <c r="H61" s="2">
        <f>IFERROR(__xludf.DUMMYFUNCTION("""COMPUTED_VALUE"""),0.04157570766376566)</f>
        <v>0.04157570766</v>
      </c>
    </row>
    <row r="62">
      <c r="A62" s="3">
        <v>44745.5</v>
      </c>
      <c r="B62" s="1">
        <v>310.2</v>
      </c>
      <c r="C62" s="1">
        <v>309.89769</v>
      </c>
      <c r="D62" s="1">
        <v>9.75515499970255E-4</v>
      </c>
      <c r="E62" s="5">
        <f t="shared" si="1"/>
        <v>0.06667736624</v>
      </c>
      <c r="G62" s="4">
        <f>IFERROR(__xludf.DUMMYFUNCTION("""COMPUTED_VALUE"""),44803.958333333336)</f>
        <v>44803.95833</v>
      </c>
      <c r="H62" s="2">
        <f>IFERROR(__xludf.DUMMYFUNCTION("""COMPUTED_VALUE"""),0.03874146941506477)</f>
        <v>0.03874146942</v>
      </c>
    </row>
    <row r="63">
      <c r="A63" s="3">
        <v>44745.541666666664</v>
      </c>
      <c r="B63" s="1">
        <v>300.5</v>
      </c>
      <c r="C63" s="1">
        <v>313.91874</v>
      </c>
      <c r="D63" s="1">
        <v>0.0427459029683924</v>
      </c>
      <c r="E63" s="5">
        <f t="shared" si="1"/>
        <v>0.06735846298</v>
      </c>
      <c r="G63" s="4">
        <f>IFERROR(__xludf.DUMMYFUNCTION("""COMPUTED_VALUE"""),44804.958333333336)</f>
        <v>44804.95833</v>
      </c>
      <c r="H63" s="2">
        <f>IFERROR(__xludf.DUMMYFUNCTION("""COMPUTED_VALUE"""),0.033959701029054636)</f>
        <v>0.03395970103</v>
      </c>
    </row>
    <row r="64">
      <c r="A64" s="3">
        <v>44745.583333333336</v>
      </c>
      <c r="B64" s="1">
        <v>274.14</v>
      </c>
      <c r="C64" s="1">
        <v>313.35987</v>
      </c>
      <c r="D64" s="1">
        <v>0.125159197953458</v>
      </c>
      <c r="E64" s="5">
        <f t="shared" si="1"/>
        <v>0.06775837197</v>
      </c>
      <c r="G64" s="4">
        <f>IFERROR(__xludf.DUMMYFUNCTION("""COMPUTED_VALUE"""),44805.958333333336)</f>
        <v>44805.95833</v>
      </c>
      <c r="H64" s="2">
        <f>IFERROR(__xludf.DUMMYFUNCTION("""COMPUTED_VALUE"""),0.031305812596782015)</f>
        <v>0.0313058126</v>
      </c>
    </row>
    <row r="65">
      <c r="A65" s="3">
        <v>44745.625</v>
      </c>
      <c r="B65" s="1">
        <v>260.53</v>
      </c>
      <c r="C65" s="1">
        <v>311.04635</v>
      </c>
      <c r="D65" s="1">
        <v>0.162407789064234</v>
      </c>
      <c r="E65" s="5">
        <f t="shared" si="1"/>
        <v>0.06763125202</v>
      </c>
      <c r="G65" s="4">
        <f>IFERROR(__xludf.DUMMYFUNCTION("""COMPUTED_VALUE"""),44806.958333333336)</f>
        <v>44806.95833</v>
      </c>
      <c r="H65" s="2">
        <f>IFERROR(__xludf.DUMMYFUNCTION("""COMPUTED_VALUE"""),0.062364192398016154)</f>
        <v>0.0623641924</v>
      </c>
    </row>
    <row r="66">
      <c r="A66" s="3">
        <v>44745.666666666664</v>
      </c>
      <c r="B66" s="1">
        <v>272.8</v>
      </c>
      <c r="C66" s="1">
        <v>306.93801</v>
      </c>
      <c r="D66" s="1">
        <v>0.111221187626778</v>
      </c>
      <c r="E66" s="5">
        <f t="shared" si="1"/>
        <v>0.06624050596</v>
      </c>
      <c r="G66" s="4">
        <f>IFERROR(__xludf.DUMMYFUNCTION("""COMPUTED_VALUE"""),44807.958333333336)</f>
        <v>44807.95833</v>
      </c>
      <c r="H66" s="2">
        <f>IFERROR(__xludf.DUMMYFUNCTION("""COMPUTED_VALUE"""),0.0487757117631547)</f>
        <v>0.04877571176</v>
      </c>
    </row>
    <row r="67">
      <c r="A67" s="3">
        <v>44745.708333333336</v>
      </c>
      <c r="B67" s="1">
        <v>283.5</v>
      </c>
      <c r="C67" s="1">
        <v>302.86012</v>
      </c>
      <c r="D67" s="1">
        <v>0.0639242961404096</v>
      </c>
      <c r="E67" s="5">
        <f t="shared" si="1"/>
        <v>0.06504001428</v>
      </c>
      <c r="G67" s="4">
        <f>IFERROR(__xludf.DUMMYFUNCTION("""COMPUTED_VALUE"""),44808.958333333336)</f>
        <v>44808.95833</v>
      </c>
      <c r="H67" s="2">
        <f>IFERROR(__xludf.DUMMYFUNCTION("""COMPUTED_VALUE"""),0.05656963493655095)</f>
        <v>0.05656963494</v>
      </c>
    </row>
    <row r="68">
      <c r="A68" s="3">
        <v>44745.75</v>
      </c>
      <c r="B68" s="1">
        <v>283.51</v>
      </c>
      <c r="C68" s="1">
        <v>299.17221</v>
      </c>
      <c r="D68" s="1">
        <v>0.0523518210464802</v>
      </c>
      <c r="E68" s="5">
        <f t="shared" si="1"/>
        <v>0.06537612243</v>
      </c>
      <c r="G68" s="4">
        <f>IFERROR(__xludf.DUMMYFUNCTION("""COMPUTED_VALUE"""),44809.958333333336)</f>
        <v>44809.95833</v>
      </c>
      <c r="H68" s="2">
        <f>IFERROR(__xludf.DUMMYFUNCTION("""COMPUTED_VALUE"""),0.07609319515799791)</f>
        <v>0.07609319516</v>
      </c>
    </row>
    <row r="69">
      <c r="A69" s="3">
        <v>44745.791666666664</v>
      </c>
      <c r="B69" s="1">
        <v>285.69</v>
      </c>
      <c r="C69" s="1">
        <v>296.78398</v>
      </c>
      <c r="D69" s="1">
        <v>0.0373806564626567</v>
      </c>
      <c r="E69" s="5">
        <f t="shared" si="1"/>
        <v>0.0665711505</v>
      </c>
      <c r="G69" s="4">
        <f>IFERROR(__xludf.DUMMYFUNCTION("""COMPUTED_VALUE"""),44810.958333333336)</f>
        <v>44810.95833</v>
      </c>
      <c r="H69" s="2">
        <f>IFERROR(__xludf.DUMMYFUNCTION("""COMPUTED_VALUE"""),0.031894600045166775)</f>
        <v>0.03189460005</v>
      </c>
    </row>
    <row r="70">
      <c r="A70" s="3">
        <v>44745.833333333336</v>
      </c>
      <c r="B70" s="1">
        <v>282.32</v>
      </c>
      <c r="C70" s="1">
        <v>296.54321</v>
      </c>
      <c r="D70" s="1">
        <v>0.0479633642597987</v>
      </c>
      <c r="E70" s="5">
        <f t="shared" si="1"/>
        <v>0.06850920704</v>
      </c>
      <c r="G70" s="4">
        <f>IFERROR(__xludf.DUMMYFUNCTION("""COMPUTED_VALUE"""),44811.958333333336)</f>
        <v>44811.95833</v>
      </c>
      <c r="H70" s="2">
        <f>IFERROR(__xludf.DUMMYFUNCTION("""COMPUTED_VALUE"""),0.05348894102401549)</f>
        <v>0.05348894102</v>
      </c>
    </row>
    <row r="71">
      <c r="A71" s="3">
        <v>44745.875</v>
      </c>
      <c r="B71" s="1">
        <v>280.4</v>
      </c>
      <c r="C71" s="1">
        <v>299.40338</v>
      </c>
      <c r="D71" s="1">
        <v>0.0634708265484512</v>
      </c>
      <c r="E71" s="5">
        <f t="shared" si="1"/>
        <v>0.06960493352</v>
      </c>
      <c r="G71" s="4">
        <f>IFERROR(__xludf.DUMMYFUNCTION("""COMPUTED_VALUE"""),44812.958333333336)</f>
        <v>44812.95833</v>
      </c>
      <c r="H71" s="2">
        <f>IFERROR(__xludf.DUMMYFUNCTION("""COMPUTED_VALUE"""),0.039965481033950874)</f>
        <v>0.03996548103</v>
      </c>
    </row>
    <row r="72">
      <c r="A72" s="3">
        <v>44745.916666666664</v>
      </c>
      <c r="B72" s="1">
        <v>276.76</v>
      </c>
      <c r="C72" s="1">
        <v>305.27475</v>
      </c>
      <c r="D72" s="1">
        <v>0.0934068408867749</v>
      </c>
      <c r="E72" s="5">
        <f t="shared" si="1"/>
        <v>0.07063273267</v>
      </c>
      <c r="G72" s="4">
        <f>IFERROR(__xludf.DUMMYFUNCTION("""COMPUTED_VALUE"""),44813.958333333336)</f>
        <v>44813.95833</v>
      </c>
      <c r="H72" s="2">
        <f>IFERROR(__xludf.DUMMYFUNCTION("""COMPUTED_VALUE"""),0.06213656518247195)</f>
        <v>0.06213656518</v>
      </c>
    </row>
    <row r="73">
      <c r="A73" s="3">
        <v>44745.958333333336</v>
      </c>
      <c r="B73" s="1">
        <v>269.15</v>
      </c>
      <c r="C73" s="1">
        <v>312.83909</v>
      </c>
      <c r="D73" s="1">
        <v>0.139653551606993</v>
      </c>
      <c r="E73" s="5">
        <f t="shared" si="1"/>
        <v>0.07145031747</v>
      </c>
      <c r="G73" s="4">
        <f>IFERROR(__xludf.DUMMYFUNCTION("""COMPUTED_VALUE"""),44814.958333333336)</f>
        <v>44814.95833</v>
      </c>
      <c r="H73" s="2">
        <f>IFERROR(__xludf.DUMMYFUNCTION("""COMPUTED_VALUE"""),0.06818905950322461)</f>
        <v>0.0681890595</v>
      </c>
    </row>
    <row r="74">
      <c r="A74" s="3">
        <v>44746.0</v>
      </c>
      <c r="B74" s="1">
        <v>268.18</v>
      </c>
      <c r="C74" s="1">
        <v>266.22719</v>
      </c>
      <c r="D74" s="1">
        <v>0.00733512606281875</v>
      </c>
      <c r="E74" s="5">
        <f t="shared" si="1"/>
        <v>0.07098504679</v>
      </c>
      <c r="G74" s="4">
        <f>IFERROR(__xludf.DUMMYFUNCTION("""COMPUTED_VALUE"""),44815.958333333336)</f>
        <v>44815.95833</v>
      </c>
      <c r="H74" s="2">
        <f>IFERROR(__xludf.DUMMYFUNCTION("""COMPUTED_VALUE"""),0.0629163131213278)</f>
        <v>0.06291631312</v>
      </c>
    </row>
    <row r="75">
      <c r="A75" s="3">
        <v>44746.041666666664</v>
      </c>
      <c r="B75" s="1">
        <v>280.19</v>
      </c>
      <c r="C75" s="1">
        <v>258.30679</v>
      </c>
      <c r="D75" s="1">
        <v>0.0847179046280588</v>
      </c>
      <c r="E75" s="5">
        <f t="shared" si="1"/>
        <v>0.07343499037</v>
      </c>
      <c r="G75" s="4">
        <f>IFERROR(__xludf.DUMMYFUNCTION("""COMPUTED_VALUE"""),44816.958333333336)</f>
        <v>44816.95833</v>
      </c>
      <c r="H75" s="2">
        <f>IFERROR(__xludf.DUMMYFUNCTION("""COMPUTED_VALUE"""),0.05696102213129133)</f>
        <v>0.05696102213</v>
      </c>
    </row>
    <row r="76">
      <c r="A76" s="3">
        <v>44746.083333333336</v>
      </c>
      <c r="B76" s="1">
        <v>292.11</v>
      </c>
      <c r="C76" s="1">
        <v>247.54487</v>
      </c>
      <c r="D76" s="1">
        <v>0.180028493420203</v>
      </c>
      <c r="E76" s="5">
        <f t="shared" si="1"/>
        <v>0.07824129414</v>
      </c>
      <c r="G76" s="4">
        <f>IFERROR(__xludf.DUMMYFUNCTION("""COMPUTED_VALUE"""),44817.958333333336)</f>
        <v>44817.95833</v>
      </c>
      <c r="H76" s="2">
        <f>IFERROR(__xludf.DUMMYFUNCTION("""COMPUTED_VALUE"""),0.09468200781009593)</f>
        <v>0.09468200781</v>
      </c>
    </row>
    <row r="77">
      <c r="A77" s="3">
        <v>44746.125</v>
      </c>
      <c r="B77" s="1">
        <v>305.87</v>
      </c>
      <c r="C77" s="1">
        <v>237.29257</v>
      </c>
      <c r="D77" s="1">
        <v>0.288999482790379</v>
      </c>
      <c r="E77" s="5">
        <f t="shared" si="1"/>
        <v>0.08632994827</v>
      </c>
      <c r="G77" s="4">
        <f>IFERROR(__xludf.DUMMYFUNCTION("""COMPUTED_VALUE"""),44818.958333333336)</f>
        <v>44818.95833</v>
      </c>
      <c r="H77" s="2">
        <f>IFERROR(__xludf.DUMMYFUNCTION("""COMPUTED_VALUE"""),0.03543440382179704)</f>
        <v>0.03543440382</v>
      </c>
    </row>
    <row r="78">
      <c r="A78" s="3">
        <v>44746.166666666664</v>
      </c>
      <c r="B78" s="1">
        <v>310.38</v>
      </c>
      <c r="C78" s="1">
        <v>228.12132</v>
      </c>
      <c r="D78" s="1">
        <v>0.360591811409823</v>
      </c>
      <c r="E78" s="5">
        <f t="shared" si="1"/>
        <v>0.09643127172</v>
      </c>
      <c r="G78" s="4">
        <f>IFERROR(__xludf.DUMMYFUNCTION("""COMPUTED_VALUE"""),44819.958333333336)</f>
        <v>44819.95833</v>
      </c>
      <c r="H78" s="2">
        <f>IFERROR(__xludf.DUMMYFUNCTION("""COMPUTED_VALUE"""),0.0459773191743355)</f>
        <v>0.04597731917</v>
      </c>
    </row>
    <row r="79">
      <c r="A79" s="3">
        <v>44746.208333333336</v>
      </c>
      <c r="B79" s="1">
        <v>309.21</v>
      </c>
      <c r="C79" s="1">
        <v>221.55382</v>
      </c>
      <c r="D79" s="1">
        <v>0.395642828455857</v>
      </c>
      <c r="E79" s="5">
        <f t="shared" si="1"/>
        <v>0.1074363937</v>
      </c>
      <c r="G79" s="4">
        <f>IFERROR(__xludf.DUMMYFUNCTION("""COMPUTED_VALUE"""),44820.958333333336)</f>
        <v>44820.95833</v>
      </c>
      <c r="H79" s="2">
        <f>IFERROR(__xludf.DUMMYFUNCTION("""COMPUTED_VALUE"""),0.04491382366270741)</f>
        <v>0.04491382366</v>
      </c>
    </row>
    <row r="80">
      <c r="A80" s="3">
        <v>44746.25</v>
      </c>
      <c r="B80" s="1">
        <v>296.74</v>
      </c>
      <c r="C80" s="1">
        <v>218.56151</v>
      </c>
      <c r="D80" s="1">
        <v>0.357695597912002</v>
      </c>
      <c r="E80" s="5">
        <f t="shared" si="1"/>
        <v>0.1181649362</v>
      </c>
      <c r="G80" s="4">
        <f>IFERROR(__xludf.DUMMYFUNCTION("""COMPUTED_VALUE"""),44821.958333333336)</f>
        <v>44821.95833</v>
      </c>
      <c r="H80" s="2">
        <f>IFERROR(__xludf.DUMMYFUNCTION("""COMPUTED_VALUE"""),0.050360333531683406)</f>
        <v>0.05036033353</v>
      </c>
    </row>
    <row r="81">
      <c r="A81" s="3">
        <v>44746.291666666664</v>
      </c>
      <c r="B81" s="1">
        <v>284.35</v>
      </c>
      <c r="C81" s="1">
        <v>219.84652</v>
      </c>
      <c r="D81" s="1">
        <v>0.293402324494379</v>
      </c>
      <c r="E81" s="5">
        <f t="shared" si="1"/>
        <v>0.1274849433</v>
      </c>
      <c r="G81" s="4">
        <f>IFERROR(__xludf.DUMMYFUNCTION("""COMPUTED_VALUE"""),44822.958333333336)</f>
        <v>44822.95833</v>
      </c>
      <c r="H81" s="2">
        <f>IFERROR(__xludf.DUMMYFUNCTION("""COMPUTED_VALUE"""),0.13788561905271587)</f>
        <v>0.1378856191</v>
      </c>
    </row>
    <row r="82">
      <c r="A82" s="3">
        <v>44746.333333333336</v>
      </c>
      <c r="B82" s="1">
        <v>275.08</v>
      </c>
      <c r="C82" s="1">
        <v>224.88972</v>
      </c>
      <c r="D82" s="1">
        <v>0.223177297743978</v>
      </c>
      <c r="E82" s="5">
        <f t="shared" si="1"/>
        <v>0.1347228706</v>
      </c>
      <c r="G82" s="4">
        <f>IFERROR(__xludf.DUMMYFUNCTION("""COMPUTED_VALUE"""),44823.958333333336)</f>
        <v>44823.95833</v>
      </c>
      <c r="H82" s="2">
        <f>IFERROR(__xludf.DUMMYFUNCTION("""COMPUTED_VALUE"""),0.11184813398110001)</f>
        <v>0.111848134</v>
      </c>
    </row>
    <row r="83">
      <c r="A83" s="3">
        <v>44746.375</v>
      </c>
      <c r="B83" s="1">
        <v>264.97</v>
      </c>
      <c r="C83" s="1">
        <v>232.90541</v>
      </c>
      <c r="D83" s="1">
        <v>0.137672156262922</v>
      </c>
      <c r="E83" s="5">
        <f t="shared" si="1"/>
        <v>0.1384840354</v>
      </c>
      <c r="G83" s="4">
        <f>IFERROR(__xludf.DUMMYFUNCTION("""COMPUTED_VALUE"""),44824.958333333336)</f>
        <v>44824.95833</v>
      </c>
      <c r="H83" s="2">
        <f>IFERROR(__xludf.DUMMYFUNCTION("""COMPUTED_VALUE"""),0.12108011983468085)</f>
        <v>0.1210801198</v>
      </c>
    </row>
    <row r="84">
      <c r="A84" s="3">
        <v>44746.416666666664</v>
      </c>
      <c r="B84" s="1">
        <v>258.1</v>
      </c>
      <c r="C84" s="1">
        <v>242.37913</v>
      </c>
      <c r="D84" s="1">
        <v>0.064860658588881</v>
      </c>
      <c r="E84" s="5">
        <f t="shared" si="1"/>
        <v>0.1392539463</v>
      </c>
      <c r="G84" s="4">
        <f>IFERROR(__xludf.DUMMYFUNCTION("""COMPUTED_VALUE"""),44825.958333333336)</f>
        <v>44825.95833</v>
      </c>
      <c r="H84" s="2">
        <f>IFERROR(__xludf.DUMMYFUNCTION("""COMPUTED_VALUE"""),0.0690750945332919)</f>
        <v>0.06907509453</v>
      </c>
    </row>
    <row r="85">
      <c r="A85" s="3">
        <v>44746.458333333336</v>
      </c>
      <c r="B85" s="1">
        <v>258.34</v>
      </c>
      <c r="C85" s="1">
        <v>249.89368</v>
      </c>
      <c r="D85" s="1">
        <v>0.0337996543169878</v>
      </c>
      <c r="E85" s="5">
        <f t="shared" si="1"/>
        <v>0.1403576786</v>
      </c>
      <c r="G85" s="4">
        <f>IFERROR(__xludf.DUMMYFUNCTION("""COMPUTED_VALUE"""),44826.958333333336)</f>
        <v>44826.95833</v>
      </c>
      <c r="H85" s="2">
        <f>IFERROR(__xludf.DUMMYFUNCTION("""COMPUTED_VALUE"""),0.05144315979992841)</f>
        <v>0.0514431598</v>
      </c>
    </row>
    <row r="86">
      <c r="A86" s="3">
        <v>44746.5</v>
      </c>
      <c r="B86" s="1">
        <v>265.23</v>
      </c>
      <c r="C86" s="1">
        <v>251.96064</v>
      </c>
      <c r="D86" s="1">
        <v>0.0526644161564282</v>
      </c>
      <c r="E86" s="5">
        <f t="shared" si="1"/>
        <v>0.1425113828</v>
      </c>
      <c r="G86" s="4">
        <f>IFERROR(__xludf.DUMMYFUNCTION("""COMPUTED_VALUE"""),44827.958333333336)</f>
        <v>44827.95833</v>
      </c>
      <c r="H86" s="2">
        <f>IFERROR(__xludf.DUMMYFUNCTION("""COMPUTED_VALUE"""),0.14181932954870477)</f>
        <v>0.1418193295</v>
      </c>
    </row>
    <row r="87">
      <c r="A87" s="3">
        <v>44746.541666666664</v>
      </c>
      <c r="B87" s="1">
        <v>266.04</v>
      </c>
      <c r="C87" s="1">
        <v>247.33567</v>
      </c>
      <c r="D87" s="1">
        <v>0.0756232612950652</v>
      </c>
      <c r="E87" s="5">
        <f t="shared" si="1"/>
        <v>0.1438812727</v>
      </c>
      <c r="G87" s="4">
        <f>IFERROR(__xludf.DUMMYFUNCTION("""COMPUTED_VALUE"""),44828.958333333336)</f>
        <v>44828.95833</v>
      </c>
      <c r="H87" s="2">
        <f>IFERROR(__xludf.DUMMYFUNCTION("""COMPUTED_VALUE"""),0.04924646238512557)</f>
        <v>0.04924646239</v>
      </c>
    </row>
    <row r="88">
      <c r="A88" s="3">
        <v>44746.583333333336</v>
      </c>
      <c r="B88" s="1">
        <v>235.59</v>
      </c>
      <c r="C88" s="1">
        <v>238.21073</v>
      </c>
      <c r="D88" s="1">
        <v>0.0110017294351098</v>
      </c>
      <c r="E88" s="5">
        <f t="shared" si="1"/>
        <v>0.1391247115</v>
      </c>
      <c r="G88" s="4">
        <f>IFERROR(__xludf.DUMMYFUNCTION("""COMPUTED_VALUE"""),44829.958333333336)</f>
        <v>44829.95833</v>
      </c>
      <c r="H88" s="2">
        <f>IFERROR(__xludf.DUMMYFUNCTION("""COMPUTED_VALUE"""),0.05849587097580103)</f>
        <v>0.05849587098</v>
      </c>
    </row>
    <row r="89">
      <c r="A89" s="3">
        <v>44746.625</v>
      </c>
      <c r="B89" s="1">
        <v>212.3</v>
      </c>
      <c r="C89" s="1">
        <v>231.08792</v>
      </c>
      <c r="D89" s="1">
        <v>0.0813020429626956</v>
      </c>
      <c r="E89" s="5">
        <f t="shared" si="1"/>
        <v>0.1357453054</v>
      </c>
      <c r="G89" s="4">
        <f>IFERROR(__xludf.DUMMYFUNCTION("""COMPUTED_VALUE"""),44830.958333333336)</f>
        <v>44830.95833</v>
      </c>
      <c r="H89" s="2">
        <f>IFERROR(__xludf.DUMMYFUNCTION("""COMPUTED_VALUE"""),0.1204891562848504)</f>
        <v>0.1204891563</v>
      </c>
    </row>
    <row r="90">
      <c r="A90" s="3">
        <v>44746.666666666664</v>
      </c>
      <c r="B90" s="1">
        <v>226.39</v>
      </c>
      <c r="C90" s="1">
        <v>225.2282</v>
      </c>
      <c r="D90" s="1">
        <v>0.00515832386885833</v>
      </c>
      <c r="E90" s="5">
        <f t="shared" si="1"/>
        <v>0.1313260194</v>
      </c>
      <c r="G90" s="4">
        <f>IFERROR(__xludf.DUMMYFUNCTION("""COMPUTED_VALUE"""),44831.958333333336)</f>
        <v>44831.95833</v>
      </c>
      <c r="H90" s="2">
        <f>IFERROR(__xludf.DUMMYFUNCTION("""COMPUTED_VALUE"""),0.0929779042115228)</f>
        <v>0.09297790421</v>
      </c>
    </row>
    <row r="91">
      <c r="A91" s="3">
        <v>44746.708333333336</v>
      </c>
      <c r="B91" s="1">
        <v>247.1</v>
      </c>
      <c r="C91" s="1">
        <v>220.9145</v>
      </c>
      <c r="D91" s="1">
        <v>0.11853228285151</v>
      </c>
      <c r="E91" s="5">
        <f t="shared" si="1"/>
        <v>0.1336013522</v>
      </c>
      <c r="G91" s="4">
        <f>IFERROR(__xludf.DUMMYFUNCTION("""COMPUTED_VALUE"""),44832.958333333336)</f>
        <v>44832.95833</v>
      </c>
      <c r="H91" s="2">
        <f>IFERROR(__xludf.DUMMYFUNCTION("""COMPUTED_VALUE"""),0.16111287821455975)</f>
        <v>0.1611128782</v>
      </c>
    </row>
    <row r="92">
      <c r="A92" s="3">
        <v>44746.75</v>
      </c>
      <c r="B92" s="1">
        <v>262.24</v>
      </c>
      <c r="C92" s="1">
        <v>219.209</v>
      </c>
      <c r="D92" s="1">
        <v>0.196301246755379</v>
      </c>
      <c r="E92" s="5">
        <f t="shared" si="1"/>
        <v>0.139599245</v>
      </c>
      <c r="G92" s="4">
        <f>IFERROR(__xludf.DUMMYFUNCTION("""COMPUTED_VALUE"""),44833.958333333336)</f>
        <v>44833.95833</v>
      </c>
      <c r="H92" s="2">
        <f>IFERROR(__xludf.DUMMYFUNCTION("""COMPUTED_VALUE"""),0.20400054109519705)</f>
        <v>0.2040005411</v>
      </c>
    </row>
    <row r="93">
      <c r="A93" s="3">
        <v>44746.791666666664</v>
      </c>
      <c r="B93" s="1">
        <v>270.87</v>
      </c>
      <c r="C93" s="1">
        <v>219.2784</v>
      </c>
      <c r="D93" s="1">
        <v>0.23527898780728</v>
      </c>
      <c r="E93" s="5">
        <f t="shared" si="1"/>
        <v>0.1478450088</v>
      </c>
      <c r="G93" s="4">
        <f>IFERROR(__xludf.DUMMYFUNCTION("""COMPUTED_VALUE"""),44834.958333333336)</f>
        <v>44834.95833</v>
      </c>
      <c r="H93" s="2">
        <f>IFERROR(__xludf.DUMMYFUNCTION("""COMPUTED_VALUE"""),0.1292410464145126)</f>
        <v>0.1292410464</v>
      </c>
    </row>
    <row r="94">
      <c r="A94" s="3">
        <v>44746.833333333336</v>
      </c>
      <c r="B94" s="1">
        <v>277.96</v>
      </c>
      <c r="C94" s="1">
        <v>220.67277</v>
      </c>
      <c r="D94" s="1">
        <v>0.259602623377591</v>
      </c>
      <c r="E94" s="5">
        <f t="shared" si="1"/>
        <v>0.1566633112</v>
      </c>
      <c r="G94" s="4">
        <f>IFERROR(__xludf.DUMMYFUNCTION("""COMPUTED_VALUE"""),44835.958333333336)</f>
        <v>44835.95833</v>
      </c>
      <c r="H94" s="2">
        <f>IFERROR(__xludf.DUMMYFUNCTION("""COMPUTED_VALUE"""),0.08251902396000667)</f>
        <v>0.08251902396</v>
      </c>
    </row>
    <row r="95">
      <c r="A95" s="3">
        <v>44746.875</v>
      </c>
      <c r="B95" s="1">
        <v>279.52</v>
      </c>
      <c r="C95" s="1">
        <v>223.01177</v>
      </c>
      <c r="D95" s="1">
        <v>0.253386760707741</v>
      </c>
      <c r="E95" s="5">
        <f t="shared" si="1"/>
        <v>0.1645764752</v>
      </c>
      <c r="G95" s="4">
        <f>IFERROR(__xludf.DUMMYFUNCTION("""COMPUTED_VALUE"""),44836.958333333336)</f>
        <v>44836.95833</v>
      </c>
      <c r="H95" s="2">
        <f>IFERROR(__xludf.DUMMYFUNCTION("""COMPUTED_VALUE"""),0.10740922482141928)</f>
        <v>0.1074092248</v>
      </c>
    </row>
    <row r="96">
      <c r="A96" s="3">
        <v>44746.916666666664</v>
      </c>
      <c r="B96" s="1">
        <v>275.3</v>
      </c>
      <c r="C96" s="1">
        <v>225.0404</v>
      </c>
      <c r="D96" s="1">
        <v>0.223335898798615</v>
      </c>
      <c r="E96" s="5">
        <f t="shared" si="1"/>
        <v>0.1699901859</v>
      </c>
      <c r="G96" s="4">
        <f>IFERROR(__xludf.DUMMYFUNCTION("""COMPUTED_VALUE"""),44837.958333333336)</f>
        <v>44837.95833</v>
      </c>
      <c r="H96" s="2">
        <f>IFERROR(__xludf.DUMMYFUNCTION("""COMPUTED_VALUE"""),0.1808697397799882)</f>
        <v>0.1808697398</v>
      </c>
    </row>
    <row r="97">
      <c r="A97" s="3">
        <v>44746.958333333336</v>
      </c>
      <c r="B97" s="1">
        <v>270.98</v>
      </c>
      <c r="C97" s="1">
        <v>226.94605</v>
      </c>
      <c r="D97" s="1">
        <v>0.194028272358122</v>
      </c>
      <c r="E97" s="5">
        <f t="shared" si="1"/>
        <v>0.1722557993</v>
      </c>
      <c r="G97" s="4">
        <f>IFERROR(__xludf.DUMMYFUNCTION("""COMPUTED_VALUE"""),44838.958333333336)</f>
        <v>44838.95833</v>
      </c>
      <c r="H97" s="2">
        <f>IFERROR(__xludf.DUMMYFUNCTION("""COMPUTED_VALUE"""),0.06589215385027192)</f>
        <v>0.06589215385</v>
      </c>
    </row>
    <row r="98">
      <c r="A98" s="3">
        <v>44747.0</v>
      </c>
      <c r="B98" s="1">
        <v>270.77</v>
      </c>
      <c r="C98" s="1">
        <v>253.30211</v>
      </c>
      <c r="D98" s="1">
        <v>0.0689606967742984</v>
      </c>
      <c r="E98" s="5">
        <f t="shared" si="1"/>
        <v>0.1748235314</v>
      </c>
      <c r="G98" s="4">
        <f>IFERROR(__xludf.DUMMYFUNCTION("""COMPUTED_VALUE"""),44839.958333333336)</f>
        <v>44839.95833</v>
      </c>
      <c r="H98" s="2">
        <f>IFERROR(__xludf.DUMMYFUNCTION("""COMPUTED_VALUE"""),0.04848553386981557)</f>
        <v>0.04848553387</v>
      </c>
    </row>
    <row r="99">
      <c r="A99" s="3">
        <v>44747.041666666664</v>
      </c>
      <c r="B99" s="1">
        <v>275.2</v>
      </c>
      <c r="C99" s="1">
        <v>248.72434</v>
      </c>
      <c r="D99" s="1">
        <v>0.1064457945692</v>
      </c>
      <c r="E99" s="5">
        <f t="shared" si="1"/>
        <v>0.1757288601</v>
      </c>
      <c r="G99" s="4">
        <f>IFERROR(__xludf.DUMMYFUNCTION("""COMPUTED_VALUE"""),44840.958333333336)</f>
        <v>44840.95833</v>
      </c>
      <c r="H99" s="2">
        <f>IFERROR(__xludf.DUMMYFUNCTION("""COMPUTED_VALUE"""),0.06308602694938155)</f>
        <v>0.06308602695</v>
      </c>
    </row>
    <row r="100">
      <c r="A100" s="3">
        <v>44747.083333333336</v>
      </c>
      <c r="B100" s="1">
        <v>280.23</v>
      </c>
      <c r="C100" s="1">
        <v>241.41517</v>
      </c>
      <c r="D100" s="1">
        <v>0.160780409946897</v>
      </c>
      <c r="E100" s="5">
        <f t="shared" si="1"/>
        <v>0.1749268567</v>
      </c>
      <c r="G100" s="4">
        <f>IFERROR(__xludf.DUMMYFUNCTION("""COMPUTED_VALUE"""),44841.958333333336)</f>
        <v>44841.95833</v>
      </c>
      <c r="H100" s="2">
        <f>IFERROR(__xludf.DUMMYFUNCTION("""COMPUTED_VALUE"""),0.05917423667548142)</f>
        <v>0.05917423668</v>
      </c>
    </row>
    <row r="101">
      <c r="A101" s="3">
        <v>44747.125</v>
      </c>
      <c r="B101" s="1">
        <v>283.03</v>
      </c>
      <c r="C101" s="1">
        <v>232.37923</v>
      </c>
      <c r="D101" s="1">
        <v>0.2179659946373</v>
      </c>
      <c r="E101" s="5">
        <f t="shared" si="1"/>
        <v>0.171967128</v>
      </c>
      <c r="G101" s="4">
        <f>IFERROR(__xludf.DUMMYFUNCTION("""COMPUTED_VALUE"""),44842.958333333336)</f>
        <v>44842.95833</v>
      </c>
      <c r="H101" s="2">
        <f>IFERROR(__xludf.DUMMYFUNCTION("""COMPUTED_VALUE"""),0.11017155106686459)</f>
        <v>0.1101715511</v>
      </c>
    </row>
    <row r="102">
      <c r="A102" s="3">
        <v>44747.166666666664</v>
      </c>
      <c r="B102" s="1">
        <v>276.85</v>
      </c>
      <c r="C102" s="1">
        <v>222.15138</v>
      </c>
      <c r="D102" s="1">
        <v>0.246222283201662</v>
      </c>
      <c r="E102" s="5">
        <f t="shared" si="1"/>
        <v>0.167201731</v>
      </c>
      <c r="G102" s="4">
        <f>IFERROR(__xludf.DUMMYFUNCTION("""COMPUTED_VALUE"""),44843.958333333336)</f>
        <v>44843.95833</v>
      </c>
      <c r="H102" s="2">
        <f>IFERROR(__xludf.DUMMYFUNCTION("""COMPUTED_VALUE"""),0.14111827152550474)</f>
        <v>0.1411182715</v>
      </c>
    </row>
    <row r="103">
      <c r="A103" s="3">
        <v>44747.208333333336</v>
      </c>
      <c r="B103" s="1">
        <v>261.51</v>
      </c>
      <c r="C103" s="1">
        <v>212.29557</v>
      </c>
      <c r="D103" s="1">
        <v>0.231820334263216</v>
      </c>
      <c r="E103" s="5">
        <f t="shared" si="1"/>
        <v>0.1603757937</v>
      </c>
      <c r="G103" s="4">
        <f>IFERROR(__xludf.DUMMYFUNCTION("""COMPUTED_VALUE"""),44844.958333333336)</f>
        <v>44844.95833</v>
      </c>
      <c r="H103" s="2">
        <f>IFERROR(__xludf.DUMMYFUNCTION("""COMPUTED_VALUE"""),0.05653171386791265)</f>
        <v>0.05653171387</v>
      </c>
    </row>
    <row r="104">
      <c r="A104" s="3">
        <v>44747.25</v>
      </c>
      <c r="B104" s="1">
        <v>241.93</v>
      </c>
      <c r="C104" s="1">
        <v>205.19711</v>
      </c>
      <c r="D104" s="1">
        <v>0.179012706368038</v>
      </c>
      <c r="E104" s="5">
        <f t="shared" si="1"/>
        <v>0.1529306732</v>
      </c>
      <c r="G104" s="4">
        <f>IFERROR(__xludf.DUMMYFUNCTION("""COMPUTED_VALUE"""),44845.958333333336)</f>
        <v>44845.95833</v>
      </c>
      <c r="H104" s="2">
        <f>IFERROR(__xludf.DUMMYFUNCTION("""COMPUTED_VALUE"""),0.05026622001259861)</f>
        <v>0.05026622001</v>
      </c>
    </row>
    <row r="105">
      <c r="A105" s="3">
        <v>44747.291666666664</v>
      </c>
      <c r="B105" s="1">
        <v>244.34</v>
      </c>
      <c r="C105" s="1">
        <v>202.95517</v>
      </c>
      <c r="D105" s="1">
        <v>0.203911188860081</v>
      </c>
      <c r="E105" s="5">
        <f t="shared" si="1"/>
        <v>0.1492018759</v>
      </c>
      <c r="G105" s="4">
        <f>IFERROR(__xludf.DUMMYFUNCTION("""COMPUTED_VALUE"""),44846.958333333336)</f>
        <v>44846.95833</v>
      </c>
      <c r="H105" s="2">
        <f>IFERROR(__xludf.DUMMYFUNCTION("""COMPUTED_VALUE"""),0.06041247309146446)</f>
        <v>0.06041247309</v>
      </c>
    </row>
    <row r="106">
      <c r="A106" s="3">
        <v>44747.333333333336</v>
      </c>
      <c r="B106" s="1">
        <v>248.46</v>
      </c>
      <c r="C106" s="1">
        <v>206.81705</v>
      </c>
      <c r="D106" s="1">
        <v>0.20135162937485</v>
      </c>
      <c r="E106" s="5">
        <f t="shared" si="1"/>
        <v>0.1482924731</v>
      </c>
      <c r="G106" s="4">
        <f>IFERROR(__xludf.DUMMYFUNCTION("""COMPUTED_VALUE"""),44847.958333333336)</f>
        <v>44847.95833</v>
      </c>
      <c r="H106" s="2">
        <f>IFERROR(__xludf.DUMMYFUNCTION("""COMPUTED_VALUE"""),0.07550723274854461)</f>
        <v>0.07550723275</v>
      </c>
    </row>
    <row r="107">
      <c r="A107" s="3">
        <v>44747.375</v>
      </c>
      <c r="B107" s="1">
        <v>247.18</v>
      </c>
      <c r="C107" s="1">
        <v>216.20477</v>
      </c>
      <c r="D107" s="1">
        <v>0.143268023180062</v>
      </c>
      <c r="E107" s="5">
        <f t="shared" si="1"/>
        <v>0.1485256342</v>
      </c>
      <c r="G107" s="4">
        <f>IFERROR(__xludf.DUMMYFUNCTION("""COMPUTED_VALUE"""),44848.958333333336)</f>
        <v>44848.95833</v>
      </c>
      <c r="H107" s="2">
        <f>IFERROR(__xludf.DUMMYFUNCTION("""COMPUTED_VALUE"""),0.0950921381767421)</f>
        <v>0.09509213818</v>
      </c>
    </row>
    <row r="108">
      <c r="A108" s="3">
        <v>44747.416666666664</v>
      </c>
      <c r="B108" s="1">
        <v>244.84</v>
      </c>
      <c r="C108" s="1">
        <v>228.27322</v>
      </c>
      <c r="D108" s="1">
        <v>0.0725743475296839</v>
      </c>
      <c r="E108" s="5">
        <f t="shared" si="1"/>
        <v>0.1488470379</v>
      </c>
      <c r="G108" s="4">
        <f>IFERROR(__xludf.DUMMYFUNCTION("""COMPUTED_VALUE"""),44849.958333333336)</f>
        <v>44849.95833</v>
      </c>
      <c r="H108" s="2">
        <f>IFERROR(__xludf.DUMMYFUNCTION("""COMPUTED_VALUE"""),0.055210909051982365)</f>
        <v>0.05521090905</v>
      </c>
    </row>
    <row r="109">
      <c r="A109" s="3">
        <v>44747.458333333336</v>
      </c>
      <c r="B109" s="1">
        <v>249.54</v>
      </c>
      <c r="C109" s="1">
        <v>238.98265</v>
      </c>
      <c r="D109" s="1">
        <v>0.0441762194870631</v>
      </c>
      <c r="E109" s="5">
        <f t="shared" si="1"/>
        <v>0.1492793948</v>
      </c>
      <c r="G109" s="4">
        <f>IFERROR(__xludf.DUMMYFUNCTION("""COMPUTED_VALUE"""),44850.958333333336)</f>
        <v>44850.95833</v>
      </c>
      <c r="H109" s="2">
        <f>IFERROR(__xludf.DUMMYFUNCTION("""COMPUTED_VALUE"""),0.06646962547793753)</f>
        <v>0.06646962548</v>
      </c>
    </row>
    <row r="110">
      <c r="A110" s="3">
        <v>44747.5</v>
      </c>
      <c r="B110" s="1">
        <v>253.7</v>
      </c>
      <c r="C110" s="1">
        <v>245.09752</v>
      </c>
      <c r="D110" s="1">
        <v>0.0350981927520114</v>
      </c>
      <c r="E110" s="5">
        <f t="shared" si="1"/>
        <v>0.1485474688</v>
      </c>
      <c r="G110" s="4">
        <f>IFERROR(__xludf.DUMMYFUNCTION("""COMPUTED_VALUE"""),44851.958333333336)</f>
        <v>44851.95833</v>
      </c>
      <c r="H110" s="2">
        <f>IFERROR(__xludf.DUMMYFUNCTION("""COMPUTED_VALUE"""),0.06370881072227186)</f>
        <v>0.06370881072</v>
      </c>
    </row>
    <row r="111">
      <c r="A111" s="3">
        <v>44747.541666666664</v>
      </c>
      <c r="B111" s="1">
        <v>255.96</v>
      </c>
      <c r="C111" s="1">
        <v>247.28207</v>
      </c>
      <c r="D111" s="1">
        <v>0.0350932439218096</v>
      </c>
      <c r="E111" s="5">
        <f t="shared" si="1"/>
        <v>0.1468587181</v>
      </c>
      <c r="G111" s="4">
        <f>IFERROR(__xludf.DUMMYFUNCTION("""COMPUTED_VALUE"""),44852.958333333336)</f>
        <v>44852.95833</v>
      </c>
      <c r="H111" s="2">
        <f>IFERROR(__xludf.DUMMYFUNCTION("""COMPUTED_VALUE"""),0.06530213829501964)</f>
        <v>0.0653021383</v>
      </c>
    </row>
    <row r="112">
      <c r="A112" s="3">
        <v>44747.583333333336</v>
      </c>
      <c r="B112" s="1">
        <v>231.96</v>
      </c>
      <c r="C112" s="1">
        <v>247.28814</v>
      </c>
      <c r="D112" s="1">
        <v>0.0619849378947166</v>
      </c>
      <c r="E112" s="5">
        <f t="shared" si="1"/>
        <v>0.1489830184</v>
      </c>
      <c r="G112" s="4">
        <f>IFERROR(__xludf.DUMMYFUNCTION("""COMPUTED_VALUE"""),44853.958333333336)</f>
        <v>44853.95833</v>
      </c>
      <c r="H112" s="2">
        <f>IFERROR(__xludf.DUMMYFUNCTION("""COMPUTED_VALUE"""),0.12225683812624559)</f>
        <v>0.1222568381</v>
      </c>
    </row>
    <row r="113">
      <c r="A113" s="3">
        <v>44747.625</v>
      </c>
      <c r="B113" s="1">
        <v>219.23</v>
      </c>
      <c r="C113" s="1">
        <v>248.12882</v>
      </c>
      <c r="D113" s="1">
        <v>0.11646700290599</v>
      </c>
      <c r="E113" s="5">
        <f t="shared" si="1"/>
        <v>0.1504482251</v>
      </c>
      <c r="G113" s="4">
        <f>IFERROR(__xludf.DUMMYFUNCTION("""COMPUTED_VALUE"""),44854.958333333336)</f>
        <v>44854.95833</v>
      </c>
      <c r="H113" s="2">
        <f>IFERROR(__xludf.DUMMYFUNCTION("""COMPUTED_VALUE"""),0.11408972489734613)</f>
        <v>0.1140897249</v>
      </c>
    </row>
    <row r="114">
      <c r="A114" s="3">
        <v>44747.666666666664</v>
      </c>
      <c r="B114" s="1">
        <v>235.56</v>
      </c>
      <c r="C114" s="1">
        <v>247.85934</v>
      </c>
      <c r="D114" s="1">
        <v>0.0496222575271926</v>
      </c>
      <c r="E114" s="5">
        <f t="shared" si="1"/>
        <v>0.152300889</v>
      </c>
      <c r="G114" s="4">
        <f>IFERROR(__xludf.DUMMYFUNCTION("""COMPUTED_VALUE"""),44855.958333333336)</f>
        <v>44855.95833</v>
      </c>
      <c r="H114" s="2">
        <f>IFERROR(__xludf.DUMMYFUNCTION("""COMPUTED_VALUE"""),0.08817155284994216)</f>
        <v>0.08817155285</v>
      </c>
    </row>
    <row r="115">
      <c r="A115" s="3">
        <v>44747.708333333336</v>
      </c>
      <c r="B115" s="1">
        <v>255.83</v>
      </c>
      <c r="C115" s="1">
        <v>246.79456</v>
      </c>
      <c r="D115" s="1">
        <v>0.0366111797602022</v>
      </c>
      <c r="E115" s="5">
        <f t="shared" si="1"/>
        <v>0.1488875097</v>
      </c>
      <c r="G115" s="4">
        <f>IFERROR(__xludf.DUMMYFUNCTION("""COMPUTED_VALUE"""),44856.958333333336)</f>
        <v>44856.95833</v>
      </c>
      <c r="H115" s="2">
        <f>IFERROR(__xludf.DUMMYFUNCTION("""COMPUTED_VALUE"""),0.12406695919658266)</f>
        <v>0.1240669592</v>
      </c>
    </row>
    <row r="116">
      <c r="A116" s="3">
        <v>44747.75</v>
      </c>
      <c r="B116" s="1">
        <v>280.35</v>
      </c>
      <c r="C116" s="1">
        <v>245.9412</v>
      </c>
      <c r="D116" s="1">
        <v>0.139906611824289</v>
      </c>
      <c r="E116" s="5">
        <f t="shared" si="1"/>
        <v>0.1465377332</v>
      </c>
      <c r="G116" s="4">
        <f>IFERROR(__xludf.DUMMYFUNCTION("""COMPUTED_VALUE"""),44857.958333333336)</f>
        <v>44857.95833</v>
      </c>
      <c r="H116" s="2">
        <f>IFERROR(__xludf.DUMMYFUNCTION("""COMPUTED_VALUE"""),0.11509983065100333)</f>
        <v>0.1150998307</v>
      </c>
    </row>
    <row r="117">
      <c r="A117" s="3">
        <v>44747.791666666664</v>
      </c>
      <c r="B117" s="1">
        <v>295.45</v>
      </c>
      <c r="C117" s="1">
        <v>246.94086</v>
      </c>
      <c r="D117" s="1">
        <v>0.196440313684823</v>
      </c>
      <c r="E117" s="5">
        <f t="shared" si="1"/>
        <v>0.1449194552</v>
      </c>
      <c r="G117" s="4">
        <f>IFERROR(__xludf.DUMMYFUNCTION("""COMPUTED_VALUE"""),44858.958333333336)</f>
        <v>44858.95833</v>
      </c>
      <c r="H117" s="2">
        <f>IFERROR(__xludf.DUMMYFUNCTION("""COMPUTED_VALUE"""),0.13435633238832484)</f>
        <v>0.1343563324</v>
      </c>
    </row>
    <row r="118">
      <c r="A118" s="3">
        <v>44747.833333333336</v>
      </c>
      <c r="B118" s="1">
        <v>300.33</v>
      </c>
      <c r="C118" s="1">
        <v>250.90537</v>
      </c>
      <c r="D118" s="1">
        <v>0.196985142247055</v>
      </c>
      <c r="E118" s="5">
        <f t="shared" si="1"/>
        <v>0.1423103934</v>
      </c>
      <c r="G118" s="4">
        <f>IFERROR(__xludf.DUMMYFUNCTION("""COMPUTED_VALUE"""),44859.958333333336)</f>
        <v>44859.95833</v>
      </c>
      <c r="H118" s="2">
        <f>IFERROR(__xludf.DUMMYFUNCTION("""COMPUTED_VALUE"""),0.1360345252181119)</f>
        <v>0.1360345252</v>
      </c>
    </row>
    <row r="119">
      <c r="A119" s="3">
        <v>44747.875</v>
      </c>
      <c r="B119" s="1">
        <v>301.56</v>
      </c>
      <c r="C119" s="1">
        <v>256.66139</v>
      </c>
      <c r="D119" s="1">
        <v>0.174933245705557</v>
      </c>
      <c r="E119" s="5">
        <f t="shared" si="1"/>
        <v>0.139041497</v>
      </c>
      <c r="G119" s="4">
        <f>IFERROR(__xludf.DUMMYFUNCTION("""COMPUTED_VALUE"""),44860.958333333336)</f>
        <v>44860.95833</v>
      </c>
      <c r="H119" s="2">
        <f>IFERROR(__xludf.DUMMYFUNCTION("""COMPUTED_VALUE"""),0.1585048303239591)</f>
        <v>0.1585048303</v>
      </c>
    </row>
    <row r="120">
      <c r="A120" s="3">
        <v>44747.916666666664</v>
      </c>
      <c r="B120" s="1">
        <v>301.68</v>
      </c>
      <c r="C120" s="1">
        <v>260.37246</v>
      </c>
      <c r="D120" s="1">
        <v>0.158647884649551</v>
      </c>
      <c r="E120" s="5">
        <f t="shared" si="1"/>
        <v>0.1363461631</v>
      </c>
      <c r="G120" s="4">
        <f>IFERROR(__xludf.DUMMYFUNCTION("""COMPUTED_VALUE"""),44861.958333333336)</f>
        <v>44861.95833</v>
      </c>
      <c r="H120" s="2">
        <f>IFERROR(__xludf.DUMMYFUNCTION("""COMPUTED_VALUE"""),0.0478310987162139)</f>
        <v>0.04783109872</v>
      </c>
    </row>
    <row r="121">
      <c r="A121" s="3">
        <v>44747.958333333336</v>
      </c>
      <c r="B121" s="1">
        <v>306.31</v>
      </c>
      <c r="C121" s="1">
        <v>261.62971</v>
      </c>
      <c r="D121" s="1">
        <v>0.170776820415387</v>
      </c>
      <c r="E121" s="5">
        <f t="shared" si="1"/>
        <v>0.1353773526</v>
      </c>
      <c r="G121" s="4">
        <f>IFERROR(__xludf.DUMMYFUNCTION("""COMPUTED_VALUE"""),44862.958333333336)</f>
        <v>44862.95833</v>
      </c>
      <c r="H121" s="2">
        <f>IFERROR(__xludf.DUMMYFUNCTION("""COMPUTED_VALUE"""),0.09164535302189845)</f>
        <v>0.09164535302</v>
      </c>
    </row>
    <row r="122">
      <c r="A122" s="3">
        <v>44748.0</v>
      </c>
      <c r="B122" s="1">
        <v>307.36</v>
      </c>
      <c r="C122" s="1">
        <v>298.62722</v>
      </c>
      <c r="D122" s="1">
        <v>0.0292430810560403</v>
      </c>
      <c r="E122" s="5">
        <f t="shared" si="1"/>
        <v>0.1337224519</v>
      </c>
      <c r="G122" s="4">
        <f>IFERROR(__xludf.DUMMYFUNCTION("""COMPUTED_VALUE"""),44863.958333333336)</f>
        <v>44863.95833</v>
      </c>
      <c r="H122" s="2">
        <f>IFERROR(__xludf.DUMMYFUNCTION("""COMPUTED_VALUE"""),0.11624873789024374)</f>
        <v>0.1162487379</v>
      </c>
    </row>
    <row r="123">
      <c r="A123" s="3">
        <v>44748.041666666664</v>
      </c>
      <c r="B123" s="1">
        <v>303.47</v>
      </c>
      <c r="C123" s="1">
        <v>288.10852</v>
      </c>
      <c r="D123" s="1">
        <v>0.0533183815598373</v>
      </c>
      <c r="E123" s="5">
        <f t="shared" si="1"/>
        <v>0.1315088097</v>
      </c>
      <c r="G123" s="4">
        <f>IFERROR(__xludf.DUMMYFUNCTION("""COMPUTED_VALUE"""),44864.958333333336)</f>
        <v>44864.95833</v>
      </c>
      <c r="H123" s="2">
        <f>IFERROR(__xludf.DUMMYFUNCTION("""COMPUTED_VALUE"""),0.09137115841492187)</f>
        <v>0.09137115841</v>
      </c>
    </row>
    <row r="124">
      <c r="A124" s="3">
        <v>44748.083333333336</v>
      </c>
      <c r="B124" s="1">
        <v>316.01</v>
      </c>
      <c r="C124" s="1">
        <v>273.04685</v>
      </c>
      <c r="D124" s="1">
        <v>0.157347173204891</v>
      </c>
      <c r="E124" s="5">
        <f t="shared" si="1"/>
        <v>0.1313657582</v>
      </c>
      <c r="G124" s="4">
        <f>IFERROR(__xludf.DUMMYFUNCTION("""COMPUTED_VALUE"""),44865.958333333336)</f>
        <v>44865.95833</v>
      </c>
      <c r="H124" s="2">
        <f>IFERROR(__xludf.DUMMYFUNCTION("""COMPUTED_VALUE"""),0.08813173455576201)</f>
        <v>0.08813173456</v>
      </c>
    </row>
    <row r="125">
      <c r="A125" s="3">
        <v>44748.125</v>
      </c>
      <c r="B125" s="1">
        <v>312.67</v>
      </c>
      <c r="C125" s="1">
        <v>257.99251</v>
      </c>
      <c r="D125" s="1">
        <v>0.211934408483409</v>
      </c>
      <c r="E125" s="5">
        <f t="shared" si="1"/>
        <v>0.1311144421</v>
      </c>
      <c r="G125" s="4">
        <f>IFERROR(__xludf.DUMMYFUNCTION("""COMPUTED_VALUE"""),44866.958333333336)</f>
        <v>44866.95833</v>
      </c>
      <c r="H125" s="2">
        <f>IFERROR(__xludf.DUMMYFUNCTION("""COMPUTED_VALUE"""),0.1527938362773464)</f>
        <v>0.1527938363</v>
      </c>
    </row>
    <row r="126">
      <c r="A126" s="3">
        <v>44748.166666666664</v>
      </c>
      <c r="B126" s="1">
        <v>308.92</v>
      </c>
      <c r="C126" s="1">
        <v>245.47598</v>
      </c>
      <c r="D126" s="1">
        <v>0.258453067383619</v>
      </c>
      <c r="E126" s="5">
        <f t="shared" si="1"/>
        <v>0.1316240581</v>
      </c>
      <c r="G126" s="4">
        <f>IFERROR(__xludf.DUMMYFUNCTION("""COMPUTED_VALUE"""),44867.958333333336)</f>
        <v>44867.95833</v>
      </c>
      <c r="H126" s="2">
        <f>IFERROR(__xludf.DUMMYFUNCTION("""COMPUTED_VALUE"""),0.12136222958889581)</f>
        <v>0.1213622296</v>
      </c>
    </row>
    <row r="127">
      <c r="A127" s="3">
        <v>44748.208333333336</v>
      </c>
      <c r="B127" s="1">
        <v>301.17</v>
      </c>
      <c r="C127" s="1">
        <v>237.39905</v>
      </c>
      <c r="D127" s="1">
        <v>0.26862344225893</v>
      </c>
      <c r="E127" s="5">
        <f t="shared" si="1"/>
        <v>0.1331575209</v>
      </c>
      <c r="G127" s="4">
        <f>IFERROR(__xludf.DUMMYFUNCTION("""COMPUTED_VALUE"""),44868.958333333336)</f>
        <v>44868.95833</v>
      </c>
      <c r="H127" s="2">
        <f>IFERROR(__xludf.DUMMYFUNCTION("""COMPUTED_VALUE"""),0.03344727126870444)</f>
        <v>0.03344727127</v>
      </c>
    </row>
    <row r="128">
      <c r="A128" s="3">
        <v>44748.25</v>
      </c>
      <c r="B128" s="1">
        <v>287.16</v>
      </c>
      <c r="C128" s="1">
        <v>234.29857</v>
      </c>
      <c r="D128" s="1">
        <v>0.225615674905741</v>
      </c>
      <c r="E128" s="5">
        <f t="shared" si="1"/>
        <v>0.1350993113</v>
      </c>
      <c r="G128" s="4">
        <f>IFERROR(__xludf.DUMMYFUNCTION("""COMPUTED_VALUE"""),44869.958333333336)</f>
        <v>44869.95833</v>
      </c>
      <c r="H128" s="2">
        <f>IFERROR(__xludf.DUMMYFUNCTION("""COMPUTED_VALUE"""),0.06781869272863897)</f>
        <v>0.06781869273</v>
      </c>
    </row>
    <row r="129">
      <c r="A129" s="3">
        <v>44748.291666666664</v>
      </c>
      <c r="B129" s="1">
        <v>270.03</v>
      </c>
      <c r="C129" s="1">
        <v>234.42635</v>
      </c>
      <c r="D129" s="1">
        <v>0.151875631728259</v>
      </c>
      <c r="E129" s="5">
        <f t="shared" si="1"/>
        <v>0.1329311631</v>
      </c>
      <c r="G129" s="4">
        <f>IFERROR(__xludf.DUMMYFUNCTION("""COMPUTED_VALUE"""),44870.958333333336)</f>
        <v>44870.95833</v>
      </c>
      <c r="H129" s="2">
        <f>IFERROR(__xludf.DUMMYFUNCTION("""COMPUTED_VALUE"""),0.20059682177916446)</f>
        <v>0.2005968218</v>
      </c>
    </row>
    <row r="130">
      <c r="A130" s="3">
        <v>44748.333333333336</v>
      </c>
      <c r="B130" s="1">
        <v>260.44</v>
      </c>
      <c r="C130" s="1">
        <v>238.25119</v>
      </c>
      <c r="D130" s="1">
        <v>0.0931320007257885</v>
      </c>
      <c r="E130" s="5">
        <f t="shared" si="1"/>
        <v>0.1284220119</v>
      </c>
      <c r="G130" s="4">
        <f>IFERROR(__xludf.DUMMYFUNCTION("""COMPUTED_VALUE"""),44871.958333333336)</f>
        <v>44871.95833</v>
      </c>
      <c r="H130" s="2">
        <f>IFERROR(__xludf.DUMMYFUNCTION("""COMPUTED_VALUE"""),0.20860230393009574)</f>
        <v>0.2086023039</v>
      </c>
    </row>
    <row r="131">
      <c r="A131" s="3">
        <v>44748.375</v>
      </c>
      <c r="B131" s="1">
        <v>253.83</v>
      </c>
      <c r="C131" s="1">
        <v>246.25224</v>
      </c>
      <c r="D131" s="1">
        <v>0.0307723495225871</v>
      </c>
      <c r="E131" s="5">
        <f t="shared" si="1"/>
        <v>0.1237346921</v>
      </c>
      <c r="G131" s="4">
        <f>IFERROR(__xludf.DUMMYFUNCTION("""COMPUTED_VALUE"""),44872.958333333336)</f>
        <v>44872.95833</v>
      </c>
      <c r="H131" s="2">
        <f>IFERROR(__xludf.DUMMYFUNCTION("""COMPUTED_VALUE"""),0.18598506363824763)</f>
        <v>0.1859850636</v>
      </c>
    </row>
    <row r="132">
      <c r="A132" s="3">
        <v>44748.416666666664</v>
      </c>
      <c r="B132" s="1">
        <v>251.63</v>
      </c>
      <c r="C132" s="1">
        <v>257.05488</v>
      </c>
      <c r="D132" s="1">
        <v>0.0211039759291869</v>
      </c>
      <c r="E132" s="5">
        <f t="shared" si="1"/>
        <v>0.1215900933</v>
      </c>
      <c r="G132" s="4">
        <f>IFERROR(__xludf.DUMMYFUNCTION("""COMPUTED_VALUE"""),44873.958333333336)</f>
        <v>44873.95833</v>
      </c>
      <c r="H132" s="2">
        <f>IFERROR(__xludf.DUMMYFUNCTION("""COMPUTED_VALUE"""),0.03443159089383448)</f>
        <v>0.03443159089</v>
      </c>
    </row>
    <row r="133">
      <c r="A133" s="3">
        <v>44748.458333333336</v>
      </c>
      <c r="B133" s="1">
        <v>252.73</v>
      </c>
      <c r="C133" s="1">
        <v>268.30918</v>
      </c>
      <c r="D133" s="1">
        <v>0.0580642824073333</v>
      </c>
      <c r="E133" s="5">
        <f t="shared" si="1"/>
        <v>0.1221687626</v>
      </c>
      <c r="G133" s="4">
        <f>IFERROR(__xludf.DUMMYFUNCTION("""COMPUTED_VALUE"""),44874.958333333336)</f>
        <v>44874.95833</v>
      </c>
      <c r="H133" s="2">
        <f>IFERROR(__xludf.DUMMYFUNCTION("""COMPUTED_VALUE"""),0.03540837110238368)</f>
        <v>0.0354083711</v>
      </c>
    </row>
    <row r="134">
      <c r="A134" s="3">
        <v>44748.5</v>
      </c>
      <c r="B134" s="1">
        <v>268.94</v>
      </c>
      <c r="C134" s="1">
        <v>276.08627</v>
      </c>
      <c r="D134" s="1">
        <v>0.0258841919230536</v>
      </c>
      <c r="E134" s="5">
        <f t="shared" si="1"/>
        <v>0.1217848459</v>
      </c>
      <c r="G134" s="4">
        <f>IFERROR(__xludf.DUMMYFUNCTION("""COMPUTED_VALUE"""),44875.958333333336)</f>
        <v>44875.95833</v>
      </c>
      <c r="H134" s="2">
        <f>IFERROR(__xludf.DUMMYFUNCTION("""COMPUTED_VALUE"""),0.1324425920131486)</f>
        <v>0.132442592</v>
      </c>
    </row>
    <row r="135">
      <c r="A135" s="3">
        <v>44748.541666666664</v>
      </c>
      <c r="B135" s="1">
        <v>273.24</v>
      </c>
      <c r="C135" s="1">
        <v>279.55201</v>
      </c>
      <c r="D135" s="1">
        <v>0.0225790184803178</v>
      </c>
      <c r="E135" s="5">
        <f t="shared" si="1"/>
        <v>0.1212634198</v>
      </c>
      <c r="G135" s="4">
        <f>IFERROR(__xludf.DUMMYFUNCTION("""COMPUTED_VALUE"""),44876.958333333336)</f>
        <v>44876.95833</v>
      </c>
      <c r="H135" s="2">
        <f>IFERROR(__xludf.DUMMYFUNCTION("""COMPUTED_VALUE"""),0.16522068784600916)</f>
        <v>0.1652206878</v>
      </c>
    </row>
    <row r="136">
      <c r="A136" s="3">
        <v>44748.583333333336</v>
      </c>
      <c r="B136" s="1">
        <v>257.57</v>
      </c>
      <c r="C136" s="1">
        <v>281.12031</v>
      </c>
      <c r="D136" s="1">
        <v>0.0837730649912844</v>
      </c>
      <c r="E136" s="5">
        <f t="shared" si="1"/>
        <v>0.1221712585</v>
      </c>
      <c r="G136" s="4">
        <f>IFERROR(__xludf.DUMMYFUNCTION("""COMPUTED_VALUE"""),44877.958333333336)</f>
        <v>44877.95833</v>
      </c>
      <c r="H136" s="2">
        <f>IFERROR(__xludf.DUMMYFUNCTION("""COMPUTED_VALUE"""),0.10509121977979946)</f>
        <v>0.1050912198</v>
      </c>
    </row>
    <row r="137">
      <c r="A137" s="3">
        <v>44748.625</v>
      </c>
      <c r="B137" s="1">
        <v>237.97</v>
      </c>
      <c r="C137" s="1">
        <v>284.37356</v>
      </c>
      <c r="D137" s="1">
        <v>0.163178180137422</v>
      </c>
      <c r="E137" s="5">
        <f t="shared" si="1"/>
        <v>0.1241175575</v>
      </c>
      <c r="G137" s="4">
        <f>IFERROR(__xludf.DUMMYFUNCTION("""COMPUTED_VALUE"""),44878.958333333336)</f>
        <v>44878.95833</v>
      </c>
      <c r="H137" s="2">
        <f>IFERROR(__xludf.DUMMYFUNCTION("""COMPUTED_VALUE"""),0.21293792499890074)</f>
        <v>0.212937925</v>
      </c>
    </row>
    <row r="138">
      <c r="A138" s="3">
        <v>44748.666666666664</v>
      </c>
      <c r="B138" s="1">
        <v>254.12</v>
      </c>
      <c r="C138" s="1">
        <v>287.75921</v>
      </c>
      <c r="D138" s="1">
        <v>0.116900550289945</v>
      </c>
      <c r="E138" s="5">
        <f t="shared" si="1"/>
        <v>0.1269208197</v>
      </c>
      <c r="G138" s="4">
        <f>IFERROR(__xludf.DUMMYFUNCTION("""COMPUTED_VALUE"""),44879.958333333336)</f>
        <v>44879.95833</v>
      </c>
      <c r="H138" s="2">
        <f>IFERROR(__xludf.DUMMYFUNCTION("""COMPUTED_VALUE"""),0.14138572155045803)</f>
        <v>0.1413857216</v>
      </c>
    </row>
    <row r="139">
      <c r="A139" s="3">
        <v>44748.708333333336</v>
      </c>
      <c r="B139" s="1">
        <v>284.93</v>
      </c>
      <c r="C139" s="1">
        <v>292.18962</v>
      </c>
      <c r="D139" s="1">
        <v>0.0248455780188221</v>
      </c>
      <c r="E139" s="5">
        <f t="shared" si="1"/>
        <v>0.1264305863</v>
      </c>
      <c r="G139" s="4">
        <f>IFERROR(__xludf.DUMMYFUNCTION("""COMPUTED_VALUE"""),44880.958333333336)</f>
        <v>44880.95833</v>
      </c>
      <c r="H139" s="2">
        <f>IFERROR(__xludf.DUMMYFUNCTION("""COMPUTED_VALUE"""),0.15072432281849668)</f>
        <v>0.1507243228</v>
      </c>
    </row>
    <row r="140">
      <c r="A140" s="3">
        <v>44748.75</v>
      </c>
      <c r="B140" s="1">
        <v>308.44</v>
      </c>
      <c r="C140" s="1">
        <v>296.69835</v>
      </c>
      <c r="D140" s="1">
        <v>0.0395743690519343</v>
      </c>
      <c r="E140" s="5">
        <f t="shared" si="1"/>
        <v>0.1222500762</v>
      </c>
      <c r="G140" s="4">
        <f>IFERROR(__xludf.DUMMYFUNCTION("""COMPUTED_VALUE"""),44881.958333333336)</f>
        <v>44881.95833</v>
      </c>
      <c r="H140" s="2">
        <f>IFERROR(__xludf.DUMMYFUNCTION("""COMPUTED_VALUE"""),0.043894357997751536)</f>
        <v>0.043894358</v>
      </c>
    </row>
    <row r="141">
      <c r="A141" s="3">
        <v>44748.791666666664</v>
      </c>
      <c r="B141" s="1">
        <v>315.86</v>
      </c>
      <c r="C141" s="1">
        <v>299.50514</v>
      </c>
      <c r="D141" s="1">
        <v>0.0546062748706083</v>
      </c>
      <c r="E141" s="5">
        <f t="shared" si="1"/>
        <v>0.1163403246</v>
      </c>
      <c r="G141" s="4">
        <f>IFERROR(__xludf.DUMMYFUNCTION("""COMPUTED_VALUE"""),44882.958333333336)</f>
        <v>44882.95833</v>
      </c>
      <c r="H141" s="2">
        <f>IFERROR(__xludf.DUMMYFUNCTION("""COMPUTED_VALUE"""),0.11344659214496768)</f>
        <v>0.1134465921</v>
      </c>
    </row>
    <row r="142">
      <c r="A142" s="3">
        <v>44748.833333333336</v>
      </c>
      <c r="B142" s="1">
        <v>315.15</v>
      </c>
      <c r="C142" s="1">
        <v>301.21231</v>
      </c>
      <c r="D142" s="1">
        <v>0.0462719800528735</v>
      </c>
      <c r="E142" s="5">
        <f t="shared" si="1"/>
        <v>0.1100606095</v>
      </c>
      <c r="G142" s="4">
        <f>IFERROR(__xludf.DUMMYFUNCTION("""COMPUTED_VALUE"""),44883.958333333336)</f>
        <v>44883.95833</v>
      </c>
      <c r="H142" s="2">
        <f>IFERROR(__xludf.DUMMYFUNCTION("""COMPUTED_VALUE"""),0.05957109407330186)</f>
        <v>0.05957109407</v>
      </c>
    </row>
    <row r="143">
      <c r="A143" s="3">
        <v>44748.875</v>
      </c>
      <c r="B143" s="1">
        <v>310.38</v>
      </c>
      <c r="C143" s="1">
        <v>303.24667</v>
      </c>
      <c r="D143" s="1">
        <v>0.0235231931813134</v>
      </c>
      <c r="E143" s="5">
        <f t="shared" si="1"/>
        <v>0.1037518573</v>
      </c>
      <c r="G143" s="4">
        <f>IFERROR(__xludf.DUMMYFUNCTION("""COMPUTED_VALUE"""),44884.958333333336)</f>
        <v>44884.95833</v>
      </c>
      <c r="H143" s="2">
        <f>IFERROR(__xludf.DUMMYFUNCTION("""COMPUTED_VALUE"""),0.1356561038972999)</f>
        <v>0.1356561039</v>
      </c>
    </row>
    <row r="144">
      <c r="A144" s="3">
        <v>44748.916666666664</v>
      </c>
      <c r="B144" s="1">
        <v>309.67</v>
      </c>
      <c r="C144" s="1">
        <v>304.73787</v>
      </c>
      <c r="D144" s="1">
        <v>0.0161848279637841</v>
      </c>
      <c r="E144" s="5">
        <f t="shared" si="1"/>
        <v>0.09781589661</v>
      </c>
      <c r="G144" s="4">
        <f>IFERROR(__xludf.DUMMYFUNCTION("""COMPUTED_VALUE"""),44885.958333333336)</f>
        <v>44885.95833</v>
      </c>
      <c r="H144" s="2">
        <f>IFERROR(__xludf.DUMMYFUNCTION("""COMPUTED_VALUE"""),0.04352277558786588)</f>
        <v>0.04352277559</v>
      </c>
    </row>
    <row r="145">
      <c r="A145" s="3">
        <v>44748.958333333336</v>
      </c>
      <c r="B145" s="1">
        <v>306.07</v>
      </c>
      <c r="C145" s="1">
        <v>305.35103</v>
      </c>
      <c r="D145" s="1">
        <v>0.0023545687728645</v>
      </c>
      <c r="E145" s="5">
        <f t="shared" si="1"/>
        <v>0.09079830279</v>
      </c>
      <c r="G145" s="4">
        <f>IFERROR(__xludf.DUMMYFUNCTION("""COMPUTED_VALUE"""),44886.958333333336)</f>
        <v>44886.95833</v>
      </c>
      <c r="H145" s="2">
        <f>IFERROR(__xludf.DUMMYFUNCTION("""COMPUTED_VALUE"""),0.05808468462706426)</f>
        <v>0.05808468463</v>
      </c>
    </row>
    <row r="146">
      <c r="A146" s="3">
        <v>44749.0</v>
      </c>
      <c r="B146" s="1">
        <v>308.95</v>
      </c>
      <c r="C146" s="1">
        <v>299.21192</v>
      </c>
      <c r="D146" s="1">
        <v>0.032545762214286</v>
      </c>
      <c r="E146" s="5">
        <f t="shared" si="1"/>
        <v>0.0909359145</v>
      </c>
      <c r="G146" s="4">
        <f>IFERROR(__xludf.DUMMYFUNCTION("""COMPUTED_VALUE"""),44887.958333333336)</f>
        <v>44887.95833</v>
      </c>
      <c r="H146" s="2">
        <f>IFERROR(__xludf.DUMMYFUNCTION("""COMPUTED_VALUE"""),0.12671080974009538)</f>
        <v>0.1267108097</v>
      </c>
    </row>
    <row r="147">
      <c r="A147" s="3">
        <v>44749.041666666664</v>
      </c>
      <c r="B147" s="1">
        <v>322.0</v>
      </c>
      <c r="C147" s="1">
        <v>289.43139</v>
      </c>
      <c r="D147" s="1">
        <v>0.112526184530295</v>
      </c>
      <c r="E147" s="5">
        <f t="shared" si="1"/>
        <v>0.09340290629</v>
      </c>
      <c r="G147" s="4">
        <f>IFERROR(__xludf.DUMMYFUNCTION("""COMPUTED_VALUE"""),44888.958333333336)</f>
        <v>44888.95833</v>
      </c>
      <c r="H147" s="2">
        <f>IFERROR(__xludf.DUMMYFUNCTION("""COMPUTED_VALUE"""),0.11061896064001008)</f>
        <v>0.1106189606</v>
      </c>
    </row>
    <row r="148">
      <c r="A148" s="3">
        <v>44749.083333333336</v>
      </c>
      <c r="B148" s="1">
        <v>336.91</v>
      </c>
      <c r="C148" s="1">
        <v>276.18777</v>
      </c>
      <c r="D148" s="1">
        <v>0.219858504234275</v>
      </c>
      <c r="E148" s="5">
        <f t="shared" si="1"/>
        <v>0.09600754509</v>
      </c>
      <c r="G148" s="4">
        <f>IFERROR(__xludf.DUMMYFUNCTION("""COMPUTED_VALUE"""),44889.958333333336)</f>
        <v>44889.95833</v>
      </c>
      <c r="H148" s="2">
        <f>IFERROR(__xludf.DUMMYFUNCTION("""COMPUTED_VALUE"""),0.08572781696747823)</f>
        <v>0.08572781697</v>
      </c>
    </row>
    <row r="149">
      <c r="A149" s="3">
        <v>44749.125</v>
      </c>
      <c r="B149" s="1">
        <v>324.84</v>
      </c>
      <c r="C149" s="1">
        <v>262.26079</v>
      </c>
      <c r="D149" s="1">
        <v>0.238614434128715</v>
      </c>
      <c r="E149" s="5">
        <f t="shared" si="1"/>
        <v>0.09711921282</v>
      </c>
      <c r="G149" s="4">
        <f>IFERROR(__xludf.DUMMYFUNCTION("""COMPUTED_VALUE"""),44890.958333333336)</f>
        <v>44890.95833</v>
      </c>
      <c r="H149" s="2">
        <f>IFERROR(__xludf.DUMMYFUNCTION("""COMPUTED_VALUE"""),0.23222920081947207)</f>
        <v>0.2322292008</v>
      </c>
    </row>
    <row r="150">
      <c r="A150" s="3">
        <v>44749.166666666664</v>
      </c>
      <c r="B150" s="1">
        <v>302.54</v>
      </c>
      <c r="C150" s="1">
        <v>250.51717</v>
      </c>
      <c r="D150" s="1">
        <v>0.207661734323439</v>
      </c>
      <c r="E150" s="5">
        <f t="shared" si="1"/>
        <v>0.09500290728</v>
      </c>
      <c r="G150" s="4">
        <f>IFERROR(__xludf.DUMMYFUNCTION("""COMPUTED_VALUE"""),44891.958333333336)</f>
        <v>44891.95833</v>
      </c>
      <c r="H150" s="2">
        <f>IFERROR(__xludf.DUMMYFUNCTION("""COMPUTED_VALUE"""),0.08628375556221281)</f>
        <v>0.08628375556</v>
      </c>
    </row>
    <row r="151">
      <c r="A151" s="3">
        <v>44749.208333333336</v>
      </c>
      <c r="B151" s="1">
        <v>286.64</v>
      </c>
      <c r="C151" s="1">
        <v>242.80436</v>
      </c>
      <c r="D151" s="1">
        <v>0.18053893266167</v>
      </c>
      <c r="E151" s="5">
        <f t="shared" si="1"/>
        <v>0.09133271938</v>
      </c>
      <c r="G151" s="4">
        <f>IFERROR(__xludf.DUMMYFUNCTION("""COMPUTED_VALUE"""),44892.958333333336)</f>
        <v>44892.95833</v>
      </c>
      <c r="H151" s="2">
        <f>IFERROR(__xludf.DUMMYFUNCTION("""COMPUTED_VALUE"""),0.11787772562237488)</f>
        <v>0.1178777256</v>
      </c>
    </row>
    <row r="152">
      <c r="A152" s="3">
        <v>44749.25</v>
      </c>
      <c r="B152" s="1">
        <v>277.01</v>
      </c>
      <c r="C152" s="1">
        <v>239.78674</v>
      </c>
      <c r="D152" s="1">
        <v>0.155234855772258</v>
      </c>
      <c r="E152" s="5">
        <f t="shared" si="1"/>
        <v>0.08840018525</v>
      </c>
      <c r="G152" s="4">
        <f>IFERROR(__xludf.DUMMYFUNCTION("""COMPUTED_VALUE"""),44893.958333333336)</f>
        <v>44893.95833</v>
      </c>
      <c r="H152" s="2">
        <f>IFERROR(__xludf.DUMMYFUNCTION("""COMPUTED_VALUE"""),0.16679118480817048)</f>
        <v>0.1667911848</v>
      </c>
    </row>
    <row r="153">
      <c r="A153" s="3">
        <v>44749.291666666664</v>
      </c>
      <c r="B153" s="1">
        <v>264.55</v>
      </c>
      <c r="C153" s="1">
        <v>239.94267</v>
      </c>
      <c r="D153" s="1">
        <v>0.102555039501727</v>
      </c>
      <c r="E153" s="5">
        <f t="shared" si="1"/>
        <v>0.08634516057</v>
      </c>
      <c r="G153" s="4">
        <f>IFERROR(__xludf.DUMMYFUNCTION("""COMPUTED_VALUE"""),44894.958333333336)</f>
        <v>44894.95833</v>
      </c>
      <c r="H153" s="2">
        <f>IFERROR(__xludf.DUMMYFUNCTION("""COMPUTED_VALUE"""),0.10697165933459607)</f>
        <v>0.1069716593</v>
      </c>
    </row>
    <row r="154">
      <c r="A154" s="3">
        <v>44749.333333333336</v>
      </c>
      <c r="B154" s="1">
        <v>255.22</v>
      </c>
      <c r="C154" s="1">
        <v>243.42488</v>
      </c>
      <c r="D154" s="1">
        <v>0.0484548662404598</v>
      </c>
      <c r="E154" s="5">
        <f t="shared" si="1"/>
        <v>0.0844836133</v>
      </c>
      <c r="G154" s="4">
        <f>IFERROR(__xludf.DUMMYFUNCTION("""COMPUTED_VALUE"""),44895.958333333336)</f>
        <v>44895.95833</v>
      </c>
      <c r="H154" s="2">
        <f>IFERROR(__xludf.DUMMYFUNCTION("""COMPUTED_VALUE"""),0.15094778084485902)</f>
        <v>0.1509477808</v>
      </c>
    </row>
    <row r="155">
      <c r="A155" s="3">
        <v>44749.375</v>
      </c>
      <c r="B155" s="1">
        <v>256.24</v>
      </c>
      <c r="C155" s="1">
        <v>249.99443</v>
      </c>
      <c r="D155" s="1">
        <v>0.0249828366175999</v>
      </c>
      <c r="E155" s="5">
        <f t="shared" si="1"/>
        <v>0.0842423836</v>
      </c>
      <c r="G155" s="4">
        <f>IFERROR(__xludf.DUMMYFUNCTION("""COMPUTED_VALUE"""),44896.958333333336)</f>
        <v>44896.95833</v>
      </c>
      <c r="H155" s="2">
        <f>IFERROR(__xludf.DUMMYFUNCTION("""COMPUTED_VALUE"""),0.08724458547825859)</f>
        <v>0.08724458548</v>
      </c>
    </row>
    <row r="156">
      <c r="A156" s="3">
        <v>44749.416666666664</v>
      </c>
      <c r="B156" s="1">
        <v>255.98</v>
      </c>
      <c r="C156" s="1">
        <v>258.34607</v>
      </c>
      <c r="D156" s="1">
        <v>0.00915852910013304</v>
      </c>
      <c r="E156" s="5">
        <f t="shared" si="1"/>
        <v>0.08374465664</v>
      </c>
      <c r="G156" s="4">
        <f>IFERROR(__xludf.DUMMYFUNCTION("""COMPUTED_VALUE"""),44897.958333333336)</f>
        <v>44897.95833</v>
      </c>
      <c r="H156" s="2">
        <f>IFERROR(__xludf.DUMMYFUNCTION("""COMPUTED_VALUE"""),0.037234760708530205)</f>
        <v>0.03723476071</v>
      </c>
    </row>
    <row r="157">
      <c r="A157" s="3">
        <v>44749.458333333336</v>
      </c>
      <c r="B157" s="1">
        <v>264.24</v>
      </c>
      <c r="C157" s="1">
        <v>267.55451</v>
      </c>
      <c r="D157" s="1">
        <v>0.0123881671813343</v>
      </c>
      <c r="E157" s="5">
        <f t="shared" si="1"/>
        <v>0.08184148518</v>
      </c>
      <c r="G157" s="4">
        <f>IFERROR(__xludf.DUMMYFUNCTION("""COMPUTED_VALUE"""),44898.958333333336)</f>
        <v>44898.95833</v>
      </c>
      <c r="H157" s="2">
        <f>IFERROR(__xludf.DUMMYFUNCTION("""COMPUTED_VALUE"""),0.11244418555216575)</f>
        <v>0.1124441856</v>
      </c>
    </row>
    <row r="158">
      <c r="A158" s="3">
        <v>44749.5</v>
      </c>
      <c r="B158" s="1">
        <v>275.63</v>
      </c>
      <c r="C158" s="1">
        <v>275.69274</v>
      </c>
      <c r="D158" s="1">
        <v>2.27572187791449E-4</v>
      </c>
      <c r="E158" s="5">
        <f t="shared" si="1"/>
        <v>0.08077245935</v>
      </c>
      <c r="G158" s="4">
        <f>IFERROR(__xludf.DUMMYFUNCTION("""COMPUTED_VALUE"""),44899.958333333336)</f>
        <v>44899.95833</v>
      </c>
      <c r="H158" s="2">
        <f>IFERROR(__xludf.DUMMYFUNCTION("""COMPUTED_VALUE"""),0.08264910616964675)</f>
        <v>0.08264910617</v>
      </c>
    </row>
    <row r="159">
      <c r="A159" s="3">
        <v>44749.541666666664</v>
      </c>
      <c r="B159" s="1">
        <v>275.76</v>
      </c>
      <c r="C159" s="1">
        <v>282.30961</v>
      </c>
      <c r="D159" s="1">
        <v>0.0232000958097035</v>
      </c>
      <c r="E159" s="5">
        <f t="shared" si="1"/>
        <v>0.08079833758</v>
      </c>
      <c r="G159" s="4">
        <f>IFERROR(__xludf.DUMMYFUNCTION("""COMPUTED_VALUE"""),44900.958333333336)</f>
        <v>44900.95833</v>
      </c>
      <c r="H159" s="2">
        <f>IFERROR(__xludf.DUMMYFUNCTION("""COMPUTED_VALUE"""),0.0818642881109861)</f>
        <v>0.08186428811</v>
      </c>
    </row>
    <row r="160">
      <c r="A160" s="3">
        <v>44749.583333333336</v>
      </c>
      <c r="B160" s="1">
        <v>263.07</v>
      </c>
      <c r="C160" s="1">
        <v>288.5971</v>
      </c>
      <c r="D160" s="1">
        <v>0.0884523787661068</v>
      </c>
      <c r="E160" s="5">
        <f t="shared" si="1"/>
        <v>0.08099330898</v>
      </c>
      <c r="G160" s="4">
        <f>IFERROR(__xludf.DUMMYFUNCTION("""COMPUTED_VALUE"""),44901.958333333336)</f>
        <v>44901.95833</v>
      </c>
      <c r="H160" s="2">
        <f>IFERROR(__xludf.DUMMYFUNCTION("""COMPUTED_VALUE"""),0.0723555597552349)</f>
        <v>0.07235555976</v>
      </c>
    </row>
    <row r="161">
      <c r="A161" s="3">
        <v>44749.625</v>
      </c>
      <c r="B161" s="1">
        <v>250.13</v>
      </c>
      <c r="C161" s="1">
        <v>296.37819</v>
      </c>
      <c r="D161" s="1">
        <v>0.156044511912296</v>
      </c>
      <c r="E161" s="5">
        <f t="shared" si="1"/>
        <v>0.08069607281</v>
      </c>
      <c r="G161" s="4">
        <f>IFERROR(__xludf.DUMMYFUNCTION("""COMPUTED_VALUE"""),44902.958333333336)</f>
        <v>44902.95833</v>
      </c>
      <c r="H161" s="2">
        <f>IFERROR(__xludf.DUMMYFUNCTION("""COMPUTED_VALUE"""),0.05702016500245535)</f>
        <v>0.057020165</v>
      </c>
    </row>
    <row r="162">
      <c r="A162" s="3">
        <v>44749.666666666664</v>
      </c>
      <c r="B162" s="1">
        <v>275.46</v>
      </c>
      <c r="C162" s="1">
        <v>303.78987</v>
      </c>
      <c r="D162" s="1">
        <v>0.093254821169646</v>
      </c>
      <c r="E162" s="5">
        <f t="shared" si="1"/>
        <v>0.07971083409</v>
      </c>
      <c r="G162" s="4">
        <f>IFERROR(__xludf.DUMMYFUNCTION("""COMPUTED_VALUE"""),44903.958333333336)</f>
        <v>44903.95833</v>
      </c>
      <c r="H162" s="2">
        <f>IFERROR(__xludf.DUMMYFUNCTION("""COMPUTED_VALUE"""),0.05952199002078993)</f>
        <v>0.05952199002</v>
      </c>
    </row>
    <row r="163">
      <c r="A163" s="3">
        <v>44749.708333333336</v>
      </c>
      <c r="B163" s="1">
        <v>303.93</v>
      </c>
      <c r="C163" s="1">
        <v>311.92475</v>
      </c>
      <c r="D163" s="1">
        <v>0.0256303804042481</v>
      </c>
      <c r="E163" s="5">
        <f t="shared" si="1"/>
        <v>0.07974353419</v>
      </c>
      <c r="G163" s="4">
        <f>IFERROR(__xludf.DUMMYFUNCTION("""COMPUTED_VALUE"""),44904.958333333336)</f>
        <v>44904.95833</v>
      </c>
      <c r="H163" s="2">
        <f>IFERROR(__xludf.DUMMYFUNCTION("""COMPUTED_VALUE"""),0.0776563300377502)</f>
        <v>0.07765633004</v>
      </c>
    </row>
    <row r="164">
      <c r="A164" s="3">
        <v>44749.75</v>
      </c>
      <c r="B164" s="1">
        <v>319.45</v>
      </c>
      <c r="C164" s="1">
        <v>319.62546</v>
      </c>
      <c r="D164" s="1">
        <v>5.48955017538298E-4</v>
      </c>
      <c r="E164" s="5">
        <f t="shared" si="1"/>
        <v>0.07811747528</v>
      </c>
      <c r="G164" s="4">
        <f>IFERROR(__xludf.DUMMYFUNCTION("""COMPUTED_VALUE"""),44905.958333333336)</f>
        <v>44905.95833</v>
      </c>
      <c r="H164" s="2">
        <f>IFERROR(__xludf.DUMMYFUNCTION("""COMPUTED_VALUE"""),0.03960834906255534)</f>
        <v>0.03960834906</v>
      </c>
    </row>
    <row r="165">
      <c r="A165" s="3">
        <v>44749.791666666664</v>
      </c>
      <c r="B165" s="1">
        <v>328.73</v>
      </c>
      <c r="C165" s="1">
        <v>325.27115</v>
      </c>
      <c r="D165" s="1">
        <v>0.0106337435705565</v>
      </c>
      <c r="E165" s="5">
        <f t="shared" si="1"/>
        <v>0.07628528647</v>
      </c>
      <c r="G165" s="4">
        <f>IFERROR(__xludf.DUMMYFUNCTION("""COMPUTED_VALUE"""),44906.958333333336)</f>
        <v>44906.95833</v>
      </c>
      <c r="H165" s="2">
        <f>IFERROR(__xludf.DUMMYFUNCTION("""COMPUTED_VALUE"""),0.0451202679315956)</f>
        <v>0.04512026793</v>
      </c>
    </row>
    <row r="166">
      <c r="A166" s="3">
        <v>44749.833333333336</v>
      </c>
      <c r="B166" s="1">
        <v>333.28</v>
      </c>
      <c r="C166" s="1">
        <v>328.52371</v>
      </c>
      <c r="D166" s="1">
        <v>0.0144777678299078</v>
      </c>
      <c r="E166" s="5">
        <f t="shared" si="1"/>
        <v>0.07496052763</v>
      </c>
      <c r="G166" s="4">
        <f>IFERROR(__xludf.DUMMYFUNCTION("""COMPUTED_VALUE"""),44907.958333333336)</f>
        <v>44907.95833</v>
      </c>
      <c r="H166" s="2">
        <f>IFERROR(__xludf.DUMMYFUNCTION("""COMPUTED_VALUE"""),0.0599239657961519)</f>
        <v>0.0599239658</v>
      </c>
    </row>
    <row r="167">
      <c r="A167" s="3">
        <v>44749.875</v>
      </c>
      <c r="B167" s="1">
        <v>332.88</v>
      </c>
      <c r="C167" s="1">
        <v>330.04865</v>
      </c>
      <c r="D167" s="1">
        <v>0.00857858379363159</v>
      </c>
      <c r="E167" s="5">
        <f t="shared" si="1"/>
        <v>0.07433783557</v>
      </c>
      <c r="G167" s="4">
        <f>IFERROR(__xludf.DUMMYFUNCTION("""COMPUTED_VALUE"""),44908.958333333336)</f>
        <v>44908.95833</v>
      </c>
      <c r="H167" s="2">
        <f>IFERROR(__xludf.DUMMYFUNCTION("""COMPUTED_VALUE"""),0.11546699629261926)</f>
        <v>0.1154669963</v>
      </c>
    </row>
    <row r="168">
      <c r="A168" s="3">
        <v>44749.916666666664</v>
      </c>
      <c r="B168" s="1">
        <v>328.67</v>
      </c>
      <c r="C168" s="1">
        <v>329.31069</v>
      </c>
      <c r="D168" s="1">
        <v>0.00194554874607929</v>
      </c>
      <c r="E168" s="5">
        <f t="shared" si="1"/>
        <v>0.07374453227</v>
      </c>
      <c r="G168" s="4">
        <f>IFERROR(__xludf.DUMMYFUNCTION("""COMPUTED_VALUE"""),44909.958333333336)</f>
        <v>44909.95833</v>
      </c>
      <c r="H168" s="2">
        <f>IFERROR(__xludf.DUMMYFUNCTION("""COMPUTED_VALUE"""),0.08193894182281812)</f>
        <v>0.08193894182</v>
      </c>
    </row>
    <row r="169">
      <c r="A169" s="3">
        <v>44749.958333333336</v>
      </c>
      <c r="B169" s="1">
        <v>322.56</v>
      </c>
      <c r="C169" s="1">
        <v>326.52205</v>
      </c>
      <c r="D169" s="1">
        <v>0.0121340963037564</v>
      </c>
      <c r="E169" s="5">
        <f t="shared" si="1"/>
        <v>0.07415201258</v>
      </c>
      <c r="G169" s="4">
        <f>IFERROR(__xludf.DUMMYFUNCTION("""COMPUTED_VALUE"""),44910.958333333336)</f>
        <v>44910.95833</v>
      </c>
      <c r="H169" s="2">
        <f>IFERROR(__xludf.DUMMYFUNCTION("""COMPUTED_VALUE"""),0.0980741622976866)</f>
        <v>0.0980741623</v>
      </c>
    </row>
    <row r="170">
      <c r="A170" s="3">
        <v>44750.0</v>
      </c>
      <c r="B170" s="1">
        <v>320.96</v>
      </c>
      <c r="C170" s="1">
        <v>311.38373</v>
      </c>
      <c r="D170" s="1">
        <v>0.0307539189668001</v>
      </c>
      <c r="E170" s="5">
        <f t="shared" si="1"/>
        <v>0.07407735245</v>
      </c>
      <c r="G170" s="4">
        <f>IFERROR(__xludf.DUMMYFUNCTION("""COMPUTED_VALUE"""),44911.958333333336)</f>
        <v>44911.95833</v>
      </c>
      <c r="H170" s="2">
        <f>IFERROR(__xludf.DUMMYFUNCTION("""COMPUTED_VALUE"""),0.11847421098561688)</f>
        <v>0.118474211</v>
      </c>
    </row>
    <row r="171">
      <c r="A171" s="3">
        <v>44750.041666666664</v>
      </c>
      <c r="B171" s="1">
        <v>331.82</v>
      </c>
      <c r="C171" s="1">
        <v>303.29209</v>
      </c>
      <c r="D171" s="1">
        <v>0.0940608441189482</v>
      </c>
      <c r="E171" s="5">
        <f t="shared" si="1"/>
        <v>0.07330796326</v>
      </c>
      <c r="G171" s="4">
        <f>IFERROR(__xludf.DUMMYFUNCTION("""COMPUTED_VALUE"""),44912.958333333336)</f>
        <v>44912.95833</v>
      </c>
      <c r="H171" s="2">
        <f>IFERROR(__xludf.DUMMYFUNCTION("""COMPUTED_VALUE"""),0.1302972471700056)</f>
        <v>0.1302972472</v>
      </c>
    </row>
    <row r="172">
      <c r="A172" s="3">
        <v>44750.083333333336</v>
      </c>
      <c r="B172" s="1">
        <v>350.58</v>
      </c>
      <c r="C172" s="1">
        <v>292.50165</v>
      </c>
      <c r="D172" s="1">
        <v>0.198557341471407</v>
      </c>
      <c r="E172" s="5">
        <f t="shared" si="1"/>
        <v>0.07242041482</v>
      </c>
      <c r="G172" s="4">
        <f>IFERROR(__xludf.DUMMYFUNCTION("""COMPUTED_VALUE"""),44913.958333333336)</f>
        <v>44913.95833</v>
      </c>
      <c r="H172" s="2">
        <f>IFERROR(__xludf.DUMMYFUNCTION("""COMPUTED_VALUE"""),0.1204520794708155)</f>
        <v>0.1204520795</v>
      </c>
    </row>
    <row r="173">
      <c r="A173" s="3">
        <v>44750.125</v>
      </c>
      <c r="B173" s="1">
        <v>339.61</v>
      </c>
      <c r="C173" s="1">
        <v>280.71865</v>
      </c>
      <c r="D173" s="1">
        <v>0.209787807115772</v>
      </c>
      <c r="E173" s="5">
        <f t="shared" si="1"/>
        <v>0.07121930536</v>
      </c>
      <c r="G173" s="4">
        <f>IFERROR(__xludf.DUMMYFUNCTION("""COMPUTED_VALUE"""),44914.958333333336)</f>
        <v>44914.95833</v>
      </c>
      <c r="H173" s="2">
        <f>IFERROR(__xludf.DUMMYFUNCTION("""COMPUTED_VALUE"""),0.09095929013930913)</f>
        <v>0.09095929014</v>
      </c>
    </row>
    <row r="174">
      <c r="A174" s="3">
        <v>44750.166666666664</v>
      </c>
      <c r="B174" s="1">
        <v>313.42</v>
      </c>
      <c r="C174" s="1">
        <v>268.75137</v>
      </c>
      <c r="D174" s="1">
        <v>0.16620800853964</v>
      </c>
      <c r="E174" s="5">
        <f t="shared" si="1"/>
        <v>0.06949206678</v>
      </c>
      <c r="G174" s="4">
        <f>IFERROR(__xludf.DUMMYFUNCTION("""COMPUTED_VALUE"""),44915.958333333336)</f>
        <v>44915.95833</v>
      </c>
      <c r="H174" s="2">
        <f>IFERROR(__xludf.DUMMYFUNCTION("""COMPUTED_VALUE"""),0.05899334163015215)</f>
        <v>0.05899334163</v>
      </c>
    </row>
    <row r="175">
      <c r="A175" s="3">
        <v>44750.208333333336</v>
      </c>
      <c r="B175" s="1">
        <v>300.8</v>
      </c>
      <c r="C175" s="1">
        <v>258.63624</v>
      </c>
      <c r="D175" s="1">
        <v>0.163023403062154</v>
      </c>
      <c r="E175" s="5">
        <f t="shared" si="1"/>
        <v>0.06876225305</v>
      </c>
      <c r="G175" s="4">
        <f>IFERROR(__xludf.DUMMYFUNCTION("""COMPUTED_VALUE"""),44916.958333333336)</f>
        <v>44916.95833</v>
      </c>
      <c r="H175" s="2">
        <f>IFERROR(__xludf.DUMMYFUNCTION("""COMPUTED_VALUE"""),0.11185038491613199)</f>
        <v>0.1118503849</v>
      </c>
    </row>
    <row r="176">
      <c r="A176" s="3">
        <v>44750.25</v>
      </c>
      <c r="B176" s="1">
        <v>282.11</v>
      </c>
      <c r="C176" s="1">
        <v>253.69654</v>
      </c>
      <c r="D176" s="1">
        <v>0.111997822280114</v>
      </c>
      <c r="E176" s="5">
        <f t="shared" si="1"/>
        <v>0.06696070999</v>
      </c>
      <c r="G176" s="4">
        <f>IFERROR(__xludf.DUMMYFUNCTION("""COMPUTED_VALUE"""),44917.958333333336)</f>
        <v>44917.95833</v>
      </c>
      <c r="H176" s="2">
        <f>IFERROR(__xludf.DUMMYFUNCTION("""COMPUTED_VALUE"""),0.10191454905432662)</f>
        <v>0.1019145491</v>
      </c>
    </row>
    <row r="177">
      <c r="A177" s="3">
        <v>44750.291666666664</v>
      </c>
      <c r="B177" s="1">
        <v>273.29</v>
      </c>
      <c r="C177" s="1">
        <v>255.20953</v>
      </c>
      <c r="D177" s="1">
        <v>0.0708455910717754</v>
      </c>
      <c r="E177" s="5">
        <f t="shared" si="1"/>
        <v>0.06563948297</v>
      </c>
      <c r="G177" s="4">
        <f>IFERROR(__xludf.DUMMYFUNCTION("""COMPUTED_VALUE"""),44918.958333333336)</f>
        <v>44918.95833</v>
      </c>
      <c r="H177" s="2">
        <f>IFERROR(__xludf.DUMMYFUNCTION("""COMPUTED_VALUE"""),0.263852929925358)</f>
        <v>0.2638529299</v>
      </c>
    </row>
    <row r="178">
      <c r="A178" s="3">
        <v>44750.333333333336</v>
      </c>
      <c r="B178" s="1">
        <v>280.45</v>
      </c>
      <c r="C178" s="1">
        <v>262.46578</v>
      </c>
      <c r="D178" s="1">
        <v>0.0685202467155908</v>
      </c>
      <c r="E178" s="5">
        <f t="shared" si="1"/>
        <v>0.06647554049</v>
      </c>
      <c r="G178" s="4">
        <f>IFERROR(__xludf.DUMMYFUNCTION("""COMPUTED_VALUE"""),44919.958333333336)</f>
        <v>44919.95833</v>
      </c>
      <c r="H178" s="2">
        <f>IFERROR(__xludf.DUMMYFUNCTION("""COMPUTED_VALUE"""),0.1083980481523072)</f>
        <v>0.1083980482</v>
      </c>
    </row>
    <row r="179">
      <c r="A179" s="3">
        <v>44750.375</v>
      </c>
      <c r="B179" s="1">
        <v>291.7</v>
      </c>
      <c r="C179" s="1">
        <v>272.96267</v>
      </c>
      <c r="D179" s="1">
        <v>0.068644294840756</v>
      </c>
      <c r="E179" s="5">
        <f t="shared" si="1"/>
        <v>0.06829476792</v>
      </c>
      <c r="G179" s="4">
        <f>IFERROR(__xludf.DUMMYFUNCTION("""COMPUTED_VALUE"""),44920.958333333336)</f>
        <v>44920.95833</v>
      </c>
      <c r="H179" s="2">
        <f>IFERROR(__xludf.DUMMYFUNCTION("""COMPUTED_VALUE"""),0.07506575430729205)</f>
        <v>0.07506575431</v>
      </c>
    </row>
    <row r="180">
      <c r="A180" s="3">
        <v>44750.416666666664</v>
      </c>
      <c r="B180" s="1">
        <v>296.08</v>
      </c>
      <c r="C180" s="1">
        <v>284.77737</v>
      </c>
      <c r="D180" s="1">
        <v>0.0396893545298208</v>
      </c>
      <c r="E180" s="5">
        <f t="shared" si="1"/>
        <v>0.06956688564</v>
      </c>
      <c r="G180" s="4">
        <f>IFERROR(__xludf.DUMMYFUNCTION("""COMPUTED_VALUE"""),44921.958333333336)</f>
        <v>44921.95833</v>
      </c>
      <c r="H180" s="2">
        <f>IFERROR(__xludf.DUMMYFUNCTION("""COMPUTED_VALUE"""),0.10478483962201988)</f>
        <v>0.1047848396</v>
      </c>
    </row>
    <row r="181">
      <c r="A181" s="3">
        <v>44750.458333333336</v>
      </c>
      <c r="B181" s="1">
        <v>291.62</v>
      </c>
      <c r="C181" s="1">
        <v>296.65185</v>
      </c>
      <c r="D181" s="1">
        <v>0.0169621392888667</v>
      </c>
      <c r="E181" s="5">
        <f t="shared" si="1"/>
        <v>0.06975746781</v>
      </c>
      <c r="G181" s="4">
        <f>IFERROR(__xludf.DUMMYFUNCTION("""COMPUTED_VALUE"""),44922.958333333336)</f>
        <v>44922.95833</v>
      </c>
      <c r="H181" s="2">
        <f>IFERROR(__xludf.DUMMYFUNCTION("""COMPUTED_VALUE"""),0.2083629101409679)</f>
        <v>0.2083629101</v>
      </c>
    </row>
    <row r="182">
      <c r="A182" s="3">
        <v>44750.5</v>
      </c>
      <c r="B182" s="1">
        <v>293.05</v>
      </c>
      <c r="C182" s="1">
        <v>306.60532</v>
      </c>
      <c r="D182" s="1">
        <v>0.0442109745519092</v>
      </c>
      <c r="E182" s="5">
        <f t="shared" si="1"/>
        <v>0.07159010958</v>
      </c>
      <c r="G182" s="4">
        <f>IFERROR(__xludf.DUMMYFUNCTION("""COMPUTED_VALUE"""),44923.958333333336)</f>
        <v>44923.95833</v>
      </c>
      <c r="H182" s="2">
        <f>IFERROR(__xludf.DUMMYFUNCTION("""COMPUTED_VALUE"""),0.12098812561130173)</f>
        <v>0.1209881256</v>
      </c>
    </row>
    <row r="183">
      <c r="A183" s="3">
        <v>44750.541666666664</v>
      </c>
      <c r="B183" s="1">
        <v>293.88</v>
      </c>
      <c r="C183" s="1">
        <v>314.74678</v>
      </c>
      <c r="D183" s="1">
        <v>0.0662970404335828</v>
      </c>
      <c r="E183" s="5">
        <f t="shared" si="1"/>
        <v>0.0733858156</v>
      </c>
    </row>
    <row r="184">
      <c r="A184" s="3">
        <v>44750.583333333336</v>
      </c>
      <c r="B184" s="1">
        <v>279.9</v>
      </c>
      <c r="C184" s="1">
        <v>322.76169</v>
      </c>
      <c r="D184" s="1">
        <v>0.132796708308225</v>
      </c>
      <c r="E184" s="5">
        <f t="shared" si="1"/>
        <v>0.075233496</v>
      </c>
    </row>
    <row r="185">
      <c r="A185" s="3">
        <v>44750.625</v>
      </c>
      <c r="B185" s="1">
        <v>274.1</v>
      </c>
      <c r="C185" s="1">
        <v>331.41457</v>
      </c>
      <c r="D185" s="1">
        <v>0.172939198177074</v>
      </c>
      <c r="E185" s="5">
        <f t="shared" si="1"/>
        <v>0.07593744126</v>
      </c>
    </row>
    <row r="186">
      <c r="A186" s="3">
        <v>44750.666666666664</v>
      </c>
      <c r="B186" s="1">
        <v>303.22</v>
      </c>
      <c r="C186" s="1">
        <v>337.5821</v>
      </c>
      <c r="D186" s="1">
        <v>0.101788868544866</v>
      </c>
      <c r="E186" s="5">
        <f t="shared" si="1"/>
        <v>0.07629302657</v>
      </c>
    </row>
    <row r="187">
      <c r="A187" s="3">
        <v>44750.708333333336</v>
      </c>
      <c r="B187" s="1">
        <v>330.74</v>
      </c>
      <c r="C187" s="1">
        <v>341.60818</v>
      </c>
      <c r="D187" s="1">
        <v>0.0318147533820764</v>
      </c>
      <c r="E187" s="5">
        <f t="shared" si="1"/>
        <v>0.07655070878</v>
      </c>
    </row>
    <row r="188">
      <c r="A188" s="3">
        <v>44750.75</v>
      </c>
      <c r="B188" s="1">
        <v>345.9</v>
      </c>
      <c r="C188" s="1">
        <v>343.34926</v>
      </c>
      <c r="D188" s="1">
        <v>0.00742899518699985</v>
      </c>
      <c r="E188" s="5">
        <f t="shared" si="1"/>
        <v>0.07683737712</v>
      </c>
    </row>
    <row r="189">
      <c r="A189" s="3">
        <v>44750.791666666664</v>
      </c>
      <c r="B189" s="1">
        <v>346.72</v>
      </c>
      <c r="C189" s="1">
        <v>344.22248</v>
      </c>
      <c r="D189" s="1">
        <v>0.00725554007977633</v>
      </c>
      <c r="E189" s="5">
        <f t="shared" si="1"/>
        <v>0.07669661864</v>
      </c>
    </row>
    <row r="190">
      <c r="A190" s="3">
        <v>44750.833333333336</v>
      </c>
      <c r="B190" s="1">
        <v>345.17</v>
      </c>
      <c r="C190" s="1">
        <v>345.99314</v>
      </c>
      <c r="D190" s="1">
        <v>0.00237906450977602</v>
      </c>
      <c r="E190" s="5">
        <f t="shared" si="1"/>
        <v>0.076192506</v>
      </c>
    </row>
    <row r="191">
      <c r="A191" s="3">
        <v>44750.875</v>
      </c>
      <c r="B191" s="1">
        <v>343.16</v>
      </c>
      <c r="C191" s="1">
        <v>347.70898</v>
      </c>
      <c r="D191" s="1">
        <v>0.0130827222236249</v>
      </c>
      <c r="E191" s="5">
        <f t="shared" si="1"/>
        <v>0.07638017844</v>
      </c>
    </row>
    <row r="192">
      <c r="A192" s="3">
        <v>44750.916666666664</v>
      </c>
      <c r="B192" s="1">
        <v>339.63</v>
      </c>
      <c r="C192" s="1">
        <v>347.29225</v>
      </c>
      <c r="D192" s="1">
        <v>0.0220628303683713</v>
      </c>
      <c r="E192" s="5">
        <f t="shared" si="1"/>
        <v>0.0772183985</v>
      </c>
    </row>
    <row r="193">
      <c r="A193" s="3">
        <v>44750.958333333336</v>
      </c>
      <c r="B193" s="1">
        <v>338.08</v>
      </c>
      <c r="C193" s="1">
        <v>344.50226</v>
      </c>
      <c r="D193" s="1">
        <v>0.0186421418541637</v>
      </c>
      <c r="E193" s="5">
        <f t="shared" si="1"/>
        <v>0.07748956707</v>
      </c>
    </row>
    <row r="194">
      <c r="A194" s="3">
        <v>44751.0</v>
      </c>
      <c r="B194" s="1">
        <v>333.85</v>
      </c>
      <c r="C194" s="1">
        <v>323.38565</v>
      </c>
      <c r="D194" s="1">
        <v>0.0323587332956797</v>
      </c>
      <c r="E194" s="5">
        <f t="shared" si="1"/>
        <v>0.07755643433</v>
      </c>
    </row>
    <row r="195">
      <c r="A195" s="3">
        <v>44751.041666666664</v>
      </c>
      <c r="B195" s="1">
        <v>339.68</v>
      </c>
      <c r="C195" s="1">
        <v>319.09686</v>
      </c>
      <c r="D195" s="1">
        <v>0.0645043639727448</v>
      </c>
      <c r="E195" s="5">
        <f t="shared" si="1"/>
        <v>0.07632491433</v>
      </c>
    </row>
    <row r="196">
      <c r="A196" s="3">
        <v>44751.083333333336</v>
      </c>
      <c r="B196" s="1">
        <v>353.48</v>
      </c>
      <c r="C196" s="1">
        <v>311.63558</v>
      </c>
      <c r="D196" s="1">
        <v>0.134273564013454</v>
      </c>
      <c r="E196" s="5">
        <f t="shared" si="1"/>
        <v>0.0736464236</v>
      </c>
    </row>
    <row r="197">
      <c r="A197" s="3">
        <v>44751.125</v>
      </c>
      <c r="B197" s="1">
        <v>344.05</v>
      </c>
      <c r="C197" s="1">
        <v>302.90839</v>
      </c>
      <c r="D197" s="1">
        <v>0.135821955938559</v>
      </c>
      <c r="E197" s="5">
        <f t="shared" si="1"/>
        <v>0.07056451313</v>
      </c>
    </row>
    <row r="198">
      <c r="A198" s="3">
        <v>44751.166666666664</v>
      </c>
      <c r="B198" s="1">
        <v>322.56</v>
      </c>
      <c r="C198" s="1">
        <v>294.3863</v>
      </c>
      <c r="D198" s="1">
        <v>0.0957031628170196</v>
      </c>
      <c r="E198" s="5">
        <f t="shared" si="1"/>
        <v>0.06762681123</v>
      </c>
    </row>
    <row r="199">
      <c r="A199" s="3">
        <v>44751.208333333336</v>
      </c>
      <c r="B199" s="1">
        <v>308.44</v>
      </c>
      <c r="C199" s="1">
        <v>287.46099</v>
      </c>
      <c r="D199" s="1">
        <v>0.0729803720497867</v>
      </c>
      <c r="E199" s="5">
        <f t="shared" si="1"/>
        <v>0.06387501827</v>
      </c>
    </row>
    <row r="200">
      <c r="A200" s="3">
        <v>44751.25</v>
      </c>
      <c r="B200" s="1">
        <v>299.09</v>
      </c>
      <c r="C200" s="1">
        <v>283.50331</v>
      </c>
      <c r="D200" s="1">
        <v>0.0549788642679338</v>
      </c>
      <c r="E200" s="5">
        <f t="shared" si="1"/>
        <v>0.06149922835</v>
      </c>
    </row>
    <row r="201">
      <c r="A201" s="3">
        <v>44751.291666666664</v>
      </c>
      <c r="B201" s="1">
        <v>304.48</v>
      </c>
      <c r="C201" s="1">
        <v>282.64049</v>
      </c>
      <c r="D201" s="1">
        <v>0.0772695730891211</v>
      </c>
      <c r="E201" s="5">
        <f t="shared" si="1"/>
        <v>0.06176689427</v>
      </c>
    </row>
    <row r="202">
      <c r="A202" s="3">
        <v>44751.333333333336</v>
      </c>
      <c r="B202" s="1">
        <v>325.49</v>
      </c>
      <c r="C202" s="1">
        <v>285.09702</v>
      </c>
      <c r="D202" s="1">
        <v>0.141681523012762</v>
      </c>
      <c r="E202" s="5">
        <f t="shared" si="1"/>
        <v>0.06481528078</v>
      </c>
    </row>
    <row r="203">
      <c r="A203" s="3">
        <v>44751.375</v>
      </c>
      <c r="B203" s="1">
        <v>343.53</v>
      </c>
      <c r="C203" s="1">
        <v>291.12613</v>
      </c>
      <c r="D203" s="1">
        <v>0.180004007197842</v>
      </c>
      <c r="E203" s="5">
        <f t="shared" si="1"/>
        <v>0.0694552688</v>
      </c>
    </row>
    <row r="204">
      <c r="A204" s="3">
        <v>44751.416666666664</v>
      </c>
      <c r="B204" s="1">
        <v>360.47</v>
      </c>
      <c r="C204" s="1">
        <v>300.47056</v>
      </c>
      <c r="D204" s="1">
        <v>0.199684920878771</v>
      </c>
      <c r="E204" s="5">
        <f t="shared" si="1"/>
        <v>0.07612175073</v>
      </c>
    </row>
    <row r="205">
      <c r="A205" s="3">
        <v>44751.458333333336</v>
      </c>
      <c r="B205" s="1">
        <v>364.25</v>
      </c>
      <c r="C205" s="1">
        <v>311.98931</v>
      </c>
      <c r="D205" s="1">
        <v>0.167507950833315</v>
      </c>
      <c r="E205" s="5">
        <f t="shared" si="1"/>
        <v>0.08239449287</v>
      </c>
    </row>
    <row r="206">
      <c r="A206" s="3">
        <v>44751.5</v>
      </c>
      <c r="B206" s="1">
        <v>362.74</v>
      </c>
      <c r="C206" s="1">
        <v>322.33269</v>
      </c>
      <c r="D206" s="1">
        <v>0.125359019589356</v>
      </c>
      <c r="E206" s="5">
        <f t="shared" si="1"/>
        <v>0.08577566142</v>
      </c>
    </row>
    <row r="207">
      <c r="A207" s="3">
        <v>44751.541666666664</v>
      </c>
      <c r="B207" s="1">
        <v>349.31</v>
      </c>
      <c r="C207" s="1">
        <v>329.80547</v>
      </c>
      <c r="D207" s="1">
        <v>0.0591394982017732</v>
      </c>
      <c r="E207" s="5">
        <f t="shared" si="1"/>
        <v>0.08547743049</v>
      </c>
    </row>
    <row r="208">
      <c r="A208" s="3">
        <v>44751.583333333336</v>
      </c>
      <c r="B208" s="1">
        <v>328.53</v>
      </c>
      <c r="C208" s="1">
        <v>334.84341</v>
      </c>
      <c r="D208" s="1">
        <v>0.0188548133588773</v>
      </c>
      <c r="E208" s="5">
        <f t="shared" si="1"/>
        <v>0.08072985154</v>
      </c>
    </row>
    <row r="209">
      <c r="A209" s="3">
        <v>44751.625</v>
      </c>
      <c r="B209" s="1">
        <v>325.36</v>
      </c>
      <c r="C209" s="1">
        <v>339.7707</v>
      </c>
      <c r="D209" s="1">
        <v>0.042413015601404</v>
      </c>
      <c r="E209" s="5">
        <f t="shared" si="1"/>
        <v>0.07529126059</v>
      </c>
    </row>
    <row r="210">
      <c r="A210" s="3">
        <v>44751.666666666664</v>
      </c>
      <c r="B210" s="1">
        <v>333.84</v>
      </c>
      <c r="C210" s="1">
        <v>342.84169</v>
      </c>
      <c r="D210" s="1">
        <v>0.0262561125515396</v>
      </c>
      <c r="E210" s="5">
        <f t="shared" si="1"/>
        <v>0.07214406243</v>
      </c>
    </row>
    <row r="211">
      <c r="A211" s="3">
        <v>44751.708333333336</v>
      </c>
      <c r="B211" s="1">
        <v>346.58</v>
      </c>
      <c r="C211" s="1">
        <v>344.1315</v>
      </c>
      <c r="D211" s="1">
        <v>0.00711501272042799</v>
      </c>
      <c r="E211" s="5">
        <f t="shared" si="1"/>
        <v>0.07111490657</v>
      </c>
    </row>
    <row r="212">
      <c r="A212" s="3">
        <v>44751.75</v>
      </c>
      <c r="B212" s="1">
        <v>352.01</v>
      </c>
      <c r="C212" s="1">
        <v>343.14219</v>
      </c>
      <c r="D212" s="1">
        <v>0.0258429603191608</v>
      </c>
      <c r="E212" s="5">
        <f t="shared" si="1"/>
        <v>0.07188215511</v>
      </c>
    </row>
    <row r="213">
      <c r="A213" s="3">
        <v>44751.791666666664</v>
      </c>
      <c r="B213" s="1">
        <v>347.54</v>
      </c>
      <c r="C213" s="1">
        <v>340.75906</v>
      </c>
      <c r="D213" s="1">
        <v>0.0198995149241227</v>
      </c>
      <c r="E213" s="5">
        <f t="shared" si="1"/>
        <v>0.0724089874</v>
      </c>
    </row>
    <row r="214">
      <c r="A214" s="3">
        <v>44751.833333333336</v>
      </c>
      <c r="B214" s="1">
        <v>344.87</v>
      </c>
      <c r="C214" s="1">
        <v>338.55194</v>
      </c>
      <c r="D214" s="1">
        <v>0.018662010916257</v>
      </c>
      <c r="E214" s="5">
        <f t="shared" si="1"/>
        <v>0.0730874435</v>
      </c>
    </row>
    <row r="215">
      <c r="A215" s="3">
        <v>44751.875</v>
      </c>
      <c r="B215" s="1">
        <v>347.64</v>
      </c>
      <c r="C215" s="1">
        <v>337.22159</v>
      </c>
      <c r="D215" s="1">
        <v>0.0308948486957789</v>
      </c>
      <c r="E215" s="5">
        <f t="shared" si="1"/>
        <v>0.07382961544</v>
      </c>
    </row>
    <row r="216">
      <c r="A216" s="3">
        <v>44751.916666666664</v>
      </c>
      <c r="B216" s="1">
        <v>347.69</v>
      </c>
      <c r="C216" s="1">
        <v>336.48845</v>
      </c>
      <c r="D216" s="1">
        <v>0.0332895527320477</v>
      </c>
      <c r="E216" s="5">
        <f t="shared" si="1"/>
        <v>0.07429739553</v>
      </c>
    </row>
    <row r="217">
      <c r="A217" s="3">
        <v>44751.958333333336</v>
      </c>
      <c r="B217" s="1">
        <v>342.76</v>
      </c>
      <c r="C217" s="1">
        <v>335.98768</v>
      </c>
      <c r="D217" s="1">
        <v>0.0201564533556706</v>
      </c>
      <c r="E217" s="5">
        <f t="shared" si="1"/>
        <v>0.07436049185</v>
      </c>
    </row>
    <row r="218">
      <c r="A218" s="3">
        <v>44752.0</v>
      </c>
      <c r="B218" s="1">
        <v>344.98</v>
      </c>
      <c r="C218" s="1">
        <v>329.80406</v>
      </c>
      <c r="D218" s="1">
        <v>0.0460150187356699</v>
      </c>
      <c r="E218" s="5">
        <f t="shared" si="1"/>
        <v>0.07492950374</v>
      </c>
    </row>
    <row r="219">
      <c r="A219" s="3">
        <v>44752.041666666664</v>
      </c>
      <c r="B219" s="1">
        <v>349.26</v>
      </c>
      <c r="C219" s="1">
        <v>331.93079</v>
      </c>
      <c r="D219" s="1">
        <v>0.0522072989974807</v>
      </c>
      <c r="E219" s="5">
        <f t="shared" si="1"/>
        <v>0.07441712603</v>
      </c>
    </row>
    <row r="220">
      <c r="A220" s="3">
        <v>44752.083333333336</v>
      </c>
      <c r="B220" s="1">
        <v>368.55</v>
      </c>
      <c r="C220" s="1">
        <v>330.51654</v>
      </c>
      <c r="D220" s="1">
        <v>0.11507278879296</v>
      </c>
      <c r="E220" s="5">
        <f t="shared" si="1"/>
        <v>0.07361709373</v>
      </c>
    </row>
    <row r="221">
      <c r="A221" s="3">
        <v>44752.125</v>
      </c>
      <c r="B221" s="1">
        <v>368.15</v>
      </c>
      <c r="C221" s="1">
        <v>325.4751</v>
      </c>
      <c r="D221" s="1">
        <v>0.131115713613729</v>
      </c>
      <c r="E221" s="5">
        <f t="shared" si="1"/>
        <v>0.0734210003</v>
      </c>
    </row>
    <row r="222">
      <c r="A222" s="3">
        <v>44752.166666666664</v>
      </c>
      <c r="B222" s="1">
        <v>367.34</v>
      </c>
      <c r="C222" s="1">
        <v>318.37781</v>
      </c>
      <c r="D222" s="1">
        <v>0.153786440078848</v>
      </c>
      <c r="E222" s="5">
        <f t="shared" si="1"/>
        <v>0.07584113685</v>
      </c>
    </row>
    <row r="223">
      <c r="A223" s="3">
        <v>44752.208333333336</v>
      </c>
      <c r="B223" s="1">
        <v>368.11</v>
      </c>
      <c r="C223" s="1">
        <v>310.99224</v>
      </c>
      <c r="D223" s="1">
        <v>0.18366297499899</v>
      </c>
      <c r="E223" s="5">
        <f t="shared" si="1"/>
        <v>0.08045291198</v>
      </c>
    </row>
    <row r="224">
      <c r="A224" s="3">
        <v>44752.25</v>
      </c>
      <c r="B224" s="1">
        <v>362.11</v>
      </c>
      <c r="C224" s="1">
        <v>305.41796</v>
      </c>
      <c r="D224" s="1">
        <v>0.185621173031212</v>
      </c>
      <c r="E224" s="5">
        <f t="shared" si="1"/>
        <v>0.08589634151</v>
      </c>
    </row>
    <row r="225">
      <c r="A225" s="3">
        <v>44752.291666666664</v>
      </c>
      <c r="B225" s="1">
        <v>359.31</v>
      </c>
      <c r="C225" s="1">
        <v>302.50412</v>
      </c>
      <c r="D225" s="1">
        <v>0.187785475450714</v>
      </c>
      <c r="E225" s="5">
        <f t="shared" si="1"/>
        <v>0.09050117077</v>
      </c>
    </row>
    <row r="226">
      <c r="A226" s="3">
        <v>44752.333333333336</v>
      </c>
      <c r="B226" s="1">
        <v>365.39</v>
      </c>
      <c r="C226" s="1">
        <v>302.16478</v>
      </c>
      <c r="D226" s="1">
        <v>0.209240865199445</v>
      </c>
      <c r="E226" s="5">
        <f t="shared" si="1"/>
        <v>0.09331614337</v>
      </c>
    </row>
    <row r="227">
      <c r="A227" s="3">
        <v>44752.375</v>
      </c>
      <c r="B227" s="1">
        <v>367.18</v>
      </c>
      <c r="C227" s="1">
        <v>304.61432</v>
      </c>
      <c r="D227" s="1">
        <v>0.2053931016769</v>
      </c>
      <c r="E227" s="5">
        <f t="shared" si="1"/>
        <v>0.0943740223</v>
      </c>
    </row>
    <row r="228">
      <c r="A228" s="3">
        <v>44752.416666666664</v>
      </c>
      <c r="B228" s="1">
        <v>367.53</v>
      </c>
      <c r="C228" s="1">
        <v>310.86721</v>
      </c>
      <c r="D228" s="1">
        <v>0.182273292831366</v>
      </c>
      <c r="E228" s="5">
        <f t="shared" si="1"/>
        <v>0.0936485378</v>
      </c>
    </row>
    <row r="229">
      <c r="A229" s="3">
        <v>44752.458333333336</v>
      </c>
      <c r="B229" s="1">
        <v>373.59</v>
      </c>
      <c r="C229" s="1">
        <v>320.9571</v>
      </c>
      <c r="D229" s="1">
        <v>0.163987336625361</v>
      </c>
      <c r="E229" s="5">
        <f t="shared" si="1"/>
        <v>0.09350184554</v>
      </c>
    </row>
    <row r="230">
      <c r="A230" s="3">
        <v>44752.5</v>
      </c>
      <c r="B230" s="1">
        <v>376.6</v>
      </c>
      <c r="C230" s="1">
        <v>331.74104</v>
      </c>
      <c r="D230" s="1">
        <v>0.135222823199686</v>
      </c>
      <c r="E230" s="5">
        <f t="shared" si="1"/>
        <v>0.09391283736</v>
      </c>
    </row>
    <row r="231">
      <c r="A231" s="3">
        <v>44752.541666666664</v>
      </c>
      <c r="B231" s="1">
        <v>367.52</v>
      </c>
      <c r="C231" s="1">
        <v>340.6006</v>
      </c>
      <c r="D231" s="1">
        <v>0.0790350927156323</v>
      </c>
      <c r="E231" s="5">
        <f t="shared" si="1"/>
        <v>0.09474182046</v>
      </c>
    </row>
    <row r="232">
      <c r="A232" s="3">
        <v>44752.583333333336</v>
      </c>
      <c r="B232" s="1">
        <v>343.87</v>
      </c>
      <c r="C232" s="1">
        <v>346.80777</v>
      </c>
      <c r="D232" s="1">
        <v>0.00847088864243151</v>
      </c>
      <c r="E232" s="5">
        <f t="shared" si="1"/>
        <v>0.09430915693</v>
      </c>
    </row>
    <row r="233">
      <c r="A233" s="3">
        <v>44752.625</v>
      </c>
      <c r="B233" s="1">
        <v>329.11</v>
      </c>
      <c r="C233" s="1">
        <v>352.08498</v>
      </c>
      <c r="D233" s="1">
        <v>0.0652540758767953</v>
      </c>
      <c r="E233" s="5">
        <f t="shared" si="1"/>
        <v>0.09526086778</v>
      </c>
    </row>
    <row r="234">
      <c r="A234" s="3">
        <v>44752.666666666664</v>
      </c>
      <c r="B234" s="1">
        <v>333.59</v>
      </c>
      <c r="C234" s="1">
        <v>355.05042</v>
      </c>
      <c r="D234" s="1">
        <v>0.0604433026723359</v>
      </c>
      <c r="E234" s="5">
        <f t="shared" si="1"/>
        <v>0.09668533403</v>
      </c>
    </row>
    <row r="235">
      <c r="A235" s="3">
        <v>44752.708333333336</v>
      </c>
      <c r="B235" s="1">
        <v>343.78</v>
      </c>
      <c r="C235" s="1">
        <v>356.23939</v>
      </c>
      <c r="D235" s="1">
        <v>0.034974767950282</v>
      </c>
      <c r="E235" s="5">
        <f t="shared" si="1"/>
        <v>0.09784615717</v>
      </c>
    </row>
    <row r="236">
      <c r="A236" s="3">
        <v>44752.75</v>
      </c>
      <c r="B236" s="1">
        <v>351.89</v>
      </c>
      <c r="C236" s="1">
        <v>355.19883</v>
      </c>
      <c r="D236" s="1">
        <v>0.0093154304590474</v>
      </c>
      <c r="E236" s="5">
        <f t="shared" si="1"/>
        <v>0.09715751009</v>
      </c>
    </row>
    <row r="237">
      <c r="A237" s="3">
        <v>44752.791666666664</v>
      </c>
      <c r="B237" s="1">
        <v>354.6</v>
      </c>
      <c r="C237" s="1">
        <v>352.66532</v>
      </c>
      <c r="D237" s="1">
        <v>0.00548588106139842</v>
      </c>
      <c r="E237" s="5">
        <f t="shared" si="1"/>
        <v>0.09655694201</v>
      </c>
    </row>
    <row r="238">
      <c r="A238" s="3">
        <v>44752.833333333336</v>
      </c>
      <c r="B238" s="1">
        <v>354.31</v>
      </c>
      <c r="C238" s="1">
        <v>349.16647</v>
      </c>
      <c r="D238" s="1">
        <v>0.0147308818054608</v>
      </c>
      <c r="E238" s="5">
        <f t="shared" si="1"/>
        <v>0.09639314497</v>
      </c>
    </row>
    <row r="239">
      <c r="A239" s="3">
        <v>44752.875</v>
      </c>
      <c r="B239" s="1">
        <v>349.77</v>
      </c>
      <c r="C239" s="1">
        <v>346.05886</v>
      </c>
      <c r="D239" s="1">
        <v>0.0107240138281678</v>
      </c>
      <c r="E239" s="5">
        <f t="shared" si="1"/>
        <v>0.09555269351</v>
      </c>
    </row>
    <row r="240">
      <c r="A240" s="3">
        <v>44752.916666666664</v>
      </c>
      <c r="B240" s="1">
        <v>348.41</v>
      </c>
      <c r="C240" s="1">
        <v>344.78348</v>
      </c>
      <c r="D240" s="1">
        <v>0.0105182533687519</v>
      </c>
      <c r="E240" s="5">
        <f t="shared" si="1"/>
        <v>0.09460388937</v>
      </c>
    </row>
    <row r="241">
      <c r="A241" s="3">
        <v>44752.958333333336</v>
      </c>
      <c r="B241" s="1">
        <v>347.34</v>
      </c>
      <c r="C241" s="1">
        <v>345.42403</v>
      </c>
      <c r="D241" s="1">
        <v>0.00554671891240444</v>
      </c>
      <c r="E241" s="5">
        <f t="shared" si="1"/>
        <v>0.09399515044</v>
      </c>
    </row>
    <row r="242">
      <c r="A242" s="3">
        <v>44753.0</v>
      </c>
      <c r="B242" s="1">
        <v>352.08</v>
      </c>
      <c r="C242" s="1">
        <v>330.69546</v>
      </c>
      <c r="D242" s="1">
        <v>0.0646653570629604</v>
      </c>
      <c r="E242" s="5">
        <f t="shared" si="1"/>
        <v>0.09477224787</v>
      </c>
    </row>
    <row r="243">
      <c r="A243" s="3">
        <v>44753.041666666664</v>
      </c>
      <c r="B243" s="1">
        <v>362.0</v>
      </c>
      <c r="C243" s="1">
        <v>329.89065</v>
      </c>
      <c r="D243" s="1">
        <v>0.0973333133267038</v>
      </c>
      <c r="E243" s="5">
        <f t="shared" si="1"/>
        <v>0.09665249847</v>
      </c>
    </row>
    <row r="244">
      <c r="A244" s="3">
        <v>44753.083333333336</v>
      </c>
      <c r="B244" s="1">
        <v>369.33</v>
      </c>
      <c r="C244" s="1">
        <v>325.57097</v>
      </c>
      <c r="D244" s="1">
        <v>0.134407038809387</v>
      </c>
      <c r="E244" s="5">
        <f t="shared" si="1"/>
        <v>0.09745809222</v>
      </c>
    </row>
    <row r="245">
      <c r="A245" s="3">
        <v>44753.125</v>
      </c>
      <c r="B245" s="1">
        <v>361.03</v>
      </c>
      <c r="C245" s="1">
        <v>318.08962</v>
      </c>
      <c r="D245" s="1">
        <v>0.134994596805767</v>
      </c>
      <c r="E245" s="5">
        <f t="shared" si="1"/>
        <v>0.09761971235</v>
      </c>
    </row>
    <row r="246">
      <c r="A246" s="3">
        <v>44753.166666666664</v>
      </c>
      <c r="B246" s="1">
        <v>341.08</v>
      </c>
      <c r="C246" s="1">
        <v>309.19037</v>
      </c>
      <c r="D246" s="1">
        <v>0.103139143693252</v>
      </c>
      <c r="E246" s="5">
        <f t="shared" si="1"/>
        <v>0.09550940833</v>
      </c>
    </row>
    <row r="247">
      <c r="A247" s="3">
        <v>44753.208333333336</v>
      </c>
      <c r="B247" s="1">
        <v>333.12</v>
      </c>
      <c r="C247" s="1">
        <v>300.4645</v>
      </c>
      <c r="D247" s="1">
        <v>0.108683388553389</v>
      </c>
      <c r="E247" s="5">
        <f t="shared" si="1"/>
        <v>0.0923852589</v>
      </c>
    </row>
    <row r="248">
      <c r="A248" s="3">
        <v>44753.25</v>
      </c>
      <c r="B248" s="1">
        <v>330.57</v>
      </c>
      <c r="C248" s="1">
        <v>292.733</v>
      </c>
      <c r="D248" s="1">
        <v>0.129254303409591</v>
      </c>
      <c r="E248" s="5">
        <f t="shared" si="1"/>
        <v>0.09003663933</v>
      </c>
    </row>
    <row r="249">
      <c r="A249" s="3">
        <v>44753.291666666664</v>
      </c>
      <c r="B249" s="1">
        <v>326.88</v>
      </c>
      <c r="C249" s="1">
        <v>286.28172</v>
      </c>
      <c r="D249" s="1">
        <v>0.141812337860761</v>
      </c>
      <c r="E249" s="5">
        <f t="shared" si="1"/>
        <v>0.08812109193</v>
      </c>
    </row>
    <row r="250">
      <c r="A250" s="3">
        <v>44753.333333333336</v>
      </c>
      <c r="B250" s="1">
        <v>335.82</v>
      </c>
      <c r="C250" s="1">
        <v>282.36075</v>
      </c>
      <c r="D250" s="1">
        <v>0.189329607603039</v>
      </c>
      <c r="E250" s="5">
        <f t="shared" si="1"/>
        <v>0.0872914562</v>
      </c>
    </row>
    <row r="251">
      <c r="A251" s="3">
        <v>44753.375</v>
      </c>
      <c r="B251" s="1">
        <v>349.78</v>
      </c>
      <c r="C251" s="1">
        <v>282.76221</v>
      </c>
      <c r="D251" s="1">
        <v>0.237011126769733</v>
      </c>
      <c r="E251" s="5">
        <f t="shared" si="1"/>
        <v>0.08860887391</v>
      </c>
    </row>
    <row r="252">
      <c r="A252" s="3">
        <v>44753.416666666664</v>
      </c>
      <c r="B252" s="1">
        <v>357.36</v>
      </c>
      <c r="C252" s="1">
        <v>288.50758</v>
      </c>
      <c r="D252" s="1">
        <v>0.238650298200137</v>
      </c>
      <c r="E252" s="5">
        <f t="shared" si="1"/>
        <v>0.0909579158</v>
      </c>
    </row>
    <row r="253">
      <c r="A253" s="3">
        <v>44753.458333333336</v>
      </c>
      <c r="B253" s="1">
        <v>365.06</v>
      </c>
      <c r="C253" s="1">
        <v>298.73522</v>
      </c>
      <c r="D253" s="1">
        <v>0.222018615682476</v>
      </c>
      <c r="E253" s="5">
        <f t="shared" si="1"/>
        <v>0.09337588576</v>
      </c>
    </row>
    <row r="254">
      <c r="A254" s="3">
        <v>44753.5</v>
      </c>
      <c r="B254" s="1">
        <v>376.35</v>
      </c>
      <c r="C254" s="1">
        <v>310.17546</v>
      </c>
      <c r="D254" s="1">
        <v>0.213345504508964</v>
      </c>
      <c r="E254" s="5">
        <f t="shared" si="1"/>
        <v>0.09663099748</v>
      </c>
    </row>
    <row r="255">
      <c r="A255" s="3">
        <v>44753.541666666664</v>
      </c>
      <c r="B255" s="1">
        <v>373.53</v>
      </c>
      <c r="C255" s="1">
        <v>320.7734</v>
      </c>
      <c r="D255" s="1">
        <v>0.164466879111547</v>
      </c>
      <c r="E255" s="5">
        <f t="shared" si="1"/>
        <v>0.1001906552</v>
      </c>
    </row>
    <row r="256">
      <c r="A256" s="3">
        <v>44753.583333333336</v>
      </c>
      <c r="B256" s="1">
        <v>351.55</v>
      </c>
      <c r="C256" s="1">
        <v>330.1783</v>
      </c>
      <c r="D256" s="1">
        <v>0.064727754670734</v>
      </c>
      <c r="E256" s="5">
        <f t="shared" si="1"/>
        <v>0.1025346913</v>
      </c>
    </row>
    <row r="257">
      <c r="A257" s="3">
        <v>44753.625</v>
      </c>
      <c r="B257" s="1">
        <v>336.56</v>
      </c>
      <c r="C257" s="1">
        <v>339.36168</v>
      </c>
      <c r="D257" s="1">
        <v>0.00825573470758388</v>
      </c>
      <c r="E257" s="5">
        <f t="shared" si="1"/>
        <v>0.1001597605</v>
      </c>
    </row>
    <row r="258">
      <c r="A258" s="3">
        <v>44753.666666666664</v>
      </c>
      <c r="B258" s="1">
        <v>339.91</v>
      </c>
      <c r="C258" s="1">
        <v>346.22007</v>
      </c>
      <c r="D258" s="1">
        <v>0.0182256043099985</v>
      </c>
      <c r="E258" s="5">
        <f t="shared" si="1"/>
        <v>0.09840068969</v>
      </c>
    </row>
    <row r="259">
      <c r="A259" s="3">
        <v>44753.708333333336</v>
      </c>
      <c r="B259" s="1">
        <v>350.77</v>
      </c>
      <c r="C259" s="1">
        <v>351.01505</v>
      </c>
      <c r="D259" s="1">
        <v>6.98118214589351E-4</v>
      </c>
      <c r="E259" s="5">
        <f t="shared" si="1"/>
        <v>0.09697249595</v>
      </c>
    </row>
    <row r="260">
      <c r="A260" s="3">
        <v>44753.75</v>
      </c>
      <c r="B260" s="1">
        <v>357.31</v>
      </c>
      <c r="C260" s="1">
        <v>352.67656</v>
      </c>
      <c r="D260" s="1">
        <v>0.0131379301193138</v>
      </c>
      <c r="E260" s="5">
        <f t="shared" si="1"/>
        <v>0.09713176677</v>
      </c>
    </row>
    <row r="261">
      <c r="A261" s="3">
        <v>44753.791666666664</v>
      </c>
      <c r="B261" s="1">
        <v>355.57</v>
      </c>
      <c r="C261" s="1">
        <v>351.34641</v>
      </c>
      <c r="D261" s="1">
        <v>0.0120211559867653</v>
      </c>
      <c r="E261" s="5">
        <f t="shared" si="1"/>
        <v>0.09740406989</v>
      </c>
    </row>
    <row r="262">
      <c r="A262" s="3">
        <v>44753.833333333336</v>
      </c>
      <c r="B262" s="1">
        <v>348.69</v>
      </c>
      <c r="C262" s="1">
        <v>347.84988</v>
      </c>
      <c r="D262" s="1">
        <v>0.00241517978962652</v>
      </c>
      <c r="E262" s="5">
        <f t="shared" si="1"/>
        <v>0.09689091564</v>
      </c>
    </row>
    <row r="263">
      <c r="A263" s="3">
        <v>44753.875</v>
      </c>
      <c r="B263" s="1">
        <v>341.95</v>
      </c>
      <c r="C263" s="1">
        <v>344.03885</v>
      </c>
      <c r="D263" s="1">
        <v>0.00607155267493783</v>
      </c>
      <c r="E263" s="5">
        <f t="shared" si="1"/>
        <v>0.09669706309</v>
      </c>
    </row>
    <row r="264">
      <c r="A264" s="3">
        <v>44753.916666666664</v>
      </c>
      <c r="B264" s="1">
        <v>335.5</v>
      </c>
      <c r="C264" s="1">
        <v>341.56443</v>
      </c>
      <c r="D264" s="1">
        <v>0.0177548639944739</v>
      </c>
      <c r="E264" s="5">
        <f t="shared" si="1"/>
        <v>0.09699858853</v>
      </c>
    </row>
    <row r="265">
      <c r="A265" s="3">
        <v>44753.958333333336</v>
      </c>
      <c r="B265" s="1">
        <v>332.05</v>
      </c>
      <c r="C265" s="1">
        <v>340.90438</v>
      </c>
      <c r="D265" s="1">
        <v>0.0259732069150886</v>
      </c>
      <c r="E265" s="5">
        <f t="shared" si="1"/>
        <v>0.0978496922</v>
      </c>
    </row>
    <row r="266">
      <c r="A266" s="3">
        <v>44754.0</v>
      </c>
      <c r="B266" s="1">
        <v>330.0</v>
      </c>
      <c r="C266" s="1">
        <v>313.97556</v>
      </c>
      <c r="D266" s="1">
        <v>0.0510372208588465</v>
      </c>
      <c r="E266" s="5">
        <f t="shared" si="1"/>
        <v>0.09728185319</v>
      </c>
    </row>
    <row r="267">
      <c r="A267" s="3">
        <v>44754.041666666664</v>
      </c>
      <c r="B267" s="1">
        <v>336.36</v>
      </c>
      <c r="C267" s="1">
        <v>315.19306</v>
      </c>
      <c r="D267" s="1">
        <v>0.0671554760755202</v>
      </c>
      <c r="E267" s="5">
        <f t="shared" si="1"/>
        <v>0.09602444331</v>
      </c>
    </row>
    <row r="268">
      <c r="A268" s="3">
        <v>44754.083333333336</v>
      </c>
      <c r="B268" s="1">
        <v>354.13</v>
      </c>
      <c r="C268" s="1">
        <v>311.31281</v>
      </c>
      <c r="D268" s="1">
        <v>0.137537514116428</v>
      </c>
      <c r="E268" s="5">
        <f t="shared" si="1"/>
        <v>0.09615487978</v>
      </c>
    </row>
    <row r="269">
      <c r="A269" s="3">
        <v>44754.125</v>
      </c>
      <c r="B269" s="1">
        <v>346.75</v>
      </c>
      <c r="C269" s="1">
        <v>303.43386</v>
      </c>
      <c r="D269" s="1">
        <v>0.142753152202592</v>
      </c>
      <c r="E269" s="5">
        <f t="shared" si="1"/>
        <v>0.09647815292</v>
      </c>
    </row>
    <row r="270">
      <c r="A270" s="3">
        <v>44754.166666666664</v>
      </c>
      <c r="B270" s="1">
        <v>327.8</v>
      </c>
      <c r="C270" s="1">
        <v>292.75191</v>
      </c>
      <c r="D270" s="1">
        <v>0.119719423863024</v>
      </c>
      <c r="E270" s="5">
        <f t="shared" si="1"/>
        <v>0.09716899792</v>
      </c>
    </row>
    <row r="271">
      <c r="A271" s="3">
        <v>44754.208333333336</v>
      </c>
      <c r="B271" s="1">
        <v>317.88</v>
      </c>
      <c r="C271" s="1">
        <v>282.05508</v>
      </c>
      <c r="D271" s="1">
        <v>0.127013915154444</v>
      </c>
      <c r="E271" s="5">
        <f t="shared" si="1"/>
        <v>0.09793276987</v>
      </c>
    </row>
    <row r="272">
      <c r="A272" s="3">
        <v>44754.25</v>
      </c>
      <c r="B272" s="1">
        <v>312.38</v>
      </c>
      <c r="C272" s="1">
        <v>274.89859</v>
      </c>
      <c r="D272" s="1">
        <v>0.136346315926902</v>
      </c>
      <c r="E272" s="5">
        <f t="shared" si="1"/>
        <v>0.09822827039</v>
      </c>
    </row>
    <row r="273">
      <c r="A273" s="3">
        <v>44754.291666666664</v>
      </c>
      <c r="B273" s="1">
        <v>308.08</v>
      </c>
      <c r="C273" s="1">
        <v>272.09657</v>
      </c>
      <c r="D273" s="1">
        <v>0.132245070196952</v>
      </c>
      <c r="E273" s="5">
        <f t="shared" si="1"/>
        <v>0.09782963424</v>
      </c>
    </row>
    <row r="274">
      <c r="A274" s="3">
        <v>44754.333333333336</v>
      </c>
      <c r="B274" s="1">
        <v>309.95</v>
      </c>
      <c r="C274" s="1">
        <v>273.24127</v>
      </c>
      <c r="D274" s="1">
        <v>0.134345481559209</v>
      </c>
      <c r="E274" s="5">
        <f t="shared" si="1"/>
        <v>0.09553862898</v>
      </c>
    </row>
    <row r="275">
      <c r="A275" s="3">
        <v>44754.375</v>
      </c>
      <c r="B275" s="1">
        <v>322.23</v>
      </c>
      <c r="C275" s="1">
        <v>277.74256</v>
      </c>
      <c r="D275" s="1">
        <v>0.160175091638818</v>
      </c>
      <c r="E275" s="5">
        <f t="shared" si="1"/>
        <v>0.09233712752</v>
      </c>
    </row>
    <row r="276">
      <c r="A276" s="3">
        <v>44754.416666666664</v>
      </c>
      <c r="B276" s="1">
        <v>334.78</v>
      </c>
      <c r="C276" s="1">
        <v>285.76992</v>
      </c>
      <c r="D276" s="1">
        <v>0.171501885152922</v>
      </c>
      <c r="E276" s="5">
        <f t="shared" si="1"/>
        <v>0.08953927698</v>
      </c>
    </row>
    <row r="277">
      <c r="A277" s="3">
        <v>44754.458333333336</v>
      </c>
      <c r="B277" s="1">
        <v>339.84</v>
      </c>
      <c r="C277" s="1">
        <v>296.68762</v>
      </c>
      <c r="D277" s="1">
        <v>0.145447187853675</v>
      </c>
      <c r="E277" s="5">
        <f t="shared" si="1"/>
        <v>0.08634880082</v>
      </c>
    </row>
    <row r="278">
      <c r="A278" s="3">
        <v>44754.5</v>
      </c>
      <c r="B278" s="1">
        <v>349.38</v>
      </c>
      <c r="C278" s="1">
        <v>307.1218</v>
      </c>
      <c r="D278" s="1">
        <v>0.137594270416492</v>
      </c>
      <c r="E278" s="5">
        <f t="shared" si="1"/>
        <v>0.0831924994</v>
      </c>
    </row>
    <row r="279">
      <c r="A279" s="3">
        <v>44754.541666666664</v>
      </c>
      <c r="B279" s="1">
        <v>343.79</v>
      </c>
      <c r="C279" s="1">
        <v>314.70178</v>
      </c>
      <c r="D279" s="1">
        <v>0.0924310628303406</v>
      </c>
      <c r="E279" s="5">
        <f t="shared" si="1"/>
        <v>0.08019100705</v>
      </c>
    </row>
    <row r="280">
      <c r="A280" s="3">
        <v>44754.583333333336</v>
      </c>
      <c r="B280" s="1">
        <v>320.13</v>
      </c>
      <c r="C280" s="1">
        <v>319.29073</v>
      </c>
      <c r="D280" s="1">
        <v>0.00262854483749026</v>
      </c>
      <c r="E280" s="5">
        <f t="shared" si="1"/>
        <v>0.07760353997</v>
      </c>
    </row>
    <row r="281">
      <c r="A281" s="3">
        <v>44754.625</v>
      </c>
      <c r="B281" s="1">
        <v>308.2</v>
      </c>
      <c r="C281" s="1">
        <v>321.90356</v>
      </c>
      <c r="D281" s="1">
        <v>0.0425703897154788</v>
      </c>
      <c r="E281" s="5">
        <f t="shared" si="1"/>
        <v>0.07903331727</v>
      </c>
    </row>
    <row r="282">
      <c r="A282" s="3">
        <v>44754.666666666664</v>
      </c>
      <c r="B282" s="1">
        <v>316.11</v>
      </c>
      <c r="C282" s="1">
        <v>320.91143</v>
      </c>
      <c r="D282" s="1">
        <v>0.0149618541165703</v>
      </c>
      <c r="E282" s="5">
        <f t="shared" si="1"/>
        <v>0.07889732768</v>
      </c>
    </row>
    <row r="283">
      <c r="A283" s="3">
        <v>44754.708333333336</v>
      </c>
      <c r="B283" s="1">
        <v>310.36</v>
      </c>
      <c r="C283" s="1">
        <v>318.15541</v>
      </c>
      <c r="D283" s="1">
        <v>0.0245018935871623</v>
      </c>
      <c r="E283" s="5">
        <f t="shared" si="1"/>
        <v>0.07988915165</v>
      </c>
    </row>
    <row r="284">
      <c r="A284" s="3">
        <v>44754.75</v>
      </c>
      <c r="B284" s="1">
        <v>311.89</v>
      </c>
      <c r="C284" s="1">
        <v>314.39102</v>
      </c>
      <c r="D284" s="1">
        <v>0.00795512543583477</v>
      </c>
      <c r="E284" s="5">
        <f t="shared" si="1"/>
        <v>0.07967320145</v>
      </c>
    </row>
    <row r="285">
      <c r="A285" s="3">
        <v>44754.791666666664</v>
      </c>
      <c r="B285" s="1">
        <v>322.21</v>
      </c>
      <c r="C285" s="1">
        <v>310.87257</v>
      </c>
      <c r="D285" s="1">
        <v>0.0364697020390058</v>
      </c>
      <c r="E285" s="5">
        <f t="shared" si="1"/>
        <v>0.08069189087</v>
      </c>
    </row>
    <row r="286">
      <c r="A286" s="3">
        <v>44754.833333333336</v>
      </c>
      <c r="B286" s="1">
        <v>328.57</v>
      </c>
      <c r="C286" s="1">
        <v>309.08267</v>
      </c>
      <c r="D286" s="1">
        <v>0.0630489247423674</v>
      </c>
      <c r="E286" s="5">
        <f t="shared" si="1"/>
        <v>0.08321829691</v>
      </c>
    </row>
    <row r="287">
      <c r="A287" s="3">
        <v>44754.875</v>
      </c>
      <c r="B287" s="1">
        <v>330.62</v>
      </c>
      <c r="C287" s="1">
        <v>309.7296</v>
      </c>
      <c r="D287" s="1">
        <v>0.0674472184770199</v>
      </c>
      <c r="E287" s="5">
        <f t="shared" si="1"/>
        <v>0.08577561632</v>
      </c>
    </row>
    <row r="288">
      <c r="A288" s="3">
        <v>44754.916666666664</v>
      </c>
      <c r="B288" s="1">
        <v>327.97</v>
      </c>
      <c r="C288" s="1">
        <v>313.06506</v>
      </c>
      <c r="D288" s="1">
        <v>0.047609720484298</v>
      </c>
      <c r="E288" s="5">
        <f t="shared" si="1"/>
        <v>0.08701956867</v>
      </c>
    </row>
    <row r="289">
      <c r="A289" s="3">
        <v>44754.958333333336</v>
      </c>
      <c r="B289" s="1">
        <v>326.54</v>
      </c>
      <c r="C289" s="1">
        <v>318.64264</v>
      </c>
      <c r="D289" s="1">
        <v>0.0247843791402181</v>
      </c>
      <c r="E289" s="5">
        <f t="shared" si="1"/>
        <v>0.08697003418</v>
      </c>
    </row>
    <row r="290">
      <c r="A290" s="3">
        <v>44755.0</v>
      </c>
      <c r="B290" s="1">
        <v>324.33</v>
      </c>
      <c r="C290" s="1">
        <v>296.0774</v>
      </c>
      <c r="D290" s="1">
        <v>0.0954230211424444</v>
      </c>
      <c r="E290" s="5">
        <f t="shared" si="1"/>
        <v>0.08881944253</v>
      </c>
    </row>
    <row r="291">
      <c r="A291" s="3">
        <v>44755.041666666664</v>
      </c>
      <c r="B291" s="1">
        <v>333.26</v>
      </c>
      <c r="C291" s="1">
        <v>305.01177</v>
      </c>
      <c r="D291" s="1">
        <v>0.0926135735679969</v>
      </c>
      <c r="E291" s="5">
        <f t="shared" si="1"/>
        <v>0.08988019659</v>
      </c>
    </row>
    <row r="292">
      <c r="A292" s="3">
        <v>44755.083333333336</v>
      </c>
      <c r="B292" s="1">
        <v>353.93</v>
      </c>
      <c r="C292" s="1">
        <v>312.34954</v>
      </c>
      <c r="D292" s="1">
        <v>0.133121566306772</v>
      </c>
      <c r="E292" s="5">
        <f t="shared" si="1"/>
        <v>0.08969619877</v>
      </c>
    </row>
    <row r="293">
      <c r="A293" s="3">
        <v>44755.125</v>
      </c>
      <c r="B293" s="1">
        <v>360.27</v>
      </c>
      <c r="C293" s="1">
        <v>317.61144</v>
      </c>
      <c r="D293" s="1">
        <v>0.1343105273538</v>
      </c>
      <c r="E293" s="5">
        <f t="shared" si="1"/>
        <v>0.08934442273</v>
      </c>
    </row>
    <row r="294">
      <c r="A294" s="3">
        <v>44755.166666666664</v>
      </c>
      <c r="B294" s="1">
        <v>354.73</v>
      </c>
      <c r="C294" s="1">
        <v>322.5413</v>
      </c>
      <c r="D294" s="1">
        <v>0.0997971422574412</v>
      </c>
      <c r="E294" s="5">
        <f t="shared" si="1"/>
        <v>0.08851432766</v>
      </c>
    </row>
    <row r="295">
      <c r="A295" s="3">
        <v>44755.208333333336</v>
      </c>
      <c r="B295" s="1">
        <v>351.64</v>
      </c>
      <c r="C295" s="1">
        <v>327.96327</v>
      </c>
      <c r="D295" s="1">
        <v>0.0721932367609335</v>
      </c>
      <c r="E295" s="5">
        <f t="shared" si="1"/>
        <v>0.08623013273</v>
      </c>
    </row>
    <row r="296">
      <c r="A296" s="3">
        <v>44755.25</v>
      </c>
      <c r="B296" s="1">
        <v>353.86</v>
      </c>
      <c r="C296" s="1">
        <v>333.32386</v>
      </c>
      <c r="D296" s="1">
        <v>0.0616101709610586</v>
      </c>
      <c r="E296" s="5">
        <f t="shared" si="1"/>
        <v>0.08311612669</v>
      </c>
    </row>
    <row r="297">
      <c r="A297" s="3">
        <v>44755.291666666664</v>
      </c>
      <c r="B297" s="1">
        <v>357.45</v>
      </c>
      <c r="C297" s="1">
        <v>337.18971</v>
      </c>
      <c r="D297" s="1">
        <v>0.0600857303741564</v>
      </c>
      <c r="E297" s="5">
        <f t="shared" si="1"/>
        <v>0.08010948753</v>
      </c>
    </row>
    <row r="298">
      <c r="A298" s="3">
        <v>44755.333333333336</v>
      </c>
      <c r="B298" s="1">
        <v>361.4</v>
      </c>
      <c r="C298" s="1">
        <v>339.1825</v>
      </c>
      <c r="D298" s="1">
        <v>0.0655030846225851</v>
      </c>
      <c r="E298" s="5">
        <f t="shared" si="1"/>
        <v>0.07724105433</v>
      </c>
    </row>
    <row r="299">
      <c r="A299" s="3">
        <v>44755.375</v>
      </c>
      <c r="B299" s="1">
        <v>369.91</v>
      </c>
      <c r="C299" s="1">
        <v>341.68041</v>
      </c>
      <c r="D299" s="1">
        <v>0.082619866910134</v>
      </c>
      <c r="E299" s="5">
        <f t="shared" si="1"/>
        <v>0.07400958663</v>
      </c>
    </row>
    <row r="300">
      <c r="A300" s="3">
        <v>44755.416666666664</v>
      </c>
      <c r="B300" s="1">
        <v>379.5</v>
      </c>
      <c r="C300" s="1">
        <v>346.1681</v>
      </c>
      <c r="D300" s="1">
        <v>0.0962881906218395</v>
      </c>
      <c r="E300" s="5">
        <f t="shared" si="1"/>
        <v>0.07087568269</v>
      </c>
    </row>
    <row r="301">
      <c r="A301" s="3">
        <v>44755.458333333336</v>
      </c>
      <c r="B301" s="1">
        <v>383.16</v>
      </c>
      <c r="C301" s="1">
        <v>352.91834</v>
      </c>
      <c r="D301" s="1">
        <v>0.0856902477779988</v>
      </c>
      <c r="E301" s="5">
        <f t="shared" si="1"/>
        <v>0.06838581019</v>
      </c>
    </row>
    <row r="302">
      <c r="A302" s="3">
        <v>44755.5</v>
      </c>
      <c r="B302" s="1">
        <v>386.2</v>
      </c>
      <c r="C302" s="1">
        <v>359.65565</v>
      </c>
      <c r="D302" s="1">
        <v>0.0738049019944494</v>
      </c>
      <c r="E302" s="5">
        <f t="shared" si="1"/>
        <v>0.06572791984</v>
      </c>
    </row>
    <row r="303">
      <c r="A303" s="3">
        <v>44755.541666666664</v>
      </c>
      <c r="B303" s="1">
        <v>380.27</v>
      </c>
      <c r="C303" s="1">
        <v>363.91543</v>
      </c>
      <c r="D303" s="1">
        <v>0.0449405786393832</v>
      </c>
      <c r="E303" s="5">
        <f t="shared" si="1"/>
        <v>0.06374914966</v>
      </c>
    </row>
    <row r="304">
      <c r="A304" s="3">
        <v>44755.583333333336</v>
      </c>
      <c r="B304" s="1">
        <v>357.75</v>
      </c>
      <c r="C304" s="1">
        <v>363.68673</v>
      </c>
      <c r="D304" s="1">
        <v>0.0163237465386763</v>
      </c>
      <c r="E304" s="5">
        <f t="shared" si="1"/>
        <v>0.06431978307</v>
      </c>
    </row>
    <row r="305">
      <c r="A305" s="3">
        <v>44755.625</v>
      </c>
      <c r="B305" s="1">
        <v>345.08</v>
      </c>
      <c r="C305" s="1">
        <v>361.43436</v>
      </c>
      <c r="D305" s="1">
        <v>0.04524849270003</v>
      </c>
      <c r="E305" s="5">
        <f t="shared" si="1"/>
        <v>0.06443137069</v>
      </c>
    </row>
    <row r="306">
      <c r="A306" s="3">
        <v>44755.666666666664</v>
      </c>
      <c r="B306" s="1">
        <v>348.55</v>
      </c>
      <c r="C306" s="1">
        <v>357.60361</v>
      </c>
      <c r="D306" s="1">
        <v>0.0253174457606845</v>
      </c>
      <c r="E306" s="5">
        <f t="shared" si="1"/>
        <v>0.06486285367</v>
      </c>
    </row>
    <row r="307">
      <c r="A307" s="3">
        <v>44755.708333333336</v>
      </c>
      <c r="B307" s="1">
        <v>353.55</v>
      </c>
      <c r="C307" s="1">
        <v>353.20887</v>
      </c>
      <c r="D307" s="1">
        <v>9.65802472627658E-4</v>
      </c>
      <c r="E307" s="5">
        <f t="shared" si="1"/>
        <v>0.06388218321</v>
      </c>
    </row>
    <row r="308">
      <c r="A308" s="3">
        <v>44755.75</v>
      </c>
      <c r="B308" s="1">
        <v>357.22</v>
      </c>
      <c r="C308" s="1">
        <v>348.29808</v>
      </c>
      <c r="D308" s="1">
        <v>0.0256157599260954</v>
      </c>
      <c r="E308" s="5">
        <f t="shared" si="1"/>
        <v>0.06461804298</v>
      </c>
    </row>
    <row r="309">
      <c r="A309" s="3">
        <v>44755.791666666664</v>
      </c>
      <c r="B309" s="1">
        <v>351.87</v>
      </c>
      <c r="C309" s="1">
        <v>343.43897</v>
      </c>
      <c r="D309" s="1">
        <v>0.0245488448791935</v>
      </c>
      <c r="E309" s="5">
        <f t="shared" si="1"/>
        <v>0.0641213406</v>
      </c>
    </row>
    <row r="310">
      <c r="A310" s="3">
        <v>44755.833333333336</v>
      </c>
      <c r="B310" s="1">
        <v>348.48</v>
      </c>
      <c r="C310" s="1">
        <v>338.35546</v>
      </c>
      <c r="D310" s="1">
        <v>0.0299227918473667</v>
      </c>
      <c r="E310" s="5">
        <f t="shared" si="1"/>
        <v>0.06274108506</v>
      </c>
    </row>
    <row r="311">
      <c r="A311" s="3">
        <v>44755.875</v>
      </c>
      <c r="B311" s="1">
        <v>348.41</v>
      </c>
      <c r="C311" s="1">
        <v>334.62617</v>
      </c>
      <c r="D311" s="1">
        <v>0.0411917274730784</v>
      </c>
      <c r="E311" s="5">
        <f t="shared" si="1"/>
        <v>0.06164710627</v>
      </c>
    </row>
    <row r="312">
      <c r="A312" s="3">
        <v>44755.916666666664</v>
      </c>
      <c r="B312" s="1">
        <v>344.17</v>
      </c>
      <c r="C312" s="1">
        <v>333.58677</v>
      </c>
      <c r="D312" s="1">
        <v>0.0317255687328367</v>
      </c>
      <c r="E312" s="5">
        <f t="shared" si="1"/>
        <v>0.06098526662</v>
      </c>
    </row>
    <row r="313">
      <c r="A313" s="3">
        <v>44755.958333333336</v>
      </c>
      <c r="B313" s="1">
        <v>345.79</v>
      </c>
      <c r="C313" s="1">
        <v>334.94045</v>
      </c>
      <c r="D313" s="1">
        <v>0.0323924745428628</v>
      </c>
      <c r="E313" s="5">
        <f t="shared" si="1"/>
        <v>0.06130227059</v>
      </c>
    </row>
    <row r="314">
      <c r="A314" s="3">
        <v>44756.0</v>
      </c>
      <c r="B314" s="1">
        <v>349.04</v>
      </c>
      <c r="C314" s="1">
        <v>317.26307</v>
      </c>
      <c r="D314" s="1">
        <v>0.100159561590323</v>
      </c>
      <c r="E314" s="5">
        <f t="shared" si="1"/>
        <v>0.06149962644</v>
      </c>
    </row>
    <row r="315">
      <c r="A315" s="3">
        <v>44756.041666666664</v>
      </c>
      <c r="B315" s="1">
        <v>351.77</v>
      </c>
      <c r="C315" s="1">
        <v>324.55568</v>
      </c>
      <c r="D315" s="1">
        <v>0.0838510051649688</v>
      </c>
      <c r="E315" s="5">
        <f t="shared" si="1"/>
        <v>0.06113451943</v>
      </c>
    </row>
    <row r="316">
      <c r="A316" s="3">
        <v>44756.083333333336</v>
      </c>
      <c r="B316" s="1">
        <v>363.34</v>
      </c>
      <c r="C316" s="1">
        <v>330.79025</v>
      </c>
      <c r="D316" s="1">
        <v>0.0983999679555245</v>
      </c>
      <c r="E316" s="5">
        <f t="shared" si="1"/>
        <v>0.05968778616</v>
      </c>
    </row>
    <row r="317">
      <c r="A317" s="3">
        <v>44756.125</v>
      </c>
      <c r="B317" s="1">
        <v>358.4</v>
      </c>
      <c r="C317" s="1">
        <v>335.70565</v>
      </c>
      <c r="D317" s="1">
        <v>0.0676019304411468</v>
      </c>
      <c r="E317" s="5">
        <f t="shared" si="1"/>
        <v>0.05690826129</v>
      </c>
    </row>
    <row r="318">
      <c r="A318" s="3">
        <v>44756.166666666664</v>
      </c>
      <c r="B318" s="1">
        <v>339.73</v>
      </c>
      <c r="C318" s="1">
        <v>340.36829</v>
      </c>
      <c r="D318" s="1">
        <v>0.00187529220186752</v>
      </c>
      <c r="E318" s="5">
        <f t="shared" si="1"/>
        <v>0.0528281842</v>
      </c>
    </row>
    <row r="319">
      <c r="A319" s="3">
        <v>44756.208333333336</v>
      </c>
      <c r="B319" s="1">
        <v>337.06</v>
      </c>
      <c r="C319" s="1">
        <v>345.37861</v>
      </c>
      <c r="D319" s="1">
        <v>0.0240854811477757</v>
      </c>
      <c r="E319" s="5">
        <f t="shared" si="1"/>
        <v>0.05082369439</v>
      </c>
    </row>
    <row r="320">
      <c r="A320" s="3">
        <v>44756.25</v>
      </c>
      <c r="B320" s="1">
        <v>336.92</v>
      </c>
      <c r="C320" s="1">
        <v>350.05816</v>
      </c>
      <c r="D320" s="1">
        <v>0.0375313633597342</v>
      </c>
      <c r="E320" s="5">
        <f t="shared" si="1"/>
        <v>0.04982041074</v>
      </c>
    </row>
    <row r="321">
      <c r="A321" s="3">
        <v>44756.291666666664</v>
      </c>
      <c r="B321" s="1">
        <v>343.99</v>
      </c>
      <c r="C321" s="1">
        <v>352.55032</v>
      </c>
      <c r="D321" s="1">
        <v>0.024281129570383</v>
      </c>
      <c r="E321" s="5">
        <f t="shared" si="1"/>
        <v>0.04832855237</v>
      </c>
    </row>
    <row r="322">
      <c r="A322" s="3">
        <v>44756.333333333336</v>
      </c>
      <c r="B322" s="1">
        <v>345.35</v>
      </c>
      <c r="C322" s="1">
        <v>353.01947</v>
      </c>
      <c r="D322" s="1">
        <v>0.0217253456303698</v>
      </c>
      <c r="E322" s="5">
        <f t="shared" si="1"/>
        <v>0.04650447991</v>
      </c>
    </row>
    <row r="323">
      <c r="A323" s="3">
        <v>44756.375</v>
      </c>
      <c r="B323" s="1">
        <v>347.08</v>
      </c>
      <c r="C323" s="1">
        <v>353.86968</v>
      </c>
      <c r="D323" s="1">
        <v>0.0191869504050192</v>
      </c>
      <c r="E323" s="5">
        <f t="shared" si="1"/>
        <v>0.04386144172</v>
      </c>
    </row>
    <row r="324">
      <c r="A324" s="3">
        <v>44756.416666666664</v>
      </c>
      <c r="B324" s="1">
        <v>347.74</v>
      </c>
      <c r="C324" s="1">
        <v>356.53584</v>
      </c>
      <c r="D324" s="1">
        <v>0.024670282796815</v>
      </c>
      <c r="E324" s="5">
        <f t="shared" si="1"/>
        <v>0.04087736223</v>
      </c>
    </row>
    <row r="325">
      <c r="A325" s="3">
        <v>44756.458333333336</v>
      </c>
      <c r="B325" s="1">
        <v>352.29</v>
      </c>
      <c r="C325" s="1">
        <v>361.86405</v>
      </c>
      <c r="D325" s="1">
        <v>0.0264575881467086</v>
      </c>
      <c r="E325" s="5">
        <f t="shared" si="1"/>
        <v>0.03840933475</v>
      </c>
    </row>
    <row r="326">
      <c r="A326" s="3">
        <v>44756.5</v>
      </c>
      <c r="B326" s="1">
        <v>352.6</v>
      </c>
      <c r="C326" s="1">
        <v>367.74389</v>
      </c>
      <c r="D326" s="1">
        <v>0.0411805346378426</v>
      </c>
      <c r="E326" s="5">
        <f t="shared" si="1"/>
        <v>0.03704998611</v>
      </c>
    </row>
    <row r="327">
      <c r="A327" s="3">
        <v>44756.541666666664</v>
      </c>
      <c r="B327" s="1">
        <v>346.79</v>
      </c>
      <c r="C327" s="1">
        <v>371.81827</v>
      </c>
      <c r="D327" s="1">
        <v>0.0673131796347714</v>
      </c>
      <c r="E327" s="5">
        <f t="shared" si="1"/>
        <v>0.03798217781</v>
      </c>
    </row>
    <row r="328">
      <c r="A328" s="3">
        <v>44756.583333333336</v>
      </c>
      <c r="B328" s="1">
        <v>330.12</v>
      </c>
      <c r="C328" s="1">
        <v>372.32937</v>
      </c>
      <c r="D328" s="1">
        <v>0.113365674053593</v>
      </c>
      <c r="E328" s="5">
        <f t="shared" si="1"/>
        <v>0.04202559146</v>
      </c>
    </row>
    <row r="329">
      <c r="A329" s="3">
        <v>44756.625</v>
      </c>
      <c r="B329" s="1">
        <v>322.02</v>
      </c>
      <c r="C329" s="1">
        <v>371.15828</v>
      </c>
      <c r="D329" s="1">
        <v>0.132391711697769</v>
      </c>
      <c r="E329" s="5">
        <f t="shared" si="1"/>
        <v>0.04565655892</v>
      </c>
    </row>
    <row r="330">
      <c r="A330" s="3">
        <v>44756.666666666664</v>
      </c>
      <c r="B330" s="1">
        <v>327.79</v>
      </c>
      <c r="C330" s="1">
        <v>368.20426</v>
      </c>
      <c r="D330" s="1">
        <v>0.109760435688603</v>
      </c>
      <c r="E330" s="5">
        <f t="shared" si="1"/>
        <v>0.04917501683</v>
      </c>
    </row>
    <row r="331">
      <c r="A331" s="3">
        <v>44756.708333333336</v>
      </c>
      <c r="B331" s="1">
        <v>336.7</v>
      </c>
      <c r="C331" s="1">
        <v>364.26717</v>
      </c>
      <c r="D331" s="1">
        <v>0.0756784367913255</v>
      </c>
      <c r="E331" s="5">
        <f t="shared" si="1"/>
        <v>0.05228804326</v>
      </c>
    </row>
    <row r="332">
      <c r="A332" s="3">
        <v>44756.75</v>
      </c>
      <c r="B332" s="1">
        <v>336.08</v>
      </c>
      <c r="C332" s="1">
        <v>359.21003</v>
      </c>
      <c r="D332" s="1">
        <v>0.0643913812762968</v>
      </c>
      <c r="E332" s="5">
        <f t="shared" si="1"/>
        <v>0.05390369415</v>
      </c>
    </row>
    <row r="333">
      <c r="A333" s="3">
        <v>44756.791666666664</v>
      </c>
      <c r="B333" s="1">
        <v>333.89</v>
      </c>
      <c r="C333" s="1">
        <v>353.31899</v>
      </c>
      <c r="D333" s="1">
        <v>0.0549899398274629</v>
      </c>
      <c r="E333" s="5">
        <f t="shared" si="1"/>
        <v>0.05517207311</v>
      </c>
    </row>
    <row r="334">
      <c r="A334" s="3">
        <v>44756.833333333336</v>
      </c>
      <c r="B334" s="1">
        <v>322.55</v>
      </c>
      <c r="C334" s="1">
        <v>346.18684</v>
      </c>
      <c r="D334" s="1">
        <v>0.0682776965178688</v>
      </c>
      <c r="E334" s="5">
        <f t="shared" si="1"/>
        <v>0.05677019414</v>
      </c>
    </row>
    <row r="335">
      <c r="A335" s="3">
        <v>44756.875</v>
      </c>
      <c r="B335" s="1">
        <v>309.92</v>
      </c>
      <c r="C335" s="1">
        <v>339.56415</v>
      </c>
      <c r="D335" s="1">
        <v>0.0873005881215669</v>
      </c>
      <c r="E335" s="5">
        <f t="shared" si="1"/>
        <v>0.05869139666</v>
      </c>
    </row>
    <row r="336">
      <c r="A336" s="3">
        <v>44756.916666666664</v>
      </c>
      <c r="B336" s="1">
        <v>296.06</v>
      </c>
      <c r="C336" s="1">
        <v>335.38386</v>
      </c>
      <c r="D336" s="1">
        <v>0.117250305366513</v>
      </c>
      <c r="E336" s="5">
        <f t="shared" si="1"/>
        <v>0.06225492736</v>
      </c>
    </row>
    <row r="337">
      <c r="A337" s="3">
        <v>44756.958333333336</v>
      </c>
      <c r="B337" s="1">
        <v>281.1</v>
      </c>
      <c r="C337" s="1">
        <v>334.26901</v>
      </c>
      <c r="D337" s="1">
        <v>0.159060542285986</v>
      </c>
      <c r="E337" s="5">
        <f t="shared" si="1"/>
        <v>0.06753276351</v>
      </c>
    </row>
    <row r="338">
      <c r="A338" s="3">
        <v>44757.0</v>
      </c>
      <c r="B338" s="1">
        <v>283.95</v>
      </c>
      <c r="C338" s="1">
        <v>278.94832</v>
      </c>
      <c r="D338" s="1">
        <v>0.0179304897767441</v>
      </c>
      <c r="E338" s="5">
        <f t="shared" si="1"/>
        <v>0.06410655219</v>
      </c>
    </row>
    <row r="339">
      <c r="A339" s="3">
        <v>44757.041666666664</v>
      </c>
      <c r="B339" s="1">
        <v>300.61</v>
      </c>
      <c r="C339" s="1">
        <v>283.56986</v>
      </c>
      <c r="D339" s="1">
        <v>0.0600915061988605</v>
      </c>
      <c r="E339" s="5">
        <f t="shared" si="1"/>
        <v>0.06311657306</v>
      </c>
    </row>
    <row r="340">
      <c r="A340" s="3">
        <v>44757.083333333336</v>
      </c>
      <c r="B340" s="1">
        <v>308.32</v>
      </c>
      <c r="C340" s="1">
        <v>287.90579</v>
      </c>
      <c r="D340" s="1">
        <v>0.0709058682008443</v>
      </c>
      <c r="E340" s="5">
        <f t="shared" si="1"/>
        <v>0.06197098557</v>
      </c>
    </row>
    <row r="341">
      <c r="A341" s="3">
        <v>44757.125</v>
      </c>
      <c r="B341" s="1">
        <v>305.05</v>
      </c>
      <c r="C341" s="1">
        <v>291.55729</v>
      </c>
      <c r="D341" s="1">
        <v>0.0462780745423994</v>
      </c>
      <c r="E341" s="5">
        <f t="shared" si="1"/>
        <v>0.06108249158</v>
      </c>
    </row>
    <row r="342">
      <c r="A342" s="3">
        <v>44757.166666666664</v>
      </c>
      <c r="B342" s="1">
        <v>301.97</v>
      </c>
      <c r="C342" s="1">
        <v>296.16303</v>
      </c>
      <c r="D342" s="1">
        <v>0.0196073426180169</v>
      </c>
      <c r="E342" s="5">
        <f t="shared" si="1"/>
        <v>0.06182132701</v>
      </c>
    </row>
    <row r="343">
      <c r="A343" s="3">
        <v>44757.208333333336</v>
      </c>
      <c r="B343" s="1">
        <v>311.92</v>
      </c>
      <c r="C343" s="1">
        <v>302.04017</v>
      </c>
      <c r="D343" s="1">
        <v>0.0327103179686332</v>
      </c>
      <c r="E343" s="5">
        <f t="shared" si="1"/>
        <v>0.06218069521</v>
      </c>
    </row>
    <row r="344">
      <c r="A344" s="3">
        <v>44757.25</v>
      </c>
      <c r="B344" s="1">
        <v>329.85</v>
      </c>
      <c r="C344" s="1">
        <v>308.61631</v>
      </c>
      <c r="D344" s="1">
        <v>0.0688028769445141</v>
      </c>
      <c r="E344" s="5">
        <f t="shared" si="1"/>
        <v>0.06348367495</v>
      </c>
    </row>
    <row r="345">
      <c r="A345" s="3">
        <v>44757.291666666664</v>
      </c>
      <c r="B345" s="1">
        <v>343.11</v>
      </c>
      <c r="C345" s="1">
        <v>315.16409</v>
      </c>
      <c r="D345" s="1">
        <v>0.0886709840578602</v>
      </c>
      <c r="E345" s="5">
        <f t="shared" si="1"/>
        <v>0.06616658555</v>
      </c>
    </row>
    <row r="346">
      <c r="A346" s="3">
        <v>44757.333333333336</v>
      </c>
      <c r="B346" s="1">
        <v>350.18</v>
      </c>
      <c r="C346" s="1">
        <v>321.33299</v>
      </c>
      <c r="D346" s="1">
        <v>0.0897729486163248</v>
      </c>
      <c r="E346" s="5">
        <f t="shared" si="1"/>
        <v>0.06900190234</v>
      </c>
    </row>
    <row r="347">
      <c r="A347" s="3">
        <v>44757.375</v>
      </c>
      <c r="B347" s="1">
        <v>350.67</v>
      </c>
      <c r="C347" s="1">
        <v>328.24744</v>
      </c>
      <c r="D347" s="1">
        <v>0.0683099310690741</v>
      </c>
      <c r="E347" s="5">
        <f t="shared" si="1"/>
        <v>0.0710486932</v>
      </c>
    </row>
    <row r="348">
      <c r="A348" s="3">
        <v>44757.416666666664</v>
      </c>
      <c r="B348" s="1">
        <v>358.46</v>
      </c>
      <c r="C348" s="1">
        <v>335.93144</v>
      </c>
      <c r="D348" s="1">
        <v>0.0670629697535901</v>
      </c>
      <c r="E348" s="5">
        <f t="shared" si="1"/>
        <v>0.07281505516</v>
      </c>
    </row>
    <row r="349">
      <c r="A349" s="3">
        <v>44757.458333333336</v>
      </c>
      <c r="B349" s="1">
        <v>358.19</v>
      </c>
      <c r="C349" s="1">
        <v>343.66042</v>
      </c>
      <c r="D349" s="1">
        <v>0.0422788868150717</v>
      </c>
      <c r="E349" s="5">
        <f t="shared" si="1"/>
        <v>0.07347427594</v>
      </c>
    </row>
    <row r="350">
      <c r="A350" s="3">
        <v>44757.5</v>
      </c>
      <c r="B350" s="1">
        <v>367.19</v>
      </c>
      <c r="C350" s="1">
        <v>349.47911</v>
      </c>
      <c r="D350" s="1">
        <v>0.0506779647000932</v>
      </c>
      <c r="E350" s="5">
        <f t="shared" si="1"/>
        <v>0.07387000219</v>
      </c>
    </row>
    <row r="351">
      <c r="A351" s="3">
        <v>44757.541666666664</v>
      </c>
      <c r="B351" s="1">
        <v>360.27</v>
      </c>
      <c r="C351" s="1">
        <v>352.96893</v>
      </c>
      <c r="D351" s="1">
        <v>0.0206847384555914</v>
      </c>
      <c r="E351" s="5">
        <f t="shared" si="1"/>
        <v>0.07192715047</v>
      </c>
    </row>
    <row r="352">
      <c r="A352" s="3">
        <v>44757.583333333336</v>
      </c>
      <c r="B352" s="1">
        <v>336.21</v>
      </c>
      <c r="C352" s="1">
        <v>353.8573</v>
      </c>
      <c r="D352" s="1">
        <v>0.0498712334039739</v>
      </c>
      <c r="E352" s="5">
        <f t="shared" si="1"/>
        <v>0.06928154878</v>
      </c>
    </row>
    <row r="353">
      <c r="A353" s="3">
        <v>44757.625</v>
      </c>
      <c r="B353" s="1">
        <v>325.74</v>
      </c>
      <c r="C353" s="1">
        <v>354.40983</v>
      </c>
      <c r="D353" s="1">
        <v>0.0808945677381465</v>
      </c>
      <c r="E353" s="5">
        <f t="shared" si="1"/>
        <v>0.06713583445</v>
      </c>
    </row>
    <row r="354">
      <c r="A354" s="3">
        <v>44757.666666666664</v>
      </c>
      <c r="B354" s="1">
        <v>326.58</v>
      </c>
      <c r="C354" s="1">
        <v>353.71804</v>
      </c>
      <c r="D354" s="1">
        <v>0.0767222389901289</v>
      </c>
      <c r="E354" s="5">
        <f t="shared" si="1"/>
        <v>0.06575924292</v>
      </c>
    </row>
    <row r="355">
      <c r="A355" s="3">
        <v>44757.708333333336</v>
      </c>
      <c r="B355" s="1">
        <v>331.6</v>
      </c>
      <c r="C355" s="1">
        <v>351.53548</v>
      </c>
      <c r="D355" s="1">
        <v>0.0567097238662794</v>
      </c>
      <c r="E355" s="5">
        <f t="shared" si="1"/>
        <v>0.06496887988</v>
      </c>
    </row>
    <row r="356">
      <c r="A356" s="3">
        <v>44757.75</v>
      </c>
      <c r="B356" s="1">
        <v>336.11</v>
      </c>
      <c r="C356" s="1">
        <v>347.67557</v>
      </c>
      <c r="D356" s="1">
        <v>0.0332654088983013</v>
      </c>
      <c r="E356" s="5">
        <f t="shared" si="1"/>
        <v>0.06367196436</v>
      </c>
    </row>
    <row r="357">
      <c r="A357" s="3">
        <v>44757.791666666664</v>
      </c>
      <c r="B357" s="1">
        <v>338.88</v>
      </c>
      <c r="C357" s="1">
        <v>343.83655</v>
      </c>
      <c r="D357" s="1">
        <v>0.0144154250035372</v>
      </c>
      <c r="E357" s="5">
        <f t="shared" si="1"/>
        <v>0.06198135958</v>
      </c>
    </row>
    <row r="358">
      <c r="A358" s="3">
        <v>44757.833333333336</v>
      </c>
      <c r="B358" s="1">
        <v>337.5</v>
      </c>
      <c r="C358" s="1">
        <v>340.79226</v>
      </c>
      <c r="D358" s="1">
        <v>0.0096606067285683</v>
      </c>
      <c r="E358" s="5">
        <f t="shared" si="1"/>
        <v>0.05953898084</v>
      </c>
    </row>
    <row r="359">
      <c r="A359" s="3">
        <v>44757.875</v>
      </c>
      <c r="B359" s="1">
        <v>338.02</v>
      </c>
      <c r="C359" s="1">
        <v>338.83828</v>
      </c>
      <c r="D359" s="1">
        <v>0.00241495736550196</v>
      </c>
      <c r="E359" s="5">
        <f t="shared" si="1"/>
        <v>0.05600207956</v>
      </c>
    </row>
    <row r="360">
      <c r="A360" s="3">
        <v>44757.916666666664</v>
      </c>
      <c r="B360" s="1">
        <v>338.0</v>
      </c>
      <c r="C360" s="1">
        <v>337.25082</v>
      </c>
      <c r="D360" s="1">
        <v>0.00222143270103842</v>
      </c>
      <c r="E360" s="5">
        <f t="shared" si="1"/>
        <v>0.05120920986</v>
      </c>
    </row>
    <row r="361">
      <c r="A361" s="3">
        <v>44757.958333333336</v>
      </c>
      <c r="B361" s="1">
        <v>334.79</v>
      </c>
      <c r="C361" s="1">
        <v>335.4993</v>
      </c>
      <c r="D361" s="1">
        <v>0.00211416238424337</v>
      </c>
      <c r="E361" s="5">
        <f t="shared" si="1"/>
        <v>0.04466977737</v>
      </c>
    </row>
    <row r="362">
      <c r="A362" s="3">
        <v>44758.0</v>
      </c>
      <c r="B362" s="1">
        <v>325.32</v>
      </c>
      <c r="C362" s="1">
        <v>307.79483</v>
      </c>
      <c r="D362" s="1">
        <v>0.0569378309570696</v>
      </c>
      <c r="E362" s="5">
        <f t="shared" si="1"/>
        <v>0.04629508325</v>
      </c>
    </row>
    <row r="363">
      <c r="A363" s="3">
        <v>44758.041666666664</v>
      </c>
      <c r="B363" s="1">
        <v>330.96</v>
      </c>
      <c r="C363" s="1">
        <v>305.07709</v>
      </c>
      <c r="D363" s="1">
        <v>0.0848405562017127</v>
      </c>
      <c r="E363" s="5">
        <f t="shared" si="1"/>
        <v>0.04732629367</v>
      </c>
    </row>
    <row r="364">
      <c r="A364" s="3">
        <v>44758.083333333336</v>
      </c>
      <c r="B364" s="1">
        <v>349.22</v>
      </c>
      <c r="C364" s="1">
        <v>297.59125</v>
      </c>
      <c r="D364" s="1">
        <v>0.17348880385428</v>
      </c>
      <c r="E364" s="5">
        <f t="shared" si="1"/>
        <v>0.05160058265</v>
      </c>
    </row>
    <row r="365">
      <c r="A365" s="3">
        <v>44758.125</v>
      </c>
      <c r="B365" s="1">
        <v>331.35</v>
      </c>
      <c r="C365" s="1">
        <v>289.54766</v>
      </c>
      <c r="D365" s="1">
        <v>0.144371189185227</v>
      </c>
      <c r="E365" s="5">
        <f t="shared" si="1"/>
        <v>0.05568779576</v>
      </c>
    </row>
    <row r="366">
      <c r="A366" s="3">
        <v>44758.166666666664</v>
      </c>
      <c r="B366" s="1">
        <v>303.87</v>
      </c>
      <c r="C366" s="1">
        <v>282.31141</v>
      </c>
      <c r="D366" s="1">
        <v>0.0763645720164125</v>
      </c>
      <c r="E366" s="5">
        <f t="shared" si="1"/>
        <v>0.05805268032</v>
      </c>
    </row>
    <row r="367">
      <c r="A367" s="3">
        <v>44758.208333333336</v>
      </c>
      <c r="B367" s="1">
        <v>286.82</v>
      </c>
      <c r="C367" s="1">
        <v>277.4284</v>
      </c>
      <c r="D367" s="1">
        <v>0.0338523381167897</v>
      </c>
      <c r="E367" s="5">
        <f t="shared" si="1"/>
        <v>0.05810026449</v>
      </c>
    </row>
    <row r="368">
      <c r="A368" s="3">
        <v>44758.25</v>
      </c>
      <c r="B368" s="1">
        <v>278.09</v>
      </c>
      <c r="C368" s="1">
        <v>276.36827</v>
      </c>
      <c r="D368" s="1">
        <v>0.00622983962666908</v>
      </c>
      <c r="E368" s="5">
        <f t="shared" si="1"/>
        <v>0.0554930546</v>
      </c>
    </row>
    <row r="369">
      <c r="A369" s="3">
        <v>44758.291666666664</v>
      </c>
      <c r="B369" s="1">
        <v>272.96</v>
      </c>
      <c r="C369" s="1">
        <v>278.56569</v>
      </c>
      <c r="D369" s="1">
        <v>0.0201234042857181</v>
      </c>
      <c r="E369" s="5">
        <f t="shared" si="1"/>
        <v>0.05263690545</v>
      </c>
    </row>
    <row r="370">
      <c r="A370" s="3">
        <v>44758.333333333336</v>
      </c>
      <c r="B370" s="1">
        <v>271.76</v>
      </c>
      <c r="C370" s="1">
        <v>283.7431</v>
      </c>
      <c r="D370" s="1">
        <v>0.0422322163957468</v>
      </c>
      <c r="E370" s="5">
        <f t="shared" si="1"/>
        <v>0.0506560416</v>
      </c>
    </row>
    <row r="371">
      <c r="A371" s="3">
        <v>44758.375</v>
      </c>
      <c r="B371" s="1">
        <v>278.04</v>
      </c>
      <c r="C371" s="1">
        <v>293.23623</v>
      </c>
      <c r="D371" s="1">
        <v>0.0518224845545175</v>
      </c>
      <c r="E371" s="5">
        <f t="shared" si="1"/>
        <v>0.04996906467</v>
      </c>
    </row>
    <row r="372">
      <c r="A372" s="3">
        <v>44758.416666666664</v>
      </c>
      <c r="B372" s="1">
        <v>291.89</v>
      </c>
      <c r="C372" s="1">
        <v>307.38096</v>
      </c>
      <c r="D372" s="1">
        <v>0.0503966153271173</v>
      </c>
      <c r="E372" s="5">
        <f t="shared" si="1"/>
        <v>0.04927463323</v>
      </c>
    </row>
    <row r="373">
      <c r="A373" s="3">
        <v>44758.458333333336</v>
      </c>
      <c r="B373" s="1">
        <v>306.35</v>
      </c>
      <c r="C373" s="1">
        <v>324.08677</v>
      </c>
      <c r="D373" s="1">
        <v>0.0547284605292588</v>
      </c>
      <c r="E373" s="5">
        <f t="shared" si="1"/>
        <v>0.04979336547</v>
      </c>
    </row>
    <row r="374">
      <c r="A374" s="3">
        <v>44758.5</v>
      </c>
      <c r="B374" s="1">
        <v>317.3</v>
      </c>
      <c r="C374" s="1">
        <v>337.95095</v>
      </c>
      <c r="D374" s="1">
        <v>0.0611063528597862</v>
      </c>
      <c r="E374" s="5">
        <f t="shared" si="1"/>
        <v>0.05022788164</v>
      </c>
    </row>
    <row r="375">
      <c r="A375" s="3">
        <v>44758.541666666664</v>
      </c>
      <c r="B375" s="1">
        <v>316.4</v>
      </c>
      <c r="C375" s="1">
        <v>345.32839</v>
      </c>
      <c r="D375" s="1">
        <v>0.083770668261593</v>
      </c>
      <c r="E375" s="5">
        <f t="shared" si="1"/>
        <v>0.05285646205</v>
      </c>
    </row>
    <row r="376">
      <c r="A376" s="3">
        <v>44758.583333333336</v>
      </c>
      <c r="B376" s="1">
        <v>305.24</v>
      </c>
      <c r="C376" s="1">
        <v>346.25135</v>
      </c>
      <c r="D376" s="1">
        <v>0.118443870327148</v>
      </c>
      <c r="E376" s="5">
        <f t="shared" si="1"/>
        <v>0.05571365526</v>
      </c>
    </row>
    <row r="377">
      <c r="A377" s="3">
        <v>44758.625</v>
      </c>
      <c r="B377" s="1">
        <v>294.85</v>
      </c>
      <c r="C377" s="1">
        <v>344.2526</v>
      </c>
      <c r="D377" s="1">
        <v>0.143506831901923</v>
      </c>
      <c r="E377" s="5">
        <f t="shared" si="1"/>
        <v>0.0583224996</v>
      </c>
    </row>
    <row r="378">
      <c r="A378" s="3">
        <v>44758.666666666664</v>
      </c>
      <c r="B378" s="1">
        <v>304.56</v>
      </c>
      <c r="C378" s="1">
        <v>338.78328</v>
      </c>
      <c r="D378" s="1">
        <v>0.101018208454679</v>
      </c>
      <c r="E378" s="5">
        <f t="shared" si="1"/>
        <v>0.05933483166</v>
      </c>
    </row>
    <row r="379">
      <c r="A379" s="3">
        <v>44758.708333333336</v>
      </c>
      <c r="B379" s="1">
        <v>322.87</v>
      </c>
      <c r="C379" s="1">
        <v>331.36486</v>
      </c>
      <c r="D379" s="1">
        <v>0.0256359711769075</v>
      </c>
      <c r="E379" s="5">
        <f t="shared" si="1"/>
        <v>0.05804009196</v>
      </c>
    </row>
    <row r="380">
      <c r="A380" s="3">
        <v>44758.75</v>
      </c>
      <c r="B380" s="1">
        <v>331.15</v>
      </c>
      <c r="C380" s="1">
        <v>323.26935</v>
      </c>
      <c r="D380" s="1">
        <v>0.0243779684031288</v>
      </c>
      <c r="E380" s="5">
        <f t="shared" si="1"/>
        <v>0.05766978194</v>
      </c>
    </row>
    <row r="381">
      <c r="A381" s="3">
        <v>44758.791666666664</v>
      </c>
      <c r="B381" s="1">
        <v>325.65</v>
      </c>
      <c r="C381" s="1">
        <v>315.45071</v>
      </c>
      <c r="D381" s="1">
        <v>0.0323324363416394</v>
      </c>
      <c r="E381" s="5">
        <f t="shared" si="1"/>
        <v>0.05841632408</v>
      </c>
    </row>
    <row r="382">
      <c r="A382" s="3">
        <v>44758.833333333336</v>
      </c>
      <c r="B382" s="1">
        <v>323.11</v>
      </c>
      <c r="C382" s="1">
        <v>309.59442</v>
      </c>
      <c r="D382" s="1">
        <v>0.0436557609791546</v>
      </c>
      <c r="E382" s="5">
        <f t="shared" si="1"/>
        <v>0.05983278884</v>
      </c>
    </row>
    <row r="383">
      <c r="A383" s="3">
        <v>44758.875</v>
      </c>
      <c r="B383" s="1">
        <v>320.57</v>
      </c>
      <c r="C383" s="1">
        <v>307.35235</v>
      </c>
      <c r="D383" s="1">
        <v>0.0430048769758877</v>
      </c>
      <c r="E383" s="5">
        <f t="shared" si="1"/>
        <v>0.06152403549</v>
      </c>
    </row>
    <row r="384">
      <c r="A384" s="3">
        <v>44758.916666666664</v>
      </c>
      <c r="B384" s="1">
        <v>316.53</v>
      </c>
      <c r="C384" s="1">
        <v>309.08173</v>
      </c>
      <c r="D384" s="1">
        <v>0.0240980597591451</v>
      </c>
      <c r="E384" s="5">
        <f t="shared" si="1"/>
        <v>0.06243556162</v>
      </c>
    </row>
    <row r="385">
      <c r="A385" s="3">
        <v>44758.958333333336</v>
      </c>
      <c r="B385" s="1">
        <v>315.47</v>
      </c>
      <c r="C385" s="1">
        <v>313.89589</v>
      </c>
      <c r="D385" s="1">
        <v>0.00501475186565844</v>
      </c>
      <c r="E385" s="5">
        <f t="shared" si="1"/>
        <v>0.06255641951</v>
      </c>
    </row>
    <row r="386">
      <c r="A386" s="3">
        <v>44759.0</v>
      </c>
      <c r="B386" s="1">
        <v>319.04</v>
      </c>
      <c r="C386" s="1">
        <v>304.37712</v>
      </c>
      <c r="D386" s="1">
        <v>0.0481733975273832</v>
      </c>
      <c r="E386" s="5">
        <f t="shared" si="1"/>
        <v>0.06219123479</v>
      </c>
    </row>
    <row r="387">
      <c r="A387" s="3">
        <v>44759.041666666664</v>
      </c>
      <c r="B387" s="1">
        <v>332.87</v>
      </c>
      <c r="C387" s="1">
        <v>295.26905</v>
      </c>
      <c r="D387" s="1">
        <v>0.127344704770107</v>
      </c>
      <c r="E387" s="5">
        <f t="shared" si="1"/>
        <v>0.06396224098</v>
      </c>
    </row>
    <row r="388">
      <c r="A388" s="3">
        <v>44759.083333333336</v>
      </c>
      <c r="B388" s="1">
        <v>353.19</v>
      </c>
      <c r="C388" s="1">
        <v>282.2269</v>
      </c>
      <c r="D388" s="1">
        <v>0.25143988755147</v>
      </c>
      <c r="E388" s="5">
        <f t="shared" si="1"/>
        <v>0.0672102028</v>
      </c>
    </row>
    <row r="389">
      <c r="A389" s="3">
        <v>44759.125</v>
      </c>
      <c r="B389" s="1">
        <v>335.8</v>
      </c>
      <c r="C389" s="1">
        <v>268.12675</v>
      </c>
      <c r="D389" s="1">
        <v>0.252392758275703</v>
      </c>
      <c r="E389" s="5">
        <f t="shared" si="1"/>
        <v>0.07171110151</v>
      </c>
    </row>
    <row r="390">
      <c r="A390" s="3">
        <v>44759.166666666664</v>
      </c>
      <c r="B390" s="1">
        <v>315.56</v>
      </c>
      <c r="C390" s="1">
        <v>255.13979</v>
      </c>
      <c r="D390" s="1">
        <v>0.236812180491329</v>
      </c>
      <c r="E390" s="5">
        <f t="shared" si="1"/>
        <v>0.07839641853</v>
      </c>
    </row>
    <row r="391">
      <c r="A391" s="3">
        <v>44759.208333333336</v>
      </c>
      <c r="B391" s="1">
        <v>300.73</v>
      </c>
      <c r="C391" s="1">
        <v>245.85481</v>
      </c>
      <c r="D391" s="1">
        <v>0.223201612366258</v>
      </c>
      <c r="E391" s="5">
        <f t="shared" si="1"/>
        <v>0.08628597163</v>
      </c>
    </row>
    <row r="392">
      <c r="A392" s="3">
        <v>44759.25</v>
      </c>
      <c r="B392" s="1">
        <v>286.6</v>
      </c>
      <c r="C392" s="1">
        <v>242.23218</v>
      </c>
      <c r="D392" s="1">
        <v>0.183162369260764</v>
      </c>
      <c r="E392" s="5">
        <f t="shared" si="1"/>
        <v>0.09365816036</v>
      </c>
    </row>
    <row r="393">
      <c r="A393" s="3">
        <v>44759.291666666664</v>
      </c>
      <c r="B393" s="1">
        <v>272.59</v>
      </c>
      <c r="C393" s="1">
        <v>243.26222</v>
      </c>
      <c r="D393" s="1">
        <v>0.12056035663902</v>
      </c>
      <c r="E393" s="5">
        <f t="shared" si="1"/>
        <v>0.09784303337</v>
      </c>
    </row>
    <row r="394">
      <c r="A394" s="3">
        <v>44759.333333333336</v>
      </c>
      <c r="B394" s="1">
        <v>272.03</v>
      </c>
      <c r="C394" s="1">
        <v>248.48879</v>
      </c>
      <c r="D394" s="1">
        <v>0.0947375131087401</v>
      </c>
      <c r="E394" s="5">
        <f t="shared" si="1"/>
        <v>0.1000307541</v>
      </c>
    </row>
    <row r="395">
      <c r="A395" s="3">
        <v>44759.375</v>
      </c>
      <c r="B395" s="1">
        <v>275.41</v>
      </c>
      <c r="C395" s="1">
        <v>257.0806</v>
      </c>
      <c r="D395" s="1">
        <v>0.0712982621014577</v>
      </c>
      <c r="E395" s="5">
        <f t="shared" si="1"/>
        <v>0.1008422448</v>
      </c>
    </row>
    <row r="396">
      <c r="A396" s="3">
        <v>44759.416666666664</v>
      </c>
      <c r="B396" s="1">
        <v>271.12</v>
      </c>
      <c r="C396" s="1">
        <v>267.73121</v>
      </c>
      <c r="D396" s="1">
        <v>0.0126574335506123</v>
      </c>
      <c r="E396" s="5">
        <f t="shared" si="1"/>
        <v>0.09926977889</v>
      </c>
    </row>
    <row r="397">
      <c r="A397" s="3">
        <v>44759.458333333336</v>
      </c>
      <c r="B397" s="1">
        <v>275.42</v>
      </c>
      <c r="C397" s="1">
        <v>279.06251</v>
      </c>
      <c r="D397" s="1">
        <v>0.0130526669454809</v>
      </c>
      <c r="E397" s="5">
        <f t="shared" si="1"/>
        <v>0.0975332875</v>
      </c>
    </row>
    <row r="398">
      <c r="A398" s="3">
        <v>44759.5</v>
      </c>
      <c r="B398" s="1">
        <v>279.57</v>
      </c>
      <c r="C398" s="1">
        <v>288.68972</v>
      </c>
      <c r="D398" s="1">
        <v>0.0315900406845107</v>
      </c>
      <c r="E398" s="5">
        <f t="shared" si="1"/>
        <v>0.09630344115</v>
      </c>
    </row>
    <row r="399">
      <c r="A399" s="3">
        <v>44759.541666666664</v>
      </c>
      <c r="B399" s="1">
        <v>287.04</v>
      </c>
      <c r="C399" s="1">
        <v>296.04607</v>
      </c>
      <c r="D399" s="1">
        <v>0.0304211773525653</v>
      </c>
      <c r="E399" s="5">
        <f t="shared" si="1"/>
        <v>0.0940805457</v>
      </c>
    </row>
    <row r="400">
      <c r="A400" s="3">
        <v>44759.583333333336</v>
      </c>
      <c r="B400" s="1">
        <v>273.96</v>
      </c>
      <c r="C400" s="1">
        <v>302.46877</v>
      </c>
      <c r="D400" s="1">
        <v>0.0942535984789438</v>
      </c>
      <c r="E400" s="5">
        <f t="shared" si="1"/>
        <v>0.09307261771</v>
      </c>
    </row>
    <row r="401">
      <c r="A401" s="3">
        <v>44759.625</v>
      </c>
      <c r="B401" s="1">
        <v>258.85</v>
      </c>
      <c r="C401" s="1">
        <v>309.16844</v>
      </c>
      <c r="D401" s="1">
        <v>0.162754128461494</v>
      </c>
      <c r="E401" s="5">
        <f t="shared" si="1"/>
        <v>0.0938745884</v>
      </c>
    </row>
    <row r="402">
      <c r="A402" s="3">
        <v>44759.666666666664</v>
      </c>
      <c r="B402" s="1">
        <v>271.0</v>
      </c>
      <c r="C402" s="1">
        <v>314.04933</v>
      </c>
      <c r="D402" s="1">
        <v>0.137078241816341</v>
      </c>
      <c r="E402" s="5">
        <f t="shared" si="1"/>
        <v>0.09537708979</v>
      </c>
    </row>
    <row r="403">
      <c r="A403" s="3">
        <v>44759.708333333336</v>
      </c>
      <c r="B403" s="1">
        <v>296.56</v>
      </c>
      <c r="C403" s="1">
        <v>319.04381</v>
      </c>
      <c r="D403" s="1">
        <v>0.0704724846409024</v>
      </c>
      <c r="E403" s="5">
        <f t="shared" si="1"/>
        <v>0.09724527785</v>
      </c>
    </row>
    <row r="404">
      <c r="A404" s="3">
        <v>44759.75</v>
      </c>
      <c r="B404" s="1">
        <v>316.35</v>
      </c>
      <c r="C404" s="1">
        <v>323.98038</v>
      </c>
      <c r="D404" s="1">
        <v>0.0235519817588954</v>
      </c>
      <c r="E404" s="5">
        <f t="shared" si="1"/>
        <v>0.09721086174</v>
      </c>
    </row>
    <row r="405">
      <c r="A405" s="3">
        <v>44759.791666666664</v>
      </c>
      <c r="B405" s="1">
        <v>328.61</v>
      </c>
      <c r="C405" s="1">
        <v>327.63434</v>
      </c>
      <c r="D405" s="1">
        <v>0.00297789297666418</v>
      </c>
      <c r="E405" s="5">
        <f t="shared" si="1"/>
        <v>0.09598775576</v>
      </c>
    </row>
    <row r="406">
      <c r="A406" s="3">
        <v>44759.833333333336</v>
      </c>
      <c r="B406" s="1">
        <v>331.9</v>
      </c>
      <c r="C406" s="1">
        <v>329.84116</v>
      </c>
      <c r="D406" s="1">
        <v>0.00624191353195573</v>
      </c>
      <c r="E406" s="5">
        <f t="shared" si="1"/>
        <v>0.09442884545</v>
      </c>
    </row>
    <row r="407">
      <c r="A407" s="3">
        <v>44759.875</v>
      </c>
      <c r="B407" s="1">
        <v>332.03</v>
      </c>
      <c r="C407" s="1">
        <v>331.03988</v>
      </c>
      <c r="D407" s="1">
        <v>0.00299093873523634</v>
      </c>
      <c r="E407" s="5">
        <f t="shared" si="1"/>
        <v>0.09276159803</v>
      </c>
    </row>
    <row r="408">
      <c r="A408" s="3">
        <v>44759.916666666664</v>
      </c>
      <c r="B408" s="1">
        <v>333.09</v>
      </c>
      <c r="C408" s="1">
        <v>330.55233</v>
      </c>
      <c r="D408" s="1">
        <v>0.00767705978656992</v>
      </c>
      <c r="E408" s="5">
        <f t="shared" si="1"/>
        <v>0.09207738969</v>
      </c>
    </row>
    <row r="409">
      <c r="A409" s="3">
        <v>44759.958333333336</v>
      </c>
      <c r="B409" s="1">
        <v>339.01</v>
      </c>
      <c r="C409" s="1">
        <v>328.7523</v>
      </c>
      <c r="D409" s="1">
        <v>0.0312019109828281</v>
      </c>
      <c r="E409" s="5">
        <f t="shared" si="1"/>
        <v>0.09316852132</v>
      </c>
    </row>
    <row r="410">
      <c r="A410" s="3">
        <v>44760.0</v>
      </c>
      <c r="B410" s="1">
        <v>346.44</v>
      </c>
      <c r="C410" s="1">
        <v>325.52243</v>
      </c>
      <c r="D410" s="1">
        <v>0.0642584598548247</v>
      </c>
      <c r="E410" s="5">
        <f t="shared" si="1"/>
        <v>0.09383873226</v>
      </c>
    </row>
    <row r="411">
      <c r="A411" s="3">
        <v>44760.041666666664</v>
      </c>
      <c r="B411" s="1">
        <v>355.32</v>
      </c>
      <c r="C411" s="1">
        <v>313.38392</v>
      </c>
      <c r="D411" s="1">
        <v>0.133816948872169</v>
      </c>
      <c r="E411" s="5">
        <f t="shared" si="1"/>
        <v>0.09410840909</v>
      </c>
    </row>
    <row r="412">
      <c r="A412" s="3">
        <v>44760.083333333336</v>
      </c>
      <c r="B412" s="1">
        <v>356.95</v>
      </c>
      <c r="C412" s="1">
        <v>296.47949</v>
      </c>
      <c r="D412" s="1">
        <v>0.203961865962465</v>
      </c>
      <c r="E412" s="5">
        <f t="shared" si="1"/>
        <v>0.09213015819</v>
      </c>
    </row>
    <row r="413">
      <c r="A413" s="3">
        <v>44760.125</v>
      </c>
      <c r="B413" s="1">
        <v>337.87</v>
      </c>
      <c r="C413" s="1">
        <v>278.27583</v>
      </c>
      <c r="D413" s="1">
        <v>0.214155034592835</v>
      </c>
      <c r="E413" s="5">
        <f t="shared" si="1"/>
        <v>0.09053691971</v>
      </c>
    </row>
    <row r="414">
      <c r="A414" s="3">
        <v>44760.166666666664</v>
      </c>
      <c r="B414" s="1">
        <v>312.91</v>
      </c>
      <c r="C414" s="1">
        <v>261.56477</v>
      </c>
      <c r="D414" s="1">
        <v>0.196300250985635</v>
      </c>
      <c r="E414" s="5">
        <f t="shared" si="1"/>
        <v>0.08884892264</v>
      </c>
    </row>
    <row r="415">
      <c r="A415" s="3">
        <v>44760.208333333336</v>
      </c>
      <c r="B415" s="1">
        <v>293.79</v>
      </c>
      <c r="C415" s="1">
        <v>248.82635</v>
      </c>
      <c r="D415" s="1">
        <v>0.180702927965627</v>
      </c>
      <c r="E415" s="5">
        <f t="shared" si="1"/>
        <v>0.08707814413</v>
      </c>
    </row>
    <row r="416">
      <c r="A416" s="3">
        <v>44760.25</v>
      </c>
      <c r="B416" s="1">
        <v>283.36</v>
      </c>
      <c r="C416" s="1">
        <v>241.67809</v>
      </c>
      <c r="D416" s="1">
        <v>0.172468716547702</v>
      </c>
      <c r="E416" s="5">
        <f t="shared" si="1"/>
        <v>0.08663257526</v>
      </c>
    </row>
    <row r="417">
      <c r="A417" s="3">
        <v>44760.291666666664</v>
      </c>
      <c r="B417" s="1">
        <v>271.12</v>
      </c>
      <c r="C417" s="1">
        <v>239.38533</v>
      </c>
      <c r="D417" s="1">
        <v>0.132567313126497</v>
      </c>
      <c r="E417" s="5">
        <f t="shared" si="1"/>
        <v>0.08713286512</v>
      </c>
    </row>
    <row r="418">
      <c r="A418" s="3">
        <v>44760.333333333336</v>
      </c>
      <c r="B418" s="1">
        <v>269.43</v>
      </c>
      <c r="C418" s="1">
        <v>242.07295</v>
      </c>
      <c r="D418" s="1">
        <v>0.113011594232234</v>
      </c>
      <c r="E418" s="5">
        <f t="shared" si="1"/>
        <v>0.08789428516</v>
      </c>
    </row>
    <row r="419">
      <c r="A419" s="3">
        <v>44760.375</v>
      </c>
      <c r="B419" s="1">
        <v>279.38</v>
      </c>
      <c r="C419" s="1">
        <v>248.62512</v>
      </c>
      <c r="D419" s="1">
        <v>0.123699809576763</v>
      </c>
      <c r="E419" s="5">
        <f t="shared" si="1"/>
        <v>0.09007768298</v>
      </c>
    </row>
    <row r="420">
      <c r="A420" s="3">
        <v>44760.416666666664</v>
      </c>
      <c r="B420" s="1">
        <v>290.92</v>
      </c>
      <c r="C420" s="1">
        <v>257.12959</v>
      </c>
      <c r="D420" s="1">
        <v>0.131413930228722</v>
      </c>
      <c r="E420" s="5">
        <f t="shared" si="1"/>
        <v>0.09502587034</v>
      </c>
    </row>
    <row r="421">
      <c r="A421" s="3">
        <v>44760.458333333336</v>
      </c>
      <c r="B421" s="1">
        <v>297.7</v>
      </c>
      <c r="C421" s="1">
        <v>265.43057</v>
      </c>
      <c r="D421" s="1">
        <v>0.121573901604476</v>
      </c>
      <c r="E421" s="5">
        <f t="shared" si="1"/>
        <v>0.09954758845</v>
      </c>
    </row>
    <row r="422">
      <c r="A422" s="3">
        <v>44760.5</v>
      </c>
      <c r="B422" s="1">
        <v>307.78</v>
      </c>
      <c r="C422" s="1">
        <v>270.90305</v>
      </c>
      <c r="D422" s="1">
        <v>0.136126005225854</v>
      </c>
      <c r="E422" s="5">
        <f t="shared" si="1"/>
        <v>0.1039032536</v>
      </c>
    </row>
    <row r="423">
      <c r="A423" s="3">
        <v>44760.541666666664</v>
      </c>
      <c r="B423" s="1">
        <v>309.77</v>
      </c>
      <c r="C423" s="1">
        <v>273.98833</v>
      </c>
      <c r="D423" s="1">
        <v>0.130595598724952</v>
      </c>
      <c r="E423" s="5">
        <f t="shared" si="1"/>
        <v>0.1080771879</v>
      </c>
    </row>
    <row r="424">
      <c r="A424" s="3">
        <v>44760.583333333336</v>
      </c>
      <c r="B424" s="1">
        <v>299.81</v>
      </c>
      <c r="C424" s="1">
        <v>277.61228</v>
      </c>
      <c r="D424" s="1">
        <v>0.0799594311894272</v>
      </c>
      <c r="E424" s="5">
        <f t="shared" si="1"/>
        <v>0.1074815976</v>
      </c>
    </row>
    <row r="425">
      <c r="A425" s="3">
        <v>44760.625</v>
      </c>
      <c r="B425" s="1">
        <v>291.14</v>
      </c>
      <c r="C425" s="1">
        <v>283.67162</v>
      </c>
      <c r="D425" s="1">
        <v>0.0263275543743148</v>
      </c>
      <c r="E425" s="5">
        <f t="shared" si="1"/>
        <v>0.101797157</v>
      </c>
    </row>
    <row r="426">
      <c r="A426" s="3">
        <v>44760.666666666664</v>
      </c>
      <c r="B426" s="1">
        <v>297.95</v>
      </c>
      <c r="C426" s="1">
        <v>289.73874</v>
      </c>
      <c r="D426" s="1">
        <v>0.028340221262783</v>
      </c>
      <c r="E426" s="5">
        <f t="shared" si="1"/>
        <v>0.09726640611</v>
      </c>
    </row>
    <row r="427">
      <c r="A427" s="3">
        <v>44760.708333333336</v>
      </c>
      <c r="B427" s="1">
        <v>314.55</v>
      </c>
      <c r="C427" s="1">
        <v>297.48153</v>
      </c>
      <c r="D427" s="1">
        <v>0.0573765705722973</v>
      </c>
      <c r="E427" s="5">
        <f t="shared" si="1"/>
        <v>0.09672074303</v>
      </c>
    </row>
    <row r="428">
      <c r="A428" s="3">
        <v>44760.75</v>
      </c>
      <c r="B428" s="1">
        <v>329.68</v>
      </c>
      <c r="C428" s="1">
        <v>306.13701</v>
      </c>
      <c r="D428" s="1">
        <v>0.0769034426775123</v>
      </c>
      <c r="E428" s="5">
        <f t="shared" si="1"/>
        <v>0.09894372057</v>
      </c>
    </row>
    <row r="429">
      <c r="A429" s="3">
        <v>44760.791666666664</v>
      </c>
      <c r="B429" s="1">
        <v>334.7</v>
      </c>
      <c r="C429" s="1">
        <v>313.43601</v>
      </c>
      <c r="D429" s="1">
        <v>0.0678415667682854</v>
      </c>
      <c r="E429" s="5">
        <f t="shared" si="1"/>
        <v>0.1016463736</v>
      </c>
    </row>
    <row r="430">
      <c r="A430" s="3">
        <v>44760.833333333336</v>
      </c>
      <c r="B430" s="1">
        <v>335.37</v>
      </c>
      <c r="C430" s="1">
        <v>319.01482</v>
      </c>
      <c r="D430" s="1">
        <v>0.0512677749579158</v>
      </c>
      <c r="E430" s="5">
        <f t="shared" si="1"/>
        <v>0.1035224512</v>
      </c>
    </row>
    <row r="431">
      <c r="A431" s="3">
        <v>44760.875</v>
      </c>
      <c r="B431" s="1">
        <v>335.15</v>
      </c>
      <c r="C431" s="1">
        <v>323.4505</v>
      </c>
      <c r="D431" s="1">
        <v>0.036170913323677</v>
      </c>
      <c r="E431" s="5">
        <f t="shared" si="1"/>
        <v>0.1049049501</v>
      </c>
    </row>
    <row r="432">
      <c r="A432" s="3">
        <v>44760.916666666664</v>
      </c>
      <c r="B432" s="1">
        <v>334.28</v>
      </c>
      <c r="C432" s="1">
        <v>325.87987</v>
      </c>
      <c r="D432" s="1">
        <v>0.025776768598809</v>
      </c>
      <c r="E432" s="5">
        <f t="shared" si="1"/>
        <v>0.1056591047</v>
      </c>
    </row>
    <row r="433">
      <c r="A433" s="3">
        <v>44760.958333333336</v>
      </c>
      <c r="B433" s="1">
        <v>333.8</v>
      </c>
      <c r="C433" s="1">
        <v>326.21487</v>
      </c>
      <c r="D433" s="1">
        <v>0.023251944339631</v>
      </c>
      <c r="E433" s="5">
        <f t="shared" si="1"/>
        <v>0.1053278561</v>
      </c>
    </row>
    <row r="434">
      <c r="A434" s="3">
        <v>44761.0</v>
      </c>
      <c r="B434" s="1">
        <v>338.24</v>
      </c>
      <c r="C434" s="1">
        <v>310.49252</v>
      </c>
      <c r="D434" s="1">
        <v>0.0893660175774926</v>
      </c>
      <c r="E434" s="5">
        <f t="shared" si="1"/>
        <v>0.1063740043</v>
      </c>
    </row>
    <row r="435">
      <c r="A435" s="3">
        <v>44761.041666666664</v>
      </c>
      <c r="B435" s="1">
        <v>351.02</v>
      </c>
      <c r="C435" s="1">
        <v>303.62225</v>
      </c>
      <c r="D435" s="1">
        <v>0.156107630451984</v>
      </c>
      <c r="E435" s="5">
        <f t="shared" si="1"/>
        <v>0.1073027827</v>
      </c>
    </row>
    <row r="436">
      <c r="A436" s="3">
        <v>44761.083333333336</v>
      </c>
      <c r="B436" s="1">
        <v>354.32</v>
      </c>
      <c r="C436" s="1">
        <v>291.78225</v>
      </c>
      <c r="D436" s="1">
        <v>0.214330206858025</v>
      </c>
      <c r="E436" s="5">
        <f t="shared" si="1"/>
        <v>0.1077347969</v>
      </c>
    </row>
    <row r="437">
      <c r="A437" s="3">
        <v>44761.125</v>
      </c>
      <c r="B437" s="1">
        <v>333.46</v>
      </c>
      <c r="C437" s="1">
        <v>276.56848</v>
      </c>
      <c r="D437" s="1">
        <v>0.205705002970692</v>
      </c>
      <c r="E437" s="5">
        <f t="shared" si="1"/>
        <v>0.1073827123</v>
      </c>
    </row>
    <row r="438">
      <c r="A438" s="3">
        <v>44761.166666666664</v>
      </c>
      <c r="B438" s="1">
        <v>306.84</v>
      </c>
      <c r="C438" s="1">
        <v>259.63047</v>
      </c>
      <c r="D438" s="1">
        <v>0.181833549814087</v>
      </c>
      <c r="E438" s="5">
        <f t="shared" si="1"/>
        <v>0.106779933</v>
      </c>
    </row>
    <row r="439">
      <c r="A439" s="3">
        <v>44761.208333333336</v>
      </c>
      <c r="B439" s="1">
        <v>288.88</v>
      </c>
      <c r="C439" s="1">
        <v>243.49816</v>
      </c>
      <c r="D439" s="1">
        <v>0.186374467880989</v>
      </c>
      <c r="E439" s="5">
        <f t="shared" si="1"/>
        <v>0.1070162472</v>
      </c>
    </row>
    <row r="440">
      <c r="A440" s="3">
        <v>44761.25</v>
      </c>
      <c r="B440" s="1">
        <v>273.22</v>
      </c>
      <c r="C440" s="1">
        <v>231.09473</v>
      </c>
      <c r="D440" s="1">
        <v>0.182285723261625</v>
      </c>
      <c r="E440" s="5">
        <f t="shared" si="1"/>
        <v>0.1074252891</v>
      </c>
    </row>
    <row r="441">
      <c r="A441" s="3">
        <v>44761.291666666664</v>
      </c>
      <c r="B441" s="1">
        <v>260.08</v>
      </c>
      <c r="C441" s="1">
        <v>224.24548</v>
      </c>
      <c r="D441" s="1">
        <v>0.159800411584661</v>
      </c>
      <c r="E441" s="5">
        <f t="shared" si="1"/>
        <v>0.1085600016</v>
      </c>
    </row>
    <row r="442">
      <c r="A442" s="3">
        <v>44761.333333333336</v>
      </c>
      <c r="B442" s="1">
        <v>253.44</v>
      </c>
      <c r="C442" s="1">
        <v>223.27024</v>
      </c>
      <c r="D442" s="1">
        <v>0.135126651899509</v>
      </c>
      <c r="E442" s="5">
        <f t="shared" si="1"/>
        <v>0.1094814623</v>
      </c>
    </row>
    <row r="443">
      <c r="A443" s="3">
        <v>44761.375</v>
      </c>
      <c r="B443" s="1">
        <v>257.9</v>
      </c>
      <c r="C443" s="1">
        <v>226.51279</v>
      </c>
      <c r="D443" s="1">
        <v>0.138567053984015</v>
      </c>
      <c r="E443" s="5">
        <f t="shared" si="1"/>
        <v>0.1101009308</v>
      </c>
    </row>
    <row r="444">
      <c r="A444" s="3">
        <v>44761.416666666664</v>
      </c>
      <c r="B444" s="1">
        <v>256.19</v>
      </c>
      <c r="C444" s="1">
        <v>232.38665</v>
      </c>
      <c r="D444" s="1">
        <v>0.10242993734795</v>
      </c>
      <c r="E444" s="5">
        <f t="shared" si="1"/>
        <v>0.1088932645</v>
      </c>
    </row>
    <row r="445">
      <c r="A445" s="3">
        <v>44761.458333333336</v>
      </c>
      <c r="B445" s="1">
        <v>257.51</v>
      </c>
      <c r="C445" s="1">
        <v>238.69627</v>
      </c>
      <c r="D445" s="1">
        <v>0.0788187012725418</v>
      </c>
      <c r="E445" s="5">
        <f t="shared" si="1"/>
        <v>0.1071117978</v>
      </c>
    </row>
    <row r="446">
      <c r="A446" s="3">
        <v>44761.5</v>
      </c>
      <c r="B446" s="1">
        <v>260.73</v>
      </c>
      <c r="C446" s="1">
        <v>242.80057</v>
      </c>
      <c r="D446" s="1">
        <v>0.073844266510577</v>
      </c>
      <c r="E446" s="5">
        <f t="shared" si="1"/>
        <v>0.1045167253</v>
      </c>
    </row>
    <row r="447">
      <c r="A447" s="3">
        <v>44761.541666666664</v>
      </c>
      <c r="B447" s="1">
        <v>257.91</v>
      </c>
      <c r="C447" s="1">
        <v>244.46812</v>
      </c>
      <c r="D447" s="1">
        <v>0.0549841836227972</v>
      </c>
      <c r="E447" s="5">
        <f t="shared" si="1"/>
        <v>0.1013662497</v>
      </c>
    </row>
    <row r="448">
      <c r="A448" s="3">
        <v>44761.583333333336</v>
      </c>
      <c r="B448" s="1">
        <v>248.84</v>
      </c>
      <c r="C448" s="1">
        <v>245.24648</v>
      </c>
      <c r="D448" s="1">
        <v>0.0146526873698656</v>
      </c>
      <c r="E448" s="5">
        <f t="shared" si="1"/>
        <v>0.09864513539</v>
      </c>
    </row>
    <row r="449">
      <c r="A449" s="3">
        <v>44761.625</v>
      </c>
      <c r="B449" s="1">
        <v>235.6</v>
      </c>
      <c r="C449" s="1">
        <v>247.65255</v>
      </c>
      <c r="D449" s="1">
        <v>0.0486671750401923</v>
      </c>
      <c r="E449" s="5">
        <f t="shared" si="1"/>
        <v>0.09957595291</v>
      </c>
    </row>
    <row r="450">
      <c r="A450" s="3">
        <v>44761.666666666664</v>
      </c>
      <c r="B450" s="1">
        <v>251.36</v>
      </c>
      <c r="C450" s="1">
        <v>249.9188</v>
      </c>
      <c r="D450" s="1">
        <v>0.00576667301539543</v>
      </c>
      <c r="E450" s="5">
        <f t="shared" si="1"/>
        <v>0.0986353884</v>
      </c>
    </row>
    <row r="451">
      <c r="A451" s="3">
        <v>44761.708333333336</v>
      </c>
      <c r="B451" s="1">
        <v>272.69</v>
      </c>
      <c r="C451" s="1">
        <v>252.95083</v>
      </c>
      <c r="D451" s="1">
        <v>0.0780356008319878</v>
      </c>
      <c r="E451" s="5">
        <f t="shared" si="1"/>
        <v>0.09949618133</v>
      </c>
    </row>
    <row r="452">
      <c r="A452" s="3">
        <v>44761.75</v>
      </c>
      <c r="B452" s="1">
        <v>279.12</v>
      </c>
      <c r="C452" s="1">
        <v>256.75211</v>
      </c>
      <c r="D452" s="1">
        <v>0.0871186219268071</v>
      </c>
      <c r="E452" s="5">
        <f t="shared" si="1"/>
        <v>0.0999218138</v>
      </c>
    </row>
    <row r="453">
      <c r="A453" s="3">
        <v>44761.791666666664</v>
      </c>
      <c r="B453" s="1">
        <v>290.29</v>
      </c>
      <c r="C453" s="1">
        <v>261.1211</v>
      </c>
      <c r="D453" s="1">
        <v>0.111706407486794</v>
      </c>
      <c r="E453" s="5">
        <f t="shared" si="1"/>
        <v>0.1017495155</v>
      </c>
    </row>
    <row r="454">
      <c r="A454" s="3">
        <v>44761.833333333336</v>
      </c>
      <c r="B454" s="1">
        <v>299.63</v>
      </c>
      <c r="C454" s="1">
        <v>266.61566</v>
      </c>
      <c r="D454" s="1">
        <v>0.12382746009743</v>
      </c>
      <c r="E454" s="5">
        <f t="shared" si="1"/>
        <v>0.1047728357</v>
      </c>
    </row>
    <row r="455">
      <c r="A455" s="3">
        <v>44761.875</v>
      </c>
      <c r="B455" s="1">
        <v>304.29</v>
      </c>
      <c r="C455" s="1">
        <v>272.86122</v>
      </c>
      <c r="D455" s="1">
        <v>0.115182289370398</v>
      </c>
      <c r="E455" s="5">
        <f t="shared" si="1"/>
        <v>0.1080649764</v>
      </c>
    </row>
    <row r="456">
      <c r="A456" s="3">
        <v>44761.916666666664</v>
      </c>
      <c r="B456" s="1">
        <v>309.67</v>
      </c>
      <c r="C456" s="1">
        <v>278.45953</v>
      </c>
      <c r="D456" s="1">
        <v>0.112082606761564</v>
      </c>
      <c r="E456" s="5">
        <f t="shared" si="1"/>
        <v>0.111661053</v>
      </c>
    </row>
    <row r="457">
      <c r="A457" s="3">
        <v>44761.958333333336</v>
      </c>
      <c r="B457" s="1">
        <v>312.64</v>
      </c>
      <c r="C457" s="1">
        <v>283.21946</v>
      </c>
      <c r="D457" s="1">
        <v>0.103878949560881</v>
      </c>
      <c r="E457" s="5">
        <f t="shared" si="1"/>
        <v>0.1150205115</v>
      </c>
    </row>
    <row r="458">
      <c r="A458" s="3">
        <v>44762.0</v>
      </c>
      <c r="B458" s="1">
        <v>320.05</v>
      </c>
      <c r="C458" s="1">
        <v>298.28148</v>
      </c>
      <c r="D458" s="1">
        <v>0.0729797907667617</v>
      </c>
      <c r="E458" s="5">
        <f t="shared" si="1"/>
        <v>0.1143377521</v>
      </c>
    </row>
    <row r="459">
      <c r="A459" s="3">
        <v>44762.041666666664</v>
      </c>
      <c r="B459" s="1">
        <v>330.13</v>
      </c>
      <c r="C459" s="1">
        <v>287.87809</v>
      </c>
      <c r="D459" s="1">
        <v>0.146770148433317</v>
      </c>
      <c r="E459" s="5">
        <f t="shared" si="1"/>
        <v>0.1139486903</v>
      </c>
    </row>
    <row r="460">
      <c r="A460" s="3">
        <v>44762.083333333336</v>
      </c>
      <c r="B460" s="1">
        <v>331.71</v>
      </c>
      <c r="C460" s="1">
        <v>273.81372</v>
      </c>
      <c r="D460" s="1">
        <v>0.211444043052334</v>
      </c>
      <c r="E460" s="5">
        <f t="shared" si="1"/>
        <v>0.1138284335</v>
      </c>
    </row>
    <row r="461">
      <c r="A461" s="3">
        <v>44762.125</v>
      </c>
      <c r="B461" s="1">
        <v>304.05</v>
      </c>
      <c r="C461" s="1">
        <v>257.92902</v>
      </c>
      <c r="D461" s="1">
        <v>0.178812682651994</v>
      </c>
      <c r="E461" s="5">
        <f t="shared" si="1"/>
        <v>0.1127079201</v>
      </c>
    </row>
    <row r="462">
      <c r="A462" s="3">
        <v>44762.166666666664</v>
      </c>
      <c r="B462" s="1">
        <v>282.18</v>
      </c>
      <c r="C462" s="1">
        <v>240.66283</v>
      </c>
      <c r="D462" s="1">
        <v>0.172511766773456</v>
      </c>
      <c r="E462" s="5">
        <f t="shared" si="1"/>
        <v>0.1123195125</v>
      </c>
    </row>
    <row r="463">
      <c r="A463" s="3">
        <v>44762.208333333336</v>
      </c>
      <c r="B463" s="1">
        <v>269.65</v>
      </c>
      <c r="C463" s="1">
        <v>223.43179</v>
      </c>
      <c r="D463" s="1">
        <v>0.206856016326056</v>
      </c>
      <c r="E463" s="5">
        <f t="shared" si="1"/>
        <v>0.1131729104</v>
      </c>
    </row>
    <row r="464">
      <c r="A464" s="3">
        <v>44762.25</v>
      </c>
      <c r="B464" s="1">
        <v>256.7</v>
      </c>
      <c r="C464" s="1">
        <v>210.51928</v>
      </c>
      <c r="D464" s="1">
        <v>0.219365751203405</v>
      </c>
      <c r="E464" s="5">
        <f t="shared" si="1"/>
        <v>0.1147179115</v>
      </c>
    </row>
    <row r="465">
      <c r="A465" s="3">
        <v>44762.291666666664</v>
      </c>
      <c r="B465" s="1">
        <v>244.24</v>
      </c>
      <c r="C465" s="1">
        <v>204.63028</v>
      </c>
      <c r="D465" s="1">
        <v>0.193567247232423</v>
      </c>
      <c r="E465" s="5">
        <f t="shared" si="1"/>
        <v>0.116124863</v>
      </c>
    </row>
    <row r="466">
      <c r="A466" s="3">
        <v>44762.333333333336</v>
      </c>
      <c r="B466" s="1">
        <v>235.51</v>
      </c>
      <c r="C466" s="1">
        <v>207.04621</v>
      </c>
      <c r="D466" s="1">
        <v>0.137475542295606</v>
      </c>
      <c r="E466" s="5">
        <f t="shared" si="1"/>
        <v>0.1162227335</v>
      </c>
    </row>
    <row r="467">
      <c r="A467" s="3">
        <v>44762.375</v>
      </c>
      <c r="B467" s="1">
        <v>237.85</v>
      </c>
      <c r="C467" s="1">
        <v>215.72409</v>
      </c>
      <c r="D467" s="1">
        <v>0.102565782059852</v>
      </c>
      <c r="E467" s="5">
        <f t="shared" si="1"/>
        <v>0.1147226805</v>
      </c>
    </row>
    <row r="468">
      <c r="A468" s="3">
        <v>44762.416666666664</v>
      </c>
      <c r="B468" s="1">
        <v>252.78</v>
      </c>
      <c r="C468" s="1">
        <v>227.83179</v>
      </c>
      <c r="D468" s="1">
        <v>0.109502760786806</v>
      </c>
      <c r="E468" s="5">
        <f t="shared" si="1"/>
        <v>0.1150173814</v>
      </c>
    </row>
    <row r="469">
      <c r="A469" s="3">
        <v>44762.458333333336</v>
      </c>
      <c r="B469" s="1">
        <v>273.89</v>
      </c>
      <c r="C469" s="1">
        <v>240.57115</v>
      </c>
      <c r="D469" s="1">
        <v>0.138498943036187</v>
      </c>
      <c r="E469" s="5">
        <f t="shared" si="1"/>
        <v>0.1175040582</v>
      </c>
    </row>
    <row r="470">
      <c r="A470" s="3">
        <v>44762.5</v>
      </c>
      <c r="B470" s="1">
        <v>292.99</v>
      </c>
      <c r="C470" s="1">
        <v>250.41317</v>
      </c>
      <c r="D470" s="1">
        <v>0.170026320899975</v>
      </c>
      <c r="E470" s="5">
        <f t="shared" si="1"/>
        <v>0.1215116438</v>
      </c>
    </row>
    <row r="471">
      <c r="A471" s="3">
        <v>44762.541666666664</v>
      </c>
      <c r="B471" s="1">
        <v>304.2</v>
      </c>
      <c r="C471" s="1">
        <v>257.87007</v>
      </c>
      <c r="D471" s="1">
        <v>0.179663851644357</v>
      </c>
      <c r="E471" s="5">
        <f t="shared" si="1"/>
        <v>0.1267066299</v>
      </c>
    </row>
    <row r="472">
      <c r="A472" s="3">
        <v>44762.583333333336</v>
      </c>
      <c r="B472" s="1">
        <v>297.42</v>
      </c>
      <c r="C472" s="1">
        <v>265.8952</v>
      </c>
      <c r="D472" s="1">
        <v>0.118560996964217</v>
      </c>
      <c r="E472" s="5">
        <f t="shared" si="1"/>
        <v>0.1310361428</v>
      </c>
    </row>
    <row r="473">
      <c r="A473" s="3">
        <v>44762.625</v>
      </c>
      <c r="B473" s="1">
        <v>301.73</v>
      </c>
      <c r="C473" s="1">
        <v>276.3911</v>
      </c>
      <c r="D473" s="1">
        <v>0.0916776987392141</v>
      </c>
      <c r="E473" s="5">
        <f t="shared" si="1"/>
        <v>0.132828248</v>
      </c>
    </row>
    <row r="474">
      <c r="A474" s="3">
        <v>44762.666666666664</v>
      </c>
      <c r="B474" s="1">
        <v>307.19</v>
      </c>
      <c r="C474" s="1">
        <v>285.61445</v>
      </c>
      <c r="D474" s="1">
        <v>0.075540820851326</v>
      </c>
      <c r="E474" s="5">
        <f t="shared" si="1"/>
        <v>0.1357355042</v>
      </c>
    </row>
    <row r="475">
      <c r="A475" s="3">
        <v>44762.708333333336</v>
      </c>
      <c r="B475" s="1">
        <v>312.62</v>
      </c>
      <c r="C475" s="1">
        <v>293.89889</v>
      </c>
      <c r="D475" s="1">
        <v>0.0636991517729107</v>
      </c>
      <c r="E475" s="5">
        <f t="shared" si="1"/>
        <v>0.1351381521</v>
      </c>
    </row>
    <row r="476">
      <c r="A476" s="3">
        <v>44762.75</v>
      </c>
      <c r="B476" s="1">
        <v>315.81</v>
      </c>
      <c r="C476" s="1">
        <v>300.81857</v>
      </c>
      <c r="D476" s="1">
        <v>0.0498354539747994</v>
      </c>
      <c r="E476" s="5">
        <f t="shared" si="1"/>
        <v>0.1335846868</v>
      </c>
    </row>
    <row r="477">
      <c r="A477" s="3">
        <v>44762.791666666664</v>
      </c>
      <c r="B477" s="1">
        <v>322.56</v>
      </c>
      <c r="C477" s="1">
        <v>307.2868</v>
      </c>
      <c r="D477" s="1">
        <v>0.0497034041162847</v>
      </c>
      <c r="E477" s="5">
        <f t="shared" si="1"/>
        <v>0.1310012283</v>
      </c>
    </row>
    <row r="478">
      <c r="A478" s="3">
        <v>44762.833333333336</v>
      </c>
      <c r="B478" s="1">
        <v>326.78</v>
      </c>
      <c r="C478" s="1">
        <v>314.55959</v>
      </c>
      <c r="D478" s="1">
        <v>0.0388492685916838</v>
      </c>
      <c r="E478" s="5">
        <f t="shared" si="1"/>
        <v>0.1274604703</v>
      </c>
    </row>
    <row r="479">
      <c r="A479" s="3">
        <v>44762.875</v>
      </c>
      <c r="B479" s="1">
        <v>333.38</v>
      </c>
      <c r="C479" s="1">
        <v>321.60374</v>
      </c>
      <c r="D479" s="1">
        <v>0.0366172980451035</v>
      </c>
      <c r="E479" s="5">
        <f t="shared" si="1"/>
        <v>0.124186929</v>
      </c>
    </row>
    <row r="480">
      <c r="A480" s="3">
        <v>44762.916666666664</v>
      </c>
      <c r="B480" s="1">
        <v>331.96</v>
      </c>
      <c r="C480" s="1">
        <v>324.89733</v>
      </c>
      <c r="D480" s="1">
        <v>0.0217381595595136</v>
      </c>
      <c r="E480" s="5">
        <f t="shared" si="1"/>
        <v>0.1204225771</v>
      </c>
    </row>
    <row r="481">
      <c r="A481" s="3">
        <v>44762.958333333336</v>
      </c>
      <c r="B481" s="1">
        <v>330.7</v>
      </c>
      <c r="C481" s="1">
        <v>324.17178</v>
      </c>
      <c r="D481" s="1">
        <v>0.0201381502115945</v>
      </c>
      <c r="E481" s="5">
        <f t="shared" si="1"/>
        <v>0.1169333771</v>
      </c>
    </row>
    <row r="482">
      <c r="A482" s="3">
        <v>44763.0</v>
      </c>
      <c r="B482" s="1">
        <v>324.88</v>
      </c>
      <c r="C482" s="1">
        <v>303.428</v>
      </c>
      <c r="D482" s="1">
        <v>0.0706988148753575</v>
      </c>
      <c r="E482" s="5">
        <f t="shared" si="1"/>
        <v>0.1168383364</v>
      </c>
    </row>
    <row r="483">
      <c r="A483" s="3">
        <v>44763.041666666664</v>
      </c>
      <c r="B483" s="1">
        <v>330.95</v>
      </c>
      <c r="C483" s="1">
        <v>302.6182</v>
      </c>
      <c r="D483" s="1">
        <v>0.093622260657158</v>
      </c>
      <c r="E483" s="5">
        <f t="shared" si="1"/>
        <v>0.1146238411</v>
      </c>
    </row>
    <row r="484">
      <c r="A484" s="3">
        <v>44763.083333333336</v>
      </c>
      <c r="B484" s="1">
        <v>344.1</v>
      </c>
      <c r="C484" s="1">
        <v>296.48017</v>
      </c>
      <c r="D484" s="1">
        <v>0.160617251399984</v>
      </c>
      <c r="E484" s="5">
        <f t="shared" si="1"/>
        <v>0.1125060581</v>
      </c>
    </row>
    <row r="485">
      <c r="A485" s="3">
        <v>44763.125</v>
      </c>
      <c r="B485" s="1">
        <v>342.59</v>
      </c>
      <c r="C485" s="1">
        <v>287.44969</v>
      </c>
      <c r="D485" s="1">
        <v>0.191825950481978</v>
      </c>
      <c r="E485" s="5">
        <f t="shared" si="1"/>
        <v>0.1130482776</v>
      </c>
    </row>
    <row r="486">
      <c r="A486" s="3">
        <v>44763.166666666664</v>
      </c>
      <c r="B486" s="1">
        <v>330.79</v>
      </c>
      <c r="C486" s="1">
        <v>276.48616</v>
      </c>
      <c r="D486" s="1">
        <v>0.196407082365352</v>
      </c>
      <c r="E486" s="5">
        <f t="shared" si="1"/>
        <v>0.1140439158</v>
      </c>
    </row>
    <row r="487">
      <c r="A487" s="3">
        <v>44763.208333333336</v>
      </c>
      <c r="B487" s="1">
        <v>305.19</v>
      </c>
      <c r="C487" s="1">
        <v>266.02718</v>
      </c>
      <c r="D487" s="1">
        <v>0.147213604264045</v>
      </c>
      <c r="E487" s="5">
        <f t="shared" si="1"/>
        <v>0.1115588153</v>
      </c>
    </row>
    <row r="488">
      <c r="A488" s="3">
        <v>44763.25</v>
      </c>
      <c r="B488" s="1">
        <v>296.78</v>
      </c>
      <c r="C488" s="1">
        <v>258.68067</v>
      </c>
      <c r="D488" s="1">
        <v>0.147283250812671</v>
      </c>
      <c r="E488" s="5">
        <f t="shared" si="1"/>
        <v>0.1085553777</v>
      </c>
    </row>
    <row r="489">
      <c r="A489" s="3">
        <v>44763.291666666664</v>
      </c>
      <c r="B489" s="1">
        <v>286.32</v>
      </c>
      <c r="C489" s="1">
        <v>254.9758</v>
      </c>
      <c r="D489" s="1">
        <v>0.122930097679858</v>
      </c>
      <c r="E489" s="5">
        <f t="shared" si="1"/>
        <v>0.1056121632</v>
      </c>
    </row>
    <row r="490">
      <c r="A490" s="3">
        <v>44763.333333333336</v>
      </c>
      <c r="B490" s="1">
        <v>294.64</v>
      </c>
      <c r="C490" s="1">
        <v>254.70908</v>
      </c>
      <c r="D490" s="1">
        <v>0.156770696984968</v>
      </c>
      <c r="E490" s="5">
        <f t="shared" si="1"/>
        <v>0.1064161279</v>
      </c>
    </row>
    <row r="491">
      <c r="A491" s="3">
        <v>44763.375</v>
      </c>
      <c r="B491" s="1">
        <v>315.03</v>
      </c>
      <c r="C491" s="1">
        <v>258.44598</v>
      </c>
      <c r="D491" s="1">
        <v>0.218939447229939</v>
      </c>
      <c r="E491" s="5">
        <f t="shared" si="1"/>
        <v>0.1112650307</v>
      </c>
    </row>
    <row r="492">
      <c r="A492" s="3">
        <v>44763.416666666664</v>
      </c>
      <c r="B492" s="1">
        <v>325.58</v>
      </c>
      <c r="C492" s="1">
        <v>267.00579</v>
      </c>
      <c r="D492" s="1">
        <v>0.219374306452305</v>
      </c>
      <c r="E492" s="5">
        <f t="shared" si="1"/>
        <v>0.1158430117</v>
      </c>
    </row>
    <row r="493">
      <c r="A493" s="3">
        <v>44763.458333333336</v>
      </c>
      <c r="B493" s="1">
        <v>338.93</v>
      </c>
      <c r="C493" s="1">
        <v>279.32235</v>
      </c>
      <c r="D493" s="1">
        <v>0.213400932650036</v>
      </c>
      <c r="E493" s="5">
        <f t="shared" si="1"/>
        <v>0.118963928</v>
      </c>
    </row>
    <row r="494">
      <c r="A494" s="3">
        <v>44763.5</v>
      </c>
      <c r="B494" s="1">
        <v>340.66</v>
      </c>
      <c r="C494" s="1">
        <v>291.49919</v>
      </c>
      <c r="D494" s="1">
        <v>0.168648187324294</v>
      </c>
      <c r="E494" s="5">
        <f t="shared" si="1"/>
        <v>0.1189065057</v>
      </c>
    </row>
    <row r="495">
      <c r="A495" s="3">
        <v>44763.541666666664</v>
      </c>
      <c r="B495" s="1">
        <v>339.31</v>
      </c>
      <c r="C495" s="1">
        <v>300.27011</v>
      </c>
      <c r="D495" s="1">
        <v>0.130015904679956</v>
      </c>
      <c r="E495" s="5">
        <f t="shared" si="1"/>
        <v>0.1168378413</v>
      </c>
    </row>
    <row r="496">
      <c r="A496" s="3">
        <v>44763.583333333336</v>
      </c>
      <c r="B496" s="1">
        <v>326.93</v>
      </c>
      <c r="C496" s="1">
        <v>304.91647</v>
      </c>
      <c r="D496" s="1">
        <v>0.0721952802352723</v>
      </c>
      <c r="E496" s="5">
        <f t="shared" si="1"/>
        <v>0.1149059364</v>
      </c>
    </row>
    <row r="497">
      <c r="A497" s="3">
        <v>44763.625</v>
      </c>
      <c r="B497" s="1">
        <v>323.88</v>
      </c>
      <c r="C497" s="1">
        <v>307.37101</v>
      </c>
      <c r="D497" s="1">
        <v>0.0537103027380493</v>
      </c>
      <c r="E497" s="5">
        <f t="shared" si="1"/>
        <v>0.1133239616</v>
      </c>
    </row>
    <row r="498">
      <c r="A498" s="3">
        <v>44763.666666666664</v>
      </c>
      <c r="B498" s="1">
        <v>333.46</v>
      </c>
      <c r="C498" s="1">
        <v>306.36985</v>
      </c>
      <c r="D498" s="1">
        <v>0.0884230285715124</v>
      </c>
      <c r="E498" s="5">
        <f t="shared" si="1"/>
        <v>0.1138607202</v>
      </c>
    </row>
    <row r="499">
      <c r="A499" s="3">
        <v>44763.708333333336</v>
      </c>
      <c r="B499" s="1">
        <v>338.51</v>
      </c>
      <c r="C499" s="1">
        <v>303.73693</v>
      </c>
      <c r="D499" s="1">
        <v>0.114484168915515</v>
      </c>
      <c r="E499" s="5">
        <f t="shared" si="1"/>
        <v>0.1159767626</v>
      </c>
    </row>
    <row r="500">
      <c r="A500" s="3">
        <v>44763.75</v>
      </c>
      <c r="B500" s="1">
        <v>338.48</v>
      </c>
      <c r="C500" s="1">
        <v>300.37191</v>
      </c>
      <c r="D500" s="1">
        <v>0.12686968631654</v>
      </c>
      <c r="E500" s="5">
        <f t="shared" si="1"/>
        <v>0.1191865223</v>
      </c>
    </row>
    <row r="501">
      <c r="A501" s="3">
        <v>44763.791666666664</v>
      </c>
      <c r="B501" s="1">
        <v>335.02</v>
      </c>
      <c r="C501" s="1">
        <v>296.61593</v>
      </c>
      <c r="D501" s="1">
        <v>0.129474064322843</v>
      </c>
      <c r="E501" s="5">
        <f t="shared" si="1"/>
        <v>0.1225102998</v>
      </c>
    </row>
    <row r="502">
      <c r="A502" s="3">
        <v>44763.833333333336</v>
      </c>
      <c r="B502" s="1">
        <v>330.62</v>
      </c>
      <c r="C502" s="1">
        <v>293.29444</v>
      </c>
      <c r="D502" s="1">
        <v>0.127263101203009</v>
      </c>
      <c r="E502" s="5">
        <f t="shared" si="1"/>
        <v>0.1261942095</v>
      </c>
    </row>
    <row r="503">
      <c r="A503" s="3">
        <v>44763.875</v>
      </c>
      <c r="B503" s="1">
        <v>322.2</v>
      </c>
      <c r="C503" s="1">
        <v>292.09297</v>
      </c>
      <c r="D503" s="1">
        <v>0.103073449525334</v>
      </c>
      <c r="E503" s="5">
        <f t="shared" si="1"/>
        <v>0.1289632158</v>
      </c>
    </row>
    <row r="504">
      <c r="A504" s="3">
        <v>44763.916666666664</v>
      </c>
      <c r="B504" s="1">
        <v>310.1</v>
      </c>
      <c r="C504" s="1">
        <v>294.31343</v>
      </c>
      <c r="D504" s="1">
        <v>0.0536386328004129</v>
      </c>
      <c r="E504" s="5">
        <f t="shared" si="1"/>
        <v>0.1302924022</v>
      </c>
    </row>
    <row r="505">
      <c r="A505" s="3">
        <v>44763.958333333336</v>
      </c>
      <c r="B505" s="1">
        <v>304.76</v>
      </c>
      <c r="C505" s="1">
        <v>299.79326</v>
      </c>
      <c r="D505" s="1">
        <v>0.0165672170214901</v>
      </c>
      <c r="E505" s="5">
        <f t="shared" si="1"/>
        <v>0.1301436133</v>
      </c>
    </row>
    <row r="506">
      <c r="A506" s="3">
        <v>44764.0</v>
      </c>
      <c r="B506" s="1">
        <v>305.09</v>
      </c>
      <c r="C506" s="1">
        <v>289.20016</v>
      </c>
      <c r="D506" s="1">
        <v>0.0549440913172385</v>
      </c>
      <c r="E506" s="5">
        <f t="shared" si="1"/>
        <v>0.1294871665</v>
      </c>
    </row>
    <row r="507">
      <c r="A507" s="3">
        <v>44764.041666666664</v>
      </c>
      <c r="B507" s="1">
        <v>306.95</v>
      </c>
      <c r="C507" s="1">
        <v>295.59929</v>
      </c>
      <c r="D507" s="1">
        <v>0.0383989758568093</v>
      </c>
      <c r="E507" s="5">
        <f t="shared" si="1"/>
        <v>0.1271861963</v>
      </c>
    </row>
    <row r="508">
      <c r="A508" s="3">
        <v>44764.083333333336</v>
      </c>
      <c r="B508" s="1">
        <v>334.55</v>
      </c>
      <c r="C508" s="1">
        <v>298.47009</v>
      </c>
      <c r="D508" s="1">
        <v>0.120882832849348</v>
      </c>
      <c r="E508" s="5">
        <f t="shared" si="1"/>
        <v>0.1255305955</v>
      </c>
    </row>
    <row r="509">
      <c r="A509" s="3">
        <v>44764.125</v>
      </c>
      <c r="B509" s="1">
        <v>343.68</v>
      </c>
      <c r="C509" s="1">
        <v>298.22919</v>
      </c>
      <c r="D509" s="1">
        <v>0.152402284967477</v>
      </c>
      <c r="E509" s="5">
        <f t="shared" si="1"/>
        <v>0.1238879428</v>
      </c>
    </row>
    <row r="510">
      <c r="A510" s="3">
        <v>44764.166666666664</v>
      </c>
      <c r="B510" s="1">
        <v>331.65</v>
      </c>
      <c r="C510" s="1">
        <v>296.86195</v>
      </c>
      <c r="D510" s="1">
        <v>0.117185951247709</v>
      </c>
      <c r="E510" s="5">
        <f t="shared" si="1"/>
        <v>0.1205870623</v>
      </c>
    </row>
    <row r="511">
      <c r="A511" s="3">
        <v>44764.208333333336</v>
      </c>
      <c r="B511" s="1">
        <v>321.41</v>
      </c>
      <c r="C511" s="1">
        <v>296.07857</v>
      </c>
      <c r="D511" s="1">
        <v>0.085556445371916</v>
      </c>
      <c r="E511" s="5">
        <f t="shared" si="1"/>
        <v>0.118018014</v>
      </c>
    </row>
    <row r="512">
      <c r="A512" s="3">
        <v>44764.25</v>
      </c>
      <c r="B512" s="1">
        <v>314.03</v>
      </c>
      <c r="C512" s="1">
        <v>297.10031</v>
      </c>
      <c r="D512" s="1">
        <v>0.0569830775336451</v>
      </c>
      <c r="E512" s="5">
        <f t="shared" si="1"/>
        <v>0.1142555068</v>
      </c>
    </row>
    <row r="513">
      <c r="A513" s="3">
        <v>44764.291666666664</v>
      </c>
      <c r="B513" s="1">
        <v>307.1</v>
      </c>
      <c r="C513" s="1">
        <v>299.05069</v>
      </c>
      <c r="D513" s="1">
        <v>0.0269162060786418</v>
      </c>
      <c r="E513" s="5">
        <f t="shared" si="1"/>
        <v>0.110254928</v>
      </c>
    </row>
    <row r="514">
      <c r="A514" s="3">
        <v>44764.333333333336</v>
      </c>
      <c r="B514" s="1">
        <v>302.33</v>
      </c>
      <c r="C514" s="1">
        <v>301.43017</v>
      </c>
      <c r="D514" s="1">
        <v>0.00298520217800364</v>
      </c>
      <c r="E514" s="5">
        <f t="shared" si="1"/>
        <v>0.1038471991</v>
      </c>
    </row>
    <row r="515">
      <c r="A515" s="3">
        <v>44764.375</v>
      </c>
      <c r="B515" s="1">
        <v>302.22</v>
      </c>
      <c r="C515" s="1">
        <v>304.82372</v>
      </c>
      <c r="D515" s="1">
        <v>0.00854172372150026</v>
      </c>
      <c r="E515" s="5">
        <f t="shared" si="1"/>
        <v>0.09508062724</v>
      </c>
    </row>
    <row r="516">
      <c r="A516" s="3">
        <v>44764.416666666664</v>
      </c>
      <c r="B516" s="1">
        <v>310.26</v>
      </c>
      <c r="C516" s="1">
        <v>309.66111</v>
      </c>
      <c r="D516" s="1">
        <v>0.00193401748123935</v>
      </c>
      <c r="E516" s="5">
        <f t="shared" si="1"/>
        <v>0.0860206152</v>
      </c>
    </row>
    <row r="517">
      <c r="A517" s="3">
        <v>44764.458333333336</v>
      </c>
      <c r="B517" s="1">
        <v>319.87</v>
      </c>
      <c r="C517" s="1">
        <v>315.69136</v>
      </c>
      <c r="D517" s="1">
        <v>0.0132364724837576</v>
      </c>
      <c r="E517" s="5">
        <f t="shared" si="1"/>
        <v>0.07768042936</v>
      </c>
    </row>
    <row r="518">
      <c r="A518" s="3">
        <v>44764.5</v>
      </c>
      <c r="B518" s="1">
        <v>317.12</v>
      </c>
      <c r="C518" s="1">
        <v>319.70872</v>
      </c>
      <c r="D518" s="1">
        <v>0.00809712040384767</v>
      </c>
      <c r="E518" s="5">
        <f t="shared" si="1"/>
        <v>0.07099080158</v>
      </c>
    </row>
    <row r="519">
      <c r="A519" s="3">
        <v>44764.541666666664</v>
      </c>
      <c r="B519" s="1">
        <v>312.49</v>
      </c>
      <c r="C519" s="1">
        <v>319.89745</v>
      </c>
      <c r="D519" s="1">
        <v>0.0231557019288524</v>
      </c>
      <c r="E519" s="5">
        <f t="shared" si="1"/>
        <v>0.06653829313</v>
      </c>
    </row>
    <row r="520">
      <c r="A520" s="3">
        <v>44764.583333333336</v>
      </c>
      <c r="B520" s="1">
        <v>308.92</v>
      </c>
      <c r="C520" s="1">
        <v>316.0362</v>
      </c>
      <c r="D520" s="1">
        <v>0.0225170407693801</v>
      </c>
      <c r="E520" s="5">
        <f t="shared" si="1"/>
        <v>0.06446836648</v>
      </c>
    </row>
    <row r="521">
      <c r="A521" s="3">
        <v>44764.625</v>
      </c>
      <c r="B521" s="1">
        <v>290.82</v>
      </c>
      <c r="C521" s="1">
        <v>311.76073</v>
      </c>
      <c r="D521" s="1">
        <v>0.0671692358431417</v>
      </c>
      <c r="E521" s="5">
        <f t="shared" si="1"/>
        <v>0.06502915536</v>
      </c>
    </row>
    <row r="522">
      <c r="A522" s="3">
        <v>44764.666666666664</v>
      </c>
      <c r="B522" s="1">
        <v>286.4</v>
      </c>
      <c r="C522" s="1">
        <v>307.26361</v>
      </c>
      <c r="D522" s="1">
        <v>0.0679013372263642</v>
      </c>
      <c r="E522" s="5">
        <f t="shared" si="1"/>
        <v>0.06417408489</v>
      </c>
    </row>
    <row r="523">
      <c r="A523" s="3">
        <v>44764.708333333336</v>
      </c>
      <c r="B523" s="1">
        <v>297.33</v>
      </c>
      <c r="C523" s="1">
        <v>303.21864</v>
      </c>
      <c r="D523" s="1">
        <v>0.0194204419622751</v>
      </c>
      <c r="E523" s="5">
        <f t="shared" si="1"/>
        <v>0.06021309627</v>
      </c>
    </row>
    <row r="524">
      <c r="A524" s="3">
        <v>44764.75</v>
      </c>
      <c r="B524" s="1">
        <v>307.31</v>
      </c>
      <c r="C524" s="1">
        <v>299.10933</v>
      </c>
      <c r="D524" s="1">
        <v>0.0274169648937397</v>
      </c>
      <c r="E524" s="5">
        <f t="shared" si="1"/>
        <v>0.05606923287</v>
      </c>
    </row>
    <row r="525">
      <c r="A525" s="3">
        <v>44764.791666666664</v>
      </c>
      <c r="B525" s="1">
        <v>310.15</v>
      </c>
      <c r="C525" s="1">
        <v>296.06643</v>
      </c>
      <c r="D525" s="1">
        <v>0.0475689526840309</v>
      </c>
      <c r="E525" s="5">
        <f t="shared" si="1"/>
        <v>0.05265651989</v>
      </c>
    </row>
    <row r="526">
      <c r="A526" s="3">
        <v>44764.833333333336</v>
      </c>
      <c r="B526" s="1">
        <v>307.06</v>
      </c>
      <c r="C526" s="1">
        <v>295.15469</v>
      </c>
      <c r="D526" s="1">
        <v>0.0403358320343816</v>
      </c>
      <c r="E526" s="5">
        <f t="shared" si="1"/>
        <v>0.04903455034</v>
      </c>
    </row>
    <row r="527">
      <c r="A527" s="3">
        <v>44764.875</v>
      </c>
      <c r="B527" s="1">
        <v>298.12</v>
      </c>
      <c r="C527" s="1">
        <v>297.45121</v>
      </c>
      <c r="D527" s="1">
        <v>0.00224840235143101</v>
      </c>
      <c r="E527" s="5">
        <f t="shared" si="1"/>
        <v>0.04483350671</v>
      </c>
    </row>
    <row r="528">
      <c r="A528" s="3">
        <v>44764.916666666664</v>
      </c>
      <c r="B528" s="1">
        <v>293.03</v>
      </c>
      <c r="C528" s="1">
        <v>302.61228</v>
      </c>
      <c r="D528" s="1">
        <v>0.0316652053908718</v>
      </c>
      <c r="E528" s="5">
        <f t="shared" si="1"/>
        <v>0.04391794723</v>
      </c>
    </row>
    <row r="529">
      <c r="A529" s="3">
        <v>44764.958333333336</v>
      </c>
      <c r="B529" s="1">
        <v>290.29</v>
      </c>
      <c r="C529" s="1">
        <v>309.27351</v>
      </c>
      <c r="D529" s="1">
        <v>0.0613809763403272</v>
      </c>
      <c r="E529" s="5">
        <f t="shared" si="1"/>
        <v>0.0457851872</v>
      </c>
    </row>
    <row r="530">
      <c r="A530" s="3">
        <v>44765.0</v>
      </c>
      <c r="B530" s="1">
        <v>287.88</v>
      </c>
      <c r="C530" s="1">
        <v>288.67624</v>
      </c>
      <c r="D530" s="1">
        <v>0.00275824570806385</v>
      </c>
      <c r="E530" s="5">
        <f t="shared" si="1"/>
        <v>0.04361077697</v>
      </c>
    </row>
    <row r="531">
      <c r="A531" s="3">
        <v>44765.041666666664</v>
      </c>
      <c r="B531" s="1">
        <v>299.22</v>
      </c>
      <c r="C531" s="1">
        <v>283.32761</v>
      </c>
      <c r="D531" s="1">
        <v>0.0560919212921043</v>
      </c>
      <c r="E531" s="5">
        <f t="shared" si="1"/>
        <v>0.04434798303</v>
      </c>
    </row>
    <row r="532">
      <c r="A532" s="3">
        <v>44765.083333333336</v>
      </c>
      <c r="B532" s="1">
        <v>318.26</v>
      </c>
      <c r="C532" s="1">
        <v>273.56714</v>
      </c>
      <c r="D532" s="1">
        <v>0.163370717696577</v>
      </c>
      <c r="E532" s="5">
        <f t="shared" si="1"/>
        <v>0.04611831157</v>
      </c>
    </row>
    <row r="533">
      <c r="A533" s="3">
        <v>44765.125</v>
      </c>
      <c r="B533" s="1">
        <v>313.2</v>
      </c>
      <c r="C533" s="1">
        <v>262.71062</v>
      </c>
      <c r="D533" s="1">
        <v>0.192186292278553</v>
      </c>
      <c r="E533" s="5">
        <f t="shared" si="1"/>
        <v>0.04777597854</v>
      </c>
    </row>
    <row r="534">
      <c r="A534" s="3">
        <v>44765.166666666664</v>
      </c>
      <c r="B534" s="1">
        <v>296.65</v>
      </c>
      <c r="C534" s="1">
        <v>252.71286</v>
      </c>
      <c r="D534" s="1">
        <v>0.173861907937728</v>
      </c>
      <c r="E534" s="5">
        <f t="shared" si="1"/>
        <v>0.05013747673</v>
      </c>
    </row>
    <row r="535">
      <c r="A535" s="3">
        <v>44765.208333333336</v>
      </c>
      <c r="B535" s="1">
        <v>282.48</v>
      </c>
      <c r="C535" s="1">
        <v>245.89041</v>
      </c>
      <c r="D535" s="1">
        <v>0.148804461304529</v>
      </c>
      <c r="E535" s="5">
        <f t="shared" si="1"/>
        <v>0.05277281073</v>
      </c>
    </row>
    <row r="536">
      <c r="A536" s="3">
        <v>44765.25</v>
      </c>
      <c r="B536" s="1">
        <v>267.71</v>
      </c>
      <c r="C536" s="1">
        <v>243.51594</v>
      </c>
      <c r="D536" s="1">
        <v>0.0993530854694767</v>
      </c>
      <c r="E536" s="5">
        <f t="shared" si="1"/>
        <v>0.05453822773</v>
      </c>
    </row>
    <row r="537">
      <c r="A537" s="3">
        <v>44765.291666666664</v>
      </c>
      <c r="B537" s="1">
        <v>261.65</v>
      </c>
      <c r="C537" s="1">
        <v>244.4426</v>
      </c>
      <c r="D537" s="1">
        <v>0.0703944402489581</v>
      </c>
      <c r="E537" s="5">
        <f t="shared" si="1"/>
        <v>0.05634982082</v>
      </c>
    </row>
    <row r="538">
      <c r="A538" s="3">
        <v>44765.333333333336</v>
      </c>
      <c r="B538" s="1">
        <v>252.57</v>
      </c>
      <c r="C538" s="1">
        <v>247.76372</v>
      </c>
      <c r="D538" s="1">
        <v>0.0193986431911822</v>
      </c>
      <c r="E538" s="5">
        <f t="shared" si="1"/>
        <v>0.05703371419</v>
      </c>
    </row>
    <row r="539">
      <c r="A539" s="3">
        <v>44765.375</v>
      </c>
      <c r="B539" s="1">
        <v>246.13</v>
      </c>
      <c r="C539" s="1">
        <v>252.81215</v>
      </c>
      <c r="D539" s="1">
        <v>0.0264312850470201</v>
      </c>
      <c r="E539" s="5">
        <f t="shared" si="1"/>
        <v>0.05777911258</v>
      </c>
    </row>
    <row r="540">
      <c r="A540" s="3">
        <v>44765.416666666664</v>
      </c>
      <c r="B540" s="1">
        <v>250.25</v>
      </c>
      <c r="C540" s="1">
        <v>259.3569</v>
      </c>
      <c r="D540" s="1">
        <v>0.0351133900813897</v>
      </c>
      <c r="E540" s="5">
        <f t="shared" si="1"/>
        <v>0.05916158644</v>
      </c>
    </row>
    <row r="541">
      <c r="A541" s="3">
        <v>44765.458333333336</v>
      </c>
      <c r="B541" s="1">
        <v>255.36</v>
      </c>
      <c r="C541" s="1">
        <v>266.47954</v>
      </c>
      <c r="D541" s="1">
        <v>0.041727556269423</v>
      </c>
      <c r="E541" s="5">
        <f t="shared" si="1"/>
        <v>0.06034871493</v>
      </c>
    </row>
    <row r="542">
      <c r="A542" s="3">
        <v>44765.5</v>
      </c>
      <c r="B542" s="1">
        <v>263.38</v>
      </c>
      <c r="C542" s="1">
        <v>271.01047</v>
      </c>
      <c r="D542" s="1">
        <v>0.0281556280832987</v>
      </c>
      <c r="E542" s="5">
        <f t="shared" si="1"/>
        <v>0.06118448608</v>
      </c>
    </row>
    <row r="543">
      <c r="A543" s="3">
        <v>44765.541666666664</v>
      </c>
      <c r="B543" s="1">
        <v>270.54</v>
      </c>
      <c r="C543" s="1">
        <v>271.21938</v>
      </c>
      <c r="D543" s="1">
        <v>0.00250490949429934</v>
      </c>
      <c r="E543" s="5">
        <f t="shared" si="1"/>
        <v>0.0603240364</v>
      </c>
    </row>
    <row r="544">
      <c r="A544" s="3">
        <v>44765.583333333336</v>
      </c>
      <c r="B544" s="1">
        <v>253.76</v>
      </c>
      <c r="C544" s="1">
        <v>267.91684</v>
      </c>
      <c r="D544" s="1">
        <v>0.0528404261561161</v>
      </c>
      <c r="E544" s="5">
        <f t="shared" si="1"/>
        <v>0.06158751079</v>
      </c>
    </row>
    <row r="545">
      <c r="A545" s="3">
        <v>44765.625</v>
      </c>
      <c r="B545" s="1">
        <v>219.61</v>
      </c>
      <c r="C545" s="1">
        <v>265.07461</v>
      </c>
      <c r="D545" s="1">
        <v>0.171516276115618</v>
      </c>
      <c r="E545" s="5">
        <f t="shared" si="1"/>
        <v>0.06593530414</v>
      </c>
    </row>
    <row r="546">
      <c r="A546" s="3">
        <v>44765.666666666664</v>
      </c>
      <c r="B546" s="1">
        <v>233.19</v>
      </c>
      <c r="C546" s="1">
        <v>261.98476</v>
      </c>
      <c r="D546" s="1">
        <v>0.109910057363642</v>
      </c>
      <c r="E546" s="5">
        <f t="shared" si="1"/>
        <v>0.06768566747</v>
      </c>
    </row>
    <row r="547">
      <c r="A547" s="3">
        <v>44765.708333333336</v>
      </c>
      <c r="B547" s="1">
        <v>253.52</v>
      </c>
      <c r="C547" s="1">
        <v>260.0597</v>
      </c>
      <c r="D547" s="1">
        <v>0.0251469181884006</v>
      </c>
      <c r="E547" s="5">
        <f t="shared" si="1"/>
        <v>0.06792427065</v>
      </c>
    </row>
    <row r="548">
      <c r="A548" s="3">
        <v>44765.75</v>
      </c>
      <c r="B548" s="1">
        <v>273.26</v>
      </c>
      <c r="C548" s="1">
        <v>259.64853</v>
      </c>
      <c r="D548" s="1">
        <v>0.0524226730650082</v>
      </c>
      <c r="E548" s="5">
        <f t="shared" si="1"/>
        <v>0.06896617516</v>
      </c>
    </row>
    <row r="549">
      <c r="A549" s="3">
        <v>44765.791666666664</v>
      </c>
      <c r="B549" s="1">
        <v>282.81</v>
      </c>
      <c r="C549" s="1">
        <v>259.67612</v>
      </c>
      <c r="D549" s="1">
        <v>0.0890874370735359</v>
      </c>
      <c r="E549" s="5">
        <f t="shared" si="1"/>
        <v>0.07069611201</v>
      </c>
    </row>
    <row r="550">
      <c r="A550" s="3">
        <v>44765.833333333336</v>
      </c>
      <c r="B550" s="1">
        <v>285.52</v>
      </c>
      <c r="C550" s="1">
        <v>259.86746</v>
      </c>
      <c r="D550" s="1">
        <v>0.0987139367121993</v>
      </c>
      <c r="E550" s="5">
        <f t="shared" si="1"/>
        <v>0.07312853304</v>
      </c>
    </row>
    <row r="551">
      <c r="A551" s="3">
        <v>44765.875</v>
      </c>
      <c r="B551" s="1">
        <v>288.02</v>
      </c>
      <c r="C551" s="1">
        <v>261.03811</v>
      </c>
      <c r="D551" s="1">
        <v>0.103363796190525</v>
      </c>
      <c r="E551" s="5">
        <f t="shared" si="1"/>
        <v>0.07734167445</v>
      </c>
    </row>
    <row r="552">
      <c r="A552" s="3">
        <v>44765.916666666664</v>
      </c>
      <c r="B552" s="1">
        <v>289.13</v>
      </c>
      <c r="C552" s="1">
        <v>263.32336</v>
      </c>
      <c r="D552" s="1">
        <v>0.0980036104658546</v>
      </c>
      <c r="E552" s="5">
        <f t="shared" si="1"/>
        <v>0.08010577466</v>
      </c>
    </row>
    <row r="553">
      <c r="A553" s="3">
        <v>44765.958333333336</v>
      </c>
      <c r="B553" s="1">
        <v>287.2</v>
      </c>
      <c r="C553" s="1">
        <v>266.81889</v>
      </c>
      <c r="D553" s="1">
        <v>0.076385558758602</v>
      </c>
      <c r="E553" s="5">
        <f t="shared" si="1"/>
        <v>0.08073096559</v>
      </c>
    </row>
    <row r="554">
      <c r="A554" s="3">
        <v>44766.0</v>
      </c>
      <c r="B554" s="1">
        <v>283.03</v>
      </c>
      <c r="C554" s="1">
        <v>269.44173</v>
      </c>
      <c r="D554" s="1">
        <v>0.0504312008388602</v>
      </c>
      <c r="E554" s="5">
        <f t="shared" si="1"/>
        <v>0.08271733872</v>
      </c>
    </row>
    <row r="555">
      <c r="A555" s="3">
        <v>44766.041666666664</v>
      </c>
      <c r="B555" s="1">
        <v>289.21</v>
      </c>
      <c r="C555" s="1">
        <v>259.30618</v>
      </c>
      <c r="D555" s="1">
        <v>0.11532243466006</v>
      </c>
      <c r="E555" s="5">
        <f t="shared" si="1"/>
        <v>0.08518527678</v>
      </c>
    </row>
    <row r="556">
      <c r="A556" s="3">
        <v>44766.083333333336</v>
      </c>
      <c r="B556" s="1">
        <v>308.51</v>
      </c>
      <c r="C556" s="1">
        <v>244.81347</v>
      </c>
      <c r="D556" s="1">
        <v>0.260183926971011</v>
      </c>
      <c r="E556" s="5">
        <f t="shared" si="1"/>
        <v>0.0892191605</v>
      </c>
    </row>
    <row r="557">
      <c r="A557" s="3">
        <v>44766.125</v>
      </c>
      <c r="B557" s="1">
        <v>302.25</v>
      </c>
      <c r="C557" s="1">
        <v>230.49883</v>
      </c>
      <c r="D557" s="1">
        <v>0.311286482451993</v>
      </c>
      <c r="E557" s="5">
        <f t="shared" si="1"/>
        <v>0.09418166842</v>
      </c>
    </row>
    <row r="558">
      <c r="A558" s="3">
        <v>44766.166666666664</v>
      </c>
      <c r="B558" s="1">
        <v>281.44</v>
      </c>
      <c r="C558" s="1">
        <v>218.22681</v>
      </c>
      <c r="D558" s="1">
        <v>0.289667387797127</v>
      </c>
      <c r="E558" s="5">
        <f t="shared" si="1"/>
        <v>0.09900689675</v>
      </c>
    </row>
    <row r="559">
      <c r="A559" s="3">
        <v>44766.208333333336</v>
      </c>
      <c r="B559" s="1">
        <v>258.04</v>
      </c>
      <c r="C559" s="1">
        <v>209.0033</v>
      </c>
      <c r="D559" s="1">
        <v>0.234621654299238</v>
      </c>
      <c r="E559" s="5">
        <f t="shared" si="1"/>
        <v>0.1025826131</v>
      </c>
    </row>
    <row r="560">
      <c r="A560" s="3">
        <v>44766.25</v>
      </c>
      <c r="B560" s="1">
        <v>242.89</v>
      </c>
      <c r="C560" s="1">
        <v>204.08287</v>
      </c>
      <c r="D560" s="1">
        <v>0.190153784097606</v>
      </c>
      <c r="E560" s="5">
        <f t="shared" si="1"/>
        <v>0.1063659756</v>
      </c>
    </row>
    <row r="561">
      <c r="A561" s="3">
        <v>44766.291666666664</v>
      </c>
      <c r="B561" s="1">
        <v>238.56</v>
      </c>
      <c r="C561" s="1">
        <v>203.55758</v>
      </c>
      <c r="D561" s="1">
        <v>0.17195340993934</v>
      </c>
      <c r="E561" s="5">
        <f t="shared" si="1"/>
        <v>0.1105975993</v>
      </c>
    </row>
    <row r="562">
      <c r="A562" s="3">
        <v>44766.333333333336</v>
      </c>
      <c r="B562" s="1">
        <v>237.35</v>
      </c>
      <c r="C562" s="1">
        <v>207.92322</v>
      </c>
      <c r="D562" s="1">
        <v>0.141527146414912</v>
      </c>
      <c r="E562" s="5">
        <f t="shared" si="1"/>
        <v>0.1156862869</v>
      </c>
    </row>
    <row r="563">
      <c r="A563" s="3">
        <v>44766.375</v>
      </c>
      <c r="B563" s="1">
        <v>239.01</v>
      </c>
      <c r="C563" s="1">
        <v>217.33273</v>
      </c>
      <c r="D563" s="1">
        <v>0.0997423167693149</v>
      </c>
      <c r="E563" s="5">
        <f t="shared" si="1"/>
        <v>0.1187409133</v>
      </c>
    </row>
    <row r="564">
      <c r="A564" s="3">
        <v>44766.416666666664</v>
      </c>
      <c r="B564" s="1">
        <v>244.55</v>
      </c>
      <c r="C564" s="1">
        <v>231.04752</v>
      </c>
      <c r="D564" s="1">
        <v>0.0584402723734062</v>
      </c>
      <c r="E564" s="5">
        <f t="shared" si="1"/>
        <v>0.1197128667</v>
      </c>
    </row>
    <row r="565">
      <c r="A565" s="3">
        <v>44766.458333333336</v>
      </c>
      <c r="B565" s="1">
        <v>252.57</v>
      </c>
      <c r="C565" s="1">
        <v>245.69487</v>
      </c>
      <c r="D565" s="1">
        <v>0.027982391329538</v>
      </c>
      <c r="E565" s="5">
        <f t="shared" si="1"/>
        <v>0.1191401515</v>
      </c>
    </row>
    <row r="566">
      <c r="A566" s="3">
        <v>44766.5</v>
      </c>
      <c r="B566" s="1">
        <v>264.24</v>
      </c>
      <c r="C566" s="1">
        <v>255.82206</v>
      </c>
      <c r="D566" s="1">
        <v>0.0329054499834768</v>
      </c>
      <c r="E566" s="5">
        <f t="shared" si="1"/>
        <v>0.1193380607</v>
      </c>
    </row>
    <row r="567">
      <c r="A567" s="3">
        <v>44766.541666666664</v>
      </c>
      <c r="B567" s="1">
        <v>266.79</v>
      </c>
      <c r="C567" s="1">
        <v>260.275</v>
      </c>
      <c r="D567" s="1">
        <v>0.0250312169820383</v>
      </c>
      <c r="E567" s="5">
        <f t="shared" si="1"/>
        <v>0.1202766569</v>
      </c>
    </row>
    <row r="568">
      <c r="A568" s="3">
        <v>44766.583333333336</v>
      </c>
      <c r="B568" s="1">
        <v>241.72</v>
      </c>
      <c r="C568" s="1">
        <v>261.76345</v>
      </c>
      <c r="D568" s="1">
        <v>0.0765708505140804</v>
      </c>
      <c r="E568" s="5">
        <f t="shared" si="1"/>
        <v>0.1212654246</v>
      </c>
    </row>
    <row r="569">
      <c r="A569" s="3">
        <v>44766.625</v>
      </c>
      <c r="B569" s="1">
        <v>222.85</v>
      </c>
      <c r="C569" s="1">
        <v>264.34828</v>
      </c>
      <c r="D569" s="1">
        <v>0.156983355443054</v>
      </c>
      <c r="E569" s="5">
        <f t="shared" si="1"/>
        <v>0.1206598862</v>
      </c>
    </row>
    <row r="570">
      <c r="A570" s="3">
        <v>44766.666666666664</v>
      </c>
      <c r="B570" s="1">
        <v>249.31</v>
      </c>
      <c r="C570" s="1">
        <v>266.0258</v>
      </c>
      <c r="D570" s="1">
        <v>0.0628352588357971</v>
      </c>
      <c r="E570" s="5">
        <f t="shared" si="1"/>
        <v>0.1186984363</v>
      </c>
    </row>
    <row r="571">
      <c r="A571" s="3">
        <v>44766.708333333336</v>
      </c>
      <c r="B571" s="1">
        <v>272.91</v>
      </c>
      <c r="C571" s="1">
        <v>267.5524</v>
      </c>
      <c r="D571" s="1">
        <v>0.0200244886609129</v>
      </c>
      <c r="E571" s="5">
        <f t="shared" si="1"/>
        <v>0.1184850017</v>
      </c>
    </row>
    <row r="572">
      <c r="A572" s="3">
        <v>44766.75</v>
      </c>
      <c r="B572" s="1">
        <v>298.9</v>
      </c>
      <c r="C572" s="1">
        <v>268.73214</v>
      </c>
      <c r="D572" s="1">
        <v>0.112259962652773</v>
      </c>
      <c r="E572" s="5">
        <f t="shared" si="1"/>
        <v>0.1209782221</v>
      </c>
    </row>
    <row r="573">
      <c r="A573" s="3">
        <v>44766.791666666664</v>
      </c>
      <c r="B573" s="1">
        <v>314.18</v>
      </c>
      <c r="C573" s="1">
        <v>268.93393</v>
      </c>
      <c r="D573" s="1">
        <v>0.168242326284377</v>
      </c>
      <c r="E573" s="5">
        <f t="shared" si="1"/>
        <v>0.1242763425</v>
      </c>
    </row>
    <row r="574">
      <c r="A574" s="3">
        <v>44766.833333333336</v>
      </c>
      <c r="B574" s="1">
        <v>314.82</v>
      </c>
      <c r="C574" s="1">
        <v>269.29175</v>
      </c>
      <c r="D574" s="1">
        <v>0.169066634978606</v>
      </c>
      <c r="E574" s="5">
        <f t="shared" si="1"/>
        <v>0.1272077049</v>
      </c>
    </row>
    <row r="575">
      <c r="A575" s="3">
        <v>44766.875</v>
      </c>
      <c r="B575" s="1">
        <v>315.35</v>
      </c>
      <c r="C575" s="1">
        <v>271.49605</v>
      </c>
      <c r="D575" s="1">
        <v>0.161527027741287</v>
      </c>
      <c r="E575" s="5">
        <f t="shared" si="1"/>
        <v>0.1296311729</v>
      </c>
    </row>
    <row r="576">
      <c r="A576" s="3">
        <v>44766.916666666664</v>
      </c>
      <c r="B576" s="1">
        <v>312.08</v>
      </c>
      <c r="C576" s="1">
        <v>274.28361</v>
      </c>
      <c r="D576" s="1">
        <v>0.137800395729077</v>
      </c>
      <c r="E576" s="5">
        <f t="shared" si="1"/>
        <v>0.1312893723</v>
      </c>
    </row>
    <row r="577">
      <c r="A577" s="3">
        <v>44766.958333333336</v>
      </c>
      <c r="B577" s="1">
        <v>309.66</v>
      </c>
      <c r="C577" s="1">
        <v>276.87782</v>
      </c>
      <c r="D577" s="1">
        <v>0.1183994442025</v>
      </c>
      <c r="E577" s="5">
        <f t="shared" si="1"/>
        <v>0.1330399508</v>
      </c>
    </row>
    <row r="578">
      <c r="A578" s="3">
        <v>44767.0</v>
      </c>
      <c r="B578" s="1">
        <v>307.81</v>
      </c>
      <c r="C578" s="1">
        <v>287.25108</v>
      </c>
      <c r="D578" s="1">
        <v>0.0715712539705681</v>
      </c>
      <c r="E578" s="5">
        <f t="shared" si="1"/>
        <v>0.1339207864</v>
      </c>
    </row>
    <row r="579">
      <c r="A579" s="3">
        <v>44767.041666666664</v>
      </c>
      <c r="B579" s="1">
        <v>313.84</v>
      </c>
      <c r="C579" s="1">
        <v>278.06506</v>
      </c>
      <c r="D579" s="1">
        <v>0.128656725156335</v>
      </c>
      <c r="E579" s="5">
        <f t="shared" si="1"/>
        <v>0.1344763818</v>
      </c>
    </row>
    <row r="580">
      <c r="A580" s="3">
        <v>44767.083333333336</v>
      </c>
      <c r="B580" s="1">
        <v>323.97</v>
      </c>
      <c r="C580" s="1">
        <v>264.1921</v>
      </c>
      <c r="D580" s="1">
        <v>0.226266796016989</v>
      </c>
      <c r="E580" s="5">
        <f t="shared" si="1"/>
        <v>0.133063168</v>
      </c>
    </row>
    <row r="581">
      <c r="A581" s="3">
        <v>44767.125</v>
      </c>
      <c r="B581" s="1">
        <v>315.36</v>
      </c>
      <c r="C581" s="1">
        <v>250.32657</v>
      </c>
      <c r="D581" s="1">
        <v>0.259794355828867</v>
      </c>
      <c r="E581" s="5">
        <f t="shared" si="1"/>
        <v>0.1309176628</v>
      </c>
    </row>
    <row r="582">
      <c r="A582" s="3">
        <v>44767.166666666664</v>
      </c>
      <c r="B582" s="1">
        <v>290.05</v>
      </c>
      <c r="C582" s="1">
        <v>238.08347</v>
      </c>
      <c r="D582" s="1">
        <v>0.218270214223608</v>
      </c>
      <c r="E582" s="5">
        <f t="shared" si="1"/>
        <v>0.1279427805</v>
      </c>
    </row>
    <row r="583">
      <c r="A583" s="3">
        <v>44767.208333333336</v>
      </c>
      <c r="B583" s="1">
        <v>273.55</v>
      </c>
      <c r="C583" s="1">
        <v>229.32637</v>
      </c>
      <c r="D583" s="1">
        <v>0.192841451246971</v>
      </c>
      <c r="E583" s="5">
        <f t="shared" si="1"/>
        <v>0.1262019387</v>
      </c>
    </row>
    <row r="584">
      <c r="A584" s="3">
        <v>44767.25</v>
      </c>
      <c r="B584" s="1">
        <v>257.36</v>
      </c>
      <c r="C584" s="1">
        <v>224.87357</v>
      </c>
      <c r="D584" s="1">
        <v>0.14446530999619</v>
      </c>
      <c r="E584" s="5">
        <f t="shared" si="1"/>
        <v>0.1242982523</v>
      </c>
    </row>
    <row r="585">
      <c r="A585" s="3">
        <v>44767.291666666664</v>
      </c>
      <c r="B585" s="1">
        <v>250.29</v>
      </c>
      <c r="C585" s="1">
        <v>224.36171</v>
      </c>
      <c r="D585" s="1">
        <v>0.115564683474733</v>
      </c>
      <c r="E585" s="5">
        <f t="shared" si="1"/>
        <v>0.121948722</v>
      </c>
    </row>
    <row r="586">
      <c r="A586" s="3">
        <v>44767.333333333336</v>
      </c>
      <c r="B586" s="1">
        <v>249.25</v>
      </c>
      <c r="C586" s="1">
        <v>227.2933</v>
      </c>
      <c r="D586" s="1">
        <v>0.0966007357014043</v>
      </c>
      <c r="E586" s="5">
        <f t="shared" si="1"/>
        <v>0.1200767883</v>
      </c>
    </row>
    <row r="587">
      <c r="A587" s="3">
        <v>44767.375</v>
      </c>
      <c r="B587" s="1">
        <v>251.7</v>
      </c>
      <c r="C587" s="1">
        <v>233.61236</v>
      </c>
      <c r="D587" s="1">
        <v>0.0774258690764478</v>
      </c>
      <c r="E587" s="5">
        <f t="shared" si="1"/>
        <v>0.1191469363</v>
      </c>
    </row>
    <row r="588">
      <c r="A588" s="3">
        <v>44767.416666666664</v>
      </c>
      <c r="B588" s="1">
        <v>256.36</v>
      </c>
      <c r="C588" s="1">
        <v>242.9753</v>
      </c>
      <c r="D588" s="1">
        <v>0.055086669303423</v>
      </c>
      <c r="E588" s="5">
        <f t="shared" si="1"/>
        <v>0.1190072028</v>
      </c>
    </row>
    <row r="589">
      <c r="A589" s="3">
        <v>44767.458333333336</v>
      </c>
      <c r="B589" s="1">
        <v>261.05</v>
      </c>
      <c r="C589" s="1">
        <v>252.75435</v>
      </c>
      <c r="D589" s="1">
        <v>0.0328209979373254</v>
      </c>
      <c r="E589" s="5">
        <f t="shared" si="1"/>
        <v>0.1192088114</v>
      </c>
    </row>
    <row r="590">
      <c r="A590" s="3">
        <v>44767.5</v>
      </c>
      <c r="B590" s="1">
        <v>273.36</v>
      </c>
      <c r="C590" s="1">
        <v>258.55975</v>
      </c>
      <c r="D590" s="1">
        <v>0.0572411212495371</v>
      </c>
      <c r="E590" s="5">
        <f t="shared" si="1"/>
        <v>0.1202227977</v>
      </c>
    </row>
    <row r="591">
      <c r="A591" s="3">
        <v>44767.541666666664</v>
      </c>
      <c r="B591" s="1">
        <v>282.23</v>
      </c>
      <c r="C591" s="1">
        <v>258.31696</v>
      </c>
      <c r="D591" s="1">
        <v>0.0925724737547237</v>
      </c>
      <c r="E591" s="5">
        <f t="shared" si="1"/>
        <v>0.1230370167</v>
      </c>
    </row>
    <row r="592">
      <c r="A592" s="3">
        <v>44767.583333333336</v>
      </c>
      <c r="B592" s="1">
        <v>260.53</v>
      </c>
      <c r="C592" s="1">
        <v>253.97125</v>
      </c>
      <c r="D592" s="1">
        <v>0.0258247734733753</v>
      </c>
      <c r="E592" s="5">
        <f t="shared" si="1"/>
        <v>0.1209225969</v>
      </c>
    </row>
    <row r="593">
      <c r="A593" s="3">
        <v>44767.625</v>
      </c>
      <c r="B593" s="1">
        <v>236.03</v>
      </c>
      <c r="C593" s="1">
        <v>251.01092</v>
      </c>
      <c r="D593" s="1">
        <v>0.0596823437004254</v>
      </c>
      <c r="E593" s="5">
        <f t="shared" si="1"/>
        <v>0.116868388</v>
      </c>
    </row>
    <row r="594">
      <c r="A594" s="3">
        <v>44767.666666666664</v>
      </c>
      <c r="B594" s="1">
        <v>247.83</v>
      </c>
      <c r="C594" s="1">
        <v>248.48194</v>
      </c>
      <c r="D594" s="1">
        <v>0.00262369168560095</v>
      </c>
      <c r="E594" s="5">
        <f t="shared" si="1"/>
        <v>0.1143595728</v>
      </c>
    </row>
    <row r="595">
      <c r="A595" s="3">
        <v>44767.708333333336</v>
      </c>
      <c r="B595" s="1">
        <v>272.96</v>
      </c>
      <c r="C595" s="1">
        <v>247.03515</v>
      </c>
      <c r="D595" s="1">
        <v>0.104943972548036</v>
      </c>
      <c r="E595" s="5">
        <f t="shared" si="1"/>
        <v>0.1178978846</v>
      </c>
    </row>
    <row r="596">
      <c r="A596" s="3">
        <v>44767.75</v>
      </c>
      <c r="B596" s="1">
        <v>295.91</v>
      </c>
      <c r="C596" s="1">
        <v>246.92872</v>
      </c>
      <c r="D596" s="1">
        <v>0.198362021234306</v>
      </c>
      <c r="E596" s="5">
        <f t="shared" si="1"/>
        <v>0.1214854704</v>
      </c>
    </row>
    <row r="597">
      <c r="A597" s="3">
        <v>44767.791666666664</v>
      </c>
      <c r="B597" s="1">
        <v>299.25</v>
      </c>
      <c r="C597" s="1">
        <v>246.32723</v>
      </c>
      <c r="D597" s="1">
        <v>0.214847420644481</v>
      </c>
      <c r="E597" s="5">
        <f t="shared" si="1"/>
        <v>0.1234273493</v>
      </c>
    </row>
    <row r="598">
      <c r="A598" s="3">
        <v>44767.833333333336</v>
      </c>
      <c r="B598" s="1">
        <v>298.04</v>
      </c>
      <c r="C598" s="1">
        <v>245.20955</v>
      </c>
      <c r="D598" s="1">
        <v>0.215450213908879</v>
      </c>
      <c r="E598" s="5">
        <f t="shared" si="1"/>
        <v>0.1253599984</v>
      </c>
    </row>
    <row r="599">
      <c r="A599" s="3">
        <v>44767.875</v>
      </c>
      <c r="B599" s="1">
        <v>297.93</v>
      </c>
      <c r="C599" s="1">
        <v>245.18652</v>
      </c>
      <c r="D599" s="1">
        <v>0.215115741273215</v>
      </c>
      <c r="E599" s="5">
        <f t="shared" si="1"/>
        <v>0.1275928615</v>
      </c>
    </row>
    <row r="600">
      <c r="A600" s="3">
        <v>44767.916666666664</v>
      </c>
      <c r="B600" s="1">
        <v>298.57</v>
      </c>
      <c r="C600" s="1">
        <v>246.72295</v>
      </c>
      <c r="D600" s="1">
        <v>0.210142793769286</v>
      </c>
      <c r="E600" s="5">
        <f t="shared" si="1"/>
        <v>0.1306071281</v>
      </c>
    </row>
    <row r="601">
      <c r="A601" s="3">
        <v>44767.958333333336</v>
      </c>
      <c r="B601" s="1">
        <v>297.16</v>
      </c>
      <c r="C601" s="1">
        <v>249.89021</v>
      </c>
      <c r="D601" s="1">
        <v>0.189162232486018</v>
      </c>
      <c r="E601" s="5">
        <f t="shared" si="1"/>
        <v>0.1335555776</v>
      </c>
    </row>
    <row r="602">
      <c r="A602" s="3">
        <v>44768.0</v>
      </c>
      <c r="B602" s="1">
        <v>296.15</v>
      </c>
      <c r="C602" s="1">
        <v>269.82584</v>
      </c>
      <c r="D602" s="1">
        <v>0.0975598185852027</v>
      </c>
      <c r="E602" s="5">
        <f t="shared" si="1"/>
        <v>0.1346384344</v>
      </c>
    </row>
    <row r="603">
      <c r="A603" s="3">
        <v>44768.041666666664</v>
      </c>
      <c r="B603" s="1">
        <v>305.29</v>
      </c>
      <c r="C603" s="1">
        <v>262.34641</v>
      </c>
      <c r="D603" s="1">
        <v>0.163690404606642</v>
      </c>
      <c r="E603" s="5">
        <f t="shared" si="1"/>
        <v>0.1360981711</v>
      </c>
    </row>
    <row r="604">
      <c r="A604" s="3">
        <v>44768.083333333336</v>
      </c>
      <c r="B604" s="1">
        <v>317.35</v>
      </c>
      <c r="C604" s="1">
        <v>250.72605</v>
      </c>
      <c r="D604" s="1">
        <v>0.265724084114913</v>
      </c>
      <c r="E604" s="5">
        <f t="shared" si="1"/>
        <v>0.1377422247</v>
      </c>
    </row>
    <row r="605">
      <c r="A605" s="3">
        <v>44768.125</v>
      </c>
      <c r="B605" s="1">
        <v>310.43</v>
      </c>
      <c r="C605" s="1">
        <v>238.67338</v>
      </c>
      <c r="D605" s="1">
        <v>0.300647772281936</v>
      </c>
      <c r="E605" s="5">
        <f t="shared" si="1"/>
        <v>0.1394444504</v>
      </c>
    </row>
    <row r="606">
      <c r="A606" s="3">
        <v>44768.166666666664</v>
      </c>
      <c r="B606" s="1">
        <v>283.96</v>
      </c>
      <c r="C606" s="1">
        <v>227.79043</v>
      </c>
      <c r="D606" s="1">
        <v>0.246584415332988</v>
      </c>
      <c r="E606" s="5">
        <f t="shared" si="1"/>
        <v>0.1406242088</v>
      </c>
    </row>
    <row r="607">
      <c r="A607" s="3">
        <v>44768.208333333336</v>
      </c>
      <c r="B607" s="1">
        <v>264.6</v>
      </c>
      <c r="C607" s="1">
        <v>219.52116</v>
      </c>
      <c r="D607" s="1">
        <v>0.205350773474411</v>
      </c>
      <c r="E607" s="5">
        <f t="shared" si="1"/>
        <v>0.1411454306</v>
      </c>
    </row>
    <row r="608">
      <c r="A608" s="3">
        <v>44768.25</v>
      </c>
      <c r="B608" s="1">
        <v>252.13</v>
      </c>
      <c r="C608" s="1">
        <v>214.52118</v>
      </c>
      <c r="D608" s="1">
        <v>0.175315183330615</v>
      </c>
      <c r="E608" s="5">
        <f t="shared" si="1"/>
        <v>0.142430842</v>
      </c>
    </row>
    <row r="609">
      <c r="A609" s="3">
        <v>44768.291666666664</v>
      </c>
      <c r="B609" s="1">
        <v>245.92</v>
      </c>
      <c r="C609" s="1">
        <v>213.21413</v>
      </c>
      <c r="D609" s="1">
        <v>0.153394477185916</v>
      </c>
      <c r="E609" s="5">
        <f t="shared" si="1"/>
        <v>0.1440070834</v>
      </c>
    </row>
    <row r="610">
      <c r="A610" s="3">
        <v>44768.333333333336</v>
      </c>
      <c r="B610" s="1">
        <v>242.05</v>
      </c>
      <c r="C610" s="1">
        <v>216.17166</v>
      </c>
      <c r="D610" s="1">
        <v>0.11971199184944</v>
      </c>
      <c r="E610" s="5">
        <f t="shared" si="1"/>
        <v>0.1449700524</v>
      </c>
    </row>
    <row r="611">
      <c r="A611" s="3">
        <v>44768.375</v>
      </c>
      <c r="B611" s="1">
        <v>243.49</v>
      </c>
      <c r="C611" s="1">
        <v>223.81583</v>
      </c>
      <c r="D611" s="1">
        <v>0.0879033891391864</v>
      </c>
      <c r="E611" s="5">
        <f t="shared" si="1"/>
        <v>0.1454066157</v>
      </c>
    </row>
    <row r="612">
      <c r="A612" s="3">
        <v>44768.416666666664</v>
      </c>
      <c r="B612" s="1">
        <v>249.36</v>
      </c>
      <c r="C612" s="1">
        <v>234.80355</v>
      </c>
      <c r="D612" s="1">
        <v>0.0619941649093466</v>
      </c>
      <c r="E612" s="5">
        <f t="shared" si="1"/>
        <v>0.145694428</v>
      </c>
    </row>
    <row r="613">
      <c r="A613" s="3">
        <v>44768.458333333336</v>
      </c>
      <c r="B613" s="1">
        <v>259.67</v>
      </c>
      <c r="C613" s="1">
        <v>245.13036</v>
      </c>
      <c r="D613" s="1">
        <v>0.0593139095459249</v>
      </c>
      <c r="E613" s="5">
        <f t="shared" si="1"/>
        <v>0.1467982993</v>
      </c>
    </row>
    <row r="614">
      <c r="A614" s="3">
        <v>44768.5</v>
      </c>
      <c r="B614" s="1">
        <v>271.92</v>
      </c>
      <c r="C614" s="1">
        <v>250.27329</v>
      </c>
      <c r="D614" s="1">
        <v>0.0864922900881672</v>
      </c>
      <c r="E614" s="5">
        <f t="shared" si="1"/>
        <v>0.148017098</v>
      </c>
    </row>
    <row r="615">
      <c r="A615" s="3">
        <v>44768.541666666664</v>
      </c>
      <c r="B615" s="1">
        <v>273.56</v>
      </c>
      <c r="C615" s="1">
        <v>249.35025</v>
      </c>
      <c r="D615" s="1">
        <v>0.0970913403936832</v>
      </c>
      <c r="E615" s="5">
        <f t="shared" si="1"/>
        <v>0.1482053841</v>
      </c>
    </row>
    <row r="616">
      <c r="A616" s="3">
        <v>44768.583333333336</v>
      </c>
      <c r="B616" s="1">
        <v>253.7</v>
      </c>
      <c r="C616" s="1">
        <v>244.68267</v>
      </c>
      <c r="D616" s="1">
        <v>0.0368531616889744</v>
      </c>
      <c r="E616" s="5">
        <f t="shared" si="1"/>
        <v>0.1486649003</v>
      </c>
    </row>
    <row r="617">
      <c r="A617" s="3">
        <v>44768.625</v>
      </c>
      <c r="B617" s="1">
        <v>240.11</v>
      </c>
      <c r="C617" s="1">
        <v>241.30187</v>
      </c>
      <c r="D617" s="1">
        <v>0.0049393318004539</v>
      </c>
      <c r="E617" s="5">
        <f t="shared" si="1"/>
        <v>0.1463839415</v>
      </c>
    </row>
    <row r="618">
      <c r="A618" s="3">
        <v>44768.666666666664</v>
      </c>
      <c r="B618" s="1">
        <v>247.43</v>
      </c>
      <c r="C618" s="1">
        <v>238.25915</v>
      </c>
      <c r="D618" s="1">
        <v>0.0384910715915842</v>
      </c>
      <c r="E618" s="5">
        <f t="shared" si="1"/>
        <v>0.1478784157</v>
      </c>
    </row>
    <row r="619">
      <c r="A619" s="3">
        <v>44768.708333333336</v>
      </c>
      <c r="B619" s="1">
        <v>266.74</v>
      </c>
      <c r="C619" s="1">
        <v>236.17745</v>
      </c>
      <c r="D619" s="1">
        <v>0.129405029989103</v>
      </c>
      <c r="E619" s="5">
        <f t="shared" si="1"/>
        <v>0.1488976264</v>
      </c>
    </row>
    <row r="620">
      <c r="A620" s="3">
        <v>44768.75</v>
      </c>
      <c r="B620" s="1">
        <v>290.53</v>
      </c>
      <c r="C620" s="1">
        <v>235.63325</v>
      </c>
      <c r="D620" s="1">
        <v>0.232975397147898</v>
      </c>
      <c r="E620" s="5">
        <f t="shared" si="1"/>
        <v>0.1503398504</v>
      </c>
    </row>
    <row r="621">
      <c r="A621" s="3">
        <v>44768.791666666664</v>
      </c>
      <c r="B621" s="1">
        <v>299.06</v>
      </c>
      <c r="C621" s="1">
        <v>236.01784</v>
      </c>
      <c r="D621" s="1">
        <v>0.267107605086123</v>
      </c>
      <c r="E621" s="5">
        <f t="shared" si="1"/>
        <v>0.1525173581</v>
      </c>
    </row>
    <row r="622">
      <c r="A622" s="3">
        <v>44768.833333333336</v>
      </c>
      <c r="B622" s="1">
        <v>302.82</v>
      </c>
      <c r="C622" s="1">
        <v>237.76345</v>
      </c>
      <c r="D622" s="1">
        <v>0.273618800534733</v>
      </c>
      <c r="E622" s="5">
        <f t="shared" si="1"/>
        <v>0.1549410492</v>
      </c>
    </row>
    <row r="623">
      <c r="A623" s="3">
        <v>44768.875</v>
      </c>
      <c r="B623" s="1">
        <v>302.64</v>
      </c>
      <c r="C623" s="1">
        <v>241.52794</v>
      </c>
      <c r="D623" s="1">
        <v>0.253022735175069</v>
      </c>
      <c r="E623" s="5">
        <f t="shared" si="1"/>
        <v>0.1565205073</v>
      </c>
    </row>
    <row r="624">
      <c r="A624" s="3">
        <v>44768.916666666664</v>
      </c>
      <c r="B624" s="1">
        <v>301.38</v>
      </c>
      <c r="C624" s="1">
        <v>245.90897</v>
      </c>
      <c r="D624" s="1">
        <v>0.225575463961318</v>
      </c>
      <c r="E624" s="5">
        <f t="shared" si="1"/>
        <v>0.1571635352</v>
      </c>
    </row>
    <row r="625">
      <c r="A625" s="3">
        <v>44768.958333333336</v>
      </c>
      <c r="B625" s="1">
        <v>298.78</v>
      </c>
      <c r="C625" s="1">
        <v>250.40384</v>
      </c>
      <c r="D625" s="1">
        <v>0.193192564459075</v>
      </c>
      <c r="E625" s="5">
        <f t="shared" si="1"/>
        <v>0.1573314657</v>
      </c>
    </row>
    <row r="626">
      <c r="A626" s="3">
        <v>44769.0</v>
      </c>
      <c r="B626" s="1">
        <v>298.85</v>
      </c>
      <c r="C626" s="1">
        <v>288.72743</v>
      </c>
      <c r="D626" s="1">
        <v>0.0350592598701134</v>
      </c>
      <c r="E626" s="5">
        <f t="shared" si="1"/>
        <v>0.1547272757</v>
      </c>
    </row>
    <row r="627">
      <c r="A627" s="3">
        <v>44769.041666666664</v>
      </c>
      <c r="B627" s="1">
        <v>309.67</v>
      </c>
      <c r="C627" s="1">
        <v>279.08378</v>
      </c>
      <c r="D627" s="1">
        <v>0.109595118713097</v>
      </c>
      <c r="E627" s="5">
        <f t="shared" si="1"/>
        <v>0.1524733055</v>
      </c>
    </row>
    <row r="628">
      <c r="A628" s="3">
        <v>44769.083333333336</v>
      </c>
      <c r="B628" s="1">
        <v>322.12</v>
      </c>
      <c r="C628" s="1">
        <v>265.08908</v>
      </c>
      <c r="D628" s="1">
        <v>0.215138699791028</v>
      </c>
      <c r="E628" s="5">
        <f t="shared" si="1"/>
        <v>0.1503655811</v>
      </c>
    </row>
    <row r="629">
      <c r="A629" s="3">
        <v>44769.125</v>
      </c>
      <c r="B629" s="1">
        <v>316.82</v>
      </c>
      <c r="C629" s="1">
        <v>250.46864</v>
      </c>
      <c r="D629" s="1">
        <v>0.264908852461529</v>
      </c>
      <c r="E629" s="5">
        <f t="shared" si="1"/>
        <v>0.1488764595</v>
      </c>
    </row>
    <row r="630">
      <c r="A630" s="3">
        <v>44769.166666666664</v>
      </c>
      <c r="B630" s="1">
        <v>291.38</v>
      </c>
      <c r="C630" s="1">
        <v>237.34081</v>
      </c>
      <c r="D630" s="1">
        <v>0.227686043542195</v>
      </c>
      <c r="E630" s="5">
        <f t="shared" si="1"/>
        <v>0.1480890273</v>
      </c>
    </row>
    <row r="631">
      <c r="A631" s="3">
        <v>44769.208333333336</v>
      </c>
      <c r="B631" s="1">
        <v>272.27</v>
      </c>
      <c r="C631" s="1">
        <v>227.78589</v>
      </c>
      <c r="D631" s="1">
        <v>0.19528913753174</v>
      </c>
      <c r="E631" s="5">
        <f t="shared" si="1"/>
        <v>0.1476697925</v>
      </c>
    </row>
    <row r="632">
      <c r="A632" s="3">
        <v>44769.25</v>
      </c>
      <c r="B632" s="1">
        <v>257.37</v>
      </c>
      <c r="C632" s="1">
        <v>223.13704</v>
      </c>
      <c r="D632" s="1">
        <v>0.153416752324042</v>
      </c>
      <c r="E632" s="5">
        <f t="shared" si="1"/>
        <v>0.1467573579</v>
      </c>
    </row>
    <row r="633">
      <c r="A633" s="3">
        <v>44769.291666666664</v>
      </c>
      <c r="B633" s="1">
        <v>248.66</v>
      </c>
      <c r="C633" s="1">
        <v>222.38414</v>
      </c>
      <c r="D633" s="1">
        <v>0.118155278519412</v>
      </c>
      <c r="E633" s="5">
        <f t="shared" si="1"/>
        <v>0.1452890579</v>
      </c>
    </row>
    <row r="634">
      <c r="A634" s="3">
        <v>44769.333333333336</v>
      </c>
      <c r="B634" s="1">
        <v>245.87</v>
      </c>
      <c r="C634" s="1">
        <v>225.7177</v>
      </c>
      <c r="D634" s="1">
        <v>0.0892809912558917</v>
      </c>
      <c r="E634" s="5">
        <f t="shared" si="1"/>
        <v>0.1440210996</v>
      </c>
    </row>
    <row r="635">
      <c r="A635" s="3">
        <v>44769.375</v>
      </c>
      <c r="B635" s="1">
        <v>250.77</v>
      </c>
      <c r="C635" s="1">
        <v>233.16208</v>
      </c>
      <c r="D635" s="1">
        <v>0.075517940138465</v>
      </c>
      <c r="E635" s="5">
        <f t="shared" si="1"/>
        <v>0.1435050392</v>
      </c>
    </row>
    <row r="636">
      <c r="A636" s="3">
        <v>44769.416666666664</v>
      </c>
      <c r="B636" s="1">
        <v>253.53</v>
      </c>
      <c r="C636" s="1">
        <v>243.87996</v>
      </c>
      <c r="D636" s="1">
        <v>0.0395688108198803</v>
      </c>
      <c r="E636" s="5">
        <f t="shared" si="1"/>
        <v>0.1425706494</v>
      </c>
    </row>
    <row r="637">
      <c r="A637" s="3">
        <v>44769.458333333336</v>
      </c>
      <c r="B637" s="1">
        <v>261.58</v>
      </c>
      <c r="C637" s="1">
        <v>256.22602</v>
      </c>
      <c r="D637" s="1">
        <v>0.0208955359022474</v>
      </c>
      <c r="E637" s="5">
        <f t="shared" si="1"/>
        <v>0.1409698839</v>
      </c>
    </row>
    <row r="638">
      <c r="A638" s="3">
        <v>44769.5</v>
      </c>
      <c r="B638" s="1">
        <v>271.62</v>
      </c>
      <c r="C638" s="1">
        <v>266.66195</v>
      </c>
      <c r="D638" s="1">
        <v>0.0185930163639769</v>
      </c>
      <c r="E638" s="5">
        <f t="shared" si="1"/>
        <v>0.1381407475</v>
      </c>
    </row>
    <row r="639">
      <c r="A639" s="3">
        <v>44769.541666666664</v>
      </c>
      <c r="B639" s="1">
        <v>276.18</v>
      </c>
      <c r="C639" s="1">
        <v>273.70126</v>
      </c>
      <c r="D639" s="1">
        <v>0.00905637043833856</v>
      </c>
      <c r="E639" s="5">
        <f t="shared" si="1"/>
        <v>0.1344726237</v>
      </c>
    </row>
    <row r="640">
      <c r="A640" s="3">
        <v>44769.583333333336</v>
      </c>
      <c r="B640" s="1">
        <v>261.96</v>
      </c>
      <c r="C640" s="1">
        <v>278.83248</v>
      </c>
      <c r="D640" s="1">
        <v>0.060511171438851</v>
      </c>
      <c r="E640" s="5">
        <f t="shared" si="1"/>
        <v>0.1354583741</v>
      </c>
    </row>
    <row r="641">
      <c r="A641" s="3">
        <v>44769.625</v>
      </c>
      <c r="B641" s="1">
        <v>250.15</v>
      </c>
      <c r="C641" s="1">
        <v>284.68284</v>
      </c>
      <c r="D641" s="1">
        <v>0.121302850568724</v>
      </c>
      <c r="E641" s="5">
        <f t="shared" si="1"/>
        <v>0.1403068541</v>
      </c>
    </row>
    <row r="642">
      <c r="A642" s="3">
        <v>44769.666666666664</v>
      </c>
      <c r="B642" s="1">
        <v>274.22</v>
      </c>
      <c r="C642" s="1">
        <v>289.35821</v>
      </c>
      <c r="D642" s="1">
        <v>0.0523165041696932</v>
      </c>
      <c r="E642" s="5">
        <f t="shared" si="1"/>
        <v>0.1408829138</v>
      </c>
    </row>
    <row r="643">
      <c r="A643" s="3">
        <v>44769.708333333336</v>
      </c>
      <c r="B643" s="1">
        <v>301.05</v>
      </c>
      <c r="C643" s="1">
        <v>294.24149</v>
      </c>
      <c r="D643" s="1">
        <v>0.0231391908734557</v>
      </c>
      <c r="E643" s="5">
        <f t="shared" si="1"/>
        <v>0.1364551705</v>
      </c>
    </row>
    <row r="644">
      <c r="A644" s="3">
        <v>44769.75</v>
      </c>
      <c r="B644" s="1">
        <v>310.33</v>
      </c>
      <c r="C644" s="1">
        <v>298.66251</v>
      </c>
      <c r="D644" s="1">
        <v>0.0390658003912174</v>
      </c>
      <c r="E644" s="5">
        <f t="shared" si="1"/>
        <v>0.1283756039</v>
      </c>
    </row>
    <row r="645">
      <c r="A645" s="3">
        <v>44769.791666666664</v>
      </c>
      <c r="B645" s="1">
        <v>316.28</v>
      </c>
      <c r="C645" s="1">
        <v>301.15128</v>
      </c>
      <c r="D645" s="1">
        <v>0.05023627991885</v>
      </c>
      <c r="E645" s="5">
        <f t="shared" si="1"/>
        <v>0.1193392987</v>
      </c>
    </row>
    <row r="646">
      <c r="A646" s="3">
        <v>44769.833333333336</v>
      </c>
      <c r="B646" s="1">
        <v>313.49</v>
      </c>
      <c r="C646" s="1">
        <v>302.0713</v>
      </c>
      <c r="D646" s="1">
        <v>0.0378013402795962</v>
      </c>
      <c r="E646" s="5">
        <f t="shared" si="1"/>
        <v>0.1095135712</v>
      </c>
    </row>
    <row r="647">
      <c r="A647" s="3">
        <v>44769.875</v>
      </c>
      <c r="B647" s="1">
        <v>315.45</v>
      </c>
      <c r="C647" s="1">
        <v>302.96637</v>
      </c>
      <c r="D647" s="1">
        <v>0.0412046723205615</v>
      </c>
      <c r="E647" s="5">
        <f t="shared" si="1"/>
        <v>0.1006878186</v>
      </c>
    </row>
    <row r="648">
      <c r="A648" s="3">
        <v>44769.916666666664</v>
      </c>
      <c r="B648" s="1">
        <v>312.71</v>
      </c>
      <c r="C648" s="1">
        <v>303.48303</v>
      </c>
      <c r="D648" s="1">
        <v>0.0304035780847449</v>
      </c>
      <c r="E648" s="5">
        <f t="shared" si="1"/>
        <v>0.09255565667</v>
      </c>
    </row>
    <row r="649">
      <c r="A649" s="3">
        <v>44769.958333333336</v>
      </c>
      <c r="B649" s="1">
        <v>304.56</v>
      </c>
      <c r="C649" s="1">
        <v>303.54011</v>
      </c>
      <c r="D649" s="1">
        <v>0.0033599842867553</v>
      </c>
      <c r="E649" s="5">
        <f t="shared" si="1"/>
        <v>0.08464596583</v>
      </c>
    </row>
    <row r="650">
      <c r="A650" s="3">
        <v>44770.0</v>
      </c>
      <c r="B650" s="1">
        <v>297.83</v>
      </c>
      <c r="C650" s="1">
        <v>289.42968</v>
      </c>
      <c r="D650" s="1">
        <v>0.0290236992971832</v>
      </c>
      <c r="E650" s="5">
        <f t="shared" si="1"/>
        <v>0.08439448414</v>
      </c>
    </row>
    <row r="651">
      <c r="A651" s="3">
        <v>44770.041666666664</v>
      </c>
      <c r="B651" s="1">
        <v>308.68</v>
      </c>
      <c r="C651" s="1">
        <v>283.68116</v>
      </c>
      <c r="D651" s="1">
        <v>0.0881230181094861</v>
      </c>
      <c r="E651" s="5">
        <f t="shared" si="1"/>
        <v>0.08349981328</v>
      </c>
    </row>
    <row r="652">
      <c r="A652" s="3">
        <v>44770.083333333336</v>
      </c>
      <c r="B652" s="1">
        <v>319.94</v>
      </c>
      <c r="C652" s="1">
        <v>273.55002</v>
      </c>
      <c r="D652" s="1">
        <v>0.169584999481995</v>
      </c>
      <c r="E652" s="5">
        <f t="shared" si="1"/>
        <v>0.08160174244</v>
      </c>
    </row>
    <row r="653">
      <c r="A653" s="3">
        <v>44770.125</v>
      </c>
      <c r="B653" s="1">
        <v>311.21</v>
      </c>
      <c r="C653" s="1">
        <v>261.90182</v>
      </c>
      <c r="D653" s="1">
        <v>0.188269711145955</v>
      </c>
      <c r="E653" s="5">
        <f t="shared" si="1"/>
        <v>0.07840844488</v>
      </c>
    </row>
    <row r="654">
      <c r="A654" s="3">
        <v>44770.166666666664</v>
      </c>
      <c r="B654" s="1">
        <v>296.82</v>
      </c>
      <c r="C654" s="1">
        <v>250.27449</v>
      </c>
      <c r="D654" s="1">
        <v>0.185977843766658</v>
      </c>
      <c r="E654" s="5">
        <f t="shared" si="1"/>
        <v>0.07667060323</v>
      </c>
    </row>
    <row r="655">
      <c r="A655" s="3">
        <v>44770.208333333336</v>
      </c>
      <c r="B655" s="1">
        <v>275.55</v>
      </c>
      <c r="C655" s="1">
        <v>240.7557</v>
      </c>
      <c r="D655" s="1">
        <v>0.14452118890643</v>
      </c>
      <c r="E655" s="5">
        <f t="shared" si="1"/>
        <v>0.07455527203</v>
      </c>
    </row>
    <row r="656">
      <c r="A656" s="3">
        <v>44770.25</v>
      </c>
      <c r="B656" s="1">
        <v>262.9</v>
      </c>
      <c r="C656" s="1">
        <v>235.20658</v>
      </c>
      <c r="D656" s="1">
        <v>0.11774083871293</v>
      </c>
      <c r="E656" s="5">
        <f t="shared" si="1"/>
        <v>0.07306877563</v>
      </c>
    </row>
    <row r="657">
      <c r="A657" s="3">
        <v>44770.291666666664</v>
      </c>
      <c r="B657" s="1">
        <v>257.6</v>
      </c>
      <c r="C657" s="1">
        <v>233.23369</v>
      </c>
      <c r="D657" s="1">
        <v>0.104471656731924</v>
      </c>
      <c r="E657" s="5">
        <f t="shared" si="1"/>
        <v>0.07249862473</v>
      </c>
    </row>
    <row r="658">
      <c r="A658" s="3">
        <v>44770.333333333336</v>
      </c>
      <c r="B658" s="1">
        <v>255.97</v>
      </c>
      <c r="C658" s="1">
        <v>235.32974</v>
      </c>
      <c r="D658" s="1">
        <v>0.087707826473611</v>
      </c>
      <c r="E658" s="5">
        <f t="shared" si="1"/>
        <v>0.07243307619</v>
      </c>
    </row>
    <row r="659">
      <c r="A659" s="3">
        <v>44770.375</v>
      </c>
      <c r="B659" s="1">
        <v>259.08</v>
      </c>
      <c r="C659" s="1">
        <v>241.98277</v>
      </c>
      <c r="D659" s="1">
        <v>0.0706547412445935</v>
      </c>
      <c r="E659" s="5">
        <f t="shared" si="1"/>
        <v>0.07223044291</v>
      </c>
    </row>
    <row r="660">
      <c r="A660" s="3">
        <v>44770.416666666664</v>
      </c>
      <c r="B660" s="1">
        <v>267.72</v>
      </c>
      <c r="C660" s="1">
        <v>252.51893</v>
      </c>
      <c r="D660" s="1">
        <v>0.0601977443829657</v>
      </c>
      <c r="E660" s="5">
        <f t="shared" si="1"/>
        <v>0.0730899818</v>
      </c>
    </row>
    <row r="661">
      <c r="A661" s="3">
        <v>44770.458333333336</v>
      </c>
      <c r="B661" s="1">
        <v>284.28</v>
      </c>
      <c r="C661" s="1">
        <v>265.3611</v>
      </c>
      <c r="D661" s="1">
        <v>0.0712949260460555</v>
      </c>
      <c r="E661" s="5">
        <f t="shared" si="1"/>
        <v>0.07518995639</v>
      </c>
    </row>
    <row r="662">
      <c r="A662" s="3">
        <v>44770.5</v>
      </c>
      <c r="B662" s="1">
        <v>295.07</v>
      </c>
      <c r="C662" s="1">
        <v>276.93896</v>
      </c>
      <c r="D662" s="1">
        <v>0.0654694449636121</v>
      </c>
      <c r="E662" s="5">
        <f t="shared" si="1"/>
        <v>0.07714314092</v>
      </c>
    </row>
    <row r="663">
      <c r="A663" s="3">
        <v>44770.541666666664</v>
      </c>
      <c r="B663" s="1">
        <v>293.05</v>
      </c>
      <c r="C663" s="1">
        <v>285.28252</v>
      </c>
      <c r="D663" s="1">
        <v>0.0272273253895823</v>
      </c>
      <c r="E663" s="5">
        <f t="shared" si="1"/>
        <v>0.07790026404</v>
      </c>
    </row>
    <row r="664">
      <c r="A664" s="3">
        <v>44770.583333333336</v>
      </c>
      <c r="B664" s="1">
        <v>272.08</v>
      </c>
      <c r="C664" s="1">
        <v>290.93039</v>
      </c>
      <c r="D664" s="1">
        <v>0.0647934717304713</v>
      </c>
      <c r="E664" s="5">
        <f t="shared" si="1"/>
        <v>0.07807869322</v>
      </c>
    </row>
    <row r="665">
      <c r="A665" s="3">
        <v>44770.625</v>
      </c>
      <c r="B665" s="1">
        <v>251.34</v>
      </c>
      <c r="C665" s="1">
        <v>296.07494</v>
      </c>
      <c r="D665" s="1">
        <v>0.151093300905507</v>
      </c>
      <c r="E665" s="5">
        <f t="shared" si="1"/>
        <v>0.07931996198</v>
      </c>
    </row>
    <row r="666">
      <c r="A666" s="3">
        <v>44770.666666666664</v>
      </c>
      <c r="B666" s="1">
        <v>272.53</v>
      </c>
      <c r="C666" s="1">
        <v>298.91729</v>
      </c>
      <c r="D666" s="1">
        <v>0.0882762251725218</v>
      </c>
      <c r="E666" s="5">
        <f t="shared" si="1"/>
        <v>0.08081828369</v>
      </c>
    </row>
    <row r="667">
      <c r="A667" s="3">
        <v>44770.708333333336</v>
      </c>
      <c r="B667" s="1">
        <v>297.43</v>
      </c>
      <c r="C667" s="1">
        <v>300.98022</v>
      </c>
      <c r="D667" s="1">
        <v>0.0117955259651281</v>
      </c>
      <c r="E667" s="5">
        <f t="shared" si="1"/>
        <v>0.08034563099</v>
      </c>
    </row>
    <row r="668">
      <c r="A668" s="3">
        <v>44770.75</v>
      </c>
      <c r="B668" s="1">
        <v>313.1</v>
      </c>
      <c r="C668" s="1">
        <v>302.39406</v>
      </c>
      <c r="D668" s="1">
        <v>0.0354039361752013</v>
      </c>
      <c r="E668" s="5">
        <f t="shared" si="1"/>
        <v>0.08019305331</v>
      </c>
    </row>
    <row r="669">
      <c r="A669" s="3">
        <v>44770.791666666664</v>
      </c>
      <c r="B669" s="1">
        <v>318.27</v>
      </c>
      <c r="C669" s="1">
        <v>302.84577</v>
      </c>
      <c r="D669" s="1">
        <v>0.0509309738749197</v>
      </c>
      <c r="E669" s="5">
        <f t="shared" si="1"/>
        <v>0.08022199889</v>
      </c>
    </row>
    <row r="670">
      <c r="A670" s="3">
        <v>44770.833333333336</v>
      </c>
      <c r="B670" s="1">
        <v>316.39</v>
      </c>
      <c r="C670" s="1">
        <v>302.87972</v>
      </c>
      <c r="D670" s="1">
        <v>0.0446060898365858</v>
      </c>
      <c r="E670" s="5">
        <f t="shared" si="1"/>
        <v>0.08050553013</v>
      </c>
    </row>
    <row r="671">
      <c r="A671" s="3">
        <v>44770.875</v>
      </c>
      <c r="B671" s="1">
        <v>313.04</v>
      </c>
      <c r="C671" s="1">
        <v>303.80259</v>
      </c>
      <c r="D671" s="1">
        <v>0.0304059619768218</v>
      </c>
      <c r="E671" s="5">
        <f t="shared" si="1"/>
        <v>0.08005558386</v>
      </c>
    </row>
    <row r="672">
      <c r="A672" s="3">
        <v>44770.916666666664</v>
      </c>
      <c r="B672" s="1">
        <v>307.93</v>
      </c>
      <c r="C672" s="1">
        <v>305.26179</v>
      </c>
      <c r="D672" s="1">
        <v>0.00874072709853397</v>
      </c>
      <c r="E672" s="5">
        <f t="shared" si="1"/>
        <v>0.07915296507</v>
      </c>
    </row>
    <row r="673">
      <c r="A673" s="3">
        <v>44770.958333333336</v>
      </c>
      <c r="B673" s="1">
        <v>301.27</v>
      </c>
      <c r="C673" s="1">
        <v>306.91682</v>
      </c>
      <c r="D673" s="1">
        <v>0.018398535472901</v>
      </c>
      <c r="E673" s="5">
        <f t="shared" si="1"/>
        <v>0.07977957137</v>
      </c>
    </row>
    <row r="674">
      <c r="A674" s="3">
        <v>44771.0</v>
      </c>
      <c r="B674" s="1">
        <v>297.54</v>
      </c>
      <c r="C674" s="1">
        <v>288.85779</v>
      </c>
      <c r="D674" s="1">
        <v>0.0300570394864545</v>
      </c>
      <c r="E674" s="5">
        <f t="shared" si="1"/>
        <v>0.07982262721</v>
      </c>
    </row>
    <row r="675">
      <c r="A675" s="3">
        <v>44771.041666666664</v>
      </c>
      <c r="B675" s="1">
        <v>303.68</v>
      </c>
      <c r="C675" s="1">
        <v>290.32532</v>
      </c>
      <c r="D675" s="1">
        <v>0.0459990193070312</v>
      </c>
      <c r="E675" s="5">
        <f t="shared" si="1"/>
        <v>0.07806746059</v>
      </c>
    </row>
    <row r="676">
      <c r="A676" s="3">
        <v>44771.083333333336</v>
      </c>
      <c r="B676" s="1">
        <v>318.6</v>
      </c>
      <c r="C676" s="1">
        <v>286.77529</v>
      </c>
      <c r="D676" s="1">
        <v>0.110974379975346</v>
      </c>
      <c r="E676" s="5">
        <f t="shared" si="1"/>
        <v>0.07562535145</v>
      </c>
    </row>
    <row r="677">
      <c r="A677" s="3">
        <v>44771.125</v>
      </c>
      <c r="B677" s="1">
        <v>322.14</v>
      </c>
      <c r="C677" s="1">
        <v>280.16188</v>
      </c>
      <c r="D677" s="1">
        <v>0.14983523097432</v>
      </c>
      <c r="E677" s="5">
        <f t="shared" si="1"/>
        <v>0.07402391477</v>
      </c>
    </row>
    <row r="678">
      <c r="A678" s="3">
        <v>44771.166666666664</v>
      </c>
      <c r="B678" s="1">
        <v>310.28</v>
      </c>
      <c r="C678" s="1">
        <v>272.60109</v>
      </c>
      <c r="D678" s="1">
        <v>0.138219953559246</v>
      </c>
      <c r="E678" s="5">
        <f t="shared" si="1"/>
        <v>0.07203400268</v>
      </c>
    </row>
    <row r="679">
      <c r="A679" s="3">
        <v>44771.208333333336</v>
      </c>
      <c r="B679" s="1">
        <v>282.97</v>
      </c>
      <c r="C679" s="1">
        <v>266.79963</v>
      </c>
      <c r="D679" s="1">
        <v>0.0606086672608955</v>
      </c>
      <c r="E679" s="5">
        <f t="shared" si="1"/>
        <v>0.06853764761</v>
      </c>
    </row>
    <row r="680">
      <c r="A680" s="3">
        <v>44771.25</v>
      </c>
      <c r="B680" s="1">
        <v>266.94</v>
      </c>
      <c r="C680" s="1">
        <v>264.66656</v>
      </c>
      <c r="D680" s="1">
        <v>0.0085898271394769</v>
      </c>
      <c r="E680" s="5">
        <f t="shared" si="1"/>
        <v>0.0639896888</v>
      </c>
    </row>
    <row r="681">
      <c r="A681" s="3">
        <v>44771.291666666664</v>
      </c>
      <c r="B681" s="1">
        <v>265.88</v>
      </c>
      <c r="C681" s="1">
        <v>265.04389</v>
      </c>
      <c r="D681" s="1">
        <v>0.00315460960069677</v>
      </c>
      <c r="E681" s="5">
        <f t="shared" si="1"/>
        <v>0.05976814517</v>
      </c>
    </row>
    <row r="682">
      <c r="A682" s="3">
        <v>44771.333333333336</v>
      </c>
      <c r="B682" s="1">
        <v>272.52</v>
      </c>
      <c r="C682" s="1">
        <v>267.08893</v>
      </c>
      <c r="D682" s="1">
        <v>0.020334313368959</v>
      </c>
      <c r="E682" s="5">
        <f t="shared" si="1"/>
        <v>0.05696091545</v>
      </c>
    </row>
    <row r="683">
      <c r="A683" s="3">
        <v>44771.375</v>
      </c>
      <c r="B683" s="1">
        <v>283.13</v>
      </c>
      <c r="C683" s="1">
        <v>271.19625</v>
      </c>
      <c r="D683" s="1">
        <v>0.0440041114137823</v>
      </c>
      <c r="E683" s="5">
        <f t="shared" si="1"/>
        <v>0.05585047254</v>
      </c>
    </row>
    <row r="684">
      <c r="A684" s="3">
        <v>44771.416666666664</v>
      </c>
      <c r="B684" s="1">
        <v>288.1</v>
      </c>
      <c r="C684" s="1">
        <v>277.85891</v>
      </c>
      <c r="D684" s="1">
        <v>0.0368571589084548</v>
      </c>
      <c r="E684" s="5">
        <f t="shared" si="1"/>
        <v>0.05487794815</v>
      </c>
    </row>
    <row r="685">
      <c r="A685" s="3">
        <v>44771.458333333336</v>
      </c>
      <c r="B685" s="1">
        <v>298.34</v>
      </c>
      <c r="C685" s="1">
        <v>287.14229</v>
      </c>
      <c r="D685" s="1">
        <v>0.0389970770240774</v>
      </c>
      <c r="E685" s="5">
        <f t="shared" si="1"/>
        <v>0.05353220444</v>
      </c>
    </row>
    <row r="686">
      <c r="A686" s="3">
        <v>44771.5</v>
      </c>
      <c r="B686" s="1">
        <v>316.07</v>
      </c>
      <c r="C686" s="1">
        <v>296.09462</v>
      </c>
      <c r="D686" s="1">
        <v>0.067462826578882</v>
      </c>
      <c r="E686" s="5">
        <f t="shared" si="1"/>
        <v>0.05361526201</v>
      </c>
    </row>
    <row r="687">
      <c r="A687" s="3">
        <v>44771.541666666664</v>
      </c>
      <c r="B687" s="1">
        <v>317.71</v>
      </c>
      <c r="C687" s="1">
        <v>301.8089</v>
      </c>
      <c r="D687" s="1">
        <v>0.0526859877226946</v>
      </c>
      <c r="E687" s="5">
        <f t="shared" si="1"/>
        <v>0.05467603961</v>
      </c>
    </row>
    <row r="688">
      <c r="A688" s="3">
        <v>44771.583333333336</v>
      </c>
      <c r="B688" s="1">
        <v>293.4</v>
      </c>
      <c r="C688" s="1">
        <v>303.07794</v>
      </c>
      <c r="D688" s="1">
        <v>0.0319321821970943</v>
      </c>
      <c r="E688" s="5">
        <f t="shared" si="1"/>
        <v>0.05330681921</v>
      </c>
    </row>
    <row r="689">
      <c r="A689" s="3">
        <v>44771.625</v>
      </c>
      <c r="B689" s="1">
        <v>284.61</v>
      </c>
      <c r="C689" s="1">
        <v>302.2419</v>
      </c>
      <c r="D689" s="1">
        <v>0.058337047245931</v>
      </c>
      <c r="E689" s="5">
        <f t="shared" si="1"/>
        <v>0.04944197531</v>
      </c>
    </row>
    <row r="690">
      <c r="A690" s="3">
        <v>44771.666666666664</v>
      </c>
      <c r="B690" s="1">
        <v>301.77</v>
      </c>
      <c r="C690" s="1">
        <v>299.07864</v>
      </c>
      <c r="D690" s="1">
        <v>0.0089988372288973</v>
      </c>
      <c r="E690" s="5">
        <f t="shared" si="1"/>
        <v>0.04613875081</v>
      </c>
    </row>
    <row r="691">
      <c r="A691" s="3">
        <v>44771.708333333336</v>
      </c>
      <c r="B691" s="1">
        <v>317.54</v>
      </c>
      <c r="C691" s="1">
        <v>295.85641</v>
      </c>
      <c r="D691" s="1">
        <v>0.073290925148453</v>
      </c>
      <c r="E691" s="5">
        <f t="shared" si="1"/>
        <v>0.04870105911</v>
      </c>
    </row>
    <row r="692">
      <c r="A692" s="3">
        <v>44771.75</v>
      </c>
      <c r="B692" s="1">
        <v>325.34</v>
      </c>
      <c r="C692" s="1">
        <v>293.32925</v>
      </c>
      <c r="D692" s="1">
        <v>0.109129075944523</v>
      </c>
      <c r="E692" s="5">
        <f t="shared" si="1"/>
        <v>0.05177293993</v>
      </c>
    </row>
    <row r="693">
      <c r="A693" s="3">
        <v>44771.791666666664</v>
      </c>
      <c r="B693" s="1">
        <v>324.12</v>
      </c>
      <c r="C693" s="1">
        <v>291.43351</v>
      </c>
      <c r="D693" s="1">
        <v>0.112157623877912</v>
      </c>
      <c r="E693" s="5">
        <f t="shared" si="1"/>
        <v>0.05432405035</v>
      </c>
    </row>
    <row r="694">
      <c r="A694" s="3">
        <v>44771.833333333336</v>
      </c>
      <c r="B694" s="1">
        <v>319.95</v>
      </c>
      <c r="C694" s="1">
        <v>290.25734</v>
      </c>
      <c r="D694" s="1">
        <v>0.102297705890917</v>
      </c>
      <c r="E694" s="5">
        <f t="shared" si="1"/>
        <v>0.05672786768</v>
      </c>
    </row>
    <row r="695">
      <c r="A695" s="3">
        <v>44771.875</v>
      </c>
      <c r="B695" s="1">
        <v>314.24</v>
      </c>
      <c r="C695" s="1">
        <v>291.12907</v>
      </c>
      <c r="D695" s="1">
        <v>0.0793837935868101</v>
      </c>
      <c r="E695" s="5">
        <f t="shared" si="1"/>
        <v>0.05876861067</v>
      </c>
    </row>
    <row r="696">
      <c r="A696" s="3">
        <v>44771.916666666664</v>
      </c>
      <c r="B696" s="1">
        <v>308.0</v>
      </c>
      <c r="C696" s="1">
        <v>294.69978</v>
      </c>
      <c r="D696" s="1">
        <v>0.0451314215436469</v>
      </c>
      <c r="E696" s="5">
        <f t="shared" si="1"/>
        <v>0.0602848896</v>
      </c>
    </row>
    <row r="697">
      <c r="A697" s="3">
        <v>44771.958333333336</v>
      </c>
      <c r="B697" s="1">
        <v>302.37</v>
      </c>
      <c r="C697" s="1">
        <v>300.49273</v>
      </c>
      <c r="D697" s="1">
        <v>0.00624730588324053</v>
      </c>
      <c r="E697" s="5">
        <f t="shared" si="1"/>
        <v>0.05977858837</v>
      </c>
    </row>
    <row r="698">
      <c r="A698" s="3">
        <v>44772.0</v>
      </c>
      <c r="B698" s="1">
        <v>290.44</v>
      </c>
      <c r="C698" s="1">
        <v>284.51859</v>
      </c>
      <c r="D698" s="1">
        <v>0.0208120320011426</v>
      </c>
      <c r="E698" s="5">
        <f t="shared" si="1"/>
        <v>0.05939337972</v>
      </c>
    </row>
    <row r="699">
      <c r="A699" s="3">
        <v>44772.041666666664</v>
      </c>
      <c r="B699" s="1">
        <v>306.56</v>
      </c>
      <c r="C699" s="1">
        <v>292.12589</v>
      </c>
      <c r="D699" s="1">
        <v>0.0494105811710149</v>
      </c>
      <c r="E699" s="5">
        <f t="shared" si="1"/>
        <v>0.05953552814</v>
      </c>
    </row>
    <row r="700">
      <c r="A700" s="3">
        <v>44772.083333333336</v>
      </c>
      <c r="B700" s="1">
        <v>333.85</v>
      </c>
      <c r="C700" s="1">
        <v>296.01734</v>
      </c>
      <c r="D700" s="1">
        <v>0.127805553553045</v>
      </c>
      <c r="E700" s="5">
        <f t="shared" si="1"/>
        <v>0.06023682703</v>
      </c>
    </row>
    <row r="701">
      <c r="A701" s="3">
        <v>44772.125</v>
      </c>
      <c r="B701" s="1">
        <v>332.11</v>
      </c>
      <c r="C701" s="1">
        <v>296.10708</v>
      </c>
      <c r="D701" s="1">
        <v>0.121587501386322</v>
      </c>
      <c r="E701" s="5">
        <f t="shared" si="1"/>
        <v>0.0590598383</v>
      </c>
    </row>
    <row r="702">
      <c r="A702" s="3">
        <v>44772.166666666664</v>
      </c>
      <c r="B702" s="1">
        <v>331.55</v>
      </c>
      <c r="C702" s="1">
        <v>294.81611</v>
      </c>
      <c r="D702" s="1">
        <v>0.12459933074892</v>
      </c>
      <c r="E702" s="5">
        <f t="shared" si="1"/>
        <v>0.05849231235</v>
      </c>
    </row>
    <row r="703">
      <c r="A703" s="3">
        <v>44772.208333333336</v>
      </c>
      <c r="B703" s="1">
        <v>316.0</v>
      </c>
      <c r="C703" s="1">
        <v>294.19332</v>
      </c>
      <c r="D703" s="1">
        <v>0.074123640876686</v>
      </c>
      <c r="E703" s="5">
        <f t="shared" si="1"/>
        <v>0.05905543625</v>
      </c>
    </row>
    <row r="704">
      <c r="A704" s="3">
        <v>44772.25</v>
      </c>
      <c r="B704" s="1">
        <v>302.23</v>
      </c>
      <c r="C704" s="1">
        <v>295.24927</v>
      </c>
      <c r="D704" s="1">
        <v>0.023643513157543</v>
      </c>
      <c r="E704" s="5">
        <f t="shared" si="1"/>
        <v>0.05968267317</v>
      </c>
    </row>
    <row r="705">
      <c r="A705" s="3">
        <v>44772.291666666664</v>
      </c>
      <c r="B705" s="1">
        <v>295.76</v>
      </c>
      <c r="C705" s="1">
        <v>297.28553</v>
      </c>
      <c r="D705" s="1">
        <v>0.00513153129249177</v>
      </c>
      <c r="E705" s="5">
        <f t="shared" si="1"/>
        <v>0.05976504491</v>
      </c>
    </row>
    <row r="706">
      <c r="A706" s="3">
        <v>44772.333333333336</v>
      </c>
      <c r="B706" s="1">
        <v>289.21</v>
      </c>
      <c r="C706" s="1">
        <v>299.72298</v>
      </c>
      <c r="D706" s="1">
        <v>0.0350756555269803</v>
      </c>
      <c r="E706" s="5">
        <f t="shared" si="1"/>
        <v>0.0603792675</v>
      </c>
    </row>
    <row r="707">
      <c r="A707" s="3">
        <v>44772.375</v>
      </c>
      <c r="B707" s="1">
        <v>290.28</v>
      </c>
      <c r="C707" s="1">
        <v>303.35021</v>
      </c>
      <c r="D707" s="1">
        <v>0.0430862071926702</v>
      </c>
      <c r="E707" s="5">
        <f t="shared" si="1"/>
        <v>0.06034102149</v>
      </c>
    </row>
    <row r="708">
      <c r="A708" s="3">
        <v>44772.416666666664</v>
      </c>
      <c r="B708" s="1">
        <v>285.82</v>
      </c>
      <c r="C708" s="1">
        <v>309.01191</v>
      </c>
      <c r="D708" s="1">
        <v>0.0750518321445927</v>
      </c>
      <c r="E708" s="5">
        <f t="shared" si="1"/>
        <v>0.06193246621</v>
      </c>
    </row>
    <row r="709">
      <c r="A709" s="3">
        <v>44772.458333333336</v>
      </c>
      <c r="B709" s="1">
        <v>294.01</v>
      </c>
      <c r="C709" s="1">
        <v>316.77857</v>
      </c>
      <c r="D709" s="1">
        <v>0.0718753481335559</v>
      </c>
      <c r="E709" s="5">
        <f t="shared" si="1"/>
        <v>0.06330239417</v>
      </c>
    </row>
    <row r="710">
      <c r="A710" s="3">
        <v>44772.5</v>
      </c>
      <c r="B710" s="1">
        <v>309.48</v>
      </c>
      <c r="C710" s="1">
        <v>323.60755</v>
      </c>
      <c r="D710" s="1">
        <v>0.0436564289059386</v>
      </c>
      <c r="E710" s="5">
        <f t="shared" si="1"/>
        <v>0.06231046093</v>
      </c>
    </row>
    <row r="711">
      <c r="A711" s="3">
        <v>44772.541666666664</v>
      </c>
      <c r="B711" s="1">
        <v>317.48</v>
      </c>
      <c r="C711" s="1">
        <v>327.02073</v>
      </c>
      <c r="D711" s="1">
        <v>0.0291746948274502</v>
      </c>
      <c r="E711" s="5">
        <f t="shared" si="1"/>
        <v>0.06133082373</v>
      </c>
    </row>
    <row r="712">
      <c r="A712" s="3">
        <v>44772.583333333336</v>
      </c>
      <c r="B712" s="1">
        <v>296.77</v>
      </c>
      <c r="C712" s="1">
        <v>325.87703</v>
      </c>
      <c r="D712" s="1">
        <v>0.0893190600147546</v>
      </c>
      <c r="E712" s="5">
        <f t="shared" si="1"/>
        <v>0.06372194364</v>
      </c>
    </row>
    <row r="713">
      <c r="A713" s="3">
        <v>44772.625</v>
      </c>
      <c r="B713" s="1">
        <v>282.02</v>
      </c>
      <c r="C713" s="1">
        <v>323.10912</v>
      </c>
      <c r="D713" s="1">
        <v>0.127167936330611</v>
      </c>
      <c r="E713" s="5">
        <f t="shared" si="1"/>
        <v>0.06658989735</v>
      </c>
    </row>
    <row r="714">
      <c r="A714" s="3">
        <v>44772.666666666664</v>
      </c>
      <c r="B714" s="1">
        <v>291.73</v>
      </c>
      <c r="C714" s="1">
        <v>319.14036</v>
      </c>
      <c r="D714" s="1">
        <v>0.085888102651761</v>
      </c>
      <c r="E714" s="5">
        <f t="shared" si="1"/>
        <v>0.06979361674</v>
      </c>
    </row>
    <row r="715">
      <c r="A715" s="3">
        <v>44772.708333333336</v>
      </c>
      <c r="B715" s="1">
        <v>303.45</v>
      </c>
      <c r="C715" s="1">
        <v>315.29811</v>
      </c>
      <c r="D715" s="1">
        <v>0.0375774850030024</v>
      </c>
      <c r="E715" s="5">
        <f t="shared" si="1"/>
        <v>0.06830555674</v>
      </c>
    </row>
    <row r="716">
      <c r="A716" s="3">
        <v>44772.75</v>
      </c>
      <c r="B716" s="1">
        <v>314.55</v>
      </c>
      <c r="C716" s="1">
        <v>311.62126</v>
      </c>
      <c r="D716" s="1">
        <v>0.00939839598877177</v>
      </c>
      <c r="E716" s="5">
        <f t="shared" si="1"/>
        <v>0.06415011174</v>
      </c>
    </row>
    <row r="717">
      <c r="A717" s="3">
        <v>44772.791666666664</v>
      </c>
      <c r="B717" s="1">
        <v>314.98</v>
      </c>
      <c r="C717" s="1">
        <v>309.37842</v>
      </c>
      <c r="D717" s="1">
        <v>0.0181059170190345</v>
      </c>
      <c r="E717" s="5">
        <f t="shared" si="1"/>
        <v>0.06023129062</v>
      </c>
    </row>
    <row r="718">
      <c r="A718" s="3">
        <v>44772.833333333336</v>
      </c>
      <c r="B718" s="1">
        <v>314.35</v>
      </c>
      <c r="C718" s="1">
        <v>308.83913</v>
      </c>
      <c r="D718" s="1">
        <v>0.0178438205029265</v>
      </c>
      <c r="E718" s="5">
        <f t="shared" si="1"/>
        <v>0.05671237873</v>
      </c>
    </row>
    <row r="719">
      <c r="A719" s="3">
        <v>44772.875</v>
      </c>
      <c r="B719" s="1">
        <v>310.27</v>
      </c>
      <c r="C719" s="1">
        <v>311.02603</v>
      </c>
      <c r="D719" s="1">
        <v>0.00243076118098543</v>
      </c>
      <c r="E719" s="5">
        <f t="shared" si="1"/>
        <v>0.05350600238</v>
      </c>
    </row>
    <row r="720">
      <c r="A720" s="3">
        <v>44772.916666666664</v>
      </c>
      <c r="B720" s="1">
        <v>310.15</v>
      </c>
      <c r="C720" s="1">
        <v>316.07494</v>
      </c>
      <c r="D720" s="1">
        <v>0.0187453646277684</v>
      </c>
      <c r="E720" s="5">
        <f t="shared" si="1"/>
        <v>0.05240658334</v>
      </c>
    </row>
    <row r="721">
      <c r="A721" s="3">
        <v>44772.958333333336</v>
      </c>
      <c r="B721" s="1">
        <v>306.71</v>
      </c>
      <c r="C721" s="1">
        <v>322.61064</v>
      </c>
      <c r="D721" s="1">
        <v>0.0492874010602998</v>
      </c>
      <c r="E721" s="5">
        <f t="shared" si="1"/>
        <v>0.05419992064</v>
      </c>
    </row>
    <row r="722">
      <c r="A722" s="3">
        <v>44773.0</v>
      </c>
      <c r="B722" s="1">
        <v>309.78</v>
      </c>
      <c r="C722" s="1">
        <v>290.02431</v>
      </c>
      <c r="D722" s="1">
        <v>0.0681173588517457</v>
      </c>
      <c r="E722" s="5">
        <f t="shared" si="1"/>
        <v>0.05617097592</v>
      </c>
    </row>
    <row r="723">
      <c r="A723" s="3">
        <v>44773.041666666664</v>
      </c>
      <c r="B723" s="1">
        <v>324.85</v>
      </c>
      <c r="C723" s="1">
        <v>291.33291</v>
      </c>
      <c r="D723" s="1">
        <v>0.115047386853754</v>
      </c>
      <c r="E723" s="5">
        <f t="shared" si="1"/>
        <v>0.05890584283</v>
      </c>
    </row>
    <row r="724">
      <c r="A724" s="3">
        <v>44773.083333333336</v>
      </c>
      <c r="B724" s="1">
        <v>338.09</v>
      </c>
      <c r="C724" s="1">
        <v>287.54297</v>
      </c>
      <c r="D724" s="1">
        <v>0.175789482872768</v>
      </c>
      <c r="E724" s="5">
        <f t="shared" si="1"/>
        <v>0.06090517321</v>
      </c>
    </row>
    <row r="725">
      <c r="A725" s="3">
        <v>44773.125</v>
      </c>
      <c r="B725" s="1">
        <v>330.05</v>
      </c>
      <c r="C725" s="1">
        <v>279.80016</v>
      </c>
      <c r="D725" s="1">
        <v>0.179591891584336</v>
      </c>
      <c r="E725" s="5">
        <f t="shared" si="1"/>
        <v>0.06332202281</v>
      </c>
    </row>
    <row r="726">
      <c r="A726" s="3">
        <v>44773.166666666664</v>
      </c>
      <c r="B726" s="1">
        <v>310.18</v>
      </c>
      <c r="C726" s="1">
        <v>270.48249</v>
      </c>
      <c r="D726" s="1">
        <v>0.146765544786281</v>
      </c>
      <c r="E726" s="5">
        <f t="shared" si="1"/>
        <v>0.06424561506</v>
      </c>
    </row>
    <row r="727">
      <c r="A727" s="3">
        <v>44773.208333333336</v>
      </c>
      <c r="B727" s="1">
        <v>285.88</v>
      </c>
      <c r="C727" s="1">
        <v>262.33885</v>
      </c>
      <c r="D727" s="1">
        <v>0.0897356605779129</v>
      </c>
      <c r="E727" s="5">
        <f t="shared" si="1"/>
        <v>0.06489611588</v>
      </c>
    </row>
    <row r="728">
      <c r="A728" s="3">
        <v>44773.25</v>
      </c>
      <c r="B728" s="1">
        <v>266.44</v>
      </c>
      <c r="C728" s="1">
        <v>257.18509</v>
      </c>
      <c r="D728" s="1">
        <v>0.0359854064634928</v>
      </c>
      <c r="E728" s="5">
        <f t="shared" si="1"/>
        <v>0.06541036143</v>
      </c>
    </row>
    <row r="729">
      <c r="A729" s="3">
        <v>44773.291666666664</v>
      </c>
      <c r="B729" s="1">
        <v>256.04</v>
      </c>
      <c r="C729" s="1">
        <v>254.44893</v>
      </c>
      <c r="D729" s="1">
        <v>0.00625300330404231</v>
      </c>
      <c r="E729" s="5">
        <f t="shared" si="1"/>
        <v>0.06545708943</v>
      </c>
    </row>
    <row r="730">
      <c r="A730" s="3">
        <v>44773.333333333336</v>
      </c>
      <c r="B730" s="1">
        <v>249.84</v>
      </c>
      <c r="C730" s="1">
        <v>254.3061</v>
      </c>
      <c r="D730" s="1">
        <v>0.017561906694334</v>
      </c>
      <c r="E730" s="5">
        <f t="shared" si="1"/>
        <v>0.0647273499</v>
      </c>
    </row>
    <row r="731">
      <c r="A731" s="3">
        <v>44773.375</v>
      </c>
      <c r="B731" s="1">
        <v>246.77</v>
      </c>
      <c r="C731" s="1">
        <v>257.38814</v>
      </c>
      <c r="D731" s="1">
        <v>0.0412534159499346</v>
      </c>
      <c r="E731" s="5">
        <f t="shared" si="1"/>
        <v>0.0646509836</v>
      </c>
    </row>
    <row r="732">
      <c r="A732" s="3">
        <v>44773.416666666664</v>
      </c>
      <c r="B732" s="1">
        <v>244.83</v>
      </c>
      <c r="C732" s="1">
        <v>262.95206</v>
      </c>
      <c r="D732" s="1">
        <v>0.0689177335214639</v>
      </c>
      <c r="E732" s="5">
        <f t="shared" si="1"/>
        <v>0.06439539615</v>
      </c>
    </row>
    <row r="733">
      <c r="A733" s="3">
        <v>44773.458333333336</v>
      </c>
      <c r="B733" s="1">
        <v>247.64</v>
      </c>
      <c r="C733" s="1">
        <v>270.14731</v>
      </c>
      <c r="D733" s="1">
        <v>0.0833149513870784</v>
      </c>
      <c r="E733" s="5">
        <f t="shared" si="1"/>
        <v>0.06487204629</v>
      </c>
    </row>
    <row r="734">
      <c r="A734" s="3">
        <v>44773.5</v>
      </c>
      <c r="B734" s="1">
        <v>250.23</v>
      </c>
      <c r="C734" s="1">
        <v>276.41011</v>
      </c>
      <c r="D734" s="1">
        <v>0.0947147338424053</v>
      </c>
      <c r="E734" s="5">
        <f t="shared" si="1"/>
        <v>0.06699947566</v>
      </c>
    </row>
    <row r="735">
      <c r="A735" s="3">
        <v>44773.541666666664</v>
      </c>
      <c r="B735" s="1">
        <v>250.09</v>
      </c>
      <c r="C735" s="1">
        <v>280.1993</v>
      </c>
      <c r="D735" s="1">
        <v>0.107456728121733</v>
      </c>
      <c r="E735" s="5">
        <f t="shared" si="1"/>
        <v>0.07026122705</v>
      </c>
    </row>
    <row r="736">
      <c r="A736" s="3">
        <v>44773.583333333336</v>
      </c>
      <c r="B736" s="1">
        <v>240.03</v>
      </c>
      <c r="C736" s="1">
        <v>281.00423</v>
      </c>
      <c r="D736" s="1">
        <v>0.14581357013736</v>
      </c>
      <c r="E736" s="5">
        <f t="shared" si="1"/>
        <v>0.07261516497</v>
      </c>
    </row>
    <row r="737">
      <c r="A737" s="3">
        <v>44773.625</v>
      </c>
      <c r="B737" s="1">
        <v>236.6</v>
      </c>
      <c r="C737" s="1">
        <v>281.43023</v>
      </c>
      <c r="D737" s="1">
        <v>0.159294294717379</v>
      </c>
      <c r="E737" s="5">
        <f t="shared" si="1"/>
        <v>0.07395376324</v>
      </c>
    </row>
    <row r="738">
      <c r="A738" s="3">
        <v>44773.666666666664</v>
      </c>
      <c r="B738" s="1">
        <v>246.73</v>
      </c>
      <c r="C738" s="1">
        <v>281.27251</v>
      </c>
      <c r="D738" s="1">
        <v>0.122807984328081</v>
      </c>
      <c r="E738" s="5">
        <f t="shared" si="1"/>
        <v>0.07549209164</v>
      </c>
    </row>
    <row r="739">
      <c r="A739" s="3">
        <v>44773.708333333336</v>
      </c>
      <c r="B739" s="1">
        <v>266.08</v>
      </c>
      <c r="C739" s="1">
        <v>281.60354</v>
      </c>
      <c r="D739" s="1">
        <v>0.0551255144022693</v>
      </c>
      <c r="E739" s="5">
        <f t="shared" si="1"/>
        <v>0.07622325953</v>
      </c>
    </row>
    <row r="740">
      <c r="A740" s="3">
        <v>44773.75</v>
      </c>
      <c r="B740" s="1">
        <v>283.31</v>
      </c>
      <c r="C740" s="1">
        <v>282.0231</v>
      </c>
      <c r="D740" s="1">
        <v>0.00456310139133994</v>
      </c>
      <c r="E740" s="5">
        <f t="shared" si="1"/>
        <v>0.07602178892</v>
      </c>
    </row>
    <row r="741">
      <c r="A741" s="3">
        <v>44773.791666666664</v>
      </c>
      <c r="B741" s="1">
        <v>298.59</v>
      </c>
      <c r="C741" s="1">
        <v>282.42404</v>
      </c>
      <c r="D741" s="1">
        <v>0.057240028150578</v>
      </c>
      <c r="E741" s="5">
        <f t="shared" si="1"/>
        <v>0.07765237689</v>
      </c>
    </row>
    <row r="742">
      <c r="A742" s="3">
        <v>44773.833333333336</v>
      </c>
      <c r="B742" s="1">
        <v>306.33</v>
      </c>
      <c r="C742" s="1">
        <v>283.68016</v>
      </c>
      <c r="D742" s="1">
        <v>0.0798428765691614</v>
      </c>
      <c r="E742" s="5">
        <f t="shared" si="1"/>
        <v>0.08023567089</v>
      </c>
    </row>
    <row r="743">
      <c r="A743" s="3">
        <v>44773.875</v>
      </c>
      <c r="B743" s="1">
        <v>313.37</v>
      </c>
      <c r="C743" s="1">
        <v>286.76794</v>
      </c>
      <c r="D743" s="1">
        <v>0.0927651117485448</v>
      </c>
      <c r="E743" s="5">
        <f t="shared" si="1"/>
        <v>0.08399960216</v>
      </c>
    </row>
    <row r="744">
      <c r="A744" s="3">
        <v>44773.916666666664</v>
      </c>
      <c r="B744" s="1">
        <v>317.07</v>
      </c>
      <c r="C744" s="1">
        <v>291.10705</v>
      </c>
      <c r="D744" s="1">
        <v>0.0891869502988676</v>
      </c>
      <c r="E744" s="5">
        <f t="shared" si="1"/>
        <v>0.08693466823</v>
      </c>
    </row>
    <row r="745">
      <c r="A745" s="3">
        <v>44773.958333333336</v>
      </c>
      <c r="B745" s="1">
        <v>318.7</v>
      </c>
      <c r="C745" s="1">
        <v>296.28229</v>
      </c>
      <c r="D745" s="1">
        <v>0.0756633479510368</v>
      </c>
      <c r="E745" s="5">
        <f t="shared" si="1"/>
        <v>0.08803366602</v>
      </c>
    </row>
    <row r="746">
      <c r="A746" s="3">
        <v>44774.0</v>
      </c>
      <c r="B746" s="1">
        <v>320.6</v>
      </c>
      <c r="C746" s="1">
        <v>302.66635</v>
      </c>
      <c r="D746" s="1">
        <v>0.059252209570043</v>
      </c>
      <c r="E746" s="5">
        <f t="shared" si="1"/>
        <v>0.0876642848</v>
      </c>
    </row>
    <row r="747">
      <c r="A747" s="3">
        <v>44774.041666666664</v>
      </c>
      <c r="B747" s="1">
        <v>331.57</v>
      </c>
      <c r="C747" s="1">
        <v>298.96368</v>
      </c>
      <c r="D747" s="1">
        <v>0.10906448569271</v>
      </c>
      <c r="E747" s="5">
        <f t="shared" si="1"/>
        <v>0.08741499725</v>
      </c>
    </row>
    <row r="748">
      <c r="A748" s="3">
        <v>44774.083333333336</v>
      </c>
      <c r="B748" s="1">
        <v>340.09</v>
      </c>
      <c r="C748" s="1">
        <v>290.54791</v>
      </c>
      <c r="D748" s="1">
        <v>0.170512635936703</v>
      </c>
      <c r="E748" s="5">
        <f t="shared" si="1"/>
        <v>0.08719512863</v>
      </c>
    </row>
    <row r="749">
      <c r="A749" s="3">
        <v>44774.125</v>
      </c>
      <c r="B749" s="1">
        <v>326.27</v>
      </c>
      <c r="C749" s="1">
        <v>278.26777</v>
      </c>
      <c r="D749" s="1">
        <v>0.172503736239378</v>
      </c>
      <c r="E749" s="5">
        <f t="shared" si="1"/>
        <v>0.08689978882</v>
      </c>
    </row>
    <row r="750">
      <c r="A750" s="3">
        <v>44774.166666666664</v>
      </c>
      <c r="B750" s="1">
        <v>306.17</v>
      </c>
      <c r="C750" s="1">
        <v>263.7552</v>
      </c>
      <c r="D750" s="1">
        <v>0.16081123708651</v>
      </c>
      <c r="E750" s="5">
        <f t="shared" si="1"/>
        <v>0.087485026</v>
      </c>
    </row>
    <row r="751">
      <c r="A751" s="3">
        <v>44774.208333333336</v>
      </c>
      <c r="B751" s="1">
        <v>282.36</v>
      </c>
      <c r="C751" s="1">
        <v>249.61537</v>
      </c>
      <c r="D751" s="1">
        <v>0.131180343582208</v>
      </c>
      <c r="E751" s="5">
        <f t="shared" si="1"/>
        <v>0.0892118878</v>
      </c>
    </row>
    <row r="752">
      <c r="A752" s="3">
        <v>44774.25</v>
      </c>
      <c r="B752" s="1">
        <v>266.53</v>
      </c>
      <c r="C752" s="1">
        <v>238.75503</v>
      </c>
      <c r="D752" s="1">
        <v>0.11633250197912</v>
      </c>
      <c r="E752" s="5">
        <f t="shared" si="1"/>
        <v>0.09255968344</v>
      </c>
    </row>
    <row r="753">
      <c r="A753" s="3">
        <v>44774.291666666664</v>
      </c>
      <c r="B753" s="1">
        <v>257.01</v>
      </c>
      <c r="C753" s="1">
        <v>232.45689</v>
      </c>
      <c r="D753" s="1">
        <v>0.105624358994048</v>
      </c>
      <c r="E753" s="5">
        <f t="shared" si="1"/>
        <v>0.0967001566</v>
      </c>
    </row>
    <row r="754">
      <c r="A754" s="3">
        <v>44774.333333333336</v>
      </c>
      <c r="B754" s="1">
        <v>251.12</v>
      </c>
      <c r="C754" s="1">
        <v>231.31234</v>
      </c>
      <c r="D754" s="1">
        <v>0.0856316615015005</v>
      </c>
      <c r="E754" s="5">
        <f t="shared" si="1"/>
        <v>0.09953639638</v>
      </c>
    </row>
    <row r="755">
      <c r="A755" s="3">
        <v>44774.375</v>
      </c>
      <c r="B755" s="1">
        <v>250.79</v>
      </c>
      <c r="C755" s="1">
        <v>234.77632</v>
      </c>
      <c r="D755" s="1">
        <v>0.0682082417852021</v>
      </c>
      <c r="E755" s="5">
        <f t="shared" si="1"/>
        <v>0.1006595141</v>
      </c>
    </row>
    <row r="756">
      <c r="A756" s="3">
        <v>44774.416666666664</v>
      </c>
      <c r="B756" s="1">
        <v>257.12</v>
      </c>
      <c r="C756" s="1">
        <v>242.07312</v>
      </c>
      <c r="D756" s="1">
        <v>0.0621584089964223</v>
      </c>
      <c r="E756" s="5">
        <f t="shared" si="1"/>
        <v>0.1003778756</v>
      </c>
    </row>
    <row r="757">
      <c r="A757" s="3">
        <v>44774.458333333336</v>
      </c>
      <c r="B757" s="1">
        <v>260.92</v>
      </c>
      <c r="C757" s="1">
        <v>251.65315</v>
      </c>
      <c r="D757" s="1">
        <v>0.0368238982901664</v>
      </c>
      <c r="E757" s="5">
        <f t="shared" si="1"/>
        <v>0.09844074839</v>
      </c>
    </row>
    <row r="758">
      <c r="A758" s="3">
        <v>44774.5</v>
      </c>
      <c r="B758" s="1">
        <v>270.99</v>
      </c>
      <c r="C758" s="1">
        <v>260.77044</v>
      </c>
      <c r="D758" s="1">
        <v>0.0391898713673221</v>
      </c>
      <c r="E758" s="5">
        <f t="shared" si="1"/>
        <v>0.09612721245</v>
      </c>
    </row>
    <row r="759">
      <c r="A759" s="3">
        <v>44774.541666666664</v>
      </c>
      <c r="B759" s="1">
        <v>281.61</v>
      </c>
      <c r="C759" s="1">
        <v>268.667</v>
      </c>
      <c r="D759" s="1">
        <v>0.0481748781949403</v>
      </c>
      <c r="E759" s="5">
        <f t="shared" si="1"/>
        <v>0.09365713537</v>
      </c>
    </row>
    <row r="760">
      <c r="A760" s="3">
        <v>44774.583333333336</v>
      </c>
      <c r="B760" s="1">
        <v>268.74</v>
      </c>
      <c r="C760" s="1">
        <v>276.27947</v>
      </c>
      <c r="D760" s="1">
        <v>0.0272892879083632</v>
      </c>
      <c r="E760" s="5">
        <f t="shared" si="1"/>
        <v>0.08871862361</v>
      </c>
    </row>
    <row r="761">
      <c r="A761" s="3">
        <v>44774.625</v>
      </c>
      <c r="B761" s="1">
        <v>256.71</v>
      </c>
      <c r="C761" s="1">
        <v>284.36898</v>
      </c>
      <c r="D761" s="1">
        <v>0.0972644062654092</v>
      </c>
      <c r="E761" s="5">
        <f t="shared" si="1"/>
        <v>0.08613404493</v>
      </c>
    </row>
    <row r="762">
      <c r="A762" s="3">
        <v>44774.666666666664</v>
      </c>
      <c r="B762" s="1">
        <v>267.71</v>
      </c>
      <c r="C762" s="1">
        <v>290.43182</v>
      </c>
      <c r="D762" s="1">
        <v>0.0782346094171087</v>
      </c>
      <c r="E762" s="5">
        <f t="shared" si="1"/>
        <v>0.08427682097</v>
      </c>
    </row>
    <row r="763">
      <c r="A763" s="3">
        <v>44774.708333333336</v>
      </c>
      <c r="B763" s="1">
        <v>301.92</v>
      </c>
      <c r="C763" s="1">
        <v>295.55836</v>
      </c>
      <c r="D763" s="1">
        <v>0.0215241416280697</v>
      </c>
      <c r="E763" s="5">
        <f t="shared" si="1"/>
        <v>0.08287676377</v>
      </c>
    </row>
    <row r="764">
      <c r="A764" s="3">
        <v>44774.75</v>
      </c>
      <c r="B764" s="1">
        <v>317.92</v>
      </c>
      <c r="C764" s="1">
        <v>299.39637</v>
      </c>
      <c r="D764" s="1">
        <v>0.0618699218029932</v>
      </c>
      <c r="E764" s="5">
        <f t="shared" si="1"/>
        <v>0.08526454796</v>
      </c>
    </row>
    <row r="765">
      <c r="A765" s="3">
        <v>44774.791666666664</v>
      </c>
      <c r="B765" s="1">
        <v>322.61</v>
      </c>
      <c r="C765" s="1">
        <v>301.92266</v>
      </c>
      <c r="D765" s="1">
        <v>0.0685186729608172</v>
      </c>
      <c r="E765" s="5">
        <f t="shared" si="1"/>
        <v>0.08573449149</v>
      </c>
    </row>
    <row r="766">
      <c r="A766" s="3">
        <v>44774.833333333336</v>
      </c>
      <c r="B766" s="1">
        <v>322.27</v>
      </c>
      <c r="C766" s="1">
        <v>304.03101</v>
      </c>
      <c r="D766" s="1">
        <v>0.0599905581999678</v>
      </c>
      <c r="E766" s="5">
        <f t="shared" si="1"/>
        <v>0.08490731156</v>
      </c>
    </row>
    <row r="767">
      <c r="A767" s="3">
        <v>44774.875</v>
      </c>
      <c r="B767" s="1">
        <v>313.67</v>
      </c>
      <c r="C767" s="1">
        <v>306.4258</v>
      </c>
      <c r="D767" s="1">
        <v>0.0236409597364191</v>
      </c>
      <c r="E767" s="5">
        <f t="shared" si="1"/>
        <v>0.08202713856</v>
      </c>
    </row>
    <row r="768">
      <c r="A768" s="3">
        <v>44774.916666666664</v>
      </c>
      <c r="B768" s="1">
        <v>307.97</v>
      </c>
      <c r="C768" s="1">
        <v>308.61206</v>
      </c>
      <c r="D768" s="1">
        <v>0.00208047605138943</v>
      </c>
      <c r="E768" s="5">
        <f t="shared" si="1"/>
        <v>0.07839770213</v>
      </c>
    </row>
    <row r="769">
      <c r="A769" s="3">
        <v>44774.958333333336</v>
      </c>
      <c r="B769" s="1">
        <v>305.13</v>
      </c>
      <c r="C769" s="1">
        <v>310.66484</v>
      </c>
      <c r="D769" s="1">
        <v>0.0178161133393789</v>
      </c>
      <c r="E769" s="5">
        <f t="shared" si="1"/>
        <v>0.07598740069</v>
      </c>
    </row>
    <row r="770">
      <c r="A770" s="3">
        <v>44775.0</v>
      </c>
      <c r="B770" s="1">
        <v>303.65</v>
      </c>
      <c r="C770" s="1">
        <v>285.25858</v>
      </c>
      <c r="D770" s="1">
        <v>0.0644728021853014</v>
      </c>
      <c r="E770" s="5">
        <f t="shared" si="1"/>
        <v>0.07620492538</v>
      </c>
    </row>
    <row r="771">
      <c r="A771" s="3">
        <v>44775.041666666664</v>
      </c>
      <c r="B771" s="1">
        <v>312.98</v>
      </c>
      <c r="C771" s="1">
        <v>289.46731</v>
      </c>
      <c r="D771" s="1">
        <v>0.0812274449919751</v>
      </c>
      <c r="E771" s="5">
        <f t="shared" si="1"/>
        <v>0.07504504869</v>
      </c>
    </row>
    <row r="772">
      <c r="A772" s="3">
        <v>44775.083333333336</v>
      </c>
      <c r="B772" s="1">
        <v>323.57</v>
      </c>
      <c r="C772" s="1">
        <v>288.03588</v>
      </c>
      <c r="D772" s="1">
        <v>0.123366991640069</v>
      </c>
      <c r="E772" s="5">
        <f t="shared" si="1"/>
        <v>0.07308064684</v>
      </c>
    </row>
    <row r="773">
      <c r="A773" s="3">
        <v>44775.125</v>
      </c>
      <c r="B773" s="1">
        <v>314.25</v>
      </c>
      <c r="C773" s="1">
        <v>280.02144</v>
      </c>
      <c r="D773" s="1">
        <v>0.122235497396199</v>
      </c>
      <c r="E773" s="5">
        <f t="shared" si="1"/>
        <v>0.07098613689</v>
      </c>
    </row>
    <row r="774">
      <c r="A774" s="3">
        <v>44775.166666666664</v>
      </c>
      <c r="B774" s="1">
        <v>298.48</v>
      </c>
      <c r="C774" s="1">
        <v>266.91223</v>
      </c>
      <c r="D774" s="1">
        <v>0.118270226883196</v>
      </c>
      <c r="E774" s="5">
        <f t="shared" si="1"/>
        <v>0.0692135948</v>
      </c>
    </row>
    <row r="775">
      <c r="A775" s="3">
        <v>44775.208333333336</v>
      </c>
      <c r="B775" s="1">
        <v>280.65</v>
      </c>
      <c r="C775" s="1">
        <v>252.02942</v>
      </c>
      <c r="D775" s="1">
        <v>0.113560472424211</v>
      </c>
      <c r="E775" s="5">
        <f t="shared" si="1"/>
        <v>0.0684794335</v>
      </c>
    </row>
    <row r="776">
      <c r="A776" s="3">
        <v>44775.25</v>
      </c>
      <c r="B776" s="1">
        <v>264.69</v>
      </c>
      <c r="C776" s="1">
        <v>238.28862</v>
      </c>
      <c r="D776" s="1">
        <v>0.110795807202207</v>
      </c>
      <c r="E776" s="5">
        <f t="shared" si="1"/>
        <v>0.06824873788</v>
      </c>
    </row>
    <row r="777">
      <c r="A777" s="3">
        <v>44775.291666666664</v>
      </c>
      <c r="B777" s="1">
        <v>254.58</v>
      </c>
      <c r="C777" s="1">
        <v>227.93799</v>
      </c>
      <c r="D777" s="1">
        <v>0.11688271007391</v>
      </c>
      <c r="E777" s="5">
        <f t="shared" si="1"/>
        <v>0.06871783584</v>
      </c>
    </row>
    <row r="778">
      <c r="A778" s="3">
        <v>44775.333333333336</v>
      </c>
      <c r="B778" s="1">
        <v>247.83</v>
      </c>
      <c r="C778" s="1">
        <v>222.55219</v>
      </c>
      <c r="D778" s="1">
        <v>0.113581492952282</v>
      </c>
      <c r="E778" s="5">
        <f t="shared" si="1"/>
        <v>0.06988241215</v>
      </c>
    </row>
    <row r="779">
      <c r="A779" s="3">
        <v>44775.375</v>
      </c>
      <c r="B779" s="1">
        <v>244.16</v>
      </c>
      <c r="C779" s="1">
        <v>222.77665</v>
      </c>
      <c r="D779" s="1">
        <v>0.0959855981315816</v>
      </c>
      <c r="E779" s="5">
        <f t="shared" si="1"/>
        <v>0.071039802</v>
      </c>
    </row>
    <row r="780">
      <c r="A780" s="3">
        <v>44775.416666666664</v>
      </c>
      <c r="B780" s="1">
        <v>246.41</v>
      </c>
      <c r="C780" s="1">
        <v>227.78353</v>
      </c>
      <c r="D780" s="1">
        <v>0.0817726812820926</v>
      </c>
      <c r="E780" s="5">
        <f t="shared" si="1"/>
        <v>0.07185706335</v>
      </c>
    </row>
    <row r="781">
      <c r="A781" s="3">
        <v>44775.458333333336</v>
      </c>
      <c r="B781" s="1">
        <v>256.34</v>
      </c>
      <c r="C781" s="1">
        <v>234.24514</v>
      </c>
      <c r="D781" s="1">
        <v>0.0943236645165828</v>
      </c>
      <c r="E781" s="5">
        <f t="shared" si="1"/>
        <v>0.07425288694</v>
      </c>
    </row>
    <row r="782">
      <c r="A782" s="3">
        <v>44775.5</v>
      </c>
      <c r="B782" s="1">
        <v>261.49</v>
      </c>
      <c r="C782" s="1">
        <v>238.88994</v>
      </c>
      <c r="D782" s="1">
        <v>0.0946044860658427</v>
      </c>
      <c r="E782" s="5">
        <f t="shared" si="1"/>
        <v>0.07656182922</v>
      </c>
    </row>
    <row r="783">
      <c r="A783" s="3">
        <v>44775.541666666664</v>
      </c>
      <c r="B783" s="1">
        <v>266.58</v>
      </c>
      <c r="C783" s="1">
        <v>241.26419</v>
      </c>
      <c r="D783" s="1">
        <v>0.104929828168863</v>
      </c>
      <c r="E783" s="5">
        <f t="shared" si="1"/>
        <v>0.0789266188</v>
      </c>
    </row>
    <row r="784">
      <c r="A784" s="3">
        <v>44775.583333333336</v>
      </c>
      <c r="B784" s="1">
        <v>245.71</v>
      </c>
      <c r="C784" s="1">
        <v>241.66597</v>
      </c>
      <c r="D784" s="1">
        <v>0.0167339654813626</v>
      </c>
      <c r="E784" s="5">
        <f t="shared" si="1"/>
        <v>0.0784868137</v>
      </c>
    </row>
    <row r="785">
      <c r="A785" s="3">
        <v>44775.625</v>
      </c>
      <c r="B785" s="1">
        <v>225.21</v>
      </c>
      <c r="C785" s="1">
        <v>241.85284</v>
      </c>
      <c r="D785" s="1">
        <v>0.0688139117985961</v>
      </c>
      <c r="E785" s="5">
        <f t="shared" si="1"/>
        <v>0.07730137643</v>
      </c>
    </row>
    <row r="786">
      <c r="A786" s="3">
        <v>44775.666666666664</v>
      </c>
      <c r="B786" s="1">
        <v>231.84</v>
      </c>
      <c r="C786" s="1">
        <v>241.30125</v>
      </c>
      <c r="D786" s="1">
        <v>0.0392092871462539</v>
      </c>
      <c r="E786" s="5">
        <f t="shared" si="1"/>
        <v>0.07567532134</v>
      </c>
    </row>
    <row r="787">
      <c r="A787" s="3">
        <v>44775.708333333336</v>
      </c>
      <c r="B787" s="1">
        <v>243.08</v>
      </c>
      <c r="C787" s="1">
        <v>241.16472</v>
      </c>
      <c r="D787" s="1">
        <v>0.00794179181764241</v>
      </c>
      <c r="E787" s="5">
        <f t="shared" si="1"/>
        <v>0.07510939009</v>
      </c>
    </row>
    <row r="788">
      <c r="A788" s="3">
        <v>44775.75</v>
      </c>
      <c r="B788" s="1">
        <v>263.54</v>
      </c>
      <c r="C788" s="1">
        <v>241.63539</v>
      </c>
      <c r="D788" s="1">
        <v>0.0906514976965916</v>
      </c>
      <c r="E788" s="5">
        <f t="shared" si="1"/>
        <v>0.07630862242</v>
      </c>
    </row>
    <row r="789">
      <c r="A789" s="3">
        <v>44775.791666666664</v>
      </c>
      <c r="B789" s="1">
        <v>278.11</v>
      </c>
      <c r="C789" s="1">
        <v>243.30544</v>
      </c>
      <c r="D789" s="1">
        <v>0.143048836063838</v>
      </c>
      <c r="E789" s="5">
        <f t="shared" si="1"/>
        <v>0.07941404589</v>
      </c>
    </row>
    <row r="790">
      <c r="A790" s="3">
        <v>44775.833333333336</v>
      </c>
      <c r="B790" s="1">
        <v>280.38</v>
      </c>
      <c r="C790" s="1">
        <v>246.89907</v>
      </c>
      <c r="D790" s="1">
        <v>0.135605735574459</v>
      </c>
      <c r="E790" s="5">
        <f t="shared" si="1"/>
        <v>0.08256467828</v>
      </c>
    </row>
    <row r="791">
      <c r="A791" s="3">
        <v>44775.875</v>
      </c>
      <c r="B791" s="1">
        <v>284.27</v>
      </c>
      <c r="C791" s="1">
        <v>252.71246</v>
      </c>
      <c r="D791" s="1">
        <v>0.124875283157783</v>
      </c>
      <c r="E791" s="5">
        <f t="shared" si="1"/>
        <v>0.08678277509</v>
      </c>
    </row>
    <row r="792">
      <c r="A792" s="3">
        <v>44775.916666666664</v>
      </c>
      <c r="B792" s="1">
        <v>286.16</v>
      </c>
      <c r="C792" s="1">
        <v>259.82587</v>
      </c>
      <c r="D792" s="1">
        <v>0.101352994603655</v>
      </c>
      <c r="E792" s="5">
        <f t="shared" si="1"/>
        <v>0.09091913002</v>
      </c>
    </row>
    <row r="793">
      <c r="A793" s="3">
        <v>44775.958333333336</v>
      </c>
      <c r="B793" s="1">
        <v>288.44</v>
      </c>
      <c r="C793" s="1">
        <v>268.3361</v>
      </c>
      <c r="D793" s="1">
        <v>0.0749205939864223</v>
      </c>
      <c r="E793" s="5">
        <f t="shared" si="1"/>
        <v>0.09329848339</v>
      </c>
    </row>
    <row r="794">
      <c r="A794" s="3">
        <v>44776.0</v>
      </c>
      <c r="B794" s="1">
        <v>293.38</v>
      </c>
      <c r="C794" s="1">
        <v>273.17548</v>
      </c>
      <c r="D794" s="1">
        <v>0.0739616893873491</v>
      </c>
      <c r="E794" s="5">
        <f t="shared" si="1"/>
        <v>0.09369385369</v>
      </c>
    </row>
    <row r="795">
      <c r="A795" s="3">
        <v>44776.041666666664</v>
      </c>
      <c r="B795" s="1">
        <v>305.6</v>
      </c>
      <c r="C795" s="1">
        <v>274.45721</v>
      </c>
      <c r="D795" s="1">
        <v>0.113470475051466</v>
      </c>
      <c r="E795" s="5">
        <f t="shared" si="1"/>
        <v>0.09503731327</v>
      </c>
    </row>
    <row r="796">
      <c r="A796" s="3">
        <v>44776.083333333336</v>
      </c>
      <c r="B796" s="1">
        <v>318.77</v>
      </c>
      <c r="C796" s="1">
        <v>272.44663</v>
      </c>
      <c r="D796" s="1">
        <v>0.170027318744959</v>
      </c>
      <c r="E796" s="5">
        <f t="shared" si="1"/>
        <v>0.09698149357</v>
      </c>
    </row>
    <row r="797">
      <c r="A797" s="3">
        <v>44776.125</v>
      </c>
      <c r="B797" s="1">
        <v>306.88</v>
      </c>
      <c r="C797" s="1">
        <v>265.62634</v>
      </c>
      <c r="D797" s="1">
        <v>0.155307112991881</v>
      </c>
      <c r="E797" s="5">
        <f t="shared" si="1"/>
        <v>0.09835947755</v>
      </c>
    </row>
    <row r="798">
      <c r="A798" s="3">
        <v>44776.166666666664</v>
      </c>
      <c r="B798" s="1">
        <v>284.4</v>
      </c>
      <c r="C798" s="1">
        <v>253.84172</v>
      </c>
      <c r="D798" s="1">
        <v>0.120383205723629</v>
      </c>
      <c r="E798" s="5">
        <f t="shared" si="1"/>
        <v>0.09844751834</v>
      </c>
    </row>
    <row r="799">
      <c r="A799" s="3">
        <v>44776.208333333336</v>
      </c>
      <c r="B799" s="1">
        <v>258.85</v>
      </c>
      <c r="C799" s="1">
        <v>238.8836</v>
      </c>
      <c r="D799" s="1">
        <v>0.0835821295392401</v>
      </c>
      <c r="E799" s="5">
        <f t="shared" si="1"/>
        <v>0.09719842071</v>
      </c>
    </row>
    <row r="800">
      <c r="A800" s="3">
        <v>44776.25</v>
      </c>
      <c r="B800" s="1">
        <v>239.32</v>
      </c>
      <c r="C800" s="1">
        <v>224.14171</v>
      </c>
      <c r="D800" s="1">
        <v>0.0677173829003089</v>
      </c>
      <c r="E800" s="5">
        <f t="shared" si="1"/>
        <v>0.09540348637</v>
      </c>
    </row>
    <row r="801">
      <c r="A801" s="3">
        <v>44776.291666666664</v>
      </c>
      <c r="B801" s="1">
        <v>229.35</v>
      </c>
      <c r="C801" s="1">
        <v>212.89871</v>
      </c>
      <c r="D801" s="1">
        <v>0.0772728496100328</v>
      </c>
      <c r="E801" s="5">
        <f t="shared" si="1"/>
        <v>0.09375307552</v>
      </c>
    </row>
    <row r="802">
      <c r="A802" s="3">
        <v>44776.333333333336</v>
      </c>
      <c r="B802" s="1">
        <v>221.03</v>
      </c>
      <c r="C802" s="1">
        <v>207.54773</v>
      </c>
      <c r="D802" s="1">
        <v>0.0649598528492699</v>
      </c>
      <c r="E802" s="5">
        <f t="shared" si="1"/>
        <v>0.09172717385</v>
      </c>
    </row>
    <row r="803">
      <c r="A803" s="3">
        <v>44776.375</v>
      </c>
      <c r="B803" s="1">
        <v>218.29</v>
      </c>
      <c r="C803" s="1">
        <v>208.09681</v>
      </c>
      <c r="D803" s="1">
        <v>0.0489829229001635</v>
      </c>
      <c r="E803" s="5">
        <f t="shared" si="1"/>
        <v>0.08976872904</v>
      </c>
    </row>
    <row r="804">
      <c r="A804" s="3">
        <v>44776.416666666664</v>
      </c>
      <c r="B804" s="1">
        <v>218.87</v>
      </c>
      <c r="C804" s="1">
        <v>212.78443</v>
      </c>
      <c r="D804" s="1">
        <v>0.0285996959457983</v>
      </c>
      <c r="E804" s="5">
        <f t="shared" si="1"/>
        <v>0.08755318799</v>
      </c>
    </row>
    <row r="805">
      <c r="A805" s="3">
        <v>44776.458333333336</v>
      </c>
      <c r="B805" s="1">
        <v>222.98</v>
      </c>
      <c r="C805" s="1">
        <v>219.29329</v>
      </c>
      <c r="D805" s="1">
        <v>0.0168117775058232</v>
      </c>
      <c r="E805" s="5">
        <f t="shared" si="1"/>
        <v>0.08432352603</v>
      </c>
    </row>
    <row r="806">
      <c r="A806" s="3">
        <v>44776.5</v>
      </c>
      <c r="B806" s="1">
        <v>232.53</v>
      </c>
      <c r="C806" s="1">
        <v>225.22411</v>
      </c>
      <c r="D806" s="1">
        <v>0.0324383122215468</v>
      </c>
      <c r="E806" s="5">
        <f t="shared" si="1"/>
        <v>0.08173326879</v>
      </c>
    </row>
    <row r="807">
      <c r="A807" s="3">
        <v>44776.541666666664</v>
      </c>
      <c r="B807" s="1">
        <v>235.32</v>
      </c>
      <c r="C807" s="1">
        <v>231.75683</v>
      </c>
      <c r="D807" s="1">
        <v>0.0153746062198036</v>
      </c>
      <c r="E807" s="5">
        <f t="shared" si="1"/>
        <v>0.0780018012</v>
      </c>
    </row>
    <row r="808">
      <c r="A808" s="3">
        <v>44776.583333333336</v>
      </c>
      <c r="B808" s="1">
        <v>218.38</v>
      </c>
      <c r="C808" s="1">
        <v>240.1064</v>
      </c>
      <c r="D808" s="1">
        <v>0.0904865509624067</v>
      </c>
      <c r="E808" s="5">
        <f t="shared" si="1"/>
        <v>0.0810748256</v>
      </c>
    </row>
    <row r="809">
      <c r="A809" s="3">
        <v>44776.625</v>
      </c>
      <c r="B809" s="1">
        <v>216.18</v>
      </c>
      <c r="C809" s="1">
        <v>250.31899</v>
      </c>
      <c r="D809" s="1">
        <v>0.136381942097161</v>
      </c>
      <c r="E809" s="5">
        <f t="shared" si="1"/>
        <v>0.0838901602</v>
      </c>
    </row>
    <row r="810">
      <c r="A810" s="3">
        <v>44776.666666666664</v>
      </c>
      <c r="B810" s="1">
        <v>224.12</v>
      </c>
      <c r="C810" s="1">
        <v>259.02907</v>
      </c>
      <c r="D810" s="1">
        <v>0.134768927672866</v>
      </c>
      <c r="E810" s="5">
        <f t="shared" si="1"/>
        <v>0.08787181188</v>
      </c>
    </row>
    <row r="811">
      <c r="A811" s="3">
        <v>44776.708333333336</v>
      </c>
      <c r="B811" s="1">
        <v>242.37</v>
      </c>
      <c r="C811" s="1">
        <v>265.65122</v>
      </c>
      <c r="D811" s="1">
        <v>0.0876382950546962</v>
      </c>
      <c r="E811" s="5">
        <f t="shared" si="1"/>
        <v>0.09119249952</v>
      </c>
    </row>
    <row r="812">
      <c r="A812" s="3">
        <v>44776.75</v>
      </c>
      <c r="B812" s="1">
        <v>269.05</v>
      </c>
      <c r="C812" s="1">
        <v>270.29687</v>
      </c>
      <c r="D812" s="1">
        <v>0.004612964996598</v>
      </c>
      <c r="E812" s="5">
        <f t="shared" si="1"/>
        <v>0.08760756066</v>
      </c>
    </row>
    <row r="813">
      <c r="A813" s="3">
        <v>44776.791666666664</v>
      </c>
      <c r="B813" s="1">
        <v>291.35</v>
      </c>
      <c r="C813" s="1">
        <v>275.39178</v>
      </c>
      <c r="D813" s="1">
        <v>0.0579473359734994</v>
      </c>
      <c r="E813" s="5">
        <f t="shared" si="1"/>
        <v>0.08406166482</v>
      </c>
    </row>
    <row r="814">
      <c r="A814" s="3">
        <v>44776.833333333336</v>
      </c>
      <c r="B814" s="1">
        <v>299.4</v>
      </c>
      <c r="C814" s="1">
        <v>282.59949</v>
      </c>
      <c r="D814" s="1">
        <v>0.059449894973271</v>
      </c>
      <c r="E814" s="5">
        <f t="shared" si="1"/>
        <v>0.08088850479</v>
      </c>
    </row>
    <row r="815">
      <c r="A815" s="3">
        <v>44776.875</v>
      </c>
      <c r="B815" s="1">
        <v>305.6</v>
      </c>
      <c r="C815" s="1">
        <v>290.67161</v>
      </c>
      <c r="D815" s="1">
        <v>0.0513582664643445</v>
      </c>
      <c r="E815" s="5">
        <f t="shared" si="1"/>
        <v>0.07782529577</v>
      </c>
    </row>
    <row r="816">
      <c r="A816" s="3">
        <v>44776.916666666664</v>
      </c>
      <c r="B816" s="1">
        <v>309.21</v>
      </c>
      <c r="C816" s="1">
        <v>296.2664</v>
      </c>
      <c r="D816" s="1">
        <v>0.043689058225975</v>
      </c>
      <c r="E816" s="5">
        <f t="shared" si="1"/>
        <v>0.07542263175</v>
      </c>
    </row>
    <row r="817">
      <c r="A817" s="3">
        <v>44776.958333333336</v>
      </c>
      <c r="B817" s="1">
        <v>314.21</v>
      </c>
      <c r="C817" s="1">
        <v>299.50363</v>
      </c>
      <c r="D817" s="1">
        <v>0.0491024766544565</v>
      </c>
      <c r="E817" s="5">
        <f t="shared" si="1"/>
        <v>0.07434687686</v>
      </c>
    </row>
    <row r="818">
      <c r="A818" s="3">
        <v>44777.0</v>
      </c>
      <c r="B818" s="1">
        <v>319.83</v>
      </c>
      <c r="C818" s="1">
        <v>298.78466</v>
      </c>
      <c r="D818" s="1">
        <v>0.0704364809090266</v>
      </c>
      <c r="E818" s="5">
        <f t="shared" si="1"/>
        <v>0.07419999317</v>
      </c>
    </row>
    <row r="819">
      <c r="A819" s="3">
        <v>44777.041666666664</v>
      </c>
      <c r="B819" s="1">
        <v>331.57</v>
      </c>
      <c r="C819" s="1">
        <v>292.45607</v>
      </c>
      <c r="D819" s="1">
        <v>0.133742924193708</v>
      </c>
      <c r="E819" s="5">
        <f t="shared" si="1"/>
        <v>0.07504467856</v>
      </c>
    </row>
    <row r="820">
      <c r="A820" s="3">
        <v>44777.083333333336</v>
      </c>
      <c r="B820" s="1">
        <v>338.29</v>
      </c>
      <c r="C820" s="1">
        <v>281.78203</v>
      </c>
      <c r="D820" s="1">
        <v>0.20053787674111</v>
      </c>
      <c r="E820" s="5">
        <f t="shared" si="1"/>
        <v>0.07631595181</v>
      </c>
    </row>
    <row r="821">
      <c r="A821" s="3">
        <v>44777.125</v>
      </c>
      <c r="B821" s="1">
        <v>322.38</v>
      </c>
      <c r="C821" s="1">
        <v>268.89522</v>
      </c>
      <c r="D821" s="1">
        <v>0.198905655518904</v>
      </c>
      <c r="E821" s="5">
        <f t="shared" si="1"/>
        <v>0.07813255774</v>
      </c>
    </row>
    <row r="822">
      <c r="A822" s="3">
        <v>44777.166666666664</v>
      </c>
      <c r="B822" s="1">
        <v>298.54</v>
      </c>
      <c r="C822" s="1">
        <v>255.1428</v>
      </c>
      <c r="D822" s="1">
        <v>0.17008984772449</v>
      </c>
      <c r="E822" s="5">
        <f t="shared" si="1"/>
        <v>0.08020366783</v>
      </c>
    </row>
    <row r="823">
      <c r="A823" s="3">
        <v>44777.208333333336</v>
      </c>
      <c r="B823" s="1">
        <v>274.46</v>
      </c>
      <c r="C823" s="1">
        <v>243.17886</v>
      </c>
      <c r="D823" s="1">
        <v>0.128634290003662</v>
      </c>
      <c r="E823" s="5">
        <f t="shared" si="1"/>
        <v>0.08208084118</v>
      </c>
    </row>
    <row r="824">
      <c r="A824" s="3">
        <v>44777.25</v>
      </c>
      <c r="B824" s="1">
        <v>257.56</v>
      </c>
      <c r="C824" s="1">
        <v>235.7169</v>
      </c>
      <c r="D824" s="1">
        <v>0.0926666692120929</v>
      </c>
      <c r="E824" s="5">
        <f t="shared" si="1"/>
        <v>0.08312039478</v>
      </c>
    </row>
    <row r="825">
      <c r="A825" s="3">
        <v>44777.291666666664</v>
      </c>
      <c r="B825" s="1">
        <v>252.87</v>
      </c>
      <c r="C825" s="1">
        <v>233.06408</v>
      </c>
      <c r="D825" s="1">
        <v>0.0849805770155573</v>
      </c>
      <c r="E825" s="5">
        <f t="shared" si="1"/>
        <v>0.08344155008</v>
      </c>
    </row>
    <row r="826">
      <c r="A826" s="3">
        <v>44777.333333333336</v>
      </c>
      <c r="B826" s="1">
        <v>253.08</v>
      </c>
      <c r="C826" s="1">
        <v>235.59042</v>
      </c>
      <c r="D826" s="1">
        <v>0.0742372291708636</v>
      </c>
      <c r="E826" s="5">
        <f t="shared" si="1"/>
        <v>0.08382810743</v>
      </c>
    </row>
    <row r="827">
      <c r="A827" s="3">
        <v>44777.375</v>
      </c>
      <c r="B827" s="1">
        <v>256.21</v>
      </c>
      <c r="C827" s="1">
        <v>242.75434</v>
      </c>
      <c r="D827" s="1">
        <v>0.0554291222970512</v>
      </c>
      <c r="E827" s="5">
        <f t="shared" si="1"/>
        <v>0.08409669907</v>
      </c>
    </row>
    <row r="828">
      <c r="A828" s="3">
        <v>44777.416666666664</v>
      </c>
      <c r="B828" s="1">
        <v>253.85</v>
      </c>
      <c r="C828" s="1">
        <v>253.19321</v>
      </c>
      <c r="D828" s="1">
        <v>0.00259402690933141</v>
      </c>
      <c r="E828" s="5">
        <f t="shared" si="1"/>
        <v>0.08301312953</v>
      </c>
    </row>
    <row r="829">
      <c r="A829" s="3">
        <v>44777.458333333336</v>
      </c>
      <c r="B829" s="1">
        <v>262.74</v>
      </c>
      <c r="C829" s="1">
        <v>265.05887</v>
      </c>
      <c r="D829" s="1">
        <v>0.00874850934058537</v>
      </c>
      <c r="E829" s="5">
        <f t="shared" si="1"/>
        <v>0.08267716002</v>
      </c>
    </row>
    <row r="830">
      <c r="A830" s="3">
        <v>44777.5</v>
      </c>
      <c r="B830" s="1">
        <v>279.22</v>
      </c>
      <c r="C830" s="1">
        <v>275.65953</v>
      </c>
      <c r="D830" s="1">
        <v>0.0129161868628304</v>
      </c>
      <c r="E830" s="5">
        <f t="shared" si="1"/>
        <v>0.08186373813</v>
      </c>
    </row>
    <row r="831">
      <c r="A831" s="3">
        <v>44777.541666666664</v>
      </c>
      <c r="B831" s="1">
        <v>288.99</v>
      </c>
      <c r="C831" s="1">
        <v>284.0455</v>
      </c>
      <c r="D831" s="1">
        <v>0.0174074224023968</v>
      </c>
      <c r="E831" s="5">
        <f t="shared" si="1"/>
        <v>0.08194843881</v>
      </c>
    </row>
    <row r="832">
      <c r="A832" s="3">
        <v>44777.583333333336</v>
      </c>
      <c r="B832" s="1">
        <v>270.46</v>
      </c>
      <c r="C832" s="1">
        <v>291.29858</v>
      </c>
      <c r="D832" s="1">
        <v>0.0715368403100352</v>
      </c>
      <c r="E832" s="5">
        <f t="shared" si="1"/>
        <v>0.08115886753</v>
      </c>
    </row>
    <row r="833">
      <c r="A833" s="3">
        <v>44777.625</v>
      </c>
      <c r="B833" s="1">
        <v>257.69</v>
      </c>
      <c r="C833" s="1">
        <v>298.23333</v>
      </c>
      <c r="D833" s="1">
        <v>0.135944999842908</v>
      </c>
      <c r="E833" s="5">
        <f t="shared" si="1"/>
        <v>0.0811406616</v>
      </c>
    </row>
    <row r="834">
      <c r="A834" s="3">
        <v>44777.666666666664</v>
      </c>
      <c r="B834" s="1">
        <v>276.02</v>
      </c>
      <c r="C834" s="1">
        <v>302.40246</v>
      </c>
      <c r="D834" s="1">
        <v>0.0872428749422211</v>
      </c>
      <c r="E834" s="5">
        <f t="shared" si="1"/>
        <v>0.07916040941</v>
      </c>
    </row>
    <row r="835">
      <c r="A835" s="3">
        <v>44777.708333333336</v>
      </c>
      <c r="B835" s="1">
        <v>297.94</v>
      </c>
      <c r="C835" s="1">
        <v>305.70899</v>
      </c>
      <c r="D835" s="1">
        <v>0.025413024327482</v>
      </c>
      <c r="E835" s="5">
        <f t="shared" si="1"/>
        <v>0.07656768979</v>
      </c>
    </row>
    <row r="836">
      <c r="A836" s="3">
        <v>44777.75</v>
      </c>
      <c r="B836" s="1">
        <v>313.27</v>
      </c>
      <c r="C836" s="1">
        <v>308.34975</v>
      </c>
      <c r="D836" s="1">
        <v>0.0159567179801508</v>
      </c>
      <c r="E836" s="5">
        <f t="shared" si="1"/>
        <v>0.07704034617</v>
      </c>
    </row>
    <row r="837">
      <c r="A837" s="3">
        <v>44777.791666666664</v>
      </c>
      <c r="B837" s="1">
        <v>319.08</v>
      </c>
      <c r="C837" s="1">
        <v>310.07268</v>
      </c>
      <c r="D837" s="1">
        <v>0.0290490603686851</v>
      </c>
      <c r="E837" s="5">
        <f t="shared" si="1"/>
        <v>0.07583625135</v>
      </c>
    </row>
    <row r="838">
      <c r="A838" s="3">
        <v>44777.833333333336</v>
      </c>
      <c r="B838" s="1">
        <v>321.87</v>
      </c>
      <c r="C838" s="1">
        <v>311.55067</v>
      </c>
      <c r="D838" s="1">
        <v>0.0331224773164505</v>
      </c>
      <c r="E838" s="5">
        <f t="shared" si="1"/>
        <v>0.07473927561</v>
      </c>
    </row>
    <row r="839">
      <c r="A839" s="3">
        <v>44777.875</v>
      </c>
      <c r="B839" s="1">
        <v>322.38</v>
      </c>
      <c r="C839" s="1">
        <v>313.36065</v>
      </c>
      <c r="D839" s="1">
        <v>0.0287826502785208</v>
      </c>
      <c r="E839" s="5">
        <f t="shared" si="1"/>
        <v>0.07379862494</v>
      </c>
    </row>
    <row r="840">
      <c r="A840" s="3">
        <v>44777.916666666664</v>
      </c>
      <c r="B840" s="1">
        <v>319.65</v>
      </c>
      <c r="C840" s="1">
        <v>314.78113</v>
      </c>
      <c r="D840" s="1">
        <v>0.0154674773548209</v>
      </c>
      <c r="E840" s="5">
        <f t="shared" si="1"/>
        <v>0.07262272574</v>
      </c>
    </row>
    <row r="841">
      <c r="A841" s="3">
        <v>44777.958333333336</v>
      </c>
      <c r="B841" s="1">
        <v>308.49</v>
      </c>
      <c r="C841" s="1">
        <v>315.73006</v>
      </c>
      <c r="D841" s="1">
        <v>0.0229311710136183</v>
      </c>
      <c r="E841" s="5">
        <f t="shared" si="1"/>
        <v>0.07153225467</v>
      </c>
    </row>
    <row r="842">
      <c r="A842" s="3">
        <v>44778.0</v>
      </c>
      <c r="B842" s="1">
        <v>307.91</v>
      </c>
      <c r="C842" s="1">
        <v>284.89889</v>
      </c>
      <c r="D842" s="1">
        <v>0.0807693915550181</v>
      </c>
      <c r="E842" s="5">
        <f t="shared" si="1"/>
        <v>0.07196279261</v>
      </c>
    </row>
    <row r="843">
      <c r="A843" s="3">
        <v>44778.041666666664</v>
      </c>
      <c r="B843" s="1">
        <v>321.7</v>
      </c>
      <c r="C843" s="1">
        <v>290.06436</v>
      </c>
      <c r="D843" s="1">
        <v>0.109064209060361</v>
      </c>
      <c r="E843" s="5">
        <f t="shared" si="1"/>
        <v>0.07093451281</v>
      </c>
    </row>
    <row r="844">
      <c r="A844" s="3">
        <v>44778.083333333336</v>
      </c>
      <c r="B844" s="1">
        <v>336.12</v>
      </c>
      <c r="C844" s="1">
        <v>291.6533</v>
      </c>
      <c r="D844" s="1">
        <v>0.15246424436137</v>
      </c>
      <c r="E844" s="5">
        <f t="shared" si="1"/>
        <v>0.0689314448</v>
      </c>
    </row>
    <row r="845">
      <c r="A845" s="3">
        <v>44778.125</v>
      </c>
      <c r="B845" s="1">
        <v>327.12</v>
      </c>
      <c r="C845" s="1">
        <v>290.39314</v>
      </c>
      <c r="D845" s="1">
        <v>0.126472891198462</v>
      </c>
      <c r="E845" s="5">
        <f t="shared" si="1"/>
        <v>0.06591341295</v>
      </c>
    </row>
    <row r="846">
      <c r="A846" s="3">
        <v>44778.166666666664</v>
      </c>
      <c r="B846" s="1">
        <v>314.82</v>
      </c>
      <c r="C846" s="1">
        <v>287.00889</v>
      </c>
      <c r="D846" s="1">
        <v>0.0968998207686179</v>
      </c>
      <c r="E846" s="5">
        <f t="shared" si="1"/>
        <v>0.0628638285</v>
      </c>
    </row>
    <row r="847">
      <c r="A847" s="3">
        <v>44778.208333333336</v>
      </c>
      <c r="B847" s="1">
        <v>297.87</v>
      </c>
      <c r="C847" s="1">
        <v>283.37158</v>
      </c>
      <c r="D847" s="1">
        <v>0.0511639875812528</v>
      </c>
      <c r="E847" s="5">
        <f t="shared" si="1"/>
        <v>0.05963589923</v>
      </c>
    </row>
    <row r="848">
      <c r="A848" s="3">
        <v>44778.25</v>
      </c>
      <c r="B848" s="1">
        <v>292.72</v>
      </c>
      <c r="C848" s="1">
        <v>281.36484</v>
      </c>
      <c r="D848" s="1">
        <v>0.0403574234790672</v>
      </c>
      <c r="E848" s="5">
        <f t="shared" si="1"/>
        <v>0.05745634732</v>
      </c>
    </row>
    <row r="849">
      <c r="A849" s="3">
        <v>44778.291666666664</v>
      </c>
      <c r="B849" s="1">
        <v>298.46</v>
      </c>
      <c r="C849" s="1">
        <v>280.95131</v>
      </c>
      <c r="D849" s="1">
        <v>0.0623193036544303</v>
      </c>
      <c r="E849" s="5">
        <f t="shared" si="1"/>
        <v>0.0565121276</v>
      </c>
    </row>
    <row r="850">
      <c r="A850" s="3">
        <v>44778.333333333336</v>
      </c>
      <c r="B850" s="1">
        <v>300.56</v>
      </c>
      <c r="C850" s="1">
        <v>281.35712</v>
      </c>
      <c r="D850" s="1">
        <v>0.0682509118660298</v>
      </c>
      <c r="E850" s="5">
        <f t="shared" si="1"/>
        <v>0.05626269771</v>
      </c>
    </row>
    <row r="851">
      <c r="A851" s="3">
        <v>44778.375</v>
      </c>
      <c r="B851" s="1">
        <v>298.78</v>
      </c>
      <c r="C851" s="1">
        <v>284.11172</v>
      </c>
      <c r="D851" s="1">
        <v>0.0516285635805519</v>
      </c>
      <c r="E851" s="5">
        <f t="shared" si="1"/>
        <v>0.0561043411</v>
      </c>
    </row>
    <row r="852">
      <c r="A852" s="3">
        <v>44778.416666666664</v>
      </c>
      <c r="B852" s="1">
        <v>297.38</v>
      </c>
      <c r="C852" s="1">
        <v>291.52876</v>
      </c>
      <c r="D852" s="1">
        <v>0.0200708842585548</v>
      </c>
      <c r="E852" s="5">
        <f t="shared" si="1"/>
        <v>0.05683254349</v>
      </c>
    </row>
    <row r="853">
      <c r="A853" s="3">
        <v>44778.458333333336</v>
      </c>
      <c r="B853" s="1">
        <v>301.99</v>
      </c>
      <c r="C853" s="1">
        <v>304.21655</v>
      </c>
      <c r="D853" s="1">
        <v>0.00731896407345351</v>
      </c>
      <c r="E853" s="5">
        <f t="shared" si="1"/>
        <v>0.0567729791</v>
      </c>
    </row>
    <row r="854">
      <c r="A854" s="3">
        <v>44778.5</v>
      </c>
      <c r="B854" s="1">
        <v>308.4</v>
      </c>
      <c r="C854" s="1">
        <v>318.29763</v>
      </c>
      <c r="D854" s="1">
        <v>0.0310955189958531</v>
      </c>
      <c r="E854" s="5">
        <f t="shared" si="1"/>
        <v>0.05753045127</v>
      </c>
    </row>
    <row r="855">
      <c r="A855" s="3">
        <v>44778.541666666664</v>
      </c>
      <c r="B855" s="1">
        <v>310.78</v>
      </c>
      <c r="C855" s="1">
        <v>329.09091</v>
      </c>
      <c r="D855" s="1">
        <v>0.0556408865866274</v>
      </c>
      <c r="E855" s="5">
        <f t="shared" si="1"/>
        <v>0.05912351228</v>
      </c>
    </row>
    <row r="856">
      <c r="A856" s="3">
        <v>44778.583333333336</v>
      </c>
      <c r="B856" s="1">
        <v>300.43</v>
      </c>
      <c r="C856" s="1">
        <v>334.6051</v>
      </c>
      <c r="D856" s="1">
        <v>0.10213562196153</v>
      </c>
      <c r="E856" s="5">
        <f t="shared" si="1"/>
        <v>0.06039846152</v>
      </c>
    </row>
    <row r="857">
      <c r="A857" s="3">
        <v>44778.625</v>
      </c>
      <c r="B857" s="1">
        <v>278.73</v>
      </c>
      <c r="C857" s="1">
        <v>336.86667</v>
      </c>
      <c r="D857" s="1">
        <v>0.172580653348697</v>
      </c>
      <c r="E857" s="5">
        <f t="shared" si="1"/>
        <v>0.06192494708</v>
      </c>
    </row>
    <row r="858">
      <c r="A858" s="3">
        <v>44778.666666666664</v>
      </c>
      <c r="B858" s="1">
        <v>289.66</v>
      </c>
      <c r="C858" s="1">
        <v>334.96017</v>
      </c>
      <c r="D858" s="1">
        <v>0.135240467545738</v>
      </c>
      <c r="E858" s="5">
        <f t="shared" si="1"/>
        <v>0.06392484677</v>
      </c>
    </row>
    <row r="859">
      <c r="A859" s="3">
        <v>44778.708333333336</v>
      </c>
      <c r="B859" s="1">
        <v>317.23</v>
      </c>
      <c r="C859" s="1">
        <v>329.78071</v>
      </c>
      <c r="D859" s="1">
        <v>0.0380577444933027</v>
      </c>
      <c r="E859" s="5">
        <f t="shared" si="1"/>
        <v>0.06445171011</v>
      </c>
    </row>
    <row r="860">
      <c r="A860" s="3">
        <v>44778.75</v>
      </c>
      <c r="B860" s="1">
        <v>335.42</v>
      </c>
      <c r="C860" s="1">
        <v>321.74725</v>
      </c>
      <c r="D860" s="1">
        <v>0.0424953127027503</v>
      </c>
      <c r="E860" s="5">
        <f t="shared" si="1"/>
        <v>0.06555748489</v>
      </c>
    </row>
    <row r="861">
      <c r="A861" s="3">
        <v>44778.791666666664</v>
      </c>
      <c r="B861" s="1">
        <v>338.33</v>
      </c>
      <c r="C861" s="1">
        <v>312.16761</v>
      </c>
      <c r="D861" s="1">
        <v>0.0838087910529857</v>
      </c>
      <c r="E861" s="5">
        <f t="shared" si="1"/>
        <v>0.06783914034</v>
      </c>
    </row>
    <row r="862">
      <c r="A862" s="3">
        <v>44778.833333333336</v>
      </c>
      <c r="B862" s="1">
        <v>331.93</v>
      </c>
      <c r="C862" s="1">
        <v>302.6489</v>
      </c>
      <c r="D862" s="1">
        <v>0.0967494016994609</v>
      </c>
      <c r="E862" s="5">
        <f t="shared" si="1"/>
        <v>0.07049026219</v>
      </c>
    </row>
    <row r="863">
      <c r="A863" s="3">
        <v>44778.875</v>
      </c>
      <c r="B863" s="1">
        <v>324.95</v>
      </c>
      <c r="C863" s="1">
        <v>296.15041</v>
      </c>
      <c r="D863" s="1">
        <v>0.0972464971431238</v>
      </c>
      <c r="E863" s="5">
        <f t="shared" si="1"/>
        <v>0.07334292247</v>
      </c>
    </row>
    <row r="864">
      <c r="A864" s="3">
        <v>44778.916666666664</v>
      </c>
      <c r="B864" s="1">
        <v>318.4</v>
      </c>
      <c r="C864" s="1">
        <v>294.97846</v>
      </c>
      <c r="D864" s="1">
        <v>0.0794008484551719</v>
      </c>
      <c r="E864" s="5">
        <f t="shared" si="1"/>
        <v>0.07600681293</v>
      </c>
    </row>
    <row r="865">
      <c r="A865" s="3">
        <v>44778.958333333336</v>
      </c>
      <c r="B865" s="1">
        <v>313.98</v>
      </c>
      <c r="C865" s="1">
        <v>298.9904</v>
      </c>
      <c r="D865" s="1">
        <v>0.0501340511267251</v>
      </c>
      <c r="E865" s="5">
        <f t="shared" si="1"/>
        <v>0.07714026627</v>
      </c>
    </row>
    <row r="866">
      <c r="A866" s="3">
        <v>44779.0</v>
      </c>
      <c r="B866" s="1">
        <v>306.17</v>
      </c>
      <c r="C866" s="1">
        <v>303.13093</v>
      </c>
      <c r="D866" s="1">
        <v>0.0100256018084332</v>
      </c>
      <c r="E866" s="5">
        <f t="shared" si="1"/>
        <v>0.07419260837</v>
      </c>
    </row>
    <row r="867">
      <c r="A867" s="3">
        <v>44779.041666666664</v>
      </c>
      <c r="B867" s="1">
        <v>311.93</v>
      </c>
      <c r="C867" s="1">
        <v>294.70801</v>
      </c>
      <c r="D867" s="1">
        <v>0.0584374683267007</v>
      </c>
      <c r="E867" s="5">
        <f t="shared" si="1"/>
        <v>0.07208316084</v>
      </c>
    </row>
    <row r="868">
      <c r="A868" s="3">
        <v>44779.083333333336</v>
      </c>
      <c r="B868" s="1">
        <v>320.37</v>
      </c>
      <c r="C868" s="1">
        <v>280.84594</v>
      </c>
      <c r="D868" s="1">
        <v>0.14073217508503</v>
      </c>
      <c r="E868" s="5">
        <f t="shared" si="1"/>
        <v>0.07159432462</v>
      </c>
    </row>
    <row r="869">
      <c r="A869" s="3">
        <v>44779.125</v>
      </c>
      <c r="B869" s="1">
        <v>313.58</v>
      </c>
      <c r="C869" s="1">
        <v>265.80454</v>
      </c>
      <c r="D869" s="1">
        <v>0.179739066909842</v>
      </c>
      <c r="E869" s="5">
        <f t="shared" si="1"/>
        <v>0.0738137486</v>
      </c>
    </row>
    <row r="870">
      <c r="A870" s="3">
        <v>44779.166666666664</v>
      </c>
      <c r="B870" s="1">
        <v>293.78</v>
      </c>
      <c r="C870" s="1">
        <v>252.16504</v>
      </c>
      <c r="D870" s="1">
        <v>0.165030648181841</v>
      </c>
      <c r="E870" s="5">
        <f t="shared" si="1"/>
        <v>0.07665253308</v>
      </c>
    </row>
    <row r="871">
      <c r="A871" s="3">
        <v>44779.208333333336</v>
      </c>
      <c r="B871" s="1">
        <v>265.55</v>
      </c>
      <c r="C871" s="1">
        <v>242.40096</v>
      </c>
      <c r="D871" s="1">
        <v>0.0954989617202836</v>
      </c>
      <c r="E871" s="5">
        <f t="shared" si="1"/>
        <v>0.07849982367</v>
      </c>
    </row>
    <row r="872">
      <c r="A872" s="3">
        <v>44779.25</v>
      </c>
      <c r="B872" s="1">
        <v>255.86</v>
      </c>
      <c r="C872" s="1">
        <v>237.66992</v>
      </c>
      <c r="D872" s="1">
        <v>0.0765350533210093</v>
      </c>
      <c r="E872" s="5">
        <f t="shared" si="1"/>
        <v>0.08000722491</v>
      </c>
    </row>
    <row r="873">
      <c r="A873" s="3">
        <v>44779.291666666664</v>
      </c>
      <c r="B873" s="1">
        <v>253.68</v>
      </c>
      <c r="C873" s="1">
        <v>236.57122</v>
      </c>
      <c r="D873" s="1">
        <v>0.0723197859824199</v>
      </c>
      <c r="E873" s="5">
        <f t="shared" si="1"/>
        <v>0.08042391168</v>
      </c>
    </row>
    <row r="874">
      <c r="A874" s="3">
        <v>44779.333333333336</v>
      </c>
      <c r="B874" s="1">
        <v>257.31</v>
      </c>
      <c r="C874" s="1">
        <v>238.46297</v>
      </c>
      <c r="D874" s="1">
        <v>0.0790354577903646</v>
      </c>
      <c r="E874" s="5">
        <f t="shared" si="1"/>
        <v>0.08087326776</v>
      </c>
    </row>
    <row r="875">
      <c r="A875" s="3">
        <v>44779.375</v>
      </c>
      <c r="B875" s="1">
        <v>256.81</v>
      </c>
      <c r="C875" s="1">
        <v>243.06651</v>
      </c>
      <c r="D875" s="1">
        <v>0.0565420962353061</v>
      </c>
      <c r="E875" s="5">
        <f t="shared" si="1"/>
        <v>0.08107799828</v>
      </c>
    </row>
    <row r="876">
      <c r="A876" s="3">
        <v>44779.416666666664</v>
      </c>
      <c r="B876" s="1">
        <v>258.4</v>
      </c>
      <c r="C876" s="1">
        <v>250.48505</v>
      </c>
      <c r="D876" s="1">
        <v>0.0315984926046483</v>
      </c>
      <c r="E876" s="5">
        <f t="shared" si="1"/>
        <v>0.0815583153</v>
      </c>
    </row>
    <row r="877">
      <c r="A877" s="3">
        <v>44779.458333333336</v>
      </c>
      <c r="B877" s="1">
        <v>265.94</v>
      </c>
      <c r="C877" s="1">
        <v>259.86069</v>
      </c>
      <c r="D877" s="1">
        <v>0.0233944964896384</v>
      </c>
      <c r="E877" s="5">
        <f t="shared" si="1"/>
        <v>0.08222812915</v>
      </c>
    </row>
    <row r="878">
      <c r="A878" s="3">
        <v>44779.5</v>
      </c>
      <c r="B878" s="1">
        <v>275.86</v>
      </c>
      <c r="C878" s="1">
        <v>267.43996</v>
      </c>
      <c r="D878" s="1">
        <v>0.0314838515530739</v>
      </c>
      <c r="E878" s="5">
        <f t="shared" si="1"/>
        <v>0.08224430967</v>
      </c>
    </row>
    <row r="879">
      <c r="A879" s="3">
        <v>44779.541666666664</v>
      </c>
      <c r="B879" s="1">
        <v>282.73</v>
      </c>
      <c r="C879" s="1">
        <v>271.12675</v>
      </c>
      <c r="D879" s="1">
        <v>0.0427964042647949</v>
      </c>
      <c r="E879" s="5">
        <f t="shared" si="1"/>
        <v>0.08170912291</v>
      </c>
    </row>
    <row r="880">
      <c r="A880" s="3">
        <v>44779.583333333336</v>
      </c>
      <c r="B880" s="1">
        <v>280.63</v>
      </c>
      <c r="C880" s="1">
        <v>271.85139</v>
      </c>
      <c r="D880" s="1">
        <v>0.0322919445068867</v>
      </c>
      <c r="E880" s="5">
        <f t="shared" si="1"/>
        <v>0.07879896968</v>
      </c>
    </row>
    <row r="881">
      <c r="A881" s="3">
        <v>44779.625</v>
      </c>
      <c r="B881" s="1">
        <v>265.32</v>
      </c>
      <c r="C881" s="1">
        <v>273.07851</v>
      </c>
      <c r="D881" s="1">
        <v>0.0284112799648716</v>
      </c>
      <c r="E881" s="5">
        <f t="shared" si="1"/>
        <v>0.07279191246</v>
      </c>
    </row>
    <row r="882">
      <c r="A882" s="3">
        <v>44779.666666666664</v>
      </c>
      <c r="B882" s="1">
        <v>269.41</v>
      </c>
      <c r="C882" s="1">
        <v>273.73971</v>
      </c>
      <c r="D882" s="1">
        <v>0.0158168867790499</v>
      </c>
      <c r="E882" s="5">
        <f t="shared" si="1"/>
        <v>0.06781592992</v>
      </c>
    </row>
    <row r="883">
      <c r="A883" s="3">
        <v>44779.708333333336</v>
      </c>
      <c r="B883" s="1">
        <v>293.94</v>
      </c>
      <c r="C883" s="1">
        <v>275.26883</v>
      </c>
      <c r="D883" s="1">
        <v>0.067828856612643</v>
      </c>
      <c r="E883" s="5">
        <f t="shared" si="1"/>
        <v>0.06905639293</v>
      </c>
    </row>
    <row r="884">
      <c r="A884" s="3">
        <v>44779.75</v>
      </c>
      <c r="B884" s="1">
        <v>305.5</v>
      </c>
      <c r="C884" s="1">
        <v>277.39292</v>
      </c>
      <c r="D884" s="1">
        <v>0.101325873782214</v>
      </c>
      <c r="E884" s="5">
        <f t="shared" si="1"/>
        <v>0.07150766631</v>
      </c>
    </row>
    <row r="885">
      <c r="A885" s="3">
        <v>44779.791666666664</v>
      </c>
      <c r="B885" s="1">
        <v>304.18</v>
      </c>
      <c r="C885" s="1">
        <v>278.27918</v>
      </c>
      <c r="D885" s="1">
        <v>0.0930749472526116</v>
      </c>
      <c r="E885" s="5">
        <f t="shared" si="1"/>
        <v>0.07189375615</v>
      </c>
    </row>
    <row r="886">
      <c r="A886" s="3">
        <v>44779.833333333336</v>
      </c>
      <c r="B886" s="1">
        <v>309.24</v>
      </c>
      <c r="C886" s="1">
        <v>277.9258</v>
      </c>
      <c r="D886" s="1">
        <v>0.112671079834977</v>
      </c>
      <c r="E886" s="5">
        <f t="shared" si="1"/>
        <v>0.07255715941</v>
      </c>
    </row>
    <row r="887">
      <c r="A887" s="3">
        <v>44779.875</v>
      </c>
      <c r="B887" s="1">
        <v>313.31</v>
      </c>
      <c r="C887" s="1">
        <v>278.22834</v>
      </c>
      <c r="D887" s="1">
        <v>0.126089455876421</v>
      </c>
      <c r="E887" s="5">
        <f t="shared" si="1"/>
        <v>0.07375894935</v>
      </c>
    </row>
    <row r="888">
      <c r="A888" s="3">
        <v>44779.916666666664</v>
      </c>
      <c r="B888" s="1">
        <v>311.94</v>
      </c>
      <c r="C888" s="1">
        <v>279.9321</v>
      </c>
      <c r="D888" s="1">
        <v>0.114341656423111</v>
      </c>
      <c r="E888" s="5">
        <f t="shared" si="1"/>
        <v>0.07521481635</v>
      </c>
    </row>
    <row r="889">
      <c r="A889" s="3">
        <v>44779.958333333336</v>
      </c>
      <c r="B889" s="1">
        <v>304.8</v>
      </c>
      <c r="C889" s="1">
        <v>283.05141</v>
      </c>
      <c r="D889" s="1">
        <v>0.0768361832219809</v>
      </c>
      <c r="E889" s="5">
        <f t="shared" si="1"/>
        <v>0.07632740519</v>
      </c>
    </row>
    <row r="890">
      <c r="A890" s="3">
        <v>44780.0</v>
      </c>
      <c r="B890" s="1">
        <v>298.0</v>
      </c>
      <c r="C890" s="1">
        <v>292.01565</v>
      </c>
      <c r="D890" s="1">
        <v>0.0204932509610358</v>
      </c>
      <c r="E890" s="5">
        <f t="shared" si="1"/>
        <v>0.07676355724</v>
      </c>
    </row>
    <row r="891">
      <c r="A891" s="3">
        <v>44780.041666666664</v>
      </c>
      <c r="B891" s="1">
        <v>300.25</v>
      </c>
      <c r="C891" s="1">
        <v>284.11062</v>
      </c>
      <c r="D891" s="1">
        <v>0.0568066762164681</v>
      </c>
      <c r="E891" s="5">
        <f t="shared" si="1"/>
        <v>0.07669560757</v>
      </c>
    </row>
    <row r="892">
      <c r="A892" s="3">
        <v>44780.083333333336</v>
      </c>
      <c r="B892" s="1">
        <v>301.97</v>
      </c>
      <c r="C892" s="1">
        <v>270.90352</v>
      </c>
      <c r="D892" s="1">
        <v>0.114677284370465</v>
      </c>
      <c r="E892" s="5">
        <f t="shared" si="1"/>
        <v>0.07560998712</v>
      </c>
    </row>
    <row r="893">
      <c r="A893" s="3">
        <v>44780.125</v>
      </c>
      <c r="B893" s="1">
        <v>293.78</v>
      </c>
      <c r="C893" s="1">
        <v>256.85042</v>
      </c>
      <c r="D893" s="1">
        <v>0.143778546283864</v>
      </c>
      <c r="E893" s="5">
        <f t="shared" si="1"/>
        <v>0.07411163209</v>
      </c>
    </row>
    <row r="894">
      <c r="A894" s="3">
        <v>44780.166666666664</v>
      </c>
      <c r="B894" s="1">
        <v>283.16</v>
      </c>
      <c r="C894" s="1">
        <v>244.69901</v>
      </c>
      <c r="D894" s="1">
        <v>0.157176729076264</v>
      </c>
      <c r="E894" s="5">
        <f t="shared" si="1"/>
        <v>0.07378438546</v>
      </c>
    </row>
    <row r="895">
      <c r="A895" s="3">
        <v>44780.208333333336</v>
      </c>
      <c r="B895" s="1">
        <v>279.55</v>
      </c>
      <c r="C895" s="1">
        <v>236.59385</v>
      </c>
      <c r="D895" s="1">
        <v>0.181560721041565</v>
      </c>
      <c r="E895" s="5">
        <f t="shared" si="1"/>
        <v>0.0773702921</v>
      </c>
    </row>
    <row r="896">
      <c r="A896" s="3">
        <v>44780.25</v>
      </c>
      <c r="B896" s="1">
        <v>275.42</v>
      </c>
      <c r="C896" s="1">
        <v>233.11158</v>
      </c>
      <c r="D896" s="1">
        <v>0.181494286984799</v>
      </c>
      <c r="E896" s="5">
        <f t="shared" si="1"/>
        <v>0.0817435935</v>
      </c>
    </row>
    <row r="897">
      <c r="A897" s="3">
        <v>44780.291666666664</v>
      </c>
      <c r="B897" s="1">
        <v>271.16</v>
      </c>
      <c r="C897" s="1">
        <v>232.83233</v>
      </c>
      <c r="D897" s="1">
        <v>0.164614896908861</v>
      </c>
      <c r="E897" s="5">
        <f t="shared" si="1"/>
        <v>0.08558922313</v>
      </c>
    </row>
    <row r="898">
      <c r="A898" s="3">
        <v>44780.333333333336</v>
      </c>
      <c r="B898" s="1">
        <v>266.71</v>
      </c>
      <c r="C898" s="1">
        <v>235.7126</v>
      </c>
      <c r="D898" s="1">
        <v>0.131505061672562</v>
      </c>
      <c r="E898" s="5">
        <f t="shared" si="1"/>
        <v>0.08777545662</v>
      </c>
    </row>
    <row r="899">
      <c r="A899" s="3">
        <v>44780.375</v>
      </c>
      <c r="B899" s="1">
        <v>269.11</v>
      </c>
      <c r="C899" s="1">
        <v>241.47313</v>
      </c>
      <c r="D899" s="1">
        <v>0.114451119261178</v>
      </c>
      <c r="E899" s="5">
        <f t="shared" si="1"/>
        <v>0.09018833258</v>
      </c>
    </row>
    <row r="900">
      <c r="A900" s="3">
        <v>44780.416666666664</v>
      </c>
      <c r="B900" s="1">
        <v>275.94</v>
      </c>
      <c r="C900" s="1">
        <v>249.39389</v>
      </c>
      <c r="D900" s="1">
        <v>0.106442503463096</v>
      </c>
      <c r="E900" s="5">
        <f t="shared" si="1"/>
        <v>0.09330683303</v>
      </c>
    </row>
    <row r="901">
      <c r="A901" s="3">
        <v>44780.458333333336</v>
      </c>
      <c r="B901" s="1">
        <v>283.3</v>
      </c>
      <c r="C901" s="1">
        <v>257.32638</v>
      </c>
      <c r="D901" s="1">
        <v>0.100936483853696</v>
      </c>
      <c r="E901" s="5">
        <f t="shared" si="1"/>
        <v>0.09653774917</v>
      </c>
    </row>
    <row r="902">
      <c r="A902" s="3">
        <v>44780.5</v>
      </c>
      <c r="B902" s="1">
        <v>289.82</v>
      </c>
      <c r="C902" s="1">
        <v>261.13579</v>
      </c>
      <c r="D902" s="1">
        <v>0.109844039378899</v>
      </c>
      <c r="E902" s="5">
        <f t="shared" si="1"/>
        <v>0.099802757</v>
      </c>
    </row>
    <row r="903">
      <c r="A903" s="3">
        <v>44780.541666666664</v>
      </c>
      <c r="B903" s="1">
        <v>292.21</v>
      </c>
      <c r="C903" s="1">
        <v>260.22883</v>
      </c>
      <c r="D903" s="1">
        <v>0.122896337043055</v>
      </c>
      <c r="E903" s="5">
        <f t="shared" si="1"/>
        <v>0.1031402542</v>
      </c>
    </row>
    <row r="904">
      <c r="A904" s="3">
        <v>44780.583333333336</v>
      </c>
      <c r="B904" s="1">
        <v>272.25</v>
      </c>
      <c r="C904" s="1">
        <v>257.15256</v>
      </c>
      <c r="D904" s="1">
        <v>0.0587100513407294</v>
      </c>
      <c r="E904" s="5">
        <f t="shared" si="1"/>
        <v>0.1042410087</v>
      </c>
    </row>
    <row r="905">
      <c r="A905" s="3">
        <v>44780.625</v>
      </c>
      <c r="B905" s="1">
        <v>241.16</v>
      </c>
      <c r="C905" s="1">
        <v>255.88743</v>
      </c>
      <c r="D905" s="1">
        <v>0.057554331605894</v>
      </c>
      <c r="E905" s="5">
        <f t="shared" si="1"/>
        <v>0.1054553025</v>
      </c>
    </row>
    <row r="906">
      <c r="A906" s="3">
        <v>44780.666666666664</v>
      </c>
      <c r="B906" s="1">
        <v>252.25</v>
      </c>
      <c r="C906" s="1">
        <v>255.37612</v>
      </c>
      <c r="D906" s="1">
        <v>0.0122412385308383</v>
      </c>
      <c r="E906" s="5">
        <f t="shared" si="1"/>
        <v>0.1053063171</v>
      </c>
    </row>
    <row r="907">
      <c r="A907" s="3">
        <v>44780.708333333336</v>
      </c>
      <c r="B907" s="1">
        <v>272.84</v>
      </c>
      <c r="C907" s="1">
        <v>256.64041</v>
      </c>
      <c r="D907" s="1">
        <v>0.0631217429866169</v>
      </c>
      <c r="E907" s="5">
        <f t="shared" si="1"/>
        <v>0.1051101874</v>
      </c>
    </row>
    <row r="908">
      <c r="A908" s="3">
        <v>44780.75</v>
      </c>
      <c r="B908" s="1">
        <v>296.3</v>
      </c>
      <c r="C908" s="1">
        <v>259.27023</v>
      </c>
      <c r="D908" s="1">
        <v>0.142823069196953</v>
      </c>
      <c r="E908" s="5">
        <f t="shared" si="1"/>
        <v>0.1068392372</v>
      </c>
    </row>
    <row r="909">
      <c r="A909" s="3">
        <v>44780.791666666664</v>
      </c>
      <c r="B909" s="1">
        <v>305.74</v>
      </c>
      <c r="C909" s="1">
        <v>261.75743</v>
      </c>
      <c r="D909" s="1">
        <v>0.168027971546022</v>
      </c>
      <c r="E909" s="5">
        <f t="shared" si="1"/>
        <v>0.1099622799</v>
      </c>
    </row>
    <row r="910">
      <c r="A910" s="3">
        <v>44780.833333333336</v>
      </c>
      <c r="B910" s="1">
        <v>307.59</v>
      </c>
      <c r="C910" s="1">
        <v>264.35854</v>
      </c>
      <c r="D910" s="1">
        <v>0.16353343455445</v>
      </c>
      <c r="E910" s="5">
        <f t="shared" si="1"/>
        <v>0.1120815447</v>
      </c>
    </row>
    <row r="911">
      <c r="A911" s="3">
        <v>44780.875</v>
      </c>
      <c r="B911" s="1">
        <v>307.13</v>
      </c>
      <c r="C911" s="1">
        <v>268.22121</v>
      </c>
      <c r="D911" s="1">
        <v>0.145062316287366</v>
      </c>
      <c r="E911" s="5">
        <f t="shared" si="1"/>
        <v>0.1128720805</v>
      </c>
    </row>
    <row r="912">
      <c r="A912" s="3">
        <v>44780.916666666664</v>
      </c>
      <c r="B912" s="1">
        <v>302.88</v>
      </c>
      <c r="C912" s="1">
        <v>272.92836</v>
      </c>
      <c r="D912" s="1">
        <v>0.109741765201681</v>
      </c>
      <c r="E912" s="5">
        <f t="shared" si="1"/>
        <v>0.1126804184</v>
      </c>
    </row>
    <row r="913">
      <c r="A913" s="3">
        <v>44780.958333333336</v>
      </c>
      <c r="B913" s="1">
        <v>300.6</v>
      </c>
      <c r="C913" s="1">
        <v>278.04977</v>
      </c>
      <c r="D913" s="1">
        <v>0.081101415764523</v>
      </c>
      <c r="E913" s="5">
        <f t="shared" si="1"/>
        <v>0.1128581364</v>
      </c>
    </row>
    <row r="914">
      <c r="A914" s="3">
        <v>44781.0</v>
      </c>
      <c r="B914" s="1">
        <v>302.43</v>
      </c>
      <c r="C914" s="1">
        <v>287.00991</v>
      </c>
      <c r="D914" s="1">
        <v>0.0537266814236484</v>
      </c>
      <c r="E914" s="5">
        <f t="shared" si="1"/>
        <v>0.1142428627</v>
      </c>
    </row>
    <row r="915">
      <c r="A915" s="3">
        <v>44781.041666666664</v>
      </c>
      <c r="B915" s="1">
        <v>314.36</v>
      </c>
      <c r="C915" s="1">
        <v>280.14376</v>
      </c>
      <c r="D915" s="1">
        <v>0.122138147928049</v>
      </c>
      <c r="E915" s="5">
        <f t="shared" si="1"/>
        <v>0.1169650073</v>
      </c>
    </row>
    <row r="916">
      <c r="A916" s="3">
        <v>44781.083333333336</v>
      </c>
      <c r="B916" s="1">
        <v>330.51</v>
      </c>
      <c r="C916" s="1">
        <v>269.1647</v>
      </c>
      <c r="D916" s="1">
        <v>0.227909900518158</v>
      </c>
      <c r="E916" s="5">
        <f t="shared" si="1"/>
        <v>0.121683033</v>
      </c>
    </row>
    <row r="917">
      <c r="A917" s="3">
        <v>44781.125</v>
      </c>
      <c r="B917" s="1">
        <v>330.69</v>
      </c>
      <c r="C917" s="1">
        <v>256.9151</v>
      </c>
      <c r="D917" s="1">
        <v>0.287156729985898</v>
      </c>
      <c r="E917" s="5">
        <f t="shared" si="1"/>
        <v>0.127657124</v>
      </c>
    </row>
    <row r="918">
      <c r="A918" s="3">
        <v>44781.166666666664</v>
      </c>
      <c r="B918" s="1">
        <v>318.01</v>
      </c>
      <c r="C918" s="1">
        <v>245.07589</v>
      </c>
      <c r="D918" s="1">
        <v>0.297598062379779</v>
      </c>
      <c r="E918" s="5">
        <f t="shared" si="1"/>
        <v>0.1335080129</v>
      </c>
    </row>
    <row r="919">
      <c r="A919" s="3">
        <v>44781.208333333336</v>
      </c>
      <c r="B919" s="1">
        <v>297.99</v>
      </c>
      <c r="C919" s="1">
        <v>236.0563</v>
      </c>
      <c r="D919" s="1">
        <v>0.262368341789649</v>
      </c>
      <c r="E919" s="5">
        <f t="shared" si="1"/>
        <v>0.1368749971</v>
      </c>
    </row>
    <row r="920">
      <c r="A920" s="3">
        <v>44781.25</v>
      </c>
      <c r="B920" s="1">
        <v>280.2</v>
      </c>
      <c r="C920" s="1">
        <v>232.0678</v>
      </c>
      <c r="D920" s="1">
        <v>0.207405766762989</v>
      </c>
      <c r="E920" s="5">
        <f t="shared" si="1"/>
        <v>0.1379546421</v>
      </c>
    </row>
    <row r="921">
      <c r="A921" s="3">
        <v>44781.291666666664</v>
      </c>
      <c r="B921" s="1">
        <v>273.2</v>
      </c>
      <c r="C921" s="1">
        <v>232.59438</v>
      </c>
      <c r="D921" s="1">
        <v>0.174576960973863</v>
      </c>
      <c r="E921" s="5">
        <f t="shared" si="1"/>
        <v>0.1383697281</v>
      </c>
    </row>
    <row r="922">
      <c r="A922" s="3">
        <v>44781.333333333336</v>
      </c>
      <c r="B922" s="1">
        <v>269.42</v>
      </c>
      <c r="C922" s="1">
        <v>237.7091</v>
      </c>
      <c r="D922" s="1">
        <v>0.133402128904614</v>
      </c>
      <c r="E922" s="5">
        <f t="shared" si="1"/>
        <v>0.1384487725</v>
      </c>
    </row>
    <row r="923">
      <c r="A923" s="3">
        <v>44781.375</v>
      </c>
      <c r="B923" s="1">
        <v>274.44</v>
      </c>
      <c r="C923" s="1">
        <v>247.17794</v>
      </c>
      <c r="D923" s="1">
        <v>0.110293256752604</v>
      </c>
      <c r="E923" s="5">
        <f t="shared" si="1"/>
        <v>0.1382755283</v>
      </c>
    </row>
    <row r="924">
      <c r="A924" s="3">
        <v>44781.416666666664</v>
      </c>
      <c r="B924" s="1">
        <v>285.22</v>
      </c>
      <c r="C924" s="1">
        <v>259.71844</v>
      </c>
      <c r="D924" s="1">
        <v>0.0981892544865125</v>
      </c>
      <c r="E924" s="5">
        <f t="shared" si="1"/>
        <v>0.1379316429</v>
      </c>
    </row>
    <row r="925">
      <c r="A925" s="3">
        <v>44781.458333333336</v>
      </c>
      <c r="B925" s="1">
        <v>295.83</v>
      </c>
      <c r="C925" s="1">
        <v>273.50609</v>
      </c>
      <c r="D925" s="1">
        <v>0.0816212538448413</v>
      </c>
      <c r="E925" s="5">
        <f t="shared" si="1"/>
        <v>0.1371268416</v>
      </c>
    </row>
    <row r="926">
      <c r="A926" s="3">
        <v>44781.5</v>
      </c>
      <c r="B926" s="1">
        <v>306.13</v>
      </c>
      <c r="C926" s="1">
        <v>285.40032</v>
      </c>
      <c r="D926" s="1">
        <v>0.0726336957155478</v>
      </c>
      <c r="E926" s="5">
        <f t="shared" si="1"/>
        <v>0.1355764106</v>
      </c>
    </row>
    <row r="927">
      <c r="A927" s="3">
        <v>44781.541666666664</v>
      </c>
      <c r="B927" s="1">
        <v>308.1</v>
      </c>
      <c r="C927" s="1">
        <v>293.99465</v>
      </c>
      <c r="D927" s="1">
        <v>0.0479782540260513</v>
      </c>
      <c r="E927" s="5">
        <f t="shared" si="1"/>
        <v>0.1324548239</v>
      </c>
    </row>
    <row r="928">
      <c r="A928" s="3">
        <v>44781.583333333336</v>
      </c>
      <c r="B928" s="1">
        <v>289.27</v>
      </c>
      <c r="C928" s="1">
        <v>299.8331</v>
      </c>
      <c r="D928" s="1">
        <v>0.0352299329193475</v>
      </c>
      <c r="E928" s="5">
        <f t="shared" si="1"/>
        <v>0.1314764856</v>
      </c>
    </row>
    <row r="929">
      <c r="A929" s="3">
        <v>44781.625</v>
      </c>
      <c r="B929" s="1">
        <v>269.75</v>
      </c>
      <c r="C929" s="1">
        <v>304.57971</v>
      </c>
      <c r="D929" s="1">
        <v>0.114353349407286</v>
      </c>
      <c r="E929" s="5">
        <f t="shared" si="1"/>
        <v>0.1338431113</v>
      </c>
    </row>
    <row r="930">
      <c r="A930" s="3">
        <v>44781.666666666664</v>
      </c>
      <c r="B930" s="1">
        <v>293.1</v>
      </c>
      <c r="C930" s="1">
        <v>306.50272</v>
      </c>
      <c r="D930" s="1">
        <v>0.0437278990542073</v>
      </c>
      <c r="E930" s="5">
        <f t="shared" si="1"/>
        <v>0.1351550555</v>
      </c>
    </row>
    <row r="931">
      <c r="A931" s="3">
        <v>44781.708333333336</v>
      </c>
      <c r="B931" s="1">
        <v>317.79</v>
      </c>
      <c r="C931" s="1">
        <v>307.85109</v>
      </c>
      <c r="D931" s="1">
        <v>0.0322847971725551</v>
      </c>
      <c r="E931" s="5">
        <f t="shared" si="1"/>
        <v>0.1338701828</v>
      </c>
    </row>
    <row r="932">
      <c r="A932" s="3">
        <v>44781.75</v>
      </c>
      <c r="B932" s="1">
        <v>327.81</v>
      </c>
      <c r="C932" s="1">
        <v>309.37958</v>
      </c>
      <c r="D932" s="1">
        <v>0.0595721928383251</v>
      </c>
      <c r="E932" s="5">
        <f t="shared" si="1"/>
        <v>0.1304013963</v>
      </c>
    </row>
    <row r="933">
      <c r="A933" s="3">
        <v>44781.791666666664</v>
      </c>
      <c r="B933" s="1">
        <v>333.88</v>
      </c>
      <c r="C933" s="1">
        <v>310.92443</v>
      </c>
      <c r="D933" s="1">
        <v>0.0738300621794177</v>
      </c>
      <c r="E933" s="5">
        <f t="shared" si="1"/>
        <v>0.1264764834</v>
      </c>
    </row>
    <row r="934">
      <c r="A934" s="3">
        <v>44781.833333333336</v>
      </c>
      <c r="B934" s="1">
        <v>334.92</v>
      </c>
      <c r="C934" s="1">
        <v>312.45098</v>
      </c>
      <c r="D934" s="1">
        <v>0.0719121444266233</v>
      </c>
      <c r="E934" s="5">
        <f t="shared" si="1"/>
        <v>0.1226589296</v>
      </c>
    </row>
    <row r="935">
      <c r="A935" s="3">
        <v>44781.875</v>
      </c>
      <c r="B935" s="1">
        <v>330.05</v>
      </c>
      <c r="C935" s="1">
        <v>314.34923</v>
      </c>
      <c r="D935" s="1">
        <v>0.0499469014128014</v>
      </c>
      <c r="E935" s="5">
        <f t="shared" si="1"/>
        <v>0.1186957873</v>
      </c>
    </row>
    <row r="936">
      <c r="A936" s="3">
        <v>44781.916666666664</v>
      </c>
      <c r="B936" s="1">
        <v>324.51</v>
      </c>
      <c r="C936" s="1">
        <v>315.58085</v>
      </c>
      <c r="D936" s="1">
        <v>0.0282943340826922</v>
      </c>
      <c r="E936" s="5">
        <f t="shared" si="1"/>
        <v>0.1153021444</v>
      </c>
    </row>
    <row r="937">
      <c r="A937" s="3">
        <v>44781.958333333336</v>
      </c>
      <c r="B937" s="1">
        <v>326.7</v>
      </c>
      <c r="C937" s="1">
        <v>315.96498</v>
      </c>
      <c r="D937" s="1">
        <v>0.033975347521108</v>
      </c>
      <c r="E937" s="5">
        <f t="shared" si="1"/>
        <v>0.1133385582</v>
      </c>
    </row>
    <row r="938">
      <c r="A938" s="3">
        <v>44782.0</v>
      </c>
      <c r="B938" s="1">
        <v>333.5</v>
      </c>
      <c r="C938" s="1">
        <v>296.92595</v>
      </c>
      <c r="D938" s="1">
        <v>0.123175660463492</v>
      </c>
      <c r="E938" s="5">
        <f t="shared" si="1"/>
        <v>0.1162322656</v>
      </c>
    </row>
    <row r="939">
      <c r="A939" s="3">
        <v>44782.041666666664</v>
      </c>
      <c r="B939" s="1">
        <v>353.22</v>
      </c>
      <c r="C939" s="1">
        <v>306.38375</v>
      </c>
      <c r="D939" s="1">
        <v>0.152867931148437</v>
      </c>
      <c r="E939" s="5">
        <f t="shared" si="1"/>
        <v>0.1175126733</v>
      </c>
    </row>
    <row r="940">
      <c r="A940" s="3">
        <v>44782.083333333336</v>
      </c>
      <c r="B940" s="1">
        <v>363.64</v>
      </c>
      <c r="C940" s="1">
        <v>313.36342</v>
      </c>
      <c r="D940" s="1">
        <v>0.160441764389729</v>
      </c>
      <c r="E940" s="5">
        <f t="shared" si="1"/>
        <v>0.1147015009</v>
      </c>
    </row>
    <row r="941">
      <c r="A941" s="3">
        <v>44782.125</v>
      </c>
      <c r="B941" s="1">
        <v>357.76</v>
      </c>
      <c r="C941" s="1">
        <v>317.20812</v>
      </c>
      <c r="D941" s="1">
        <v>0.127839980893301</v>
      </c>
      <c r="E941" s="5">
        <f t="shared" si="1"/>
        <v>0.1080633031</v>
      </c>
    </row>
    <row r="942">
      <c r="A942" s="3">
        <v>44782.166666666664</v>
      </c>
      <c r="B942" s="1">
        <v>348.39</v>
      </c>
      <c r="C942" s="1">
        <v>320.29129</v>
      </c>
      <c r="D942" s="1">
        <v>0.0877286110402814</v>
      </c>
      <c r="E942" s="5">
        <f t="shared" si="1"/>
        <v>0.09931874259</v>
      </c>
    </row>
    <row r="943">
      <c r="A943" s="3">
        <v>44782.208333333336</v>
      </c>
      <c r="B943" s="1">
        <v>333.43</v>
      </c>
      <c r="C943" s="1">
        <v>324.1544</v>
      </c>
      <c r="D943" s="1">
        <v>0.0286147588926758</v>
      </c>
      <c r="E943" s="5">
        <f t="shared" si="1"/>
        <v>0.08957900997</v>
      </c>
    </row>
    <row r="944">
      <c r="A944" s="3">
        <v>44782.25</v>
      </c>
      <c r="B944" s="1">
        <v>320.36</v>
      </c>
      <c r="C944" s="1">
        <v>328.2357</v>
      </c>
      <c r="D944" s="1">
        <v>0.0239940384303108</v>
      </c>
      <c r="E944" s="5">
        <f t="shared" si="1"/>
        <v>0.08193685462</v>
      </c>
    </row>
    <row r="945">
      <c r="A945" s="3">
        <v>44782.291666666664</v>
      </c>
      <c r="B945" s="1">
        <v>308.2</v>
      </c>
      <c r="C945" s="1">
        <v>331.13433</v>
      </c>
      <c r="D945" s="1">
        <v>0.0692598982412967</v>
      </c>
      <c r="E945" s="5">
        <f t="shared" si="1"/>
        <v>0.07754864368</v>
      </c>
    </row>
    <row r="946">
      <c r="A946" s="3">
        <v>44782.333333333336</v>
      </c>
      <c r="B946" s="1">
        <v>307.72</v>
      </c>
      <c r="C946" s="1">
        <v>332.74868</v>
      </c>
      <c r="D946" s="1">
        <v>0.0752179693094498</v>
      </c>
      <c r="E946" s="5">
        <f t="shared" si="1"/>
        <v>0.07512430369</v>
      </c>
    </row>
    <row r="947">
      <c r="A947" s="3">
        <v>44782.375</v>
      </c>
      <c r="B947" s="1">
        <v>309.3</v>
      </c>
      <c r="C947" s="1">
        <v>335.48793</v>
      </c>
      <c r="D947" s="1">
        <v>0.078059231519894</v>
      </c>
      <c r="E947" s="5">
        <f t="shared" si="1"/>
        <v>0.07378121931</v>
      </c>
    </row>
    <row r="948">
      <c r="A948" s="3">
        <v>44782.416666666664</v>
      </c>
      <c r="B948" s="1">
        <v>312.06</v>
      </c>
      <c r="C948" s="1">
        <v>340.54621</v>
      </c>
      <c r="D948" s="1">
        <v>0.0836485891297982</v>
      </c>
      <c r="E948" s="5">
        <f t="shared" si="1"/>
        <v>0.07317535825</v>
      </c>
    </row>
    <row r="949">
      <c r="A949" s="3">
        <v>44782.458333333336</v>
      </c>
      <c r="B949" s="1">
        <v>325.7</v>
      </c>
      <c r="C949" s="1">
        <v>347.68877</v>
      </c>
      <c r="D949" s="1">
        <v>0.0632426810909077</v>
      </c>
      <c r="E949" s="5">
        <f t="shared" si="1"/>
        <v>0.07240958439</v>
      </c>
    </row>
    <row r="950">
      <c r="A950" s="3">
        <v>44782.5</v>
      </c>
      <c r="B950" s="1">
        <v>334.71</v>
      </c>
      <c r="C950" s="1">
        <v>354.42494</v>
      </c>
      <c r="D950" s="1">
        <v>0.0556251487268362</v>
      </c>
      <c r="E950" s="5">
        <f t="shared" si="1"/>
        <v>0.07170089493</v>
      </c>
    </row>
    <row r="951">
      <c r="A951" s="3">
        <v>44782.541666666664</v>
      </c>
      <c r="B951" s="1">
        <v>346.85</v>
      </c>
      <c r="C951" s="1">
        <v>358.51023</v>
      </c>
      <c r="D951" s="1">
        <v>0.0325241207203486</v>
      </c>
      <c r="E951" s="5">
        <f t="shared" si="1"/>
        <v>0.07105697271</v>
      </c>
    </row>
    <row r="952">
      <c r="A952" s="3">
        <v>44782.583333333336</v>
      </c>
      <c r="B952" s="1">
        <v>331.02</v>
      </c>
      <c r="C952" s="1">
        <v>357.86988</v>
      </c>
      <c r="D952" s="1">
        <v>0.0750269343706713</v>
      </c>
      <c r="E952" s="5">
        <f t="shared" si="1"/>
        <v>0.0727151811</v>
      </c>
    </row>
    <row r="953">
      <c r="A953" s="3">
        <v>44782.625</v>
      </c>
      <c r="B953" s="1">
        <v>320.67</v>
      </c>
      <c r="C953" s="1">
        <v>354.90005</v>
      </c>
      <c r="D953" s="1">
        <v>0.0964498314384571</v>
      </c>
      <c r="E953" s="5">
        <f t="shared" si="1"/>
        <v>0.07196920119</v>
      </c>
    </row>
    <row r="954">
      <c r="A954" s="3">
        <v>44782.666666666664</v>
      </c>
      <c r="B954" s="1">
        <v>333.95</v>
      </c>
      <c r="C954" s="1">
        <v>350.54593</v>
      </c>
      <c r="D954" s="1">
        <v>0.0473430970942952</v>
      </c>
      <c r="E954" s="5">
        <f t="shared" si="1"/>
        <v>0.07211983444</v>
      </c>
    </row>
    <row r="955">
      <c r="A955" s="3">
        <v>44782.708333333336</v>
      </c>
      <c r="B955" s="1">
        <v>345.49</v>
      </c>
      <c r="C955" s="1">
        <v>346.00431</v>
      </c>
      <c r="D955" s="1">
        <v>0.00148642657081342</v>
      </c>
      <c r="E955" s="5">
        <f t="shared" si="1"/>
        <v>0.070836569</v>
      </c>
    </row>
    <row r="956">
      <c r="A956" s="3">
        <v>44782.75</v>
      </c>
      <c r="B956" s="1">
        <v>351.33</v>
      </c>
      <c r="C956" s="1">
        <v>341.21826</v>
      </c>
      <c r="D956" s="1">
        <v>0.0296342288364051</v>
      </c>
      <c r="E956" s="5">
        <f t="shared" si="1"/>
        <v>0.06958915383</v>
      </c>
    </row>
    <row r="957">
      <c r="A957" s="3">
        <v>44782.791666666664</v>
      </c>
      <c r="B957" s="1">
        <v>349.62</v>
      </c>
      <c r="C957" s="1">
        <v>336.86214</v>
      </c>
      <c r="D957" s="1">
        <v>0.0378726442811293</v>
      </c>
      <c r="E957" s="5">
        <f t="shared" si="1"/>
        <v>0.06809092808</v>
      </c>
    </row>
    <row r="958">
      <c r="A958" s="3">
        <v>44782.833333333336</v>
      </c>
      <c r="B958" s="1">
        <v>349.02</v>
      </c>
      <c r="C958" s="1">
        <v>332.66307</v>
      </c>
      <c r="D958" s="1">
        <v>0.0491696598603505</v>
      </c>
      <c r="E958" s="5">
        <f t="shared" si="1"/>
        <v>0.06714332456</v>
      </c>
    </row>
    <row r="959">
      <c r="A959" s="3">
        <v>44782.875</v>
      </c>
      <c r="B959" s="1">
        <v>343.58</v>
      </c>
      <c r="C959" s="1">
        <v>330.16437</v>
      </c>
      <c r="D959" s="1">
        <v>0.0406331852222575</v>
      </c>
      <c r="E959" s="5">
        <f t="shared" si="1"/>
        <v>0.06675525305</v>
      </c>
    </row>
    <row r="960">
      <c r="A960" s="3">
        <v>44782.916666666664</v>
      </c>
      <c r="B960" s="1">
        <v>338.26</v>
      </c>
      <c r="C960" s="1">
        <v>330.47667</v>
      </c>
      <c r="D960" s="1">
        <v>0.0235518289384844</v>
      </c>
      <c r="E960" s="5">
        <f t="shared" si="1"/>
        <v>0.06655764867</v>
      </c>
    </row>
    <row r="961">
      <c r="A961" s="3">
        <v>44782.958333333336</v>
      </c>
      <c r="B961" s="1">
        <v>333.14</v>
      </c>
      <c r="C961" s="1">
        <v>333.11559</v>
      </c>
      <c r="D961" s="6">
        <v>7.3277867301224E-5</v>
      </c>
      <c r="E961" s="5">
        <f t="shared" si="1"/>
        <v>0.06514506244</v>
      </c>
    </row>
    <row r="962">
      <c r="A962" s="3">
        <v>44783.0</v>
      </c>
      <c r="B962" s="1">
        <v>328.41</v>
      </c>
      <c r="C962" s="1">
        <v>315.55</v>
      </c>
      <c r="D962" s="1">
        <v>0.0407542386309618</v>
      </c>
      <c r="E962" s="5">
        <f t="shared" si="1"/>
        <v>0.06171083653</v>
      </c>
    </row>
    <row r="963">
      <c r="A963" s="3">
        <v>44783.041666666664</v>
      </c>
      <c r="B963" s="1">
        <v>335.63</v>
      </c>
      <c r="C963" s="1">
        <v>322.38048</v>
      </c>
      <c r="D963" s="1">
        <v>0.041099014431643</v>
      </c>
      <c r="E963" s="5">
        <f t="shared" si="1"/>
        <v>0.05705379833</v>
      </c>
    </row>
    <row r="964">
      <c r="A964" s="3">
        <v>44783.083333333336</v>
      </c>
      <c r="B964" s="1">
        <v>354.98</v>
      </c>
      <c r="C964" s="1">
        <v>326.75028</v>
      </c>
      <c r="D964" s="1">
        <v>0.0863953965089182</v>
      </c>
      <c r="E964" s="5">
        <f t="shared" si="1"/>
        <v>0.053968533</v>
      </c>
    </row>
    <row r="965">
      <c r="A965" s="3">
        <v>44783.125</v>
      </c>
      <c r="B965" s="1">
        <v>357.44</v>
      </c>
      <c r="C965" s="1">
        <v>328.22643</v>
      </c>
      <c r="D965" s="1">
        <v>0.08900431936575</v>
      </c>
      <c r="E965" s="5">
        <f t="shared" si="1"/>
        <v>0.05235038044</v>
      </c>
    </row>
    <row r="966">
      <c r="A966" s="3">
        <v>44783.166666666664</v>
      </c>
      <c r="B966" s="1">
        <v>357.88</v>
      </c>
      <c r="C966" s="1">
        <v>328.39831</v>
      </c>
      <c r="D966" s="1">
        <v>0.0897741830644622</v>
      </c>
      <c r="E966" s="5">
        <f t="shared" si="1"/>
        <v>0.05243561261</v>
      </c>
    </row>
    <row r="967">
      <c r="A967" s="3">
        <v>44783.208333333336</v>
      </c>
      <c r="B967" s="1">
        <v>355.33</v>
      </c>
      <c r="C967" s="1">
        <v>328.53442</v>
      </c>
      <c r="D967" s="1">
        <v>0.0815609518174685</v>
      </c>
      <c r="E967" s="5">
        <f t="shared" si="1"/>
        <v>0.05464170398</v>
      </c>
    </row>
    <row r="968">
      <c r="A968" s="3">
        <v>44783.25</v>
      </c>
      <c r="B968" s="1">
        <v>352.38</v>
      </c>
      <c r="C968" s="1">
        <v>329.57007</v>
      </c>
      <c r="D968" s="1">
        <v>0.0692111695701008</v>
      </c>
      <c r="E968" s="5">
        <f t="shared" si="1"/>
        <v>0.05652575111</v>
      </c>
    </row>
    <row r="969">
      <c r="A969" s="3">
        <v>44783.291666666664</v>
      </c>
      <c r="B969" s="1">
        <v>352.77</v>
      </c>
      <c r="C969" s="1">
        <v>330.95696</v>
      </c>
      <c r="D969" s="1">
        <v>0.065908993121039</v>
      </c>
      <c r="E969" s="5">
        <f t="shared" si="1"/>
        <v>0.05638613006</v>
      </c>
    </row>
    <row r="970">
      <c r="A970" s="3">
        <v>44783.333333333336</v>
      </c>
      <c r="B970" s="1">
        <v>352.38</v>
      </c>
      <c r="C970" s="1">
        <v>332.15762</v>
      </c>
      <c r="D970" s="1">
        <v>0.0608818789103799</v>
      </c>
      <c r="E970" s="5">
        <f t="shared" si="1"/>
        <v>0.05578879296</v>
      </c>
    </row>
    <row r="971">
      <c r="A971" s="3">
        <v>44783.375</v>
      </c>
      <c r="B971" s="1">
        <v>351.46</v>
      </c>
      <c r="C971" s="1">
        <v>334.65108</v>
      </c>
      <c r="D971" s="1">
        <v>0.0502281958868921</v>
      </c>
      <c r="E971" s="5">
        <f t="shared" si="1"/>
        <v>0.05462916648</v>
      </c>
    </row>
    <row r="972">
      <c r="A972" s="3">
        <v>44783.416666666664</v>
      </c>
      <c r="B972" s="1">
        <v>351.23</v>
      </c>
      <c r="C972" s="1">
        <v>339.63829</v>
      </c>
      <c r="D972" s="1">
        <v>0.034129573553088</v>
      </c>
      <c r="E972" s="5">
        <f t="shared" si="1"/>
        <v>0.05256587416</v>
      </c>
    </row>
    <row r="973">
      <c r="A973" s="3">
        <v>44783.458333333336</v>
      </c>
      <c r="B973" s="1">
        <v>355.85</v>
      </c>
      <c r="C973" s="1">
        <v>347.6019</v>
      </c>
      <c r="D973" s="1">
        <v>0.0237285814605732</v>
      </c>
      <c r="E973" s="5">
        <f t="shared" si="1"/>
        <v>0.05091945334</v>
      </c>
    </row>
    <row r="974">
      <c r="A974" s="3">
        <v>44783.5</v>
      </c>
      <c r="B974" s="1">
        <v>359.71</v>
      </c>
      <c r="C974" s="1">
        <v>356.39444</v>
      </c>
      <c r="D974" s="1">
        <v>0.00930306320154715</v>
      </c>
      <c r="E974" s="5">
        <f t="shared" si="1"/>
        <v>0.04898936645</v>
      </c>
    </row>
    <row r="975">
      <c r="A975" s="3">
        <v>44783.541666666664</v>
      </c>
      <c r="B975" s="1">
        <v>357.9</v>
      </c>
      <c r="C975" s="1">
        <v>362.91617</v>
      </c>
      <c r="D975" s="1">
        <v>0.0138218421075039</v>
      </c>
      <c r="E975" s="5">
        <f t="shared" si="1"/>
        <v>0.04821010484</v>
      </c>
    </row>
    <row r="976">
      <c r="A976" s="3">
        <v>44783.583333333336</v>
      </c>
      <c r="B976" s="1">
        <v>343.61</v>
      </c>
      <c r="C976" s="1">
        <v>364.70422</v>
      </c>
      <c r="D976" s="1">
        <v>0.0578392539576317</v>
      </c>
      <c r="E976" s="5">
        <f t="shared" si="1"/>
        <v>0.04749395149</v>
      </c>
    </row>
    <row r="977">
      <c r="A977" s="3">
        <v>44783.625</v>
      </c>
      <c r="B977" s="1">
        <v>334.94</v>
      </c>
      <c r="C977" s="1">
        <v>364.00553</v>
      </c>
      <c r="D977" s="1">
        <v>0.0798491440500918</v>
      </c>
      <c r="E977" s="5">
        <f t="shared" si="1"/>
        <v>0.04680225618</v>
      </c>
    </row>
    <row r="978">
      <c r="A978" s="3">
        <v>44783.666666666664</v>
      </c>
      <c r="B978" s="1">
        <v>341.23</v>
      </c>
      <c r="C978" s="1">
        <v>361.06593</v>
      </c>
      <c r="D978" s="1">
        <v>0.0549371412583844</v>
      </c>
      <c r="E978" s="5">
        <f t="shared" si="1"/>
        <v>0.04711867469</v>
      </c>
    </row>
    <row r="979">
      <c r="A979" s="3">
        <v>44783.708333333336</v>
      </c>
      <c r="B979" s="1">
        <v>344.18</v>
      </c>
      <c r="C979" s="1">
        <v>357.55749</v>
      </c>
      <c r="D979" s="1">
        <v>0.0374135359323614</v>
      </c>
      <c r="E979" s="5">
        <f t="shared" si="1"/>
        <v>0.04861563758</v>
      </c>
    </row>
    <row r="980">
      <c r="A980" s="3">
        <v>44783.75</v>
      </c>
      <c r="B980" s="1">
        <v>340.72</v>
      </c>
      <c r="C980" s="1">
        <v>353.87883</v>
      </c>
      <c r="D980" s="1">
        <v>0.0371845639932741</v>
      </c>
      <c r="E980" s="5">
        <f t="shared" si="1"/>
        <v>0.04893023487</v>
      </c>
    </row>
    <row r="981">
      <c r="A981" s="3">
        <v>44783.791666666664</v>
      </c>
      <c r="B981" s="1">
        <v>336.52</v>
      </c>
      <c r="C981" s="1">
        <v>350.26676</v>
      </c>
      <c r="D981" s="1">
        <v>0.0392465445479325</v>
      </c>
      <c r="E981" s="5">
        <f t="shared" si="1"/>
        <v>0.04898748072</v>
      </c>
    </row>
    <row r="982">
      <c r="A982" s="3">
        <v>44783.833333333336</v>
      </c>
      <c r="B982" s="1">
        <v>335.79</v>
      </c>
      <c r="C982" s="1">
        <v>346.04723</v>
      </c>
      <c r="D982" s="1">
        <v>0.0296411273108586</v>
      </c>
      <c r="E982" s="5">
        <f t="shared" si="1"/>
        <v>0.04817379186</v>
      </c>
    </row>
    <row r="983">
      <c r="A983" s="3">
        <v>44783.875</v>
      </c>
      <c r="B983" s="1">
        <v>330.11</v>
      </c>
      <c r="C983" s="1">
        <v>342.69551</v>
      </c>
      <c r="D983" s="1">
        <v>0.0367250507600756</v>
      </c>
      <c r="E983" s="5">
        <f t="shared" si="1"/>
        <v>0.04801095293</v>
      </c>
    </row>
    <row r="984">
      <c r="A984" s="3">
        <v>44783.916666666664</v>
      </c>
      <c r="B984" s="1">
        <v>333.51</v>
      </c>
      <c r="C984" s="1">
        <v>341.74945</v>
      </c>
      <c r="D984" s="1">
        <v>0.0241096218296767</v>
      </c>
      <c r="E984" s="7">
        <f t="shared" si="1"/>
        <v>0.0480341943</v>
      </c>
    </row>
    <row r="985">
      <c r="A985" s="3">
        <v>44783.958333333336</v>
      </c>
      <c r="B985" s="1">
        <v>336.75</v>
      </c>
      <c r="C985" s="1">
        <v>342.90706</v>
      </c>
      <c r="D985" s="1">
        <v>0.0179554774987718</v>
      </c>
      <c r="E985" s="5">
        <f t="shared" si="1"/>
        <v>0.04877928595</v>
      </c>
    </row>
    <row r="986">
      <c r="A986" s="3">
        <v>44784.0</v>
      </c>
      <c r="B986" s="1">
        <v>339.54</v>
      </c>
      <c r="C986" s="1">
        <v>328.29029</v>
      </c>
      <c r="D986" s="1">
        <v>0.0342675684985991</v>
      </c>
      <c r="E986" s="5">
        <f t="shared" si="1"/>
        <v>0.04850900803</v>
      </c>
    </row>
    <row r="987">
      <c r="A987" s="3">
        <v>44784.041666666664</v>
      </c>
      <c r="B987" s="1">
        <v>347.79</v>
      </c>
      <c r="C987" s="1">
        <v>335.6697</v>
      </c>
      <c r="D987" s="1">
        <v>0.0361078167019544</v>
      </c>
      <c r="E987" s="5">
        <f t="shared" si="1"/>
        <v>0.04830104145</v>
      </c>
    </row>
    <row r="988">
      <c r="A988" s="3">
        <v>44784.083333333336</v>
      </c>
      <c r="B988" s="1">
        <v>362.52</v>
      </c>
      <c r="C988" s="1">
        <v>341.74626</v>
      </c>
      <c r="D988" s="1">
        <v>0.0607870295347196</v>
      </c>
      <c r="E988" s="5">
        <f t="shared" si="1"/>
        <v>0.04723402616</v>
      </c>
    </row>
    <row r="989">
      <c r="A989" s="3">
        <v>44784.125</v>
      </c>
      <c r="B989" s="1">
        <v>368.48</v>
      </c>
      <c r="C989" s="1">
        <v>345.93501</v>
      </c>
      <c r="D989" s="1">
        <v>0.0651711718915065</v>
      </c>
      <c r="E989" s="5">
        <f t="shared" si="1"/>
        <v>0.04624097835</v>
      </c>
    </row>
    <row r="990">
      <c r="A990" s="3">
        <v>44784.166666666664</v>
      </c>
      <c r="B990" s="1">
        <v>367.89</v>
      </c>
      <c r="C990" s="1">
        <v>349.55222</v>
      </c>
      <c r="D990" s="1">
        <v>0.05246077395818</v>
      </c>
      <c r="E990" s="5">
        <f t="shared" si="1"/>
        <v>0.04468625297</v>
      </c>
    </row>
    <row r="991">
      <c r="A991" s="3">
        <v>44784.208333333336</v>
      </c>
      <c r="B991" s="1">
        <v>361.95</v>
      </c>
      <c r="C991" s="1">
        <v>353.39533</v>
      </c>
      <c r="D991" s="1">
        <v>0.0242070827591298</v>
      </c>
      <c r="E991" s="5">
        <f t="shared" si="1"/>
        <v>0.04229650843</v>
      </c>
    </row>
    <row r="992">
      <c r="A992" s="3">
        <v>44784.25</v>
      </c>
      <c r="B992" s="1">
        <v>361.65</v>
      </c>
      <c r="C992" s="1">
        <v>357.10382</v>
      </c>
      <c r="D992" s="1">
        <v>0.0127306955159426</v>
      </c>
      <c r="E992" s="5">
        <f t="shared" si="1"/>
        <v>0.03994315534</v>
      </c>
    </row>
    <row r="993">
      <c r="A993" s="3">
        <v>44784.291666666664</v>
      </c>
      <c r="B993" s="1">
        <v>365.27</v>
      </c>
      <c r="C993" s="1">
        <v>359.47394</v>
      </c>
      <c r="D993" s="1">
        <v>0.0161237279119592</v>
      </c>
      <c r="E993" s="5">
        <f t="shared" si="1"/>
        <v>0.03786876929</v>
      </c>
    </row>
    <row r="994">
      <c r="A994" s="3">
        <v>44784.333333333336</v>
      </c>
      <c r="B994" s="1">
        <v>366.64</v>
      </c>
      <c r="C994" s="1">
        <v>360.52495</v>
      </c>
      <c r="D994" s="1">
        <v>0.0169615168104176</v>
      </c>
      <c r="E994" s="5">
        <f t="shared" si="1"/>
        <v>0.03603875421</v>
      </c>
    </row>
    <row r="995">
      <c r="A995" s="3">
        <v>44784.375</v>
      </c>
      <c r="B995" s="1">
        <v>373.16</v>
      </c>
      <c r="C995" s="1">
        <v>361.86618</v>
      </c>
      <c r="D995" s="1">
        <v>0.0312099351202149</v>
      </c>
      <c r="E995" s="5">
        <f t="shared" si="1"/>
        <v>0.03524632667</v>
      </c>
    </row>
    <row r="996">
      <c r="A996" s="3">
        <v>44784.416666666664</v>
      </c>
      <c r="B996" s="1">
        <v>375.37</v>
      </c>
      <c r="C996" s="1">
        <v>364.32858</v>
      </c>
      <c r="D996" s="1">
        <v>0.0303062142420998</v>
      </c>
      <c r="E996" s="5">
        <f t="shared" si="1"/>
        <v>0.03508702004</v>
      </c>
    </row>
    <row r="997">
      <c r="A997" s="3">
        <v>44784.458333333336</v>
      </c>
      <c r="B997" s="1">
        <v>382.71</v>
      </c>
      <c r="C997" s="1">
        <v>368.34359</v>
      </c>
      <c r="D997" s="1">
        <v>0.039002741977945</v>
      </c>
      <c r="E997" s="5">
        <f t="shared" si="1"/>
        <v>0.03572344339</v>
      </c>
    </row>
    <row r="998">
      <c r="A998" s="3">
        <v>44784.5</v>
      </c>
      <c r="B998" s="1">
        <v>388.28</v>
      </c>
      <c r="C998" s="1">
        <v>372.03182</v>
      </c>
      <c r="D998" s="1">
        <v>0.0436741674408387</v>
      </c>
      <c r="E998" s="5">
        <f t="shared" si="1"/>
        <v>0.03715557273</v>
      </c>
    </row>
    <row r="999">
      <c r="A999" s="3">
        <v>44784.541666666664</v>
      </c>
      <c r="B999" s="1">
        <v>385.25</v>
      </c>
      <c r="C999" s="1">
        <v>374.07696</v>
      </c>
      <c r="D999" s="1">
        <v>0.0298682923428377</v>
      </c>
      <c r="E999" s="5">
        <f t="shared" si="1"/>
        <v>0.03782417483</v>
      </c>
    </row>
    <row r="1000">
      <c r="A1000" s="3">
        <v>44784.583333333336</v>
      </c>
      <c r="B1000" s="1">
        <v>358.32</v>
      </c>
      <c r="C1000" s="1">
        <v>373.15366</v>
      </c>
      <c r="D1000" s="1">
        <v>0.0397521492888479</v>
      </c>
      <c r="E1000" s="5">
        <f t="shared" si="1"/>
        <v>0.03707054547</v>
      </c>
    </row>
    <row r="1001">
      <c r="A1001" s="3">
        <v>44784.625</v>
      </c>
      <c r="B1001" s="1">
        <v>344.07</v>
      </c>
      <c r="C1001" s="1">
        <v>371.29993</v>
      </c>
      <c r="D1001" s="1">
        <v>0.0733367496191017</v>
      </c>
      <c r="E1001" s="5">
        <f t="shared" si="1"/>
        <v>0.0367991957</v>
      </c>
    </row>
    <row r="1002">
      <c r="A1002" s="3">
        <v>44784.666666666664</v>
      </c>
      <c r="B1002" s="1">
        <v>347.97</v>
      </c>
      <c r="C1002" s="1">
        <v>368.32792</v>
      </c>
      <c r="D1002" s="1">
        <v>0.0552711833520521</v>
      </c>
      <c r="E1002" s="5">
        <f t="shared" si="1"/>
        <v>0.03681311412</v>
      </c>
    </row>
    <row r="1003">
      <c r="A1003" s="3">
        <v>44784.708333333336</v>
      </c>
      <c r="B1003" s="1">
        <v>349.41</v>
      </c>
      <c r="C1003" s="1">
        <v>365.11699</v>
      </c>
      <c r="D1003" s="1">
        <v>0.0430190608221216</v>
      </c>
      <c r="E1003" s="5">
        <f t="shared" si="1"/>
        <v>0.03704667766</v>
      </c>
    </row>
    <row r="1004">
      <c r="A1004" s="3">
        <v>44784.75</v>
      </c>
      <c r="B1004" s="1">
        <v>348.98</v>
      </c>
      <c r="C1004" s="1">
        <v>361.85284</v>
      </c>
      <c r="D1004" s="1">
        <v>0.0355747933331129</v>
      </c>
      <c r="E1004" s="5">
        <f t="shared" si="1"/>
        <v>0.03697960388</v>
      </c>
    </row>
    <row r="1005">
      <c r="A1005" s="3">
        <v>44784.791666666664</v>
      </c>
      <c r="B1005" s="1">
        <v>344.29</v>
      </c>
      <c r="C1005" s="1">
        <v>358.88583</v>
      </c>
      <c r="D1005" s="1">
        <v>0.0406698419940402</v>
      </c>
      <c r="E1005" s="5">
        <f t="shared" si="1"/>
        <v>0.03703890794</v>
      </c>
    </row>
    <row r="1006">
      <c r="A1006" s="3">
        <v>44784.833333333336</v>
      </c>
      <c r="B1006" s="1">
        <v>338.86</v>
      </c>
      <c r="C1006" s="1">
        <v>355.18047</v>
      </c>
      <c r="D1006" s="1">
        <v>0.0459497956067235</v>
      </c>
      <c r="E1006" s="5">
        <f t="shared" si="1"/>
        <v>0.03771843578</v>
      </c>
    </row>
    <row r="1007">
      <c r="A1007" s="3">
        <v>44784.875</v>
      </c>
      <c r="B1007" s="1">
        <v>333.14</v>
      </c>
      <c r="C1007" s="1">
        <v>351.81652</v>
      </c>
      <c r="D1007" s="1">
        <v>0.0530859665145912</v>
      </c>
      <c r="E1007" s="5">
        <f t="shared" si="1"/>
        <v>0.03840014061</v>
      </c>
    </row>
    <row r="1008">
      <c r="A1008" s="3">
        <v>44784.916666666664</v>
      </c>
      <c r="B1008" s="1">
        <v>332.0</v>
      </c>
      <c r="C1008" s="1">
        <v>349.98734</v>
      </c>
      <c r="D1008" s="1">
        <v>0.0513942590037685</v>
      </c>
      <c r="E1008" s="5">
        <f t="shared" si="1"/>
        <v>0.03953700049</v>
      </c>
    </row>
    <row r="1009">
      <c r="A1009" s="3">
        <v>44784.958333333336</v>
      </c>
      <c r="B1009" s="1">
        <v>331.61</v>
      </c>
      <c r="C1009" s="1">
        <v>349.73844</v>
      </c>
      <c r="D1009" s="1">
        <v>0.0518342793545942</v>
      </c>
      <c r="E1009" s="5">
        <f t="shared" si="1"/>
        <v>0.04094861723</v>
      </c>
    </row>
    <row r="1010">
      <c r="A1010" s="3">
        <v>44785.0</v>
      </c>
      <c r="B1010" s="1">
        <v>337.64</v>
      </c>
      <c r="C1010" s="1">
        <v>328.38034</v>
      </c>
      <c r="D1010" s="1">
        <v>0.0281979731186099</v>
      </c>
      <c r="E1010" s="5">
        <f t="shared" si="1"/>
        <v>0.04069571743</v>
      </c>
    </row>
    <row r="1011">
      <c r="A1011" s="3">
        <v>44785.041666666664</v>
      </c>
      <c r="B1011" s="1">
        <v>346.29</v>
      </c>
      <c r="C1011" s="1">
        <v>335.64229</v>
      </c>
      <c r="D1011" s="1">
        <v>0.0317233862276413</v>
      </c>
      <c r="E1011" s="5">
        <f t="shared" si="1"/>
        <v>0.04051303282</v>
      </c>
    </row>
    <row r="1012">
      <c r="A1012" s="3">
        <v>44785.083333333336</v>
      </c>
      <c r="B1012" s="1">
        <v>354.39</v>
      </c>
      <c r="C1012" s="1">
        <v>341.32469</v>
      </c>
      <c r="D1012" s="1">
        <v>0.0382782446825045</v>
      </c>
      <c r="E1012" s="5">
        <f t="shared" si="1"/>
        <v>0.03957516679</v>
      </c>
    </row>
    <row r="1013">
      <c r="A1013" s="3">
        <v>44785.125</v>
      </c>
      <c r="B1013" s="1">
        <v>351.32</v>
      </c>
      <c r="C1013" s="1">
        <v>344.89798</v>
      </c>
      <c r="D1013" s="1">
        <v>0.0186200568643515</v>
      </c>
      <c r="E1013" s="5">
        <f t="shared" si="1"/>
        <v>0.03763553699</v>
      </c>
    </row>
    <row r="1014">
      <c r="A1014" s="3">
        <v>44785.166666666664</v>
      </c>
      <c r="B1014" s="1">
        <v>344.82</v>
      </c>
      <c r="C1014" s="1">
        <v>347.93354</v>
      </c>
      <c r="D1014" s="1">
        <v>0.00894866301190739</v>
      </c>
      <c r="E1014" s="5">
        <f t="shared" si="1"/>
        <v>0.03582253237</v>
      </c>
    </row>
    <row r="1015">
      <c r="A1015" s="3">
        <v>44785.208333333336</v>
      </c>
      <c r="B1015" s="1">
        <v>333.42</v>
      </c>
      <c r="C1015" s="1">
        <v>351.4734</v>
      </c>
      <c r="D1015" s="1">
        <v>0.0513649112564421</v>
      </c>
      <c r="E1015" s="5">
        <f t="shared" si="1"/>
        <v>0.03695410856</v>
      </c>
    </row>
    <row r="1016">
      <c r="A1016" s="3">
        <v>44785.25</v>
      </c>
      <c r="B1016" s="1">
        <v>332.48</v>
      </c>
      <c r="C1016" s="1">
        <v>355.26758</v>
      </c>
      <c r="D1016" s="1">
        <v>0.0641420193759306</v>
      </c>
      <c r="E1016" s="5">
        <f t="shared" si="1"/>
        <v>0.03909624705</v>
      </c>
    </row>
    <row r="1017">
      <c r="A1017" s="3">
        <v>44785.291666666664</v>
      </c>
      <c r="B1017" s="1">
        <v>333.02</v>
      </c>
      <c r="C1017" s="1">
        <v>357.7484</v>
      </c>
      <c r="D1017" s="1">
        <v>0.0691223217210755</v>
      </c>
      <c r="E1017" s="5">
        <f t="shared" si="1"/>
        <v>0.0413045218</v>
      </c>
    </row>
    <row r="1018">
      <c r="A1018" s="3">
        <v>44785.333333333336</v>
      </c>
      <c r="B1018" s="1">
        <v>339.07</v>
      </c>
      <c r="C1018" s="1">
        <v>358.66347</v>
      </c>
      <c r="D1018" s="1">
        <v>0.0546291207186503</v>
      </c>
      <c r="E1018" s="5">
        <f t="shared" si="1"/>
        <v>0.04287400529</v>
      </c>
    </row>
    <row r="1019">
      <c r="A1019" s="3">
        <v>44785.375</v>
      </c>
      <c r="B1019" s="1">
        <v>350.17</v>
      </c>
      <c r="C1019" s="1">
        <v>359.46451</v>
      </c>
      <c r="D1019" s="1">
        <v>0.0258565442246301</v>
      </c>
      <c r="E1019" s="5">
        <f t="shared" si="1"/>
        <v>0.04265094734</v>
      </c>
    </row>
    <row r="1020">
      <c r="A1020" s="3">
        <v>44785.416666666664</v>
      </c>
      <c r="B1020" s="1">
        <v>359.4</v>
      </c>
      <c r="C1020" s="1">
        <v>361.0764</v>
      </c>
      <c r="D1020" s="1">
        <v>0.00464278474029319</v>
      </c>
      <c r="E1020" s="5">
        <f t="shared" si="1"/>
        <v>0.04158163777</v>
      </c>
    </row>
    <row r="1021">
      <c r="A1021" s="3">
        <v>44785.458333333336</v>
      </c>
      <c r="B1021" s="1">
        <v>365.73</v>
      </c>
      <c r="C1021" s="1">
        <v>364.77608</v>
      </c>
      <c r="D1021" s="1">
        <v>0.00261508375220228</v>
      </c>
      <c r="E1021" s="5">
        <f t="shared" si="1"/>
        <v>0.04006548535</v>
      </c>
    </row>
    <row r="1022">
      <c r="A1022" s="3">
        <v>44785.5</v>
      </c>
      <c r="B1022" s="1">
        <v>373.29</v>
      </c>
      <c r="C1022" s="1">
        <v>368.95042</v>
      </c>
      <c r="D1022" s="1">
        <v>0.011761959777685</v>
      </c>
      <c r="E1022" s="5">
        <f t="shared" si="1"/>
        <v>0.03873581003</v>
      </c>
    </row>
    <row r="1023">
      <c r="A1023" s="3">
        <v>44785.541666666664</v>
      </c>
      <c r="B1023" s="1">
        <v>374.34</v>
      </c>
      <c r="C1023" s="1">
        <v>371.52812</v>
      </c>
      <c r="D1023" s="1">
        <v>0.00756841770146489</v>
      </c>
      <c r="E1023" s="5">
        <f t="shared" si="1"/>
        <v>0.03780664859</v>
      </c>
    </row>
    <row r="1024">
      <c r="A1024" s="3">
        <v>44785.583333333336</v>
      </c>
      <c r="B1024" s="1">
        <v>350.07</v>
      </c>
      <c r="C1024" s="1">
        <v>370.88817</v>
      </c>
      <c r="D1024" s="1">
        <v>0.0561305851302833</v>
      </c>
      <c r="E1024" s="5">
        <f t="shared" si="1"/>
        <v>0.03848908341</v>
      </c>
    </row>
    <row r="1025">
      <c r="A1025" s="3">
        <v>44785.625</v>
      </c>
      <c r="B1025" s="1">
        <v>339.89</v>
      </c>
      <c r="C1025" s="1">
        <v>368.98541</v>
      </c>
      <c r="D1025" s="1">
        <v>0.0788524673644955</v>
      </c>
      <c r="E1025" s="5">
        <f t="shared" si="1"/>
        <v>0.03871890499</v>
      </c>
    </row>
    <row r="1026">
      <c r="A1026" s="3">
        <v>44785.666666666664</v>
      </c>
      <c r="B1026" s="1">
        <v>336.2</v>
      </c>
      <c r="C1026" s="1">
        <v>365.92689</v>
      </c>
      <c r="D1026" s="1">
        <v>0.0812372384002717</v>
      </c>
      <c r="E1026" s="5">
        <f t="shared" si="1"/>
        <v>0.03980082395</v>
      </c>
    </row>
    <row r="1027">
      <c r="A1027" s="3">
        <v>44785.708333333336</v>
      </c>
      <c r="B1027" s="1">
        <v>335.17</v>
      </c>
      <c r="C1027" s="1">
        <v>362.54862</v>
      </c>
      <c r="D1027" s="1">
        <v>0.0755170989204151</v>
      </c>
      <c r="E1027" s="5">
        <f t="shared" si="1"/>
        <v>0.04115490887</v>
      </c>
    </row>
    <row r="1028">
      <c r="A1028" s="3">
        <v>44785.75</v>
      </c>
      <c r="B1028" s="1">
        <v>342.95</v>
      </c>
      <c r="C1028" s="1">
        <v>358.5905</v>
      </c>
      <c r="D1028" s="1">
        <v>0.0436166044555001</v>
      </c>
      <c r="E1028" s="5">
        <f t="shared" si="1"/>
        <v>0.04148998433</v>
      </c>
    </row>
    <row r="1029">
      <c r="A1029" s="3">
        <v>44785.791666666664</v>
      </c>
      <c r="B1029" s="1">
        <v>343.04</v>
      </c>
      <c r="C1029" s="1">
        <v>354.45495</v>
      </c>
      <c r="D1029" s="1">
        <v>0.0322042335704437</v>
      </c>
      <c r="E1029" s="5">
        <f t="shared" si="1"/>
        <v>0.04113725065</v>
      </c>
    </row>
    <row r="1030">
      <c r="A1030" s="3">
        <v>44785.833333333336</v>
      </c>
      <c r="B1030" s="1">
        <v>341.18</v>
      </c>
      <c r="C1030" s="1">
        <v>349.84361</v>
      </c>
      <c r="D1030" s="1">
        <v>0.024764236797122</v>
      </c>
      <c r="E1030" s="5">
        <f t="shared" si="1"/>
        <v>0.04025451903</v>
      </c>
    </row>
    <row r="1031">
      <c r="A1031" s="3">
        <v>44785.875</v>
      </c>
      <c r="B1031" s="1">
        <v>335.35</v>
      </c>
      <c r="C1031" s="1">
        <v>345.95859</v>
      </c>
      <c r="D1031" s="1">
        <v>0.0306643347112727</v>
      </c>
      <c r="E1031" s="5">
        <f t="shared" si="1"/>
        <v>0.03932028437</v>
      </c>
    </row>
    <row r="1032">
      <c r="A1032" s="3">
        <v>44785.916666666664</v>
      </c>
      <c r="B1032" s="1">
        <v>327.64</v>
      </c>
      <c r="C1032" s="1">
        <v>344.06693</v>
      </c>
      <c r="D1032" s="1">
        <v>0.0477434143409249</v>
      </c>
      <c r="E1032" s="5">
        <f t="shared" si="1"/>
        <v>0.03916816584</v>
      </c>
    </row>
    <row r="1033">
      <c r="A1033" s="3">
        <v>44785.958333333336</v>
      </c>
      <c r="B1033" s="1">
        <v>328.57</v>
      </c>
      <c r="C1033" s="1">
        <v>344.23392</v>
      </c>
      <c r="D1033" s="1">
        <v>0.0455037086409149</v>
      </c>
      <c r="E1033" s="5">
        <f t="shared" si="1"/>
        <v>0.03890439206</v>
      </c>
    </row>
    <row r="1034">
      <c r="A1034" s="3">
        <v>44786.0</v>
      </c>
      <c r="B1034" s="1">
        <v>335.16</v>
      </c>
      <c r="C1034" s="1">
        <v>322.32318</v>
      </c>
      <c r="D1034" s="1">
        <v>0.0398259287464216</v>
      </c>
      <c r="E1034" s="5">
        <f t="shared" si="1"/>
        <v>0.03938889021</v>
      </c>
    </row>
    <row r="1035">
      <c r="A1035" s="3">
        <v>44786.041666666664</v>
      </c>
      <c r="B1035" s="1">
        <v>353.28</v>
      </c>
      <c r="C1035" s="1">
        <v>328.79327</v>
      </c>
      <c r="D1035" s="1">
        <v>0.074474547486936</v>
      </c>
      <c r="E1035" s="5">
        <f t="shared" si="1"/>
        <v>0.0411701886</v>
      </c>
    </row>
    <row r="1036">
      <c r="A1036" s="3">
        <v>44786.083333333336</v>
      </c>
      <c r="B1036" s="1">
        <v>369.56</v>
      </c>
      <c r="C1036" s="1">
        <v>333.09847</v>
      </c>
      <c r="D1036" s="1">
        <v>0.109461715630215</v>
      </c>
      <c r="E1036" s="5">
        <f t="shared" si="1"/>
        <v>0.04413616656</v>
      </c>
    </row>
    <row r="1037">
      <c r="A1037" s="3">
        <v>44786.125</v>
      </c>
      <c r="B1037" s="1">
        <v>363.01</v>
      </c>
      <c r="C1037" s="1">
        <v>334.85131</v>
      </c>
      <c r="D1037" s="1">
        <v>0.0840931158369963</v>
      </c>
      <c r="E1037" s="5">
        <f t="shared" si="1"/>
        <v>0.04686421068</v>
      </c>
    </row>
    <row r="1038">
      <c r="A1038" s="3">
        <v>44786.166666666664</v>
      </c>
      <c r="B1038" s="1">
        <v>351.7</v>
      </c>
      <c r="C1038" s="1">
        <v>336.13917</v>
      </c>
      <c r="D1038" s="1">
        <v>0.0462928197270196</v>
      </c>
      <c r="E1038" s="5">
        <f t="shared" si="1"/>
        <v>0.04842021721</v>
      </c>
    </row>
    <row r="1039">
      <c r="A1039" s="3">
        <v>44786.208333333336</v>
      </c>
      <c r="B1039" s="1">
        <v>336.79</v>
      </c>
      <c r="C1039" s="1">
        <v>338.46246</v>
      </c>
      <c r="D1039" s="1">
        <v>0.00494134563697256</v>
      </c>
      <c r="E1039" s="5">
        <f t="shared" si="1"/>
        <v>0.04648590198</v>
      </c>
    </row>
    <row r="1040">
      <c r="A1040" s="3">
        <v>44786.25</v>
      </c>
      <c r="B1040" s="1">
        <v>330.05</v>
      </c>
      <c r="C1040" s="1">
        <v>341.84876</v>
      </c>
      <c r="D1040" s="1">
        <v>0.034514561351634</v>
      </c>
      <c r="E1040" s="5">
        <f t="shared" si="1"/>
        <v>0.04525142456</v>
      </c>
    </row>
    <row r="1041">
      <c r="A1041" s="3">
        <v>44786.291666666664</v>
      </c>
      <c r="B1041" s="1">
        <v>333.6</v>
      </c>
      <c r="C1041" s="1">
        <v>344.8666</v>
      </c>
      <c r="D1041" s="1">
        <v>0.0326694437791307</v>
      </c>
      <c r="E1041" s="5">
        <f t="shared" si="1"/>
        <v>0.04373255464</v>
      </c>
    </row>
    <row r="1042">
      <c r="A1042" s="3">
        <v>44786.333333333336</v>
      </c>
      <c r="B1042" s="1">
        <v>338.35</v>
      </c>
      <c r="C1042" s="1">
        <v>347.08466</v>
      </c>
      <c r="D1042" s="1">
        <v>0.0251657909629309</v>
      </c>
      <c r="E1042" s="5">
        <f t="shared" si="1"/>
        <v>0.0425049159</v>
      </c>
    </row>
    <row r="1043">
      <c r="A1043" s="3">
        <v>44786.375</v>
      </c>
      <c r="B1043" s="1">
        <v>343.96</v>
      </c>
      <c r="C1043" s="1">
        <v>349.31419</v>
      </c>
      <c r="D1043" s="1">
        <v>0.015327719724183</v>
      </c>
      <c r="E1043" s="5">
        <f t="shared" si="1"/>
        <v>0.04206621488</v>
      </c>
    </row>
    <row r="1044">
      <c r="A1044" s="3">
        <v>44786.416666666664</v>
      </c>
      <c r="B1044" s="1">
        <v>349.0</v>
      </c>
      <c r="C1044" s="1">
        <v>352.08889</v>
      </c>
      <c r="D1044" s="1">
        <v>0.00877304023992348</v>
      </c>
      <c r="E1044" s="5">
        <f t="shared" si="1"/>
        <v>0.04223830886</v>
      </c>
    </row>
    <row r="1045">
      <c r="A1045" s="3">
        <v>44786.458333333336</v>
      </c>
      <c r="B1045" s="1">
        <v>357.32</v>
      </c>
      <c r="C1045" s="1">
        <v>356.33355</v>
      </c>
      <c r="D1045" s="1">
        <v>0.0027683332091519</v>
      </c>
      <c r="E1045" s="5">
        <f t="shared" si="1"/>
        <v>0.04224469426</v>
      </c>
    </row>
    <row r="1046">
      <c r="A1046" s="3">
        <v>44786.5</v>
      </c>
      <c r="B1046" s="1">
        <v>362.29</v>
      </c>
      <c r="C1046" s="1">
        <v>360.07805</v>
      </c>
      <c r="D1046" s="1">
        <v>0.0061429737247244</v>
      </c>
      <c r="E1046" s="5">
        <f t="shared" si="1"/>
        <v>0.04201056984</v>
      </c>
    </row>
    <row r="1047">
      <c r="A1047" s="3">
        <v>44786.541666666664</v>
      </c>
      <c r="B1047" s="1">
        <v>359.31</v>
      </c>
      <c r="C1047" s="1">
        <v>361.67588</v>
      </c>
      <c r="D1047" s="1">
        <v>0.00654143704578808</v>
      </c>
      <c r="E1047" s="5">
        <f t="shared" si="1"/>
        <v>0.04196777898</v>
      </c>
    </row>
    <row r="1048">
      <c r="A1048" s="3">
        <v>44786.583333333336</v>
      </c>
      <c r="B1048" s="1">
        <v>336.54</v>
      </c>
      <c r="C1048" s="1">
        <v>360.17367</v>
      </c>
      <c r="D1048" s="1">
        <v>0.065617428392253</v>
      </c>
      <c r="E1048" s="5">
        <f t="shared" si="1"/>
        <v>0.04236306411</v>
      </c>
    </row>
    <row r="1049">
      <c r="A1049" s="3">
        <v>44786.625</v>
      </c>
      <c r="B1049" s="1">
        <v>325.2</v>
      </c>
      <c r="C1049" s="1">
        <v>357.75414</v>
      </c>
      <c r="D1049" s="1">
        <v>0.0909958442409639</v>
      </c>
      <c r="E1049" s="5">
        <f t="shared" si="1"/>
        <v>0.04286903815</v>
      </c>
    </row>
    <row r="1050">
      <c r="A1050" s="3">
        <v>44786.666666666664</v>
      </c>
      <c r="B1050" s="1">
        <v>331.07</v>
      </c>
      <c r="C1050" s="1">
        <v>354.56293</v>
      </c>
      <c r="D1050" s="1">
        <v>0.0662588443749604</v>
      </c>
      <c r="E1050" s="5">
        <f t="shared" si="1"/>
        <v>0.0422449384</v>
      </c>
    </row>
    <row r="1051">
      <c r="A1051" s="3">
        <v>44786.708333333336</v>
      </c>
      <c r="B1051" s="1">
        <v>346.81</v>
      </c>
      <c r="C1051" s="1">
        <v>351.09558</v>
      </c>
      <c r="D1051" s="1">
        <v>0.0122063057586768</v>
      </c>
      <c r="E1051" s="5">
        <f t="shared" si="1"/>
        <v>0.03960698868</v>
      </c>
    </row>
    <row r="1052">
      <c r="A1052" s="3">
        <v>44786.75</v>
      </c>
      <c r="B1052" s="1">
        <v>353.75</v>
      </c>
      <c r="C1052" s="1">
        <v>346.80869</v>
      </c>
      <c r="D1052" s="1">
        <v>0.0200148098941811</v>
      </c>
      <c r="E1052" s="5">
        <f t="shared" si="1"/>
        <v>0.03862358058</v>
      </c>
    </row>
    <row r="1053">
      <c r="A1053" s="3">
        <v>44786.791666666664</v>
      </c>
      <c r="B1053" s="1">
        <v>353.4</v>
      </c>
      <c r="C1053" s="1">
        <v>342.70928</v>
      </c>
      <c r="D1053" s="1">
        <v>0.0311947199095396</v>
      </c>
      <c r="E1053" s="5">
        <f t="shared" si="1"/>
        <v>0.03858151751</v>
      </c>
    </row>
    <row r="1054">
      <c r="A1054" s="3">
        <v>44786.833333333336</v>
      </c>
      <c r="B1054" s="1">
        <v>354.0</v>
      </c>
      <c r="C1054" s="1">
        <v>339.37396</v>
      </c>
      <c r="D1054" s="1">
        <v>0.0430971191779121</v>
      </c>
      <c r="E1054" s="5">
        <f t="shared" si="1"/>
        <v>0.03934538761</v>
      </c>
    </row>
    <row r="1055">
      <c r="A1055" s="3">
        <v>44786.875</v>
      </c>
      <c r="B1055" s="1">
        <v>354.19</v>
      </c>
      <c r="C1055" s="1">
        <v>337.53453</v>
      </c>
      <c r="D1055" s="1">
        <v>0.0493444922509112</v>
      </c>
      <c r="E1055" s="5">
        <f t="shared" si="1"/>
        <v>0.0401237275</v>
      </c>
    </row>
    <row r="1056">
      <c r="A1056" s="3">
        <v>44786.916666666664</v>
      </c>
      <c r="B1056" s="1">
        <v>350.82</v>
      </c>
      <c r="C1056" s="1">
        <v>337.50162</v>
      </c>
      <c r="D1056" s="1">
        <v>0.0394616772506158</v>
      </c>
      <c r="E1056" s="5">
        <f t="shared" si="1"/>
        <v>0.03977865512</v>
      </c>
    </row>
    <row r="1057">
      <c r="A1057" s="3">
        <v>44786.958333333336</v>
      </c>
      <c r="B1057" s="1">
        <v>351.66</v>
      </c>
      <c r="C1057" s="1">
        <v>338.93685</v>
      </c>
      <c r="D1057" s="1">
        <v>0.0375384087035683</v>
      </c>
      <c r="E1057" s="5">
        <f t="shared" si="1"/>
        <v>0.03944676763</v>
      </c>
    </row>
    <row r="1058">
      <c r="A1058" s="3">
        <v>44787.0</v>
      </c>
      <c r="B1058" s="1">
        <v>354.37</v>
      </c>
      <c r="C1058" s="1">
        <v>336.10392</v>
      </c>
      <c r="D1058" s="1">
        <v>0.0543465247296133</v>
      </c>
      <c r="E1058" s="5">
        <f t="shared" si="1"/>
        <v>0.04005179246</v>
      </c>
    </row>
    <row r="1059">
      <c r="A1059" s="3">
        <v>44787.041666666664</v>
      </c>
      <c r="B1059" s="1">
        <v>370.49</v>
      </c>
      <c r="C1059" s="1">
        <v>340.99193</v>
      </c>
      <c r="D1059" s="1">
        <v>0.0865066513450919</v>
      </c>
      <c r="E1059" s="5">
        <f t="shared" si="1"/>
        <v>0.04055313012</v>
      </c>
    </row>
    <row r="1060">
      <c r="A1060" s="3">
        <v>44787.083333333336</v>
      </c>
      <c r="B1060" s="1">
        <v>376.01</v>
      </c>
      <c r="C1060" s="1">
        <v>341.30692</v>
      </c>
      <c r="D1060" s="1">
        <v>0.101677047743421</v>
      </c>
      <c r="E1060" s="5">
        <f t="shared" si="1"/>
        <v>0.04022876896</v>
      </c>
    </row>
    <row r="1061">
      <c r="A1061" s="3">
        <v>44787.125</v>
      </c>
      <c r="B1061" s="1">
        <v>366.16</v>
      </c>
      <c r="C1061" s="1">
        <v>337.10448</v>
      </c>
      <c r="D1061" s="1">
        <v>0.0861914383338957</v>
      </c>
      <c r="E1061" s="5">
        <f t="shared" si="1"/>
        <v>0.04031619906</v>
      </c>
    </row>
    <row r="1062">
      <c r="A1062" s="3">
        <v>44787.166666666664</v>
      </c>
      <c r="B1062" s="1">
        <v>351.68</v>
      </c>
      <c r="C1062" s="1">
        <v>330.88014</v>
      </c>
      <c r="D1062" s="1">
        <v>0.0628622195336354</v>
      </c>
      <c r="E1062" s="5">
        <f t="shared" si="1"/>
        <v>0.04100659072</v>
      </c>
    </row>
    <row r="1063">
      <c r="A1063" s="3">
        <v>44787.208333333336</v>
      </c>
      <c r="B1063" s="1">
        <v>335.65</v>
      </c>
      <c r="C1063" s="1">
        <v>324.91433</v>
      </c>
      <c r="D1063" s="1">
        <v>0.0330415405193115</v>
      </c>
      <c r="E1063" s="5">
        <f t="shared" si="1"/>
        <v>0.04217743217</v>
      </c>
    </row>
    <row r="1064">
      <c r="A1064" s="3">
        <v>44787.25</v>
      </c>
      <c r="B1064" s="1">
        <v>323.87</v>
      </c>
      <c r="C1064" s="1">
        <v>320.47565</v>
      </c>
      <c r="D1064" s="1">
        <v>0.0105916003290734</v>
      </c>
      <c r="E1064" s="5">
        <f t="shared" si="1"/>
        <v>0.04118064213</v>
      </c>
    </row>
    <row r="1065">
      <c r="A1065" s="3">
        <v>44787.291666666664</v>
      </c>
      <c r="B1065" s="1">
        <v>318.59</v>
      </c>
      <c r="C1065" s="1">
        <v>317.22184</v>
      </c>
      <c r="D1065" s="1">
        <v>0.00431294390070995</v>
      </c>
      <c r="E1065" s="5">
        <f t="shared" si="1"/>
        <v>0.0399991213</v>
      </c>
    </row>
    <row r="1066">
      <c r="A1066" s="3">
        <v>44787.333333333336</v>
      </c>
      <c r="B1066" s="1">
        <v>316.22</v>
      </c>
      <c r="C1066" s="1">
        <v>315.46377</v>
      </c>
      <c r="D1066" s="1">
        <v>0.00239720079424656</v>
      </c>
      <c r="E1066" s="5">
        <f t="shared" si="1"/>
        <v>0.03905043005</v>
      </c>
    </row>
    <row r="1067">
      <c r="A1067" s="3">
        <v>44787.375</v>
      </c>
      <c r="B1067" s="1">
        <v>318.11</v>
      </c>
      <c r="C1067" s="1">
        <v>316.34461</v>
      </c>
      <c r="D1067" s="1">
        <v>0.00558059136838154</v>
      </c>
      <c r="E1067" s="5">
        <f t="shared" si="1"/>
        <v>0.0386442997</v>
      </c>
    </row>
    <row r="1068">
      <c r="A1068" s="3">
        <v>44787.416666666664</v>
      </c>
      <c r="B1068" s="1">
        <v>320.44</v>
      </c>
      <c r="C1068" s="1">
        <v>320.7482</v>
      </c>
      <c r="D1068" s="1">
        <v>9.60878346316516E-4</v>
      </c>
      <c r="E1068" s="5">
        <f t="shared" si="1"/>
        <v>0.03831879295</v>
      </c>
    </row>
    <row r="1069">
      <c r="A1069" s="3">
        <v>44787.458333333336</v>
      </c>
      <c r="B1069" s="1">
        <v>321.63</v>
      </c>
      <c r="C1069" s="1">
        <v>328.50719</v>
      </c>
      <c r="D1069" s="1">
        <v>0.020934671171124</v>
      </c>
      <c r="E1069" s="5">
        <f t="shared" si="1"/>
        <v>0.0390757237</v>
      </c>
    </row>
    <row r="1070">
      <c r="A1070" s="3">
        <v>44787.5</v>
      </c>
      <c r="B1070" s="1">
        <v>330.08</v>
      </c>
      <c r="C1070" s="1">
        <v>336.09134</v>
      </c>
      <c r="D1070" s="1">
        <v>0.0178860306248891</v>
      </c>
      <c r="E1070" s="5">
        <f t="shared" si="1"/>
        <v>0.03956501774</v>
      </c>
    </row>
    <row r="1071">
      <c r="A1071" s="3">
        <v>44787.541666666664</v>
      </c>
      <c r="B1071" s="1">
        <v>332.92</v>
      </c>
      <c r="C1071" s="1">
        <v>340.37622</v>
      </c>
      <c r="D1071" s="1">
        <v>0.0219058193900853</v>
      </c>
      <c r="E1071" s="5">
        <f t="shared" si="1"/>
        <v>0.04020520034</v>
      </c>
    </row>
    <row r="1072">
      <c r="A1072" s="3">
        <v>44787.583333333336</v>
      </c>
      <c r="B1072" s="1">
        <v>316.3</v>
      </c>
      <c r="C1072" s="1">
        <v>340.2613</v>
      </c>
      <c r="D1072" s="1">
        <v>0.0704202916993498</v>
      </c>
      <c r="E1072" s="5">
        <f t="shared" si="1"/>
        <v>0.04040531964</v>
      </c>
    </row>
    <row r="1073">
      <c r="A1073" s="3">
        <v>44787.625</v>
      </c>
      <c r="B1073" s="1">
        <v>306.41</v>
      </c>
      <c r="C1073" s="1">
        <v>338.60143</v>
      </c>
      <c r="D1073" s="1">
        <v>0.0950717485156514</v>
      </c>
      <c r="E1073" s="5">
        <f t="shared" si="1"/>
        <v>0.04057514899</v>
      </c>
    </row>
    <row r="1074">
      <c r="A1074" s="3">
        <v>44787.666666666664</v>
      </c>
      <c r="B1074" s="1">
        <v>311.61</v>
      </c>
      <c r="C1074" s="1">
        <v>335.85251</v>
      </c>
      <c r="D1074" s="1">
        <v>0.0721820122767579</v>
      </c>
      <c r="E1074" s="5">
        <f t="shared" si="1"/>
        <v>0.04082194765</v>
      </c>
    </row>
    <row r="1075">
      <c r="A1075" s="3">
        <v>44787.708333333336</v>
      </c>
      <c r="B1075" s="1">
        <v>329.35</v>
      </c>
      <c r="C1075" s="1">
        <v>333.14815</v>
      </c>
      <c r="D1075" s="1">
        <v>0.0114007837053874</v>
      </c>
      <c r="E1075" s="5">
        <f t="shared" si="1"/>
        <v>0.04078838423</v>
      </c>
    </row>
    <row r="1076">
      <c r="A1076" s="3">
        <v>44787.75</v>
      </c>
      <c r="B1076" s="1">
        <v>333.95</v>
      </c>
      <c r="C1076" s="1">
        <v>329.79862</v>
      </c>
      <c r="D1076" s="1">
        <v>0.0125876208942292</v>
      </c>
      <c r="E1076" s="5">
        <f t="shared" si="1"/>
        <v>0.04047891802</v>
      </c>
    </row>
    <row r="1077">
      <c r="A1077" s="3">
        <v>44787.791666666664</v>
      </c>
      <c r="B1077" s="1">
        <v>330.94</v>
      </c>
      <c r="C1077" s="1">
        <v>326.24476</v>
      </c>
      <c r="D1077" s="1">
        <v>0.0143917713804813</v>
      </c>
      <c r="E1077" s="5">
        <f t="shared" si="1"/>
        <v>0.03977879517</v>
      </c>
    </row>
    <row r="1078">
      <c r="A1078" s="3">
        <v>44787.833333333336</v>
      </c>
      <c r="B1078" s="1">
        <v>329.96</v>
      </c>
      <c r="C1078" s="1">
        <v>323.23436</v>
      </c>
      <c r="D1078" s="1">
        <v>0.0208073176378897</v>
      </c>
      <c r="E1078" s="5">
        <f t="shared" si="1"/>
        <v>0.03885005344</v>
      </c>
    </row>
    <row r="1079">
      <c r="A1079" s="3">
        <v>44787.875</v>
      </c>
      <c r="B1079" s="1">
        <v>330.17</v>
      </c>
      <c r="C1079" s="1">
        <v>322.39234</v>
      </c>
      <c r="D1079" s="1">
        <v>0.0241248287722965</v>
      </c>
      <c r="E1079" s="5">
        <f t="shared" si="1"/>
        <v>0.03779923412</v>
      </c>
    </row>
    <row r="1080">
      <c r="A1080" s="3">
        <v>44787.916666666664</v>
      </c>
      <c r="B1080" s="1">
        <v>332.68</v>
      </c>
      <c r="C1080" s="1">
        <v>324.79593</v>
      </c>
      <c r="D1080" s="1">
        <v>0.0242739187033532</v>
      </c>
      <c r="E1080" s="5">
        <f t="shared" si="1"/>
        <v>0.03716641085</v>
      </c>
    </row>
    <row r="1081">
      <c r="A1081" s="3">
        <v>44787.958333333336</v>
      </c>
      <c r="B1081" s="1">
        <v>331.5</v>
      </c>
      <c r="C1081" s="1">
        <v>329.75734</v>
      </c>
      <c r="D1081" s="1">
        <v>0.00528467387564443</v>
      </c>
      <c r="E1081" s="5">
        <f t="shared" si="1"/>
        <v>0.03582250523</v>
      </c>
    </row>
    <row r="1082">
      <c r="A1082" s="3">
        <v>44788.0</v>
      </c>
      <c r="B1082" s="1">
        <v>334.78</v>
      </c>
      <c r="C1082" s="1">
        <v>321.73987</v>
      </c>
      <c r="D1082" s="1">
        <v>0.0405300406194606</v>
      </c>
      <c r="E1082" s="5">
        <f t="shared" si="1"/>
        <v>0.0352468184</v>
      </c>
    </row>
    <row r="1083">
      <c r="A1083" s="3">
        <v>44788.041666666664</v>
      </c>
      <c r="B1083" s="1">
        <v>346.97</v>
      </c>
      <c r="C1083" s="1">
        <v>325.23714</v>
      </c>
      <c r="D1083" s="1">
        <v>0.0668215813237074</v>
      </c>
      <c r="E1083" s="5">
        <f t="shared" si="1"/>
        <v>0.03442660714</v>
      </c>
    </row>
    <row r="1084">
      <c r="A1084" s="3">
        <v>44788.083333333336</v>
      </c>
      <c r="B1084" s="1">
        <v>344.34</v>
      </c>
      <c r="C1084" s="1">
        <v>323.01752</v>
      </c>
      <c r="D1084" s="1">
        <v>0.0660102894728434</v>
      </c>
      <c r="E1084" s="5">
        <f t="shared" si="1"/>
        <v>0.03294049222</v>
      </c>
    </row>
    <row r="1085">
      <c r="A1085" s="3">
        <v>44788.125</v>
      </c>
      <c r="B1085" s="1">
        <v>326.16</v>
      </c>
      <c r="C1085" s="1">
        <v>315.0797</v>
      </c>
      <c r="D1085" s="1">
        <v>0.0351666578329229</v>
      </c>
      <c r="E1085" s="5">
        <f t="shared" si="1"/>
        <v>0.0308144597</v>
      </c>
    </row>
    <row r="1086">
      <c r="A1086" s="3">
        <v>44788.166666666664</v>
      </c>
      <c r="B1086" s="1">
        <v>301.83</v>
      </c>
      <c r="C1086" s="1">
        <v>304.81774</v>
      </c>
      <c r="D1086" s="1">
        <v>0.00980172610688613</v>
      </c>
      <c r="E1086" s="5">
        <f t="shared" si="1"/>
        <v>0.0286036058</v>
      </c>
    </row>
    <row r="1087">
      <c r="A1087" s="3">
        <v>44788.208333333336</v>
      </c>
      <c r="B1087" s="1">
        <v>276.38</v>
      </c>
      <c r="C1087" s="1">
        <v>295.48876</v>
      </c>
      <c r="D1087" s="1">
        <v>0.0646683142871492</v>
      </c>
      <c r="E1087" s="5">
        <f t="shared" si="1"/>
        <v>0.02992138804</v>
      </c>
    </row>
    <row r="1088">
      <c r="A1088" s="3">
        <v>44788.25</v>
      </c>
      <c r="B1088" s="1">
        <v>270.89</v>
      </c>
      <c r="C1088" s="1">
        <v>288.81718</v>
      </c>
      <c r="D1088" s="1">
        <v>0.0620710305391113</v>
      </c>
      <c r="E1088" s="5">
        <f t="shared" si="1"/>
        <v>0.0320663643</v>
      </c>
    </row>
    <row r="1089">
      <c r="A1089" s="3">
        <v>44788.291666666664</v>
      </c>
      <c r="B1089" s="1">
        <v>273.03</v>
      </c>
      <c r="C1089" s="1">
        <v>284.15616</v>
      </c>
      <c r="D1089" s="1">
        <v>0.0391550899336478</v>
      </c>
      <c r="E1089" s="5">
        <f t="shared" si="1"/>
        <v>0.03351812039</v>
      </c>
    </row>
    <row r="1090">
      <c r="A1090" s="3">
        <v>44788.333333333336</v>
      </c>
      <c r="B1090" s="1">
        <v>283.16</v>
      </c>
      <c r="C1090" s="1">
        <v>281.92452</v>
      </c>
      <c r="D1090" s="1">
        <v>0.00438230771839232</v>
      </c>
      <c r="E1090" s="5">
        <f t="shared" si="1"/>
        <v>0.03360083317</v>
      </c>
    </row>
    <row r="1091">
      <c r="A1091" s="3">
        <v>44788.375</v>
      </c>
      <c r="B1091" s="1">
        <v>294.14</v>
      </c>
      <c r="C1091" s="1">
        <v>282.90719</v>
      </c>
      <c r="D1091" s="1">
        <v>0.0397049293798435</v>
      </c>
      <c r="E1091" s="5">
        <f t="shared" si="1"/>
        <v>0.03502268059</v>
      </c>
    </row>
    <row r="1092">
      <c r="A1092" s="3">
        <v>44788.416666666664</v>
      </c>
      <c r="B1092" s="1">
        <v>300.69</v>
      </c>
      <c r="C1092" s="1">
        <v>286.98064</v>
      </c>
      <c r="D1092" s="1">
        <v>0.0477710273417747</v>
      </c>
      <c r="E1092" s="5">
        <f t="shared" si="1"/>
        <v>0.03697310347</v>
      </c>
    </row>
    <row r="1093">
      <c r="A1093" s="3">
        <v>44788.458333333336</v>
      </c>
      <c r="B1093" s="1">
        <v>308.39</v>
      </c>
      <c r="C1093" s="1">
        <v>293.87105</v>
      </c>
      <c r="D1093" s="1">
        <v>0.0494058533496237</v>
      </c>
      <c r="E1093" s="5">
        <f t="shared" si="1"/>
        <v>0.03815940272</v>
      </c>
    </row>
    <row r="1094">
      <c r="A1094" s="3">
        <v>44788.5</v>
      </c>
      <c r="B1094" s="1">
        <v>309.0</v>
      </c>
      <c r="C1094" s="1">
        <v>300.81127</v>
      </c>
      <c r="D1094" s="1">
        <v>0.0272221516168593</v>
      </c>
      <c r="E1094" s="5">
        <f t="shared" si="1"/>
        <v>0.03854840777</v>
      </c>
    </row>
    <row r="1095">
      <c r="A1095" s="3">
        <v>44788.541666666664</v>
      </c>
      <c r="B1095" s="1">
        <v>306.07</v>
      </c>
      <c r="C1095" s="1">
        <v>305.18375</v>
      </c>
      <c r="D1095" s="1">
        <v>0.00290398817106093</v>
      </c>
      <c r="E1095" s="5">
        <f t="shared" si="1"/>
        <v>0.0377566648</v>
      </c>
    </row>
    <row r="1096">
      <c r="A1096" s="3">
        <v>44788.583333333336</v>
      </c>
      <c r="B1096" s="1">
        <v>294.7</v>
      </c>
      <c r="C1096" s="1">
        <v>305.3405</v>
      </c>
      <c r="D1096" s="1">
        <v>0.0348479811882145</v>
      </c>
      <c r="E1096" s="5">
        <f t="shared" si="1"/>
        <v>0.03627448519</v>
      </c>
    </row>
    <row r="1097">
      <c r="A1097" s="3">
        <v>44788.625</v>
      </c>
      <c r="B1097" s="1">
        <v>276.46</v>
      </c>
      <c r="C1097" s="1">
        <v>303.8507</v>
      </c>
      <c r="D1097" s="1">
        <v>0.0901452588392919</v>
      </c>
      <c r="E1097" s="5">
        <f t="shared" si="1"/>
        <v>0.03606921479</v>
      </c>
    </row>
    <row r="1098">
      <c r="A1098" s="3">
        <v>44788.666666666664</v>
      </c>
      <c r="B1098" s="1">
        <v>281.94</v>
      </c>
      <c r="C1098" s="1">
        <v>301.59443</v>
      </c>
      <c r="D1098" s="1">
        <v>0.0651684117641031</v>
      </c>
      <c r="E1098" s="5">
        <f t="shared" si="1"/>
        <v>0.03577698144</v>
      </c>
    </row>
    <row r="1099">
      <c r="A1099" s="3">
        <v>44788.708333333336</v>
      </c>
      <c r="B1099" s="1">
        <v>291.22</v>
      </c>
      <c r="C1099" s="1">
        <v>300.30159</v>
      </c>
      <c r="D1099" s="1">
        <v>0.0302415648215513</v>
      </c>
      <c r="E1099" s="5">
        <f t="shared" si="1"/>
        <v>0.03656201398</v>
      </c>
    </row>
    <row r="1100">
      <c r="A1100" s="3">
        <v>44788.75</v>
      </c>
      <c r="B1100" s="1">
        <v>297.34</v>
      </c>
      <c r="C1100" s="1">
        <v>299.35003</v>
      </c>
      <c r="D1100" s="1">
        <v>0.00671464773195455</v>
      </c>
      <c r="E1100" s="5">
        <f t="shared" si="1"/>
        <v>0.03631730677</v>
      </c>
    </row>
    <row r="1101">
      <c r="A1101" s="3">
        <v>44788.791666666664</v>
      </c>
      <c r="B1101" s="1">
        <v>298.67</v>
      </c>
      <c r="C1101" s="1">
        <v>298.64094</v>
      </c>
      <c r="D1101" s="6">
        <v>9.73074890536287E-5</v>
      </c>
      <c r="E1101" s="5">
        <f t="shared" si="1"/>
        <v>0.0357217041</v>
      </c>
    </row>
    <row r="1102">
      <c r="A1102" s="3">
        <v>44788.833333333336</v>
      </c>
      <c r="B1102" s="1">
        <v>297.66</v>
      </c>
      <c r="C1102" s="1">
        <v>298.47358</v>
      </c>
      <c r="D1102" s="1">
        <v>0.00272580239765275</v>
      </c>
      <c r="E1102" s="5">
        <f t="shared" si="1"/>
        <v>0.03496830764</v>
      </c>
    </row>
    <row r="1103">
      <c r="A1103" s="3">
        <v>44788.875</v>
      </c>
      <c r="B1103" s="1">
        <v>297.82</v>
      </c>
      <c r="C1103" s="1">
        <v>300.34433</v>
      </c>
      <c r="D1103" s="1">
        <v>0.00840478659943412</v>
      </c>
      <c r="E1103" s="5">
        <f t="shared" si="1"/>
        <v>0.03431330588</v>
      </c>
    </row>
    <row r="1104">
      <c r="A1104" s="3">
        <v>44788.916666666664</v>
      </c>
      <c r="B1104" s="1">
        <v>299.56</v>
      </c>
      <c r="C1104" s="1">
        <v>304.73281</v>
      </c>
      <c r="D1104" s="1">
        <v>0.0169749033587816</v>
      </c>
      <c r="E1104" s="5">
        <f t="shared" si="1"/>
        <v>0.03400918024</v>
      </c>
    </row>
    <row r="1105">
      <c r="A1105" s="3">
        <v>44788.958333333336</v>
      </c>
      <c r="B1105" s="1">
        <v>298.03</v>
      </c>
      <c r="C1105" s="1">
        <v>310.92321</v>
      </c>
      <c r="D1105" s="1">
        <v>0.0414675057548775</v>
      </c>
      <c r="E1105" s="5">
        <f t="shared" si="1"/>
        <v>0.03551679823</v>
      </c>
    </row>
    <row r="1106">
      <c r="A1106" s="3">
        <v>44789.0</v>
      </c>
      <c r="B1106" s="1">
        <v>302.96</v>
      </c>
      <c r="C1106" s="1">
        <v>299.54616</v>
      </c>
      <c r="D1106" s="1">
        <v>0.0113967076059329</v>
      </c>
      <c r="E1106" s="5">
        <f t="shared" si="1"/>
        <v>0.03430290936</v>
      </c>
    </row>
    <row r="1107">
      <c r="A1107" s="3">
        <v>44789.041666666664</v>
      </c>
      <c r="B1107" s="1">
        <v>320.21</v>
      </c>
      <c r="C1107" s="1">
        <v>305.42191</v>
      </c>
      <c r="D1107" s="1">
        <v>0.0484185630297445</v>
      </c>
      <c r="E1107" s="5">
        <f t="shared" si="1"/>
        <v>0.03353611693</v>
      </c>
    </row>
    <row r="1108">
      <c r="A1108" s="3">
        <v>44789.083333333336</v>
      </c>
      <c r="B1108" s="1">
        <v>335.69</v>
      </c>
      <c r="C1108" s="1">
        <v>307.2277</v>
      </c>
      <c r="D1108" s="1">
        <v>0.0926423626515446</v>
      </c>
      <c r="E1108" s="5">
        <f t="shared" si="1"/>
        <v>0.03464578665</v>
      </c>
    </row>
    <row r="1109">
      <c r="A1109" s="3">
        <v>44789.125</v>
      </c>
      <c r="B1109" s="1">
        <v>332.34</v>
      </c>
      <c r="C1109" s="1">
        <v>304.29072</v>
      </c>
      <c r="D1109" s="1">
        <v>0.0921792159813482</v>
      </c>
      <c r="E1109" s="5">
        <f t="shared" si="1"/>
        <v>0.0370213099</v>
      </c>
    </row>
    <row r="1110">
      <c r="A1110" s="3">
        <v>44789.166666666664</v>
      </c>
      <c r="B1110" s="1">
        <v>324.36</v>
      </c>
      <c r="C1110" s="1">
        <v>300.11148</v>
      </c>
      <c r="D1110" s="1">
        <v>0.0807983753237298</v>
      </c>
      <c r="E1110" s="5">
        <f t="shared" si="1"/>
        <v>0.03997950362</v>
      </c>
    </row>
    <row r="1111">
      <c r="A1111" s="3">
        <v>44789.208333333336</v>
      </c>
      <c r="B1111" s="1">
        <v>309.88</v>
      </c>
      <c r="C1111" s="1">
        <v>297.20992</v>
      </c>
      <c r="D1111" s="1">
        <v>0.0426300710285847</v>
      </c>
      <c r="E1111" s="5">
        <f t="shared" si="1"/>
        <v>0.03906124348</v>
      </c>
    </row>
    <row r="1112">
      <c r="A1112" s="3">
        <v>44789.25</v>
      </c>
      <c r="B1112" s="1">
        <v>305.62</v>
      </c>
      <c r="C1112" s="1">
        <v>296.04799</v>
      </c>
      <c r="D1112" s="1">
        <v>0.0323326295848182</v>
      </c>
      <c r="E1112" s="5">
        <f t="shared" si="1"/>
        <v>0.03782214344</v>
      </c>
    </row>
    <row r="1113">
      <c r="A1113" s="3">
        <v>44789.291666666664</v>
      </c>
      <c r="B1113" s="1">
        <v>304.94</v>
      </c>
      <c r="C1113" s="1">
        <v>295.54154</v>
      </c>
      <c r="D1113" s="1">
        <v>0.0318008087797065</v>
      </c>
      <c r="E1113" s="5">
        <f t="shared" si="1"/>
        <v>0.03751571506</v>
      </c>
    </row>
    <row r="1114">
      <c r="A1114" s="3">
        <v>44789.333333333336</v>
      </c>
      <c r="B1114" s="1">
        <v>311.68</v>
      </c>
      <c r="C1114" s="1">
        <v>296.03084</v>
      </c>
      <c r="D1114" s="1">
        <v>0.0528632760019192</v>
      </c>
      <c r="E1114" s="5">
        <f t="shared" si="1"/>
        <v>0.03953575541</v>
      </c>
    </row>
    <row r="1115">
      <c r="A1115" s="3">
        <v>44789.375</v>
      </c>
      <c r="B1115" s="1">
        <v>319.31</v>
      </c>
      <c r="C1115" s="1">
        <v>298.38627</v>
      </c>
      <c r="D1115" s="1">
        <v>0.0701229651082805</v>
      </c>
      <c r="E1115" s="5">
        <f t="shared" si="1"/>
        <v>0.04080317356</v>
      </c>
    </row>
    <row r="1116">
      <c r="A1116" s="3">
        <v>44789.416666666664</v>
      </c>
      <c r="B1116" s="1">
        <v>325.99</v>
      </c>
      <c r="C1116" s="1">
        <v>302.42903</v>
      </c>
      <c r="D1116" s="1">
        <v>0.0779057817300144</v>
      </c>
      <c r="E1116" s="5">
        <f t="shared" si="1"/>
        <v>0.04205878833</v>
      </c>
    </row>
    <row r="1117">
      <c r="A1117" s="3">
        <v>44789.458333333336</v>
      </c>
      <c r="B1117" s="1">
        <v>336.8</v>
      </c>
      <c r="C1117" s="1">
        <v>307.57314</v>
      </c>
      <c r="D1117" s="1">
        <v>0.0950240973577861</v>
      </c>
      <c r="E1117" s="5">
        <f t="shared" si="1"/>
        <v>0.0439595485</v>
      </c>
    </row>
    <row r="1118">
      <c r="A1118" s="3">
        <v>44789.5</v>
      </c>
      <c r="B1118" s="1">
        <v>346.38</v>
      </c>
      <c r="C1118" s="1">
        <v>311.36483</v>
      </c>
      <c r="D1118" s="1">
        <v>0.112457049179253</v>
      </c>
      <c r="E1118" s="5">
        <f t="shared" si="1"/>
        <v>0.04751100256</v>
      </c>
    </row>
    <row r="1119">
      <c r="A1119" s="3">
        <v>44789.541666666664</v>
      </c>
      <c r="B1119" s="1">
        <v>347.16</v>
      </c>
      <c r="C1119" s="1">
        <v>312.90659</v>
      </c>
      <c r="D1119" s="1">
        <v>0.109468483869259</v>
      </c>
      <c r="E1119" s="5">
        <f t="shared" si="1"/>
        <v>0.05195118988</v>
      </c>
    </row>
    <row r="1120">
      <c r="A1120" s="3">
        <v>44789.583333333336</v>
      </c>
      <c r="B1120" s="1">
        <v>344.65</v>
      </c>
      <c r="C1120" s="1">
        <v>311.81167</v>
      </c>
      <c r="D1120" s="1">
        <v>0.105314627897025</v>
      </c>
      <c r="E1120" s="5">
        <f t="shared" si="1"/>
        <v>0.05488730016</v>
      </c>
    </row>
    <row r="1121">
      <c r="A1121" s="3">
        <v>44789.625</v>
      </c>
      <c r="B1121" s="1">
        <v>334.81</v>
      </c>
      <c r="C1121" s="1">
        <v>310.67671</v>
      </c>
      <c r="D1121" s="1">
        <v>0.0776797526921151</v>
      </c>
      <c r="E1121" s="5">
        <f t="shared" si="1"/>
        <v>0.05436790407</v>
      </c>
    </row>
    <row r="1122">
      <c r="A1122" s="3">
        <v>44789.666666666664</v>
      </c>
      <c r="B1122" s="1">
        <v>336.8</v>
      </c>
      <c r="C1122" s="1">
        <v>310.03913</v>
      </c>
      <c r="D1122" s="1">
        <v>0.0863144919804155</v>
      </c>
      <c r="E1122" s="5">
        <f t="shared" si="1"/>
        <v>0.05524899075</v>
      </c>
    </row>
    <row r="1123">
      <c r="A1123" s="3">
        <v>44789.708333333336</v>
      </c>
      <c r="B1123" s="1">
        <v>338.14</v>
      </c>
      <c r="C1123" s="1">
        <v>310.79444</v>
      </c>
      <c r="D1123" s="1">
        <v>0.0879860012939741</v>
      </c>
      <c r="E1123" s="5">
        <f t="shared" si="1"/>
        <v>0.05765500893</v>
      </c>
    </row>
    <row r="1124">
      <c r="A1124" s="3">
        <v>44789.75</v>
      </c>
      <c r="B1124" s="1">
        <v>339.0</v>
      </c>
      <c r="C1124" s="1">
        <v>311.48826</v>
      </c>
      <c r="D1124" s="1">
        <v>0.088323521406553</v>
      </c>
      <c r="E1124" s="7">
        <f t="shared" si="1"/>
        <v>0.06105537867</v>
      </c>
    </row>
    <row r="1125">
      <c r="A1125" s="3">
        <v>44789.791666666664</v>
      </c>
      <c r="B1125" s="1">
        <v>335.01</v>
      </c>
      <c r="C1125" s="1">
        <v>312.53534</v>
      </c>
      <c r="D1125" s="1">
        <v>0.0719107797537391</v>
      </c>
      <c r="E1125" s="5">
        <f t="shared" si="1"/>
        <v>0.06404760668</v>
      </c>
    </row>
    <row r="1126">
      <c r="A1126" s="3">
        <v>44789.833333333336</v>
      </c>
      <c r="B1126" s="1">
        <v>335.9</v>
      </c>
      <c r="C1126" s="1">
        <v>314.35292</v>
      </c>
      <c r="D1126" s="1">
        <v>0.0685442336594169</v>
      </c>
      <c r="E1126" s="5">
        <f t="shared" si="1"/>
        <v>0.06679004132</v>
      </c>
    </row>
    <row r="1127">
      <c r="A1127" s="3">
        <v>44789.875</v>
      </c>
      <c r="B1127" s="1">
        <v>337.35</v>
      </c>
      <c r="C1127" s="1">
        <v>317.9235</v>
      </c>
      <c r="D1127" s="1">
        <v>0.0611043222662056</v>
      </c>
      <c r="E1127" s="5">
        <f t="shared" si="1"/>
        <v>0.0689858553</v>
      </c>
    </row>
    <row r="1128">
      <c r="A1128" s="3">
        <v>44789.916666666664</v>
      </c>
      <c r="B1128" s="1">
        <v>339.2</v>
      </c>
      <c r="C1128" s="1">
        <v>322.74466</v>
      </c>
      <c r="D1128" s="1">
        <v>0.0509856305600841</v>
      </c>
      <c r="E1128" s="5">
        <f t="shared" si="1"/>
        <v>0.07040296894</v>
      </c>
    </row>
    <row r="1129">
      <c r="A1129" s="3">
        <v>44789.958333333336</v>
      </c>
      <c r="B1129" s="1">
        <v>337.83</v>
      </c>
      <c r="C1129" s="1">
        <v>327.60573</v>
      </c>
      <c r="D1129" s="1">
        <v>0.0312090695116962</v>
      </c>
      <c r="E1129" s="5">
        <f t="shared" si="1"/>
        <v>0.06997553409</v>
      </c>
    </row>
    <row r="1130">
      <c r="A1130" s="3">
        <v>44790.0</v>
      </c>
      <c r="B1130" s="1">
        <v>343.04</v>
      </c>
      <c r="C1130" s="1">
        <v>331.07818</v>
      </c>
      <c r="D1130" s="1">
        <v>0.036129895361875</v>
      </c>
      <c r="E1130" s="5">
        <f t="shared" si="1"/>
        <v>0.07100608358</v>
      </c>
    </row>
    <row r="1131">
      <c r="A1131" s="3">
        <v>44790.041666666664</v>
      </c>
      <c r="B1131" s="1">
        <v>358.45</v>
      </c>
      <c r="C1131" s="1">
        <v>334.54477</v>
      </c>
      <c r="D1131" s="1">
        <v>0.071455996756428</v>
      </c>
      <c r="E1131" s="5">
        <f t="shared" si="1"/>
        <v>0.07196597666</v>
      </c>
    </row>
    <row r="1132">
      <c r="A1132" s="3">
        <v>44790.083333333336</v>
      </c>
      <c r="B1132" s="1">
        <v>367.58</v>
      </c>
      <c r="C1132" s="1">
        <v>334.63792</v>
      </c>
      <c r="D1132" s="1">
        <v>0.0984409656861361</v>
      </c>
      <c r="E1132" s="5">
        <f t="shared" si="1"/>
        <v>0.07220758512</v>
      </c>
    </row>
    <row r="1133">
      <c r="A1133" s="3">
        <v>44790.125</v>
      </c>
      <c r="B1133" s="1">
        <v>366.07</v>
      </c>
      <c r="C1133" s="1">
        <v>330.82988</v>
      </c>
      <c r="D1133" s="1">
        <v>0.106520366298231</v>
      </c>
      <c r="E1133" s="5">
        <f t="shared" si="1"/>
        <v>0.07280513305</v>
      </c>
    </row>
    <row r="1134">
      <c r="A1134" s="3">
        <v>44790.166666666664</v>
      </c>
      <c r="B1134" s="1">
        <v>360.13</v>
      </c>
      <c r="C1134" s="1">
        <v>325.06502</v>
      </c>
      <c r="D1134" s="1">
        <v>0.107870665382574</v>
      </c>
      <c r="E1134" s="5">
        <f t="shared" si="1"/>
        <v>0.07393314513</v>
      </c>
    </row>
    <row r="1135">
      <c r="A1135" s="3">
        <v>44790.208333333336</v>
      </c>
      <c r="B1135" s="1">
        <v>351.79</v>
      </c>
      <c r="C1135" s="1">
        <v>319.52938</v>
      </c>
      <c r="D1135" s="1">
        <v>0.100962922407948</v>
      </c>
      <c r="E1135" s="5">
        <f t="shared" si="1"/>
        <v>0.07636368061</v>
      </c>
    </row>
    <row r="1136">
      <c r="A1136" s="3">
        <v>44790.25</v>
      </c>
      <c r="B1136" s="1">
        <v>345.67</v>
      </c>
      <c r="C1136" s="1">
        <v>315.66614</v>
      </c>
      <c r="D1136" s="1">
        <v>0.0950493454888764</v>
      </c>
      <c r="E1136" s="5">
        <f t="shared" si="1"/>
        <v>0.0789768771</v>
      </c>
    </row>
    <row r="1137">
      <c r="A1137" s="3">
        <v>44790.291666666664</v>
      </c>
      <c r="B1137" s="1">
        <v>338.56</v>
      </c>
      <c r="C1137" s="1">
        <v>313.58973</v>
      </c>
      <c r="D1137" s="1">
        <v>0.079627193148194</v>
      </c>
      <c r="E1137" s="5">
        <f t="shared" si="1"/>
        <v>0.08096964312</v>
      </c>
    </row>
    <row r="1138">
      <c r="A1138" s="3">
        <v>44790.333333333336</v>
      </c>
      <c r="B1138" s="1">
        <v>329.13</v>
      </c>
      <c r="C1138" s="1">
        <v>313.45958</v>
      </c>
      <c r="D1138" s="1">
        <v>0.0499918362680125</v>
      </c>
      <c r="E1138" s="5">
        <f t="shared" si="1"/>
        <v>0.08084999979</v>
      </c>
    </row>
    <row r="1139">
      <c r="A1139" s="3">
        <v>44790.375</v>
      </c>
      <c r="B1139" s="1">
        <v>330.15</v>
      </c>
      <c r="C1139" s="1">
        <v>315.89538</v>
      </c>
      <c r="D1139" s="1">
        <v>0.045124496597576</v>
      </c>
      <c r="E1139" s="5">
        <f t="shared" si="1"/>
        <v>0.07980839694</v>
      </c>
    </row>
    <row r="1140">
      <c r="A1140" s="3">
        <v>44790.416666666664</v>
      </c>
      <c r="B1140" s="1">
        <v>334.03</v>
      </c>
      <c r="C1140" s="1">
        <v>321.26307</v>
      </c>
      <c r="D1140" s="1">
        <v>0.0397397995356265</v>
      </c>
      <c r="E1140" s="5">
        <f t="shared" si="1"/>
        <v>0.07821814768</v>
      </c>
    </row>
    <row r="1141">
      <c r="A1141" s="3">
        <v>44790.458333333336</v>
      </c>
      <c r="B1141" s="1">
        <v>335.32</v>
      </c>
      <c r="C1141" s="1">
        <v>329.35752</v>
      </c>
      <c r="D1141" s="1">
        <v>0.018103366821562</v>
      </c>
      <c r="E1141" s="5">
        <f t="shared" si="1"/>
        <v>0.07501311724</v>
      </c>
    </row>
    <row r="1142">
      <c r="A1142" s="3">
        <v>44790.5</v>
      </c>
      <c r="B1142" s="1">
        <v>339.61</v>
      </c>
      <c r="C1142" s="1">
        <v>337.86029</v>
      </c>
      <c r="D1142" s="1">
        <v>0.00517879742540916</v>
      </c>
      <c r="E1142" s="5">
        <f t="shared" si="1"/>
        <v>0.07054319009</v>
      </c>
    </row>
    <row r="1143">
      <c r="A1143" s="3">
        <v>44790.541666666664</v>
      </c>
      <c r="B1143" s="1">
        <v>340.67</v>
      </c>
      <c r="C1143" s="1">
        <v>344.55172</v>
      </c>
      <c r="D1143" s="1">
        <v>0.0112660009359406</v>
      </c>
      <c r="E1143" s="5">
        <f t="shared" si="1"/>
        <v>0.06645141996</v>
      </c>
    </row>
    <row r="1144">
      <c r="A1144" s="3">
        <v>44790.583333333336</v>
      </c>
      <c r="B1144" s="1">
        <v>336.01</v>
      </c>
      <c r="C1144" s="1">
        <v>348.11439</v>
      </c>
      <c r="D1144" s="1">
        <v>0.0347713003188406</v>
      </c>
      <c r="E1144" s="5">
        <f t="shared" si="1"/>
        <v>0.06351211465</v>
      </c>
    </row>
    <row r="1145">
      <c r="A1145" s="3">
        <v>44790.625</v>
      </c>
      <c r="B1145" s="1">
        <v>338.31</v>
      </c>
      <c r="C1145" s="1">
        <v>350.22926</v>
      </c>
      <c r="D1145" s="1">
        <v>0.0340327361568819</v>
      </c>
      <c r="E1145" s="5">
        <f t="shared" si="1"/>
        <v>0.06169348896</v>
      </c>
    </row>
    <row r="1146">
      <c r="A1146" s="3">
        <v>44790.666666666664</v>
      </c>
      <c r="B1146" s="1">
        <v>338.05</v>
      </c>
      <c r="C1146" s="1">
        <v>350.59063</v>
      </c>
      <c r="D1146" s="1">
        <v>0.0357700090273375</v>
      </c>
      <c r="E1146" s="5">
        <f t="shared" si="1"/>
        <v>0.05958746884</v>
      </c>
    </row>
    <row r="1147">
      <c r="A1147" s="3">
        <v>44790.708333333336</v>
      </c>
      <c r="B1147" s="1">
        <v>342.26</v>
      </c>
      <c r="C1147" s="1">
        <v>350.49056</v>
      </c>
      <c r="D1147" s="1">
        <v>0.0234829719807575</v>
      </c>
      <c r="E1147" s="5">
        <f t="shared" si="1"/>
        <v>0.05689984261</v>
      </c>
    </row>
    <row r="1148">
      <c r="A1148" s="3">
        <v>44790.75</v>
      </c>
      <c r="B1148" s="1">
        <v>347.88</v>
      </c>
      <c r="C1148" s="1">
        <v>349.65923</v>
      </c>
      <c r="D1148" s="1">
        <v>0.00508846856409305</v>
      </c>
      <c r="E1148" s="5">
        <f t="shared" si="1"/>
        <v>0.05343171541</v>
      </c>
    </row>
    <row r="1149">
      <c r="A1149" s="3">
        <v>44790.791666666664</v>
      </c>
      <c r="B1149" s="1">
        <v>348.0</v>
      </c>
      <c r="C1149" s="1">
        <v>348.34904</v>
      </c>
      <c r="D1149" s="1">
        <v>0.00100198352778581</v>
      </c>
      <c r="E1149" s="5">
        <f t="shared" si="1"/>
        <v>0.05047718224</v>
      </c>
    </row>
    <row r="1150">
      <c r="A1150" s="3">
        <v>44790.833333333336</v>
      </c>
      <c r="B1150" s="1">
        <v>347.59</v>
      </c>
      <c r="C1150" s="1">
        <v>346.25191</v>
      </c>
      <c r="D1150" s="1">
        <v>0.00386449853807294</v>
      </c>
      <c r="E1150" s="5">
        <f t="shared" si="1"/>
        <v>0.04778219327</v>
      </c>
    </row>
    <row r="1151">
      <c r="A1151" s="3">
        <v>44790.875</v>
      </c>
      <c r="B1151" s="1">
        <v>348.31</v>
      </c>
      <c r="C1151" s="1">
        <v>344.40518</v>
      </c>
      <c r="D1151" s="1">
        <v>0.0113378666371975</v>
      </c>
      <c r="E1151" s="5">
        <f t="shared" si="1"/>
        <v>0.04570859096</v>
      </c>
    </row>
    <row r="1152">
      <c r="A1152" s="3">
        <v>44790.916666666664</v>
      </c>
      <c r="B1152" s="1">
        <v>343.67</v>
      </c>
      <c r="C1152" s="1">
        <v>343.83693</v>
      </c>
      <c r="D1152" s="1">
        <v>4.85491770764645E-4</v>
      </c>
      <c r="E1152" s="5">
        <f t="shared" si="1"/>
        <v>0.04360441851</v>
      </c>
    </row>
    <row r="1153">
      <c r="A1153" s="3">
        <v>44790.958333333336</v>
      </c>
      <c r="B1153" s="1">
        <v>335.73</v>
      </c>
      <c r="C1153" s="1">
        <v>344.50996</v>
      </c>
      <c r="D1153" s="1">
        <v>0.0254853589719146</v>
      </c>
      <c r="E1153" s="5">
        <f t="shared" si="1"/>
        <v>0.04336593057</v>
      </c>
    </row>
    <row r="1154">
      <c r="A1154" s="3">
        <v>44791.0</v>
      </c>
      <c r="B1154" s="1">
        <v>335.02</v>
      </c>
      <c r="C1154" s="1">
        <v>351.36482</v>
      </c>
      <c r="D1154" s="1">
        <v>0.0465180890904218</v>
      </c>
      <c r="E1154" s="5">
        <f t="shared" si="1"/>
        <v>0.04379877197</v>
      </c>
    </row>
    <row r="1155">
      <c r="A1155" s="3">
        <v>44791.041666666664</v>
      </c>
      <c r="B1155" s="1">
        <v>340.3</v>
      </c>
      <c r="C1155" s="1">
        <v>357.27083</v>
      </c>
      <c r="D1155" s="1">
        <v>0.0475013031430525</v>
      </c>
      <c r="E1155" s="5">
        <f t="shared" si="1"/>
        <v>0.04280065974</v>
      </c>
    </row>
    <row r="1156">
      <c r="A1156" s="3">
        <v>44791.083333333336</v>
      </c>
      <c r="B1156" s="1">
        <v>342.81</v>
      </c>
      <c r="C1156" s="1">
        <v>361.51301</v>
      </c>
      <c r="D1156" s="1">
        <v>0.0517353718473368</v>
      </c>
      <c r="E1156" s="5">
        <f t="shared" si="1"/>
        <v>0.04085459333</v>
      </c>
    </row>
    <row r="1157">
      <c r="A1157" s="3">
        <v>44791.125</v>
      </c>
      <c r="B1157" s="1">
        <v>339.34</v>
      </c>
      <c r="C1157" s="1">
        <v>363.34439</v>
      </c>
      <c r="D1157" s="1">
        <v>0.0660651180000329</v>
      </c>
      <c r="E1157" s="5">
        <f t="shared" si="1"/>
        <v>0.03916895798</v>
      </c>
    </row>
    <row r="1158">
      <c r="A1158" s="3">
        <v>44791.166666666664</v>
      </c>
      <c r="B1158" s="1">
        <v>337.91</v>
      </c>
      <c r="C1158" s="1">
        <v>364.04303</v>
      </c>
      <c r="D1158" s="1">
        <v>0.0717855523837387</v>
      </c>
      <c r="E1158" s="5">
        <f t="shared" si="1"/>
        <v>0.03766541161</v>
      </c>
    </row>
    <row r="1159">
      <c r="A1159" s="3">
        <v>44791.208333333336</v>
      </c>
      <c r="B1159" s="1">
        <v>332.65</v>
      </c>
      <c r="C1159" s="1">
        <v>364.69535</v>
      </c>
      <c r="D1159" s="1">
        <v>0.0878688198245468</v>
      </c>
      <c r="E1159" s="5">
        <f t="shared" si="1"/>
        <v>0.037119824</v>
      </c>
    </row>
    <row r="1160">
      <c r="A1160" s="3">
        <v>44791.25</v>
      </c>
      <c r="B1160" s="1">
        <v>325.72</v>
      </c>
      <c r="C1160" s="1">
        <v>365.66042</v>
      </c>
      <c r="D1160" s="1">
        <v>0.109228174052854</v>
      </c>
      <c r="E1160" s="5">
        <f t="shared" si="1"/>
        <v>0.03771060852</v>
      </c>
    </row>
    <row r="1161">
      <c r="A1161" s="3">
        <v>44791.291666666664</v>
      </c>
      <c r="B1161" s="1">
        <v>335.27</v>
      </c>
      <c r="C1161" s="1">
        <v>366.33686</v>
      </c>
      <c r="D1161" s="1">
        <v>0.0848040789561826</v>
      </c>
      <c r="E1161" s="5">
        <f t="shared" si="1"/>
        <v>0.0379263121</v>
      </c>
    </row>
    <row r="1162">
      <c r="A1162" s="3">
        <v>44791.333333333336</v>
      </c>
      <c r="B1162" s="1">
        <v>351.9</v>
      </c>
      <c r="C1162" s="1">
        <v>367.14399</v>
      </c>
      <c r="D1162" s="1">
        <v>0.0415204672150564</v>
      </c>
      <c r="E1162" s="5">
        <f t="shared" si="1"/>
        <v>0.03757333839</v>
      </c>
    </row>
    <row r="1163">
      <c r="A1163" s="3">
        <v>44791.375</v>
      </c>
      <c r="B1163" s="1">
        <v>363.81</v>
      </c>
      <c r="C1163" s="1">
        <v>369.09178</v>
      </c>
      <c r="D1163" s="1">
        <v>0.0143102076128599</v>
      </c>
      <c r="E1163" s="5">
        <f t="shared" si="1"/>
        <v>0.03628940968</v>
      </c>
    </row>
    <row r="1164">
      <c r="A1164" s="3">
        <v>44791.416666666664</v>
      </c>
      <c r="B1164" s="1">
        <v>369.7</v>
      </c>
      <c r="C1164" s="1">
        <v>372.30088</v>
      </c>
      <c r="D1164" s="1">
        <v>0.0069859625365377</v>
      </c>
      <c r="E1164" s="5">
        <f t="shared" si="1"/>
        <v>0.03492466647</v>
      </c>
    </row>
    <row r="1165">
      <c r="A1165" s="3">
        <v>44791.458333333336</v>
      </c>
      <c r="B1165" s="1">
        <v>369.35</v>
      </c>
      <c r="C1165" s="1">
        <v>376.65446</v>
      </c>
      <c r="D1165" s="1">
        <v>0.0193930001519162</v>
      </c>
      <c r="E1165" s="5">
        <f t="shared" si="1"/>
        <v>0.03497840119</v>
      </c>
    </row>
    <row r="1166">
      <c r="A1166" s="3">
        <v>44791.5</v>
      </c>
      <c r="B1166" s="1">
        <v>370.17</v>
      </c>
      <c r="C1166" s="1">
        <v>380.19613</v>
      </c>
      <c r="D1166" s="1">
        <v>0.0263709417557721</v>
      </c>
      <c r="E1166" s="5">
        <f t="shared" si="1"/>
        <v>0.03586140721</v>
      </c>
    </row>
    <row r="1167">
      <c r="A1167" s="3">
        <v>44791.541666666664</v>
      </c>
      <c r="B1167" s="1">
        <v>359.16</v>
      </c>
      <c r="C1167" s="1">
        <v>382.04501</v>
      </c>
      <c r="D1167" s="1">
        <v>0.0599013451320826</v>
      </c>
      <c r="E1167" s="5">
        <f t="shared" si="1"/>
        <v>0.03788787988</v>
      </c>
    </row>
    <row r="1168">
      <c r="A1168" s="3">
        <v>44791.583333333336</v>
      </c>
      <c r="B1168" s="1">
        <v>335.98</v>
      </c>
      <c r="C1168" s="1">
        <v>381.09468</v>
      </c>
      <c r="D1168" s="1">
        <v>0.118381815248641</v>
      </c>
      <c r="E1168" s="5">
        <f t="shared" si="1"/>
        <v>0.04137165134</v>
      </c>
    </row>
    <row r="1169">
      <c r="A1169" s="3">
        <v>44791.625</v>
      </c>
      <c r="B1169" s="1">
        <v>321.26</v>
      </c>
      <c r="C1169" s="1">
        <v>379.22436</v>
      </c>
      <c r="D1169" s="1">
        <v>0.152849780008858</v>
      </c>
      <c r="E1169" s="5">
        <f t="shared" si="1"/>
        <v>0.0463223615</v>
      </c>
    </row>
    <row r="1170">
      <c r="A1170" s="3">
        <v>44791.666666666664</v>
      </c>
      <c r="B1170" s="1">
        <v>322.47</v>
      </c>
      <c r="C1170" s="1">
        <v>376.12014</v>
      </c>
      <c r="D1170" s="1">
        <v>0.142640965729726</v>
      </c>
      <c r="E1170" s="5">
        <f t="shared" si="1"/>
        <v>0.05077531803</v>
      </c>
    </row>
    <row r="1171">
      <c r="A1171" s="3">
        <v>44791.708333333336</v>
      </c>
      <c r="B1171" s="1">
        <v>335.29</v>
      </c>
      <c r="C1171" s="1">
        <v>373.02602</v>
      </c>
      <c r="D1171" s="1">
        <v>0.101161897499804</v>
      </c>
      <c r="E1171" s="5">
        <f t="shared" si="1"/>
        <v>0.05401193992</v>
      </c>
    </row>
    <row r="1172">
      <c r="A1172" s="3">
        <v>44791.75</v>
      </c>
      <c r="B1172" s="1">
        <v>345.33</v>
      </c>
      <c r="C1172" s="1">
        <v>370.38327</v>
      </c>
      <c r="D1172" s="1">
        <v>0.0676414731151328</v>
      </c>
      <c r="E1172" s="5">
        <f t="shared" si="1"/>
        <v>0.05661831511</v>
      </c>
    </row>
    <row r="1173">
      <c r="A1173" s="3">
        <v>44791.791666666664</v>
      </c>
      <c r="B1173" s="1">
        <v>352.44</v>
      </c>
      <c r="C1173" s="1">
        <v>368.44064</v>
      </c>
      <c r="D1173" s="1">
        <v>0.0434279996908049</v>
      </c>
      <c r="E1173" s="5">
        <f t="shared" si="1"/>
        <v>0.05838606579</v>
      </c>
    </row>
    <row r="1174">
      <c r="A1174" s="3">
        <v>44791.833333333336</v>
      </c>
      <c r="B1174" s="1">
        <v>349.86</v>
      </c>
      <c r="C1174" s="1">
        <v>365.61548</v>
      </c>
      <c r="D1174" s="1">
        <v>0.0430930331505656</v>
      </c>
      <c r="E1174" s="5">
        <f t="shared" si="1"/>
        <v>0.06002058806</v>
      </c>
    </row>
    <row r="1175">
      <c r="A1175" s="3">
        <v>44791.875</v>
      </c>
      <c r="B1175" s="1">
        <v>345.14</v>
      </c>
      <c r="C1175" s="1">
        <v>362.65513</v>
      </c>
      <c r="D1175" s="1">
        <v>0.0482969315779429</v>
      </c>
      <c r="E1175" s="5">
        <f t="shared" si="1"/>
        <v>0.0615605491</v>
      </c>
    </row>
    <row r="1176">
      <c r="A1176" s="3">
        <v>44791.916666666664</v>
      </c>
      <c r="B1176" s="1">
        <v>339.76</v>
      </c>
      <c r="C1176" s="1">
        <v>360.63726</v>
      </c>
      <c r="D1176" s="1">
        <v>0.057889914092626</v>
      </c>
      <c r="E1176" s="5">
        <f t="shared" si="1"/>
        <v>0.06395240003</v>
      </c>
    </row>
    <row r="1177">
      <c r="A1177" s="3">
        <v>44791.958333333336</v>
      </c>
      <c r="B1177" s="1">
        <v>331.73</v>
      </c>
      <c r="C1177" s="1">
        <v>359.72801</v>
      </c>
      <c r="D1177" s="1">
        <v>0.0778310535229101</v>
      </c>
      <c r="E1177" s="5">
        <f t="shared" si="1"/>
        <v>0.06613347064</v>
      </c>
    </row>
    <row r="1178">
      <c r="A1178" s="3">
        <v>44792.0</v>
      </c>
      <c r="B1178" s="1">
        <v>330.67</v>
      </c>
      <c r="C1178" s="1">
        <v>330.33972</v>
      </c>
      <c r="D1178" s="1">
        <v>9.99819216411566E-4</v>
      </c>
      <c r="E1178" s="5">
        <f t="shared" si="1"/>
        <v>0.06423687606</v>
      </c>
    </row>
    <row r="1179">
      <c r="A1179" s="3">
        <v>44792.041666666664</v>
      </c>
      <c r="B1179" s="1">
        <v>343.44</v>
      </c>
      <c r="C1179" s="1">
        <v>337.13967</v>
      </c>
      <c r="D1179" s="1">
        <v>0.0186875961526567</v>
      </c>
      <c r="E1179" s="5">
        <f t="shared" si="1"/>
        <v>0.06303630494</v>
      </c>
    </row>
    <row r="1180">
      <c r="A1180" s="3">
        <v>44792.083333333336</v>
      </c>
      <c r="B1180" s="1">
        <v>360.26</v>
      </c>
      <c r="C1180" s="1">
        <v>341.48133</v>
      </c>
      <c r="D1180" s="1">
        <v>0.054991791205686</v>
      </c>
      <c r="E1180" s="5">
        <f t="shared" si="1"/>
        <v>0.06317198908</v>
      </c>
    </row>
    <row r="1181">
      <c r="A1181" s="3">
        <v>44792.125</v>
      </c>
      <c r="B1181" s="1">
        <v>371.1</v>
      </c>
      <c r="C1181" s="1">
        <v>342.59365</v>
      </c>
      <c r="D1181" s="1">
        <v>0.0832074675056002</v>
      </c>
      <c r="E1181" s="5">
        <f t="shared" si="1"/>
        <v>0.06388625364</v>
      </c>
    </row>
    <row r="1182">
      <c r="A1182" s="3">
        <v>44792.166666666664</v>
      </c>
      <c r="B1182" s="1">
        <v>365.73</v>
      </c>
      <c r="C1182" s="1">
        <v>342.85632</v>
      </c>
      <c r="D1182" s="1">
        <v>0.0667150601161443</v>
      </c>
      <c r="E1182" s="5">
        <f t="shared" si="1"/>
        <v>0.06367498313</v>
      </c>
    </row>
    <row r="1183">
      <c r="A1183" s="3">
        <v>44792.208333333336</v>
      </c>
      <c r="B1183" s="1">
        <v>357.04</v>
      </c>
      <c r="C1183" s="1">
        <v>343.95181</v>
      </c>
      <c r="D1183" s="1">
        <v>0.0380523946072561</v>
      </c>
      <c r="E1183" s="5">
        <f t="shared" si="1"/>
        <v>0.06159929874</v>
      </c>
    </row>
    <row r="1184">
      <c r="A1184" s="3">
        <v>44792.25</v>
      </c>
      <c r="B1184" s="1">
        <v>348.25</v>
      </c>
      <c r="C1184" s="1">
        <v>345.98328</v>
      </c>
      <c r="D1184" s="1">
        <v>0.00655153046702147</v>
      </c>
      <c r="E1184" s="5">
        <f t="shared" si="1"/>
        <v>0.05732110526</v>
      </c>
    </row>
    <row r="1185">
      <c r="A1185" s="3">
        <v>44792.291666666664</v>
      </c>
      <c r="B1185" s="1">
        <v>346.29</v>
      </c>
      <c r="C1185" s="1">
        <v>347.84547</v>
      </c>
      <c r="D1185" s="1">
        <v>0.00447172705741994</v>
      </c>
      <c r="E1185" s="5">
        <f t="shared" si="1"/>
        <v>0.05397392393</v>
      </c>
    </row>
    <row r="1186">
      <c r="A1186" s="3">
        <v>44792.333333333336</v>
      </c>
      <c r="B1186" s="1">
        <v>348.82</v>
      </c>
      <c r="C1186" s="1">
        <v>349.22094</v>
      </c>
      <c r="D1186" s="1">
        <v>0.0011480983929543</v>
      </c>
      <c r="E1186" s="5">
        <f t="shared" si="1"/>
        <v>0.0522917419</v>
      </c>
    </row>
    <row r="1187">
      <c r="A1187" s="3">
        <v>44792.375</v>
      </c>
      <c r="B1187" s="1">
        <v>355.91</v>
      </c>
      <c r="C1187" s="1">
        <v>351.09022</v>
      </c>
      <c r="D1187" s="1">
        <v>0.0137280383372685</v>
      </c>
      <c r="E1187" s="5">
        <f t="shared" si="1"/>
        <v>0.05226748484</v>
      </c>
    </row>
    <row r="1188">
      <c r="A1188" s="3">
        <v>44792.416666666664</v>
      </c>
      <c r="B1188" s="1">
        <v>366.35</v>
      </c>
      <c r="C1188" s="1">
        <v>353.81523</v>
      </c>
      <c r="D1188" s="1">
        <v>0.0354274461277431</v>
      </c>
      <c r="E1188" s="5">
        <f t="shared" si="1"/>
        <v>0.05345254666</v>
      </c>
    </row>
    <row r="1189">
      <c r="A1189" s="3">
        <v>44792.458333333336</v>
      </c>
      <c r="B1189" s="1">
        <v>375.07</v>
      </c>
      <c r="C1189" s="1">
        <v>358.12159</v>
      </c>
      <c r="D1189" s="1">
        <v>0.0473258537693858</v>
      </c>
      <c r="E1189" s="5">
        <f t="shared" si="1"/>
        <v>0.05461641556</v>
      </c>
    </row>
    <row r="1190">
      <c r="A1190" s="3">
        <v>44792.5</v>
      </c>
      <c r="B1190" s="1">
        <v>374.96</v>
      </c>
      <c r="C1190" s="1">
        <v>362.23977</v>
      </c>
      <c r="D1190" s="1">
        <v>0.0351154982237316</v>
      </c>
      <c r="E1190" s="5">
        <f t="shared" si="1"/>
        <v>0.05498077208</v>
      </c>
    </row>
    <row r="1191">
      <c r="A1191" s="3">
        <v>44792.541666666664</v>
      </c>
      <c r="B1191" s="1">
        <v>373.29</v>
      </c>
      <c r="C1191" s="1">
        <v>364.58715</v>
      </c>
      <c r="D1191" s="1">
        <v>0.0238704243964714</v>
      </c>
      <c r="E1191" s="5">
        <f t="shared" si="1"/>
        <v>0.05347948372</v>
      </c>
    </row>
    <row r="1192">
      <c r="A1192" s="3">
        <v>44792.583333333336</v>
      </c>
      <c r="B1192" s="1">
        <v>355.47</v>
      </c>
      <c r="C1192" s="1">
        <v>363.7239</v>
      </c>
      <c r="D1192" s="1">
        <v>0.0226927622847989</v>
      </c>
      <c r="E1192" s="5">
        <f t="shared" si="1"/>
        <v>0.04949243984</v>
      </c>
    </row>
    <row r="1193">
      <c r="A1193" s="3">
        <v>44792.625</v>
      </c>
      <c r="B1193" s="1">
        <v>336.52</v>
      </c>
      <c r="C1193" s="1">
        <v>361.63939</v>
      </c>
      <c r="D1193" s="1">
        <v>0.069459773173492</v>
      </c>
      <c r="E1193" s="5">
        <f t="shared" si="1"/>
        <v>0.04601785623</v>
      </c>
    </row>
    <row r="1194">
      <c r="A1194" s="3">
        <v>44792.666666666664</v>
      </c>
      <c r="B1194" s="1">
        <v>336.89</v>
      </c>
      <c r="C1194" s="1">
        <v>358.40099</v>
      </c>
      <c r="D1194" s="1">
        <v>0.0600193375581914</v>
      </c>
      <c r="E1194" s="5">
        <f t="shared" si="1"/>
        <v>0.04257528839</v>
      </c>
    </row>
    <row r="1195">
      <c r="A1195" s="3">
        <v>44792.708333333336</v>
      </c>
      <c r="B1195" s="1">
        <v>336.74</v>
      </c>
      <c r="C1195" s="1">
        <v>355.17451</v>
      </c>
      <c r="D1195" s="1">
        <v>0.0519026829937767</v>
      </c>
      <c r="E1195" s="5">
        <f t="shared" si="1"/>
        <v>0.04052282111</v>
      </c>
    </row>
    <row r="1196">
      <c r="A1196" s="3">
        <v>44792.75</v>
      </c>
      <c r="B1196" s="1">
        <v>348.7</v>
      </c>
      <c r="C1196" s="1">
        <v>352.29231</v>
      </c>
      <c r="D1196" s="1">
        <v>0.0101969583156668</v>
      </c>
      <c r="E1196" s="5">
        <f t="shared" si="1"/>
        <v>0.03812929966</v>
      </c>
    </row>
    <row r="1197">
      <c r="A1197" s="3">
        <v>44792.791666666664</v>
      </c>
      <c r="B1197" s="1">
        <v>351.51</v>
      </c>
      <c r="C1197" s="1">
        <v>350.34932</v>
      </c>
      <c r="D1197" s="1">
        <v>0.00331292208587707</v>
      </c>
      <c r="E1197" s="5">
        <f t="shared" si="1"/>
        <v>0.0364578381</v>
      </c>
    </row>
    <row r="1198">
      <c r="A1198" s="3">
        <v>44792.833333333336</v>
      </c>
      <c r="B1198" s="1">
        <v>348.03</v>
      </c>
      <c r="C1198" s="1">
        <v>348.7243</v>
      </c>
      <c r="D1198" s="1">
        <v>0.00199097109091639</v>
      </c>
      <c r="E1198" s="5">
        <f t="shared" si="1"/>
        <v>0.03474525218</v>
      </c>
    </row>
    <row r="1199">
      <c r="A1199" s="3">
        <v>44792.875</v>
      </c>
      <c r="B1199" s="1">
        <v>340.87</v>
      </c>
      <c r="C1199" s="1">
        <v>348.21252</v>
      </c>
      <c r="D1199" s="1">
        <v>0.0210863182059047</v>
      </c>
      <c r="E1199" s="5">
        <f t="shared" si="1"/>
        <v>0.03361147662</v>
      </c>
    </row>
    <row r="1200">
      <c r="A1200" s="3">
        <v>44792.916666666664</v>
      </c>
      <c r="B1200" s="1">
        <v>333.48</v>
      </c>
      <c r="C1200" s="1">
        <v>349.19795</v>
      </c>
      <c r="D1200" s="1">
        <v>0.0450115758125154</v>
      </c>
      <c r="E1200" s="5">
        <f t="shared" si="1"/>
        <v>0.03307487919</v>
      </c>
    </row>
    <row r="1201">
      <c r="A1201" s="3">
        <v>44792.958333333336</v>
      </c>
      <c r="B1201" s="1">
        <v>327.26</v>
      </c>
      <c r="C1201" s="1">
        <v>350.95586</v>
      </c>
      <c r="D1201" s="1">
        <v>0.0675180633826715</v>
      </c>
      <c r="E1201" s="5">
        <f t="shared" si="1"/>
        <v>0.03264517127</v>
      </c>
    </row>
    <row r="1202">
      <c r="A1202" s="3">
        <v>44793.0</v>
      </c>
      <c r="B1202" s="1">
        <v>327.92</v>
      </c>
      <c r="C1202" s="1">
        <v>329.19393</v>
      </c>
      <c r="D1202" s="1">
        <v>0.00386984656734104</v>
      </c>
      <c r="E1202" s="5">
        <f t="shared" si="1"/>
        <v>0.03276475574</v>
      </c>
    </row>
    <row r="1203">
      <c r="A1203" s="3">
        <v>44793.041666666664</v>
      </c>
      <c r="B1203" s="1">
        <v>339.38</v>
      </c>
      <c r="C1203" s="1">
        <v>329.34412</v>
      </c>
      <c r="D1203" s="1">
        <v>0.0304723217769912</v>
      </c>
      <c r="E1203" s="5">
        <f t="shared" si="1"/>
        <v>0.03325578598</v>
      </c>
    </row>
    <row r="1204">
      <c r="A1204" s="3">
        <v>44793.083333333336</v>
      </c>
      <c r="B1204" s="1">
        <v>336.17</v>
      </c>
      <c r="C1204" s="1">
        <v>323.82106</v>
      </c>
      <c r="D1204" s="1">
        <v>0.0381350737348584</v>
      </c>
      <c r="E1204" s="5">
        <f t="shared" si="1"/>
        <v>0.03255342275</v>
      </c>
    </row>
    <row r="1205">
      <c r="A1205" s="3">
        <v>44793.125</v>
      </c>
      <c r="B1205" s="1">
        <v>326.61</v>
      </c>
      <c r="C1205" s="1">
        <v>313.88532</v>
      </c>
      <c r="D1205" s="1">
        <v>0.0405392644676725</v>
      </c>
      <c r="E1205" s="5">
        <f t="shared" si="1"/>
        <v>0.03077558096</v>
      </c>
    </row>
    <row r="1206">
      <c r="A1206" s="3">
        <v>44793.166666666664</v>
      </c>
      <c r="B1206" s="1">
        <v>310.22</v>
      </c>
      <c r="C1206" s="1">
        <v>301.35642</v>
      </c>
      <c r="D1206" s="1">
        <v>0.0294122819749451</v>
      </c>
      <c r="E1206" s="5">
        <f t="shared" si="1"/>
        <v>0.02922129853</v>
      </c>
    </row>
    <row r="1207">
      <c r="A1207" s="3">
        <v>44793.208333333336</v>
      </c>
      <c r="B1207" s="1">
        <v>301.06</v>
      </c>
      <c r="C1207" s="1">
        <v>289.40458</v>
      </c>
      <c r="D1207" s="1">
        <v>0.040273792488011</v>
      </c>
      <c r="E1207" s="5">
        <f t="shared" si="1"/>
        <v>0.02931385678</v>
      </c>
    </row>
    <row r="1208">
      <c r="A1208" s="3">
        <v>44793.25</v>
      </c>
      <c r="B1208" s="1">
        <v>302.86</v>
      </c>
      <c r="C1208" s="1">
        <v>281.53657</v>
      </c>
      <c r="D1208" s="1">
        <v>0.0757394678780097</v>
      </c>
      <c r="E1208" s="5">
        <f t="shared" si="1"/>
        <v>0.0321966875</v>
      </c>
    </row>
    <row r="1209">
      <c r="A1209" s="3">
        <v>44793.291666666664</v>
      </c>
      <c r="B1209" s="1">
        <v>312.91</v>
      </c>
      <c r="C1209" s="1">
        <v>277.82007</v>
      </c>
      <c r="D1209" s="1">
        <v>0.126304517884543</v>
      </c>
      <c r="E1209" s="5">
        <f t="shared" si="1"/>
        <v>0.03727305379</v>
      </c>
    </row>
    <row r="1210">
      <c r="A1210" s="3">
        <v>44793.333333333336</v>
      </c>
      <c r="B1210" s="1">
        <v>314.13</v>
      </c>
      <c r="C1210" s="1">
        <v>277.75409</v>
      </c>
      <c r="D1210" s="1">
        <v>0.130964444123937</v>
      </c>
      <c r="E1210" s="5">
        <f t="shared" si="1"/>
        <v>0.04268206819</v>
      </c>
    </row>
    <row r="1211">
      <c r="A1211" s="3">
        <v>44793.375</v>
      </c>
      <c r="B1211" s="1">
        <v>312.37</v>
      </c>
      <c r="C1211" s="1">
        <v>280.95939</v>
      </c>
      <c r="D1211" s="1">
        <v>0.111797687203122</v>
      </c>
      <c r="E1211" s="5">
        <f t="shared" si="1"/>
        <v>0.04676830356</v>
      </c>
    </row>
    <row r="1212">
      <c r="A1212" s="3">
        <v>44793.416666666664</v>
      </c>
      <c r="B1212" s="1">
        <v>314.42</v>
      </c>
      <c r="C1212" s="1">
        <v>287.61976</v>
      </c>
      <c r="D1212" s="1">
        <v>0.0931794115953647</v>
      </c>
      <c r="E1212" s="5">
        <f t="shared" si="1"/>
        <v>0.04917463546</v>
      </c>
    </row>
    <row r="1213">
      <c r="A1213" s="3">
        <v>44793.458333333336</v>
      </c>
      <c r="B1213" s="1">
        <v>314.79</v>
      </c>
      <c r="C1213" s="1">
        <v>297.31912</v>
      </c>
      <c r="D1213" s="1">
        <v>0.0587613739741999</v>
      </c>
      <c r="E1213" s="5">
        <f t="shared" si="1"/>
        <v>0.04965111547</v>
      </c>
    </row>
    <row r="1214">
      <c r="A1214" s="3">
        <v>44793.5</v>
      </c>
      <c r="B1214" s="1">
        <v>316.58</v>
      </c>
      <c r="C1214" s="1">
        <v>306.96587</v>
      </c>
      <c r="D1214" s="1">
        <v>0.0313198662769903</v>
      </c>
      <c r="E1214" s="5">
        <f t="shared" si="1"/>
        <v>0.04949296414</v>
      </c>
    </row>
    <row r="1215">
      <c r="A1215" s="3">
        <v>44793.541666666664</v>
      </c>
      <c r="B1215" s="1">
        <v>320.93</v>
      </c>
      <c r="C1215" s="1">
        <v>313.29876</v>
      </c>
      <c r="D1215" s="1">
        <v>0.0243577089165625</v>
      </c>
      <c r="E1215" s="5">
        <f t="shared" si="1"/>
        <v>0.04951326766</v>
      </c>
    </row>
    <row r="1216">
      <c r="A1216" s="3">
        <v>44793.583333333336</v>
      </c>
      <c r="B1216" s="1">
        <v>317.87</v>
      </c>
      <c r="C1216" s="1">
        <v>315.01989</v>
      </c>
      <c r="D1216" s="1">
        <v>0.00904739697547361</v>
      </c>
      <c r="E1216" s="5">
        <f t="shared" si="1"/>
        <v>0.04894471077</v>
      </c>
    </row>
    <row r="1217">
      <c r="A1217" s="3">
        <v>44793.625</v>
      </c>
      <c r="B1217" s="1">
        <v>299.29</v>
      </c>
      <c r="C1217" s="1">
        <v>314.20211</v>
      </c>
      <c r="D1217" s="1">
        <v>0.0474602478003727</v>
      </c>
      <c r="E1217" s="5">
        <f t="shared" si="1"/>
        <v>0.04802806388</v>
      </c>
    </row>
    <row r="1218">
      <c r="A1218" s="3">
        <v>44793.666666666664</v>
      </c>
      <c r="B1218" s="1">
        <v>300.35</v>
      </c>
      <c r="C1218" s="1">
        <v>310.79773</v>
      </c>
      <c r="D1218" s="1">
        <v>0.0336158504117773</v>
      </c>
      <c r="E1218" s="5">
        <f t="shared" si="1"/>
        <v>0.04692791858</v>
      </c>
    </row>
    <row r="1219">
      <c r="A1219" s="3">
        <v>44793.708333333336</v>
      </c>
      <c r="B1219" s="1">
        <v>307.99</v>
      </c>
      <c r="C1219" s="1">
        <v>307.70951</v>
      </c>
      <c r="D1219" s="1">
        <v>9.11541537991419E-4</v>
      </c>
      <c r="E1219" s="5">
        <f t="shared" si="1"/>
        <v>0.04480328769</v>
      </c>
    </row>
    <row r="1220">
      <c r="A1220" s="3">
        <v>44793.75</v>
      </c>
      <c r="B1220" s="1">
        <v>317.04</v>
      </c>
      <c r="C1220" s="1">
        <v>305.49751</v>
      </c>
      <c r="D1220" s="1">
        <v>0.0377825992755228</v>
      </c>
      <c r="E1220" s="5">
        <f t="shared" si="1"/>
        <v>0.04595268939</v>
      </c>
    </row>
    <row r="1221">
      <c r="A1221" s="3">
        <v>44793.791666666664</v>
      </c>
      <c r="B1221" s="1">
        <v>322.24</v>
      </c>
      <c r="C1221" s="1">
        <v>303.96376</v>
      </c>
      <c r="D1221" s="1">
        <v>0.0601263782235093</v>
      </c>
      <c r="E1221" s="5">
        <f t="shared" si="1"/>
        <v>0.04831991673</v>
      </c>
    </row>
    <row r="1222">
      <c r="A1222" s="3">
        <v>44793.833333333336</v>
      </c>
      <c r="B1222" s="1">
        <v>313.28</v>
      </c>
      <c r="C1222" s="1">
        <v>303.24723</v>
      </c>
      <c r="D1222" s="1">
        <v>0.0330844571935577</v>
      </c>
      <c r="E1222" s="5">
        <f t="shared" si="1"/>
        <v>0.04961547865</v>
      </c>
    </row>
    <row r="1223">
      <c r="A1223" s="3">
        <v>44793.875</v>
      </c>
      <c r="B1223" s="1">
        <v>296.17</v>
      </c>
      <c r="C1223" s="1">
        <v>304.44114</v>
      </c>
      <c r="D1223" s="1">
        <v>0.0271682729870214</v>
      </c>
      <c r="E1223" s="5">
        <f t="shared" si="1"/>
        <v>0.04986889344</v>
      </c>
    </row>
    <row r="1224">
      <c r="A1224" s="3">
        <v>44793.916666666664</v>
      </c>
      <c r="B1224" s="1">
        <v>295.13</v>
      </c>
      <c r="C1224" s="1">
        <v>308.20147</v>
      </c>
      <c r="D1224" s="1">
        <v>0.0424120949195991</v>
      </c>
      <c r="E1224" s="5">
        <f t="shared" si="1"/>
        <v>0.04976058173</v>
      </c>
    </row>
    <row r="1225">
      <c r="A1225" s="3">
        <v>44793.958333333336</v>
      </c>
      <c r="B1225" s="1">
        <v>306.74</v>
      </c>
      <c r="C1225" s="1">
        <v>314.03121</v>
      </c>
      <c r="D1225" s="1">
        <v>0.0232181062512862</v>
      </c>
      <c r="E1225" s="5">
        <f t="shared" si="1"/>
        <v>0.04791475018</v>
      </c>
    </row>
    <row r="1226">
      <c r="A1226" s="3">
        <v>44794.0</v>
      </c>
      <c r="B1226" s="1">
        <v>315.2</v>
      </c>
      <c r="C1226" s="1">
        <v>331.39575</v>
      </c>
      <c r="D1226" s="1">
        <v>0.0488713268048851</v>
      </c>
      <c r="E1226" s="5">
        <f t="shared" si="1"/>
        <v>0.04978981186</v>
      </c>
    </row>
    <row r="1227">
      <c r="A1227" s="3">
        <v>44794.041666666664</v>
      </c>
      <c r="B1227" s="1">
        <v>330.42</v>
      </c>
      <c r="C1227" s="1">
        <v>329.95229</v>
      </c>
      <c r="D1227" s="1">
        <v>0.00141750796759134</v>
      </c>
      <c r="E1227" s="5">
        <f t="shared" si="1"/>
        <v>0.04857919462</v>
      </c>
    </row>
    <row r="1228">
      <c r="A1228" s="3">
        <v>44794.083333333336</v>
      </c>
      <c r="B1228" s="1">
        <v>336.51</v>
      </c>
      <c r="C1228" s="1">
        <v>326.33121</v>
      </c>
      <c r="D1228" s="1">
        <v>0.0311915921250682</v>
      </c>
      <c r="E1228" s="5">
        <f t="shared" si="1"/>
        <v>0.04828988289</v>
      </c>
    </row>
    <row r="1229">
      <c r="A1229" s="3">
        <v>44794.125</v>
      </c>
      <c r="B1229" s="1">
        <v>333.67</v>
      </c>
      <c r="C1229" s="1">
        <v>320.63609</v>
      </c>
      <c r="D1229" s="1">
        <v>0.040650165113977</v>
      </c>
      <c r="E1229" s="5">
        <f t="shared" si="1"/>
        <v>0.04829450375</v>
      </c>
    </row>
    <row r="1230">
      <c r="A1230" s="3">
        <v>44794.166666666664</v>
      </c>
      <c r="B1230" s="1">
        <v>321.0</v>
      </c>
      <c r="C1230" s="1">
        <v>314.35066</v>
      </c>
      <c r="D1230" s="1">
        <v>0.0211526198163541</v>
      </c>
      <c r="E1230" s="5">
        <f t="shared" si="1"/>
        <v>0.04795035116</v>
      </c>
    </row>
    <row r="1231">
      <c r="A1231" s="3">
        <v>44794.208333333336</v>
      </c>
      <c r="B1231" s="1">
        <v>324.01</v>
      </c>
      <c r="C1231" s="1">
        <v>309.44228</v>
      </c>
      <c r="D1231" s="1">
        <v>0.0470773418551595</v>
      </c>
      <c r="E1231" s="5">
        <f t="shared" si="1"/>
        <v>0.04823383238</v>
      </c>
    </row>
    <row r="1232">
      <c r="A1232" s="3">
        <v>44794.25</v>
      </c>
      <c r="B1232" s="1">
        <v>331.26</v>
      </c>
      <c r="C1232" s="1">
        <v>307.33656</v>
      </c>
      <c r="D1232" s="1">
        <v>0.0778411784136582</v>
      </c>
      <c r="E1232" s="5">
        <f t="shared" si="1"/>
        <v>0.04832140365</v>
      </c>
    </row>
    <row r="1233">
      <c r="A1233" s="3">
        <v>44794.291666666664</v>
      </c>
      <c r="B1233" s="1">
        <v>334.73</v>
      </c>
      <c r="C1233" s="1">
        <v>307.72134</v>
      </c>
      <c r="D1233" s="1">
        <v>0.0877698634745319</v>
      </c>
      <c r="E1233" s="5">
        <f t="shared" si="1"/>
        <v>0.04671579305</v>
      </c>
    </row>
    <row r="1234">
      <c r="A1234" s="3">
        <v>44794.333333333336</v>
      </c>
      <c r="B1234" s="1">
        <v>327.51</v>
      </c>
      <c r="C1234" s="1">
        <v>310.24349</v>
      </c>
      <c r="D1234" s="1">
        <v>0.0556547052768133</v>
      </c>
      <c r="E1234" s="5">
        <f t="shared" si="1"/>
        <v>0.04357788727</v>
      </c>
    </row>
    <row r="1235">
      <c r="A1235" s="3">
        <v>44794.375</v>
      </c>
      <c r="B1235" s="1">
        <v>324.02</v>
      </c>
      <c r="C1235" s="1">
        <v>314.07684</v>
      </c>
      <c r="D1235" s="1">
        <v>0.031658367423717</v>
      </c>
      <c r="E1235" s="5">
        <f t="shared" si="1"/>
        <v>0.04023874894</v>
      </c>
    </row>
    <row r="1236">
      <c r="A1236" s="3">
        <v>44794.416666666664</v>
      </c>
      <c r="B1236" s="1">
        <v>323.79</v>
      </c>
      <c r="C1236" s="1">
        <v>318.46219</v>
      </c>
      <c r="D1236" s="1">
        <v>0.0167298039368503</v>
      </c>
      <c r="E1236" s="5">
        <f t="shared" si="1"/>
        <v>0.03705334862</v>
      </c>
    </row>
    <row r="1237">
      <c r="A1237" s="3">
        <v>44794.458333333336</v>
      </c>
      <c r="B1237" s="1">
        <v>326.3</v>
      </c>
      <c r="C1237" s="1">
        <v>323.97733</v>
      </c>
      <c r="D1237" s="1">
        <v>0.00716923619316208</v>
      </c>
      <c r="E1237" s="5">
        <f t="shared" si="1"/>
        <v>0.03490367622</v>
      </c>
    </row>
    <row r="1238">
      <c r="A1238" s="3">
        <v>44794.5</v>
      </c>
      <c r="B1238" s="1">
        <v>330.79</v>
      </c>
      <c r="C1238" s="1">
        <v>329.61812</v>
      </c>
      <c r="D1238" s="1">
        <v>0.00355526571172739</v>
      </c>
      <c r="E1238" s="5">
        <f t="shared" si="1"/>
        <v>0.03374681786</v>
      </c>
    </row>
    <row r="1239">
      <c r="A1239" s="3">
        <v>44794.541666666664</v>
      </c>
      <c r="B1239" s="1">
        <v>334.04</v>
      </c>
      <c r="C1239" s="1">
        <v>334.19582</v>
      </c>
      <c r="D1239" s="1">
        <v>4.66253587492523E-4</v>
      </c>
      <c r="E1239" s="5">
        <f t="shared" si="1"/>
        <v>0.03275134055</v>
      </c>
    </row>
    <row r="1240">
      <c r="A1240" s="3">
        <v>44794.583333333336</v>
      </c>
      <c r="B1240" s="1">
        <v>327.65</v>
      </c>
      <c r="C1240" s="1">
        <v>336.99977</v>
      </c>
      <c r="D1240" s="1">
        <v>0.0277441435642523</v>
      </c>
      <c r="E1240" s="5">
        <f t="shared" si="1"/>
        <v>0.03353037166</v>
      </c>
    </row>
    <row r="1241">
      <c r="A1241" s="3">
        <v>44794.625</v>
      </c>
      <c r="B1241" s="1">
        <v>319.1</v>
      </c>
      <c r="C1241" s="1">
        <v>339.59465</v>
      </c>
      <c r="D1241" s="1">
        <v>0.0603503323741995</v>
      </c>
      <c r="E1241" s="5">
        <f t="shared" si="1"/>
        <v>0.03406745852</v>
      </c>
    </row>
    <row r="1242">
      <c r="A1242" s="3">
        <v>44794.666666666664</v>
      </c>
      <c r="B1242" s="1">
        <v>319.94</v>
      </c>
      <c r="C1242" s="1">
        <v>340.98017</v>
      </c>
      <c r="D1242" s="1">
        <v>0.0617049665967378</v>
      </c>
      <c r="E1242" s="5">
        <f t="shared" si="1"/>
        <v>0.03523783836</v>
      </c>
    </row>
    <row r="1243">
      <c r="A1243" s="3">
        <v>44794.708333333336</v>
      </c>
      <c r="B1243" s="1">
        <v>318.44</v>
      </c>
      <c r="C1243" s="1">
        <v>342.39776</v>
      </c>
      <c r="D1243" s="1">
        <v>0.0699705512092135</v>
      </c>
      <c r="E1243" s="5">
        <f t="shared" si="1"/>
        <v>0.0381152971</v>
      </c>
    </row>
    <row r="1244">
      <c r="A1244" s="3">
        <v>44794.75</v>
      </c>
      <c r="B1244" s="1">
        <v>322.13</v>
      </c>
      <c r="C1244" s="1">
        <v>343.93552</v>
      </c>
      <c r="D1244" s="1">
        <v>0.0634000233532145</v>
      </c>
      <c r="E1244" s="5">
        <f t="shared" si="1"/>
        <v>0.03918268977</v>
      </c>
    </row>
    <row r="1245">
      <c r="A1245" s="3">
        <v>44794.791666666664</v>
      </c>
      <c r="B1245" s="1">
        <v>326.7</v>
      </c>
      <c r="C1245" s="1">
        <v>346.06905</v>
      </c>
      <c r="D1245" s="1">
        <v>0.055968743809942</v>
      </c>
      <c r="E1245" s="5">
        <f t="shared" si="1"/>
        <v>0.039009455</v>
      </c>
    </row>
    <row r="1246">
      <c r="A1246" s="3">
        <v>44794.833333333336</v>
      </c>
      <c r="B1246" s="1">
        <v>328.01</v>
      </c>
      <c r="C1246" s="1">
        <v>348.42123</v>
      </c>
      <c r="D1246" s="1">
        <v>0.0585820502384426</v>
      </c>
      <c r="E1246" s="5">
        <f t="shared" si="1"/>
        <v>0.04007185471</v>
      </c>
    </row>
    <row r="1247">
      <c r="A1247" s="3">
        <v>44794.875</v>
      </c>
      <c r="B1247" s="1">
        <v>329.52</v>
      </c>
      <c r="C1247" s="1">
        <v>350.28339</v>
      </c>
      <c r="D1247" s="1">
        <v>0.0592759765171851</v>
      </c>
      <c r="E1247" s="5">
        <f t="shared" si="1"/>
        <v>0.04140967569</v>
      </c>
    </row>
    <row r="1248">
      <c r="A1248" s="3">
        <v>44794.916666666664</v>
      </c>
      <c r="B1248" s="1">
        <v>333.49</v>
      </c>
      <c r="C1248" s="1">
        <v>350.71256</v>
      </c>
      <c r="D1248" s="1">
        <v>0.0491073373591182</v>
      </c>
      <c r="E1248" s="5">
        <f t="shared" si="1"/>
        <v>0.04168864412</v>
      </c>
    </row>
    <row r="1249">
      <c r="A1249" s="3">
        <v>44794.958333333336</v>
      </c>
      <c r="B1249" s="1">
        <v>335.2</v>
      </c>
      <c r="C1249" s="1">
        <v>349.3351</v>
      </c>
      <c r="D1249" s="1">
        <v>0.0404628678881681</v>
      </c>
      <c r="E1249" s="5">
        <f t="shared" si="1"/>
        <v>0.04240717586</v>
      </c>
    </row>
    <row r="1250">
      <c r="A1250" s="3">
        <v>44795.0</v>
      </c>
      <c r="B1250" s="1">
        <v>335.84</v>
      </c>
      <c r="C1250" s="1">
        <v>339.26325</v>
      </c>
      <c r="D1250" s="1">
        <v>0.0100902470279349</v>
      </c>
      <c r="E1250" s="5">
        <f t="shared" si="1"/>
        <v>0.04079129753</v>
      </c>
    </row>
    <row r="1251">
      <c r="A1251" s="3">
        <v>44795.041666666664</v>
      </c>
      <c r="B1251" s="1">
        <v>349.23</v>
      </c>
      <c r="C1251" s="1">
        <v>342.55271</v>
      </c>
      <c r="D1251" s="1">
        <v>0.0194927373366861</v>
      </c>
      <c r="E1251" s="5">
        <f t="shared" si="1"/>
        <v>0.04154443209</v>
      </c>
    </row>
    <row r="1252">
      <c r="A1252" s="3">
        <v>44795.083333333336</v>
      </c>
      <c r="B1252" s="1">
        <v>358.48</v>
      </c>
      <c r="C1252" s="1">
        <v>344.17662</v>
      </c>
      <c r="D1252" s="1">
        <v>0.0415582557583371</v>
      </c>
      <c r="E1252" s="5">
        <f t="shared" si="1"/>
        <v>0.04197637641</v>
      </c>
    </row>
    <row r="1253">
      <c r="A1253" s="3">
        <v>44795.125</v>
      </c>
      <c r="B1253" s="1">
        <v>360.22</v>
      </c>
      <c r="C1253" s="1">
        <v>343.58829</v>
      </c>
      <c r="D1253" s="1">
        <v>0.0484059279203026</v>
      </c>
      <c r="E1253" s="5">
        <f t="shared" si="1"/>
        <v>0.04229953319</v>
      </c>
    </row>
    <row r="1254">
      <c r="A1254" s="3">
        <v>44795.166666666664</v>
      </c>
      <c r="B1254" s="1">
        <v>359.28</v>
      </c>
      <c r="C1254" s="1">
        <v>342.18469</v>
      </c>
      <c r="D1254" s="1">
        <v>0.049959307063095</v>
      </c>
      <c r="E1254" s="5">
        <f t="shared" si="1"/>
        <v>0.04349981183</v>
      </c>
    </row>
    <row r="1255">
      <c r="A1255" s="3">
        <v>44795.208333333336</v>
      </c>
      <c r="B1255" s="1">
        <v>349.17</v>
      </c>
      <c r="C1255" s="1">
        <v>341.11664</v>
      </c>
      <c r="D1255" s="1">
        <v>0.0236088160343042</v>
      </c>
      <c r="E1255" s="5">
        <f t="shared" si="1"/>
        <v>0.04252195659</v>
      </c>
    </row>
    <row r="1256">
      <c r="A1256" s="3">
        <v>44795.25</v>
      </c>
      <c r="B1256" s="1">
        <v>340.21</v>
      </c>
      <c r="C1256" s="1">
        <v>340.51804</v>
      </c>
      <c r="D1256" s="1">
        <v>9.04621675844267E-4</v>
      </c>
      <c r="E1256" s="5">
        <f t="shared" si="1"/>
        <v>0.03931626672</v>
      </c>
    </row>
    <row r="1257">
      <c r="A1257" s="3">
        <v>44795.291666666664</v>
      </c>
      <c r="B1257" s="1">
        <v>337.41</v>
      </c>
      <c r="C1257" s="1">
        <v>339.60207</v>
      </c>
      <c r="D1257" s="1">
        <v>0.00645481931249712</v>
      </c>
      <c r="E1257" s="5">
        <f t="shared" si="1"/>
        <v>0.03592813988</v>
      </c>
    </row>
    <row r="1258">
      <c r="A1258" s="3">
        <v>44795.333333333336</v>
      </c>
      <c r="B1258" s="1">
        <v>331.94</v>
      </c>
      <c r="C1258" s="1">
        <v>338.4746</v>
      </c>
      <c r="D1258" s="1">
        <v>0.0193060276901132</v>
      </c>
      <c r="E1258" s="5">
        <f t="shared" si="1"/>
        <v>0.03441361165</v>
      </c>
    </row>
    <row r="1259">
      <c r="A1259" s="3">
        <v>44795.375</v>
      </c>
      <c r="B1259" s="1">
        <v>330.2</v>
      </c>
      <c r="C1259" s="1">
        <v>338.05801</v>
      </c>
      <c r="D1259" s="1">
        <v>0.023244560896516</v>
      </c>
      <c r="E1259" s="5">
        <f t="shared" si="1"/>
        <v>0.03406303638</v>
      </c>
    </row>
    <row r="1260">
      <c r="A1260" s="3">
        <v>44795.416666666664</v>
      </c>
      <c r="B1260" s="1">
        <v>333.48</v>
      </c>
      <c r="C1260" s="1">
        <v>338.58871</v>
      </c>
      <c r="D1260" s="1">
        <v>0.0150882467404184</v>
      </c>
      <c r="E1260" s="5">
        <f t="shared" si="1"/>
        <v>0.03399463816</v>
      </c>
    </row>
    <row r="1261">
      <c r="A1261" s="3">
        <v>44795.458333333336</v>
      </c>
      <c r="B1261" s="1">
        <v>335.04</v>
      </c>
      <c r="C1261" s="1">
        <v>341.10773</v>
      </c>
      <c r="D1261" s="1">
        <v>0.017788309869143</v>
      </c>
      <c r="E1261" s="5">
        <f t="shared" si="1"/>
        <v>0.03443709956</v>
      </c>
    </row>
    <row r="1262">
      <c r="A1262" s="3">
        <v>44795.5</v>
      </c>
      <c r="B1262" s="1">
        <v>332.48</v>
      </c>
      <c r="C1262" s="1">
        <v>344.57936</v>
      </c>
      <c r="D1262" s="1">
        <v>0.035113420606504</v>
      </c>
      <c r="E1262" s="5">
        <f t="shared" si="1"/>
        <v>0.03575202268</v>
      </c>
    </row>
    <row r="1263">
      <c r="A1263" s="3">
        <v>44795.541666666664</v>
      </c>
      <c r="B1263" s="1">
        <v>330.51</v>
      </c>
      <c r="C1263" s="1">
        <v>348.09705</v>
      </c>
      <c r="D1263" s="1">
        <v>0.0505234100662445</v>
      </c>
      <c r="E1263" s="5">
        <f t="shared" si="1"/>
        <v>0.03783773754</v>
      </c>
    </row>
    <row r="1264">
      <c r="A1264" s="3">
        <v>44795.583333333336</v>
      </c>
      <c r="B1264" s="1">
        <v>318.75</v>
      </c>
      <c r="C1264" s="1">
        <v>349.9621</v>
      </c>
      <c r="D1264" s="1">
        <v>0.0891870862587692</v>
      </c>
      <c r="E1264" s="5">
        <f t="shared" si="1"/>
        <v>0.04039786015</v>
      </c>
    </row>
    <row r="1265">
      <c r="A1265" s="3">
        <v>44795.625</v>
      </c>
      <c r="B1265" s="1">
        <v>300.48</v>
      </c>
      <c r="C1265" s="1">
        <v>351.20197</v>
      </c>
      <c r="D1265" s="1">
        <v>0.1444239336129</v>
      </c>
      <c r="E1265" s="5">
        <f t="shared" si="1"/>
        <v>0.04390092687</v>
      </c>
    </row>
    <row r="1266">
      <c r="A1266" s="3">
        <v>44795.666666666664</v>
      </c>
      <c r="B1266" s="1">
        <v>292.26</v>
      </c>
      <c r="C1266" s="1">
        <v>350.92697</v>
      </c>
      <c r="D1266" s="1">
        <v>0.167177147997487</v>
      </c>
      <c r="E1266" s="5">
        <f t="shared" si="1"/>
        <v>0.04829560109</v>
      </c>
    </row>
    <row r="1267">
      <c r="A1267" s="3">
        <v>44795.708333333336</v>
      </c>
      <c r="B1267" s="1">
        <v>294.79</v>
      </c>
      <c r="C1267" s="1">
        <v>350.33423</v>
      </c>
      <c r="D1267" s="1">
        <v>0.158546397250419</v>
      </c>
      <c r="E1267" s="5">
        <f t="shared" si="1"/>
        <v>0.05198626135</v>
      </c>
    </row>
    <row r="1268">
      <c r="A1268" s="3">
        <v>44795.75</v>
      </c>
      <c r="B1268" s="1">
        <v>309.49</v>
      </c>
      <c r="C1268" s="1">
        <v>350.17531</v>
      </c>
      <c r="D1268" s="1">
        <v>0.116185547176355</v>
      </c>
      <c r="E1268" s="5">
        <f t="shared" si="1"/>
        <v>0.05418565817</v>
      </c>
    </row>
    <row r="1269">
      <c r="A1269" s="3">
        <v>44795.791666666664</v>
      </c>
      <c r="B1269" s="1">
        <v>318.51</v>
      </c>
      <c r="C1269" s="1">
        <v>351.27231</v>
      </c>
      <c r="D1269" s="1">
        <v>0.0932675564436035</v>
      </c>
      <c r="E1269" s="5">
        <f t="shared" si="1"/>
        <v>0.05573977536</v>
      </c>
    </row>
    <row r="1270">
      <c r="A1270" s="3">
        <v>44795.833333333336</v>
      </c>
      <c r="B1270" s="1">
        <v>317.28</v>
      </c>
      <c r="C1270" s="1">
        <v>352.84093</v>
      </c>
      <c r="D1270" s="1">
        <v>0.10078459434964</v>
      </c>
      <c r="E1270" s="5">
        <f t="shared" si="1"/>
        <v>0.0574982147</v>
      </c>
    </row>
    <row r="1271">
      <c r="A1271" s="3">
        <v>44795.875</v>
      </c>
      <c r="B1271" s="1">
        <v>316.13</v>
      </c>
      <c r="C1271" s="1">
        <v>354.81312</v>
      </c>
      <c r="D1271" s="1">
        <v>0.109023927863772</v>
      </c>
      <c r="E1271" s="5">
        <f t="shared" si="1"/>
        <v>0.05957104601</v>
      </c>
    </row>
    <row r="1272">
      <c r="A1272" s="3">
        <v>44795.916666666664</v>
      </c>
      <c r="B1272" s="1">
        <v>321.25</v>
      </c>
      <c r="C1272" s="1">
        <v>356.55841</v>
      </c>
      <c r="D1272" s="1">
        <v>0.0990255986389438</v>
      </c>
      <c r="E1272" s="5">
        <f t="shared" si="1"/>
        <v>0.06165097356</v>
      </c>
    </row>
    <row r="1273">
      <c r="A1273" s="3">
        <v>44795.958333333336</v>
      </c>
      <c r="B1273" s="1">
        <v>328.52</v>
      </c>
      <c r="C1273" s="1">
        <v>357.34301</v>
      </c>
      <c r="D1273" s="1">
        <v>0.0806592243122371</v>
      </c>
      <c r="E1273" s="5">
        <f t="shared" si="1"/>
        <v>0.06332582175</v>
      </c>
    </row>
    <row r="1274">
      <c r="A1274" s="3">
        <v>44796.0</v>
      </c>
      <c r="B1274" s="1">
        <v>337.88</v>
      </c>
      <c r="C1274" s="1">
        <v>345.38563</v>
      </c>
      <c r="D1274" s="1">
        <v>0.021731158878845</v>
      </c>
      <c r="E1274" s="5">
        <f t="shared" si="1"/>
        <v>0.06381085974</v>
      </c>
    </row>
    <row r="1275">
      <c r="A1275" s="3">
        <v>44796.041666666664</v>
      </c>
      <c r="B1275" s="1">
        <v>355.38</v>
      </c>
      <c r="C1275" s="1">
        <v>349.88552</v>
      </c>
      <c r="D1275" s="1">
        <v>0.0157036507255287</v>
      </c>
      <c r="E1275" s="5">
        <f t="shared" si="1"/>
        <v>0.06365298113</v>
      </c>
    </row>
    <row r="1276">
      <c r="A1276" s="3">
        <v>44796.083333333336</v>
      </c>
      <c r="B1276" s="1">
        <v>366.32</v>
      </c>
      <c r="C1276" s="1">
        <v>351.73434</v>
      </c>
      <c r="D1276" s="1">
        <v>0.0414678305223198</v>
      </c>
      <c r="E1276" s="5">
        <f t="shared" si="1"/>
        <v>0.06364921341</v>
      </c>
    </row>
    <row r="1277">
      <c r="A1277" s="3">
        <v>44796.125</v>
      </c>
      <c r="B1277" s="1">
        <v>368.08</v>
      </c>
      <c r="C1277" s="1">
        <v>350.31196</v>
      </c>
      <c r="D1277" s="1">
        <v>0.0507206205577451</v>
      </c>
      <c r="E1277" s="5">
        <f t="shared" si="1"/>
        <v>0.06374565894</v>
      </c>
    </row>
    <row r="1278">
      <c r="A1278" s="3">
        <v>44796.166666666664</v>
      </c>
      <c r="B1278" s="1">
        <v>362.87</v>
      </c>
      <c r="C1278" s="1">
        <v>347.85052</v>
      </c>
      <c r="D1278" s="1">
        <v>0.0431779719633593</v>
      </c>
      <c r="E1278" s="5">
        <f t="shared" si="1"/>
        <v>0.06346310331</v>
      </c>
    </row>
    <row r="1279">
      <c r="A1279" s="3">
        <v>44796.208333333336</v>
      </c>
      <c r="B1279" s="1">
        <v>362.81</v>
      </c>
      <c r="C1279" s="1">
        <v>346.23505</v>
      </c>
      <c r="D1279" s="1">
        <v>0.047871958659298</v>
      </c>
      <c r="E1279" s="5">
        <f t="shared" si="1"/>
        <v>0.06447406759</v>
      </c>
    </row>
    <row r="1280">
      <c r="A1280" s="3">
        <v>44796.25</v>
      </c>
      <c r="B1280" s="1">
        <v>365.12</v>
      </c>
      <c r="C1280" s="1">
        <v>345.96914</v>
      </c>
      <c r="D1280" s="1">
        <v>0.0553542434449501</v>
      </c>
      <c r="E1280" s="5">
        <f t="shared" si="1"/>
        <v>0.06674280183</v>
      </c>
    </row>
    <row r="1281">
      <c r="A1281" s="3">
        <v>44796.291666666664</v>
      </c>
      <c r="B1281" s="1">
        <v>367.61</v>
      </c>
      <c r="C1281" s="1">
        <v>346.07327</v>
      </c>
      <c r="D1281" s="1">
        <v>0.062231706019942</v>
      </c>
      <c r="E1281" s="5">
        <f t="shared" si="1"/>
        <v>0.06906683877</v>
      </c>
    </row>
    <row r="1282">
      <c r="A1282" s="3">
        <v>44796.333333333336</v>
      </c>
      <c r="B1282" s="1">
        <v>372.22</v>
      </c>
      <c r="C1282" s="1">
        <v>346.42708</v>
      </c>
      <c r="D1282" s="1">
        <v>0.0744541102271798</v>
      </c>
      <c r="E1282" s="5">
        <f t="shared" si="1"/>
        <v>0.07136467555</v>
      </c>
    </row>
    <row r="1283">
      <c r="A1283" s="3">
        <v>44796.375</v>
      </c>
      <c r="B1283" s="1">
        <v>372.81</v>
      </c>
      <c r="C1283" s="1">
        <v>347.49212</v>
      </c>
      <c r="D1283" s="1">
        <v>0.0728588607994909</v>
      </c>
      <c r="E1283" s="5">
        <f t="shared" si="1"/>
        <v>0.07343193804</v>
      </c>
    </row>
    <row r="1284">
      <c r="A1284" s="3">
        <v>44796.416666666664</v>
      </c>
      <c r="B1284" s="1">
        <v>376.9</v>
      </c>
      <c r="C1284" s="1">
        <v>349.45973</v>
      </c>
      <c r="D1284" s="1">
        <v>0.0785219802006943</v>
      </c>
      <c r="E1284" s="5">
        <f t="shared" si="1"/>
        <v>0.07607501027</v>
      </c>
    </row>
    <row r="1285">
      <c r="A1285" s="3">
        <v>44796.458333333336</v>
      </c>
      <c r="B1285" s="1">
        <v>377.22</v>
      </c>
      <c r="C1285" s="1">
        <v>353.3918</v>
      </c>
      <c r="D1285" s="1">
        <v>0.0674271446026762</v>
      </c>
      <c r="E1285" s="5">
        <f t="shared" si="1"/>
        <v>0.07814329505</v>
      </c>
    </row>
    <row r="1286">
      <c r="A1286" s="3">
        <v>44796.5</v>
      </c>
      <c r="B1286" s="1">
        <v>380.61</v>
      </c>
      <c r="C1286" s="1">
        <v>357.70114</v>
      </c>
      <c r="D1286" s="1">
        <v>0.064044693846936</v>
      </c>
      <c r="E1286" s="5">
        <f t="shared" si="1"/>
        <v>0.07934876477</v>
      </c>
    </row>
    <row r="1287">
      <c r="A1287" s="3">
        <v>44796.541666666664</v>
      </c>
      <c r="B1287" s="1">
        <v>378.53</v>
      </c>
      <c r="C1287" s="1">
        <v>361.15966</v>
      </c>
      <c r="D1287" s="1">
        <v>0.0480960138239137</v>
      </c>
      <c r="E1287" s="5">
        <f t="shared" si="1"/>
        <v>0.07924762326</v>
      </c>
    </row>
    <row r="1288">
      <c r="A1288" s="3">
        <v>44796.583333333336</v>
      </c>
      <c r="B1288" s="1">
        <v>367.17</v>
      </c>
      <c r="C1288" s="1">
        <v>362.38093</v>
      </c>
      <c r="D1288" s="1">
        <v>0.0132155684903177</v>
      </c>
      <c r="E1288" s="5">
        <f t="shared" si="1"/>
        <v>0.07608214335</v>
      </c>
    </row>
    <row r="1289">
      <c r="A1289" s="3">
        <v>44796.625</v>
      </c>
      <c r="B1289" s="1">
        <v>354.3</v>
      </c>
      <c r="C1289" s="1">
        <v>362.60841</v>
      </c>
      <c r="D1289" s="1">
        <v>0.0229128993450537</v>
      </c>
      <c r="E1289" s="5">
        <f t="shared" si="1"/>
        <v>0.07101918359</v>
      </c>
    </row>
    <row r="1290">
      <c r="A1290" s="3">
        <v>44796.666666666664</v>
      </c>
      <c r="B1290" s="1">
        <v>344.25</v>
      </c>
      <c r="C1290" s="1">
        <v>361.38529</v>
      </c>
      <c r="D1290" s="1">
        <v>0.0474155713421539</v>
      </c>
      <c r="E1290" s="5">
        <f t="shared" si="1"/>
        <v>0.0660291179</v>
      </c>
    </row>
    <row r="1291">
      <c r="A1291" s="3">
        <v>44796.708333333336</v>
      </c>
      <c r="B1291" s="1">
        <v>341.94</v>
      </c>
      <c r="C1291" s="1">
        <v>360.02673</v>
      </c>
      <c r="D1291" s="1">
        <v>0.0502371865555648</v>
      </c>
      <c r="E1291" s="5">
        <f t="shared" si="1"/>
        <v>0.06151623412</v>
      </c>
    </row>
    <row r="1292">
      <c r="A1292" s="3">
        <v>44796.75</v>
      </c>
      <c r="B1292" s="1">
        <v>345.7</v>
      </c>
      <c r="C1292" s="1">
        <v>358.95982</v>
      </c>
      <c r="D1292" s="1">
        <v>0.036939566105198</v>
      </c>
      <c r="E1292" s="5">
        <f t="shared" si="1"/>
        <v>0.05821431824</v>
      </c>
    </row>
    <row r="1293">
      <c r="A1293" s="3">
        <v>44796.791666666664</v>
      </c>
      <c r="B1293" s="1">
        <v>349.43</v>
      </c>
      <c r="C1293" s="1">
        <v>358.73702</v>
      </c>
      <c r="D1293" s="1">
        <v>0.0259438515712706</v>
      </c>
      <c r="E1293" s="5">
        <f t="shared" si="1"/>
        <v>0.05540916387</v>
      </c>
    </row>
    <row r="1294">
      <c r="A1294" s="3">
        <v>44796.833333333336</v>
      </c>
      <c r="B1294" s="1">
        <v>348.2</v>
      </c>
      <c r="C1294" s="1">
        <v>358.47857</v>
      </c>
      <c r="D1294" s="1">
        <v>0.0286727599923197</v>
      </c>
      <c r="E1294" s="5">
        <f t="shared" si="1"/>
        <v>0.0524045041</v>
      </c>
    </row>
    <row r="1295">
      <c r="A1295" s="3">
        <v>44796.875</v>
      </c>
      <c r="B1295" s="1">
        <v>348.42</v>
      </c>
      <c r="C1295" s="1">
        <v>358.66101</v>
      </c>
      <c r="D1295" s="1">
        <v>0.0285534521859511</v>
      </c>
      <c r="E1295" s="5">
        <f t="shared" si="1"/>
        <v>0.04905156762</v>
      </c>
    </row>
    <row r="1296">
      <c r="A1296" s="3">
        <v>44796.916666666664</v>
      </c>
      <c r="B1296" s="1">
        <v>343.22</v>
      </c>
      <c r="C1296" s="1">
        <v>359.457</v>
      </c>
      <c r="D1296" s="1">
        <v>0.0451709105678842</v>
      </c>
      <c r="E1296" s="5">
        <f t="shared" si="1"/>
        <v>0.04680762228</v>
      </c>
    </row>
    <row r="1297">
      <c r="A1297" s="3">
        <v>44796.958333333336</v>
      </c>
      <c r="B1297" s="1">
        <v>341.27</v>
      </c>
      <c r="C1297" s="1">
        <v>360.35127</v>
      </c>
      <c r="D1297" s="1">
        <v>0.0529518600003824</v>
      </c>
      <c r="E1297" s="5">
        <f t="shared" si="1"/>
        <v>0.04565314877</v>
      </c>
    </row>
    <row r="1298">
      <c r="A1298" s="3">
        <v>44797.0</v>
      </c>
      <c r="B1298" s="1">
        <v>340.33</v>
      </c>
      <c r="C1298" s="1">
        <v>354.73383</v>
      </c>
      <c r="D1298" s="1">
        <v>0.0406046133237419</v>
      </c>
      <c r="E1298" s="5">
        <f t="shared" si="1"/>
        <v>0.0464395427</v>
      </c>
    </row>
    <row r="1299">
      <c r="A1299" s="3">
        <v>44797.041666666664</v>
      </c>
      <c r="B1299" s="1">
        <v>362.96</v>
      </c>
      <c r="C1299" s="1">
        <v>358.08105</v>
      </c>
      <c r="D1299" s="1">
        <v>0.0136252672404752</v>
      </c>
      <c r="E1299" s="5">
        <f t="shared" si="1"/>
        <v>0.04635294339</v>
      </c>
    </row>
    <row r="1300">
      <c r="A1300" s="3">
        <v>44797.083333333336</v>
      </c>
      <c r="B1300" s="1">
        <v>375.33</v>
      </c>
      <c r="C1300" s="1">
        <v>359.57848</v>
      </c>
      <c r="D1300" s="1">
        <v>0.0438055136113817</v>
      </c>
      <c r="E1300" s="5">
        <f t="shared" si="1"/>
        <v>0.04645034685</v>
      </c>
    </row>
    <row r="1301">
      <c r="A1301" s="3">
        <v>44797.125</v>
      </c>
      <c r="B1301" s="1">
        <v>375.31</v>
      </c>
      <c r="C1301" s="1">
        <v>359.25346</v>
      </c>
      <c r="D1301" s="1">
        <v>0.0446941833211571</v>
      </c>
      <c r="E1301" s="5">
        <f t="shared" si="1"/>
        <v>0.0461992453</v>
      </c>
    </row>
    <row r="1302">
      <c r="A1302" s="3">
        <v>44797.166666666664</v>
      </c>
      <c r="B1302" s="1">
        <v>366.47</v>
      </c>
      <c r="C1302" s="1">
        <v>358.8172</v>
      </c>
      <c r="D1302" s="1">
        <v>0.0213278516191531</v>
      </c>
      <c r="E1302" s="5">
        <f t="shared" si="1"/>
        <v>0.04528882362</v>
      </c>
    </row>
    <row r="1303">
      <c r="A1303" s="3">
        <v>44797.208333333336</v>
      </c>
      <c r="B1303" s="1">
        <v>357.84</v>
      </c>
      <c r="C1303" s="1">
        <v>359.5848</v>
      </c>
      <c r="D1303" s="1">
        <v>0.00485226294326122</v>
      </c>
      <c r="E1303" s="5">
        <f t="shared" si="1"/>
        <v>0.0434963363</v>
      </c>
    </row>
    <row r="1304">
      <c r="A1304" s="3">
        <v>44797.25</v>
      </c>
      <c r="B1304" s="1">
        <v>358.29</v>
      </c>
      <c r="C1304" s="1">
        <v>361.76845</v>
      </c>
      <c r="D1304" s="1">
        <v>0.00961512812960874</v>
      </c>
      <c r="E1304" s="5">
        <f t="shared" si="1"/>
        <v>0.04159053983</v>
      </c>
    </row>
    <row r="1305">
      <c r="A1305" s="3">
        <v>44797.291666666664</v>
      </c>
      <c r="B1305" s="1">
        <v>360.13</v>
      </c>
      <c r="C1305" s="1">
        <v>363.7983</v>
      </c>
      <c r="D1305" s="1">
        <v>0.0100833346390018</v>
      </c>
      <c r="E1305" s="5">
        <f t="shared" si="1"/>
        <v>0.03941769102</v>
      </c>
    </row>
    <row r="1306">
      <c r="A1306" s="3">
        <v>44797.333333333336</v>
      </c>
      <c r="B1306" s="1">
        <v>364.12</v>
      </c>
      <c r="C1306" s="1">
        <v>365.4875</v>
      </c>
      <c r="D1306" s="1">
        <v>0.00374157802934438</v>
      </c>
      <c r="E1306" s="5">
        <f t="shared" si="1"/>
        <v>0.03647133551</v>
      </c>
    </row>
    <row r="1307">
      <c r="A1307" s="3">
        <v>44797.375</v>
      </c>
      <c r="B1307" s="1">
        <v>368.16</v>
      </c>
      <c r="C1307" s="1">
        <v>367.10667</v>
      </c>
      <c r="D1307" s="1">
        <v>0.00286927502570306</v>
      </c>
      <c r="E1307" s="5">
        <f t="shared" si="1"/>
        <v>0.03355510277</v>
      </c>
    </row>
    <row r="1308">
      <c r="A1308" s="3">
        <v>44797.416666666664</v>
      </c>
      <c r="B1308" s="1">
        <v>372.34</v>
      </c>
      <c r="C1308" s="1">
        <v>368.74052</v>
      </c>
      <c r="D1308" s="1">
        <v>0.00976155264954329</v>
      </c>
      <c r="E1308" s="5">
        <f t="shared" si="1"/>
        <v>0.03069008496</v>
      </c>
    </row>
    <row r="1309">
      <c r="A1309" s="3">
        <v>44797.458333333336</v>
      </c>
      <c r="B1309" s="1">
        <v>376.58</v>
      </c>
      <c r="C1309" s="1">
        <v>371.81699</v>
      </c>
      <c r="D1309" s="1">
        <v>0.0128100924059441</v>
      </c>
      <c r="E1309" s="5">
        <f t="shared" si="1"/>
        <v>0.02841437445</v>
      </c>
    </row>
    <row r="1310">
      <c r="A1310" s="3">
        <v>44797.5</v>
      </c>
      <c r="B1310" s="1">
        <v>380.95</v>
      </c>
      <c r="C1310" s="1">
        <v>374.85903</v>
      </c>
      <c r="D1310" s="1">
        <v>0.0162486948760443</v>
      </c>
      <c r="E1310" s="5">
        <f t="shared" si="1"/>
        <v>0.02642287449</v>
      </c>
    </row>
    <row r="1311">
      <c r="A1311" s="3">
        <v>44797.541666666664</v>
      </c>
      <c r="B1311" s="1">
        <v>378.94</v>
      </c>
      <c r="C1311" s="1">
        <v>376.92888</v>
      </c>
      <c r="D1311" s="1">
        <v>0.00533554234422155</v>
      </c>
      <c r="E1311" s="5">
        <f t="shared" si="1"/>
        <v>0.02464118818</v>
      </c>
    </row>
    <row r="1312">
      <c r="A1312" s="3">
        <v>44797.583333333336</v>
      </c>
      <c r="B1312" s="1">
        <v>362.74</v>
      </c>
      <c r="C1312" s="1">
        <v>377.05475</v>
      </c>
      <c r="D1312" s="1">
        <v>0.0379646457178964</v>
      </c>
      <c r="E1312" s="5">
        <f t="shared" si="1"/>
        <v>0.02567239973</v>
      </c>
    </row>
    <row r="1313">
      <c r="A1313" s="3">
        <v>44797.625</v>
      </c>
      <c r="B1313" s="1">
        <v>347.65</v>
      </c>
      <c r="C1313" s="1">
        <v>376.37703</v>
      </c>
      <c r="D1313" s="1">
        <v>0.0763251413084374</v>
      </c>
      <c r="E1313" s="5">
        <f t="shared" si="1"/>
        <v>0.02789790981</v>
      </c>
    </row>
    <row r="1314">
      <c r="A1314" s="3">
        <v>44797.666666666664</v>
      </c>
      <c r="B1314" s="1">
        <v>341.51</v>
      </c>
      <c r="C1314" s="1">
        <v>374.18987</v>
      </c>
      <c r="D1314" s="1">
        <v>0.087334993862875</v>
      </c>
      <c r="E1314" s="5">
        <f t="shared" si="1"/>
        <v>0.02956121908</v>
      </c>
    </row>
    <row r="1315">
      <c r="A1315" s="3">
        <v>44797.708333333336</v>
      </c>
      <c r="B1315" s="1">
        <v>341.67</v>
      </c>
      <c r="C1315" s="1">
        <v>371.72299</v>
      </c>
      <c r="D1315" s="1">
        <v>0.0808478108927294</v>
      </c>
      <c r="E1315" s="5">
        <f t="shared" si="1"/>
        <v>0.03083666177</v>
      </c>
    </row>
    <row r="1316">
      <c r="A1316" s="3">
        <v>44797.75</v>
      </c>
      <c r="B1316" s="1">
        <v>349.52</v>
      </c>
      <c r="C1316" s="1">
        <v>369.49262</v>
      </c>
      <c r="D1316" s="1">
        <v>0.0540541784028054</v>
      </c>
      <c r="E1316" s="5">
        <f t="shared" si="1"/>
        <v>0.03154977061</v>
      </c>
    </row>
    <row r="1317">
      <c r="A1317" s="3">
        <v>44797.791666666664</v>
      </c>
      <c r="B1317" s="1">
        <v>351.03</v>
      </c>
      <c r="C1317" s="1">
        <v>367.86852</v>
      </c>
      <c r="D1317" s="1">
        <v>0.0457732017950326</v>
      </c>
      <c r="E1317" s="5">
        <f t="shared" si="1"/>
        <v>0.03237599354</v>
      </c>
    </row>
    <row r="1318">
      <c r="A1318" s="3">
        <v>44797.833333333336</v>
      </c>
      <c r="B1318" s="1">
        <v>347.0</v>
      </c>
      <c r="C1318" s="1">
        <v>365.80533</v>
      </c>
      <c r="D1318" s="1">
        <v>0.0514080262307824</v>
      </c>
      <c r="E1318" s="5">
        <f t="shared" si="1"/>
        <v>0.0333232963</v>
      </c>
    </row>
    <row r="1319">
      <c r="A1319" s="3">
        <v>44797.875</v>
      </c>
      <c r="B1319" s="1">
        <v>339.17</v>
      </c>
      <c r="C1319" s="1">
        <v>363.77101</v>
      </c>
      <c r="D1319" s="1">
        <v>0.0676277364708088</v>
      </c>
      <c r="E1319" s="5">
        <f t="shared" si="1"/>
        <v>0.03495139148</v>
      </c>
    </row>
    <row r="1320">
      <c r="A1320" s="3">
        <v>44797.916666666664</v>
      </c>
      <c r="B1320" s="1">
        <v>341.26</v>
      </c>
      <c r="C1320" s="1">
        <v>362.23831</v>
      </c>
      <c r="D1320" s="1">
        <v>0.0579130075998864</v>
      </c>
      <c r="E1320" s="5">
        <f t="shared" si="1"/>
        <v>0.03548231219</v>
      </c>
    </row>
    <row r="1321">
      <c r="A1321" s="3">
        <v>44797.958333333336</v>
      </c>
      <c r="B1321" s="1">
        <v>342.03</v>
      </c>
      <c r="C1321" s="1">
        <v>361.26132</v>
      </c>
      <c r="D1321" s="1">
        <v>0.0532338197734538</v>
      </c>
      <c r="E1321" s="5">
        <f t="shared" si="1"/>
        <v>0.03549406051</v>
      </c>
    </row>
    <row r="1322">
      <c r="A1322" s="3">
        <v>44798.0</v>
      </c>
      <c r="B1322" s="1">
        <v>347.96</v>
      </c>
      <c r="C1322" s="1">
        <v>357.73765</v>
      </c>
      <c r="D1322" s="1">
        <v>0.0273319009055937</v>
      </c>
      <c r="E1322" s="5">
        <f t="shared" si="1"/>
        <v>0.03494103082</v>
      </c>
    </row>
    <row r="1323">
      <c r="A1323" s="3">
        <v>44798.041666666664</v>
      </c>
      <c r="B1323" s="1">
        <v>362.23</v>
      </c>
      <c r="C1323" s="1">
        <v>362.58307</v>
      </c>
      <c r="D1323" s="1">
        <v>9.7376306069669E-4</v>
      </c>
      <c r="E1323" s="5">
        <f t="shared" si="1"/>
        <v>0.03441388482</v>
      </c>
    </row>
    <row r="1324">
      <c r="A1324" s="3">
        <v>44798.083333333336</v>
      </c>
      <c r="B1324" s="1">
        <v>370.61</v>
      </c>
      <c r="C1324" s="1">
        <v>365.39561</v>
      </c>
      <c r="D1324" s="1">
        <v>0.0142705326974235</v>
      </c>
      <c r="E1324" s="5">
        <f t="shared" si="1"/>
        <v>0.03318326061</v>
      </c>
    </row>
    <row r="1325">
      <c r="A1325" s="3">
        <v>44798.125</v>
      </c>
      <c r="B1325" s="1">
        <v>372.69</v>
      </c>
      <c r="C1325" s="1">
        <v>366.1332</v>
      </c>
      <c r="D1325" s="1">
        <v>0.0179082366745217</v>
      </c>
      <c r="E1325" s="5">
        <f t="shared" si="1"/>
        <v>0.0320671795</v>
      </c>
    </row>
    <row r="1326">
      <c r="A1326" s="3">
        <v>44798.166666666664</v>
      </c>
      <c r="B1326" s="1">
        <v>372.55</v>
      </c>
      <c r="C1326" s="1">
        <v>366.2737</v>
      </c>
      <c r="D1326" s="1">
        <v>0.017135546450646</v>
      </c>
      <c r="E1326" s="5">
        <f t="shared" si="1"/>
        <v>0.03189250012</v>
      </c>
    </row>
    <row r="1327">
      <c r="A1327" s="3">
        <v>44798.208333333336</v>
      </c>
      <c r="B1327" s="1">
        <v>368.87</v>
      </c>
      <c r="C1327" s="1">
        <v>366.87439</v>
      </c>
      <c r="D1327" s="1">
        <v>0.00543949115663265</v>
      </c>
      <c r="E1327" s="5">
        <f t="shared" si="1"/>
        <v>0.03191696796</v>
      </c>
    </row>
    <row r="1328">
      <c r="A1328" s="3">
        <v>44798.25</v>
      </c>
      <c r="B1328" s="1">
        <v>369.82</v>
      </c>
      <c r="C1328" s="1">
        <v>367.97371</v>
      </c>
      <c r="D1328" s="1">
        <v>0.00501745083908307</v>
      </c>
      <c r="E1328" s="5">
        <f t="shared" si="1"/>
        <v>0.03172539808</v>
      </c>
    </row>
    <row r="1329">
      <c r="A1329" s="3">
        <v>44798.291666666664</v>
      </c>
      <c r="B1329" s="1">
        <v>373.36</v>
      </c>
      <c r="C1329" s="1">
        <v>367.98469</v>
      </c>
      <c r="D1329" s="1">
        <v>0.014607428368827</v>
      </c>
      <c r="E1329" s="5">
        <f t="shared" si="1"/>
        <v>0.03191390198</v>
      </c>
    </row>
    <row r="1330">
      <c r="A1330" s="3">
        <v>44798.333333333336</v>
      </c>
      <c r="B1330" s="1">
        <v>376.9</v>
      </c>
      <c r="C1330" s="1">
        <v>366.97933</v>
      </c>
      <c r="D1330" s="1">
        <v>0.0270333209230066</v>
      </c>
      <c r="E1330" s="5">
        <f t="shared" si="1"/>
        <v>0.03288439127</v>
      </c>
    </row>
    <row r="1331">
      <c r="A1331" s="3">
        <v>44798.375</v>
      </c>
      <c r="B1331" s="1">
        <v>379.37</v>
      </c>
      <c r="C1331" s="1">
        <v>366.5153</v>
      </c>
      <c r="D1331" s="1">
        <v>0.0350727513967356</v>
      </c>
      <c r="E1331" s="5">
        <f t="shared" si="1"/>
        <v>0.03422620278</v>
      </c>
    </row>
    <row r="1332">
      <c r="A1332" s="3">
        <v>44798.416666666664</v>
      </c>
      <c r="B1332" s="1">
        <v>382.99</v>
      </c>
      <c r="C1332" s="1">
        <v>367.50565</v>
      </c>
      <c r="D1332" s="1">
        <v>0.0421336379454302</v>
      </c>
      <c r="E1332" s="5">
        <f t="shared" si="1"/>
        <v>0.03557503967</v>
      </c>
    </row>
    <row r="1333">
      <c r="A1333" s="3">
        <v>44798.458333333336</v>
      </c>
      <c r="B1333" s="1">
        <v>386.84</v>
      </c>
      <c r="C1333" s="1">
        <v>371.26652</v>
      </c>
      <c r="D1333" s="1">
        <v>0.0419469011102858</v>
      </c>
      <c r="E1333" s="5">
        <f t="shared" si="1"/>
        <v>0.03678907337</v>
      </c>
    </row>
    <row r="1334">
      <c r="A1334" s="3">
        <v>44798.5</v>
      </c>
      <c r="B1334" s="1">
        <v>387.95</v>
      </c>
      <c r="C1334" s="1">
        <v>375.98538</v>
      </c>
      <c r="D1334" s="1">
        <v>0.0318220352078582</v>
      </c>
      <c r="E1334" s="5">
        <f t="shared" si="1"/>
        <v>0.03743796255</v>
      </c>
    </row>
    <row r="1335">
      <c r="A1335" s="3">
        <v>44798.541666666664</v>
      </c>
      <c r="B1335" s="1">
        <v>384.94</v>
      </c>
      <c r="C1335" s="1">
        <v>379.08275</v>
      </c>
      <c r="D1335" s="1">
        <v>0.015451111927409</v>
      </c>
      <c r="E1335" s="5">
        <f t="shared" si="1"/>
        <v>0.03785944461</v>
      </c>
    </row>
    <row r="1336">
      <c r="A1336" s="3">
        <v>44798.583333333336</v>
      </c>
      <c r="B1336" s="1">
        <v>364.39</v>
      </c>
      <c r="C1336" s="1">
        <v>378.56902</v>
      </c>
      <c r="D1336" s="1">
        <v>0.0374542533881933</v>
      </c>
      <c r="E1336" s="5">
        <f t="shared" si="1"/>
        <v>0.03783817827</v>
      </c>
    </row>
    <row r="1337">
      <c r="A1337" s="3">
        <v>44798.625</v>
      </c>
      <c r="B1337" s="1">
        <v>350.23</v>
      </c>
      <c r="C1337" s="1">
        <v>376.54443</v>
      </c>
      <c r="D1337" s="1">
        <v>0.0698839974873614</v>
      </c>
      <c r="E1337" s="5">
        <f t="shared" si="1"/>
        <v>0.03756979727</v>
      </c>
    </row>
    <row r="1338">
      <c r="A1338" s="3">
        <v>44798.666666666664</v>
      </c>
      <c r="B1338" s="1">
        <v>345.83</v>
      </c>
      <c r="C1338" s="1">
        <v>373.34466</v>
      </c>
      <c r="D1338" s="1">
        <v>0.0736977462058784</v>
      </c>
      <c r="E1338" s="5">
        <f t="shared" si="1"/>
        <v>0.03700157862</v>
      </c>
    </row>
    <row r="1339">
      <c r="A1339" s="3">
        <v>44798.708333333336</v>
      </c>
      <c r="B1339" s="1">
        <v>348.04</v>
      </c>
      <c r="C1339" s="1">
        <v>370.32651</v>
      </c>
      <c r="D1339" s="1">
        <v>0.0601807037794835</v>
      </c>
      <c r="E1339" s="5">
        <f t="shared" si="1"/>
        <v>0.03614044916</v>
      </c>
    </row>
    <row r="1340">
      <c r="A1340" s="3">
        <v>44798.75</v>
      </c>
      <c r="B1340" s="1">
        <v>357.33</v>
      </c>
      <c r="C1340" s="1">
        <v>367.31543</v>
      </c>
      <c r="D1340" s="1">
        <v>0.0271848911982815</v>
      </c>
      <c r="E1340" s="5">
        <f t="shared" si="1"/>
        <v>0.03502089552</v>
      </c>
    </row>
    <row r="1341">
      <c r="A1341" s="3">
        <v>44798.791666666664</v>
      </c>
      <c r="B1341" s="1">
        <v>359.9</v>
      </c>
      <c r="C1341" s="1">
        <v>363.90586</v>
      </c>
      <c r="D1341" s="1">
        <v>0.011007956838068</v>
      </c>
      <c r="E1341" s="5">
        <f t="shared" si="1"/>
        <v>0.03357234365</v>
      </c>
    </row>
    <row r="1342">
      <c r="A1342" s="3">
        <v>44798.833333333336</v>
      </c>
      <c r="B1342" s="1">
        <v>353.91</v>
      </c>
      <c r="C1342" s="1">
        <v>359.23585</v>
      </c>
      <c r="D1342" s="1">
        <v>0.0148254969541597</v>
      </c>
      <c r="E1342" s="5">
        <f t="shared" si="1"/>
        <v>0.0320480716</v>
      </c>
    </row>
    <row r="1343">
      <c r="A1343" s="3">
        <v>44798.875</v>
      </c>
      <c r="B1343" s="1">
        <v>355.96</v>
      </c>
      <c r="C1343" s="1">
        <v>354.81815</v>
      </c>
      <c r="D1343" s="1">
        <v>0.00321812737031624</v>
      </c>
      <c r="E1343" s="5">
        <f t="shared" si="1"/>
        <v>0.02936433789</v>
      </c>
    </row>
    <row r="1344">
      <c r="A1344" s="3">
        <v>44798.916666666664</v>
      </c>
      <c r="B1344" s="1">
        <v>357.11</v>
      </c>
      <c r="C1344" s="1">
        <v>352.31055</v>
      </c>
      <c r="D1344" s="1">
        <v>0.013622782513893</v>
      </c>
      <c r="E1344" s="5">
        <f t="shared" si="1"/>
        <v>0.02751891184</v>
      </c>
    </row>
    <row r="1345">
      <c r="A1345" s="3">
        <v>44798.958333333336</v>
      </c>
      <c r="B1345" s="1">
        <v>360.28</v>
      </c>
      <c r="C1345" s="1">
        <v>351.95088</v>
      </c>
      <c r="D1345" s="1">
        <v>0.0236655751507141</v>
      </c>
      <c r="E1345" s="5">
        <f t="shared" si="1"/>
        <v>0.02628690165</v>
      </c>
    </row>
    <row r="1346">
      <c r="A1346" s="3">
        <v>44799.0</v>
      </c>
      <c r="B1346" s="1">
        <v>367.25</v>
      </c>
      <c r="C1346" s="1">
        <v>360.11174</v>
      </c>
      <c r="D1346" s="1">
        <v>0.0198223473636266</v>
      </c>
      <c r="E1346" s="5">
        <f t="shared" si="1"/>
        <v>0.02597400358</v>
      </c>
    </row>
    <row r="1347">
      <c r="A1347" s="3">
        <v>44799.041666666664</v>
      </c>
      <c r="B1347" s="1">
        <v>383.82</v>
      </c>
      <c r="C1347" s="1">
        <v>364.13359</v>
      </c>
      <c r="D1347" s="1">
        <v>0.0540637022802537</v>
      </c>
      <c r="E1347" s="5">
        <f t="shared" si="1"/>
        <v>0.02818608438</v>
      </c>
    </row>
    <row r="1348">
      <c r="A1348" s="3">
        <v>44799.083333333336</v>
      </c>
      <c r="B1348" s="1">
        <v>391.44</v>
      </c>
      <c r="C1348" s="1">
        <v>365.71286</v>
      </c>
      <c r="D1348" s="1">
        <v>0.0703479226844799</v>
      </c>
      <c r="E1348" s="5">
        <f t="shared" si="1"/>
        <v>0.0305226423</v>
      </c>
    </row>
    <row r="1349">
      <c r="A1349" s="3">
        <v>44799.125</v>
      </c>
      <c r="B1349" s="1">
        <v>386.5</v>
      </c>
      <c r="C1349" s="1">
        <v>365.125</v>
      </c>
      <c r="D1349" s="1">
        <v>0.0585415953440602</v>
      </c>
      <c r="E1349" s="5">
        <f t="shared" si="1"/>
        <v>0.03221569891</v>
      </c>
    </row>
    <row r="1350">
      <c r="A1350" s="3">
        <v>44799.166666666664</v>
      </c>
      <c r="B1350" s="1">
        <v>372.65</v>
      </c>
      <c r="C1350" s="1">
        <v>364.32102</v>
      </c>
      <c r="D1350" s="1">
        <v>0.0228616509692468</v>
      </c>
      <c r="E1350" s="5">
        <f t="shared" si="1"/>
        <v>0.0324542866</v>
      </c>
    </row>
    <row r="1351">
      <c r="A1351" s="3">
        <v>44799.208333333336</v>
      </c>
      <c r="B1351" s="1">
        <v>362.37</v>
      </c>
      <c r="C1351" s="1">
        <v>364.46619</v>
      </c>
      <c r="D1351" s="1">
        <v>0.00575139768108525</v>
      </c>
      <c r="E1351" s="5">
        <f t="shared" si="1"/>
        <v>0.03246728271</v>
      </c>
    </row>
    <row r="1352">
      <c r="A1352" s="3">
        <v>44799.25</v>
      </c>
      <c r="B1352" s="1">
        <v>354.32</v>
      </c>
      <c r="C1352" s="1">
        <v>365.6107</v>
      </c>
      <c r="D1352" s="1">
        <v>0.0308817548282914</v>
      </c>
      <c r="E1352" s="5">
        <f t="shared" si="1"/>
        <v>0.03354496204</v>
      </c>
    </row>
    <row r="1353">
      <c r="A1353" s="3">
        <v>44799.291666666664</v>
      </c>
      <c r="B1353" s="1">
        <v>351.07</v>
      </c>
      <c r="C1353" s="1">
        <v>365.97934</v>
      </c>
      <c r="D1353" s="1">
        <v>0.0407382012328892</v>
      </c>
      <c r="E1353" s="5">
        <f t="shared" si="1"/>
        <v>0.03463374424</v>
      </c>
    </row>
    <row r="1354">
      <c r="A1354" s="3">
        <v>44799.333333333336</v>
      </c>
      <c r="B1354" s="1">
        <v>351.17</v>
      </c>
      <c r="C1354" s="1">
        <v>365.36696</v>
      </c>
      <c r="D1354" s="1">
        <v>0.0388567154512274</v>
      </c>
      <c r="E1354" s="5">
        <f t="shared" si="1"/>
        <v>0.03512638568</v>
      </c>
    </row>
    <row r="1355">
      <c r="A1355" s="3">
        <v>44799.375</v>
      </c>
      <c r="B1355" s="1">
        <v>357.0</v>
      </c>
      <c r="C1355" s="1">
        <v>364.99056</v>
      </c>
      <c r="D1355" s="1">
        <v>0.021892511411802</v>
      </c>
      <c r="E1355" s="5">
        <f t="shared" si="1"/>
        <v>0.03457720901</v>
      </c>
    </row>
    <row r="1356">
      <c r="A1356" s="3">
        <v>44799.416666666664</v>
      </c>
      <c r="B1356" s="1">
        <v>363.4</v>
      </c>
      <c r="C1356" s="1">
        <v>365.75562</v>
      </c>
      <c r="D1356" s="1">
        <v>0.00644042051903411</v>
      </c>
      <c r="E1356" s="5">
        <f t="shared" si="1"/>
        <v>0.03308999162</v>
      </c>
    </row>
    <row r="1357">
      <c r="A1357" s="3">
        <v>44799.458333333336</v>
      </c>
      <c r="B1357" s="1">
        <v>366.9</v>
      </c>
      <c r="C1357" s="1">
        <v>369.45885</v>
      </c>
      <c r="D1357" s="1">
        <v>0.00692594046671234</v>
      </c>
      <c r="E1357" s="5">
        <f t="shared" si="1"/>
        <v>0.03163078493</v>
      </c>
    </row>
    <row r="1358">
      <c r="A1358" s="3">
        <v>44799.5</v>
      </c>
      <c r="B1358" s="1">
        <v>375.14</v>
      </c>
      <c r="C1358" s="1">
        <v>374.17308</v>
      </c>
      <c r="D1358" s="1">
        <v>0.00258415169792535</v>
      </c>
      <c r="E1358" s="5">
        <f t="shared" si="1"/>
        <v>0.03041253978</v>
      </c>
    </row>
    <row r="1359">
      <c r="A1359" s="3">
        <v>44799.541666666664</v>
      </c>
      <c r="B1359" s="1">
        <v>375.28</v>
      </c>
      <c r="C1359" s="1">
        <v>377.14436</v>
      </c>
      <c r="D1359" s="1">
        <v>0.00494335908934189</v>
      </c>
      <c r="E1359" s="5">
        <f t="shared" si="1"/>
        <v>0.02997471675</v>
      </c>
    </row>
    <row r="1360">
      <c r="A1360" s="3">
        <v>44799.583333333336</v>
      </c>
      <c r="B1360" s="1">
        <v>351.72</v>
      </c>
      <c r="C1360" s="1">
        <v>376.50058</v>
      </c>
      <c r="D1360" s="1">
        <v>0.0658181721791769</v>
      </c>
      <c r="E1360" s="5">
        <f t="shared" si="1"/>
        <v>0.0311565467</v>
      </c>
    </row>
    <row r="1361">
      <c r="A1361" s="3">
        <v>44799.625</v>
      </c>
      <c r="B1361" s="1">
        <v>332.28</v>
      </c>
      <c r="C1361" s="1">
        <v>374.4471</v>
      </c>
      <c r="D1361" s="1">
        <v>0.112611634594045</v>
      </c>
      <c r="E1361" s="5">
        <f t="shared" si="1"/>
        <v>0.03293686491</v>
      </c>
    </row>
    <row r="1362">
      <c r="A1362" s="3">
        <v>44799.666666666664</v>
      </c>
      <c r="B1362" s="1">
        <v>332.21</v>
      </c>
      <c r="C1362" s="1">
        <v>371.20513</v>
      </c>
      <c r="D1362" s="1">
        <v>0.105050083763659</v>
      </c>
      <c r="E1362" s="5">
        <f t="shared" si="1"/>
        <v>0.03424321231</v>
      </c>
    </row>
    <row r="1363">
      <c r="A1363" s="3">
        <v>44799.708333333336</v>
      </c>
      <c r="B1363" s="1">
        <v>339.99</v>
      </c>
      <c r="C1363" s="1">
        <v>368.04584</v>
      </c>
      <c r="D1363" s="1">
        <v>0.0762292001452862</v>
      </c>
      <c r="E1363" s="5">
        <f t="shared" si="1"/>
        <v>0.03491189966</v>
      </c>
    </row>
    <row r="1364">
      <c r="A1364" s="3">
        <v>44799.75</v>
      </c>
      <c r="B1364" s="1">
        <v>351.9</v>
      </c>
      <c r="C1364" s="1">
        <v>364.87668</v>
      </c>
      <c r="D1364" s="1">
        <v>0.0355645638959443</v>
      </c>
      <c r="E1364" s="5">
        <f t="shared" si="1"/>
        <v>0.03526105268</v>
      </c>
    </row>
    <row r="1365">
      <c r="A1365" s="3">
        <v>44799.791666666664</v>
      </c>
      <c r="B1365" s="1">
        <v>356.5</v>
      </c>
      <c r="C1365" s="1">
        <v>361.53757</v>
      </c>
      <c r="D1365" s="1">
        <v>0.0139337386153256</v>
      </c>
      <c r="E1365" s="5">
        <f t="shared" si="1"/>
        <v>0.03538296026</v>
      </c>
    </row>
    <row r="1366">
      <c r="A1366" s="3">
        <v>44799.833333333336</v>
      </c>
      <c r="B1366" s="1">
        <v>356.82</v>
      </c>
      <c r="C1366" s="1">
        <v>357.45336</v>
      </c>
      <c r="D1366" s="1">
        <v>0.00177186752419947</v>
      </c>
      <c r="E1366" s="5">
        <f t="shared" si="1"/>
        <v>0.03483905903</v>
      </c>
    </row>
    <row r="1367">
      <c r="A1367" s="3">
        <v>44799.875</v>
      </c>
      <c r="B1367" s="1">
        <v>356.11</v>
      </c>
      <c r="C1367" s="1">
        <v>354.00516</v>
      </c>
      <c r="D1367" s="1">
        <v>0.00594578903878131</v>
      </c>
      <c r="E1367" s="5">
        <f t="shared" si="1"/>
        <v>0.0349527116</v>
      </c>
    </row>
    <row r="1368">
      <c r="A1368" s="3">
        <v>44799.916666666664</v>
      </c>
      <c r="B1368" s="1">
        <v>350.92</v>
      </c>
      <c r="C1368" s="1">
        <v>352.62177</v>
      </c>
      <c r="D1368" s="1">
        <v>0.00482604916877369</v>
      </c>
      <c r="E1368" s="5">
        <f t="shared" si="1"/>
        <v>0.03458618105</v>
      </c>
    </row>
    <row r="1369">
      <c r="A1369" s="3">
        <v>44799.958333333336</v>
      </c>
      <c r="B1369" s="1">
        <v>353.08</v>
      </c>
      <c r="C1369" s="1">
        <v>353.24432</v>
      </c>
      <c r="D1369" s="1">
        <v>4.65173792461919E-4</v>
      </c>
      <c r="E1369" s="5">
        <f t="shared" si="1"/>
        <v>0.03361949766</v>
      </c>
    </row>
    <row r="1370">
      <c r="A1370" s="3">
        <v>44800.0</v>
      </c>
      <c r="B1370" s="1">
        <v>357.83</v>
      </c>
      <c r="C1370" s="1">
        <v>354.53926</v>
      </c>
      <c r="D1370" s="1">
        <v>0.00928173652757094</v>
      </c>
      <c r="E1370" s="5">
        <f t="shared" si="1"/>
        <v>0.03318030554</v>
      </c>
    </row>
    <row r="1371">
      <c r="A1371" s="3">
        <v>44800.041666666664</v>
      </c>
      <c r="B1371" s="1">
        <v>373.8</v>
      </c>
      <c r="C1371" s="1">
        <v>352.77105</v>
      </c>
      <c r="D1371" s="1">
        <v>0.0596107588760472</v>
      </c>
      <c r="E1371" s="5">
        <f t="shared" si="1"/>
        <v>0.0334114329</v>
      </c>
    </row>
    <row r="1372">
      <c r="A1372" s="3">
        <v>44800.083333333336</v>
      </c>
      <c r="B1372" s="1">
        <v>375.01</v>
      </c>
      <c r="C1372" s="1">
        <v>346.12517</v>
      </c>
      <c r="D1372" s="1">
        <v>0.0834519777917334</v>
      </c>
      <c r="E1372" s="5">
        <f t="shared" si="1"/>
        <v>0.03395743519</v>
      </c>
    </row>
    <row r="1373">
      <c r="A1373" s="3">
        <v>44800.125</v>
      </c>
      <c r="B1373" s="1">
        <v>357.8</v>
      </c>
      <c r="C1373" s="1">
        <v>334.85837</v>
      </c>
      <c r="D1373" s="1">
        <v>0.0685114426137833</v>
      </c>
      <c r="E1373" s="5">
        <f t="shared" si="1"/>
        <v>0.03437284549</v>
      </c>
    </row>
    <row r="1374">
      <c r="A1374" s="3">
        <v>44800.166666666664</v>
      </c>
      <c r="B1374" s="1">
        <v>329.99</v>
      </c>
      <c r="C1374" s="1">
        <v>321.81743</v>
      </c>
      <c r="D1374" s="1">
        <v>0.0253950508522798</v>
      </c>
      <c r="E1374" s="5">
        <f t="shared" si="1"/>
        <v>0.03447840382</v>
      </c>
    </row>
    <row r="1375">
      <c r="A1375" s="3">
        <v>44800.208333333336</v>
      </c>
      <c r="B1375" s="1">
        <v>308.19</v>
      </c>
      <c r="C1375" s="1">
        <v>309.96913</v>
      </c>
      <c r="D1375" s="1">
        <v>0.00573970059534641</v>
      </c>
      <c r="E1375" s="5">
        <f t="shared" si="1"/>
        <v>0.03447791644</v>
      </c>
    </row>
    <row r="1376">
      <c r="A1376" s="3">
        <v>44800.25</v>
      </c>
      <c r="B1376" s="1">
        <v>290.37</v>
      </c>
      <c r="C1376" s="1">
        <v>302.07752</v>
      </c>
      <c r="D1376" s="1">
        <v>0.0387566741146444</v>
      </c>
      <c r="E1376" s="5">
        <f t="shared" si="1"/>
        <v>0.03480603808</v>
      </c>
    </row>
    <row r="1377">
      <c r="A1377" s="3">
        <v>44800.291666666664</v>
      </c>
      <c r="B1377" s="1">
        <v>287.43</v>
      </c>
      <c r="C1377" s="1">
        <v>298.68187</v>
      </c>
      <c r="D1377" s="1">
        <v>0.0376717542313498</v>
      </c>
      <c r="E1377" s="5">
        <f t="shared" si="1"/>
        <v>0.03467826946</v>
      </c>
    </row>
    <row r="1378">
      <c r="A1378" s="3">
        <v>44800.333333333336</v>
      </c>
      <c r="B1378" s="1">
        <v>286.28</v>
      </c>
      <c r="C1378" s="1">
        <v>299.62583</v>
      </c>
      <c r="D1378" s="1">
        <v>0.0445416538353854</v>
      </c>
      <c r="E1378" s="5">
        <f t="shared" si="1"/>
        <v>0.03491514189</v>
      </c>
    </row>
    <row r="1379">
      <c r="A1379" s="3">
        <v>44800.375</v>
      </c>
      <c r="B1379" s="1">
        <v>286.75</v>
      </c>
      <c r="C1379" s="1">
        <v>303.56519</v>
      </c>
      <c r="D1379" s="1">
        <v>0.0553923524630738</v>
      </c>
      <c r="E1379" s="5">
        <f t="shared" si="1"/>
        <v>0.0363109686</v>
      </c>
    </row>
    <row r="1380">
      <c r="A1380" s="3">
        <v>44800.416666666664</v>
      </c>
      <c r="B1380" s="1">
        <v>298.94</v>
      </c>
      <c r="C1380" s="1">
        <v>309.83449</v>
      </c>
      <c r="D1380" s="1">
        <v>0.0351622893887637</v>
      </c>
      <c r="E1380" s="5">
        <f t="shared" si="1"/>
        <v>0.03750771314</v>
      </c>
    </row>
    <row r="1381">
      <c r="A1381" s="3">
        <v>44800.458333333336</v>
      </c>
      <c r="B1381" s="1">
        <v>309.82</v>
      </c>
      <c r="C1381" s="1">
        <v>317.67045</v>
      </c>
      <c r="D1381" s="1">
        <v>0.0247125598241826</v>
      </c>
      <c r="E1381" s="5">
        <f t="shared" si="1"/>
        <v>0.03824882228</v>
      </c>
    </row>
    <row r="1382">
      <c r="A1382" s="3">
        <v>44800.5</v>
      </c>
      <c r="B1382" s="1">
        <v>312.91</v>
      </c>
      <c r="C1382" s="1">
        <v>323.84989</v>
      </c>
      <c r="D1382" s="1">
        <v>0.03378074329437</v>
      </c>
      <c r="E1382" s="5">
        <f t="shared" si="1"/>
        <v>0.03954868026</v>
      </c>
    </row>
    <row r="1383">
      <c r="A1383" s="3">
        <v>44800.541666666664</v>
      </c>
      <c r="B1383" s="1">
        <v>318.98</v>
      </c>
      <c r="C1383" s="1">
        <v>326.8567</v>
      </c>
      <c r="D1383" s="1">
        <v>0.0240983281052521</v>
      </c>
      <c r="E1383" s="5">
        <f t="shared" si="1"/>
        <v>0.04034680397</v>
      </c>
    </row>
    <row r="1384">
      <c r="A1384" s="3">
        <v>44800.583333333336</v>
      </c>
      <c r="B1384" s="1">
        <v>309.51</v>
      </c>
      <c r="C1384" s="1">
        <v>327.16302</v>
      </c>
      <c r="D1384" s="1">
        <v>0.0539578709109606</v>
      </c>
      <c r="E1384" s="5">
        <f t="shared" si="1"/>
        <v>0.03985262475</v>
      </c>
    </row>
    <row r="1385">
      <c r="A1385" s="3">
        <v>44800.625</v>
      </c>
      <c r="B1385" s="1">
        <v>297.25</v>
      </c>
      <c r="C1385" s="1">
        <v>327.83452</v>
      </c>
      <c r="D1385" s="1">
        <v>0.093292555036608</v>
      </c>
      <c r="E1385" s="5">
        <f t="shared" si="1"/>
        <v>0.0390476631</v>
      </c>
    </row>
    <row r="1386">
      <c r="A1386" s="3">
        <v>44800.666666666664</v>
      </c>
      <c r="B1386" s="1">
        <v>290.96</v>
      </c>
      <c r="C1386" s="1">
        <v>328.72921</v>
      </c>
      <c r="D1386" s="1">
        <v>0.114894596680349</v>
      </c>
      <c r="E1386" s="5">
        <f t="shared" si="1"/>
        <v>0.03945785114</v>
      </c>
    </row>
    <row r="1387">
      <c r="A1387" s="3">
        <v>44800.708333333336</v>
      </c>
      <c r="B1387" s="1">
        <v>299.99</v>
      </c>
      <c r="C1387" s="1">
        <v>331.04223</v>
      </c>
      <c r="D1387" s="1">
        <v>0.0938014162120645</v>
      </c>
      <c r="E1387" s="5">
        <f t="shared" si="1"/>
        <v>0.04019002681</v>
      </c>
    </row>
    <row r="1388">
      <c r="A1388" s="3">
        <v>44800.75</v>
      </c>
      <c r="B1388" s="1">
        <v>310.87</v>
      </c>
      <c r="C1388" s="1">
        <v>333.76567</v>
      </c>
      <c r="D1388" s="1">
        <v>0.0685980376591756</v>
      </c>
      <c r="E1388" s="5">
        <f t="shared" si="1"/>
        <v>0.04156642155</v>
      </c>
    </row>
    <row r="1389">
      <c r="A1389" s="3">
        <v>44800.791666666664</v>
      </c>
      <c r="B1389" s="1">
        <v>312.04</v>
      </c>
      <c r="C1389" s="1">
        <v>336.9655</v>
      </c>
      <c r="D1389" s="1">
        <v>0.0739704806575153</v>
      </c>
      <c r="E1389" s="5">
        <f t="shared" si="1"/>
        <v>0.04406795247</v>
      </c>
    </row>
    <row r="1390">
      <c r="A1390" s="3">
        <v>44800.833333333336</v>
      </c>
      <c r="B1390" s="1">
        <v>317.65</v>
      </c>
      <c r="C1390" s="1">
        <v>340.9555</v>
      </c>
      <c r="D1390" s="1">
        <v>0.0683534948109064</v>
      </c>
      <c r="E1390" s="5">
        <f t="shared" si="1"/>
        <v>0.04684218694</v>
      </c>
    </row>
    <row r="1391">
      <c r="A1391" s="3">
        <v>44800.875</v>
      </c>
      <c r="B1391" s="1">
        <v>319.17</v>
      </c>
      <c r="C1391" s="1">
        <v>345.72614</v>
      </c>
      <c r="D1391" s="1">
        <v>0.0768126471431982</v>
      </c>
      <c r="E1391" s="5">
        <f t="shared" si="1"/>
        <v>0.04979497269</v>
      </c>
    </row>
    <row r="1392">
      <c r="A1392" s="3">
        <v>44800.916666666664</v>
      </c>
      <c r="B1392" s="1">
        <v>316.54</v>
      </c>
      <c r="C1392" s="1">
        <v>350.23175</v>
      </c>
      <c r="D1392" s="1">
        <v>0.0961984457434254</v>
      </c>
      <c r="E1392" s="5">
        <f t="shared" si="1"/>
        <v>0.05360215588</v>
      </c>
    </row>
    <row r="1393">
      <c r="A1393" s="3">
        <v>44800.958333333336</v>
      </c>
      <c r="B1393" s="1">
        <v>309.95</v>
      </c>
      <c r="C1393" s="1">
        <v>353.45466</v>
      </c>
      <c r="D1393" s="1">
        <v>0.123084131922323</v>
      </c>
      <c r="E1393" s="5">
        <f t="shared" si="1"/>
        <v>0.05871127914</v>
      </c>
    </row>
    <row r="1394">
      <c r="A1394" s="3">
        <v>44801.0</v>
      </c>
      <c r="B1394" s="1">
        <v>306.0</v>
      </c>
      <c r="C1394" s="1">
        <v>310.68616</v>
      </c>
      <c r="D1394" s="1">
        <v>0.015083259582596</v>
      </c>
      <c r="E1394" s="5">
        <f t="shared" si="1"/>
        <v>0.05895300926</v>
      </c>
    </row>
    <row r="1395">
      <c r="A1395" s="3">
        <v>44801.041666666664</v>
      </c>
      <c r="B1395" s="1">
        <v>328.96</v>
      </c>
      <c r="C1395" s="1">
        <v>310.50796</v>
      </c>
      <c r="D1395" s="1">
        <v>0.0594253364712452</v>
      </c>
      <c r="E1395" s="5">
        <f t="shared" si="1"/>
        <v>0.05894528333</v>
      </c>
    </row>
    <row r="1396">
      <c r="A1396" s="3">
        <v>44801.083333333336</v>
      </c>
      <c r="B1396" s="1">
        <v>330.71</v>
      </c>
      <c r="C1396" s="1">
        <v>303.80079</v>
      </c>
      <c r="D1396" s="1">
        <v>0.0885751811244466</v>
      </c>
      <c r="E1396" s="5">
        <f t="shared" si="1"/>
        <v>0.05915875014</v>
      </c>
    </row>
    <row r="1397">
      <c r="A1397" s="3">
        <v>44801.125</v>
      </c>
      <c r="B1397" s="1">
        <v>315.85</v>
      </c>
      <c r="C1397" s="1">
        <v>292.19349</v>
      </c>
      <c r="D1397" s="1">
        <v>0.08096179692436</v>
      </c>
      <c r="E1397" s="5">
        <f t="shared" si="1"/>
        <v>0.0596775149</v>
      </c>
    </row>
    <row r="1398">
      <c r="A1398" s="3">
        <v>44801.166666666664</v>
      </c>
      <c r="B1398" s="1">
        <v>298.4</v>
      </c>
      <c r="C1398" s="1">
        <v>278.60186</v>
      </c>
      <c r="D1398" s="1">
        <v>0.071062483215295</v>
      </c>
      <c r="E1398" s="5">
        <f t="shared" si="1"/>
        <v>0.06158032458</v>
      </c>
    </row>
    <row r="1399">
      <c r="A1399" s="3">
        <v>44801.208333333336</v>
      </c>
      <c r="B1399" s="1">
        <v>273.87</v>
      </c>
      <c r="C1399" s="1">
        <v>266.4644</v>
      </c>
      <c r="D1399" s="1">
        <v>0.0277920802929021</v>
      </c>
      <c r="E1399" s="5">
        <f t="shared" si="1"/>
        <v>0.06249917374</v>
      </c>
    </row>
    <row r="1400">
      <c r="A1400" s="3">
        <v>44801.25</v>
      </c>
      <c r="B1400" s="1">
        <v>263.44</v>
      </c>
      <c r="C1400" s="1">
        <v>258.36174</v>
      </c>
      <c r="D1400" s="1">
        <v>0.0196556192879023</v>
      </c>
      <c r="E1400" s="5">
        <f t="shared" si="1"/>
        <v>0.06170329645</v>
      </c>
    </row>
    <row r="1401">
      <c r="A1401" s="3">
        <v>44801.291666666664</v>
      </c>
      <c r="B1401" s="1">
        <v>250.62</v>
      </c>
      <c r="C1401" s="1">
        <v>253.64687</v>
      </c>
      <c r="D1401" s="1">
        <v>0.0119334017407744</v>
      </c>
      <c r="E1401" s="5">
        <f t="shared" si="1"/>
        <v>0.0606308651</v>
      </c>
    </row>
    <row r="1402">
      <c r="A1402" s="3">
        <v>44801.333333333336</v>
      </c>
      <c r="B1402" s="1">
        <v>244.1</v>
      </c>
      <c r="C1402" s="1">
        <v>252.00201</v>
      </c>
      <c r="D1402" s="1">
        <v>0.0313569324308167</v>
      </c>
      <c r="E1402" s="5">
        <f t="shared" si="1"/>
        <v>0.06008150171</v>
      </c>
    </row>
    <row r="1403">
      <c r="A1403" s="3">
        <v>44801.375</v>
      </c>
      <c r="B1403" s="1">
        <v>248.29</v>
      </c>
      <c r="C1403" s="1">
        <v>253.82455</v>
      </c>
      <c r="D1403" s="1">
        <v>0.0218046284333016</v>
      </c>
      <c r="E1403" s="5">
        <f t="shared" si="1"/>
        <v>0.0586820132</v>
      </c>
    </row>
    <row r="1404">
      <c r="A1404" s="3">
        <v>44801.416666666664</v>
      </c>
      <c r="B1404" s="1">
        <v>260.61</v>
      </c>
      <c r="C1404" s="1">
        <v>259.19231</v>
      </c>
      <c r="D1404" s="1">
        <v>0.00546964529927602</v>
      </c>
      <c r="E1404" s="5">
        <f t="shared" si="1"/>
        <v>0.0574448197</v>
      </c>
    </row>
    <row r="1405">
      <c r="A1405" s="3">
        <v>44801.458333333336</v>
      </c>
      <c r="B1405" s="1">
        <v>269.13</v>
      </c>
      <c r="C1405" s="1">
        <v>267.92022</v>
      </c>
      <c r="D1405" s="1">
        <v>0.00451544866602462</v>
      </c>
      <c r="E1405" s="5">
        <f t="shared" si="1"/>
        <v>0.0566032734</v>
      </c>
    </row>
    <row r="1406">
      <c r="A1406" s="3">
        <v>44801.5</v>
      </c>
      <c r="B1406" s="1">
        <v>272.91</v>
      </c>
      <c r="C1406" s="1">
        <v>277.09567</v>
      </c>
      <c r="D1406" s="1">
        <v>0.0151055048965577</v>
      </c>
      <c r="E1406" s="5">
        <f t="shared" si="1"/>
        <v>0.05582513847</v>
      </c>
    </row>
    <row r="1407">
      <c r="A1407" s="3">
        <v>44801.541666666664</v>
      </c>
      <c r="B1407" s="1">
        <v>272.7</v>
      </c>
      <c r="C1407" s="1">
        <v>283.5832</v>
      </c>
      <c r="D1407" s="1">
        <v>0.0383774497219863</v>
      </c>
      <c r="E1407" s="5">
        <f t="shared" si="1"/>
        <v>0.05642010187</v>
      </c>
    </row>
    <row r="1408">
      <c r="A1408" s="3">
        <v>44801.583333333336</v>
      </c>
      <c r="B1408" s="1">
        <v>257.87</v>
      </c>
      <c r="C1408" s="1">
        <v>285.74527</v>
      </c>
      <c r="D1408" s="1">
        <v>0.0975528658794597</v>
      </c>
      <c r="E1408" s="5">
        <f t="shared" si="1"/>
        <v>0.05823655999</v>
      </c>
    </row>
    <row r="1409">
      <c r="A1409" s="3">
        <v>44801.625</v>
      </c>
      <c r="B1409" s="1">
        <v>242.79</v>
      </c>
      <c r="C1409" s="1">
        <v>285.99594</v>
      </c>
      <c r="D1409" s="1">
        <v>0.151071864866333</v>
      </c>
      <c r="E1409" s="5">
        <f t="shared" si="1"/>
        <v>0.06064403124</v>
      </c>
    </row>
    <row r="1410">
      <c r="A1410" s="3">
        <v>44801.666666666664</v>
      </c>
      <c r="B1410" s="1">
        <v>257.7</v>
      </c>
      <c r="C1410" s="1">
        <v>284.56564</v>
      </c>
      <c r="D1410" s="1">
        <v>0.0944092898917802</v>
      </c>
      <c r="E1410" s="5">
        <f t="shared" si="1"/>
        <v>0.05979047679</v>
      </c>
    </row>
    <row r="1411">
      <c r="A1411" s="3">
        <v>44801.708333333336</v>
      </c>
      <c r="B1411" s="1">
        <v>286.62</v>
      </c>
      <c r="C1411" s="1">
        <v>283.82521</v>
      </c>
      <c r="D1411" s="1">
        <v>0.0098468701916929</v>
      </c>
      <c r="E1411" s="5">
        <f t="shared" si="1"/>
        <v>0.0562923707</v>
      </c>
    </row>
    <row r="1412">
      <c r="A1412" s="3">
        <v>44801.75</v>
      </c>
      <c r="B1412" s="1">
        <v>302.9</v>
      </c>
      <c r="C1412" s="1">
        <v>283.969</v>
      </c>
      <c r="D1412" s="1">
        <v>0.0666657275970263</v>
      </c>
      <c r="E1412" s="5">
        <f t="shared" si="1"/>
        <v>0.05621185778</v>
      </c>
    </row>
    <row r="1413">
      <c r="A1413" s="3">
        <v>44801.791666666664</v>
      </c>
      <c r="B1413" s="1">
        <v>312.29</v>
      </c>
      <c r="C1413" s="1">
        <v>284.09968</v>
      </c>
      <c r="D1413" s="1">
        <v>0.0992268629095254</v>
      </c>
      <c r="E1413" s="5">
        <f t="shared" si="1"/>
        <v>0.05726420704</v>
      </c>
    </row>
    <row r="1414">
      <c r="A1414" s="3">
        <v>44801.833333333336</v>
      </c>
      <c r="B1414" s="1">
        <v>317.66</v>
      </c>
      <c r="C1414" s="1">
        <v>284.25102</v>
      </c>
      <c r="D1414" s="1">
        <v>0.117533368921596</v>
      </c>
      <c r="E1414" s="5">
        <f t="shared" si="1"/>
        <v>0.05931336846</v>
      </c>
    </row>
    <row r="1415">
      <c r="A1415" s="3">
        <v>44801.875</v>
      </c>
      <c r="B1415" s="1">
        <v>319.67</v>
      </c>
      <c r="C1415" s="1">
        <v>286.11569</v>
      </c>
      <c r="D1415" s="1">
        <v>0.117275323139391</v>
      </c>
      <c r="E1415" s="5">
        <f t="shared" si="1"/>
        <v>0.0609993133</v>
      </c>
    </row>
    <row r="1416">
      <c r="A1416" s="3">
        <v>44801.916666666664</v>
      </c>
      <c r="B1416" s="1">
        <v>324.52</v>
      </c>
      <c r="C1416" s="1">
        <v>290.57333</v>
      </c>
      <c r="D1416" s="1">
        <v>0.116826516735035</v>
      </c>
      <c r="E1416" s="5">
        <f t="shared" si="1"/>
        <v>0.06185881626</v>
      </c>
    </row>
    <row r="1417">
      <c r="A1417" s="3">
        <v>44801.958333333336</v>
      </c>
      <c r="B1417" s="1">
        <v>314.27</v>
      </c>
      <c r="C1417" s="1">
        <v>297.3628</v>
      </c>
      <c r="D1417" s="1">
        <v>0.0568571455474591</v>
      </c>
      <c r="E1417" s="5">
        <f t="shared" si="1"/>
        <v>0.05909935849</v>
      </c>
    </row>
    <row r="1418">
      <c r="A1418" s="3">
        <v>44802.0</v>
      </c>
      <c r="B1418" s="1">
        <v>293.74</v>
      </c>
      <c r="C1418" s="1">
        <v>311.46109</v>
      </c>
      <c r="D1418" s="1">
        <v>0.0568966415676513</v>
      </c>
      <c r="E1418" s="5">
        <f t="shared" si="1"/>
        <v>0.06084158274</v>
      </c>
    </row>
    <row r="1419">
      <c r="A1419" s="3">
        <v>44802.041666666664</v>
      </c>
      <c r="B1419" s="1">
        <v>299.23</v>
      </c>
      <c r="C1419" s="1">
        <v>311.92519</v>
      </c>
      <c r="D1419" s="1">
        <v>0.0406994702800372</v>
      </c>
      <c r="E1419" s="5">
        <f t="shared" si="1"/>
        <v>0.06006133832</v>
      </c>
    </row>
    <row r="1420">
      <c r="A1420" s="3">
        <v>44802.083333333336</v>
      </c>
      <c r="B1420" s="1">
        <v>316.54</v>
      </c>
      <c r="C1420" s="1">
        <v>308.07752</v>
      </c>
      <c r="D1420" s="1">
        <v>0.0274686708721883</v>
      </c>
      <c r="E1420" s="5">
        <f t="shared" si="1"/>
        <v>0.05751523372</v>
      </c>
    </row>
    <row r="1421">
      <c r="A1421" s="3">
        <v>44802.125</v>
      </c>
      <c r="B1421" s="1">
        <v>306.16</v>
      </c>
      <c r="C1421" s="1">
        <v>300.54799</v>
      </c>
      <c r="D1421" s="1">
        <v>0.0186725920209947</v>
      </c>
      <c r="E1421" s="5">
        <f t="shared" si="1"/>
        <v>0.05491985018</v>
      </c>
    </row>
    <row r="1422">
      <c r="A1422" s="3">
        <v>44802.166666666664</v>
      </c>
      <c r="B1422" s="1">
        <v>298.78</v>
      </c>
      <c r="C1422" s="1">
        <v>292.39677</v>
      </c>
      <c r="D1422" s="1">
        <v>0.0218307131094504</v>
      </c>
      <c r="E1422" s="5">
        <f t="shared" si="1"/>
        <v>0.05286852643</v>
      </c>
    </row>
    <row r="1423">
      <c r="A1423" s="3">
        <v>44802.208333333336</v>
      </c>
      <c r="B1423" s="1">
        <v>301.47</v>
      </c>
      <c r="C1423" s="1">
        <v>286.43089</v>
      </c>
      <c r="D1423" s="1">
        <v>0.0525051959305089</v>
      </c>
      <c r="E1423" s="5">
        <f t="shared" si="1"/>
        <v>0.05389823958</v>
      </c>
    </row>
    <row r="1424">
      <c r="A1424" s="3">
        <v>44802.25</v>
      </c>
      <c r="B1424" s="1">
        <v>295.83</v>
      </c>
      <c r="C1424" s="1">
        <v>284.52817</v>
      </c>
      <c r="D1424" s="1">
        <v>0.0397213042209493</v>
      </c>
      <c r="E1424" s="5">
        <f t="shared" si="1"/>
        <v>0.05473430979</v>
      </c>
    </row>
    <row r="1425">
      <c r="A1425" s="3">
        <v>44802.291666666664</v>
      </c>
      <c r="B1425" s="1">
        <v>302.26</v>
      </c>
      <c r="C1425" s="1">
        <v>286.25682</v>
      </c>
      <c r="D1425" s="1">
        <v>0.0559049737225474</v>
      </c>
      <c r="E1425" s="5">
        <f t="shared" si="1"/>
        <v>0.05656645862</v>
      </c>
    </row>
    <row r="1426">
      <c r="A1426" s="3">
        <v>44802.333333333336</v>
      </c>
      <c r="B1426" s="1">
        <v>309.86</v>
      </c>
      <c r="C1426" s="1">
        <v>290.47517</v>
      </c>
      <c r="D1426" s="1">
        <v>0.0667348951030823</v>
      </c>
      <c r="E1426" s="5">
        <f t="shared" si="1"/>
        <v>0.0580405404</v>
      </c>
    </row>
    <row r="1427">
      <c r="A1427" s="3">
        <v>44802.375</v>
      </c>
      <c r="B1427" s="1">
        <v>318.03</v>
      </c>
      <c r="C1427" s="1">
        <v>296.13793</v>
      </c>
      <c r="D1427" s="1">
        <v>0.0739252482787327</v>
      </c>
      <c r="E1427" s="5">
        <f t="shared" si="1"/>
        <v>0.06021223289</v>
      </c>
    </row>
    <row r="1428">
      <c r="A1428" s="3">
        <v>44802.416666666664</v>
      </c>
      <c r="B1428" s="1">
        <v>322.78</v>
      </c>
      <c r="C1428" s="1">
        <v>302.96523</v>
      </c>
      <c r="D1428" s="1">
        <v>0.0654027856595951</v>
      </c>
      <c r="E1428" s="5">
        <f t="shared" si="1"/>
        <v>0.06270944707</v>
      </c>
    </row>
    <row r="1429">
      <c r="A1429" s="3">
        <v>44802.458333333336</v>
      </c>
      <c r="B1429" s="1">
        <v>329.95</v>
      </c>
      <c r="C1429" s="1">
        <v>310.41826</v>
      </c>
      <c r="D1429" s="1">
        <v>0.0629207186458683</v>
      </c>
      <c r="E1429" s="5">
        <f t="shared" si="1"/>
        <v>0.06514299999</v>
      </c>
    </row>
    <row r="1430">
      <c r="A1430" s="3">
        <v>44802.5</v>
      </c>
      <c r="B1430" s="1">
        <v>331.06</v>
      </c>
      <c r="C1430" s="1">
        <v>316.00167</v>
      </c>
      <c r="D1430" s="1">
        <v>0.0476526912025496</v>
      </c>
      <c r="E1430" s="5">
        <f t="shared" si="1"/>
        <v>0.06649913275</v>
      </c>
    </row>
    <row r="1431">
      <c r="A1431" s="3">
        <v>44802.541666666664</v>
      </c>
      <c r="B1431" s="1">
        <v>332.84</v>
      </c>
      <c r="C1431" s="1">
        <v>317.79389</v>
      </c>
      <c r="D1431" s="1">
        <v>0.0473454980522123</v>
      </c>
      <c r="E1431" s="5">
        <f t="shared" si="1"/>
        <v>0.06687280143</v>
      </c>
    </row>
    <row r="1432">
      <c r="A1432" s="3">
        <v>44802.583333333336</v>
      </c>
      <c r="B1432" s="1">
        <v>318.02</v>
      </c>
      <c r="C1432" s="1">
        <v>315.89349</v>
      </c>
      <c r="D1432" s="1">
        <v>0.00673173100211718</v>
      </c>
      <c r="E1432" s="5">
        <f t="shared" si="1"/>
        <v>0.06308858748</v>
      </c>
    </row>
    <row r="1433">
      <c r="A1433" s="3">
        <v>44802.625</v>
      </c>
      <c r="B1433" s="1">
        <v>293.23</v>
      </c>
      <c r="C1433" s="1">
        <v>313.92089</v>
      </c>
      <c r="D1433" s="1">
        <v>0.065911159974094</v>
      </c>
      <c r="E1433" s="5">
        <f t="shared" si="1"/>
        <v>0.05954022477</v>
      </c>
    </row>
    <row r="1434">
      <c r="A1434" s="3">
        <v>44802.666666666664</v>
      </c>
      <c r="B1434" s="1">
        <v>293.68</v>
      </c>
      <c r="C1434" s="1">
        <v>312.54102</v>
      </c>
      <c r="D1434" s="1">
        <v>0.0603473425664253</v>
      </c>
      <c r="E1434" s="5">
        <f t="shared" si="1"/>
        <v>0.05812097697</v>
      </c>
    </row>
    <row r="1435">
      <c r="A1435" s="3">
        <v>44802.708333333336</v>
      </c>
      <c r="B1435" s="1">
        <v>309.52</v>
      </c>
      <c r="C1435" s="1">
        <v>313.39526</v>
      </c>
      <c r="D1435" s="1">
        <v>0.0123654071858011</v>
      </c>
      <c r="E1435" s="5">
        <f t="shared" si="1"/>
        <v>0.05822591601</v>
      </c>
    </row>
    <row r="1436">
      <c r="A1436" s="3">
        <v>44802.75</v>
      </c>
      <c r="B1436" s="1">
        <v>324.02</v>
      </c>
      <c r="C1436" s="1">
        <v>315.19294</v>
      </c>
      <c r="D1436" s="1">
        <v>0.028005259254855</v>
      </c>
      <c r="E1436" s="5">
        <f t="shared" si="1"/>
        <v>0.05661506316</v>
      </c>
    </row>
    <row r="1437">
      <c r="A1437" s="3">
        <v>44802.791666666664</v>
      </c>
      <c r="B1437" s="1">
        <v>331.32</v>
      </c>
      <c r="C1437" s="1">
        <v>317.47008</v>
      </c>
      <c r="D1437" s="1">
        <v>0.0436259064161258</v>
      </c>
      <c r="E1437" s="5">
        <f t="shared" si="1"/>
        <v>0.05429835664</v>
      </c>
    </row>
    <row r="1438">
      <c r="A1438" s="3">
        <v>44802.833333333336</v>
      </c>
      <c r="B1438" s="1">
        <v>329.54</v>
      </c>
      <c r="C1438" s="1">
        <v>320.35776</v>
      </c>
      <c r="D1438" s="1">
        <v>0.0286624553748909</v>
      </c>
      <c r="E1438" s="5">
        <f t="shared" si="1"/>
        <v>0.05059540191</v>
      </c>
    </row>
    <row r="1439">
      <c r="A1439" s="3">
        <v>44802.875</v>
      </c>
      <c r="B1439" s="1">
        <v>325.89</v>
      </c>
      <c r="C1439" s="1">
        <v>324.50771</v>
      </c>
      <c r="D1439" s="1">
        <v>0.00425965225910968</v>
      </c>
      <c r="E1439" s="5">
        <f t="shared" si="1"/>
        <v>0.04588641562</v>
      </c>
    </row>
    <row r="1440">
      <c r="A1440" s="3">
        <v>44802.916666666664</v>
      </c>
      <c r="B1440" s="1">
        <v>318.61</v>
      </c>
      <c r="C1440" s="1">
        <v>329.27157</v>
      </c>
      <c r="D1440" s="1">
        <v>0.0323792606813882</v>
      </c>
      <c r="E1440" s="5">
        <f t="shared" si="1"/>
        <v>0.04236777996</v>
      </c>
    </row>
    <row r="1441">
      <c r="A1441" s="3">
        <v>44802.958333333336</v>
      </c>
      <c r="B1441" s="1">
        <v>320.48</v>
      </c>
      <c r="C1441" s="1">
        <v>333.08646</v>
      </c>
      <c r="D1441" s="1">
        <v>0.0378474105492008</v>
      </c>
      <c r="E1441" s="5">
        <f t="shared" si="1"/>
        <v>0.04157570766</v>
      </c>
    </row>
    <row r="1442">
      <c r="A1442" s="3">
        <v>44803.0</v>
      </c>
      <c r="B1442" s="1">
        <v>330.1</v>
      </c>
      <c r="C1442" s="1">
        <v>330.75667</v>
      </c>
      <c r="D1442" s="1">
        <v>0.00198535678811847</v>
      </c>
      <c r="E1442" s="5">
        <f t="shared" si="1"/>
        <v>0.03928773746</v>
      </c>
    </row>
    <row r="1443">
      <c r="A1443" s="3">
        <v>44803.041666666664</v>
      </c>
      <c r="B1443" s="1">
        <v>338.16</v>
      </c>
      <c r="C1443" s="1">
        <v>334.53921</v>
      </c>
      <c r="D1443" s="1">
        <v>0.0108232156105109</v>
      </c>
      <c r="E1443" s="5">
        <f t="shared" si="1"/>
        <v>0.03804289352</v>
      </c>
    </row>
    <row r="1444">
      <c r="A1444" s="3">
        <v>44803.083333333336</v>
      </c>
      <c r="B1444" s="1">
        <v>332.16</v>
      </c>
      <c r="C1444" s="1">
        <v>336.39214</v>
      </c>
      <c r="D1444" s="1">
        <v>0.0125809717194936</v>
      </c>
      <c r="E1444" s="5">
        <f t="shared" si="1"/>
        <v>0.03742257272</v>
      </c>
    </row>
    <row r="1445">
      <c r="A1445" s="3">
        <v>44803.125</v>
      </c>
      <c r="B1445" s="1">
        <v>309.06</v>
      </c>
      <c r="C1445" s="1">
        <v>335.54426</v>
      </c>
      <c r="D1445" s="1">
        <v>0.0789292595856058</v>
      </c>
      <c r="E1445" s="5">
        <f t="shared" si="1"/>
        <v>0.0399332672</v>
      </c>
    </row>
    <row r="1446">
      <c r="A1446" s="3">
        <v>44803.166666666664</v>
      </c>
      <c r="B1446" s="1">
        <v>294.04</v>
      </c>
      <c r="C1446" s="1">
        <v>333.4518</v>
      </c>
      <c r="D1446" s="1">
        <v>0.118193394067748</v>
      </c>
      <c r="E1446" s="5">
        <f t="shared" si="1"/>
        <v>0.04394837891</v>
      </c>
    </row>
    <row r="1447">
      <c r="A1447" s="3">
        <v>44803.208333333336</v>
      </c>
      <c r="B1447" s="1">
        <v>307.11</v>
      </c>
      <c r="C1447" s="1">
        <v>331.89973</v>
      </c>
      <c r="D1447" s="1">
        <v>0.0746904193022391</v>
      </c>
      <c r="E1447" s="5">
        <f t="shared" si="1"/>
        <v>0.04487276322</v>
      </c>
    </row>
    <row r="1448">
      <c r="A1448" s="3">
        <v>44803.25</v>
      </c>
      <c r="B1448" s="1">
        <v>321.63</v>
      </c>
      <c r="C1448" s="1">
        <v>331.8429</v>
      </c>
      <c r="D1448" s="1">
        <v>0.030776310115419</v>
      </c>
      <c r="E1448" s="5">
        <f t="shared" si="1"/>
        <v>0.04450005513</v>
      </c>
    </row>
    <row r="1449">
      <c r="A1449" s="3">
        <v>44803.291666666664</v>
      </c>
      <c r="B1449" s="1">
        <v>335.83</v>
      </c>
      <c r="C1449" s="1">
        <v>333.07889</v>
      </c>
      <c r="D1449" s="1">
        <v>0.00825963482705248</v>
      </c>
      <c r="E1449" s="5">
        <f t="shared" si="1"/>
        <v>0.04251483268</v>
      </c>
    </row>
    <row r="1450">
      <c r="A1450" s="3">
        <v>44803.333333333336</v>
      </c>
      <c r="B1450" s="1">
        <v>342.5</v>
      </c>
      <c r="C1450" s="1">
        <v>335.34528</v>
      </c>
      <c r="D1450" s="1">
        <v>0.021335383041622</v>
      </c>
      <c r="E1450" s="5">
        <f t="shared" si="1"/>
        <v>0.04062318634</v>
      </c>
    </row>
    <row r="1451">
      <c r="A1451" s="3">
        <v>44803.375</v>
      </c>
      <c r="B1451" s="1">
        <v>352.54</v>
      </c>
      <c r="C1451" s="1">
        <v>338.54102</v>
      </c>
      <c r="D1451" s="1">
        <v>0.0413509122173733</v>
      </c>
      <c r="E1451" s="5">
        <f t="shared" si="1"/>
        <v>0.03926592234</v>
      </c>
    </row>
    <row r="1452">
      <c r="A1452" s="3">
        <v>44803.416666666664</v>
      </c>
      <c r="B1452" s="1">
        <v>362.3</v>
      </c>
      <c r="C1452" s="1">
        <v>341.78395</v>
      </c>
      <c r="D1452" s="1">
        <v>0.0600263704600523</v>
      </c>
      <c r="E1452" s="5">
        <f t="shared" si="1"/>
        <v>0.03904190504</v>
      </c>
    </row>
    <row r="1453">
      <c r="A1453" s="3">
        <v>44803.458333333336</v>
      </c>
      <c r="B1453" s="1">
        <v>368.91</v>
      </c>
      <c r="C1453" s="1">
        <v>344.78266</v>
      </c>
      <c r="D1453" s="1">
        <v>0.0699784032062401</v>
      </c>
      <c r="E1453" s="5">
        <f t="shared" si="1"/>
        <v>0.03933597523</v>
      </c>
    </row>
    <row r="1454">
      <c r="A1454" s="3">
        <v>44803.5</v>
      </c>
      <c r="B1454" s="1">
        <v>374.5</v>
      </c>
      <c r="C1454" s="1">
        <v>346.11735</v>
      </c>
      <c r="D1454" s="1">
        <v>0.0820029680684889</v>
      </c>
      <c r="E1454" s="5">
        <f t="shared" si="1"/>
        <v>0.04076723676</v>
      </c>
    </row>
    <row r="1455">
      <c r="A1455" s="3">
        <v>44803.541666666664</v>
      </c>
      <c r="B1455" s="1">
        <v>368.37</v>
      </c>
      <c r="C1455" s="1">
        <v>345.87025</v>
      </c>
      <c r="D1455" s="1">
        <v>0.0650525739059662</v>
      </c>
      <c r="E1455" s="5">
        <f t="shared" si="1"/>
        <v>0.04150503159</v>
      </c>
    </row>
    <row r="1456">
      <c r="A1456" s="3">
        <v>44803.583333333336</v>
      </c>
      <c r="B1456" s="1">
        <v>358.92</v>
      </c>
      <c r="C1456" s="1">
        <v>343.44244</v>
      </c>
      <c r="D1456" s="1">
        <v>0.0450659504981389</v>
      </c>
      <c r="E1456" s="5">
        <f t="shared" si="1"/>
        <v>0.04310229074</v>
      </c>
    </row>
    <row r="1457">
      <c r="A1457" s="3">
        <v>44803.625</v>
      </c>
      <c r="B1457" s="1">
        <v>340.89</v>
      </c>
      <c r="C1457" s="1">
        <v>341.07373</v>
      </c>
      <c r="D1457" s="1">
        <v>5.38681181925167E-4</v>
      </c>
      <c r="E1457" s="5">
        <f t="shared" si="1"/>
        <v>0.04037843745</v>
      </c>
    </row>
    <row r="1458">
      <c r="A1458" s="3">
        <v>44803.666666666664</v>
      </c>
      <c r="B1458" s="1">
        <v>345.1</v>
      </c>
      <c r="C1458" s="1">
        <v>338.67169</v>
      </c>
      <c r="D1458" s="1">
        <v>0.0189809487766751</v>
      </c>
      <c r="E1458" s="5">
        <f t="shared" si="1"/>
        <v>0.03865483771</v>
      </c>
    </row>
    <row r="1459">
      <c r="A1459" s="3">
        <v>44803.708333333336</v>
      </c>
      <c r="B1459" s="1">
        <v>348.65</v>
      </c>
      <c r="C1459" s="1">
        <v>337.14011</v>
      </c>
      <c r="D1459" s="1">
        <v>0.0341397824186507</v>
      </c>
      <c r="E1459" s="5">
        <f t="shared" si="1"/>
        <v>0.03956210335</v>
      </c>
    </row>
    <row r="1460">
      <c r="A1460" s="3">
        <v>44803.75</v>
      </c>
      <c r="B1460" s="1">
        <v>354.27</v>
      </c>
      <c r="C1460" s="1">
        <v>336.91466</v>
      </c>
      <c r="D1460" s="1">
        <v>0.0515125699784033</v>
      </c>
      <c r="E1460" s="5">
        <f t="shared" si="1"/>
        <v>0.04054157463</v>
      </c>
    </row>
    <row r="1461">
      <c r="A1461" s="3">
        <v>44803.791666666664</v>
      </c>
      <c r="B1461" s="1">
        <v>354.15</v>
      </c>
      <c r="C1461" s="1">
        <v>339.31519</v>
      </c>
      <c r="D1461" s="1">
        <v>0.0437198523296289</v>
      </c>
      <c r="E1461" s="5">
        <f t="shared" si="1"/>
        <v>0.04054548904</v>
      </c>
    </row>
    <row r="1462">
      <c r="A1462" s="3">
        <v>44803.833333333336</v>
      </c>
      <c r="B1462" s="1">
        <v>356.62</v>
      </c>
      <c r="C1462" s="1">
        <v>344.36479</v>
      </c>
      <c r="D1462" s="1">
        <v>0.0355878718030376</v>
      </c>
      <c r="E1462" s="5">
        <f t="shared" si="1"/>
        <v>0.04083404806</v>
      </c>
    </row>
    <row r="1463">
      <c r="A1463" s="3">
        <v>44803.875</v>
      </c>
      <c r="B1463" s="1">
        <v>350.68</v>
      </c>
      <c r="C1463" s="1">
        <v>351.1147</v>
      </c>
      <c r="D1463" s="1">
        <v>0.00123805696543044</v>
      </c>
      <c r="E1463" s="5">
        <f t="shared" si="1"/>
        <v>0.04070814825</v>
      </c>
    </row>
    <row r="1464">
      <c r="A1464" s="3">
        <v>44803.916666666664</v>
      </c>
      <c r="B1464" s="1">
        <v>350.08</v>
      </c>
      <c r="C1464" s="1">
        <v>356.70164</v>
      </c>
      <c r="D1464" s="1">
        <v>0.0185635255279454</v>
      </c>
      <c r="E1464" s="5">
        <f t="shared" si="1"/>
        <v>0.04013249262</v>
      </c>
    </row>
    <row r="1465">
      <c r="A1465" s="3">
        <v>44803.958333333336</v>
      </c>
      <c r="B1465" s="1">
        <v>360.86</v>
      </c>
      <c r="C1465" s="1">
        <v>359.25669</v>
      </c>
      <c r="D1465" s="1">
        <v>0.00446285356578891</v>
      </c>
      <c r="E1465" s="5">
        <f t="shared" si="1"/>
        <v>0.03874146942</v>
      </c>
    </row>
    <row r="1466">
      <c r="A1466" s="3">
        <v>44804.0</v>
      </c>
      <c r="B1466" s="1">
        <v>370.82</v>
      </c>
      <c r="C1466" s="1">
        <v>377.15896</v>
      </c>
      <c r="D1466" s="1">
        <v>0.0168071308712909</v>
      </c>
      <c r="E1466" s="5">
        <f t="shared" si="1"/>
        <v>0.03935904334</v>
      </c>
    </row>
    <row r="1467">
      <c r="A1467" s="3">
        <v>44804.041666666664</v>
      </c>
      <c r="B1467" s="1">
        <v>388.08</v>
      </c>
      <c r="C1467" s="1">
        <v>379.90776</v>
      </c>
      <c r="D1467" s="1">
        <v>0.0215111162772773</v>
      </c>
      <c r="E1467" s="5">
        <f t="shared" si="1"/>
        <v>0.03980437253</v>
      </c>
    </row>
    <row r="1468">
      <c r="A1468" s="3">
        <v>44804.083333333336</v>
      </c>
      <c r="B1468" s="1">
        <v>395.87</v>
      </c>
      <c r="C1468" s="1">
        <v>381.04282</v>
      </c>
      <c r="D1468" s="1">
        <v>0.0389121096678845</v>
      </c>
      <c r="E1468" s="5">
        <f t="shared" si="1"/>
        <v>0.04090150328</v>
      </c>
    </row>
    <row r="1469">
      <c r="A1469" s="3">
        <v>44804.125</v>
      </c>
      <c r="B1469" s="1">
        <v>401.53</v>
      </c>
      <c r="C1469" s="1">
        <v>381.04661</v>
      </c>
      <c r="D1469" s="1">
        <v>0.0537556022345927</v>
      </c>
      <c r="E1469" s="5">
        <f t="shared" si="1"/>
        <v>0.03985260089</v>
      </c>
    </row>
    <row r="1470">
      <c r="A1470" s="3">
        <v>44804.166666666664</v>
      </c>
      <c r="B1470" s="1">
        <v>395.93</v>
      </c>
      <c r="C1470" s="1">
        <v>381.00745</v>
      </c>
      <c r="D1470" s="1">
        <v>0.0391660320552787</v>
      </c>
      <c r="E1470" s="5">
        <f t="shared" si="1"/>
        <v>0.03655979414</v>
      </c>
    </row>
    <row r="1471">
      <c r="A1471" s="3">
        <v>44804.208333333336</v>
      </c>
      <c r="B1471" s="1">
        <v>394.59</v>
      </c>
      <c r="C1471" s="1">
        <v>380.74376</v>
      </c>
      <c r="D1471" s="1">
        <v>0.0363662952742809</v>
      </c>
      <c r="E1471" s="5">
        <f t="shared" si="1"/>
        <v>0.03496295564</v>
      </c>
    </row>
    <row r="1472">
      <c r="A1472" s="3">
        <v>44804.25</v>
      </c>
      <c r="B1472" s="1">
        <v>393.69</v>
      </c>
      <c r="C1472" s="1">
        <v>380.24891</v>
      </c>
      <c r="D1472" s="1">
        <v>0.0353481355147079</v>
      </c>
      <c r="E1472" s="5">
        <f t="shared" si="1"/>
        <v>0.03515344836</v>
      </c>
    </row>
    <row r="1473">
      <c r="A1473" s="3">
        <v>44804.291666666664</v>
      </c>
      <c r="B1473" s="1">
        <v>393.72</v>
      </c>
      <c r="C1473" s="1">
        <v>378.70649</v>
      </c>
      <c r="D1473" s="1">
        <v>0.0396441846032267</v>
      </c>
      <c r="E1473" s="5">
        <f t="shared" si="1"/>
        <v>0.03646113794</v>
      </c>
    </row>
    <row r="1474">
      <c r="A1474" s="3">
        <v>44804.333333333336</v>
      </c>
      <c r="B1474" s="1">
        <v>390.47</v>
      </c>
      <c r="C1474" s="1">
        <v>376.38842</v>
      </c>
      <c r="D1474" s="1">
        <v>0.0374123624738509</v>
      </c>
      <c r="E1474" s="5">
        <f t="shared" si="1"/>
        <v>0.03713101208</v>
      </c>
    </row>
    <row r="1475">
      <c r="A1475" s="3">
        <v>44804.375</v>
      </c>
      <c r="B1475" s="1">
        <v>397.75</v>
      </c>
      <c r="C1475" s="1">
        <v>374.6661</v>
      </c>
      <c r="D1475" s="1">
        <v>0.0616119259255108</v>
      </c>
      <c r="E1475" s="5">
        <f t="shared" si="1"/>
        <v>0.03797522098</v>
      </c>
    </row>
    <row r="1476">
      <c r="A1476" s="3">
        <v>44804.416666666664</v>
      </c>
      <c r="B1476" s="1">
        <v>404.46</v>
      </c>
      <c r="C1476" s="1">
        <v>374.90963</v>
      </c>
      <c r="D1476" s="1">
        <v>0.0788199812312102</v>
      </c>
      <c r="E1476" s="5">
        <f t="shared" si="1"/>
        <v>0.0387582881</v>
      </c>
    </row>
    <row r="1477">
      <c r="A1477" s="3">
        <v>44804.458333333336</v>
      </c>
      <c r="B1477" s="1">
        <v>404.04</v>
      </c>
      <c r="C1477" s="1">
        <v>378.08709</v>
      </c>
      <c r="D1477" s="1">
        <v>0.0686426770086226</v>
      </c>
      <c r="E1477" s="5">
        <f t="shared" si="1"/>
        <v>0.03870263284</v>
      </c>
    </row>
    <row r="1478">
      <c r="A1478" s="3">
        <v>44804.5</v>
      </c>
      <c r="B1478" s="1">
        <v>402.62</v>
      </c>
      <c r="C1478" s="1">
        <v>381.42594</v>
      </c>
      <c r="D1478" s="1">
        <v>0.0555653346492374</v>
      </c>
      <c r="E1478" s="5">
        <f t="shared" si="1"/>
        <v>0.03760106478</v>
      </c>
    </row>
    <row r="1479">
      <c r="A1479" s="3">
        <v>44804.541666666664</v>
      </c>
      <c r="B1479" s="1">
        <v>398.44</v>
      </c>
      <c r="C1479" s="1">
        <v>382.89202</v>
      </c>
      <c r="D1479" s="1">
        <v>0.0406066963735624</v>
      </c>
      <c r="E1479" s="5">
        <f t="shared" si="1"/>
        <v>0.03658248655</v>
      </c>
    </row>
    <row r="1480">
      <c r="A1480" s="3">
        <v>44804.583333333336</v>
      </c>
      <c r="B1480" s="1">
        <v>387.08</v>
      </c>
      <c r="C1480" s="1">
        <v>381.24136</v>
      </c>
      <c r="D1480" s="1">
        <v>0.0153148126425737</v>
      </c>
      <c r="E1480" s="5">
        <f t="shared" si="1"/>
        <v>0.03534285581</v>
      </c>
    </row>
    <row r="1481">
      <c r="A1481" s="3">
        <v>44804.625</v>
      </c>
      <c r="B1481" s="1">
        <v>379.33</v>
      </c>
      <c r="C1481" s="1">
        <v>379.77242</v>
      </c>
      <c r="D1481" s="1">
        <v>0.00116496084681459</v>
      </c>
      <c r="E1481" s="5">
        <f t="shared" si="1"/>
        <v>0.03536895079</v>
      </c>
    </row>
    <row r="1482">
      <c r="A1482" s="3">
        <v>44804.666666666664</v>
      </c>
      <c r="B1482" s="1">
        <v>374.85</v>
      </c>
      <c r="C1482" s="1">
        <v>377.64013</v>
      </c>
      <c r="D1482" s="1">
        <v>0.00738833026034594</v>
      </c>
      <c r="E1482" s="5">
        <f t="shared" si="1"/>
        <v>0.03488592502</v>
      </c>
    </row>
    <row r="1483">
      <c r="A1483" s="3">
        <v>44804.708333333336</v>
      </c>
      <c r="B1483" s="1">
        <v>369.91</v>
      </c>
      <c r="C1483" s="1">
        <v>375.91237</v>
      </c>
      <c r="D1483" s="1">
        <v>0.0159674713550926</v>
      </c>
      <c r="E1483" s="5">
        <f t="shared" si="1"/>
        <v>0.03412874539</v>
      </c>
    </row>
    <row r="1484">
      <c r="A1484" s="3">
        <v>44804.75</v>
      </c>
      <c r="B1484" s="1">
        <v>367.89</v>
      </c>
      <c r="C1484" s="1">
        <v>375.41212</v>
      </c>
      <c r="D1484" s="1">
        <v>0.0200369663078539</v>
      </c>
      <c r="E1484" s="5">
        <f t="shared" si="1"/>
        <v>0.03281726191</v>
      </c>
    </row>
    <row r="1485">
      <c r="A1485" s="3">
        <v>44804.791666666664</v>
      </c>
      <c r="B1485" s="1">
        <v>363.04</v>
      </c>
      <c r="C1485" s="1">
        <v>375.85132</v>
      </c>
      <c r="D1485" s="1">
        <v>0.0340861381037586</v>
      </c>
      <c r="E1485" s="5">
        <f t="shared" si="1"/>
        <v>0.03241585715</v>
      </c>
    </row>
    <row r="1486">
      <c r="A1486" s="3">
        <v>44804.833333333336</v>
      </c>
      <c r="B1486" s="1">
        <v>363.13</v>
      </c>
      <c r="C1486" s="1">
        <v>374.99586</v>
      </c>
      <c r="D1486" s="1">
        <v>0.0316426426681083</v>
      </c>
      <c r="E1486" s="5">
        <f t="shared" si="1"/>
        <v>0.0322514726</v>
      </c>
    </row>
    <row r="1487">
      <c r="A1487" s="3">
        <v>44804.875</v>
      </c>
      <c r="B1487" s="1">
        <v>362.35</v>
      </c>
      <c r="C1487" s="1">
        <v>373.75703</v>
      </c>
      <c r="D1487" s="1">
        <v>0.030519907545284</v>
      </c>
      <c r="E1487" s="5">
        <f t="shared" si="1"/>
        <v>0.03347154971</v>
      </c>
    </row>
    <row r="1488">
      <c r="A1488" s="3">
        <v>44804.916666666664</v>
      </c>
      <c r="B1488" s="1">
        <v>365.46</v>
      </c>
      <c r="C1488" s="1">
        <v>373.65212</v>
      </c>
      <c r="D1488" s="1">
        <v>0.0219244574338292</v>
      </c>
      <c r="E1488" s="5">
        <f t="shared" si="1"/>
        <v>0.03361158854</v>
      </c>
    </row>
    <row r="1489">
      <c r="A1489" s="3">
        <v>44804.958333333336</v>
      </c>
      <c r="B1489" s="1">
        <v>369.45</v>
      </c>
      <c r="C1489" s="1">
        <v>374.24693</v>
      </c>
      <c r="D1489" s="1">
        <v>0.0128175533731165</v>
      </c>
      <c r="E1489" s="5">
        <f t="shared" si="1"/>
        <v>0.03395970103</v>
      </c>
    </row>
    <row r="1490">
      <c r="A1490" s="3">
        <v>44805.0</v>
      </c>
      <c r="B1490" s="1">
        <v>374.43</v>
      </c>
      <c r="C1490" s="1">
        <v>377.13986</v>
      </c>
      <c r="D1490" s="1">
        <v>0.00718529194978221</v>
      </c>
      <c r="E1490" s="5">
        <f t="shared" si="1"/>
        <v>0.03355879107</v>
      </c>
    </row>
    <row r="1491">
      <c r="A1491" s="3">
        <v>44805.041666666664</v>
      </c>
      <c r="B1491" s="1">
        <v>388.35</v>
      </c>
      <c r="C1491" s="1">
        <v>380.56998</v>
      </c>
      <c r="D1491" s="1">
        <v>0.0204430733080944</v>
      </c>
      <c r="E1491" s="5">
        <f t="shared" si="1"/>
        <v>0.03351428928</v>
      </c>
    </row>
    <row r="1492">
      <c r="A1492" s="3">
        <v>44805.083333333336</v>
      </c>
      <c r="B1492" s="1">
        <v>396.62</v>
      </c>
      <c r="C1492" s="1">
        <v>382.32631</v>
      </c>
      <c r="D1492" s="1">
        <v>0.0373861008937627</v>
      </c>
      <c r="E1492" s="5">
        <f t="shared" si="1"/>
        <v>0.03345070558</v>
      </c>
    </row>
    <row r="1493">
      <c r="A1493" s="3">
        <v>44805.125</v>
      </c>
      <c r="B1493" s="1">
        <v>398.71</v>
      </c>
      <c r="C1493" s="1">
        <v>382.51034</v>
      </c>
      <c r="D1493" s="1">
        <v>0.0423509074290645</v>
      </c>
      <c r="E1493" s="5">
        <f t="shared" si="1"/>
        <v>0.03297550997</v>
      </c>
    </row>
    <row r="1494">
      <c r="A1494" s="3">
        <v>44805.166666666664</v>
      </c>
      <c r="B1494" s="1">
        <v>391.71</v>
      </c>
      <c r="C1494" s="1">
        <v>382.16905</v>
      </c>
      <c r="D1494" s="1">
        <v>0.0249652607923115</v>
      </c>
      <c r="E1494" s="5">
        <f t="shared" si="1"/>
        <v>0.03238381117</v>
      </c>
    </row>
    <row r="1495">
      <c r="A1495" s="3">
        <v>44805.208333333336</v>
      </c>
      <c r="B1495" s="1">
        <v>382.47</v>
      </c>
      <c r="C1495" s="1">
        <v>381.83033</v>
      </c>
      <c r="D1495" s="1">
        <v>0.00167527288887717</v>
      </c>
      <c r="E1495" s="5">
        <f t="shared" si="1"/>
        <v>0.0309383519</v>
      </c>
    </row>
    <row r="1496">
      <c r="A1496" s="3">
        <v>44805.25</v>
      </c>
      <c r="B1496" s="1">
        <v>371.96</v>
      </c>
      <c r="C1496" s="1">
        <v>381.76184</v>
      </c>
      <c r="D1496" s="1">
        <v>0.0256752744066825</v>
      </c>
      <c r="E1496" s="5">
        <f t="shared" si="1"/>
        <v>0.03053531602</v>
      </c>
    </row>
    <row r="1497">
      <c r="A1497" s="3">
        <v>44805.291666666664</v>
      </c>
      <c r="B1497" s="1">
        <v>371.38</v>
      </c>
      <c r="C1497" s="1">
        <v>381.02745</v>
      </c>
      <c r="D1497" s="1">
        <v>0.0253195668711007</v>
      </c>
      <c r="E1497" s="5">
        <f t="shared" si="1"/>
        <v>0.02993845695</v>
      </c>
    </row>
    <row r="1498">
      <c r="A1498" s="3">
        <v>44805.333333333336</v>
      </c>
      <c r="B1498" s="1">
        <v>374.41</v>
      </c>
      <c r="C1498" s="1">
        <v>379.97977</v>
      </c>
      <c r="D1498" s="1">
        <v>0.0146580698230328</v>
      </c>
      <c r="E1498" s="5">
        <f t="shared" si="1"/>
        <v>0.02899036142</v>
      </c>
    </row>
    <row r="1499">
      <c r="A1499" s="3">
        <v>44805.375</v>
      </c>
      <c r="B1499" s="1">
        <v>384.45</v>
      </c>
      <c r="C1499" s="1">
        <v>379.84992</v>
      </c>
      <c r="D1499" s="1">
        <v>0.0121102565981848</v>
      </c>
      <c r="E1499" s="5">
        <f t="shared" si="1"/>
        <v>0.02692779187</v>
      </c>
    </row>
    <row r="1500">
      <c r="A1500" s="3">
        <v>44805.416666666664</v>
      </c>
      <c r="B1500" s="1">
        <v>394.54</v>
      </c>
      <c r="C1500" s="1">
        <v>381.28462</v>
      </c>
      <c r="D1500" s="1">
        <v>0.0347650529412909</v>
      </c>
      <c r="E1500" s="5">
        <f t="shared" si="1"/>
        <v>0.02509216985</v>
      </c>
    </row>
    <row r="1501">
      <c r="A1501" s="3">
        <v>44805.458333333336</v>
      </c>
      <c r="B1501" s="1">
        <v>399.09</v>
      </c>
      <c r="C1501" s="1">
        <v>385.07192</v>
      </c>
      <c r="D1501" s="1">
        <v>0.0364037969842101</v>
      </c>
      <c r="E1501" s="5">
        <f t="shared" si="1"/>
        <v>0.02374888319</v>
      </c>
    </row>
    <row r="1502">
      <c r="A1502" s="3">
        <v>44805.5</v>
      </c>
      <c r="B1502" s="1">
        <v>399.14</v>
      </c>
      <c r="C1502" s="1">
        <v>388.93911</v>
      </c>
      <c r="D1502" s="1">
        <v>0.0262274729841387</v>
      </c>
      <c r="E1502" s="5">
        <f t="shared" si="1"/>
        <v>0.02252647228</v>
      </c>
    </row>
    <row r="1503">
      <c r="A1503" s="3">
        <v>44805.541666666664</v>
      </c>
      <c r="B1503" s="1">
        <v>395.47</v>
      </c>
      <c r="C1503" s="1">
        <v>390.75063</v>
      </c>
      <c r="D1503" s="1">
        <v>0.0120777028561669</v>
      </c>
      <c r="E1503" s="5">
        <f t="shared" si="1"/>
        <v>0.02133776422</v>
      </c>
    </row>
    <row r="1504">
      <c r="A1504" s="3">
        <v>44805.583333333336</v>
      </c>
      <c r="B1504" s="1">
        <v>381.37</v>
      </c>
      <c r="C1504" s="1">
        <v>389.01928</v>
      </c>
      <c r="D1504" s="1">
        <v>0.0196629843127568</v>
      </c>
      <c r="E1504" s="5">
        <f t="shared" si="1"/>
        <v>0.02151893804</v>
      </c>
    </row>
    <row r="1505">
      <c r="A1505" s="3">
        <v>44805.625</v>
      </c>
      <c r="B1505" s="1">
        <v>365.74</v>
      </c>
      <c r="C1505" s="1">
        <v>386.52855</v>
      </c>
      <c r="D1505" s="1">
        <v>0.053782702467903</v>
      </c>
      <c r="E1505" s="5">
        <f t="shared" si="1"/>
        <v>0.02371134394</v>
      </c>
    </row>
    <row r="1506">
      <c r="A1506" s="3">
        <v>44805.666666666664</v>
      </c>
      <c r="B1506" s="1">
        <v>363.52</v>
      </c>
      <c r="C1506" s="1">
        <v>383.21387</v>
      </c>
      <c r="D1506" s="1">
        <v>0.0513913288159429</v>
      </c>
      <c r="E1506" s="5">
        <f t="shared" si="1"/>
        <v>0.02554480221</v>
      </c>
    </row>
    <row r="1507">
      <c r="A1507" s="3">
        <v>44805.708333333336</v>
      </c>
      <c r="B1507" s="1">
        <v>360.83</v>
      </c>
      <c r="C1507" s="1">
        <v>380.35513</v>
      </c>
      <c r="D1507" s="1">
        <v>0.0513339467775812</v>
      </c>
      <c r="E1507" s="5">
        <f t="shared" si="1"/>
        <v>0.02701840536</v>
      </c>
    </row>
    <row r="1508">
      <c r="A1508" s="3">
        <v>44805.75</v>
      </c>
      <c r="B1508" s="1">
        <v>357.87</v>
      </c>
      <c r="C1508" s="1">
        <v>378.31826</v>
      </c>
      <c r="D1508" s="1">
        <v>0.0540504177620186</v>
      </c>
      <c r="E1508" s="5">
        <f t="shared" si="1"/>
        <v>0.0284356325</v>
      </c>
    </row>
    <row r="1509">
      <c r="A1509" s="3">
        <v>44805.791666666664</v>
      </c>
      <c r="B1509" s="1">
        <v>359.03</v>
      </c>
      <c r="C1509" s="1">
        <v>376.77955</v>
      </c>
      <c r="D1509" s="1">
        <v>0.0471085811318581</v>
      </c>
      <c r="E1509" s="5">
        <f t="shared" si="1"/>
        <v>0.02897823429</v>
      </c>
    </row>
    <row r="1510">
      <c r="A1510" s="3">
        <v>44805.833333333336</v>
      </c>
      <c r="B1510" s="1">
        <v>359.08</v>
      </c>
      <c r="C1510" s="1">
        <v>374.05085</v>
      </c>
      <c r="D1510" s="1">
        <v>0.0400235689880133</v>
      </c>
      <c r="E1510" s="5">
        <f t="shared" si="1"/>
        <v>0.02932743956</v>
      </c>
    </row>
    <row r="1511">
      <c r="A1511" s="3">
        <v>44805.875</v>
      </c>
      <c r="B1511" s="1">
        <v>358.62</v>
      </c>
      <c r="C1511" s="1">
        <v>371.25549</v>
      </c>
      <c r="D1511" s="1">
        <v>0.0340344866011274</v>
      </c>
      <c r="E1511" s="5">
        <f t="shared" si="1"/>
        <v>0.02947388035</v>
      </c>
    </row>
    <row r="1512">
      <c r="A1512" s="3">
        <v>44805.916666666664</v>
      </c>
      <c r="B1512" s="1">
        <v>354.04</v>
      </c>
      <c r="C1512" s="1">
        <v>369.75951</v>
      </c>
      <c r="D1512" s="1">
        <v>0.0425127943294817</v>
      </c>
      <c r="E1512" s="5">
        <f t="shared" si="1"/>
        <v>0.03033172772</v>
      </c>
    </row>
    <row r="1513">
      <c r="A1513" s="3">
        <v>44805.958333333336</v>
      </c>
      <c r="B1513" s="1">
        <v>356.02</v>
      </c>
      <c r="C1513" s="1">
        <v>369.3903</v>
      </c>
      <c r="D1513" s="1">
        <v>0.0361955904093855</v>
      </c>
      <c r="E1513" s="5">
        <f t="shared" si="1"/>
        <v>0.0313058126</v>
      </c>
    </row>
    <row r="1514">
      <c r="A1514" s="3">
        <v>44806.0</v>
      </c>
      <c r="B1514" s="1">
        <v>365.28</v>
      </c>
      <c r="C1514" s="1">
        <v>371.05871</v>
      </c>
      <c r="D1514" s="1">
        <v>0.0155735732493654</v>
      </c>
      <c r="E1514" s="5">
        <f t="shared" si="1"/>
        <v>0.03165532432</v>
      </c>
    </row>
    <row r="1515">
      <c r="A1515" s="3">
        <v>44806.041666666664</v>
      </c>
      <c r="B1515" s="1">
        <v>375.73</v>
      </c>
      <c r="C1515" s="1">
        <v>374.99863</v>
      </c>
      <c r="D1515" s="1">
        <v>0.00195032712519516</v>
      </c>
      <c r="E1515" s="5">
        <f t="shared" si="1"/>
        <v>0.03088479323</v>
      </c>
    </row>
    <row r="1516">
      <c r="A1516" s="3">
        <v>44806.083333333336</v>
      </c>
      <c r="B1516" s="1">
        <v>375.25</v>
      </c>
      <c r="C1516" s="1">
        <v>376.84014</v>
      </c>
      <c r="D1516" s="1">
        <v>0.00421966725731504</v>
      </c>
      <c r="E1516" s="5">
        <f t="shared" si="1"/>
        <v>0.02950285849</v>
      </c>
    </row>
    <row r="1517">
      <c r="A1517" s="3">
        <v>44806.125</v>
      </c>
      <c r="B1517" s="1">
        <v>368.13</v>
      </c>
      <c r="C1517" s="1">
        <v>376.46629</v>
      </c>
      <c r="D1517" s="1">
        <v>0.0221435231292555</v>
      </c>
      <c r="E1517" s="5">
        <f t="shared" si="1"/>
        <v>0.02866088415</v>
      </c>
    </row>
    <row r="1518">
      <c r="A1518" s="3">
        <v>44806.166666666664</v>
      </c>
      <c r="B1518" s="1">
        <v>361.22</v>
      </c>
      <c r="C1518" s="1">
        <v>375.46585</v>
      </c>
      <c r="D1518" s="1">
        <v>0.0379417995005403</v>
      </c>
      <c r="E1518" s="5">
        <f t="shared" si="1"/>
        <v>0.02920157326</v>
      </c>
    </row>
    <row r="1519">
      <c r="A1519" s="3">
        <v>44806.208333333336</v>
      </c>
      <c r="B1519" s="1">
        <v>352.88</v>
      </c>
      <c r="C1519" s="1">
        <v>374.68946</v>
      </c>
      <c r="D1519" s="1">
        <v>0.0582067614071663</v>
      </c>
      <c r="E1519" s="5">
        <f t="shared" si="1"/>
        <v>0.03155705195</v>
      </c>
    </row>
    <row r="1520">
      <c r="A1520" s="3">
        <v>44806.25</v>
      </c>
      <c r="B1520" s="1">
        <v>347.59</v>
      </c>
      <c r="C1520" s="1">
        <v>374.57582</v>
      </c>
      <c r="D1520" s="1">
        <v>0.0720436786336076</v>
      </c>
      <c r="E1520" s="5">
        <f t="shared" si="1"/>
        <v>0.03348906879</v>
      </c>
    </row>
    <row r="1521">
      <c r="A1521" s="3">
        <v>44806.291666666664</v>
      </c>
      <c r="B1521" s="1">
        <v>339.64</v>
      </c>
      <c r="C1521" s="1">
        <v>374.39116</v>
      </c>
      <c r="D1521" s="1">
        <v>0.0928204608249832</v>
      </c>
      <c r="E1521" s="5">
        <f t="shared" si="1"/>
        <v>0.03630160604</v>
      </c>
    </row>
    <row r="1522">
      <c r="A1522" s="3">
        <v>44806.333333333336</v>
      </c>
      <c r="B1522" s="1">
        <v>336.44</v>
      </c>
      <c r="C1522" s="1">
        <v>374.26079</v>
      </c>
      <c r="D1522" s="1">
        <v>0.10105464160432</v>
      </c>
      <c r="E1522" s="5">
        <f t="shared" si="1"/>
        <v>0.0399014632</v>
      </c>
    </row>
    <row r="1523">
      <c r="A1523" s="3">
        <v>44806.375</v>
      </c>
      <c r="B1523" s="1">
        <v>337.54</v>
      </c>
      <c r="C1523" s="1">
        <v>374.90164</v>
      </c>
      <c r="D1523" s="1">
        <v>0.0996571794137789</v>
      </c>
      <c r="E1523" s="5">
        <f t="shared" si="1"/>
        <v>0.04354925165</v>
      </c>
    </row>
    <row r="1524">
      <c r="A1524" s="3">
        <v>44806.416666666664</v>
      </c>
      <c r="B1524" s="1">
        <v>342.58</v>
      </c>
      <c r="C1524" s="1">
        <v>376.95101</v>
      </c>
      <c r="D1524" s="1">
        <v>0.091181636573941</v>
      </c>
      <c r="E1524" s="5">
        <f t="shared" si="1"/>
        <v>0.04589994263</v>
      </c>
    </row>
    <row r="1525">
      <c r="A1525" s="3">
        <v>44806.458333333336</v>
      </c>
      <c r="B1525" s="1">
        <v>351.23</v>
      </c>
      <c r="C1525" s="1">
        <v>381.24036</v>
      </c>
      <c r="D1525" s="1">
        <v>0.0787176887567727</v>
      </c>
      <c r="E1525" s="5">
        <f t="shared" si="1"/>
        <v>0.04766302145</v>
      </c>
    </row>
    <row r="1526">
      <c r="A1526" s="3">
        <v>44806.5</v>
      </c>
      <c r="B1526" s="1">
        <v>354.95</v>
      </c>
      <c r="C1526" s="1">
        <v>385.34895</v>
      </c>
      <c r="D1526" s="1">
        <v>0.0788868115509332</v>
      </c>
      <c r="E1526" s="5">
        <f t="shared" si="1"/>
        <v>0.04985716056</v>
      </c>
    </row>
    <row r="1527">
      <c r="A1527" s="3">
        <v>44806.541666666664</v>
      </c>
      <c r="B1527" s="1">
        <v>360.93</v>
      </c>
      <c r="C1527" s="1">
        <v>387.38353</v>
      </c>
      <c r="D1527" s="1">
        <v>0.0682876992731208</v>
      </c>
      <c r="E1527" s="5">
        <f t="shared" si="1"/>
        <v>0.05219924375</v>
      </c>
    </row>
    <row r="1528">
      <c r="A1528" s="3">
        <v>44806.583333333336</v>
      </c>
      <c r="B1528" s="1">
        <v>358.12</v>
      </c>
      <c r="C1528" s="1">
        <v>386.07344</v>
      </c>
      <c r="D1528" s="1">
        <v>0.0724044627364161</v>
      </c>
      <c r="E1528" s="5">
        <f t="shared" si="1"/>
        <v>0.05439680535</v>
      </c>
    </row>
    <row r="1529">
      <c r="A1529" s="3">
        <v>44806.625</v>
      </c>
      <c r="B1529" s="1">
        <v>354.03</v>
      </c>
      <c r="C1529" s="1">
        <v>383.98088</v>
      </c>
      <c r="D1529" s="1">
        <v>0.0780009671314885</v>
      </c>
      <c r="E1529" s="5">
        <f t="shared" si="1"/>
        <v>0.05540589971</v>
      </c>
    </row>
    <row r="1530">
      <c r="A1530" s="3">
        <v>44806.666666666664</v>
      </c>
      <c r="B1530" s="1">
        <v>350.9</v>
      </c>
      <c r="C1530" s="1">
        <v>380.72135</v>
      </c>
      <c r="D1530" s="1">
        <v>0.0783285465866308</v>
      </c>
      <c r="E1530" s="5">
        <f t="shared" si="1"/>
        <v>0.05652828378</v>
      </c>
    </row>
    <row r="1531">
      <c r="A1531" s="3">
        <v>44806.708333333336</v>
      </c>
      <c r="B1531" s="1">
        <v>346.23</v>
      </c>
      <c r="C1531" s="1">
        <v>377.73972</v>
      </c>
      <c r="D1531" s="1">
        <v>0.0834164858278604</v>
      </c>
      <c r="E1531" s="5">
        <f t="shared" si="1"/>
        <v>0.05786505624</v>
      </c>
    </row>
    <row r="1532">
      <c r="A1532" s="3">
        <v>44806.75</v>
      </c>
      <c r="B1532" s="1">
        <v>343.14</v>
      </c>
      <c r="C1532" s="1">
        <v>375.91115</v>
      </c>
      <c r="D1532" s="1">
        <v>0.0871779142491517</v>
      </c>
      <c r="E1532" s="5">
        <f t="shared" si="1"/>
        <v>0.0592453686</v>
      </c>
    </row>
    <row r="1533">
      <c r="A1533" s="3">
        <v>44806.791666666664</v>
      </c>
      <c r="B1533" s="1">
        <v>346.5</v>
      </c>
      <c r="C1533" s="1">
        <v>375.1629</v>
      </c>
      <c r="D1533" s="1">
        <v>0.0764012113138052</v>
      </c>
      <c r="E1533" s="5">
        <f t="shared" si="1"/>
        <v>0.06046589485</v>
      </c>
    </row>
    <row r="1534">
      <c r="A1534" s="3">
        <v>44806.833333333336</v>
      </c>
      <c r="B1534" s="1">
        <v>352.42</v>
      </c>
      <c r="C1534" s="1">
        <v>373.24858</v>
      </c>
      <c r="D1534" s="1">
        <v>0.0558035076784484</v>
      </c>
      <c r="E1534" s="5">
        <f t="shared" si="1"/>
        <v>0.0611233923</v>
      </c>
    </row>
    <row r="1535">
      <c r="A1535" s="3">
        <v>44806.875</v>
      </c>
      <c r="B1535" s="1">
        <v>358.65</v>
      </c>
      <c r="C1535" s="1">
        <v>371.03532</v>
      </c>
      <c r="D1535" s="1">
        <v>0.033380433970545</v>
      </c>
      <c r="E1535" s="5">
        <f t="shared" si="1"/>
        <v>0.06109614011</v>
      </c>
    </row>
    <row r="1536">
      <c r="A1536" s="3">
        <v>44806.916666666664</v>
      </c>
      <c r="B1536" s="1">
        <v>354.44</v>
      </c>
      <c r="C1536" s="1">
        <v>370.04082</v>
      </c>
      <c r="D1536" s="1">
        <v>0.0421597271349685</v>
      </c>
      <c r="E1536" s="5">
        <f t="shared" si="1"/>
        <v>0.06108142897</v>
      </c>
    </row>
    <row r="1537">
      <c r="A1537" s="3">
        <v>44806.958333333336</v>
      </c>
      <c r="B1537" s="1">
        <v>345.34</v>
      </c>
      <c r="C1537" s="1">
        <v>370.13216</v>
      </c>
      <c r="D1537" s="1">
        <v>0.0669819126227778</v>
      </c>
      <c r="E1537" s="5">
        <f t="shared" si="1"/>
        <v>0.0623641924</v>
      </c>
    </row>
    <row r="1538">
      <c r="A1538" s="3">
        <v>44807.0</v>
      </c>
      <c r="B1538" s="1">
        <v>346.5</v>
      </c>
      <c r="C1538" s="1">
        <v>362.75487</v>
      </c>
      <c r="D1538" s="1">
        <v>0.0448095155827955</v>
      </c>
      <c r="E1538" s="5">
        <f t="shared" si="1"/>
        <v>0.06358235666</v>
      </c>
    </row>
    <row r="1539">
      <c r="A1539" s="3">
        <v>44807.041666666664</v>
      </c>
      <c r="B1539" s="1">
        <v>361.86</v>
      </c>
      <c r="C1539" s="1">
        <v>367.37152</v>
      </c>
      <c r="D1539" s="1">
        <v>0.0150025783163593</v>
      </c>
      <c r="E1539" s="5">
        <f t="shared" si="1"/>
        <v>0.06412620046</v>
      </c>
    </row>
    <row r="1540">
      <c r="A1540" s="3">
        <v>44807.083333333336</v>
      </c>
      <c r="B1540" s="1">
        <v>367.94</v>
      </c>
      <c r="C1540" s="1">
        <v>370.03337</v>
      </c>
      <c r="D1540" s="1">
        <v>0.00565724653427876</v>
      </c>
      <c r="E1540" s="5">
        <f t="shared" si="1"/>
        <v>0.0641860996</v>
      </c>
    </row>
    <row r="1541">
      <c r="A1541" s="3">
        <v>44807.125</v>
      </c>
      <c r="B1541" s="1">
        <v>362.71</v>
      </c>
      <c r="C1541" s="1">
        <v>370.8124</v>
      </c>
      <c r="D1541" s="1">
        <v>0.0218504019822423</v>
      </c>
      <c r="E1541" s="5">
        <f t="shared" si="1"/>
        <v>0.06417388622</v>
      </c>
    </row>
    <row r="1542">
      <c r="A1542" s="3">
        <v>44807.166666666664</v>
      </c>
      <c r="B1542" s="1">
        <v>353.5</v>
      </c>
      <c r="C1542" s="1">
        <v>371.08924</v>
      </c>
      <c r="D1542" s="1">
        <v>0.0473989491045335</v>
      </c>
      <c r="E1542" s="5">
        <f t="shared" si="1"/>
        <v>0.06456793412</v>
      </c>
    </row>
    <row r="1543">
      <c r="A1543" s="3">
        <v>44807.208333333336</v>
      </c>
      <c r="B1543" s="1">
        <v>340.3</v>
      </c>
      <c r="C1543" s="1">
        <v>371.64406</v>
      </c>
      <c r="D1543" s="1">
        <v>0.0843389236464589</v>
      </c>
      <c r="E1543" s="5">
        <f t="shared" si="1"/>
        <v>0.06565677421</v>
      </c>
    </row>
    <row r="1544">
      <c r="A1544" s="3">
        <v>44807.25</v>
      </c>
      <c r="B1544" s="1">
        <v>345.92</v>
      </c>
      <c r="C1544" s="1">
        <v>372.42548</v>
      </c>
      <c r="D1544" s="1">
        <v>0.0711698888056745</v>
      </c>
      <c r="E1544" s="5">
        <f t="shared" si="1"/>
        <v>0.0656203663</v>
      </c>
    </row>
    <row r="1545">
      <c r="A1545" s="3">
        <v>44807.291666666664</v>
      </c>
      <c r="B1545" s="1">
        <v>353.16</v>
      </c>
      <c r="C1545" s="1">
        <v>372.15944</v>
      </c>
      <c r="D1545" s="1">
        <v>0.0510518824942341</v>
      </c>
      <c r="E1545" s="5">
        <f t="shared" si="1"/>
        <v>0.06388000887</v>
      </c>
    </row>
    <row r="1546">
      <c r="A1546" s="3">
        <v>44807.333333333336</v>
      </c>
      <c r="B1546" s="1">
        <v>354.67</v>
      </c>
      <c r="C1546" s="1">
        <v>370.98456</v>
      </c>
      <c r="D1546" s="1">
        <v>0.0439763854323208</v>
      </c>
      <c r="E1546" s="5">
        <f t="shared" si="1"/>
        <v>0.0615017482</v>
      </c>
    </row>
    <row r="1547">
      <c r="A1547" s="3">
        <v>44807.375</v>
      </c>
      <c r="B1547" s="1">
        <v>364.77</v>
      </c>
      <c r="C1547" s="1">
        <v>370.49687</v>
      </c>
      <c r="D1547" s="1">
        <v>0.0154572695850305</v>
      </c>
      <c r="E1547" s="5">
        <f t="shared" si="1"/>
        <v>0.05799341862</v>
      </c>
    </row>
    <row r="1548">
      <c r="A1548" s="3">
        <v>44807.416666666664</v>
      </c>
      <c r="B1548" s="1">
        <v>375.41</v>
      </c>
      <c r="C1548" s="1">
        <v>371.90256</v>
      </c>
      <c r="D1548" s="1">
        <v>0.00943107248307199</v>
      </c>
      <c r="E1548" s="5">
        <f t="shared" si="1"/>
        <v>0.05458714512</v>
      </c>
    </row>
    <row r="1549">
      <c r="A1549" s="3">
        <v>44807.458333333336</v>
      </c>
      <c r="B1549" s="1">
        <v>378.27</v>
      </c>
      <c r="C1549" s="1">
        <v>376.19004</v>
      </c>
      <c r="D1549" s="1">
        <v>0.00552901400579337</v>
      </c>
      <c r="E1549" s="5">
        <f t="shared" si="1"/>
        <v>0.051537617</v>
      </c>
    </row>
    <row r="1550">
      <c r="A1550" s="3">
        <v>44807.5</v>
      </c>
      <c r="B1550" s="1">
        <v>376.75</v>
      </c>
      <c r="C1550" s="1">
        <v>381.02705</v>
      </c>
      <c r="D1550" s="1">
        <v>0.0112250560688538</v>
      </c>
      <c r="E1550" s="5">
        <f t="shared" si="1"/>
        <v>0.04871837719</v>
      </c>
    </row>
    <row r="1551">
      <c r="A1551" s="3">
        <v>44807.541666666664</v>
      </c>
      <c r="B1551" s="1">
        <v>376.95</v>
      </c>
      <c r="C1551" s="1">
        <v>383.80665</v>
      </c>
      <c r="D1551" s="1">
        <v>0.0178648546084337</v>
      </c>
      <c r="E1551" s="5">
        <f t="shared" si="1"/>
        <v>0.04661742533</v>
      </c>
    </row>
    <row r="1552">
      <c r="A1552" s="3">
        <v>44807.583333333336</v>
      </c>
      <c r="B1552" s="1">
        <v>356.46</v>
      </c>
      <c r="C1552" s="1">
        <v>382.83843</v>
      </c>
      <c r="D1552" s="1">
        <v>0.0689022520544764</v>
      </c>
      <c r="E1552" s="5">
        <f t="shared" si="1"/>
        <v>0.04647149988</v>
      </c>
    </row>
    <row r="1553">
      <c r="A1553" s="3">
        <v>44807.625</v>
      </c>
      <c r="B1553" s="1">
        <v>342.97</v>
      </c>
      <c r="C1553" s="1">
        <v>380.7613</v>
      </c>
      <c r="D1553" s="1">
        <v>0.099251946035482</v>
      </c>
      <c r="E1553" s="5">
        <f t="shared" si="1"/>
        <v>0.04735695734</v>
      </c>
    </row>
    <row r="1554">
      <c r="A1554" s="3">
        <v>44807.666666666664</v>
      </c>
      <c r="B1554" s="1">
        <v>338.65</v>
      </c>
      <c r="C1554" s="1">
        <v>377.70738</v>
      </c>
      <c r="D1554" s="1">
        <v>0.103406451841105</v>
      </c>
      <c r="E1554" s="5">
        <f t="shared" si="1"/>
        <v>0.04840187006</v>
      </c>
    </row>
    <row r="1555">
      <c r="A1555" s="3">
        <v>44807.708333333336</v>
      </c>
      <c r="B1555" s="1">
        <v>334.75</v>
      </c>
      <c r="C1555" s="1">
        <v>375.08911</v>
      </c>
      <c r="D1555" s="1">
        <v>0.10754540434405</v>
      </c>
      <c r="E1555" s="5">
        <f t="shared" si="1"/>
        <v>0.04940724166</v>
      </c>
    </row>
    <row r="1556">
      <c r="A1556" s="3">
        <v>44807.75</v>
      </c>
      <c r="B1556" s="1">
        <v>342.14</v>
      </c>
      <c r="C1556" s="1">
        <v>373.07483</v>
      </c>
      <c r="D1556" s="1">
        <v>0.0829185662297293</v>
      </c>
      <c r="E1556" s="5">
        <f t="shared" si="1"/>
        <v>0.04922976883</v>
      </c>
    </row>
    <row r="1557">
      <c r="A1557" s="3">
        <v>44807.791666666664</v>
      </c>
      <c r="B1557" s="1">
        <v>341.98</v>
      </c>
      <c r="C1557" s="1">
        <v>371.07301</v>
      </c>
      <c r="D1557" s="1">
        <v>0.0784023877134044</v>
      </c>
      <c r="E1557" s="5">
        <f t="shared" si="1"/>
        <v>0.04931315118</v>
      </c>
    </row>
    <row r="1558">
      <c r="A1558" s="3">
        <v>44807.833333333336</v>
      </c>
      <c r="B1558" s="1">
        <v>341.45</v>
      </c>
      <c r="C1558" s="1">
        <v>367.33298</v>
      </c>
      <c r="D1558" s="1">
        <v>0.070461900807273</v>
      </c>
      <c r="E1558" s="5">
        <f t="shared" si="1"/>
        <v>0.04992391756</v>
      </c>
    </row>
    <row r="1559">
      <c r="A1559" s="3">
        <v>44807.875</v>
      </c>
      <c r="B1559" s="1">
        <v>344.08</v>
      </c>
      <c r="C1559" s="1">
        <v>363.42091</v>
      </c>
      <c r="D1559" s="1">
        <v>0.0532190346449795</v>
      </c>
      <c r="E1559" s="5">
        <f t="shared" si="1"/>
        <v>0.05075052592</v>
      </c>
    </row>
    <row r="1560">
      <c r="A1560" s="3">
        <v>44807.916666666664</v>
      </c>
      <c r="B1560" s="1">
        <v>347.85</v>
      </c>
      <c r="C1560" s="1">
        <v>361.4346</v>
      </c>
      <c r="D1560" s="1">
        <v>0.037585222886796</v>
      </c>
      <c r="E1560" s="5">
        <f t="shared" si="1"/>
        <v>0.05055992158</v>
      </c>
    </row>
    <row r="1561">
      <c r="A1561" s="3">
        <v>44807.958333333336</v>
      </c>
      <c r="B1561" s="1">
        <v>352.77</v>
      </c>
      <c r="C1561" s="1">
        <v>361.50426</v>
      </c>
      <c r="D1561" s="1">
        <v>0.0241608771083361</v>
      </c>
      <c r="E1561" s="5">
        <f t="shared" si="1"/>
        <v>0.04877571176</v>
      </c>
    </row>
    <row r="1562">
      <c r="A1562" s="3">
        <v>44808.0</v>
      </c>
      <c r="B1562" s="1">
        <v>363.92</v>
      </c>
      <c r="C1562" s="1">
        <v>363.37734</v>
      </c>
      <c r="D1562" s="1">
        <v>0.00149337875608867</v>
      </c>
      <c r="E1562" s="5">
        <f t="shared" si="1"/>
        <v>0.04697087273</v>
      </c>
    </row>
    <row r="1563">
      <c r="A1563" s="3">
        <v>44808.041666666664</v>
      </c>
      <c r="B1563" s="1">
        <v>390.92</v>
      </c>
      <c r="C1563" s="1">
        <v>367.78831</v>
      </c>
      <c r="D1563" s="1">
        <v>0.0628940327113713</v>
      </c>
      <c r="E1563" s="5">
        <f t="shared" si="1"/>
        <v>0.04896635</v>
      </c>
    </row>
    <row r="1564">
      <c r="A1564" s="3">
        <v>44808.083333333336</v>
      </c>
      <c r="B1564" s="1">
        <v>400.51</v>
      </c>
      <c r="C1564" s="1">
        <v>370.83412</v>
      </c>
      <c r="D1564" s="1">
        <v>0.0800246751836104</v>
      </c>
      <c r="E1564" s="5">
        <f t="shared" si="1"/>
        <v>0.05206499286</v>
      </c>
    </row>
    <row r="1565">
      <c r="A1565" s="3">
        <v>44808.125</v>
      </c>
      <c r="B1565" s="1">
        <v>394.22</v>
      </c>
      <c r="C1565" s="1">
        <v>372.55905</v>
      </c>
      <c r="D1565" s="1">
        <v>0.0581409846304901</v>
      </c>
      <c r="E1565" s="5">
        <f t="shared" si="1"/>
        <v>0.05357710047</v>
      </c>
    </row>
    <row r="1566">
      <c r="A1566" s="3">
        <v>44808.166666666664</v>
      </c>
      <c r="B1566" s="1">
        <v>385.06</v>
      </c>
      <c r="C1566" s="1">
        <v>374.07874</v>
      </c>
      <c r="D1566" s="1">
        <v>0.0293554774056393</v>
      </c>
      <c r="E1566" s="5">
        <f t="shared" si="1"/>
        <v>0.05282528915</v>
      </c>
    </row>
    <row r="1567">
      <c r="A1567" s="3">
        <v>44808.208333333336</v>
      </c>
      <c r="B1567" s="1">
        <v>376.34</v>
      </c>
      <c r="C1567" s="1">
        <v>375.6331</v>
      </c>
      <c r="D1567" s="1">
        <v>0.00188188953529377</v>
      </c>
      <c r="E1567" s="5">
        <f t="shared" si="1"/>
        <v>0.04938957939</v>
      </c>
    </row>
    <row r="1568">
      <c r="A1568" s="3">
        <v>44808.25</v>
      </c>
      <c r="B1568" s="1">
        <v>368.37</v>
      </c>
      <c r="C1568" s="1">
        <v>377.17732</v>
      </c>
      <c r="D1568" s="1">
        <v>0.0233506086739255</v>
      </c>
      <c r="E1568" s="5">
        <f t="shared" si="1"/>
        <v>0.04739710938</v>
      </c>
    </row>
    <row r="1569">
      <c r="A1569" s="3">
        <v>44808.291666666664</v>
      </c>
      <c r="B1569" s="1">
        <v>362.18</v>
      </c>
      <c r="C1569" s="1">
        <v>377.66639</v>
      </c>
      <c r="D1569" s="1">
        <v>0.041005475758645</v>
      </c>
      <c r="E1569" s="5">
        <f t="shared" si="1"/>
        <v>0.0469785091</v>
      </c>
    </row>
    <row r="1570">
      <c r="A1570" s="3">
        <v>44808.333333333336</v>
      </c>
      <c r="B1570" s="1">
        <v>354.44</v>
      </c>
      <c r="C1570" s="1">
        <v>377.21548</v>
      </c>
      <c r="D1570" s="1">
        <v>0.0603779038972632</v>
      </c>
      <c r="E1570" s="5">
        <f t="shared" si="1"/>
        <v>0.04766190571</v>
      </c>
    </row>
    <row r="1571">
      <c r="A1571" s="3">
        <v>44808.375</v>
      </c>
      <c r="B1571" s="1">
        <v>359.54</v>
      </c>
      <c r="C1571" s="1">
        <v>376.85212</v>
      </c>
      <c r="D1571" s="1">
        <v>0.0459387623983646</v>
      </c>
      <c r="E1571" s="5">
        <f t="shared" si="1"/>
        <v>0.04893196791</v>
      </c>
    </row>
    <row r="1572">
      <c r="A1572" s="3">
        <v>44808.416666666664</v>
      </c>
      <c r="B1572" s="1">
        <v>370.37</v>
      </c>
      <c r="C1572" s="1">
        <v>377.55127</v>
      </c>
      <c r="D1572" s="1">
        <v>0.0190206485068901</v>
      </c>
      <c r="E1572" s="5">
        <f t="shared" si="1"/>
        <v>0.04933153358</v>
      </c>
    </row>
    <row r="1573">
      <c r="A1573" s="3">
        <v>44808.458333333336</v>
      </c>
      <c r="B1573" s="1">
        <v>373.72</v>
      </c>
      <c r="C1573" s="1">
        <v>380.50068</v>
      </c>
      <c r="D1573" s="1">
        <v>0.0178204149332925</v>
      </c>
      <c r="E1573" s="5">
        <f t="shared" si="1"/>
        <v>0.04984367528</v>
      </c>
    </row>
    <row r="1574">
      <c r="A1574" s="3">
        <v>44808.5</v>
      </c>
      <c r="B1574" s="1">
        <v>373.77</v>
      </c>
      <c r="C1574" s="1">
        <v>383.56497</v>
      </c>
      <c r="D1574" s="1">
        <v>0.0255366646229451</v>
      </c>
      <c r="E1574" s="5">
        <f t="shared" si="1"/>
        <v>0.0504399923</v>
      </c>
    </row>
    <row r="1575">
      <c r="A1575" s="3">
        <v>44808.541666666664</v>
      </c>
      <c r="B1575" s="1">
        <v>372.0</v>
      </c>
      <c r="C1575" s="1">
        <v>385.18899</v>
      </c>
      <c r="D1575" s="1">
        <v>0.0342403088935641</v>
      </c>
      <c r="E1575" s="5">
        <f t="shared" si="1"/>
        <v>0.0511223029</v>
      </c>
    </row>
    <row r="1576">
      <c r="A1576" s="3">
        <v>44808.583333333336</v>
      </c>
      <c r="B1576" s="1">
        <v>347.98</v>
      </c>
      <c r="C1576" s="1">
        <v>384.19836</v>
      </c>
      <c r="D1576" s="1">
        <v>0.0942699495125381</v>
      </c>
      <c r="E1576" s="5">
        <f t="shared" si="1"/>
        <v>0.05217929029</v>
      </c>
    </row>
    <row r="1577">
      <c r="A1577" s="3">
        <v>44808.625</v>
      </c>
      <c r="B1577" s="1">
        <v>331.02</v>
      </c>
      <c r="C1577" s="1">
        <v>383.03268</v>
      </c>
      <c r="D1577" s="1">
        <v>0.135791755418885</v>
      </c>
      <c r="E1577" s="5">
        <f t="shared" si="1"/>
        <v>0.05370178235</v>
      </c>
    </row>
    <row r="1578">
      <c r="A1578" s="3">
        <v>44808.666666666664</v>
      </c>
      <c r="B1578" s="1">
        <v>328.52</v>
      </c>
      <c r="C1578" s="1">
        <v>380.84261</v>
      </c>
      <c r="D1578" s="1">
        <v>0.137386438980659</v>
      </c>
      <c r="E1578" s="5">
        <f t="shared" si="1"/>
        <v>0.05511761515</v>
      </c>
    </row>
    <row r="1579">
      <c r="A1579" s="3">
        <v>44808.708333333336</v>
      </c>
      <c r="B1579" s="1">
        <v>335.51</v>
      </c>
      <c r="C1579" s="1">
        <v>378.55941</v>
      </c>
      <c r="D1579" s="1">
        <v>0.113719032898957</v>
      </c>
      <c r="E1579" s="5">
        <f t="shared" si="1"/>
        <v>0.05537484967</v>
      </c>
    </row>
    <row r="1580">
      <c r="A1580" s="3">
        <v>44808.75</v>
      </c>
      <c r="B1580" s="1">
        <v>348.03</v>
      </c>
      <c r="C1580" s="1">
        <v>376.7757</v>
      </c>
      <c r="D1580" s="1">
        <v>0.076293932968607</v>
      </c>
      <c r="E1580" s="5">
        <f t="shared" si="1"/>
        <v>0.05509882329</v>
      </c>
    </row>
    <row r="1581">
      <c r="A1581" s="3">
        <v>44808.791666666664</v>
      </c>
      <c r="B1581" s="1">
        <v>352.5</v>
      </c>
      <c r="C1581" s="1">
        <v>375.46362</v>
      </c>
      <c r="D1581" s="1">
        <v>0.06116070579621</v>
      </c>
      <c r="E1581" s="5">
        <f t="shared" si="1"/>
        <v>0.05438041987</v>
      </c>
    </row>
    <row r="1582">
      <c r="A1582" s="3">
        <v>44808.833333333336</v>
      </c>
      <c r="B1582" s="1">
        <v>354.83</v>
      </c>
      <c r="C1582" s="1">
        <v>372.56913</v>
      </c>
      <c r="D1582" s="1">
        <v>0.0476129892994623</v>
      </c>
      <c r="E1582" s="5">
        <f t="shared" si="1"/>
        <v>0.05342838189</v>
      </c>
    </row>
    <row r="1583">
      <c r="A1583" s="3">
        <v>44808.875</v>
      </c>
      <c r="B1583" s="1">
        <v>346.59</v>
      </c>
      <c r="C1583" s="1">
        <v>369.02977</v>
      </c>
      <c r="D1583" s="1">
        <v>0.060807479028047</v>
      </c>
      <c r="E1583" s="5">
        <f t="shared" si="1"/>
        <v>0.05374456708</v>
      </c>
    </row>
    <row r="1584">
      <c r="A1584" s="3">
        <v>44808.916666666664</v>
      </c>
      <c r="B1584" s="1">
        <v>347.94</v>
      </c>
      <c r="C1584" s="1">
        <v>366.67514</v>
      </c>
      <c r="D1584" s="1">
        <v>0.0510946556125948</v>
      </c>
      <c r="E1584" s="5">
        <f t="shared" si="1"/>
        <v>0.05430746011</v>
      </c>
    </row>
    <row r="1585">
      <c r="A1585" s="3">
        <v>44808.958333333336</v>
      </c>
      <c r="B1585" s="1">
        <v>337.06</v>
      </c>
      <c r="C1585" s="1">
        <v>365.75457</v>
      </c>
      <c r="D1585" s="1">
        <v>0.0784530730538787</v>
      </c>
      <c r="E1585" s="5">
        <f t="shared" si="1"/>
        <v>0.05656963494</v>
      </c>
    </row>
    <row r="1586">
      <c r="A1586" s="3">
        <v>44809.0</v>
      </c>
      <c r="B1586" s="1">
        <v>331.14</v>
      </c>
      <c r="C1586" s="1">
        <v>342.59805</v>
      </c>
      <c r="D1586" s="1">
        <v>0.0334445861557005</v>
      </c>
      <c r="E1586" s="5">
        <f t="shared" si="1"/>
        <v>0.05790093524</v>
      </c>
    </row>
    <row r="1587">
      <c r="A1587" s="3">
        <v>44809.041666666664</v>
      </c>
      <c r="B1587" s="1">
        <v>356.25</v>
      </c>
      <c r="C1587" s="1">
        <v>348.56031</v>
      </c>
      <c r="D1587" s="1">
        <v>0.0220612897664682</v>
      </c>
      <c r="E1587" s="5">
        <f t="shared" si="1"/>
        <v>0.05619957096</v>
      </c>
    </row>
    <row r="1588">
      <c r="A1588" s="3">
        <v>44809.083333333336</v>
      </c>
      <c r="B1588" s="1">
        <v>360.4</v>
      </c>
      <c r="C1588" s="1">
        <v>353.18036</v>
      </c>
      <c r="D1588" s="1">
        <v>0.0204417935357446</v>
      </c>
      <c r="E1588" s="5">
        <f t="shared" si="1"/>
        <v>0.05371695089</v>
      </c>
    </row>
    <row r="1589">
      <c r="A1589" s="3">
        <v>44809.125</v>
      </c>
      <c r="B1589" s="1">
        <v>360.77</v>
      </c>
      <c r="C1589" s="1">
        <v>356.0069</v>
      </c>
      <c r="D1589" s="1">
        <v>0.0133792350653878</v>
      </c>
      <c r="E1589" s="5">
        <f t="shared" si="1"/>
        <v>0.05185187799</v>
      </c>
    </row>
    <row r="1590">
      <c r="A1590" s="3">
        <v>44809.166666666664</v>
      </c>
      <c r="B1590" s="1">
        <v>354.89</v>
      </c>
      <c r="C1590" s="1">
        <v>358.24394</v>
      </c>
      <c r="D1590" s="1">
        <v>0.00936216813604724</v>
      </c>
      <c r="E1590" s="5">
        <f t="shared" si="1"/>
        <v>0.05101882344</v>
      </c>
    </row>
    <row r="1591">
      <c r="A1591" s="3">
        <v>44809.208333333336</v>
      </c>
      <c r="B1591" s="1">
        <v>337.49</v>
      </c>
      <c r="C1591" s="1">
        <v>360.74382</v>
      </c>
      <c r="D1591" s="1">
        <v>0.0644607577754208</v>
      </c>
      <c r="E1591" s="5">
        <f t="shared" si="1"/>
        <v>0.05362627628</v>
      </c>
    </row>
    <row r="1592">
      <c r="A1592" s="3">
        <v>44809.25</v>
      </c>
      <c r="B1592" s="1">
        <v>322.57</v>
      </c>
      <c r="C1592" s="1">
        <v>363.49547</v>
      </c>
      <c r="D1592" s="1">
        <v>0.112588665822988</v>
      </c>
      <c r="E1592" s="5">
        <f t="shared" si="1"/>
        <v>0.05734452866</v>
      </c>
    </row>
    <row r="1593">
      <c r="A1593" s="3">
        <v>44809.291666666664</v>
      </c>
      <c r="B1593" s="1">
        <v>321.51</v>
      </c>
      <c r="C1593" s="1">
        <v>365.37356</v>
      </c>
      <c r="D1593" s="1">
        <v>0.120051270267065</v>
      </c>
      <c r="E1593" s="5">
        <f t="shared" si="1"/>
        <v>0.06063810343</v>
      </c>
    </row>
    <row r="1594">
      <c r="A1594" s="3">
        <v>44809.333333333336</v>
      </c>
      <c r="B1594" s="1">
        <v>319.2</v>
      </c>
      <c r="C1594" s="1">
        <v>366.37159</v>
      </c>
      <c r="D1594" s="1">
        <v>0.128753405797649</v>
      </c>
      <c r="E1594" s="5">
        <f t="shared" si="1"/>
        <v>0.06348708268</v>
      </c>
    </row>
    <row r="1595">
      <c r="A1595" s="3">
        <v>44809.375</v>
      </c>
      <c r="B1595" s="1">
        <v>316.99</v>
      </c>
      <c r="C1595" s="1">
        <v>367.49212</v>
      </c>
      <c r="D1595" s="1">
        <v>0.137423681356759</v>
      </c>
      <c r="E1595" s="5">
        <f t="shared" si="1"/>
        <v>0.0672989543</v>
      </c>
    </row>
    <row r="1596">
      <c r="A1596" s="3">
        <v>44809.416666666664</v>
      </c>
      <c r="B1596" s="1">
        <v>324.71</v>
      </c>
      <c r="C1596" s="1">
        <v>369.23469</v>
      </c>
      <c r="D1596" s="1">
        <v>0.120586421606268</v>
      </c>
      <c r="E1596" s="5">
        <f t="shared" si="1"/>
        <v>0.07153086151</v>
      </c>
    </row>
    <row r="1597">
      <c r="A1597" s="3">
        <v>44809.458333333336</v>
      </c>
      <c r="B1597" s="1">
        <v>334.25</v>
      </c>
      <c r="C1597" s="1">
        <v>372.41041</v>
      </c>
      <c r="D1597" s="1">
        <v>0.102468698444815</v>
      </c>
      <c r="E1597" s="5">
        <f t="shared" si="1"/>
        <v>0.07505787333</v>
      </c>
    </row>
    <row r="1598">
      <c r="A1598" s="3">
        <v>44809.5</v>
      </c>
      <c r="B1598" s="1">
        <v>342.24</v>
      </c>
      <c r="C1598" s="1">
        <v>375.3401</v>
      </c>
      <c r="D1598" s="1">
        <v>0.088186953645507</v>
      </c>
      <c r="E1598" s="5">
        <f t="shared" si="1"/>
        <v>0.07766830203</v>
      </c>
    </row>
    <row r="1599">
      <c r="A1599" s="3">
        <v>44809.541666666664</v>
      </c>
      <c r="B1599" s="1">
        <v>349.37</v>
      </c>
      <c r="C1599" s="1">
        <v>376.94322</v>
      </c>
      <c r="D1599" s="1">
        <v>0.0731495316456414</v>
      </c>
      <c r="E1599" s="5">
        <f t="shared" si="1"/>
        <v>0.07928951965</v>
      </c>
    </row>
    <row r="1600">
      <c r="A1600" s="3">
        <v>44809.583333333336</v>
      </c>
      <c r="B1600" s="1">
        <v>328.14</v>
      </c>
      <c r="C1600" s="1">
        <v>376.09607</v>
      </c>
      <c r="D1600" s="1">
        <v>0.127510159837618</v>
      </c>
      <c r="E1600" s="5">
        <f t="shared" si="1"/>
        <v>0.08067452841</v>
      </c>
    </row>
    <row r="1601">
      <c r="A1601" s="3">
        <v>44809.625</v>
      </c>
      <c r="B1601" s="1">
        <v>319.14</v>
      </c>
      <c r="C1601" s="1">
        <v>374.59861</v>
      </c>
      <c r="D1601" s="1">
        <v>0.14804809339789</v>
      </c>
      <c r="E1601" s="5">
        <f t="shared" si="1"/>
        <v>0.08118520916</v>
      </c>
    </row>
    <row r="1602">
      <c r="A1602" s="3">
        <v>44809.666666666664</v>
      </c>
      <c r="B1602" s="1">
        <v>316.61</v>
      </c>
      <c r="C1602" s="1">
        <v>371.95127</v>
      </c>
      <c r="D1602" s="1">
        <v>0.148786345049984</v>
      </c>
      <c r="E1602" s="5">
        <f t="shared" si="1"/>
        <v>0.08166020525</v>
      </c>
    </row>
    <row r="1603">
      <c r="A1603" s="3">
        <v>44809.708333333336</v>
      </c>
      <c r="B1603" s="1">
        <v>323.86</v>
      </c>
      <c r="C1603" s="1">
        <v>369.05731</v>
      </c>
      <c r="D1603" s="1">
        <v>0.122466914420418</v>
      </c>
      <c r="E1603" s="5">
        <f t="shared" si="1"/>
        <v>0.08202470031</v>
      </c>
    </row>
    <row r="1604">
      <c r="A1604" s="3">
        <v>44809.75</v>
      </c>
      <c r="B1604" s="1">
        <v>339.27</v>
      </c>
      <c r="C1604" s="1">
        <v>366.25863</v>
      </c>
      <c r="D1604" s="1">
        <v>0.0736873558446936</v>
      </c>
      <c r="E1604" s="5">
        <f t="shared" si="1"/>
        <v>0.08191609293</v>
      </c>
    </row>
    <row r="1605">
      <c r="A1605" s="3">
        <v>44809.791666666664</v>
      </c>
      <c r="B1605" s="1">
        <v>348.45</v>
      </c>
      <c r="C1605" s="1">
        <v>363.93176</v>
      </c>
      <c r="D1605" s="1">
        <v>0.0425402828266486</v>
      </c>
      <c r="E1605" s="5">
        <f t="shared" si="1"/>
        <v>0.08114024197</v>
      </c>
    </row>
    <row r="1606">
      <c r="A1606" s="3">
        <v>44809.833333333336</v>
      </c>
      <c r="B1606" s="1">
        <v>351.62</v>
      </c>
      <c r="C1606" s="1">
        <v>360.91947</v>
      </c>
      <c r="D1606" s="1">
        <v>0.025766052465942</v>
      </c>
      <c r="E1606" s="5">
        <f t="shared" si="1"/>
        <v>0.08022995294</v>
      </c>
    </row>
    <row r="1607">
      <c r="A1607" s="3">
        <v>44809.875</v>
      </c>
      <c r="B1607" s="1">
        <v>347.46</v>
      </c>
      <c r="C1607" s="1">
        <v>358.00615</v>
      </c>
      <c r="D1607" s="1">
        <v>0.029458013500606</v>
      </c>
      <c r="E1607" s="5">
        <f t="shared" si="1"/>
        <v>0.07892372521</v>
      </c>
    </row>
    <row r="1608">
      <c r="A1608" s="3">
        <v>44809.916666666664</v>
      </c>
      <c r="B1608" s="1">
        <v>346.09</v>
      </c>
      <c r="C1608" s="1">
        <v>356.15166</v>
      </c>
      <c r="D1608" s="1">
        <v>0.0282510546209443</v>
      </c>
      <c r="E1608" s="5">
        <f t="shared" si="1"/>
        <v>0.0779719085</v>
      </c>
    </row>
    <row r="1609">
      <c r="A1609" s="3">
        <v>44809.958333333336</v>
      </c>
      <c r="B1609" s="1">
        <v>343.59</v>
      </c>
      <c r="C1609" s="1">
        <v>355.44919</v>
      </c>
      <c r="D1609" s="1">
        <v>0.0333639528057442</v>
      </c>
      <c r="E1609" s="5">
        <f t="shared" si="1"/>
        <v>0.07609319516</v>
      </c>
    </row>
    <row r="1610">
      <c r="A1610" s="3">
        <v>44810.0</v>
      </c>
      <c r="B1610" s="1">
        <v>350.48</v>
      </c>
      <c r="C1610" s="1">
        <v>350.96629</v>
      </c>
      <c r="D1610" s="1">
        <v>0.00138557466587459</v>
      </c>
      <c r="E1610" s="5">
        <f t="shared" si="1"/>
        <v>0.07475740301</v>
      </c>
    </row>
    <row r="1611">
      <c r="A1611" s="3">
        <v>44810.041666666664</v>
      </c>
      <c r="B1611" s="1">
        <v>373.28</v>
      </c>
      <c r="C1611" s="1">
        <v>356.20015</v>
      </c>
      <c r="D1611" s="1">
        <v>0.0479501482523237</v>
      </c>
      <c r="E1611" s="5">
        <f t="shared" si="1"/>
        <v>0.07583610545</v>
      </c>
    </row>
    <row r="1612">
      <c r="A1612" s="3">
        <v>44810.083333333336</v>
      </c>
      <c r="B1612" s="1">
        <v>374.52</v>
      </c>
      <c r="C1612" s="1">
        <v>359.0671</v>
      </c>
      <c r="D1612" s="1">
        <v>0.0430362458715933</v>
      </c>
      <c r="E1612" s="5">
        <f t="shared" si="1"/>
        <v>0.07677754096</v>
      </c>
    </row>
    <row r="1613">
      <c r="A1613" s="3">
        <v>44810.125</v>
      </c>
      <c r="B1613" s="1">
        <v>368.76</v>
      </c>
      <c r="C1613" s="1">
        <v>359.31151</v>
      </c>
      <c r="D1613" s="1">
        <v>0.0262960961089167</v>
      </c>
      <c r="E1613" s="5">
        <f t="shared" si="1"/>
        <v>0.07731574351</v>
      </c>
    </row>
    <row r="1614">
      <c r="A1614" s="3">
        <v>44810.166666666664</v>
      </c>
      <c r="B1614" s="1">
        <v>353.8</v>
      </c>
      <c r="C1614" s="1">
        <v>358.8703</v>
      </c>
      <c r="D1614" s="1">
        <v>0.0141285026930341</v>
      </c>
      <c r="E1614" s="5">
        <f t="shared" si="1"/>
        <v>0.07751434078</v>
      </c>
    </row>
    <row r="1615">
      <c r="A1615" s="3">
        <v>44810.208333333336</v>
      </c>
      <c r="B1615" s="1">
        <v>341.25</v>
      </c>
      <c r="C1615" s="1">
        <v>359.06024</v>
      </c>
      <c r="D1615" s="1">
        <v>0.0496023731282528</v>
      </c>
      <c r="E1615" s="5">
        <f t="shared" si="1"/>
        <v>0.07689524142</v>
      </c>
    </row>
    <row r="1616">
      <c r="A1616" s="3">
        <v>44810.25</v>
      </c>
      <c r="B1616" s="1">
        <v>342.76</v>
      </c>
      <c r="C1616" s="1">
        <v>360.28141</v>
      </c>
      <c r="D1616" s="1">
        <v>0.0486325675254796</v>
      </c>
      <c r="E1616" s="5">
        <f t="shared" si="1"/>
        <v>0.07423040399</v>
      </c>
    </row>
    <row r="1617">
      <c r="A1617" s="3">
        <v>44810.291666666664</v>
      </c>
      <c r="B1617" s="1">
        <v>344.7</v>
      </c>
      <c r="C1617" s="1">
        <v>361.22822</v>
      </c>
      <c r="D1617" s="1">
        <v>0.0457556167677044</v>
      </c>
      <c r="E1617" s="5">
        <f t="shared" si="1"/>
        <v>0.07113475176</v>
      </c>
    </row>
    <row r="1618">
      <c r="A1618" s="3">
        <v>44810.333333333336</v>
      </c>
      <c r="B1618" s="1">
        <v>338.33</v>
      </c>
      <c r="C1618" s="1">
        <v>361.72508</v>
      </c>
      <c r="D1618" s="1">
        <v>0.0646764111573353</v>
      </c>
      <c r="E1618" s="5">
        <f t="shared" si="1"/>
        <v>0.06846487698</v>
      </c>
    </row>
    <row r="1619">
      <c r="A1619" s="3">
        <v>44810.375</v>
      </c>
      <c r="B1619" s="1">
        <v>346.87</v>
      </c>
      <c r="C1619" s="1">
        <v>362.7661</v>
      </c>
      <c r="D1619" s="1">
        <v>0.0438191440710694</v>
      </c>
      <c r="E1619" s="5">
        <f t="shared" si="1"/>
        <v>0.06456468793</v>
      </c>
    </row>
    <row r="1620">
      <c r="A1620" s="3">
        <v>44810.416666666664</v>
      </c>
      <c r="B1620" s="1">
        <v>355.5</v>
      </c>
      <c r="C1620" s="1">
        <v>364.87909</v>
      </c>
      <c r="D1620" s="1">
        <v>0.0257046519163375</v>
      </c>
      <c r="E1620" s="5">
        <f t="shared" si="1"/>
        <v>0.06061128086</v>
      </c>
    </row>
    <row r="1621">
      <c r="A1621" s="3">
        <v>44810.458333333336</v>
      </c>
      <c r="B1621" s="1">
        <v>364.18</v>
      </c>
      <c r="C1621" s="1">
        <v>369.19195</v>
      </c>
      <c r="D1621" s="1">
        <v>0.013575458511487</v>
      </c>
      <c r="E1621" s="5">
        <f t="shared" si="1"/>
        <v>0.05690739586</v>
      </c>
    </row>
    <row r="1622">
      <c r="A1622" s="3">
        <v>44810.5</v>
      </c>
      <c r="B1622" s="1">
        <v>370.56</v>
      </c>
      <c r="C1622" s="1">
        <v>373.85526</v>
      </c>
      <c r="D1622" s="1">
        <v>0.00881426678335349</v>
      </c>
      <c r="E1622" s="5">
        <f t="shared" si="1"/>
        <v>0.05360020058</v>
      </c>
    </row>
    <row r="1623">
      <c r="A1623" s="3">
        <v>44810.541666666664</v>
      </c>
      <c r="B1623" s="1">
        <v>374.43</v>
      </c>
      <c r="C1623" s="1">
        <v>376.58322</v>
      </c>
      <c r="D1623" s="1">
        <v>0.00571777999030327</v>
      </c>
      <c r="E1623" s="5">
        <f t="shared" si="1"/>
        <v>0.05079054426</v>
      </c>
    </row>
    <row r="1624">
      <c r="A1624" s="3">
        <v>44810.583333333336</v>
      </c>
      <c r="B1624" s="1">
        <v>352.66</v>
      </c>
      <c r="C1624" s="1">
        <v>375.61436</v>
      </c>
      <c r="D1624" s="1">
        <v>0.0611115080903721</v>
      </c>
      <c r="E1624" s="5">
        <f t="shared" si="1"/>
        <v>0.04802393377</v>
      </c>
    </row>
    <row r="1625">
      <c r="A1625" s="3">
        <v>44810.625</v>
      </c>
      <c r="B1625" s="1">
        <v>338.66</v>
      </c>
      <c r="C1625" s="1">
        <v>373.16586</v>
      </c>
      <c r="D1625" s="1">
        <v>0.0924678908193798</v>
      </c>
      <c r="E1625" s="5">
        <f t="shared" si="1"/>
        <v>0.045708092</v>
      </c>
    </row>
    <row r="1626">
      <c r="A1626" s="3">
        <v>44810.666666666664</v>
      </c>
      <c r="B1626" s="1">
        <v>344.32</v>
      </c>
      <c r="C1626" s="1">
        <v>369.4942</v>
      </c>
      <c r="D1626" s="1">
        <v>0.0681315160021455</v>
      </c>
      <c r="E1626" s="5">
        <f t="shared" si="1"/>
        <v>0.04234747412</v>
      </c>
    </row>
    <row r="1627">
      <c r="A1627" s="3">
        <v>44810.708333333336</v>
      </c>
      <c r="B1627" s="1">
        <v>350.7</v>
      </c>
      <c r="C1627" s="1">
        <v>365.99326</v>
      </c>
      <c r="D1627" s="1">
        <v>0.0417856328829662</v>
      </c>
      <c r="E1627" s="5">
        <f t="shared" si="1"/>
        <v>0.03898575405</v>
      </c>
    </row>
    <row r="1628">
      <c r="A1628" s="3">
        <v>44810.75</v>
      </c>
      <c r="B1628" s="1">
        <v>356.87</v>
      </c>
      <c r="C1628" s="1">
        <v>362.75956</v>
      </c>
      <c r="D1628" s="1">
        <v>0.0162354370481649</v>
      </c>
      <c r="E1628" s="5">
        <f t="shared" si="1"/>
        <v>0.0365919241</v>
      </c>
    </row>
    <row r="1629">
      <c r="A1629" s="3">
        <v>44810.791666666664</v>
      </c>
      <c r="B1629" s="1">
        <v>360.25</v>
      </c>
      <c r="C1629" s="1">
        <v>359.76577</v>
      </c>
      <c r="D1629" s="1">
        <v>0.00134595906664501</v>
      </c>
      <c r="E1629" s="5">
        <f t="shared" si="1"/>
        <v>0.03487549395</v>
      </c>
    </row>
    <row r="1630">
      <c r="A1630" s="3">
        <v>44810.833333333336</v>
      </c>
      <c r="B1630" s="1">
        <v>358.74</v>
      </c>
      <c r="C1630" s="1">
        <v>356.15031</v>
      </c>
      <c r="D1630" s="1">
        <v>0.00727134001371504</v>
      </c>
      <c r="E1630" s="5">
        <f t="shared" si="1"/>
        <v>0.03410488093</v>
      </c>
    </row>
    <row r="1631">
      <c r="A1631" s="3">
        <v>44810.875</v>
      </c>
      <c r="B1631" s="1">
        <v>357.77</v>
      </c>
      <c r="C1631" s="1">
        <v>353.06937</v>
      </c>
      <c r="D1631" s="1">
        <v>0.0133136159616451</v>
      </c>
      <c r="E1631" s="5">
        <f t="shared" si="1"/>
        <v>0.0334321977</v>
      </c>
    </row>
    <row r="1632">
      <c r="A1632" s="3">
        <v>44810.916666666664</v>
      </c>
      <c r="B1632" s="1">
        <v>356.25</v>
      </c>
      <c r="C1632" s="1">
        <v>351.74594</v>
      </c>
      <c r="D1632" s="1">
        <v>0.0128048670583091</v>
      </c>
      <c r="E1632" s="5">
        <f t="shared" si="1"/>
        <v>0.03278860655</v>
      </c>
    </row>
    <row r="1633">
      <c r="A1633" s="3">
        <v>44810.958333333336</v>
      </c>
      <c r="B1633" s="1">
        <v>356.26</v>
      </c>
      <c r="C1633" s="1">
        <v>352.06765</v>
      </c>
      <c r="D1633" s="1">
        <v>0.0119077966975948</v>
      </c>
      <c r="E1633" s="5">
        <f t="shared" si="1"/>
        <v>0.03189460005</v>
      </c>
    </row>
    <row r="1634">
      <c r="A1634" s="3">
        <v>44811.0</v>
      </c>
      <c r="B1634" s="1">
        <v>368.07</v>
      </c>
      <c r="C1634" s="1">
        <v>357.29169</v>
      </c>
      <c r="D1634" s="1">
        <v>0.030166696572204</v>
      </c>
      <c r="E1634" s="5">
        <f t="shared" si="1"/>
        <v>0.03309381346</v>
      </c>
    </row>
    <row r="1635">
      <c r="A1635" s="3">
        <v>44811.041666666664</v>
      </c>
      <c r="B1635" s="1">
        <v>390.08</v>
      </c>
      <c r="C1635" s="1">
        <v>361.83797</v>
      </c>
      <c r="D1635" s="1">
        <v>0.0780515930928973</v>
      </c>
      <c r="E1635" s="5">
        <f t="shared" si="1"/>
        <v>0.03434804033</v>
      </c>
    </row>
    <row r="1636">
      <c r="A1636" s="3">
        <v>44811.083333333336</v>
      </c>
      <c r="B1636" s="1">
        <v>392.89</v>
      </c>
      <c r="C1636" s="1">
        <v>364.88424</v>
      </c>
      <c r="D1636" s="1">
        <v>0.0767524516816621</v>
      </c>
      <c r="E1636" s="5">
        <f t="shared" si="1"/>
        <v>0.03575288224</v>
      </c>
    </row>
    <row r="1637">
      <c r="A1637" s="3">
        <v>44811.125</v>
      </c>
      <c r="B1637" s="1">
        <v>387.18</v>
      </c>
      <c r="C1637" s="1">
        <v>366.54491</v>
      </c>
      <c r="D1637" s="1">
        <v>0.0562962121067238</v>
      </c>
      <c r="E1637" s="5">
        <f t="shared" si="1"/>
        <v>0.03700288707</v>
      </c>
    </row>
    <row r="1638">
      <c r="A1638" s="3">
        <v>44811.166666666664</v>
      </c>
      <c r="B1638" s="1">
        <v>373.46</v>
      </c>
      <c r="C1638" s="1">
        <v>367.78161</v>
      </c>
      <c r="D1638" s="1">
        <v>0.0154395702384357</v>
      </c>
      <c r="E1638" s="5">
        <f t="shared" si="1"/>
        <v>0.03705751488</v>
      </c>
    </row>
    <row r="1639">
      <c r="A1639" s="3">
        <v>44811.208333333336</v>
      </c>
      <c r="B1639" s="1">
        <v>367.99</v>
      </c>
      <c r="C1639" s="1">
        <v>369.36191</v>
      </c>
      <c r="D1639" s="1">
        <v>0.00371427037509096</v>
      </c>
      <c r="E1639" s="5">
        <f t="shared" si="1"/>
        <v>0.0351455106</v>
      </c>
    </row>
    <row r="1640">
      <c r="A1640" s="3">
        <v>44811.25</v>
      </c>
      <c r="B1640" s="1">
        <v>367.53</v>
      </c>
      <c r="C1640" s="1">
        <v>371.45124</v>
      </c>
      <c r="D1640" s="1">
        <v>0.0105565403416071</v>
      </c>
      <c r="E1640" s="5">
        <f t="shared" si="1"/>
        <v>0.03355900947</v>
      </c>
    </row>
    <row r="1641">
      <c r="A1641" s="3">
        <v>44811.291666666664</v>
      </c>
      <c r="B1641" s="1">
        <v>366.21</v>
      </c>
      <c r="C1641" s="1">
        <v>372.5937</v>
      </c>
      <c r="D1641" s="1">
        <v>0.0171331399323177</v>
      </c>
      <c r="E1641" s="5">
        <f t="shared" si="1"/>
        <v>0.03236640627</v>
      </c>
    </row>
    <row r="1642">
      <c r="A1642" s="3">
        <v>44811.333333333336</v>
      </c>
      <c r="B1642" s="1">
        <v>374.88</v>
      </c>
      <c r="C1642" s="1">
        <v>372.57187</v>
      </c>
      <c r="D1642" s="1">
        <v>0.00619512686236887</v>
      </c>
      <c r="E1642" s="5">
        <f t="shared" si="1"/>
        <v>0.02992968609</v>
      </c>
    </row>
    <row r="1643">
      <c r="A1643" s="3">
        <v>44811.375</v>
      </c>
      <c r="B1643" s="1">
        <v>384.07</v>
      </c>
      <c r="C1643" s="1">
        <v>372.2793</v>
      </c>
      <c r="D1643" s="1">
        <v>0.0316716508277522</v>
      </c>
      <c r="E1643" s="5">
        <f t="shared" si="1"/>
        <v>0.02942354054</v>
      </c>
    </row>
    <row r="1644">
      <c r="A1644" s="3">
        <v>44811.416666666664</v>
      </c>
      <c r="B1644" s="1">
        <v>388.37</v>
      </c>
      <c r="C1644" s="1">
        <v>372.46632</v>
      </c>
      <c r="D1644" s="1">
        <v>0.0426983035674205</v>
      </c>
      <c r="E1644" s="5">
        <f t="shared" si="1"/>
        <v>0.03013160936</v>
      </c>
    </row>
    <row r="1645">
      <c r="A1645" s="3">
        <v>44811.458333333336</v>
      </c>
      <c r="B1645" s="1">
        <v>393.14</v>
      </c>
      <c r="C1645" s="1">
        <v>375.00759</v>
      </c>
      <c r="D1645" s="1">
        <v>0.048352114686532</v>
      </c>
      <c r="E1645" s="5">
        <f t="shared" si="1"/>
        <v>0.0315806367</v>
      </c>
    </row>
    <row r="1646">
      <c r="A1646" s="3">
        <v>44811.5</v>
      </c>
      <c r="B1646" s="1">
        <v>396.02</v>
      </c>
      <c r="C1646" s="1">
        <v>378.36813</v>
      </c>
      <c r="D1646" s="1">
        <v>0.0466526343008856</v>
      </c>
      <c r="E1646" s="5">
        <f t="shared" si="1"/>
        <v>0.03315723534</v>
      </c>
    </row>
    <row r="1647">
      <c r="A1647" s="3">
        <v>44811.541666666664</v>
      </c>
      <c r="B1647" s="1">
        <v>394.36</v>
      </c>
      <c r="C1647" s="1">
        <v>380.47657</v>
      </c>
      <c r="D1647" s="1">
        <v>0.0364895793714709</v>
      </c>
      <c r="E1647" s="5">
        <f t="shared" si="1"/>
        <v>0.03443939365</v>
      </c>
    </row>
    <row r="1648">
      <c r="A1648" s="3">
        <v>44811.583333333336</v>
      </c>
      <c r="B1648" s="1">
        <v>365.14</v>
      </c>
      <c r="C1648" s="1">
        <v>379.71931</v>
      </c>
      <c r="D1648" s="1">
        <v>0.0383949660079178</v>
      </c>
      <c r="E1648" s="5">
        <f t="shared" si="1"/>
        <v>0.03349287106</v>
      </c>
    </row>
    <row r="1649">
      <c r="A1649" s="3">
        <v>44811.625</v>
      </c>
      <c r="B1649" s="1">
        <v>343.14</v>
      </c>
      <c r="C1649" s="1">
        <v>378.02006</v>
      </c>
      <c r="D1649" s="1">
        <v>0.0922703943277507</v>
      </c>
      <c r="E1649" s="5">
        <f t="shared" si="1"/>
        <v>0.03348464204</v>
      </c>
    </row>
    <row r="1650">
      <c r="A1650" s="3">
        <v>44811.666666666664</v>
      </c>
      <c r="B1650" s="1">
        <v>339.42</v>
      </c>
      <c r="C1650" s="1">
        <v>375.08415</v>
      </c>
      <c r="D1650" s="1">
        <v>0.0950830633605819</v>
      </c>
      <c r="E1650" s="5">
        <f t="shared" si="1"/>
        <v>0.03460762318</v>
      </c>
    </row>
    <row r="1651">
      <c r="A1651" s="3">
        <v>44811.708333333336</v>
      </c>
      <c r="B1651" s="1">
        <v>327.17</v>
      </c>
      <c r="C1651" s="1">
        <v>371.92041</v>
      </c>
      <c r="D1651" s="1">
        <v>0.120322544277685</v>
      </c>
      <c r="E1651" s="5">
        <f t="shared" si="1"/>
        <v>0.03787999449</v>
      </c>
    </row>
    <row r="1652">
      <c r="A1652" s="3">
        <v>44811.75</v>
      </c>
      <c r="B1652" s="1">
        <v>329.77</v>
      </c>
      <c r="C1652" s="1">
        <v>368.78428</v>
      </c>
      <c r="D1652" s="1">
        <v>0.105791602613864</v>
      </c>
      <c r="E1652" s="5">
        <f t="shared" si="1"/>
        <v>0.04161150139</v>
      </c>
    </row>
    <row r="1653">
      <c r="A1653" s="3">
        <v>44811.791666666664</v>
      </c>
      <c r="B1653" s="1">
        <v>334.86</v>
      </c>
      <c r="C1653" s="1">
        <v>365.91339</v>
      </c>
      <c r="D1653" s="1">
        <v>0.0848654103639114</v>
      </c>
      <c r="E1653" s="5">
        <f t="shared" si="1"/>
        <v>0.04509147853</v>
      </c>
    </row>
    <row r="1654">
      <c r="A1654" s="3">
        <v>44811.833333333336</v>
      </c>
      <c r="B1654" s="1">
        <v>333.39</v>
      </c>
      <c r="C1654" s="1">
        <v>362.45135</v>
      </c>
      <c r="D1654" s="1">
        <v>0.0801800020885561</v>
      </c>
      <c r="E1654" s="5">
        <f t="shared" si="1"/>
        <v>0.04812933945</v>
      </c>
    </row>
    <row r="1655">
      <c r="A1655" s="3">
        <v>44811.875</v>
      </c>
      <c r="B1655" s="1">
        <v>334.46</v>
      </c>
      <c r="C1655" s="1">
        <v>359.29239</v>
      </c>
      <c r="D1655" s="1">
        <v>0.0691147118367857</v>
      </c>
      <c r="E1655" s="5">
        <f t="shared" si="1"/>
        <v>0.05045438511</v>
      </c>
    </row>
    <row r="1656">
      <c r="A1656" s="3">
        <v>44811.916666666664</v>
      </c>
      <c r="B1656" s="1">
        <v>336.29</v>
      </c>
      <c r="C1656" s="1">
        <v>357.54511</v>
      </c>
      <c r="D1656" s="1">
        <v>0.0594473519718952</v>
      </c>
      <c r="E1656" s="5">
        <f t="shared" si="1"/>
        <v>0.05239782198</v>
      </c>
    </row>
    <row r="1657">
      <c r="A1657" s="3">
        <v>44811.958333333336</v>
      </c>
      <c r="B1657" s="1">
        <v>343.66</v>
      </c>
      <c r="C1657" s="1">
        <v>357.27008</v>
      </c>
      <c r="D1657" s="1">
        <v>0.0380946537700553</v>
      </c>
      <c r="E1657" s="5">
        <f t="shared" si="1"/>
        <v>0.05348894102</v>
      </c>
    </row>
    <row r="1658">
      <c r="A1658" s="3">
        <v>44812.0</v>
      </c>
      <c r="B1658" s="1">
        <v>365.31</v>
      </c>
      <c r="C1658" s="1">
        <v>369.17833</v>
      </c>
      <c r="D1658" s="1">
        <v>0.0104782152300218</v>
      </c>
      <c r="E1658" s="5">
        <f t="shared" si="1"/>
        <v>0.05266858763</v>
      </c>
    </row>
    <row r="1659">
      <c r="A1659" s="3">
        <v>44812.041666666664</v>
      </c>
      <c r="B1659" s="1">
        <v>390.12</v>
      </c>
      <c r="C1659" s="1">
        <v>371.69617</v>
      </c>
      <c r="D1659" s="1">
        <v>0.0495669083703499</v>
      </c>
      <c r="E1659" s="5">
        <f t="shared" si="1"/>
        <v>0.05148172577</v>
      </c>
    </row>
    <row r="1660">
      <c r="A1660" s="3">
        <v>44812.083333333336</v>
      </c>
      <c r="B1660" s="1">
        <v>392.54</v>
      </c>
      <c r="C1660" s="1">
        <v>372.58474</v>
      </c>
      <c r="D1660" s="1">
        <v>0.0535589836556376</v>
      </c>
      <c r="E1660" s="5">
        <f t="shared" si="1"/>
        <v>0.05051533127</v>
      </c>
    </row>
    <row r="1661">
      <c r="A1661" s="3">
        <v>44812.125</v>
      </c>
      <c r="B1661" s="1">
        <v>386.82</v>
      </c>
      <c r="C1661" s="1">
        <v>372.50856</v>
      </c>
      <c r="D1661" s="1">
        <v>0.0384190902888245</v>
      </c>
      <c r="E1661" s="5">
        <f t="shared" si="1"/>
        <v>0.04977045119</v>
      </c>
    </row>
    <row r="1662">
      <c r="A1662" s="3">
        <v>44812.166666666664</v>
      </c>
      <c r="B1662" s="1">
        <v>370.9</v>
      </c>
      <c r="C1662" s="1">
        <v>372.48462</v>
      </c>
      <c r="D1662" s="1">
        <v>0.00425418907228982</v>
      </c>
      <c r="E1662" s="5">
        <f t="shared" si="1"/>
        <v>0.04930439365</v>
      </c>
    </row>
    <row r="1663">
      <c r="A1663" s="3">
        <v>44812.208333333336</v>
      </c>
      <c r="B1663" s="1">
        <v>362.05</v>
      </c>
      <c r="C1663" s="1">
        <v>373.07345</v>
      </c>
      <c r="D1663" s="1">
        <v>0.0295476668200322</v>
      </c>
      <c r="E1663" s="5">
        <f t="shared" si="1"/>
        <v>0.05038078516</v>
      </c>
    </row>
    <row r="1664">
      <c r="A1664" s="3">
        <v>44812.25</v>
      </c>
      <c r="B1664" s="1">
        <v>369.39</v>
      </c>
      <c r="C1664" s="1">
        <v>374.52831</v>
      </c>
      <c r="D1664" s="1">
        <v>0.013719416831267</v>
      </c>
      <c r="E1664" s="5">
        <f t="shared" si="1"/>
        <v>0.05051257168</v>
      </c>
    </row>
    <row r="1665">
      <c r="A1665" s="3">
        <v>44812.291666666664</v>
      </c>
      <c r="B1665" s="1">
        <v>375.83</v>
      </c>
      <c r="C1665" s="1">
        <v>375.21627</v>
      </c>
      <c r="D1665" s="1">
        <v>0.00163567000972525</v>
      </c>
      <c r="E1665" s="5">
        <f t="shared" si="1"/>
        <v>0.04986684377</v>
      </c>
    </row>
    <row r="1666">
      <c r="A1666" s="3">
        <v>44812.333333333336</v>
      </c>
      <c r="B1666" s="1">
        <v>381.64</v>
      </c>
      <c r="C1666" s="1">
        <v>375.11936</v>
      </c>
      <c r="D1666" s="1">
        <v>0.0173828404910906</v>
      </c>
      <c r="E1666" s="5">
        <f t="shared" si="1"/>
        <v>0.05033299851</v>
      </c>
    </row>
    <row r="1667">
      <c r="A1667" s="3">
        <v>44812.375</v>
      </c>
      <c r="B1667" s="1">
        <v>392.76</v>
      </c>
      <c r="C1667" s="1">
        <v>374.95122</v>
      </c>
      <c r="D1667" s="1">
        <v>0.0474962583132814</v>
      </c>
      <c r="E1667" s="5">
        <f t="shared" si="1"/>
        <v>0.05099235715</v>
      </c>
    </row>
    <row r="1668">
      <c r="A1668" s="3">
        <v>44812.416666666664</v>
      </c>
      <c r="B1668" s="1">
        <v>403.37</v>
      </c>
      <c r="C1668" s="1">
        <v>374.99782</v>
      </c>
      <c r="D1668" s="1">
        <v>0.0756595865010629</v>
      </c>
      <c r="E1668" s="5">
        <f t="shared" si="1"/>
        <v>0.05236574394</v>
      </c>
    </row>
    <row r="1669">
      <c r="A1669" s="3">
        <v>44812.458333333336</v>
      </c>
      <c r="B1669" s="1">
        <v>406.74</v>
      </c>
      <c r="C1669" s="1">
        <v>377.10032</v>
      </c>
      <c r="D1669" s="1">
        <v>0.0785989256121554</v>
      </c>
      <c r="E1669" s="5">
        <f t="shared" si="1"/>
        <v>0.05362602773</v>
      </c>
    </row>
    <row r="1670">
      <c r="A1670" s="3">
        <v>44812.5</v>
      </c>
      <c r="B1670" s="1">
        <v>407.82</v>
      </c>
      <c r="C1670" s="1">
        <v>379.70314</v>
      </c>
      <c r="D1670" s="1">
        <v>0.0740495851574995</v>
      </c>
      <c r="E1670" s="5">
        <f t="shared" si="1"/>
        <v>0.05476756735</v>
      </c>
    </row>
    <row r="1671">
      <c r="A1671" s="3">
        <v>44812.541666666664</v>
      </c>
      <c r="B1671" s="1">
        <v>404.67</v>
      </c>
      <c r="C1671" s="1">
        <v>381.26436</v>
      </c>
      <c r="D1671" s="1">
        <v>0.0613895303510666</v>
      </c>
      <c r="E1671" s="5">
        <f t="shared" si="1"/>
        <v>0.05580506531</v>
      </c>
    </row>
    <row r="1672">
      <c r="A1672" s="3">
        <v>44812.583333333336</v>
      </c>
      <c r="B1672" s="1">
        <v>370.56</v>
      </c>
      <c r="C1672" s="1">
        <v>380.58001</v>
      </c>
      <c r="D1672" s="1">
        <v>0.0263282614344353</v>
      </c>
      <c r="E1672" s="5">
        <f t="shared" si="1"/>
        <v>0.05530228595</v>
      </c>
    </row>
    <row r="1673">
      <c r="A1673" s="3">
        <v>44812.625</v>
      </c>
      <c r="B1673" s="1">
        <v>342.93</v>
      </c>
      <c r="C1673" s="1">
        <v>379.47236</v>
      </c>
      <c r="D1673" s="1">
        <v>0.0962978173166551</v>
      </c>
      <c r="E1673" s="5">
        <f t="shared" si="1"/>
        <v>0.05547009524</v>
      </c>
    </row>
    <row r="1674">
      <c r="A1674" s="3">
        <v>44812.666666666664</v>
      </c>
      <c r="B1674" s="1">
        <v>338.41</v>
      </c>
      <c r="C1674" s="1">
        <v>377.21879</v>
      </c>
      <c r="D1674" s="1">
        <v>0.102881380855921</v>
      </c>
      <c r="E1674" s="5">
        <f t="shared" si="1"/>
        <v>0.05579502513</v>
      </c>
    </row>
    <row r="1675">
      <c r="A1675" s="3">
        <v>44812.708333333336</v>
      </c>
      <c r="B1675" s="1">
        <v>344.68</v>
      </c>
      <c r="C1675" s="1">
        <v>374.79966</v>
      </c>
      <c r="D1675" s="1">
        <v>0.0803620259420726</v>
      </c>
      <c r="E1675" s="5">
        <f t="shared" si="1"/>
        <v>0.05413000354</v>
      </c>
    </row>
    <row r="1676">
      <c r="A1676" s="3">
        <v>44812.75</v>
      </c>
      <c r="B1676" s="1">
        <v>355.9</v>
      </c>
      <c r="C1676" s="1">
        <v>372.53067</v>
      </c>
      <c r="D1676" s="1">
        <v>0.0446424183007536</v>
      </c>
      <c r="E1676" s="5">
        <f t="shared" si="1"/>
        <v>0.05158212086</v>
      </c>
    </row>
    <row r="1677">
      <c r="A1677" s="3">
        <v>44812.791666666664</v>
      </c>
      <c r="B1677" s="1">
        <v>363.21</v>
      </c>
      <c r="C1677" s="1">
        <v>370.71527</v>
      </c>
      <c r="D1677" s="1">
        <v>0.0202453759188284</v>
      </c>
      <c r="E1677" s="5">
        <f t="shared" si="1"/>
        <v>0.04888961942</v>
      </c>
    </row>
    <row r="1678">
      <c r="A1678" s="3">
        <v>44812.833333333336</v>
      </c>
      <c r="B1678" s="1">
        <v>364.21</v>
      </c>
      <c r="C1678" s="1">
        <v>368.57018</v>
      </c>
      <c r="D1678" s="1">
        <v>0.0118299858116574</v>
      </c>
      <c r="E1678" s="5">
        <f t="shared" si="1"/>
        <v>0.04604170208</v>
      </c>
    </row>
    <row r="1679">
      <c r="A1679" s="3">
        <v>44812.875</v>
      </c>
      <c r="B1679" s="1">
        <v>364.08</v>
      </c>
      <c r="C1679" s="1">
        <v>366.79159</v>
      </c>
      <c r="D1679" s="1">
        <v>0.00739272675254086</v>
      </c>
      <c r="E1679" s="5">
        <f t="shared" si="1"/>
        <v>0.0434699527</v>
      </c>
    </row>
    <row r="1680">
      <c r="A1680" s="3">
        <v>44812.916666666664</v>
      </c>
      <c r="B1680" s="1">
        <v>366.35</v>
      </c>
      <c r="C1680" s="1">
        <v>366.06838</v>
      </c>
      <c r="D1680" s="1">
        <v>7.69309821296316E-4</v>
      </c>
      <c r="E1680" s="5">
        <f t="shared" si="1"/>
        <v>0.04102503428</v>
      </c>
    </row>
    <row r="1681">
      <c r="A1681" s="3">
        <v>44812.958333333336</v>
      </c>
      <c r="B1681" s="1">
        <v>370.85</v>
      </c>
      <c r="C1681" s="1">
        <v>366.21179</v>
      </c>
      <c r="D1681" s="1">
        <v>0.0126653759563557</v>
      </c>
      <c r="E1681" s="5">
        <f t="shared" si="1"/>
        <v>0.03996548103</v>
      </c>
    </row>
    <row r="1682">
      <c r="A1682" s="3">
        <v>44813.0</v>
      </c>
      <c r="B1682" s="1">
        <v>384.22</v>
      </c>
      <c r="C1682" s="1">
        <v>378.09759</v>
      </c>
      <c r="D1682" s="1">
        <v>0.0161926713153606</v>
      </c>
      <c r="E1682" s="5">
        <f t="shared" si="1"/>
        <v>0.04020358337</v>
      </c>
    </row>
    <row r="1683">
      <c r="A1683" s="3">
        <v>44813.041666666664</v>
      </c>
      <c r="B1683" s="1">
        <v>402.49</v>
      </c>
      <c r="C1683" s="1">
        <v>379.51742</v>
      </c>
      <c r="D1683" s="1">
        <v>0.0605310291158703</v>
      </c>
      <c r="E1683" s="5">
        <f t="shared" si="1"/>
        <v>0.04066042174</v>
      </c>
    </row>
    <row r="1684">
      <c r="A1684" s="3">
        <v>44813.083333333336</v>
      </c>
      <c r="B1684" s="1">
        <v>399.24</v>
      </c>
      <c r="C1684" s="1">
        <v>377.4704</v>
      </c>
      <c r="D1684" s="1">
        <v>0.0576723366918307</v>
      </c>
      <c r="E1684" s="5">
        <f t="shared" si="1"/>
        <v>0.04083181145</v>
      </c>
    </row>
    <row r="1685">
      <c r="A1685" s="3">
        <v>44813.125</v>
      </c>
      <c r="B1685" s="1">
        <v>392.2</v>
      </c>
      <c r="C1685" s="1">
        <v>372.66651</v>
      </c>
      <c r="D1685" s="1">
        <v>0.052415469262317</v>
      </c>
      <c r="E1685" s="5">
        <f t="shared" si="1"/>
        <v>0.0414149939</v>
      </c>
    </row>
    <row r="1686">
      <c r="A1686" s="3">
        <v>44813.166666666664</v>
      </c>
      <c r="B1686" s="1">
        <v>376.37</v>
      </c>
      <c r="C1686" s="1">
        <v>367.81421</v>
      </c>
      <c r="D1686" s="1">
        <v>0.0232611730797458</v>
      </c>
      <c r="E1686" s="5">
        <f t="shared" si="1"/>
        <v>0.04220695157</v>
      </c>
    </row>
    <row r="1687">
      <c r="A1687" s="3">
        <v>44813.208333333336</v>
      </c>
      <c r="B1687" s="1">
        <v>349.85</v>
      </c>
      <c r="C1687" s="1">
        <v>364.78134</v>
      </c>
      <c r="D1687" s="1">
        <v>0.0409323020744426</v>
      </c>
      <c r="E1687" s="5">
        <f t="shared" si="1"/>
        <v>0.04268131137</v>
      </c>
    </row>
    <row r="1688">
      <c r="A1688" s="3">
        <v>44813.25</v>
      </c>
      <c r="B1688" s="1">
        <v>332.96</v>
      </c>
      <c r="C1688" s="1">
        <v>364.0086</v>
      </c>
      <c r="D1688" s="1">
        <v>0.0852963364052388</v>
      </c>
      <c r="E1688" s="5">
        <f t="shared" si="1"/>
        <v>0.04566368302</v>
      </c>
    </row>
    <row r="1689">
      <c r="A1689" s="3">
        <v>44813.291666666664</v>
      </c>
      <c r="B1689" s="1">
        <v>319.95</v>
      </c>
      <c r="C1689" s="1">
        <v>363.56256</v>
      </c>
      <c r="D1689" s="1">
        <v>0.119958886855676</v>
      </c>
      <c r="E1689" s="5">
        <f t="shared" si="1"/>
        <v>0.05059381706</v>
      </c>
    </row>
    <row r="1690">
      <c r="A1690" s="3">
        <v>44813.333333333336</v>
      </c>
      <c r="B1690" s="1">
        <v>312.42</v>
      </c>
      <c r="C1690" s="1">
        <v>363.33238</v>
      </c>
      <c r="D1690" s="1">
        <v>0.140126184184299</v>
      </c>
      <c r="E1690" s="5">
        <f t="shared" si="1"/>
        <v>0.05570812304</v>
      </c>
    </row>
    <row r="1691">
      <c r="A1691" s="3">
        <v>44813.375</v>
      </c>
      <c r="B1691" s="1">
        <v>310.89</v>
      </c>
      <c r="C1691" s="1">
        <v>364.17803</v>
      </c>
      <c r="D1691" s="1">
        <v>0.146324120650551</v>
      </c>
      <c r="E1691" s="5">
        <f t="shared" si="1"/>
        <v>0.05982595064</v>
      </c>
    </row>
    <row r="1692">
      <c r="A1692" s="3">
        <v>44813.416666666664</v>
      </c>
      <c r="B1692" s="1">
        <v>316.9</v>
      </c>
      <c r="C1692" s="1">
        <v>366.26724</v>
      </c>
      <c r="D1692" s="1">
        <v>0.13478475443231</v>
      </c>
      <c r="E1692" s="5">
        <f t="shared" si="1"/>
        <v>0.0622894993</v>
      </c>
    </row>
    <row r="1693">
      <c r="A1693" s="3">
        <v>44813.458333333336</v>
      </c>
      <c r="B1693" s="1">
        <v>330.98</v>
      </c>
      <c r="C1693" s="1">
        <v>370.81306</v>
      </c>
      <c r="D1693" s="1">
        <v>0.107420865920957</v>
      </c>
      <c r="E1693" s="5">
        <f t="shared" si="1"/>
        <v>0.06349041348</v>
      </c>
    </row>
    <row r="1694">
      <c r="A1694" s="3">
        <v>44813.5</v>
      </c>
      <c r="B1694" s="1">
        <v>348.38</v>
      </c>
      <c r="C1694" s="1">
        <v>375.39846</v>
      </c>
      <c r="D1694" s="1">
        <v>0.0719727513000453</v>
      </c>
      <c r="E1694" s="5">
        <f t="shared" si="1"/>
        <v>0.06340387874</v>
      </c>
    </row>
    <row r="1695">
      <c r="A1695" s="3">
        <v>44813.541666666664</v>
      </c>
      <c r="B1695" s="1">
        <v>356.8</v>
      </c>
      <c r="C1695" s="1">
        <v>377.08395</v>
      </c>
      <c r="D1695" s="1">
        <v>0.053791602639147</v>
      </c>
      <c r="E1695" s="5">
        <f t="shared" si="1"/>
        <v>0.06308729842</v>
      </c>
    </row>
    <row r="1696">
      <c r="A1696" s="3">
        <v>44813.583333333336</v>
      </c>
      <c r="B1696" s="1">
        <v>343.46</v>
      </c>
      <c r="C1696" s="1">
        <v>374.40149</v>
      </c>
      <c r="D1696" s="1">
        <v>0.0826425396971578</v>
      </c>
      <c r="E1696" s="5">
        <f t="shared" si="1"/>
        <v>0.06543372668</v>
      </c>
    </row>
    <row r="1697">
      <c r="A1697" s="3">
        <v>44813.625</v>
      </c>
      <c r="B1697" s="1">
        <v>337.11</v>
      </c>
      <c r="C1697" s="1">
        <v>370.31277</v>
      </c>
      <c r="D1697" s="1">
        <v>0.0896614232342027</v>
      </c>
      <c r="E1697" s="5">
        <f t="shared" si="1"/>
        <v>0.06515721026</v>
      </c>
    </row>
    <row r="1698">
      <c r="A1698" s="3">
        <v>44813.666666666664</v>
      </c>
      <c r="B1698" s="1">
        <v>336.37</v>
      </c>
      <c r="C1698" s="1">
        <v>365.94696</v>
      </c>
      <c r="D1698" s="1">
        <v>0.080823078841808</v>
      </c>
      <c r="E1698" s="5">
        <f t="shared" si="1"/>
        <v>0.06423811434</v>
      </c>
    </row>
    <row r="1699">
      <c r="A1699" s="3">
        <v>44813.708333333336</v>
      </c>
      <c r="B1699" s="1">
        <v>342.36</v>
      </c>
      <c r="C1699" s="1">
        <v>362.93339</v>
      </c>
      <c r="D1699" s="1">
        <v>0.0566864073873168</v>
      </c>
      <c r="E1699" s="5">
        <f t="shared" si="1"/>
        <v>0.06325163024</v>
      </c>
    </row>
    <row r="1700">
      <c r="A1700" s="3">
        <v>44813.75</v>
      </c>
      <c r="B1700" s="1">
        <v>357.45</v>
      </c>
      <c r="C1700" s="1">
        <v>360.78487</v>
      </c>
      <c r="D1700" s="1">
        <v>0.0092433754220348</v>
      </c>
      <c r="E1700" s="5">
        <f t="shared" si="1"/>
        <v>0.06177667012</v>
      </c>
    </row>
    <row r="1701">
      <c r="A1701" s="3">
        <v>44813.791666666664</v>
      </c>
      <c r="B1701" s="1">
        <v>360.76</v>
      </c>
      <c r="C1701" s="1">
        <v>359.03137</v>
      </c>
      <c r="D1701" s="1">
        <v>0.0048147046315201</v>
      </c>
      <c r="E1701" s="5">
        <f t="shared" si="1"/>
        <v>0.06113372548</v>
      </c>
    </row>
    <row r="1702">
      <c r="A1702" s="3">
        <v>44813.833333333336</v>
      </c>
      <c r="B1702" s="1">
        <v>360.05</v>
      </c>
      <c r="C1702" s="1">
        <v>357.68557</v>
      </c>
      <c r="D1702" s="1">
        <v>0.00661035892501905</v>
      </c>
      <c r="E1702" s="5">
        <f t="shared" si="1"/>
        <v>0.06091624102</v>
      </c>
    </row>
    <row r="1703">
      <c r="A1703" s="3">
        <v>44813.875</v>
      </c>
      <c r="B1703" s="1">
        <v>354.35</v>
      </c>
      <c r="C1703" s="1">
        <v>357.9138</v>
      </c>
      <c r="D1703" s="1">
        <v>0.00995714610612934</v>
      </c>
      <c r="E1703" s="5">
        <f t="shared" si="1"/>
        <v>0.06102309183</v>
      </c>
    </row>
    <row r="1704">
      <c r="A1704" s="3">
        <v>44813.916666666664</v>
      </c>
      <c r="B1704" s="1">
        <v>351.14</v>
      </c>
      <c r="C1704" s="1">
        <v>359.8083</v>
      </c>
      <c r="D1704" s="1">
        <v>0.024091439802806</v>
      </c>
      <c r="E1704" s="5">
        <f t="shared" si="1"/>
        <v>0.06199484725</v>
      </c>
    </row>
    <row r="1705">
      <c r="A1705" s="3">
        <v>44813.958333333336</v>
      </c>
      <c r="B1705" s="1">
        <v>356.49</v>
      </c>
      <c r="C1705" s="1">
        <v>362.31111</v>
      </c>
      <c r="D1705" s="1">
        <v>0.0160666064035408</v>
      </c>
      <c r="E1705" s="5">
        <f t="shared" si="1"/>
        <v>0.06213656518</v>
      </c>
    </row>
    <row r="1706">
      <c r="A1706" s="3">
        <v>44814.0</v>
      </c>
      <c r="B1706" s="1">
        <v>368.81</v>
      </c>
      <c r="C1706" s="1">
        <v>370.58231</v>
      </c>
      <c r="D1706" s="1">
        <v>0.00478250027638935</v>
      </c>
      <c r="E1706" s="5">
        <f t="shared" si="1"/>
        <v>0.06166114139</v>
      </c>
    </row>
    <row r="1707">
      <c r="A1707" s="3">
        <v>44814.041666666664</v>
      </c>
      <c r="B1707" s="1">
        <v>384.34</v>
      </c>
      <c r="C1707" s="1">
        <v>372.18643</v>
      </c>
      <c r="D1707" s="1">
        <v>0.0326545220899107</v>
      </c>
      <c r="E1707" s="5">
        <f t="shared" si="1"/>
        <v>0.06049962026</v>
      </c>
    </row>
    <row r="1708">
      <c r="A1708" s="3">
        <v>44814.083333333336</v>
      </c>
      <c r="B1708" s="1">
        <v>365.42</v>
      </c>
      <c r="C1708" s="1">
        <v>369.75953</v>
      </c>
      <c r="D1708" s="1">
        <v>0.0117360869644116</v>
      </c>
      <c r="E1708" s="5">
        <f t="shared" si="1"/>
        <v>0.05858560986</v>
      </c>
    </row>
    <row r="1709">
      <c r="A1709" s="3">
        <v>44814.125</v>
      </c>
      <c r="B1709" s="1">
        <v>334.7</v>
      </c>
      <c r="C1709" s="1">
        <v>364.04238</v>
      </c>
      <c r="D1709" s="1">
        <v>0.0806015497426425</v>
      </c>
      <c r="E1709" s="5">
        <f t="shared" si="1"/>
        <v>0.05976002988</v>
      </c>
    </row>
    <row r="1710">
      <c r="A1710" s="3">
        <v>44814.166666666664</v>
      </c>
      <c r="B1710" s="1">
        <v>310.07</v>
      </c>
      <c r="C1710" s="1">
        <v>357.58022</v>
      </c>
      <c r="D1710" s="1">
        <v>0.132865906285308</v>
      </c>
      <c r="E1710" s="5">
        <f t="shared" si="1"/>
        <v>0.06432689376</v>
      </c>
    </row>
    <row r="1711">
      <c r="A1711" s="3">
        <v>44814.208333333336</v>
      </c>
      <c r="B1711" s="1">
        <v>292.29</v>
      </c>
      <c r="C1711" s="1">
        <v>352.17537</v>
      </c>
      <c r="D1711" s="1">
        <v>0.17004417429873</v>
      </c>
      <c r="E1711" s="5">
        <f t="shared" si="1"/>
        <v>0.0697065551</v>
      </c>
    </row>
    <row r="1712">
      <c r="A1712" s="3">
        <v>44814.25</v>
      </c>
      <c r="B1712" s="1">
        <v>282.78</v>
      </c>
      <c r="C1712" s="1">
        <v>348.53677</v>
      </c>
      <c r="D1712" s="1">
        <v>0.188665230357187</v>
      </c>
      <c r="E1712" s="5">
        <f t="shared" si="1"/>
        <v>0.07401359235</v>
      </c>
    </row>
    <row r="1713">
      <c r="A1713" s="3">
        <v>44814.291666666664</v>
      </c>
      <c r="B1713" s="1">
        <v>281.89</v>
      </c>
      <c r="C1713" s="1">
        <v>345.63624</v>
      </c>
      <c r="D1713" s="1">
        <v>0.18443158622487</v>
      </c>
      <c r="E1713" s="5">
        <f t="shared" si="1"/>
        <v>0.07669995483</v>
      </c>
    </row>
    <row r="1714">
      <c r="A1714" s="3">
        <v>44814.333333333336</v>
      </c>
      <c r="B1714" s="1">
        <v>293.24</v>
      </c>
      <c r="C1714" s="1">
        <v>343.6619</v>
      </c>
      <c r="D1714" s="1">
        <v>0.146719493781533</v>
      </c>
      <c r="E1714" s="5">
        <f t="shared" si="1"/>
        <v>0.07697467606</v>
      </c>
    </row>
    <row r="1715">
      <c r="A1715" s="3">
        <v>44814.375</v>
      </c>
      <c r="B1715" s="1">
        <v>307.95</v>
      </c>
      <c r="C1715" s="1">
        <v>344.25049</v>
      </c>
      <c r="D1715" s="1">
        <v>0.105447896384984</v>
      </c>
      <c r="E1715" s="5">
        <f t="shared" si="1"/>
        <v>0.07527150005</v>
      </c>
    </row>
    <row r="1716">
      <c r="A1716" s="3">
        <v>44814.416666666664</v>
      </c>
      <c r="B1716" s="1">
        <v>328.12</v>
      </c>
      <c r="C1716" s="1">
        <v>348.19751</v>
      </c>
      <c r="D1716" s="1">
        <v>0.0576612681693215</v>
      </c>
      <c r="E1716" s="5">
        <f t="shared" si="1"/>
        <v>0.07205802145</v>
      </c>
    </row>
    <row r="1717">
      <c r="A1717" s="3">
        <v>44814.458333333336</v>
      </c>
      <c r="B1717" s="1">
        <v>339.23</v>
      </c>
      <c r="C1717" s="1">
        <v>355.8973</v>
      </c>
      <c r="D1717" s="1">
        <v>0.0468317686029086</v>
      </c>
      <c r="E1717" s="5">
        <f t="shared" si="1"/>
        <v>0.06953347573</v>
      </c>
    </row>
    <row r="1718">
      <c r="A1718" s="3">
        <v>44814.5</v>
      </c>
      <c r="B1718" s="1">
        <v>354.0</v>
      </c>
      <c r="C1718" s="1">
        <v>364.20782</v>
      </c>
      <c r="D1718" s="1">
        <v>0.0280274597069333</v>
      </c>
      <c r="E1718" s="5">
        <f t="shared" si="1"/>
        <v>0.06770242192</v>
      </c>
    </row>
    <row r="1719">
      <c r="A1719" s="3">
        <v>44814.541666666664</v>
      </c>
      <c r="B1719" s="1">
        <v>367.16</v>
      </c>
      <c r="C1719" s="1">
        <v>369.04208</v>
      </c>
      <c r="D1719" s="1">
        <v>0.00509990622207628</v>
      </c>
      <c r="E1719" s="5">
        <f t="shared" si="1"/>
        <v>0.06567360123</v>
      </c>
    </row>
    <row r="1720">
      <c r="A1720" s="3">
        <v>44814.583333333336</v>
      </c>
      <c r="B1720" s="1">
        <v>347.88</v>
      </c>
      <c r="C1720" s="1">
        <v>368.60969</v>
      </c>
      <c r="D1720" s="1">
        <v>0.0562375069412852</v>
      </c>
      <c r="E1720" s="5">
        <f t="shared" si="1"/>
        <v>0.06457339153</v>
      </c>
    </row>
    <row r="1721">
      <c r="A1721" s="3">
        <v>44814.625</v>
      </c>
      <c r="B1721" s="1">
        <v>329.24</v>
      </c>
      <c r="C1721" s="1">
        <v>366.32221</v>
      </c>
      <c r="D1721" s="1">
        <v>0.10122839671665</v>
      </c>
      <c r="E1721" s="5">
        <f t="shared" si="1"/>
        <v>0.06505534876</v>
      </c>
    </row>
    <row r="1722">
      <c r="A1722" s="3">
        <v>44814.666666666664</v>
      </c>
      <c r="B1722" s="1">
        <v>322.63</v>
      </c>
      <c r="C1722" s="1">
        <v>363.14611</v>
      </c>
      <c r="D1722" s="1">
        <v>0.111569720518278</v>
      </c>
      <c r="E1722" s="5">
        <f t="shared" si="1"/>
        <v>0.06633645883</v>
      </c>
    </row>
    <row r="1723">
      <c r="A1723" s="3">
        <v>44814.708333333336</v>
      </c>
      <c r="B1723" s="1">
        <v>331.16</v>
      </c>
      <c r="C1723" s="1">
        <v>360.55589</v>
      </c>
      <c r="D1723" s="1">
        <v>0.0815293573487315</v>
      </c>
      <c r="E1723" s="5">
        <f t="shared" si="1"/>
        <v>0.06737158175</v>
      </c>
    </row>
    <row r="1724">
      <c r="A1724" s="3">
        <v>44814.75</v>
      </c>
      <c r="B1724" s="1">
        <v>348.83</v>
      </c>
      <c r="C1724" s="1">
        <v>357.88289</v>
      </c>
      <c r="D1724" s="1">
        <v>0.0252956770299915</v>
      </c>
      <c r="E1724" s="5">
        <f t="shared" si="1"/>
        <v>0.06804042765</v>
      </c>
    </row>
    <row r="1725">
      <c r="A1725" s="3">
        <v>44814.791666666664</v>
      </c>
      <c r="B1725" s="1">
        <v>356.14</v>
      </c>
      <c r="C1725" s="1">
        <v>354.46364</v>
      </c>
      <c r="D1725" s="1">
        <v>0.00472928619702711</v>
      </c>
      <c r="E1725" s="5">
        <f t="shared" si="1"/>
        <v>0.06803686855</v>
      </c>
    </row>
    <row r="1726">
      <c r="A1726" s="3">
        <v>44814.833333333336</v>
      </c>
      <c r="B1726" s="1">
        <v>356.94</v>
      </c>
      <c r="C1726" s="1">
        <v>350.54349</v>
      </c>
      <c r="D1726" s="1">
        <v>0.0182474077610169</v>
      </c>
      <c r="E1726" s="5">
        <f t="shared" si="1"/>
        <v>0.06852174558</v>
      </c>
    </row>
    <row r="1727">
      <c r="A1727" s="3">
        <v>44814.875</v>
      </c>
      <c r="B1727" s="1">
        <v>348.75</v>
      </c>
      <c r="C1727" s="1">
        <v>348.17085</v>
      </c>
      <c r="D1727" s="1">
        <v>0.0016634074908914</v>
      </c>
      <c r="E1727" s="5">
        <f t="shared" si="1"/>
        <v>0.06817617314</v>
      </c>
    </row>
    <row r="1728">
      <c r="A1728" s="3">
        <v>44814.916666666664</v>
      </c>
      <c r="B1728" s="1">
        <v>343.1</v>
      </c>
      <c r="C1728" s="1">
        <v>348.7929</v>
      </c>
      <c r="D1728" s="1">
        <v>0.016321719851522</v>
      </c>
      <c r="E1728" s="5">
        <f t="shared" si="1"/>
        <v>0.06785243481</v>
      </c>
    </row>
    <row r="1729">
      <c r="A1729" s="3">
        <v>44814.958333333336</v>
      </c>
      <c r="B1729" s="1">
        <v>343.12</v>
      </c>
      <c r="C1729" s="1">
        <v>351.60983</v>
      </c>
      <c r="D1729" s="1">
        <v>0.0241455991147914</v>
      </c>
      <c r="E1729" s="5">
        <f t="shared" si="1"/>
        <v>0.0681890595</v>
      </c>
    </row>
    <row r="1730">
      <c r="A1730" s="3">
        <v>44815.0</v>
      </c>
      <c r="B1730" s="1">
        <v>348.06</v>
      </c>
      <c r="C1730" s="1">
        <v>371.21893</v>
      </c>
      <c r="D1730" s="1">
        <v>0.0623861773428418</v>
      </c>
      <c r="E1730" s="5">
        <f t="shared" si="1"/>
        <v>0.07058921271</v>
      </c>
    </row>
    <row r="1731">
      <c r="A1731" s="3">
        <v>44815.041666666664</v>
      </c>
      <c r="B1731" s="1">
        <v>356.41</v>
      </c>
      <c r="C1731" s="1">
        <v>369.27054</v>
      </c>
      <c r="D1731" s="1">
        <v>0.0348268778765832</v>
      </c>
      <c r="E1731" s="5">
        <f t="shared" si="1"/>
        <v>0.07067972754</v>
      </c>
    </row>
    <row r="1732">
      <c r="A1732" s="3">
        <v>44815.083333333336</v>
      </c>
      <c r="B1732" s="1">
        <v>338.05</v>
      </c>
      <c r="C1732" s="1">
        <v>361.16065</v>
      </c>
      <c r="D1732" s="1">
        <v>0.0639899446409789</v>
      </c>
      <c r="E1732" s="5">
        <f t="shared" si="1"/>
        <v>0.07285697161</v>
      </c>
    </row>
    <row r="1733">
      <c r="A1733" s="3">
        <v>44815.125</v>
      </c>
      <c r="B1733" s="1">
        <v>316.2</v>
      </c>
      <c r="C1733" s="1">
        <v>347.55419</v>
      </c>
      <c r="D1733" s="1">
        <v>0.0902138167288388</v>
      </c>
      <c r="E1733" s="5">
        <f t="shared" si="1"/>
        <v>0.07325748273</v>
      </c>
    </row>
    <row r="1734">
      <c r="A1734" s="3">
        <v>44815.166666666664</v>
      </c>
      <c r="B1734" s="1">
        <v>307.93</v>
      </c>
      <c r="C1734" s="1">
        <v>332.98422</v>
      </c>
      <c r="D1734" s="1">
        <v>0.0752414633942713</v>
      </c>
      <c r="E1734" s="5">
        <f t="shared" si="1"/>
        <v>0.07085646428</v>
      </c>
    </row>
    <row r="1735">
      <c r="A1735" s="3">
        <v>44815.208333333336</v>
      </c>
      <c r="B1735" s="1">
        <v>297.82</v>
      </c>
      <c r="C1735" s="1">
        <v>320.72059</v>
      </c>
      <c r="D1735" s="1">
        <v>0.0714035541029655</v>
      </c>
      <c r="E1735" s="5">
        <f t="shared" si="1"/>
        <v>0.06674643844</v>
      </c>
    </row>
    <row r="1736">
      <c r="A1736" s="3">
        <v>44815.25</v>
      </c>
      <c r="B1736" s="1">
        <v>292.51</v>
      </c>
      <c r="C1736" s="1">
        <v>312.75971</v>
      </c>
      <c r="D1736" s="1">
        <v>0.064745264023937</v>
      </c>
      <c r="E1736" s="5">
        <f t="shared" si="1"/>
        <v>0.06158310651</v>
      </c>
    </row>
    <row r="1737">
      <c r="A1737" s="3">
        <v>44815.291666666664</v>
      </c>
      <c r="B1737" s="1">
        <v>298.54</v>
      </c>
      <c r="C1737" s="1">
        <v>308.84009</v>
      </c>
      <c r="D1737" s="1">
        <v>0.0333508839477412</v>
      </c>
      <c r="E1737" s="5">
        <f t="shared" si="1"/>
        <v>0.05528807725</v>
      </c>
    </row>
    <row r="1738">
      <c r="A1738" s="3">
        <v>44815.333333333336</v>
      </c>
      <c r="B1738" s="1">
        <v>299.0</v>
      </c>
      <c r="C1738" s="1">
        <v>308.8115</v>
      </c>
      <c r="D1738" s="1">
        <v>0.0317718090161798</v>
      </c>
      <c r="E1738" s="5">
        <f t="shared" si="1"/>
        <v>0.05049859038</v>
      </c>
    </row>
    <row r="1739">
      <c r="A1739" s="3">
        <v>44815.375</v>
      </c>
      <c r="B1739" s="1">
        <v>300.59</v>
      </c>
      <c r="C1739" s="1">
        <v>312.17377</v>
      </c>
      <c r="D1739" s="1">
        <v>0.0371068011255398</v>
      </c>
      <c r="E1739" s="5">
        <f t="shared" si="1"/>
        <v>0.04765104474</v>
      </c>
    </row>
    <row r="1740">
      <c r="A1740" s="3">
        <v>44815.416666666664</v>
      </c>
      <c r="B1740" s="1">
        <v>302.57</v>
      </c>
      <c r="C1740" s="1">
        <v>318.42889</v>
      </c>
      <c r="D1740" s="1">
        <v>0.0498035526864413</v>
      </c>
      <c r="E1740" s="5">
        <f t="shared" si="1"/>
        <v>0.04732363993</v>
      </c>
    </row>
    <row r="1741">
      <c r="A1741" s="3">
        <v>44815.458333333336</v>
      </c>
      <c r="B1741" s="1">
        <v>305.46</v>
      </c>
      <c r="C1741" s="1">
        <v>326.69884</v>
      </c>
      <c r="D1741" s="1">
        <v>0.065010454276483</v>
      </c>
      <c r="E1741" s="5">
        <f t="shared" si="1"/>
        <v>0.04808108517</v>
      </c>
    </row>
    <row r="1742">
      <c r="A1742" s="3">
        <v>44815.5</v>
      </c>
      <c r="B1742" s="1">
        <v>309.37</v>
      </c>
      <c r="C1742" s="1">
        <v>332.99882</v>
      </c>
      <c r="D1742" s="1">
        <v>0.0709576688590068</v>
      </c>
      <c r="E1742" s="5">
        <f t="shared" si="1"/>
        <v>0.04986984388</v>
      </c>
    </row>
    <row r="1743">
      <c r="A1743" s="3">
        <v>44815.541666666664</v>
      </c>
      <c r="B1743" s="1">
        <v>304.06</v>
      </c>
      <c r="C1743" s="1">
        <v>334.03016</v>
      </c>
      <c r="D1743" s="1">
        <v>0.0897229160384799</v>
      </c>
      <c r="E1743" s="5">
        <f t="shared" si="1"/>
        <v>0.05339580263</v>
      </c>
    </row>
    <row r="1744">
      <c r="A1744" s="3">
        <v>44815.583333333336</v>
      </c>
      <c r="B1744" s="1">
        <v>285.43</v>
      </c>
      <c r="C1744" s="1">
        <v>329.81987</v>
      </c>
      <c r="D1744" s="1">
        <v>0.134588222353007</v>
      </c>
      <c r="E1744" s="5">
        <f t="shared" si="1"/>
        <v>0.05666041577</v>
      </c>
    </row>
    <row r="1745">
      <c r="A1745" s="3">
        <v>44815.625</v>
      </c>
      <c r="B1745" s="1">
        <v>277.24</v>
      </c>
      <c r="C1745" s="1">
        <v>325.27877</v>
      </c>
      <c r="D1745" s="1">
        <v>0.147684922689544</v>
      </c>
      <c r="E1745" s="5">
        <f t="shared" si="1"/>
        <v>0.05859610435</v>
      </c>
    </row>
    <row r="1746">
      <c r="A1746" s="3">
        <v>44815.666666666664</v>
      </c>
      <c r="B1746" s="1">
        <v>290.19</v>
      </c>
      <c r="C1746" s="1">
        <v>322.19959</v>
      </c>
      <c r="D1746" s="1">
        <v>0.0993470848302445</v>
      </c>
      <c r="E1746" s="5">
        <f t="shared" si="1"/>
        <v>0.05808682786</v>
      </c>
    </row>
    <row r="1747">
      <c r="A1747" s="3">
        <v>44815.708333333336</v>
      </c>
      <c r="B1747" s="1">
        <v>305.25</v>
      </c>
      <c r="C1747" s="1">
        <v>322.26223</v>
      </c>
      <c r="D1747" s="1">
        <v>0.0527900213437981</v>
      </c>
      <c r="E1747" s="5">
        <f t="shared" si="1"/>
        <v>0.05688935553</v>
      </c>
    </row>
    <row r="1748">
      <c r="A1748" s="3">
        <v>44815.75</v>
      </c>
      <c r="B1748" s="1">
        <v>323.17</v>
      </c>
      <c r="C1748" s="1">
        <v>323.90665</v>
      </c>
      <c r="D1748" s="1">
        <v>0.00227426636655961</v>
      </c>
      <c r="E1748" s="5">
        <f t="shared" si="1"/>
        <v>0.05593013009</v>
      </c>
    </row>
    <row r="1749">
      <c r="A1749" s="3">
        <v>44815.791666666664</v>
      </c>
      <c r="B1749" s="1">
        <v>341.02</v>
      </c>
      <c r="C1749" s="1">
        <v>326.47117</v>
      </c>
      <c r="D1749" s="1">
        <v>0.0445639043717091</v>
      </c>
      <c r="E1749" s="5">
        <f t="shared" si="1"/>
        <v>0.05758990584</v>
      </c>
    </row>
    <row r="1750">
      <c r="A1750" s="3">
        <v>44815.833333333336</v>
      </c>
      <c r="B1750" s="1">
        <v>349.5</v>
      </c>
      <c r="C1750" s="1">
        <v>330.81622</v>
      </c>
      <c r="D1750" s="1">
        <v>0.0564778232457889</v>
      </c>
      <c r="E1750" s="5">
        <f t="shared" si="1"/>
        <v>0.05918283982</v>
      </c>
    </row>
    <row r="1751">
      <c r="A1751" s="3">
        <v>44815.875</v>
      </c>
      <c r="B1751" s="1">
        <v>351.27</v>
      </c>
      <c r="C1751" s="1">
        <v>337.61372</v>
      </c>
      <c r="D1751" s="1">
        <v>0.0404494224938488</v>
      </c>
      <c r="E1751" s="5">
        <f t="shared" si="1"/>
        <v>0.06079892378</v>
      </c>
    </row>
    <row r="1752">
      <c r="A1752" s="3">
        <v>44815.916666666664</v>
      </c>
      <c r="B1752" s="1">
        <v>361.3</v>
      </c>
      <c r="C1752" s="1">
        <v>345.73729</v>
      </c>
      <c r="D1752" s="1">
        <v>0.0450131080740525</v>
      </c>
      <c r="E1752" s="5">
        <f t="shared" si="1"/>
        <v>0.06199439829</v>
      </c>
    </row>
    <row r="1753">
      <c r="A1753" s="3">
        <v>44815.958333333336</v>
      </c>
      <c r="B1753" s="1">
        <v>369.16</v>
      </c>
      <c r="C1753" s="1">
        <v>352.83383</v>
      </c>
      <c r="D1753" s="1">
        <v>0.046271555083026</v>
      </c>
      <c r="E1753" s="5">
        <f t="shared" si="1"/>
        <v>0.06291631312</v>
      </c>
    </row>
    <row r="1754">
      <c r="A1754" s="3">
        <v>44816.0</v>
      </c>
      <c r="B1754" s="1">
        <v>388.16</v>
      </c>
      <c r="C1754" s="1">
        <v>385.58483</v>
      </c>
      <c r="D1754" s="1">
        <v>0.00667860818072125</v>
      </c>
      <c r="E1754" s="5">
        <f t="shared" si="1"/>
        <v>0.06059516441</v>
      </c>
    </row>
    <row r="1755">
      <c r="A1755" s="3">
        <v>44816.041666666664</v>
      </c>
      <c r="B1755" s="1">
        <v>414.37</v>
      </c>
      <c r="C1755" s="1">
        <v>383.51124</v>
      </c>
      <c r="D1755" s="1">
        <v>0.0804637694582302</v>
      </c>
      <c r="E1755" s="5">
        <f t="shared" si="1"/>
        <v>0.06249670156</v>
      </c>
    </row>
    <row r="1756">
      <c r="A1756" s="3">
        <v>44816.083333333336</v>
      </c>
      <c r="B1756" s="1">
        <v>412.33</v>
      </c>
      <c r="C1756" s="1">
        <v>377.6113</v>
      </c>
      <c r="D1756" s="1">
        <v>0.0919429582748184</v>
      </c>
      <c r="E1756" s="5">
        <f t="shared" si="1"/>
        <v>0.06366141046</v>
      </c>
    </row>
    <row r="1757">
      <c r="A1757" s="3">
        <v>44816.125</v>
      </c>
      <c r="B1757" s="1">
        <v>404.3</v>
      </c>
      <c r="C1757" s="1">
        <v>368.66318</v>
      </c>
      <c r="D1757" s="1">
        <v>0.096664982925607</v>
      </c>
      <c r="E1757" s="5">
        <f t="shared" si="1"/>
        <v>0.06393020905</v>
      </c>
    </row>
    <row r="1758">
      <c r="A1758" s="3">
        <v>44816.166666666664</v>
      </c>
      <c r="B1758" s="1">
        <v>396.27</v>
      </c>
      <c r="C1758" s="1">
        <v>359.43762</v>
      </c>
      <c r="D1758" s="1">
        <v>0.102472245392677</v>
      </c>
      <c r="E1758" s="5">
        <f t="shared" si="1"/>
        <v>0.06506482497</v>
      </c>
    </row>
    <row r="1759">
      <c r="A1759" s="3">
        <v>44816.208333333336</v>
      </c>
      <c r="B1759" s="1">
        <v>391.24</v>
      </c>
      <c r="C1759" s="1">
        <v>352.59697</v>
      </c>
      <c r="D1759" s="1">
        <v>0.109595468162985</v>
      </c>
      <c r="E1759" s="5">
        <f t="shared" si="1"/>
        <v>0.06665615472</v>
      </c>
    </row>
    <row r="1760">
      <c r="A1760" s="3">
        <v>44816.25</v>
      </c>
      <c r="B1760" s="1">
        <v>385.86</v>
      </c>
      <c r="C1760" s="1">
        <v>349.88566</v>
      </c>
      <c r="D1760" s="1">
        <v>0.102817417552922</v>
      </c>
      <c r="E1760" s="5">
        <f t="shared" si="1"/>
        <v>0.06824249445</v>
      </c>
    </row>
    <row r="1761">
      <c r="A1761" s="3">
        <v>44816.291666666664</v>
      </c>
      <c r="B1761" s="1">
        <v>378.86</v>
      </c>
      <c r="C1761" s="1">
        <v>350.05357</v>
      </c>
      <c r="D1761" s="1">
        <v>0.0822914904138816</v>
      </c>
      <c r="E1761" s="5">
        <f t="shared" si="1"/>
        <v>0.07028168638</v>
      </c>
    </row>
    <row r="1762">
      <c r="A1762" s="3">
        <v>44816.333333333336</v>
      </c>
      <c r="B1762" s="1">
        <v>372.96</v>
      </c>
      <c r="C1762" s="1">
        <v>352.87496</v>
      </c>
      <c r="D1762" s="1">
        <v>0.0569182919638162</v>
      </c>
      <c r="E1762" s="5">
        <f t="shared" si="1"/>
        <v>0.07132945651</v>
      </c>
    </row>
    <row r="1763">
      <c r="A1763" s="3">
        <v>44816.375</v>
      </c>
      <c r="B1763" s="1">
        <v>371.95</v>
      </c>
      <c r="C1763" s="1">
        <v>357.3638</v>
      </c>
      <c r="D1763" s="1">
        <v>0.0408161095220052</v>
      </c>
      <c r="E1763" s="5">
        <f t="shared" si="1"/>
        <v>0.07148401102</v>
      </c>
    </row>
    <row r="1764">
      <c r="A1764" s="3">
        <v>44816.416666666664</v>
      </c>
      <c r="B1764" s="1">
        <v>375.46</v>
      </c>
      <c r="C1764" s="1">
        <v>362.06237</v>
      </c>
      <c r="D1764" s="1">
        <v>0.0370036521608141</v>
      </c>
      <c r="E1764" s="5">
        <f t="shared" si="1"/>
        <v>0.07095068183</v>
      </c>
    </row>
    <row r="1765">
      <c r="A1765" s="3">
        <v>44816.458333333336</v>
      </c>
      <c r="B1765" s="1">
        <v>377.79</v>
      </c>
      <c r="C1765" s="1">
        <v>366.70662</v>
      </c>
      <c r="D1765" s="1">
        <v>0.0302241066714313</v>
      </c>
      <c r="E1765" s="5">
        <f t="shared" si="1"/>
        <v>0.06950125068</v>
      </c>
    </row>
    <row r="1766">
      <c r="A1766" s="3">
        <v>44816.5</v>
      </c>
      <c r="B1766" s="1">
        <v>375.88</v>
      </c>
      <c r="C1766" s="1">
        <v>368.61137</v>
      </c>
      <c r="D1766" s="1">
        <v>0.0197189522395903</v>
      </c>
      <c r="E1766" s="5">
        <f t="shared" si="1"/>
        <v>0.06736630416</v>
      </c>
    </row>
    <row r="1767">
      <c r="A1767" s="3">
        <v>44816.541666666664</v>
      </c>
      <c r="B1767" s="1">
        <v>372.98</v>
      </c>
      <c r="C1767" s="1">
        <v>366.23574</v>
      </c>
      <c r="D1767" s="1">
        <v>0.0184150787686641</v>
      </c>
      <c r="E1767" s="5">
        <f t="shared" si="1"/>
        <v>0.06439514427</v>
      </c>
    </row>
    <row r="1768">
      <c r="A1768" s="3">
        <v>44816.583333333336</v>
      </c>
      <c r="B1768" s="1">
        <v>350.66</v>
      </c>
      <c r="C1768" s="1">
        <v>359.80794</v>
      </c>
      <c r="D1768" s="1">
        <v>0.0254245084196862</v>
      </c>
      <c r="E1768" s="5">
        <f t="shared" si="1"/>
        <v>0.05984665619</v>
      </c>
    </row>
    <row r="1769">
      <c r="A1769" s="3">
        <v>44816.625</v>
      </c>
      <c r="B1769" s="1">
        <v>330.04</v>
      </c>
      <c r="C1769" s="1">
        <v>353.24319</v>
      </c>
      <c r="D1769" s="1">
        <v>0.065686163687968</v>
      </c>
      <c r="E1769" s="5">
        <f t="shared" si="1"/>
        <v>0.05643004123</v>
      </c>
    </row>
    <row r="1770">
      <c r="A1770" s="3">
        <v>44816.666666666664</v>
      </c>
      <c r="B1770" s="1">
        <v>318.12</v>
      </c>
      <c r="C1770" s="1">
        <v>348.27573</v>
      </c>
      <c r="D1770" s="1">
        <v>0.0865857922399588</v>
      </c>
      <c r="E1770" s="5">
        <f t="shared" si="1"/>
        <v>0.05589832071</v>
      </c>
    </row>
    <row r="1771">
      <c r="A1771" s="3">
        <v>44816.708333333336</v>
      </c>
      <c r="B1771" s="1">
        <v>314.19</v>
      </c>
      <c r="C1771" s="1">
        <v>346.51848</v>
      </c>
      <c r="D1771" s="1">
        <v>0.0932951108408417</v>
      </c>
      <c r="E1771" s="5">
        <f t="shared" si="1"/>
        <v>0.05758603277</v>
      </c>
    </row>
    <row r="1772">
      <c r="A1772" s="3">
        <v>44816.75</v>
      </c>
      <c r="B1772" s="1">
        <v>325.44</v>
      </c>
      <c r="C1772" s="1">
        <v>346.91944</v>
      </c>
      <c r="D1772" s="1">
        <v>0.0619147776786449</v>
      </c>
      <c r="E1772" s="5">
        <f t="shared" si="1"/>
        <v>0.06007105408</v>
      </c>
    </row>
    <row r="1773">
      <c r="A1773" s="3">
        <v>44816.791666666664</v>
      </c>
      <c r="B1773" s="1">
        <v>334.52</v>
      </c>
      <c r="C1773" s="1">
        <v>348.92419</v>
      </c>
      <c r="D1773" s="1">
        <v>0.0412817179571299</v>
      </c>
      <c r="E1773" s="5">
        <f t="shared" si="1"/>
        <v>0.05993429631</v>
      </c>
    </row>
    <row r="1774">
      <c r="A1774" s="3">
        <v>44816.833333333336</v>
      </c>
      <c r="B1774" s="1">
        <v>340.29</v>
      </c>
      <c r="C1774" s="1">
        <v>352.99229</v>
      </c>
      <c r="D1774" s="1">
        <v>0.0359846103154264</v>
      </c>
      <c r="E1774" s="5">
        <f t="shared" si="1"/>
        <v>0.05908041244</v>
      </c>
    </row>
    <row r="1775">
      <c r="A1775" s="3">
        <v>44816.875</v>
      </c>
      <c r="B1775" s="1">
        <v>347.08</v>
      </c>
      <c r="C1775" s="1">
        <v>358.80468</v>
      </c>
      <c r="D1775" s="1">
        <v>0.032677054268077</v>
      </c>
      <c r="E1775" s="5">
        <f t="shared" si="1"/>
        <v>0.05875656376</v>
      </c>
    </row>
    <row r="1776">
      <c r="A1776" s="3">
        <v>44816.916666666664</v>
      </c>
      <c r="B1776" s="1">
        <v>353.7</v>
      </c>
      <c r="C1776" s="1">
        <v>363.80012</v>
      </c>
      <c r="D1776" s="1">
        <v>0.0277628275658622</v>
      </c>
      <c r="E1776" s="5">
        <f t="shared" si="1"/>
        <v>0.05803780207</v>
      </c>
    </row>
    <row r="1777">
      <c r="A1777" s="3">
        <v>44816.958333333336</v>
      </c>
      <c r="B1777" s="1">
        <v>358.8</v>
      </c>
      <c r="C1777" s="1">
        <v>366.28273</v>
      </c>
      <c r="D1777" s="1">
        <v>0.0204288364892333</v>
      </c>
      <c r="E1777" s="5">
        <f t="shared" si="1"/>
        <v>0.05696102213</v>
      </c>
    </row>
    <row r="1778">
      <c r="A1778" s="3">
        <v>44817.0</v>
      </c>
      <c r="B1778" s="1">
        <v>373.87</v>
      </c>
      <c r="C1778" s="1">
        <v>366.38341</v>
      </c>
      <c r="D1778" s="1">
        <v>0.0204337581769872</v>
      </c>
      <c r="E1778" s="5">
        <f t="shared" si="1"/>
        <v>0.05753415338</v>
      </c>
    </row>
    <row r="1779">
      <c r="A1779" s="3">
        <v>44817.041666666664</v>
      </c>
      <c r="B1779" s="1">
        <v>394.76</v>
      </c>
      <c r="C1779" s="1">
        <v>367.97901</v>
      </c>
      <c r="D1779" s="1">
        <v>0.0727785804956646</v>
      </c>
      <c r="E1779" s="5">
        <f t="shared" si="1"/>
        <v>0.05721393717</v>
      </c>
    </row>
    <row r="1780">
      <c r="A1780" s="3">
        <v>44817.083333333336</v>
      </c>
      <c r="B1780" s="1">
        <v>379.93</v>
      </c>
      <c r="C1780" s="1">
        <v>364.72675</v>
      </c>
      <c r="D1780" s="1">
        <v>0.04168394558392</v>
      </c>
      <c r="E1780" s="5">
        <f t="shared" si="1"/>
        <v>0.05511981165</v>
      </c>
    </row>
    <row r="1781">
      <c r="A1781" s="3">
        <v>44817.125</v>
      </c>
      <c r="B1781" s="1">
        <v>344.73</v>
      </c>
      <c r="C1781" s="1">
        <v>357.12649</v>
      </c>
      <c r="D1781" s="1">
        <v>0.0347117627706641</v>
      </c>
      <c r="E1781" s="5">
        <f t="shared" si="1"/>
        <v>0.05253842747</v>
      </c>
    </row>
    <row r="1782">
      <c r="A1782" s="3">
        <v>44817.166666666664</v>
      </c>
      <c r="B1782" s="1">
        <v>316.36</v>
      </c>
      <c r="C1782" s="1">
        <v>347.90002</v>
      </c>
      <c r="D1782" s="1">
        <v>0.0906582874010756</v>
      </c>
      <c r="E1782" s="5">
        <f t="shared" si="1"/>
        <v>0.05204617922</v>
      </c>
    </row>
    <row r="1783">
      <c r="A1783" s="3">
        <v>44817.208333333336</v>
      </c>
      <c r="B1783" s="1">
        <v>306.43</v>
      </c>
      <c r="C1783" s="1">
        <v>339.42867</v>
      </c>
      <c r="D1783" s="1">
        <v>0.0972182756394738</v>
      </c>
      <c r="E1783" s="5">
        <f t="shared" si="1"/>
        <v>0.05153046287</v>
      </c>
    </row>
    <row r="1784">
      <c r="A1784" s="3">
        <v>44817.25</v>
      </c>
      <c r="B1784" s="1">
        <v>293.59</v>
      </c>
      <c r="C1784" s="1">
        <v>332.58302</v>
      </c>
      <c r="D1784" s="1">
        <v>0.117242966883877</v>
      </c>
      <c r="E1784" s="5">
        <f t="shared" si="1"/>
        <v>0.05213152742</v>
      </c>
    </row>
    <row r="1785">
      <c r="A1785" s="3">
        <v>44817.291666666664</v>
      </c>
      <c r="B1785" s="1">
        <v>277.19</v>
      </c>
      <c r="C1785" s="1">
        <v>326.80309</v>
      </c>
      <c r="D1785" s="1">
        <v>0.151813405436282</v>
      </c>
      <c r="E1785" s="5">
        <f t="shared" si="1"/>
        <v>0.05502827388</v>
      </c>
    </row>
    <row r="1786">
      <c r="A1786" s="3">
        <v>44817.333333333336</v>
      </c>
      <c r="B1786" s="1">
        <v>267.24</v>
      </c>
      <c r="C1786" s="1">
        <v>323.21337</v>
      </c>
      <c r="D1786" s="1">
        <v>0.173177767986516</v>
      </c>
      <c r="E1786" s="5">
        <f t="shared" si="1"/>
        <v>0.05987241872</v>
      </c>
    </row>
    <row r="1787">
      <c r="A1787" s="3">
        <v>44817.375</v>
      </c>
      <c r="B1787" s="1">
        <v>271.31</v>
      </c>
      <c r="C1787" s="1">
        <v>323.36003</v>
      </c>
      <c r="D1787" s="1">
        <v>0.160966183730252</v>
      </c>
      <c r="E1787" s="5">
        <f t="shared" si="1"/>
        <v>0.06487867181</v>
      </c>
    </row>
    <row r="1788">
      <c r="A1788" s="3">
        <v>44817.416666666664</v>
      </c>
      <c r="B1788" s="1">
        <v>285.64</v>
      </c>
      <c r="C1788" s="1">
        <v>327.59162</v>
      </c>
      <c r="D1788" s="1">
        <v>0.128060723897638</v>
      </c>
      <c r="E1788" s="5">
        <f t="shared" si="1"/>
        <v>0.06867271646</v>
      </c>
    </row>
    <row r="1789">
      <c r="A1789" s="3">
        <v>44817.458333333336</v>
      </c>
      <c r="B1789" s="1">
        <v>299.22</v>
      </c>
      <c r="C1789" s="1">
        <v>335.18227</v>
      </c>
      <c r="D1789" s="1">
        <v>0.107291683417502</v>
      </c>
      <c r="E1789" s="5">
        <f t="shared" si="1"/>
        <v>0.0718838655</v>
      </c>
    </row>
    <row r="1790">
      <c r="A1790" s="3">
        <v>44817.5</v>
      </c>
      <c r="B1790" s="1">
        <v>310.35</v>
      </c>
      <c r="C1790" s="1">
        <v>342.2254</v>
      </c>
      <c r="D1790" s="1">
        <v>0.0931415377116951</v>
      </c>
      <c r="E1790" s="5">
        <f t="shared" si="1"/>
        <v>0.07494313989</v>
      </c>
    </row>
    <row r="1791">
      <c r="A1791" s="3">
        <v>44817.541666666664</v>
      </c>
      <c r="B1791" s="1">
        <v>311.97</v>
      </c>
      <c r="C1791" s="1">
        <v>345.74955</v>
      </c>
      <c r="D1791" s="1">
        <v>0.0976994763984507</v>
      </c>
      <c r="E1791" s="5">
        <f t="shared" si="1"/>
        <v>0.07824665646</v>
      </c>
    </row>
    <row r="1792">
      <c r="A1792" s="3">
        <v>44817.583333333336</v>
      </c>
      <c r="B1792" s="1">
        <v>298.54</v>
      </c>
      <c r="C1792" s="1">
        <v>345.28598</v>
      </c>
      <c r="D1792" s="1">
        <v>0.135383371198564</v>
      </c>
      <c r="E1792" s="5">
        <f t="shared" si="1"/>
        <v>0.08282827574</v>
      </c>
    </row>
    <row r="1793">
      <c r="A1793" s="3">
        <v>44817.625</v>
      </c>
      <c r="B1793" s="1">
        <v>290.47</v>
      </c>
      <c r="C1793" s="1">
        <v>343.79003</v>
      </c>
      <c r="D1793" s="1">
        <v>0.1550947536204</v>
      </c>
      <c r="E1793" s="5">
        <f t="shared" si="1"/>
        <v>0.08655363365</v>
      </c>
    </row>
    <row r="1794">
      <c r="A1794" s="3">
        <v>44817.666666666664</v>
      </c>
      <c r="B1794" s="1">
        <v>288.23</v>
      </c>
      <c r="C1794" s="1">
        <v>341.74423</v>
      </c>
      <c r="D1794" s="1">
        <v>0.156591466079763</v>
      </c>
      <c r="E1794" s="5">
        <f t="shared" si="1"/>
        <v>0.08947053673</v>
      </c>
    </row>
    <row r="1795">
      <c r="A1795" s="3">
        <v>44817.708333333336</v>
      </c>
      <c r="B1795" s="1">
        <v>299.7</v>
      </c>
      <c r="C1795" s="1">
        <v>340.08607</v>
      </c>
      <c r="D1795" s="1">
        <v>0.118752496978191</v>
      </c>
      <c r="E1795" s="5">
        <f t="shared" si="1"/>
        <v>0.09053126115</v>
      </c>
    </row>
    <row r="1796">
      <c r="A1796" s="3">
        <v>44817.75</v>
      </c>
      <c r="B1796" s="1">
        <v>309.96</v>
      </c>
      <c r="C1796" s="1">
        <v>337.7035</v>
      </c>
      <c r="D1796" s="1">
        <v>0.0821534274889068</v>
      </c>
      <c r="E1796" s="5">
        <f t="shared" si="1"/>
        <v>0.09137453823</v>
      </c>
    </row>
    <row r="1797">
      <c r="A1797" s="3">
        <v>44817.791666666664</v>
      </c>
      <c r="B1797" s="1">
        <v>317.78</v>
      </c>
      <c r="C1797" s="1">
        <v>334.67448</v>
      </c>
      <c r="D1797" s="1">
        <v>0.050480335399341</v>
      </c>
      <c r="E1797" s="5">
        <f t="shared" si="1"/>
        <v>0.09175781396</v>
      </c>
    </row>
    <row r="1798">
      <c r="A1798" s="3">
        <v>44817.833333333336</v>
      </c>
      <c r="B1798" s="1">
        <v>320.77</v>
      </c>
      <c r="C1798" s="1">
        <v>332.26187</v>
      </c>
      <c r="D1798" s="1">
        <v>0.0345867854171771</v>
      </c>
      <c r="E1798" s="5">
        <f t="shared" si="1"/>
        <v>0.09169957125</v>
      </c>
    </row>
    <row r="1799">
      <c r="A1799" s="3">
        <v>44817.875</v>
      </c>
      <c r="B1799" s="1">
        <v>320.09</v>
      </c>
      <c r="C1799" s="1">
        <v>332.12326</v>
      </c>
      <c r="D1799" s="1">
        <v>0.0362313076175394</v>
      </c>
      <c r="E1799" s="5">
        <f t="shared" si="1"/>
        <v>0.09184766514</v>
      </c>
    </row>
    <row r="1800">
      <c r="A1800" s="3">
        <v>44817.916666666664</v>
      </c>
      <c r="B1800" s="1">
        <v>317.65</v>
      </c>
      <c r="C1800" s="1">
        <v>334.79209</v>
      </c>
      <c r="D1800" s="1">
        <v>0.0512021953684748</v>
      </c>
      <c r="E1800" s="5">
        <f t="shared" si="1"/>
        <v>0.09282430547</v>
      </c>
    </row>
    <row r="1801">
      <c r="A1801" s="3">
        <v>44817.958333333336</v>
      </c>
      <c r="B1801" s="1">
        <v>317.34</v>
      </c>
      <c r="C1801" s="1">
        <v>339.40604</v>
      </c>
      <c r="D1801" s="1">
        <v>0.0650136927439477</v>
      </c>
      <c r="E1801" s="5">
        <f t="shared" si="1"/>
        <v>0.09468200781</v>
      </c>
    </row>
    <row r="1802">
      <c r="A1802" s="3">
        <v>44818.0</v>
      </c>
      <c r="B1802" s="1">
        <v>322.17</v>
      </c>
      <c r="C1802" s="1">
        <v>337.40879</v>
      </c>
      <c r="D1802" s="1">
        <v>0.0451641760725913</v>
      </c>
      <c r="E1802" s="5">
        <f t="shared" si="1"/>
        <v>0.09571244189</v>
      </c>
    </row>
    <row r="1803">
      <c r="A1803" s="3">
        <v>44818.041666666664</v>
      </c>
      <c r="B1803" s="1">
        <v>337.51</v>
      </c>
      <c r="C1803" s="1">
        <v>335.95363</v>
      </c>
      <c r="D1803" s="1">
        <v>0.00463269291062583</v>
      </c>
      <c r="E1803" s="5">
        <f t="shared" si="1"/>
        <v>0.09287302991</v>
      </c>
    </row>
    <row r="1804">
      <c r="A1804" s="3">
        <v>44818.083333333336</v>
      </c>
      <c r="B1804" s="1">
        <v>324.93</v>
      </c>
      <c r="C1804" s="1">
        <v>327.13078</v>
      </c>
      <c r="D1804" s="1">
        <v>0.00672752346935989</v>
      </c>
      <c r="E1804" s="5">
        <f t="shared" si="1"/>
        <v>0.09141651232</v>
      </c>
    </row>
    <row r="1805">
      <c r="A1805" s="3">
        <v>44818.125</v>
      </c>
      <c r="B1805" s="1">
        <v>300.84</v>
      </c>
      <c r="C1805" s="1">
        <v>313.49495</v>
      </c>
      <c r="D1805" s="1">
        <v>0.0403673169216921</v>
      </c>
      <c r="E1805" s="5">
        <f t="shared" si="1"/>
        <v>0.09165216041</v>
      </c>
    </row>
    <row r="1806">
      <c r="A1806" s="3">
        <v>44818.166666666664</v>
      </c>
      <c r="B1806" s="1">
        <v>275.91</v>
      </c>
      <c r="C1806" s="1">
        <v>299.19673</v>
      </c>
      <c r="D1806" s="1">
        <v>0.0778308305709089</v>
      </c>
      <c r="E1806" s="5">
        <f t="shared" si="1"/>
        <v>0.09111768304</v>
      </c>
    </row>
    <row r="1807">
      <c r="A1807" s="3">
        <v>44818.208333333336</v>
      </c>
      <c r="B1807" s="1">
        <v>263.54</v>
      </c>
      <c r="C1807" s="1">
        <v>287.1434</v>
      </c>
      <c r="D1807" s="1">
        <v>0.0822007401180036</v>
      </c>
      <c r="E1807" s="5">
        <f t="shared" si="1"/>
        <v>0.09049195239</v>
      </c>
    </row>
    <row r="1808">
      <c r="A1808" s="3">
        <v>44818.25</v>
      </c>
      <c r="B1808" s="1">
        <v>256.41</v>
      </c>
      <c r="C1808" s="1">
        <v>277.96737</v>
      </c>
      <c r="D1808" s="1">
        <v>0.0775535991868397</v>
      </c>
      <c r="E1808" s="5">
        <f t="shared" si="1"/>
        <v>0.08883822874</v>
      </c>
    </row>
    <row r="1809">
      <c r="A1809" s="3">
        <v>44818.291666666664</v>
      </c>
      <c r="B1809" s="1">
        <v>253.35</v>
      </c>
      <c r="C1809" s="1">
        <v>270.00453</v>
      </c>
      <c r="D1809" s="1">
        <v>0.0616824095506841</v>
      </c>
      <c r="E1809" s="5">
        <f t="shared" si="1"/>
        <v>0.08508277058</v>
      </c>
    </row>
    <row r="1810">
      <c r="A1810" s="3">
        <v>44818.333333333336</v>
      </c>
      <c r="B1810" s="1">
        <v>252.7</v>
      </c>
      <c r="C1810" s="1">
        <v>264.2764</v>
      </c>
      <c r="D1810" s="1">
        <v>0.0438041383944992</v>
      </c>
      <c r="E1810" s="5">
        <f t="shared" si="1"/>
        <v>0.07969220268</v>
      </c>
    </row>
    <row r="1811">
      <c r="A1811" s="3">
        <v>44818.375</v>
      </c>
      <c r="B1811" s="1">
        <v>255.73</v>
      </c>
      <c r="C1811" s="1">
        <v>263.06252</v>
      </c>
      <c r="D1811" s="1">
        <v>0.0278736780899081</v>
      </c>
      <c r="E1811" s="5">
        <f t="shared" si="1"/>
        <v>0.07414668161</v>
      </c>
    </row>
    <row r="1812">
      <c r="A1812" s="3">
        <v>44818.416666666664</v>
      </c>
      <c r="B1812" s="1">
        <v>259.73</v>
      </c>
      <c r="C1812" s="1">
        <v>266.86685</v>
      </c>
      <c r="D1812" s="1">
        <v>0.0267431117802753</v>
      </c>
      <c r="E1812" s="5">
        <f t="shared" si="1"/>
        <v>0.06992511444</v>
      </c>
    </row>
    <row r="1813">
      <c r="A1813" s="3">
        <v>44818.458333333336</v>
      </c>
      <c r="B1813" s="1">
        <v>273.47</v>
      </c>
      <c r="C1813" s="1">
        <v>274.59738</v>
      </c>
      <c r="D1813" s="1">
        <v>0.00410557449601288</v>
      </c>
      <c r="E1813" s="5">
        <f t="shared" si="1"/>
        <v>0.06562569323</v>
      </c>
    </row>
    <row r="1814">
      <c r="A1814" s="3">
        <v>44818.5</v>
      </c>
      <c r="B1814" s="1">
        <v>290.45</v>
      </c>
      <c r="C1814" s="1">
        <v>281.68498</v>
      </c>
      <c r="D1814" s="1">
        <v>0.031116391083401</v>
      </c>
      <c r="E1814" s="5">
        <f t="shared" si="1"/>
        <v>0.06304131212</v>
      </c>
    </row>
    <row r="1815">
      <c r="A1815" s="3">
        <v>44818.541666666664</v>
      </c>
      <c r="B1815" s="1">
        <v>295.49</v>
      </c>
      <c r="C1815" s="1">
        <v>284.60711</v>
      </c>
      <c r="D1815" s="1">
        <v>0.0382382927819337</v>
      </c>
      <c r="E1815" s="5">
        <f t="shared" si="1"/>
        <v>0.06056376281</v>
      </c>
    </row>
    <row r="1816">
      <c r="A1816" s="3">
        <v>44818.583333333336</v>
      </c>
      <c r="B1816" s="1">
        <v>287.8</v>
      </c>
      <c r="C1816" s="1">
        <v>282.10938</v>
      </c>
      <c r="D1816" s="1">
        <v>0.0201716795095576</v>
      </c>
      <c r="E1816" s="5">
        <f t="shared" si="1"/>
        <v>0.05576327565</v>
      </c>
    </row>
    <row r="1817">
      <c r="A1817" s="3">
        <v>44818.625</v>
      </c>
      <c r="B1817" s="1">
        <v>267.47</v>
      </c>
      <c r="C1817" s="1">
        <v>278.15267</v>
      </c>
      <c r="D1817" s="1">
        <v>0.0384057790996576</v>
      </c>
      <c r="E1817" s="5">
        <f t="shared" si="1"/>
        <v>0.05090123505</v>
      </c>
    </row>
    <row r="1818">
      <c r="A1818" s="3">
        <v>44818.666666666664</v>
      </c>
      <c r="B1818" s="1">
        <v>255.27</v>
      </c>
      <c r="C1818" s="1">
        <v>273.91889</v>
      </c>
      <c r="D1818" s="1">
        <v>0.0680817960382358</v>
      </c>
      <c r="E1818" s="5">
        <f t="shared" si="1"/>
        <v>0.04721333213</v>
      </c>
    </row>
    <row r="1819">
      <c r="A1819" s="3">
        <v>44818.708333333336</v>
      </c>
      <c r="B1819" s="1">
        <v>257.0</v>
      </c>
      <c r="C1819" s="1">
        <v>271.27968</v>
      </c>
      <c r="D1819" s="1">
        <v>0.0526382219265371</v>
      </c>
      <c r="E1819" s="5">
        <f t="shared" si="1"/>
        <v>0.04445857067</v>
      </c>
    </row>
    <row r="1820">
      <c r="A1820" s="3">
        <v>44818.75</v>
      </c>
      <c r="B1820" s="1">
        <v>257.68</v>
      </c>
      <c r="C1820" s="1">
        <v>269.72303</v>
      </c>
      <c r="D1820" s="1">
        <v>0.044649617053464</v>
      </c>
      <c r="E1820" s="5">
        <f t="shared" si="1"/>
        <v>0.0428959119</v>
      </c>
    </row>
    <row r="1821">
      <c r="A1821" s="3">
        <v>44818.791666666664</v>
      </c>
      <c r="B1821" s="1">
        <v>260.71</v>
      </c>
      <c r="C1821" s="1">
        <v>268.01979</v>
      </c>
      <c r="D1821" s="1">
        <v>0.0272733218692545</v>
      </c>
      <c r="E1821" s="5">
        <f t="shared" si="1"/>
        <v>0.041928953</v>
      </c>
    </row>
    <row r="1822">
      <c r="A1822" s="3">
        <v>44818.833333333336</v>
      </c>
      <c r="B1822" s="1">
        <v>263.35</v>
      </c>
      <c r="C1822" s="1">
        <v>266.92605</v>
      </c>
      <c r="D1822" s="1">
        <v>0.0133971562535764</v>
      </c>
      <c r="E1822" s="5">
        <f t="shared" si="1"/>
        <v>0.04104605179</v>
      </c>
    </row>
    <row r="1823">
      <c r="A1823" s="3">
        <v>44818.875</v>
      </c>
      <c r="B1823" s="1">
        <v>272.29</v>
      </c>
      <c r="C1823" s="1">
        <v>268.98496</v>
      </c>
      <c r="D1823" s="1">
        <v>0.0122870810323373</v>
      </c>
      <c r="E1823" s="5">
        <f t="shared" si="1"/>
        <v>0.04004837568</v>
      </c>
    </row>
    <row r="1824">
      <c r="A1824" s="3">
        <v>44818.916666666664</v>
      </c>
      <c r="B1824" s="1">
        <v>275.85</v>
      </c>
      <c r="C1824" s="1">
        <v>275.16866</v>
      </c>
      <c r="D1824" s="1">
        <v>0.00247608139676965</v>
      </c>
      <c r="E1824" s="5">
        <f t="shared" si="1"/>
        <v>0.03801812093</v>
      </c>
    </row>
    <row r="1825">
      <c r="A1825" s="3">
        <v>44818.958333333336</v>
      </c>
      <c r="B1825" s="1">
        <v>285.54</v>
      </c>
      <c r="C1825" s="1">
        <v>284.68467</v>
      </c>
      <c r="D1825" s="1">
        <v>0.00300448211700348</v>
      </c>
      <c r="E1825" s="5">
        <f t="shared" si="1"/>
        <v>0.03543440382</v>
      </c>
    </row>
    <row r="1826">
      <c r="A1826" s="3">
        <v>44819.0</v>
      </c>
      <c r="B1826" s="1">
        <v>294.42</v>
      </c>
      <c r="C1826" s="1">
        <v>315.87997</v>
      </c>
      <c r="D1826" s="1">
        <v>0.0679371028178836</v>
      </c>
      <c r="E1826" s="5">
        <f t="shared" si="1"/>
        <v>0.03638327577</v>
      </c>
    </row>
    <row r="1827">
      <c r="A1827" s="3">
        <v>44819.041666666664</v>
      </c>
      <c r="B1827" s="1">
        <v>314.94</v>
      </c>
      <c r="C1827" s="1">
        <v>312.89114</v>
      </c>
      <c r="D1827" s="1">
        <v>0.00654815601362183</v>
      </c>
      <c r="E1827" s="5">
        <f t="shared" si="1"/>
        <v>0.03646308673</v>
      </c>
    </row>
    <row r="1828">
      <c r="A1828" s="3">
        <v>44819.083333333336</v>
      </c>
      <c r="B1828" s="1">
        <v>307.07</v>
      </c>
      <c r="C1828" s="1">
        <v>303.63445</v>
      </c>
      <c r="D1828" s="1">
        <v>0.0113147569388123</v>
      </c>
      <c r="E1828" s="5">
        <f t="shared" si="1"/>
        <v>0.03665422146</v>
      </c>
    </row>
    <row r="1829">
      <c r="A1829" s="3">
        <v>44819.125</v>
      </c>
      <c r="B1829" s="1">
        <v>285.78</v>
      </c>
      <c r="C1829" s="1">
        <v>290.31587</v>
      </c>
      <c r="D1829" s="1">
        <v>0.0156239133602997</v>
      </c>
      <c r="E1829" s="5">
        <f t="shared" si="1"/>
        <v>0.03562324631</v>
      </c>
    </row>
    <row r="1830">
      <c r="A1830" s="3">
        <v>44819.166666666664</v>
      </c>
      <c r="B1830" s="1">
        <v>277.4</v>
      </c>
      <c r="C1830" s="1">
        <v>277.14673</v>
      </c>
      <c r="D1830" s="1">
        <v>9.13848054422241E-4</v>
      </c>
      <c r="E1830" s="5">
        <f t="shared" si="1"/>
        <v>0.03241837204</v>
      </c>
    </row>
    <row r="1831">
      <c r="A1831" s="3">
        <v>44819.208333333336</v>
      </c>
      <c r="B1831" s="1">
        <v>269.53</v>
      </c>
      <c r="C1831" s="1">
        <v>267.48224</v>
      </c>
      <c r="D1831" s="1">
        <v>0.00765568585039508</v>
      </c>
      <c r="E1831" s="5">
        <f t="shared" si="1"/>
        <v>0.02931232811</v>
      </c>
    </row>
    <row r="1832">
      <c r="A1832" s="3">
        <v>44819.25</v>
      </c>
      <c r="B1832" s="1">
        <v>261.1</v>
      </c>
      <c r="C1832" s="1">
        <v>262.22038</v>
      </c>
      <c r="D1832" s="1">
        <v>0.00427266561050653</v>
      </c>
      <c r="E1832" s="5">
        <f t="shared" si="1"/>
        <v>0.02625895588</v>
      </c>
    </row>
    <row r="1833">
      <c r="A1833" s="3">
        <v>44819.291666666664</v>
      </c>
      <c r="B1833" s="1">
        <v>253.68</v>
      </c>
      <c r="C1833" s="1">
        <v>259.28208</v>
      </c>
      <c r="D1833" s="1">
        <v>0.0216061210246384</v>
      </c>
      <c r="E1833" s="5">
        <f t="shared" si="1"/>
        <v>0.02458911052</v>
      </c>
    </row>
    <row r="1834">
      <c r="A1834" s="3">
        <v>44819.333333333336</v>
      </c>
      <c r="B1834" s="1">
        <v>251.26</v>
      </c>
      <c r="C1834" s="1">
        <v>258.601</v>
      </c>
      <c r="D1834" s="1">
        <v>0.0283873612244345</v>
      </c>
      <c r="E1834" s="5">
        <f t="shared" si="1"/>
        <v>0.02394674481</v>
      </c>
    </row>
    <row r="1835">
      <c r="A1835" s="3">
        <v>44819.375</v>
      </c>
      <c r="B1835" s="1">
        <v>249.55</v>
      </c>
      <c r="C1835" s="1">
        <v>261.02077</v>
      </c>
      <c r="D1835" s="1">
        <v>0.0439458132009955</v>
      </c>
      <c r="E1835" s="5">
        <f t="shared" si="1"/>
        <v>0.02461641711</v>
      </c>
    </row>
    <row r="1836">
      <c r="A1836" s="3">
        <v>44819.416666666664</v>
      </c>
      <c r="B1836" s="1">
        <v>252.88</v>
      </c>
      <c r="C1836" s="1">
        <v>266.30947</v>
      </c>
      <c r="D1836" s="1">
        <v>0.0504280602563625</v>
      </c>
      <c r="E1836" s="5">
        <f t="shared" si="1"/>
        <v>0.02560328996</v>
      </c>
    </row>
    <row r="1837">
      <c r="A1837" s="3">
        <v>44819.458333333336</v>
      </c>
      <c r="B1837" s="1">
        <v>264.03</v>
      </c>
      <c r="C1837" s="1">
        <v>274.14621</v>
      </c>
      <c r="D1837" s="1">
        <v>0.0369007837095396</v>
      </c>
      <c r="E1837" s="5">
        <f t="shared" si="1"/>
        <v>0.02696975701</v>
      </c>
    </row>
    <row r="1838">
      <c r="A1838" s="3">
        <v>44819.5</v>
      </c>
      <c r="B1838" s="1">
        <v>279.87</v>
      </c>
      <c r="C1838" s="1">
        <v>281.6178</v>
      </c>
      <c r="D1838" s="1">
        <v>0.0062062838357518</v>
      </c>
      <c r="E1838" s="5">
        <f t="shared" si="1"/>
        <v>0.02593183587</v>
      </c>
    </row>
    <row r="1839">
      <c r="A1839" s="3">
        <v>44819.541666666664</v>
      </c>
      <c r="B1839" s="1">
        <v>282.8</v>
      </c>
      <c r="C1839" s="1">
        <v>286.20132</v>
      </c>
      <c r="D1839" s="1">
        <v>0.011884361679394</v>
      </c>
      <c r="E1839" s="5">
        <f t="shared" si="1"/>
        <v>0.02483375541</v>
      </c>
    </row>
    <row r="1840">
      <c r="A1840" s="3">
        <v>44819.583333333336</v>
      </c>
      <c r="B1840" s="1">
        <v>269.74</v>
      </c>
      <c r="C1840" s="1">
        <v>287.55679</v>
      </c>
      <c r="D1840" s="1">
        <v>0.0619592046496275</v>
      </c>
      <c r="E1840" s="5">
        <f t="shared" si="1"/>
        <v>0.02657490229</v>
      </c>
    </row>
    <row r="1841">
      <c r="A1841" s="3">
        <v>44819.625</v>
      </c>
      <c r="B1841" s="1">
        <v>239.17</v>
      </c>
      <c r="C1841" s="1">
        <v>288.51622</v>
      </c>
      <c r="D1841" s="1">
        <v>0.171034474248969</v>
      </c>
      <c r="E1841" s="5">
        <f t="shared" si="1"/>
        <v>0.03210109792</v>
      </c>
    </row>
    <row r="1842">
      <c r="A1842" s="3">
        <v>44819.666666666664</v>
      </c>
      <c r="B1842" s="1">
        <v>238.78</v>
      </c>
      <c r="C1842" s="1">
        <v>289.3216</v>
      </c>
      <c r="D1842" s="1">
        <v>0.174690033512879</v>
      </c>
      <c r="E1842" s="5">
        <f t="shared" si="1"/>
        <v>0.03654310782</v>
      </c>
    </row>
    <row r="1843">
      <c r="A1843" s="3">
        <v>44819.708333333336</v>
      </c>
      <c r="B1843" s="1">
        <v>257.47</v>
      </c>
      <c r="C1843" s="1">
        <v>291.89767</v>
      </c>
      <c r="D1843" s="1">
        <v>0.117944312470873</v>
      </c>
      <c r="E1843" s="5">
        <f t="shared" si="1"/>
        <v>0.03926419492</v>
      </c>
    </row>
    <row r="1844">
      <c r="A1844" s="3">
        <v>44819.75</v>
      </c>
      <c r="B1844" s="1">
        <v>273.7</v>
      </c>
      <c r="C1844" s="1">
        <v>295.28101</v>
      </c>
      <c r="D1844" s="1">
        <v>0.0730863457829543</v>
      </c>
      <c r="E1844" s="5">
        <f t="shared" si="1"/>
        <v>0.04044905862</v>
      </c>
    </row>
    <row r="1845">
      <c r="A1845" s="3">
        <v>44819.791666666664</v>
      </c>
      <c r="B1845" s="1">
        <v>279.2</v>
      </c>
      <c r="C1845" s="1">
        <v>297.3957</v>
      </c>
      <c r="D1845" s="1">
        <v>0.061183467010451</v>
      </c>
      <c r="E1845" s="5">
        <f t="shared" si="1"/>
        <v>0.04186198134</v>
      </c>
    </row>
    <row r="1846">
      <c r="A1846" s="3">
        <v>44819.833333333336</v>
      </c>
      <c r="B1846" s="1">
        <v>293.23</v>
      </c>
      <c r="C1846" s="1">
        <v>298.19129</v>
      </c>
      <c r="D1846" s="1">
        <v>0.0166379440526246</v>
      </c>
      <c r="E1846" s="5">
        <f t="shared" si="1"/>
        <v>0.04199701416</v>
      </c>
    </row>
    <row r="1847">
      <c r="A1847" s="3">
        <v>44819.875</v>
      </c>
      <c r="B1847" s="1">
        <v>297.27</v>
      </c>
      <c r="C1847" s="1">
        <v>299.87136</v>
      </c>
      <c r="D1847" s="1">
        <v>0.00867491980561264</v>
      </c>
      <c r="E1847" s="5">
        <f t="shared" si="1"/>
        <v>0.04184650744</v>
      </c>
    </row>
    <row r="1848">
      <c r="A1848" s="3">
        <v>44819.916666666664</v>
      </c>
      <c r="B1848" s="1">
        <v>294.89</v>
      </c>
      <c r="C1848" s="1">
        <v>303.37784</v>
      </c>
      <c r="D1848" s="1">
        <v>0.0279777850616907</v>
      </c>
      <c r="E1848" s="5">
        <f t="shared" si="1"/>
        <v>0.04290907843</v>
      </c>
    </row>
    <row r="1849">
      <c r="A1849" s="3">
        <v>44819.958333333336</v>
      </c>
      <c r="B1849" s="1">
        <v>284.7</v>
      </c>
      <c r="C1849" s="1">
        <v>308.3312</v>
      </c>
      <c r="D1849" s="1">
        <v>0.0766422600113126</v>
      </c>
      <c r="E1849" s="5">
        <f t="shared" si="1"/>
        <v>0.04597731917</v>
      </c>
    </row>
    <row r="1850">
      <c r="A1850" s="3">
        <v>44820.0</v>
      </c>
      <c r="B1850" s="1">
        <v>290.17</v>
      </c>
      <c r="C1850" s="1">
        <v>289.73111</v>
      </c>
      <c r="D1850" s="1">
        <v>0.00151481834311826</v>
      </c>
      <c r="E1850" s="5">
        <f t="shared" si="1"/>
        <v>0.04320972399</v>
      </c>
    </row>
    <row r="1851">
      <c r="A1851" s="3">
        <v>44820.041666666664</v>
      </c>
      <c r="B1851" s="1">
        <v>318.84</v>
      </c>
      <c r="C1851" s="1">
        <v>290.58092</v>
      </c>
      <c r="D1851" s="1">
        <v>0.0972502943414178</v>
      </c>
      <c r="E1851" s="5">
        <f t="shared" si="1"/>
        <v>0.04698897975</v>
      </c>
    </row>
    <row r="1852">
      <c r="A1852" s="3">
        <v>44820.083333333336</v>
      </c>
      <c r="B1852" s="1">
        <v>313.2</v>
      </c>
      <c r="C1852" s="1">
        <v>285.34445</v>
      </c>
      <c r="D1852" s="1">
        <v>0.0976207877882327</v>
      </c>
      <c r="E1852" s="5">
        <f t="shared" si="1"/>
        <v>0.05058506437</v>
      </c>
    </row>
    <row r="1853">
      <c r="A1853" s="3">
        <v>44820.125</v>
      </c>
      <c r="B1853" s="1">
        <v>294.5</v>
      </c>
      <c r="C1853" s="1">
        <v>276.01111</v>
      </c>
      <c r="D1853" s="1">
        <v>0.066986035453428</v>
      </c>
      <c r="E1853" s="5">
        <f t="shared" si="1"/>
        <v>0.05272515279</v>
      </c>
    </row>
    <row r="1854">
      <c r="A1854" s="3">
        <v>44820.166666666664</v>
      </c>
      <c r="B1854" s="1">
        <v>273.91</v>
      </c>
      <c r="C1854" s="1">
        <v>265.68273</v>
      </c>
      <c r="D1854" s="1">
        <v>0.0309665216101928</v>
      </c>
      <c r="E1854" s="5">
        <f t="shared" si="1"/>
        <v>0.05397734752</v>
      </c>
    </row>
    <row r="1855">
      <c r="A1855" s="3">
        <v>44820.208333333336</v>
      </c>
      <c r="B1855" s="1">
        <v>260.79</v>
      </c>
      <c r="C1855" s="1">
        <v>257.65807</v>
      </c>
      <c r="D1855" s="1">
        <v>0.0121553732044954</v>
      </c>
      <c r="E1855" s="5">
        <f t="shared" si="1"/>
        <v>0.0541648345</v>
      </c>
    </row>
    <row r="1856">
      <c r="A1856" s="3">
        <v>44820.25</v>
      </c>
      <c r="B1856" s="1">
        <v>251.91</v>
      </c>
      <c r="C1856" s="1">
        <v>253.5793</v>
      </c>
      <c r="D1856" s="1">
        <v>0.00658295057995661</v>
      </c>
      <c r="E1856" s="5">
        <f t="shared" si="1"/>
        <v>0.05426109637</v>
      </c>
    </row>
    <row r="1857">
      <c r="A1857" s="3">
        <v>44820.291666666664</v>
      </c>
      <c r="B1857" s="1">
        <v>243.56</v>
      </c>
      <c r="C1857" s="1">
        <v>251.67609</v>
      </c>
      <c r="D1857" s="1">
        <v>0.032248156747826</v>
      </c>
      <c r="E1857" s="5">
        <f t="shared" si="1"/>
        <v>0.05470451452</v>
      </c>
    </row>
    <row r="1858">
      <c r="A1858" s="3">
        <v>44820.333333333336</v>
      </c>
      <c r="B1858" s="1">
        <v>239.0</v>
      </c>
      <c r="C1858" s="1">
        <v>251.51906</v>
      </c>
      <c r="D1858" s="1">
        <v>0.0497738024307183</v>
      </c>
      <c r="E1858" s="5">
        <f t="shared" si="1"/>
        <v>0.05559561624</v>
      </c>
    </row>
    <row r="1859">
      <c r="A1859" s="3">
        <v>44820.375</v>
      </c>
      <c r="B1859" s="1">
        <v>239.63</v>
      </c>
      <c r="C1859" s="1">
        <v>254.00379</v>
      </c>
      <c r="D1859" s="1">
        <v>0.0565888800320657</v>
      </c>
      <c r="E1859" s="5">
        <f t="shared" si="1"/>
        <v>0.05612241069</v>
      </c>
    </row>
    <row r="1860">
      <c r="A1860" s="3">
        <v>44820.416666666664</v>
      </c>
      <c r="B1860" s="1">
        <v>249.48</v>
      </c>
      <c r="C1860" s="1">
        <v>259.39203</v>
      </c>
      <c r="D1860" s="1">
        <v>0.0382125464687561</v>
      </c>
      <c r="E1860" s="5">
        <f t="shared" si="1"/>
        <v>0.05561343095</v>
      </c>
    </row>
    <row r="1861">
      <c r="A1861" s="3">
        <v>44820.458333333336</v>
      </c>
      <c r="B1861" s="1">
        <v>264.27</v>
      </c>
      <c r="C1861" s="1">
        <v>267.53541</v>
      </c>
      <c r="D1861" s="1">
        <v>0.0122055244948697</v>
      </c>
      <c r="E1861" s="5">
        <f t="shared" si="1"/>
        <v>0.05458446182</v>
      </c>
    </row>
    <row r="1862">
      <c r="A1862" s="3">
        <v>44820.5</v>
      </c>
      <c r="B1862" s="1">
        <v>280.75</v>
      </c>
      <c r="C1862" s="1">
        <v>275.61497</v>
      </c>
      <c r="D1862" s="1">
        <v>0.0186311723198488</v>
      </c>
      <c r="E1862" s="5">
        <f t="shared" si="1"/>
        <v>0.0551021655</v>
      </c>
    </row>
    <row r="1863">
      <c r="A1863" s="3">
        <v>44820.541666666664</v>
      </c>
      <c r="B1863" s="1">
        <v>286.56</v>
      </c>
      <c r="C1863" s="1">
        <v>281.0813</v>
      </c>
      <c r="D1863" s="1">
        <v>0.0194915136652634</v>
      </c>
      <c r="E1863" s="5">
        <f t="shared" si="1"/>
        <v>0.05541913017</v>
      </c>
    </row>
    <row r="1864">
      <c r="A1864" s="3">
        <v>44820.583333333336</v>
      </c>
      <c r="B1864" s="1">
        <v>278.11</v>
      </c>
      <c r="C1864" s="1">
        <v>282.76265</v>
      </c>
      <c r="D1864" s="1">
        <v>0.0164542594292421</v>
      </c>
      <c r="E1864" s="5">
        <f t="shared" si="1"/>
        <v>0.05352309079</v>
      </c>
    </row>
    <row r="1865">
      <c r="A1865" s="3">
        <v>44820.625</v>
      </c>
      <c r="B1865" s="1">
        <v>250.01</v>
      </c>
      <c r="C1865" s="1">
        <v>282.65374</v>
      </c>
      <c r="D1865" s="1">
        <v>0.115490210743364</v>
      </c>
      <c r="E1865" s="5">
        <f t="shared" si="1"/>
        <v>0.05120874647</v>
      </c>
    </row>
    <row r="1866">
      <c r="A1866" s="3">
        <v>44820.666666666664</v>
      </c>
      <c r="B1866" s="1">
        <v>243.35</v>
      </c>
      <c r="C1866" s="1">
        <v>280.73681</v>
      </c>
      <c r="D1866" s="1">
        <v>0.133173879121872</v>
      </c>
      <c r="E1866" s="5">
        <f t="shared" si="1"/>
        <v>0.04947890671</v>
      </c>
    </row>
    <row r="1867">
      <c r="A1867" s="3">
        <v>44820.708333333336</v>
      </c>
      <c r="B1867" s="1">
        <v>257.86</v>
      </c>
      <c r="C1867" s="1">
        <v>279.43039</v>
      </c>
      <c r="D1867" s="1">
        <v>0.0771941448458772</v>
      </c>
      <c r="E1867" s="5">
        <f t="shared" si="1"/>
        <v>0.04778098306</v>
      </c>
    </row>
    <row r="1868">
      <c r="A1868" s="3">
        <v>44820.75</v>
      </c>
      <c r="B1868" s="1">
        <v>272.29</v>
      </c>
      <c r="C1868" s="1">
        <v>278.99058</v>
      </c>
      <c r="D1868" s="1">
        <v>0.0240172266748217</v>
      </c>
      <c r="E1868" s="5">
        <f t="shared" si="1"/>
        <v>0.04573643643</v>
      </c>
    </row>
    <row r="1869">
      <c r="A1869" s="3">
        <v>44820.791666666664</v>
      </c>
      <c r="B1869" s="1">
        <v>283.84</v>
      </c>
      <c r="C1869" s="1">
        <v>278.40935</v>
      </c>
      <c r="D1869" s="1">
        <v>0.0195059900107519</v>
      </c>
      <c r="E1869" s="5">
        <f t="shared" si="1"/>
        <v>0.04399987488</v>
      </c>
    </row>
    <row r="1870">
      <c r="A1870" s="3">
        <v>44820.833333333336</v>
      </c>
      <c r="B1870" s="1">
        <v>290.85</v>
      </c>
      <c r="C1870" s="1">
        <v>277.86198</v>
      </c>
      <c r="D1870" s="1">
        <v>0.0467427029779317</v>
      </c>
      <c r="E1870" s="5">
        <f t="shared" si="1"/>
        <v>0.04525423984</v>
      </c>
    </row>
    <row r="1871">
      <c r="A1871" s="3">
        <v>44820.875</v>
      </c>
      <c r="B1871" s="1">
        <v>293.83</v>
      </c>
      <c r="C1871" s="1">
        <v>279.09039</v>
      </c>
      <c r="D1871" s="1">
        <v>0.052813033082221</v>
      </c>
      <c r="E1871" s="5">
        <f t="shared" si="1"/>
        <v>0.04709332789</v>
      </c>
    </row>
    <row r="1872">
      <c r="A1872" s="3">
        <v>44820.916666666664</v>
      </c>
      <c r="B1872" s="1">
        <v>295.85</v>
      </c>
      <c r="C1872" s="1">
        <v>282.89888</v>
      </c>
      <c r="D1872" s="1">
        <v>0.0457800327806175</v>
      </c>
      <c r="E1872" s="5">
        <f t="shared" si="1"/>
        <v>0.04783508821</v>
      </c>
    </row>
    <row r="1873">
      <c r="A1873" s="3">
        <v>44820.958333333336</v>
      </c>
      <c r="B1873" s="1">
        <v>291.08</v>
      </c>
      <c r="C1873" s="1">
        <v>289.19103</v>
      </c>
      <c r="D1873" s="1">
        <v>0.00653191075808946</v>
      </c>
      <c r="E1873" s="5">
        <f t="shared" si="1"/>
        <v>0.04491382366</v>
      </c>
    </row>
    <row r="1874">
      <c r="A1874" s="3">
        <v>44821.0</v>
      </c>
      <c r="B1874" s="1">
        <v>292.22</v>
      </c>
      <c r="C1874" s="1">
        <v>277.08063</v>
      </c>
      <c r="D1874" s="1">
        <v>0.0546388608976385</v>
      </c>
      <c r="E1874" s="5">
        <f t="shared" si="1"/>
        <v>0.04712732544</v>
      </c>
    </row>
    <row r="1875">
      <c r="A1875" s="3">
        <v>44821.041666666664</v>
      </c>
      <c r="B1875" s="1">
        <v>310.68</v>
      </c>
      <c r="C1875" s="1">
        <v>280.24361</v>
      </c>
      <c r="D1875" s="1">
        <v>0.108606900974477</v>
      </c>
      <c r="E1875" s="5">
        <f t="shared" si="1"/>
        <v>0.04760051738</v>
      </c>
    </row>
    <row r="1876">
      <c r="A1876" s="3">
        <v>44821.083333333336</v>
      </c>
      <c r="B1876" s="1">
        <v>297.23</v>
      </c>
      <c r="C1876" s="1">
        <v>277.76143</v>
      </c>
      <c r="D1876" s="1">
        <v>0.070090976994178</v>
      </c>
      <c r="E1876" s="5">
        <f t="shared" si="1"/>
        <v>0.04645344193</v>
      </c>
    </row>
    <row r="1877">
      <c r="A1877" s="3">
        <v>44821.125</v>
      </c>
      <c r="B1877" s="1">
        <v>277.8</v>
      </c>
      <c r="C1877" s="1">
        <v>269.72754</v>
      </c>
      <c r="D1877" s="1">
        <v>0.0299282008800437</v>
      </c>
      <c r="E1877" s="5">
        <f t="shared" si="1"/>
        <v>0.04490936549</v>
      </c>
    </row>
    <row r="1878">
      <c r="A1878" s="3">
        <v>44821.166666666664</v>
      </c>
      <c r="B1878" s="1">
        <v>260.89</v>
      </c>
      <c r="C1878" s="1">
        <v>257.60772</v>
      </c>
      <c r="D1878" s="1">
        <v>0.0127413883403805</v>
      </c>
      <c r="E1878" s="5">
        <f t="shared" si="1"/>
        <v>0.04414998494</v>
      </c>
    </row>
    <row r="1879">
      <c r="A1879" s="3">
        <v>44821.208333333336</v>
      </c>
      <c r="B1879" s="1">
        <v>250.5</v>
      </c>
      <c r="C1879" s="1">
        <v>244.75017</v>
      </c>
      <c r="D1879" s="1">
        <v>0.0234926496680268</v>
      </c>
      <c r="E1879" s="5">
        <f t="shared" si="1"/>
        <v>0.04462237145</v>
      </c>
    </row>
    <row r="1880">
      <c r="A1880" s="3">
        <v>44821.25</v>
      </c>
      <c r="B1880" s="1">
        <v>241.63</v>
      </c>
      <c r="C1880" s="1">
        <v>233.79728</v>
      </c>
      <c r="D1880" s="1">
        <v>0.0335021861674352</v>
      </c>
      <c r="E1880" s="5">
        <f t="shared" si="1"/>
        <v>0.04574400627</v>
      </c>
    </row>
    <row r="1881">
      <c r="A1881" s="3">
        <v>44821.291666666664</v>
      </c>
      <c r="B1881" s="1">
        <v>235.76</v>
      </c>
      <c r="C1881" s="1">
        <v>226.22231</v>
      </c>
      <c r="D1881" s="1">
        <v>0.0421606958217339</v>
      </c>
      <c r="E1881" s="5">
        <f t="shared" si="1"/>
        <v>0.04615702873</v>
      </c>
    </row>
    <row r="1882">
      <c r="A1882" s="3">
        <v>44821.333333333336</v>
      </c>
      <c r="B1882" s="1">
        <v>230.57</v>
      </c>
      <c r="C1882" s="1">
        <v>222.82976</v>
      </c>
      <c r="D1882" s="1">
        <v>0.03473611424255</v>
      </c>
      <c r="E1882" s="5">
        <f t="shared" si="1"/>
        <v>0.04553045839</v>
      </c>
    </row>
    <row r="1883">
      <c r="A1883" s="3">
        <v>44821.375</v>
      </c>
      <c r="B1883" s="1">
        <v>229.43</v>
      </c>
      <c r="C1883" s="1">
        <v>224.21544</v>
      </c>
      <c r="D1883" s="1">
        <v>0.0232569175432343</v>
      </c>
      <c r="E1883" s="5">
        <f t="shared" si="1"/>
        <v>0.04414162662</v>
      </c>
    </row>
    <row r="1884">
      <c r="A1884" s="3">
        <v>44821.416666666664</v>
      </c>
      <c r="B1884" s="1">
        <v>232.48</v>
      </c>
      <c r="C1884" s="1">
        <v>229.93396</v>
      </c>
      <c r="D1884" s="1">
        <v>0.0110729185023385</v>
      </c>
      <c r="E1884" s="5">
        <f t="shared" si="1"/>
        <v>0.04301080879</v>
      </c>
    </row>
    <row r="1885">
      <c r="A1885" s="3">
        <v>44821.458333333336</v>
      </c>
      <c r="B1885" s="1">
        <v>241.16</v>
      </c>
      <c r="C1885" s="1">
        <v>237.01545</v>
      </c>
      <c r="D1885" s="1">
        <v>0.0174864128055787</v>
      </c>
      <c r="E1885" s="5">
        <f t="shared" si="1"/>
        <v>0.0432308458</v>
      </c>
    </row>
    <row r="1886">
      <c r="A1886" s="3">
        <v>44821.5</v>
      </c>
      <c r="B1886" s="1">
        <v>253.27</v>
      </c>
      <c r="C1886" s="1">
        <v>242.16886</v>
      </c>
      <c r="D1886" s="1">
        <v>0.0458404932822494</v>
      </c>
      <c r="E1886" s="5">
        <f t="shared" si="1"/>
        <v>0.04436456751</v>
      </c>
    </row>
    <row r="1887">
      <c r="A1887" s="3">
        <v>44821.541666666664</v>
      </c>
      <c r="B1887" s="1">
        <v>264.37</v>
      </c>
      <c r="C1887" s="1">
        <v>244.12073</v>
      </c>
      <c r="D1887" s="1">
        <v>0.0829477693270866</v>
      </c>
      <c r="E1887" s="5">
        <f t="shared" si="1"/>
        <v>0.04700857816</v>
      </c>
    </row>
    <row r="1888">
      <c r="A1888" s="3">
        <v>44821.583333333336</v>
      </c>
      <c r="B1888" s="1">
        <v>254.6</v>
      </c>
      <c r="C1888" s="1">
        <v>242.87609</v>
      </c>
      <c r="D1888" s="1">
        <v>0.0482711575272806</v>
      </c>
      <c r="E1888" s="5">
        <f t="shared" si="1"/>
        <v>0.04833428225</v>
      </c>
    </row>
    <row r="1889">
      <c r="A1889" s="3">
        <v>44821.625</v>
      </c>
      <c r="B1889" s="1">
        <v>233.15</v>
      </c>
      <c r="C1889" s="1">
        <v>240.68646</v>
      </c>
      <c r="D1889" s="1">
        <v>0.0313123555018425</v>
      </c>
      <c r="E1889" s="5">
        <f t="shared" si="1"/>
        <v>0.04482687161</v>
      </c>
    </row>
    <row r="1890">
      <c r="A1890" s="3">
        <v>44821.666666666664</v>
      </c>
      <c r="B1890" s="1">
        <v>236.53</v>
      </c>
      <c r="C1890" s="1">
        <v>237.407</v>
      </c>
      <c r="D1890" s="1">
        <v>0.00369407810216214</v>
      </c>
      <c r="E1890" s="5">
        <f t="shared" si="1"/>
        <v>0.0394318799</v>
      </c>
    </row>
    <row r="1891">
      <c r="A1891" s="3">
        <v>44821.708333333336</v>
      </c>
      <c r="B1891" s="1">
        <v>242.92</v>
      </c>
      <c r="C1891" s="1">
        <v>234.82426</v>
      </c>
      <c r="D1891" s="1">
        <v>0.0344757394316923</v>
      </c>
      <c r="E1891" s="5">
        <f t="shared" si="1"/>
        <v>0.03765194635</v>
      </c>
    </row>
    <row r="1892">
      <c r="A1892" s="3">
        <v>44821.75</v>
      </c>
      <c r="B1892" s="1">
        <v>250.75</v>
      </c>
      <c r="C1892" s="1">
        <v>233.61011</v>
      </c>
      <c r="D1892" s="1">
        <v>0.0733696414080709</v>
      </c>
      <c r="E1892" s="5">
        <f t="shared" si="1"/>
        <v>0.03970829696</v>
      </c>
    </row>
    <row r="1893">
      <c r="A1893" s="3">
        <v>44821.791666666664</v>
      </c>
      <c r="B1893" s="1">
        <v>253.97</v>
      </c>
      <c r="C1893" s="1">
        <v>233.77131</v>
      </c>
      <c r="D1893" s="1">
        <v>0.0864036309673757</v>
      </c>
      <c r="E1893" s="5">
        <f t="shared" si="1"/>
        <v>0.04249569867</v>
      </c>
    </row>
    <row r="1894">
      <c r="A1894" s="3">
        <v>44821.833333333336</v>
      </c>
      <c r="B1894" s="1">
        <v>259.19</v>
      </c>
      <c r="C1894" s="1">
        <v>235.61096</v>
      </c>
      <c r="D1894" s="1">
        <v>0.100076159445214</v>
      </c>
      <c r="E1894" s="5">
        <f t="shared" si="1"/>
        <v>0.04471792602</v>
      </c>
    </row>
    <row r="1895">
      <c r="A1895" s="3">
        <v>44821.875</v>
      </c>
      <c r="B1895" s="1">
        <v>265.61</v>
      </c>
      <c r="C1895" s="1">
        <v>239.85016</v>
      </c>
      <c r="D1895" s="1">
        <v>0.107399719891785</v>
      </c>
      <c r="E1895" s="5">
        <f t="shared" si="1"/>
        <v>0.0469923713</v>
      </c>
    </row>
    <row r="1896">
      <c r="A1896" s="3">
        <v>44821.916666666664</v>
      </c>
      <c r="B1896" s="1">
        <v>267.58</v>
      </c>
      <c r="C1896" s="1">
        <v>246.25862</v>
      </c>
      <c r="D1896" s="1">
        <v>0.0865812534805887</v>
      </c>
      <c r="E1896" s="5">
        <f t="shared" si="1"/>
        <v>0.04869242217</v>
      </c>
    </row>
    <row r="1897">
      <c r="A1897" s="3">
        <v>44821.958333333336</v>
      </c>
      <c r="B1897" s="1">
        <v>266.87</v>
      </c>
      <c r="C1897" s="1">
        <v>254.99689</v>
      </c>
      <c r="D1897" s="1">
        <v>0.0465617835574386</v>
      </c>
      <c r="E1897" s="5">
        <f t="shared" si="1"/>
        <v>0.05036033353</v>
      </c>
    </row>
    <row r="1898">
      <c r="A1898" s="3">
        <v>44822.0</v>
      </c>
      <c r="B1898" s="1">
        <v>278.39</v>
      </c>
      <c r="C1898" s="1">
        <v>276.10842</v>
      </c>
      <c r="D1898" s="1">
        <v>0.00826334814418177</v>
      </c>
      <c r="E1898" s="5">
        <f t="shared" si="1"/>
        <v>0.0484280205</v>
      </c>
    </row>
    <row r="1899">
      <c r="A1899" s="3">
        <v>44822.041666666664</v>
      </c>
      <c r="B1899" s="1">
        <v>305.56</v>
      </c>
      <c r="C1899" s="1">
        <v>265.60232</v>
      </c>
      <c r="D1899" s="1">
        <v>0.150441758189461</v>
      </c>
      <c r="E1899" s="5">
        <f t="shared" si="1"/>
        <v>0.05017113955</v>
      </c>
    </row>
    <row r="1900">
      <c r="A1900" s="3">
        <v>44822.083333333336</v>
      </c>
      <c r="B1900" s="1">
        <v>305.09</v>
      </c>
      <c r="C1900" s="1">
        <v>250.20969</v>
      </c>
      <c r="D1900" s="1">
        <v>0.219337268672528</v>
      </c>
      <c r="E1900" s="5">
        <f t="shared" si="1"/>
        <v>0.05638973504</v>
      </c>
    </row>
    <row r="1901">
      <c r="A1901" s="3">
        <v>44822.125</v>
      </c>
      <c r="B1901" s="1">
        <v>287.45</v>
      </c>
      <c r="C1901" s="1">
        <v>234.58681</v>
      </c>
      <c r="D1901" s="1">
        <v>0.225345960414398</v>
      </c>
      <c r="E1901" s="5">
        <f t="shared" si="1"/>
        <v>0.06453214168</v>
      </c>
    </row>
    <row r="1902">
      <c r="A1902" s="3">
        <v>44822.166666666664</v>
      </c>
      <c r="B1902" s="1">
        <v>275.25</v>
      </c>
      <c r="C1902" s="1">
        <v>221.63888</v>
      </c>
      <c r="D1902" s="1">
        <v>0.24188499779461</v>
      </c>
      <c r="E1902" s="5">
        <f t="shared" si="1"/>
        <v>0.07407979208</v>
      </c>
    </row>
    <row r="1903">
      <c r="A1903" s="3">
        <v>44822.208333333336</v>
      </c>
      <c r="B1903" s="1">
        <v>269.7</v>
      </c>
      <c r="C1903" s="1">
        <v>212.89383</v>
      </c>
      <c r="D1903" s="1">
        <v>0.266828634723702</v>
      </c>
      <c r="E1903" s="5">
        <f t="shared" si="1"/>
        <v>0.08421879146</v>
      </c>
    </row>
    <row r="1904">
      <c r="A1904" s="3">
        <v>44822.25</v>
      </c>
      <c r="B1904" s="1">
        <v>260.35</v>
      </c>
      <c r="C1904" s="1">
        <v>208.66601</v>
      </c>
      <c r="D1904" s="1">
        <v>0.247687632499418</v>
      </c>
      <c r="E1904" s="5">
        <f t="shared" si="1"/>
        <v>0.09314318505</v>
      </c>
    </row>
    <row r="1905">
      <c r="A1905" s="3">
        <v>44822.291666666664</v>
      </c>
      <c r="B1905" s="1">
        <v>252.3</v>
      </c>
      <c r="C1905" s="1">
        <v>208.17058</v>
      </c>
      <c r="D1905" s="1">
        <v>0.211986823498306</v>
      </c>
      <c r="E1905" s="5">
        <f t="shared" si="1"/>
        <v>0.1002192737</v>
      </c>
    </row>
    <row r="1906">
      <c r="A1906" s="3">
        <v>44822.333333333336</v>
      </c>
      <c r="B1906" s="1">
        <v>252.71</v>
      </c>
      <c r="C1906" s="1">
        <v>211.91467</v>
      </c>
      <c r="D1906" s="1">
        <v>0.192508286472097</v>
      </c>
      <c r="E1906" s="5">
        <f t="shared" si="1"/>
        <v>0.1067931142</v>
      </c>
    </row>
    <row r="1907">
      <c r="A1907" s="3">
        <v>44822.375</v>
      </c>
      <c r="B1907" s="1">
        <v>252.08</v>
      </c>
      <c r="C1907" s="1">
        <v>219.88534</v>
      </c>
      <c r="D1907" s="1">
        <v>0.146415672822935</v>
      </c>
      <c r="E1907" s="5">
        <f t="shared" si="1"/>
        <v>0.111924729</v>
      </c>
    </row>
    <row r="1908">
      <c r="A1908" s="3">
        <v>44822.416666666664</v>
      </c>
      <c r="B1908" s="1">
        <v>253.4</v>
      </c>
      <c r="C1908" s="1">
        <v>230.69919</v>
      </c>
      <c r="D1908" s="1">
        <v>0.0984000420634334</v>
      </c>
      <c r="E1908" s="5">
        <f t="shared" si="1"/>
        <v>0.1155633592</v>
      </c>
    </row>
    <row r="1909">
      <c r="A1909" s="3">
        <v>44822.458333333336</v>
      </c>
      <c r="B1909" s="1">
        <v>254.75</v>
      </c>
      <c r="C1909" s="1">
        <v>240.82197</v>
      </c>
      <c r="D1909" s="1">
        <v>0.0578353793883506</v>
      </c>
      <c r="E1909" s="5">
        <f t="shared" si="1"/>
        <v>0.1172445661</v>
      </c>
    </row>
    <row r="1910">
      <c r="A1910" s="3">
        <v>44822.5</v>
      </c>
      <c r="B1910" s="1">
        <v>260.17</v>
      </c>
      <c r="C1910" s="1">
        <v>245.67471</v>
      </c>
      <c r="D1910" s="1">
        <v>0.059001962391652</v>
      </c>
      <c r="E1910" s="5">
        <f t="shared" si="1"/>
        <v>0.1177929607</v>
      </c>
    </row>
    <row r="1911">
      <c r="A1911" s="3">
        <v>44822.541666666664</v>
      </c>
      <c r="B1911" s="1">
        <v>271.0</v>
      </c>
      <c r="C1911" s="1">
        <v>245.17145</v>
      </c>
      <c r="D1911" s="1">
        <v>0.105348930309789</v>
      </c>
      <c r="E1911" s="5">
        <f t="shared" si="1"/>
        <v>0.1187263424</v>
      </c>
    </row>
    <row r="1912">
      <c r="A1912" s="3">
        <v>44822.583333333336</v>
      </c>
      <c r="B1912" s="1">
        <v>258.88</v>
      </c>
      <c r="C1912" s="1">
        <v>242.47359</v>
      </c>
      <c r="D1912" s="1">
        <v>0.0676626679218961</v>
      </c>
      <c r="E1912" s="5">
        <f t="shared" si="1"/>
        <v>0.119534322</v>
      </c>
    </row>
    <row r="1913">
      <c r="A1913" s="3">
        <v>44822.625</v>
      </c>
      <c r="B1913" s="1">
        <v>244.58</v>
      </c>
      <c r="C1913" s="1">
        <v>241.75379</v>
      </c>
      <c r="D1913" s="1">
        <v>0.011690447541691</v>
      </c>
      <c r="E1913" s="5">
        <f t="shared" si="1"/>
        <v>0.1187167425</v>
      </c>
    </row>
    <row r="1914">
      <c r="A1914" s="3">
        <v>44822.666666666664</v>
      </c>
      <c r="B1914" s="1">
        <v>258.12</v>
      </c>
      <c r="C1914" s="1">
        <v>241.70947</v>
      </c>
      <c r="D1914" s="1">
        <v>0.0678936162492929</v>
      </c>
      <c r="E1914" s="5">
        <f t="shared" si="1"/>
        <v>0.1213917232</v>
      </c>
    </row>
    <row r="1915">
      <c r="A1915" s="3">
        <v>44822.708333333336</v>
      </c>
      <c r="B1915" s="1">
        <v>269.41</v>
      </c>
      <c r="C1915" s="1">
        <v>243.49164</v>
      </c>
      <c r="D1915" s="1">
        <v>0.106444558014394</v>
      </c>
      <c r="E1915" s="5">
        <f t="shared" si="1"/>
        <v>0.124390424</v>
      </c>
    </row>
    <row r="1916">
      <c r="A1916" s="3">
        <v>44822.75</v>
      </c>
      <c r="B1916" s="1">
        <v>280.21</v>
      </c>
      <c r="C1916" s="1">
        <v>246.91403</v>
      </c>
      <c r="D1916" s="1">
        <v>0.134848432873579</v>
      </c>
      <c r="E1916" s="5">
        <f t="shared" si="1"/>
        <v>0.1269520403</v>
      </c>
    </row>
    <row r="1917">
      <c r="A1917" s="3">
        <v>44822.791666666664</v>
      </c>
      <c r="B1917" s="1">
        <v>287.47</v>
      </c>
      <c r="C1917" s="1">
        <v>250.48836</v>
      </c>
      <c r="D1917" s="1">
        <v>0.147638157717189</v>
      </c>
      <c r="E1917" s="5">
        <f t="shared" si="1"/>
        <v>0.1295034789</v>
      </c>
    </row>
    <row r="1918">
      <c r="A1918" s="3">
        <v>44822.833333333336</v>
      </c>
      <c r="B1918" s="1">
        <v>297.88</v>
      </c>
      <c r="C1918" s="1">
        <v>254.47732</v>
      </c>
      <c r="D1918" s="1">
        <v>0.170556181588205</v>
      </c>
      <c r="E1918" s="5">
        <f t="shared" si="1"/>
        <v>0.1324401465</v>
      </c>
    </row>
    <row r="1919">
      <c r="A1919" s="3">
        <v>44822.875</v>
      </c>
      <c r="B1919" s="1">
        <v>299.17</v>
      </c>
      <c r="C1919" s="1">
        <v>259.86564</v>
      </c>
      <c r="D1919" s="1">
        <v>0.151248776098294</v>
      </c>
      <c r="E1919" s="5">
        <f t="shared" si="1"/>
        <v>0.1342671905</v>
      </c>
    </row>
    <row r="1920">
      <c r="A1920" s="3">
        <v>44822.916666666664</v>
      </c>
      <c r="B1920" s="1">
        <v>297.59</v>
      </c>
      <c r="C1920" s="1">
        <v>265.22964</v>
      </c>
      <c r="D1920" s="1">
        <v>0.122008837323007</v>
      </c>
      <c r="E1920" s="5">
        <f t="shared" si="1"/>
        <v>0.1357433398</v>
      </c>
    </row>
    <row r="1921">
      <c r="A1921" s="3">
        <v>44822.958333333336</v>
      </c>
      <c r="B1921" s="1">
        <v>296.3</v>
      </c>
      <c r="C1921" s="1">
        <v>269.86006</v>
      </c>
      <c r="D1921" s="1">
        <v>0.0979764845527716</v>
      </c>
      <c r="E1921" s="5">
        <f t="shared" si="1"/>
        <v>0.1378856191</v>
      </c>
    </row>
    <row r="1922">
      <c r="A1922" s="3">
        <v>44823.0</v>
      </c>
      <c r="B1922" s="1">
        <v>304.43</v>
      </c>
      <c r="C1922" s="1">
        <v>304.72669</v>
      </c>
      <c r="D1922" s="1">
        <v>9.73626563528164E-4</v>
      </c>
      <c r="E1922" s="5">
        <f t="shared" si="1"/>
        <v>0.1375818807</v>
      </c>
    </row>
    <row r="1923">
      <c r="A1923" s="3">
        <v>44823.041666666664</v>
      </c>
      <c r="B1923" s="1">
        <v>320.58</v>
      </c>
      <c r="C1923" s="1">
        <v>296.63546</v>
      </c>
      <c r="D1923" s="1">
        <v>0.0807204236472603</v>
      </c>
      <c r="E1923" s="5">
        <f t="shared" si="1"/>
        <v>0.134676825</v>
      </c>
    </row>
    <row r="1924">
      <c r="A1924" s="3">
        <v>44823.083333333336</v>
      </c>
      <c r="B1924" s="1">
        <v>310.62</v>
      </c>
      <c r="C1924" s="1">
        <v>282.93216</v>
      </c>
      <c r="D1924" s="1">
        <v>0.097860349279488</v>
      </c>
      <c r="E1924" s="5">
        <f t="shared" si="1"/>
        <v>0.1296152867</v>
      </c>
    </row>
    <row r="1925">
      <c r="A1925" s="3">
        <v>44823.125</v>
      </c>
      <c r="B1925" s="1">
        <v>295.83</v>
      </c>
      <c r="C1925" s="1">
        <v>268.53028</v>
      </c>
      <c r="D1925" s="1">
        <v>0.101663469758419</v>
      </c>
      <c r="E1925" s="5">
        <f t="shared" si="1"/>
        <v>0.1244618496</v>
      </c>
    </row>
    <row r="1926">
      <c r="A1926" s="3">
        <v>44823.166666666664</v>
      </c>
      <c r="B1926" s="1">
        <v>281.06</v>
      </c>
      <c r="C1926" s="1">
        <v>255.83125</v>
      </c>
      <c r="D1926" s="1">
        <v>0.0986148095668531</v>
      </c>
      <c r="E1926" s="5">
        <f t="shared" si="1"/>
        <v>0.1184922585</v>
      </c>
    </row>
    <row r="1927">
      <c r="A1927" s="3">
        <v>44823.208333333336</v>
      </c>
      <c r="B1927" s="1">
        <v>273.27</v>
      </c>
      <c r="C1927" s="1">
        <v>247.03619</v>
      </c>
      <c r="D1927" s="1">
        <v>0.106194197700344</v>
      </c>
      <c r="E1927" s="5">
        <f t="shared" si="1"/>
        <v>0.1117991569</v>
      </c>
    </row>
    <row r="1928">
      <c r="A1928" s="3">
        <v>44823.25</v>
      </c>
      <c r="B1928" s="1">
        <v>270.37</v>
      </c>
      <c r="C1928" s="1">
        <v>243.05857</v>
      </c>
      <c r="D1928" s="1">
        <v>0.112365632695033</v>
      </c>
      <c r="E1928" s="5">
        <f t="shared" si="1"/>
        <v>0.1061607403</v>
      </c>
    </row>
    <row r="1929">
      <c r="A1929" s="3">
        <v>44823.291666666664</v>
      </c>
      <c r="B1929" s="1">
        <v>263.55</v>
      </c>
      <c r="C1929" s="1">
        <v>242.65987</v>
      </c>
      <c r="D1929" s="1">
        <v>0.0860881117260962</v>
      </c>
      <c r="E1929" s="5">
        <f t="shared" si="1"/>
        <v>0.1009149606</v>
      </c>
    </row>
    <row r="1930">
      <c r="A1930" s="3">
        <v>44823.333333333336</v>
      </c>
      <c r="B1930" s="1">
        <v>260.05</v>
      </c>
      <c r="C1930" s="1">
        <v>245.17854</v>
      </c>
      <c r="D1930" s="1">
        <v>0.0606556348691855</v>
      </c>
      <c r="E1930" s="5">
        <f t="shared" si="1"/>
        <v>0.09542110011</v>
      </c>
    </row>
    <row r="1931">
      <c r="A1931" s="3">
        <v>44823.375</v>
      </c>
      <c r="B1931" s="1">
        <v>263.19</v>
      </c>
      <c r="C1931" s="1">
        <v>250.30723</v>
      </c>
      <c r="D1931" s="1">
        <v>0.0514678301541669</v>
      </c>
      <c r="E1931" s="5">
        <f t="shared" si="1"/>
        <v>0.09146494</v>
      </c>
    </row>
    <row r="1932">
      <c r="A1932" s="3">
        <v>44823.416666666664</v>
      </c>
      <c r="B1932" s="1">
        <v>275.43</v>
      </c>
      <c r="C1932" s="1">
        <v>258.03588</v>
      </c>
      <c r="D1932" s="1">
        <v>0.0674096951168185</v>
      </c>
      <c r="E1932" s="5">
        <f t="shared" si="1"/>
        <v>0.09017367554</v>
      </c>
    </row>
    <row r="1933">
      <c r="A1933" s="3">
        <v>44823.458333333336</v>
      </c>
      <c r="B1933" s="1">
        <v>292.72</v>
      </c>
      <c r="C1933" s="1">
        <v>267.13704</v>
      </c>
      <c r="D1933" s="1">
        <v>0.0957671762777637</v>
      </c>
      <c r="E1933" s="5">
        <f t="shared" si="1"/>
        <v>0.09175416708</v>
      </c>
    </row>
    <row r="1934">
      <c r="A1934" s="3">
        <v>44823.5</v>
      </c>
      <c r="B1934" s="1">
        <v>307.11</v>
      </c>
      <c r="C1934" s="1">
        <v>273.35692</v>
      </c>
      <c r="D1934" s="1">
        <v>0.123476222954224</v>
      </c>
      <c r="E1934" s="5">
        <f t="shared" si="1"/>
        <v>0.0944405946</v>
      </c>
    </row>
    <row r="1935">
      <c r="A1935" s="3">
        <v>44823.541666666664</v>
      </c>
      <c r="B1935" s="1">
        <v>317.04</v>
      </c>
      <c r="C1935" s="1">
        <v>274.65049</v>
      </c>
      <c r="D1935" s="1">
        <v>0.154339830232962</v>
      </c>
      <c r="E1935" s="5">
        <f t="shared" si="1"/>
        <v>0.0964818821</v>
      </c>
    </row>
    <row r="1936">
      <c r="A1936" s="3">
        <v>44823.583333333336</v>
      </c>
      <c r="B1936" s="1">
        <v>310.12</v>
      </c>
      <c r="C1936" s="1">
        <v>272.28838</v>
      </c>
      <c r="D1936" s="1">
        <v>0.138939531683283</v>
      </c>
      <c r="E1936" s="5">
        <f t="shared" si="1"/>
        <v>0.09945175142</v>
      </c>
    </row>
    <row r="1937">
      <c r="A1937" s="3">
        <v>44823.625</v>
      </c>
      <c r="B1937" s="1">
        <v>292.02</v>
      </c>
      <c r="C1937" s="1">
        <v>270.31382</v>
      </c>
      <c r="D1937" s="1">
        <v>0.0802999269515704</v>
      </c>
      <c r="E1937" s="5">
        <f t="shared" si="1"/>
        <v>0.1023104797</v>
      </c>
    </row>
    <row r="1938">
      <c r="A1938" s="3">
        <v>44823.666666666664</v>
      </c>
      <c r="B1938" s="1">
        <v>284.15</v>
      </c>
      <c r="C1938" s="1">
        <v>267.82703</v>
      </c>
      <c r="D1938" s="1">
        <v>0.0609459396237937</v>
      </c>
      <c r="E1938" s="5">
        <f t="shared" si="1"/>
        <v>0.1020209932</v>
      </c>
    </row>
    <row r="1939">
      <c r="A1939" s="3">
        <v>44823.708333333336</v>
      </c>
      <c r="B1939" s="1">
        <v>296.17</v>
      </c>
      <c r="C1939" s="1">
        <v>265.88311</v>
      </c>
      <c r="D1939" s="1">
        <v>0.11391054512639</v>
      </c>
      <c r="E1939" s="5">
        <f t="shared" si="1"/>
        <v>0.102332076</v>
      </c>
    </row>
    <row r="1940">
      <c r="A1940" s="3">
        <v>44823.75</v>
      </c>
      <c r="B1940" s="1">
        <v>308.79</v>
      </c>
      <c r="C1940" s="1">
        <v>264.63019</v>
      </c>
      <c r="D1940" s="1">
        <v>0.166873666228331</v>
      </c>
      <c r="E1940" s="5">
        <f t="shared" si="1"/>
        <v>0.1036664607</v>
      </c>
    </row>
    <row r="1941">
      <c r="A1941" s="3">
        <v>44823.791666666664</v>
      </c>
      <c r="B1941" s="1">
        <v>314.02</v>
      </c>
      <c r="C1941" s="1">
        <v>263.01137</v>
      </c>
      <c r="D1941" s="1">
        <v>0.193940779062137</v>
      </c>
      <c r="E1941" s="5">
        <f t="shared" si="1"/>
        <v>0.1055957366</v>
      </c>
    </row>
    <row r="1942">
      <c r="A1942" s="3">
        <v>44823.833333333336</v>
      </c>
      <c r="B1942" s="1">
        <v>313.55</v>
      </c>
      <c r="C1942" s="1">
        <v>261.84658</v>
      </c>
      <c r="D1942" s="1">
        <v>0.197456923057769</v>
      </c>
      <c r="E1942" s="5">
        <f t="shared" si="1"/>
        <v>0.1067166008</v>
      </c>
    </row>
    <row r="1943">
      <c r="A1943" s="3">
        <v>44823.875</v>
      </c>
      <c r="B1943" s="1">
        <v>312.93</v>
      </c>
      <c r="C1943" s="1">
        <v>262.77452</v>
      </c>
      <c r="D1943" s="1">
        <v>0.190868886374523</v>
      </c>
      <c r="E1943" s="5">
        <f t="shared" si="1"/>
        <v>0.1083674388</v>
      </c>
    </row>
    <row r="1944">
      <c r="A1944" s="3">
        <v>44823.916666666664</v>
      </c>
      <c r="B1944" s="1">
        <v>311.46</v>
      </c>
      <c r="C1944" s="1">
        <v>266.16025</v>
      </c>
      <c r="D1944" s="1">
        <v>0.17019727776781</v>
      </c>
      <c r="E1944" s="5">
        <f t="shared" si="1"/>
        <v>0.1103752905</v>
      </c>
    </row>
    <row r="1945">
      <c r="A1945" s="3">
        <v>44823.958333333336</v>
      </c>
      <c r="B1945" s="1">
        <v>307.78</v>
      </c>
      <c r="C1945" s="1">
        <v>271.57265</v>
      </c>
      <c r="D1945" s="1">
        <v>0.133324729128651</v>
      </c>
      <c r="E1945" s="5">
        <f t="shared" si="1"/>
        <v>0.111848134</v>
      </c>
    </row>
    <row r="1946">
      <c r="A1946" s="3">
        <v>44824.0</v>
      </c>
      <c r="B1946" s="1">
        <v>324.11</v>
      </c>
      <c r="C1946" s="1">
        <v>317.85573</v>
      </c>
      <c r="D1946" s="1">
        <v>0.0196764425168614</v>
      </c>
      <c r="E1946" s="5">
        <f t="shared" si="1"/>
        <v>0.112627418</v>
      </c>
    </row>
    <row r="1947">
      <c r="A1947" s="3">
        <v>44824.041666666664</v>
      </c>
      <c r="B1947" s="1">
        <v>352.4</v>
      </c>
      <c r="C1947" s="1">
        <v>312.49347</v>
      </c>
      <c r="D1947" s="1">
        <v>0.127703564493683</v>
      </c>
      <c r="E1947" s="5">
        <f t="shared" si="1"/>
        <v>0.1145850488</v>
      </c>
    </row>
    <row r="1948">
      <c r="A1948" s="3">
        <v>44824.083333333336</v>
      </c>
      <c r="B1948" s="1">
        <v>344.63</v>
      </c>
      <c r="C1948" s="1">
        <v>300.54273</v>
      </c>
      <c r="D1948" s="1">
        <v>0.146692185833275</v>
      </c>
      <c r="E1948" s="5">
        <f t="shared" si="1"/>
        <v>0.1166197087</v>
      </c>
    </row>
    <row r="1949">
      <c r="A1949" s="3">
        <v>44824.125</v>
      </c>
      <c r="B1949" s="1">
        <v>324.58</v>
      </c>
      <c r="C1949" s="1">
        <v>285.6944</v>
      </c>
      <c r="D1949" s="1">
        <v>0.136109073191494</v>
      </c>
      <c r="E1949" s="5">
        <f t="shared" si="1"/>
        <v>0.1180549422</v>
      </c>
    </row>
    <row r="1950">
      <c r="A1950" s="3">
        <v>44824.166666666664</v>
      </c>
      <c r="B1950" s="1">
        <v>299.72</v>
      </c>
      <c r="C1950" s="1">
        <v>271.69054</v>
      </c>
      <c r="D1950" s="1">
        <v>0.103166860355167</v>
      </c>
      <c r="E1950" s="5">
        <f t="shared" si="1"/>
        <v>0.118244611</v>
      </c>
    </row>
    <row r="1951">
      <c r="A1951" s="3">
        <v>44824.208333333336</v>
      </c>
      <c r="B1951" s="1">
        <v>287.51</v>
      </c>
      <c r="C1951" s="1">
        <v>261.35027</v>
      </c>
      <c r="D1951" s="1">
        <v>0.100094520659955</v>
      </c>
      <c r="E1951" s="5">
        <f t="shared" si="1"/>
        <v>0.1179904578</v>
      </c>
    </row>
    <row r="1952">
      <c r="A1952" s="3">
        <v>44824.25</v>
      </c>
      <c r="B1952" s="1">
        <v>281.82</v>
      </c>
      <c r="C1952" s="1">
        <v>255.17554</v>
      </c>
      <c r="D1952" s="1">
        <v>0.104416199138835</v>
      </c>
      <c r="E1952" s="5">
        <f t="shared" si="1"/>
        <v>0.1176592314</v>
      </c>
    </row>
    <row r="1953">
      <c r="A1953" s="3">
        <v>44824.291666666664</v>
      </c>
      <c r="B1953" s="1">
        <v>277.06</v>
      </c>
      <c r="C1953" s="1">
        <v>251.34995</v>
      </c>
      <c r="D1953" s="1">
        <v>0.102287865981274</v>
      </c>
      <c r="E1953" s="5">
        <f t="shared" si="1"/>
        <v>0.1183342211</v>
      </c>
    </row>
    <row r="1954">
      <c r="A1954" s="3">
        <v>44824.333333333336</v>
      </c>
      <c r="B1954" s="1">
        <v>279.02</v>
      </c>
      <c r="C1954" s="1">
        <v>250.02875</v>
      </c>
      <c r="D1954" s="1">
        <v>0.11595166555846</v>
      </c>
      <c r="E1954" s="5">
        <f t="shared" si="1"/>
        <v>0.1206382224</v>
      </c>
    </row>
    <row r="1955">
      <c r="A1955" s="3">
        <v>44824.375</v>
      </c>
      <c r="B1955" s="1">
        <v>285.66</v>
      </c>
      <c r="C1955" s="1">
        <v>252.42757</v>
      </c>
      <c r="D1955" s="1">
        <v>0.131651348543267</v>
      </c>
      <c r="E1955" s="5">
        <f t="shared" si="1"/>
        <v>0.1239792023</v>
      </c>
    </row>
    <row r="1956">
      <c r="A1956" s="3">
        <v>44824.416666666664</v>
      </c>
      <c r="B1956" s="1">
        <v>296.25</v>
      </c>
      <c r="C1956" s="1">
        <v>258.61764</v>
      </c>
      <c r="D1956" s="1">
        <v>0.145513507895285</v>
      </c>
      <c r="E1956" s="5">
        <f t="shared" si="1"/>
        <v>0.1272335279</v>
      </c>
    </row>
    <row r="1957">
      <c r="A1957" s="3">
        <v>44824.458333333336</v>
      </c>
      <c r="B1957" s="1">
        <v>305.02</v>
      </c>
      <c r="C1957" s="1">
        <v>267.00978</v>
      </c>
      <c r="D1957" s="1">
        <v>0.142355160174282</v>
      </c>
      <c r="E1957" s="5">
        <f t="shared" si="1"/>
        <v>0.1291746939</v>
      </c>
    </row>
    <row r="1958">
      <c r="A1958" s="3">
        <v>44824.5</v>
      </c>
      <c r="B1958" s="1">
        <v>308.34</v>
      </c>
      <c r="C1958" s="1">
        <v>273.26163</v>
      </c>
      <c r="D1958" s="1">
        <v>0.128369174991746</v>
      </c>
      <c r="E1958" s="5">
        <f t="shared" si="1"/>
        <v>0.1293785669</v>
      </c>
    </row>
    <row r="1959">
      <c r="A1959" s="3">
        <v>44824.541666666664</v>
      </c>
      <c r="B1959" s="1">
        <v>311.76</v>
      </c>
      <c r="C1959" s="1">
        <v>274.60707</v>
      </c>
      <c r="D1959" s="1">
        <v>0.135294877877688</v>
      </c>
      <c r="E1959" s="5">
        <f t="shared" si="1"/>
        <v>0.1285850272</v>
      </c>
    </row>
    <row r="1960">
      <c r="A1960" s="3">
        <v>44824.583333333336</v>
      </c>
      <c r="B1960" s="1">
        <v>299.72</v>
      </c>
      <c r="C1960" s="1">
        <v>271.47077</v>
      </c>
      <c r="D1960" s="1">
        <v>0.104059932492916</v>
      </c>
      <c r="E1960" s="5">
        <f t="shared" si="1"/>
        <v>0.1271317105</v>
      </c>
    </row>
    <row r="1961">
      <c r="A1961" s="3">
        <v>44824.625</v>
      </c>
      <c r="B1961" s="1">
        <v>281.77</v>
      </c>
      <c r="C1961" s="1">
        <v>268.50202</v>
      </c>
      <c r="D1961" s="1">
        <v>0.0494148237692959</v>
      </c>
      <c r="E1961" s="5">
        <f t="shared" si="1"/>
        <v>0.1258448312</v>
      </c>
    </row>
    <row r="1962">
      <c r="A1962" s="3">
        <v>44824.666666666664</v>
      </c>
      <c r="B1962" s="1">
        <v>282.59</v>
      </c>
      <c r="C1962" s="1">
        <v>266.11004</v>
      </c>
      <c r="D1962" s="1">
        <v>0.0619291177439225</v>
      </c>
      <c r="E1962" s="5">
        <f t="shared" si="1"/>
        <v>0.125885797</v>
      </c>
    </row>
    <row r="1963">
      <c r="A1963" s="3">
        <v>44824.708333333336</v>
      </c>
      <c r="B1963" s="1">
        <v>292.93</v>
      </c>
      <c r="C1963" s="1">
        <v>265.9232</v>
      </c>
      <c r="D1963" s="1">
        <v>0.101558645503664</v>
      </c>
      <c r="E1963" s="5">
        <f t="shared" si="1"/>
        <v>0.1253711345</v>
      </c>
    </row>
    <row r="1964">
      <c r="A1964" s="3">
        <v>44824.75</v>
      </c>
      <c r="B1964" s="1">
        <v>305.35</v>
      </c>
      <c r="C1964" s="1">
        <v>267.40943</v>
      </c>
      <c r="D1964" s="1">
        <v>0.141881944851384</v>
      </c>
      <c r="E1964" s="5">
        <f t="shared" si="1"/>
        <v>0.1243298128</v>
      </c>
    </row>
    <row r="1965">
      <c r="A1965" s="3">
        <v>44824.791666666664</v>
      </c>
      <c r="B1965" s="1">
        <v>315.15</v>
      </c>
      <c r="C1965" s="1">
        <v>268.31387</v>
      </c>
      <c r="D1965" s="1">
        <v>0.174557245214345</v>
      </c>
      <c r="E1965" s="5">
        <f t="shared" si="1"/>
        <v>0.1235221655</v>
      </c>
    </row>
    <row r="1966">
      <c r="A1966" s="3">
        <v>44824.833333333336</v>
      </c>
      <c r="B1966" s="1">
        <v>318.09</v>
      </c>
      <c r="C1966" s="1">
        <v>268.51482</v>
      </c>
      <c r="D1966" s="1">
        <v>0.1846273512948</v>
      </c>
      <c r="E1966" s="5">
        <f t="shared" si="1"/>
        <v>0.1229876001</v>
      </c>
    </row>
    <row r="1967">
      <c r="A1967" s="3">
        <v>44824.875</v>
      </c>
      <c r="B1967" s="1">
        <v>317.41</v>
      </c>
      <c r="C1967" s="1">
        <v>270.30099</v>
      </c>
      <c r="D1967" s="1">
        <v>0.174283527411423</v>
      </c>
      <c r="E1967" s="5">
        <f t="shared" si="1"/>
        <v>0.1222965434</v>
      </c>
    </row>
    <row r="1968">
      <c r="A1968" s="3">
        <v>44824.916666666664</v>
      </c>
      <c r="B1968" s="1">
        <v>316.45</v>
      </c>
      <c r="C1968" s="1">
        <v>274.70943</v>
      </c>
      <c r="D1968" s="1">
        <v>0.151944438165082</v>
      </c>
      <c r="E1968" s="5">
        <f t="shared" si="1"/>
        <v>0.1215360084</v>
      </c>
    </row>
    <row r="1969">
      <c r="A1969" s="3">
        <v>44824.958333333336</v>
      </c>
      <c r="B1969" s="1">
        <v>315.78</v>
      </c>
      <c r="C1969" s="1">
        <v>281.34771</v>
      </c>
      <c r="D1969" s="1">
        <v>0.122383402374236</v>
      </c>
      <c r="E1969" s="5">
        <f t="shared" si="1"/>
        <v>0.1210801198</v>
      </c>
    </row>
    <row r="1970">
      <c r="A1970" s="3">
        <v>44825.0</v>
      </c>
      <c r="B1970" s="1">
        <v>332.7</v>
      </c>
      <c r="C1970" s="1">
        <v>330.32883</v>
      </c>
      <c r="D1970" s="1">
        <v>0.00717821087550852</v>
      </c>
      <c r="E1970" s="5">
        <f t="shared" si="1"/>
        <v>0.1205593602</v>
      </c>
    </row>
    <row r="1971">
      <c r="A1971" s="3">
        <v>44825.041666666664</v>
      </c>
      <c r="B1971" s="1">
        <v>356.44</v>
      </c>
      <c r="C1971" s="1">
        <v>325.47687</v>
      </c>
      <c r="D1971" s="1">
        <v>0.095131583390242</v>
      </c>
      <c r="E1971" s="5">
        <f t="shared" si="1"/>
        <v>0.1192021943</v>
      </c>
    </row>
    <row r="1972">
      <c r="A1972" s="3">
        <v>44825.083333333336</v>
      </c>
      <c r="B1972" s="1">
        <v>347.34</v>
      </c>
      <c r="C1972" s="1">
        <v>313.83283</v>
      </c>
      <c r="D1972" s="1">
        <v>0.106767574316555</v>
      </c>
      <c r="E1972" s="5">
        <f t="shared" si="1"/>
        <v>0.1175386688</v>
      </c>
    </row>
    <row r="1973">
      <c r="A1973" s="3">
        <v>44825.125</v>
      </c>
      <c r="B1973" s="1">
        <v>323.66</v>
      </c>
      <c r="C1973" s="1">
        <v>298.2945</v>
      </c>
      <c r="D1973" s="1">
        <v>0.0850350911599107</v>
      </c>
      <c r="E1973" s="5">
        <f t="shared" si="1"/>
        <v>0.1154105862</v>
      </c>
    </row>
    <row r="1974">
      <c r="A1974" s="3">
        <v>44825.166666666664</v>
      </c>
      <c r="B1974" s="1">
        <v>301.85</v>
      </c>
      <c r="C1974" s="1">
        <v>283.30935</v>
      </c>
      <c r="D1974" s="1">
        <v>0.065443127803583</v>
      </c>
      <c r="E1974" s="5">
        <f t="shared" si="1"/>
        <v>0.113838764</v>
      </c>
    </row>
    <row r="1975">
      <c r="A1975" s="3">
        <v>44825.208333333336</v>
      </c>
      <c r="B1975" s="1">
        <v>291.66</v>
      </c>
      <c r="C1975" s="1">
        <v>272.11083</v>
      </c>
      <c r="D1975" s="1">
        <v>0.0718426752805097</v>
      </c>
      <c r="E1975" s="5">
        <f t="shared" si="1"/>
        <v>0.1126616038</v>
      </c>
    </row>
    <row r="1976">
      <c r="A1976" s="3">
        <v>44825.25</v>
      </c>
      <c r="B1976" s="1">
        <v>284.49</v>
      </c>
      <c r="C1976" s="1">
        <v>265.36528</v>
      </c>
      <c r="D1976" s="1">
        <v>0.072069413150055</v>
      </c>
      <c r="E1976" s="5">
        <f t="shared" si="1"/>
        <v>0.1113138211</v>
      </c>
    </row>
    <row r="1977">
      <c r="A1977" s="3">
        <v>44825.291666666664</v>
      </c>
      <c r="B1977" s="1">
        <v>279.53</v>
      </c>
      <c r="C1977" s="1">
        <v>260.81733</v>
      </c>
      <c r="D1977" s="1">
        <v>0.0717462677805955</v>
      </c>
      <c r="E1977" s="5">
        <f t="shared" si="1"/>
        <v>0.1100412545</v>
      </c>
    </row>
    <row r="1978">
      <c r="A1978" s="3">
        <v>44825.333333333336</v>
      </c>
      <c r="B1978" s="1">
        <v>280.19</v>
      </c>
      <c r="C1978" s="1">
        <v>258.76519</v>
      </c>
      <c r="D1978" s="1">
        <v>0.082796337482642</v>
      </c>
      <c r="E1978" s="5">
        <f t="shared" si="1"/>
        <v>0.1086597825</v>
      </c>
    </row>
    <row r="1979">
      <c r="A1979" s="3">
        <v>44825.375</v>
      </c>
      <c r="B1979" s="1">
        <v>279.23</v>
      </c>
      <c r="C1979" s="1">
        <v>260.3978</v>
      </c>
      <c r="D1979" s="1">
        <v>0.0723208875036578</v>
      </c>
      <c r="E1979" s="5">
        <f t="shared" si="1"/>
        <v>0.1061876799</v>
      </c>
    </row>
    <row r="1980">
      <c r="A1980" s="3">
        <v>44825.416666666664</v>
      </c>
      <c r="B1980" s="1">
        <v>278.23</v>
      </c>
      <c r="C1980" s="1">
        <v>265.58637</v>
      </c>
      <c r="D1980" s="1">
        <v>0.0476064716724733</v>
      </c>
      <c r="E1980" s="5">
        <f t="shared" si="1"/>
        <v>0.1021082201</v>
      </c>
    </row>
    <row r="1981">
      <c r="A1981" s="3">
        <v>44825.458333333336</v>
      </c>
      <c r="B1981" s="1">
        <v>285.32</v>
      </c>
      <c r="C1981" s="1">
        <v>273.50389</v>
      </c>
      <c r="D1981" s="1">
        <v>0.0432027127658037</v>
      </c>
      <c r="E1981" s="5">
        <f t="shared" si="1"/>
        <v>0.09797686812</v>
      </c>
    </row>
    <row r="1982">
      <c r="A1982" s="3">
        <v>44825.5</v>
      </c>
      <c r="B1982" s="1">
        <v>299.69</v>
      </c>
      <c r="C1982" s="1">
        <v>280.57544</v>
      </c>
      <c r="D1982" s="1">
        <v>0.0681262764837862</v>
      </c>
      <c r="E1982" s="5">
        <f t="shared" si="1"/>
        <v>0.09546674735</v>
      </c>
    </row>
    <row r="1983">
      <c r="A1983" s="3">
        <v>44825.541666666664</v>
      </c>
      <c r="B1983" s="1">
        <v>312.45</v>
      </c>
      <c r="C1983" s="1">
        <v>284.13832</v>
      </c>
      <c r="D1983" s="1">
        <v>0.0996404849581709</v>
      </c>
      <c r="E1983" s="5">
        <f t="shared" si="1"/>
        <v>0.09398114764</v>
      </c>
    </row>
    <row r="1984">
      <c r="A1984" s="3">
        <v>44825.583333333336</v>
      </c>
      <c r="B1984" s="1">
        <v>300.32</v>
      </c>
      <c r="C1984" s="1">
        <v>284.27561</v>
      </c>
      <c r="D1984" s="1">
        <v>0.0564395587788907</v>
      </c>
      <c r="E1984" s="5">
        <f t="shared" si="1"/>
        <v>0.09199696541</v>
      </c>
    </row>
    <row r="1985">
      <c r="A1985" s="3">
        <v>44825.625</v>
      </c>
      <c r="B1985" s="1">
        <v>286.06</v>
      </c>
      <c r="C1985" s="1">
        <v>284.35458</v>
      </c>
      <c r="D1985" s="1">
        <v>0.0059975119795855</v>
      </c>
      <c r="E1985" s="5">
        <f t="shared" si="1"/>
        <v>0.09018791075</v>
      </c>
    </row>
    <row r="1986">
      <c r="A1986" s="3">
        <v>44825.666666666664</v>
      </c>
      <c r="B1986" s="1">
        <v>283.95</v>
      </c>
      <c r="C1986" s="1">
        <v>284.65588</v>
      </c>
      <c r="D1986" s="1">
        <v>0.0024797660951182</v>
      </c>
      <c r="E1986" s="5">
        <f t="shared" si="1"/>
        <v>0.08771085443</v>
      </c>
    </row>
    <row r="1987">
      <c r="A1987" s="3">
        <v>44825.708333333336</v>
      </c>
      <c r="B1987" s="1">
        <v>296.26</v>
      </c>
      <c r="C1987" s="1">
        <v>287.22362</v>
      </c>
      <c r="D1987" s="1">
        <v>0.0314611312259068</v>
      </c>
      <c r="E1987" s="5">
        <f t="shared" si="1"/>
        <v>0.08479012467</v>
      </c>
    </row>
    <row r="1988">
      <c r="A1988" s="3">
        <v>44825.75</v>
      </c>
      <c r="B1988" s="1">
        <v>312.48</v>
      </c>
      <c r="C1988" s="1">
        <v>290.96545</v>
      </c>
      <c r="D1988" s="1">
        <v>0.0739419405293654</v>
      </c>
      <c r="E1988" s="5">
        <f t="shared" si="1"/>
        <v>0.08195929115</v>
      </c>
    </row>
    <row r="1989">
      <c r="A1989" s="3">
        <v>44825.791666666664</v>
      </c>
      <c r="B1989" s="1">
        <v>319.38</v>
      </c>
      <c r="C1989" s="1">
        <v>293.36987</v>
      </c>
      <c r="D1989" s="1">
        <v>0.088659854537891</v>
      </c>
      <c r="E1989" s="5">
        <f t="shared" si="1"/>
        <v>0.07838023321</v>
      </c>
    </row>
    <row r="1990">
      <c r="A1990" s="3">
        <v>44825.833333333336</v>
      </c>
      <c r="B1990" s="1">
        <v>325.95</v>
      </c>
      <c r="C1990" s="1">
        <v>294.34928</v>
      </c>
      <c r="D1990" s="1">
        <v>0.107357898072656</v>
      </c>
      <c r="E1990" s="5">
        <f t="shared" si="1"/>
        <v>0.07516067266</v>
      </c>
    </row>
    <row r="1991">
      <c r="A1991" s="3">
        <v>44825.875</v>
      </c>
      <c r="B1991" s="1">
        <v>329.06</v>
      </c>
      <c r="C1991" s="1">
        <v>296.29447</v>
      </c>
      <c r="D1991" s="1">
        <v>0.110584345364258</v>
      </c>
      <c r="E1991" s="5">
        <f t="shared" si="1"/>
        <v>0.07250654007</v>
      </c>
    </row>
    <row r="1992">
      <c r="A1992" s="3">
        <v>44825.916666666664</v>
      </c>
      <c r="B1992" s="1">
        <v>331.06</v>
      </c>
      <c r="C1992" s="1">
        <v>300.34768</v>
      </c>
      <c r="D1992" s="1">
        <v>0.102255892237955</v>
      </c>
      <c r="E1992" s="5">
        <f t="shared" si="1"/>
        <v>0.07043618399</v>
      </c>
    </row>
    <row r="1993">
      <c r="A1993" s="3">
        <v>44825.958333333336</v>
      </c>
      <c r="B1993" s="1">
        <v>333.56</v>
      </c>
      <c r="C1993" s="1">
        <v>306.09775</v>
      </c>
      <c r="D1993" s="1">
        <v>0.089717255353886</v>
      </c>
      <c r="E1993" s="5">
        <f t="shared" si="1"/>
        <v>0.06907509453</v>
      </c>
    </row>
    <row r="1994">
      <c r="A1994" s="3">
        <v>44826.0</v>
      </c>
      <c r="B1994" s="1">
        <v>352.34</v>
      </c>
      <c r="C1994" s="1">
        <v>336.4799</v>
      </c>
      <c r="D1994" s="1">
        <v>0.0471353563764135</v>
      </c>
      <c r="E1994" s="5">
        <f t="shared" si="1"/>
        <v>0.0707399756</v>
      </c>
    </row>
    <row r="1995">
      <c r="A1995" s="3">
        <v>44826.041666666664</v>
      </c>
      <c r="B1995" s="1">
        <v>374.47</v>
      </c>
      <c r="C1995" s="1">
        <v>339.12682</v>
      </c>
      <c r="D1995" s="1">
        <v>0.104218180089678</v>
      </c>
      <c r="E1995" s="5">
        <f t="shared" si="1"/>
        <v>0.07111858379</v>
      </c>
    </row>
    <row r="1996">
      <c r="A1996" s="3">
        <v>44826.083333333336</v>
      </c>
      <c r="B1996" s="1">
        <v>363.97</v>
      </c>
      <c r="C1996" s="1">
        <v>335.8621</v>
      </c>
      <c r="D1996" s="1">
        <v>0.0836888115687957</v>
      </c>
      <c r="E1996" s="5">
        <f t="shared" si="1"/>
        <v>0.07015696868</v>
      </c>
    </row>
    <row r="1997">
      <c r="A1997" s="3">
        <v>44826.125</v>
      </c>
      <c r="B1997" s="1">
        <v>342.94</v>
      </c>
      <c r="C1997" s="1">
        <v>326.83001</v>
      </c>
      <c r="D1997" s="1">
        <v>0.0492916485851466</v>
      </c>
      <c r="E1997" s="5">
        <f t="shared" si="1"/>
        <v>0.06866765857</v>
      </c>
    </row>
    <row r="1998">
      <c r="A1998" s="3">
        <v>44826.166666666664</v>
      </c>
      <c r="B1998" s="1">
        <v>315.47</v>
      </c>
      <c r="C1998" s="1">
        <v>314.90481</v>
      </c>
      <c r="D1998" s="1">
        <v>0.00179479633861429</v>
      </c>
      <c r="E1998" s="5">
        <f t="shared" si="1"/>
        <v>0.06601564476</v>
      </c>
    </row>
    <row r="1999">
      <c r="A1999" s="3">
        <v>44826.208333333336</v>
      </c>
      <c r="B1999" s="1">
        <v>297.23</v>
      </c>
      <c r="C1999" s="1">
        <v>303.2121</v>
      </c>
      <c r="D1999" s="1">
        <v>0.0197290939246817</v>
      </c>
      <c r="E1999" s="5">
        <f t="shared" si="1"/>
        <v>0.06384424554</v>
      </c>
    </row>
    <row r="2000">
      <c r="A2000" s="3">
        <v>44826.25</v>
      </c>
      <c r="B2000" s="1">
        <v>289.21</v>
      </c>
      <c r="C2000" s="1">
        <v>294.9985</v>
      </c>
      <c r="D2000" s="1">
        <v>0.0196221336718661</v>
      </c>
      <c r="E2000" s="5">
        <f t="shared" si="1"/>
        <v>0.06165894222</v>
      </c>
    </row>
    <row r="2001">
      <c r="A2001" s="3">
        <v>44826.291666666664</v>
      </c>
      <c r="B2001" s="1">
        <v>286.4</v>
      </c>
      <c r="C2001" s="1">
        <v>290.72275</v>
      </c>
      <c r="D2001" s="1">
        <v>0.0148689774020094</v>
      </c>
      <c r="E2001" s="5">
        <f t="shared" si="1"/>
        <v>0.05928905512</v>
      </c>
    </row>
    <row r="2002">
      <c r="A2002" s="3">
        <v>44826.333333333336</v>
      </c>
      <c r="B2002" s="1">
        <v>291.04</v>
      </c>
      <c r="C2002" s="1">
        <v>290.12084</v>
      </c>
      <c r="D2002" s="1">
        <v>0.00316819708642796</v>
      </c>
      <c r="E2002" s="5">
        <f t="shared" si="1"/>
        <v>0.05597121594</v>
      </c>
    </row>
    <row r="2003">
      <c r="A2003" s="3">
        <v>44826.375</v>
      </c>
      <c r="B2003" s="1">
        <v>297.07</v>
      </c>
      <c r="C2003" s="1">
        <v>292.6227</v>
      </c>
      <c r="D2003" s="1">
        <v>0.0151980690493252</v>
      </c>
      <c r="E2003" s="5">
        <f t="shared" si="1"/>
        <v>0.05359109851</v>
      </c>
    </row>
    <row r="2004">
      <c r="A2004" s="3">
        <v>44826.416666666664</v>
      </c>
      <c r="B2004" s="1">
        <v>306.72</v>
      </c>
      <c r="C2004" s="1">
        <v>298.40725</v>
      </c>
      <c r="D2004" s="1">
        <v>0.0278570644647543</v>
      </c>
      <c r="E2004" s="5">
        <f t="shared" si="1"/>
        <v>0.05276820654</v>
      </c>
    </row>
    <row r="2005">
      <c r="A2005" s="3">
        <v>44826.458333333336</v>
      </c>
      <c r="B2005" s="1">
        <v>323.01</v>
      </c>
      <c r="C2005" s="1">
        <v>307.34557</v>
      </c>
      <c r="D2005" s="1">
        <v>0.0509668318954458</v>
      </c>
      <c r="E2005" s="5">
        <f t="shared" si="1"/>
        <v>0.0530917115</v>
      </c>
    </row>
    <row r="2006">
      <c r="A2006" s="3">
        <v>44826.5</v>
      </c>
      <c r="B2006" s="1">
        <v>335.95</v>
      </c>
      <c r="C2006" s="1">
        <v>315.913</v>
      </c>
      <c r="D2006" s="1">
        <v>0.0634256899842677</v>
      </c>
      <c r="E2006" s="5">
        <f t="shared" si="1"/>
        <v>0.05289585373</v>
      </c>
    </row>
    <row r="2007">
      <c r="A2007" s="3">
        <v>44826.541666666664</v>
      </c>
      <c r="B2007" s="1">
        <v>339.91</v>
      </c>
      <c r="C2007" s="1">
        <v>321.02112</v>
      </c>
      <c r="D2007" s="1">
        <v>0.0588399915868464</v>
      </c>
      <c r="E2007" s="5">
        <f t="shared" si="1"/>
        <v>0.05119583317</v>
      </c>
    </row>
    <row r="2008">
      <c r="A2008" s="3">
        <v>44826.583333333336</v>
      </c>
      <c r="B2008" s="1">
        <v>324.83</v>
      </c>
      <c r="C2008" s="1">
        <v>322.0169</v>
      </c>
      <c r="D2008" s="1">
        <v>0.0087358769058393</v>
      </c>
      <c r="E2008" s="5">
        <f t="shared" si="1"/>
        <v>0.04920817976</v>
      </c>
    </row>
    <row r="2009">
      <c r="A2009" s="3">
        <v>44826.625</v>
      </c>
      <c r="B2009" s="1">
        <v>307.78</v>
      </c>
      <c r="C2009" s="1">
        <v>321.28868</v>
      </c>
      <c r="D2009" s="1">
        <v>0.0420453033079161</v>
      </c>
      <c r="E2009" s="5">
        <f t="shared" si="1"/>
        <v>0.05071017107</v>
      </c>
    </row>
    <row r="2010">
      <c r="A2010" s="3">
        <v>44826.666666666664</v>
      </c>
      <c r="B2010" s="1">
        <v>316.0</v>
      </c>
      <c r="C2010" s="1">
        <v>318.69524</v>
      </c>
      <c r="D2010" s="1">
        <v>0.00845710779991572</v>
      </c>
      <c r="E2010" s="5">
        <f t="shared" si="1"/>
        <v>0.05095922697</v>
      </c>
    </row>
    <row r="2011">
      <c r="A2011" s="3">
        <v>44826.708333333336</v>
      </c>
      <c r="B2011" s="1">
        <v>328.12</v>
      </c>
      <c r="C2011" s="1">
        <v>316.15008</v>
      </c>
      <c r="D2011" s="1">
        <v>0.037861511849056</v>
      </c>
      <c r="E2011" s="5">
        <f t="shared" si="1"/>
        <v>0.0512259095</v>
      </c>
    </row>
    <row r="2012">
      <c r="A2012" s="3">
        <v>44826.75</v>
      </c>
      <c r="B2012" s="1">
        <v>339.07</v>
      </c>
      <c r="C2012" s="1">
        <v>313.46273</v>
      </c>
      <c r="D2012" s="1">
        <v>0.081691593766187</v>
      </c>
      <c r="E2012" s="5">
        <f t="shared" si="1"/>
        <v>0.05154881172</v>
      </c>
    </row>
    <row r="2013">
      <c r="A2013" s="3">
        <v>44826.791666666664</v>
      </c>
      <c r="B2013" s="1">
        <v>344.06</v>
      </c>
      <c r="C2013" s="1">
        <v>311.3744</v>
      </c>
      <c r="D2013" s="1">
        <v>0.104972020821236</v>
      </c>
      <c r="E2013" s="5">
        <f t="shared" si="1"/>
        <v>0.05222848531</v>
      </c>
    </row>
    <row r="2014">
      <c r="A2014" s="3">
        <v>44826.833333333336</v>
      </c>
      <c r="B2014" s="1">
        <v>346.14</v>
      </c>
      <c r="C2014" s="1">
        <v>311.08706</v>
      </c>
      <c r="D2014" s="1">
        <v>0.112678875167613</v>
      </c>
      <c r="E2014" s="5">
        <f t="shared" si="1"/>
        <v>0.05245019269</v>
      </c>
    </row>
    <row r="2015">
      <c r="A2015" s="3">
        <v>44826.875</v>
      </c>
      <c r="B2015" s="1">
        <v>348.9</v>
      </c>
      <c r="C2015" s="1">
        <v>313.64518</v>
      </c>
      <c r="D2015" s="1">
        <v>0.112403512784733</v>
      </c>
      <c r="E2015" s="5">
        <f t="shared" si="1"/>
        <v>0.05252599133</v>
      </c>
    </row>
    <row r="2016">
      <c r="A2016" s="3">
        <v>44826.916666666664</v>
      </c>
      <c r="B2016" s="1">
        <v>348.6</v>
      </c>
      <c r="C2016" s="1">
        <v>319.28597</v>
      </c>
      <c r="D2016" s="1">
        <v>0.0918112061109356</v>
      </c>
      <c r="E2016" s="5">
        <f t="shared" si="1"/>
        <v>0.05209079608</v>
      </c>
    </row>
    <row r="2017">
      <c r="A2017" s="3">
        <v>44826.958333333336</v>
      </c>
      <c r="B2017" s="1">
        <v>350.96</v>
      </c>
      <c r="C2017" s="1">
        <v>326.72547</v>
      </c>
      <c r="D2017" s="1">
        <v>0.0741739846605776</v>
      </c>
      <c r="E2017" s="5">
        <f t="shared" si="1"/>
        <v>0.0514431598</v>
      </c>
    </row>
    <row r="2018">
      <c r="A2018" s="3">
        <v>44827.0</v>
      </c>
      <c r="B2018" s="1">
        <v>369.17</v>
      </c>
      <c r="C2018" s="1">
        <v>352.62516</v>
      </c>
      <c r="D2018" s="1">
        <v>0.0469190570519699</v>
      </c>
      <c r="E2018" s="5">
        <f t="shared" si="1"/>
        <v>0.05143414733</v>
      </c>
    </row>
    <row r="2019">
      <c r="A2019" s="3">
        <v>44827.041666666664</v>
      </c>
      <c r="B2019" s="1">
        <v>386.1</v>
      </c>
      <c r="C2019" s="1">
        <v>350.18247</v>
      </c>
      <c r="D2019" s="1">
        <v>0.102568041170079</v>
      </c>
      <c r="E2019" s="5">
        <f t="shared" si="1"/>
        <v>0.05136539154</v>
      </c>
    </row>
    <row r="2020">
      <c r="A2020" s="3">
        <v>44827.083333333336</v>
      </c>
      <c r="B2020" s="1">
        <v>375.47</v>
      </c>
      <c r="C2020" s="1">
        <v>339.46105</v>
      </c>
      <c r="D2020" s="1">
        <v>0.106076823835901</v>
      </c>
      <c r="E2020" s="5">
        <f t="shared" si="1"/>
        <v>0.05229822538</v>
      </c>
    </row>
    <row r="2021">
      <c r="A2021" s="3">
        <v>44827.125</v>
      </c>
      <c r="B2021" s="1">
        <v>359.45</v>
      </c>
      <c r="C2021" s="1">
        <v>323.77172</v>
      </c>
      <c r="D2021" s="1">
        <v>0.110195788563621</v>
      </c>
      <c r="E2021" s="5">
        <f t="shared" si="1"/>
        <v>0.05483589788</v>
      </c>
    </row>
    <row r="2022">
      <c r="A2022" s="3">
        <v>44827.166666666664</v>
      </c>
      <c r="B2022" s="1">
        <v>350.34</v>
      </c>
      <c r="C2022" s="1">
        <v>307.81458</v>
      </c>
      <c r="D2022" s="1">
        <v>0.138152715183276</v>
      </c>
      <c r="E2022" s="5">
        <f t="shared" si="1"/>
        <v>0.06051747784</v>
      </c>
    </row>
    <row r="2023">
      <c r="A2023" s="3">
        <v>44827.208333333336</v>
      </c>
      <c r="B2023" s="1">
        <v>341.28</v>
      </c>
      <c r="C2023" s="1">
        <v>294.57778</v>
      </c>
      <c r="D2023" s="1">
        <v>0.158539520530027</v>
      </c>
      <c r="E2023" s="5">
        <f t="shared" si="1"/>
        <v>0.06630124561</v>
      </c>
    </row>
    <row r="2024">
      <c r="A2024" s="3">
        <v>44827.25</v>
      </c>
      <c r="B2024" s="1">
        <v>341.79</v>
      </c>
      <c r="C2024" s="1">
        <v>284.75826</v>
      </c>
      <c r="D2024" s="1">
        <v>0.20028124908475</v>
      </c>
      <c r="E2024" s="5">
        <f t="shared" si="1"/>
        <v>0.07382870875</v>
      </c>
    </row>
    <row r="2025">
      <c r="A2025" s="3">
        <v>44827.291666666664</v>
      </c>
      <c r="B2025" s="1">
        <v>333.34</v>
      </c>
      <c r="C2025" s="1">
        <v>276.8334</v>
      </c>
      <c r="D2025" s="1">
        <v>0.204117711229931</v>
      </c>
      <c r="E2025" s="5">
        <f t="shared" si="1"/>
        <v>0.08171407266</v>
      </c>
    </row>
    <row r="2026">
      <c r="A2026" s="3">
        <v>44827.333333333336</v>
      </c>
      <c r="B2026" s="1">
        <v>339.51</v>
      </c>
      <c r="C2026" s="1">
        <v>271.43671</v>
      </c>
      <c r="D2026" s="1">
        <v>0.250788811874414</v>
      </c>
      <c r="E2026" s="5">
        <f t="shared" si="1"/>
        <v>0.09203159828</v>
      </c>
    </row>
    <row r="2027">
      <c r="A2027" s="3">
        <v>44827.375</v>
      </c>
      <c r="B2027" s="1">
        <v>342.46</v>
      </c>
      <c r="C2027" s="1">
        <v>270.8957</v>
      </c>
      <c r="D2027" s="1">
        <v>0.264176581614252</v>
      </c>
      <c r="E2027" s="5">
        <f t="shared" si="1"/>
        <v>0.102405703</v>
      </c>
    </row>
    <row r="2028">
      <c r="A2028" s="3">
        <v>44827.416666666664</v>
      </c>
      <c r="B2028" s="1">
        <v>351.12</v>
      </c>
      <c r="C2028" s="1">
        <v>275.97499</v>
      </c>
      <c r="D2028" s="1">
        <v>0.272289202728116</v>
      </c>
      <c r="E2028" s="5">
        <f t="shared" si="1"/>
        <v>0.1125903754</v>
      </c>
    </row>
    <row r="2029">
      <c r="A2029" s="3">
        <v>44827.458333333336</v>
      </c>
      <c r="B2029" s="1">
        <v>356.66</v>
      </c>
      <c r="C2029" s="1">
        <v>285.09502</v>
      </c>
      <c r="D2029" s="1">
        <v>0.251021501533068</v>
      </c>
      <c r="E2029" s="5">
        <f t="shared" si="1"/>
        <v>0.1209259866</v>
      </c>
    </row>
    <row r="2030">
      <c r="A2030" s="3">
        <v>44827.5</v>
      </c>
      <c r="B2030" s="1">
        <v>362.38</v>
      </c>
      <c r="C2030" s="1">
        <v>292.63098</v>
      </c>
      <c r="D2030" s="1">
        <v>0.238351455474741</v>
      </c>
      <c r="E2030" s="5">
        <f t="shared" si="1"/>
        <v>0.1282145602</v>
      </c>
    </row>
    <row r="2031">
      <c r="A2031" s="3">
        <v>44827.541666666664</v>
      </c>
      <c r="B2031" s="1">
        <v>362.76</v>
      </c>
      <c r="C2031" s="1">
        <v>293.97926</v>
      </c>
      <c r="D2031" s="1">
        <v>0.233964600087774</v>
      </c>
      <c r="E2031" s="5">
        <f t="shared" si="1"/>
        <v>0.1355114189</v>
      </c>
    </row>
    <row r="2032">
      <c r="A2032" s="3">
        <v>44827.583333333336</v>
      </c>
      <c r="B2032" s="1">
        <v>334.39</v>
      </c>
      <c r="C2032" s="1">
        <v>288.17891</v>
      </c>
      <c r="D2032" s="1">
        <v>0.160355558288425</v>
      </c>
      <c r="E2032" s="5">
        <f t="shared" si="1"/>
        <v>0.1418289056</v>
      </c>
    </row>
    <row r="2033">
      <c r="A2033" s="3">
        <v>44827.625</v>
      </c>
      <c r="B2033" s="1">
        <v>307.29</v>
      </c>
      <c r="C2033" s="1">
        <v>280.86386</v>
      </c>
      <c r="D2033" s="1">
        <v>0.09408878735769</v>
      </c>
      <c r="E2033" s="5">
        <f t="shared" si="1"/>
        <v>0.1439973841</v>
      </c>
    </row>
    <row r="2034">
      <c r="A2034" s="3">
        <v>44827.666666666664</v>
      </c>
      <c r="B2034" s="1">
        <v>303.21</v>
      </c>
      <c r="C2034" s="1">
        <v>274.01726</v>
      </c>
      <c r="D2034" s="1">
        <v>0.106536135716414</v>
      </c>
      <c r="E2034" s="5">
        <f t="shared" si="1"/>
        <v>0.1480840103</v>
      </c>
    </row>
    <row r="2035">
      <c r="A2035" s="3">
        <v>44827.708333333336</v>
      </c>
      <c r="B2035" s="1">
        <v>288.92</v>
      </c>
      <c r="C2035" s="1">
        <v>269.66196</v>
      </c>
      <c r="D2035" s="1">
        <v>0.0714154862628751</v>
      </c>
      <c r="E2035" s="5">
        <f t="shared" si="1"/>
        <v>0.1494820925</v>
      </c>
    </row>
    <row r="2036">
      <c r="A2036" s="3">
        <v>44827.75</v>
      </c>
      <c r="B2036" s="1">
        <v>282.63</v>
      </c>
      <c r="C2036" s="1">
        <v>267.16699</v>
      </c>
      <c r="D2036" s="1">
        <v>0.0578776966420888</v>
      </c>
      <c r="E2036" s="5">
        <f t="shared" si="1"/>
        <v>0.1484898468</v>
      </c>
    </row>
    <row r="2037">
      <c r="A2037" s="3">
        <v>44827.791666666664</v>
      </c>
      <c r="B2037" s="1">
        <v>286.75</v>
      </c>
      <c r="C2037" s="1">
        <v>264.94649</v>
      </c>
      <c r="D2037" s="1">
        <v>0.0822940134062543</v>
      </c>
      <c r="E2037" s="5">
        <f t="shared" si="1"/>
        <v>0.1475449298</v>
      </c>
    </row>
    <row r="2038">
      <c r="A2038" s="3">
        <v>44827.833333333336</v>
      </c>
      <c r="B2038" s="1">
        <v>281.95</v>
      </c>
      <c r="C2038" s="1">
        <v>264.04372</v>
      </c>
      <c r="D2038" s="1">
        <v>0.0678155875095229</v>
      </c>
      <c r="E2038" s="5">
        <f t="shared" si="1"/>
        <v>0.1456756262</v>
      </c>
    </row>
    <row r="2039">
      <c r="A2039" s="3">
        <v>44827.875</v>
      </c>
      <c r="B2039" s="1">
        <v>288.13</v>
      </c>
      <c r="C2039" s="1">
        <v>267.56058</v>
      </c>
      <c r="D2039" s="1">
        <v>0.0768776177716462</v>
      </c>
      <c r="E2039" s="5">
        <f t="shared" si="1"/>
        <v>0.1441953806</v>
      </c>
    </row>
    <row r="2040">
      <c r="A2040" s="3">
        <v>44827.916666666664</v>
      </c>
      <c r="B2040" s="1">
        <v>293.55</v>
      </c>
      <c r="C2040" s="1">
        <v>276.44927</v>
      </c>
      <c r="D2040" s="1">
        <v>0.061858474070125</v>
      </c>
      <c r="E2040" s="5">
        <f t="shared" si="1"/>
        <v>0.1429473501</v>
      </c>
    </row>
    <row r="2041">
      <c r="A2041" s="3">
        <v>44827.958333333336</v>
      </c>
      <c r="B2041" s="1">
        <v>302.4</v>
      </c>
      <c r="C2041" s="1">
        <v>288.79722</v>
      </c>
      <c r="D2041" s="1">
        <v>0.0471014921819538</v>
      </c>
      <c r="E2041" s="5">
        <f t="shared" si="1"/>
        <v>0.1418193295</v>
      </c>
    </row>
    <row r="2042">
      <c r="A2042" s="3">
        <v>44828.0</v>
      </c>
      <c r="B2042" s="1">
        <v>330.39</v>
      </c>
      <c r="C2042" s="1">
        <v>336.0216</v>
      </c>
      <c r="D2042" s="1">
        <v>0.0167596368804862</v>
      </c>
      <c r="E2042" s="5">
        <f t="shared" si="1"/>
        <v>0.140562687</v>
      </c>
    </row>
    <row r="2043">
      <c r="A2043" s="3">
        <v>44828.041666666664</v>
      </c>
      <c r="B2043" s="1">
        <v>363.62</v>
      </c>
      <c r="C2043" s="1">
        <v>327.42667</v>
      </c>
      <c r="D2043" s="1">
        <v>0.110538735283842</v>
      </c>
      <c r="E2043" s="5">
        <f t="shared" si="1"/>
        <v>0.1408947993</v>
      </c>
    </row>
    <row r="2044">
      <c r="A2044" s="3">
        <v>44828.083333333336</v>
      </c>
      <c r="B2044" s="1">
        <v>349.1</v>
      </c>
      <c r="C2044" s="1">
        <v>313.9999</v>
      </c>
      <c r="D2044" s="1">
        <v>0.111783793561717</v>
      </c>
      <c r="E2044" s="5">
        <f t="shared" si="1"/>
        <v>0.1411325897</v>
      </c>
    </row>
    <row r="2045">
      <c r="A2045" s="3">
        <v>44828.125</v>
      </c>
      <c r="B2045" s="1">
        <v>326.06</v>
      </c>
      <c r="C2045" s="1">
        <v>298.04632</v>
      </c>
      <c r="D2045" s="1">
        <v>0.0939910279717596</v>
      </c>
      <c r="E2045" s="5">
        <f t="shared" si="1"/>
        <v>0.1404573913</v>
      </c>
    </row>
    <row r="2046">
      <c r="A2046" s="3">
        <v>44828.166666666664</v>
      </c>
      <c r="B2046" s="1">
        <v>306.98</v>
      </c>
      <c r="C2046" s="1">
        <v>282.71993</v>
      </c>
      <c r="D2046" s="1">
        <v>0.0858095501084767</v>
      </c>
      <c r="E2046" s="5">
        <f t="shared" si="1"/>
        <v>0.1382764261</v>
      </c>
    </row>
    <row r="2047">
      <c r="A2047" s="3">
        <v>44828.208333333336</v>
      </c>
      <c r="B2047" s="1">
        <v>290.56</v>
      </c>
      <c r="C2047" s="1">
        <v>270.66079</v>
      </c>
      <c r="D2047" s="1">
        <v>0.0735208450400221</v>
      </c>
      <c r="E2047" s="5">
        <f t="shared" si="1"/>
        <v>0.1347339813</v>
      </c>
    </row>
    <row r="2048">
      <c r="A2048" s="3">
        <v>44828.25</v>
      </c>
      <c r="B2048" s="1">
        <v>275.02</v>
      </c>
      <c r="C2048" s="1">
        <v>263.76087</v>
      </c>
      <c r="D2048" s="1">
        <v>0.0426868852836282</v>
      </c>
      <c r="E2048" s="5">
        <f t="shared" si="1"/>
        <v>0.1281675495</v>
      </c>
    </row>
    <row r="2049">
      <c r="A2049" s="3">
        <v>44828.291666666664</v>
      </c>
      <c r="B2049" s="1">
        <v>263.62</v>
      </c>
      <c r="C2049" s="1">
        <v>261.27237</v>
      </c>
      <c r="D2049" s="1">
        <v>0.00898537415188594</v>
      </c>
      <c r="E2049" s="5">
        <f t="shared" si="1"/>
        <v>0.1200370355</v>
      </c>
    </row>
    <row r="2050">
      <c r="A2050" s="3">
        <v>44828.333333333336</v>
      </c>
      <c r="B2050" s="1">
        <v>259.19</v>
      </c>
      <c r="C2050" s="1">
        <v>262.69142</v>
      </c>
      <c r="D2050" s="1">
        <v>0.013329023079627</v>
      </c>
      <c r="E2050" s="5">
        <f t="shared" si="1"/>
        <v>0.1101428776</v>
      </c>
    </row>
    <row r="2051">
      <c r="A2051" s="3">
        <v>44828.375</v>
      </c>
      <c r="B2051" s="1">
        <v>259.74</v>
      </c>
      <c r="C2051" s="1">
        <v>266.73835</v>
      </c>
      <c r="D2051" s="1">
        <v>0.0262367597310248</v>
      </c>
      <c r="E2051" s="5">
        <f t="shared" si="1"/>
        <v>0.1002287183</v>
      </c>
    </row>
    <row r="2052">
      <c r="A2052" s="3">
        <v>44828.416666666664</v>
      </c>
      <c r="B2052" s="1">
        <v>264.55</v>
      </c>
      <c r="C2052" s="1">
        <v>272.23576</v>
      </c>
      <c r="D2052" s="1">
        <v>0.0282320000869834</v>
      </c>
      <c r="E2052" s="5">
        <f t="shared" si="1"/>
        <v>0.09005966823</v>
      </c>
    </row>
    <row r="2053">
      <c r="A2053" s="3">
        <v>44828.458333333336</v>
      </c>
      <c r="B2053" s="1">
        <v>266.59</v>
      </c>
      <c r="C2053" s="1">
        <v>279.08445</v>
      </c>
      <c r="D2053" s="1">
        <v>0.0447694237353604</v>
      </c>
      <c r="E2053" s="5">
        <f t="shared" si="1"/>
        <v>0.08146583165</v>
      </c>
    </row>
    <row r="2054">
      <c r="A2054" s="3">
        <v>44828.5</v>
      </c>
      <c r="B2054" s="1">
        <v>269.22</v>
      </c>
      <c r="C2054" s="1">
        <v>285.41205</v>
      </c>
      <c r="D2054" s="1">
        <v>0.0567321877264817</v>
      </c>
      <c r="E2054" s="5">
        <f t="shared" si="1"/>
        <v>0.07389836216</v>
      </c>
    </row>
    <row r="2055">
      <c r="A2055" s="3">
        <v>44828.541666666664</v>
      </c>
      <c r="B2055" s="1">
        <v>281.04</v>
      </c>
      <c r="C2055" s="1">
        <v>289.72405</v>
      </c>
      <c r="D2055" s="1">
        <v>0.0299735213559245</v>
      </c>
      <c r="E2055" s="5">
        <f t="shared" si="1"/>
        <v>0.06539873388</v>
      </c>
    </row>
    <row r="2056">
      <c r="A2056" s="3">
        <v>44828.583333333336</v>
      </c>
      <c r="B2056" s="1">
        <v>275.89</v>
      </c>
      <c r="C2056" s="1">
        <v>292.76344</v>
      </c>
      <c r="D2056" s="1">
        <v>0.0576350653619865</v>
      </c>
      <c r="E2056" s="5">
        <f t="shared" si="1"/>
        <v>0.06111871334</v>
      </c>
    </row>
    <row r="2057">
      <c r="A2057" s="3">
        <v>44828.625</v>
      </c>
      <c r="B2057" s="1">
        <v>269.0</v>
      </c>
      <c r="C2057" s="1">
        <v>297.36567</v>
      </c>
      <c r="D2057" s="1">
        <v>0.0953898612439022</v>
      </c>
      <c r="E2057" s="5">
        <f t="shared" si="1"/>
        <v>0.06117292476</v>
      </c>
    </row>
    <row r="2058">
      <c r="A2058" s="3">
        <v>44828.666666666664</v>
      </c>
      <c r="B2058" s="1">
        <v>274.14</v>
      </c>
      <c r="C2058" s="1">
        <v>302.69414</v>
      </c>
      <c r="D2058" s="1">
        <v>0.0943333095249218</v>
      </c>
      <c r="E2058" s="5">
        <f t="shared" si="1"/>
        <v>0.06066447367</v>
      </c>
    </row>
    <row r="2059">
      <c r="A2059" s="3">
        <v>44828.708333333336</v>
      </c>
      <c r="B2059" s="1">
        <v>287.03</v>
      </c>
      <c r="C2059" s="1">
        <v>310.02712</v>
      </c>
      <c r="D2059" s="1">
        <v>0.0741777687061701</v>
      </c>
      <c r="E2059" s="5">
        <f t="shared" si="1"/>
        <v>0.06077956877</v>
      </c>
    </row>
    <row r="2060">
      <c r="A2060" s="3">
        <v>44828.75</v>
      </c>
      <c r="B2060" s="1">
        <v>298.81</v>
      </c>
      <c r="C2060" s="1">
        <v>317.77881</v>
      </c>
      <c r="D2060" s="1">
        <v>0.0596918655463528</v>
      </c>
      <c r="E2060" s="5">
        <f t="shared" si="1"/>
        <v>0.06085515914</v>
      </c>
    </row>
    <row r="2061">
      <c r="A2061" s="3">
        <v>44828.791666666664</v>
      </c>
      <c r="B2061" s="1">
        <v>318.71</v>
      </c>
      <c r="C2061" s="1">
        <v>324.33126</v>
      </c>
      <c r="D2061" s="1">
        <v>0.0173318476917704</v>
      </c>
      <c r="E2061" s="5">
        <f t="shared" si="1"/>
        <v>0.05814840223</v>
      </c>
    </row>
    <row r="2062">
      <c r="A2062" s="3">
        <v>44828.833333333336</v>
      </c>
      <c r="B2062" s="1">
        <v>328.91</v>
      </c>
      <c r="C2062" s="1">
        <v>329.68459</v>
      </c>
      <c r="D2062" s="1">
        <v>0.00234948803642896</v>
      </c>
      <c r="E2062" s="5">
        <f t="shared" si="1"/>
        <v>0.05542064809</v>
      </c>
    </row>
    <row r="2063">
      <c r="A2063" s="3">
        <v>44828.875</v>
      </c>
      <c r="B2063" s="1">
        <v>331.7</v>
      </c>
      <c r="C2063" s="1">
        <v>334.11494</v>
      </c>
      <c r="D2063" s="1">
        <v>0.00722787194131457</v>
      </c>
      <c r="E2063" s="5">
        <f t="shared" si="1"/>
        <v>0.05251857535</v>
      </c>
    </row>
    <row r="2064">
      <c r="A2064" s="3">
        <v>44828.916666666664</v>
      </c>
      <c r="B2064" s="1">
        <v>330.22</v>
      </c>
      <c r="C2064" s="1">
        <v>337.18411</v>
      </c>
      <c r="D2064" s="1">
        <v>0.020653731280516</v>
      </c>
      <c r="E2064" s="5">
        <f t="shared" si="1"/>
        <v>0.05080171106</v>
      </c>
    </row>
    <row r="2065">
      <c r="A2065" s="3">
        <v>44828.958333333336</v>
      </c>
      <c r="B2065" s="1">
        <v>335.23</v>
      </c>
      <c r="C2065" s="1">
        <v>338.5394</v>
      </c>
      <c r="D2065" s="1">
        <v>0.00977552391243082</v>
      </c>
      <c r="E2065" s="5">
        <f t="shared" si="1"/>
        <v>0.04924646239</v>
      </c>
    </row>
    <row r="2066">
      <c r="A2066" s="3">
        <v>44829.0</v>
      </c>
      <c r="B2066" s="1">
        <v>357.76</v>
      </c>
      <c r="C2066" s="1">
        <v>335.93758</v>
      </c>
      <c r="D2066" s="1">
        <v>0.0649597463909812</v>
      </c>
      <c r="E2066" s="5">
        <f t="shared" si="1"/>
        <v>0.05125480028</v>
      </c>
    </row>
    <row r="2067">
      <c r="A2067" s="3">
        <v>44829.041666666664</v>
      </c>
      <c r="B2067" s="1">
        <v>374.31</v>
      </c>
      <c r="C2067" s="1">
        <v>337.17917</v>
      </c>
      <c r="D2067" s="1">
        <v>0.110121956821947</v>
      </c>
      <c r="E2067" s="5">
        <f t="shared" si="1"/>
        <v>0.05123743451</v>
      </c>
    </row>
    <row r="2068">
      <c r="A2068" s="3">
        <v>44829.083333333336</v>
      </c>
      <c r="B2068" s="1">
        <v>352.53</v>
      </c>
      <c r="C2068" s="1">
        <v>331.65747</v>
      </c>
      <c r="D2068" s="1">
        <v>0.0629339963306117</v>
      </c>
      <c r="E2068" s="5">
        <f t="shared" si="1"/>
        <v>0.04920202629</v>
      </c>
    </row>
    <row r="2069">
      <c r="A2069" s="3">
        <v>44829.125</v>
      </c>
      <c r="B2069" s="1">
        <v>323.38</v>
      </c>
      <c r="C2069" s="1">
        <v>321.70749</v>
      </c>
      <c r="D2069" s="1">
        <v>0.00519885315694697</v>
      </c>
      <c r="E2069" s="5">
        <f t="shared" si="1"/>
        <v>0.04550235234</v>
      </c>
    </row>
    <row r="2070">
      <c r="A2070" s="3">
        <v>44829.166666666664</v>
      </c>
      <c r="B2070" s="1">
        <v>300.05</v>
      </c>
      <c r="C2070" s="1">
        <v>311.03429</v>
      </c>
      <c r="D2070" s="1">
        <v>0.0353153666754877</v>
      </c>
      <c r="E2070" s="5">
        <f t="shared" si="1"/>
        <v>0.04339842803</v>
      </c>
    </row>
    <row r="2071">
      <c r="A2071" s="3">
        <v>44829.208333333336</v>
      </c>
      <c r="B2071" s="1">
        <v>290.06</v>
      </c>
      <c r="C2071" s="1">
        <v>302.15152</v>
      </c>
      <c r="D2071" s="1">
        <v>0.0400180677562039</v>
      </c>
      <c r="E2071" s="5">
        <f t="shared" si="1"/>
        <v>0.04200247898</v>
      </c>
    </row>
    <row r="2072">
      <c r="A2072" s="3">
        <v>44829.25</v>
      </c>
      <c r="B2072" s="1">
        <v>285.3</v>
      </c>
      <c r="C2072" s="1">
        <v>296.32342</v>
      </c>
      <c r="D2072" s="1">
        <v>0.0372006370606818</v>
      </c>
      <c r="E2072" s="5">
        <f t="shared" si="1"/>
        <v>0.0417738853</v>
      </c>
    </row>
    <row r="2073">
      <c r="A2073" s="3">
        <v>44829.291666666664</v>
      </c>
      <c r="B2073" s="1">
        <v>283.08</v>
      </c>
      <c r="C2073" s="1">
        <v>292.67379</v>
      </c>
      <c r="D2073" s="1">
        <v>0.0327798058035877</v>
      </c>
      <c r="E2073" s="5">
        <f t="shared" si="1"/>
        <v>0.04276531996</v>
      </c>
    </row>
    <row r="2074">
      <c r="A2074" s="3">
        <v>44829.333333333336</v>
      </c>
      <c r="B2074" s="1">
        <v>287.62</v>
      </c>
      <c r="C2074" s="1">
        <v>291.3985</v>
      </c>
      <c r="D2074" s="1">
        <v>0.0129667791701055</v>
      </c>
      <c r="E2074" s="5">
        <f t="shared" si="1"/>
        <v>0.04275022646</v>
      </c>
    </row>
    <row r="2075">
      <c r="A2075" s="3">
        <v>44829.375</v>
      </c>
      <c r="B2075" s="1">
        <v>297.39</v>
      </c>
      <c r="C2075" s="1">
        <v>293.66111</v>
      </c>
      <c r="D2075" s="1">
        <v>0.0126979360665087</v>
      </c>
      <c r="E2075" s="5">
        <f t="shared" si="1"/>
        <v>0.04218610881</v>
      </c>
    </row>
    <row r="2076">
      <c r="A2076" s="3">
        <v>44829.416666666664</v>
      </c>
      <c r="B2076" s="1">
        <v>315.22</v>
      </c>
      <c r="C2076" s="1">
        <v>300.06993</v>
      </c>
      <c r="D2076" s="1">
        <v>0.0504884644722649</v>
      </c>
      <c r="E2076" s="5">
        <f t="shared" si="1"/>
        <v>0.04311346149</v>
      </c>
    </row>
    <row r="2077">
      <c r="A2077" s="3">
        <v>44829.458333333336</v>
      </c>
      <c r="B2077" s="1">
        <v>327.64</v>
      </c>
      <c r="C2077" s="1">
        <v>309.09262</v>
      </c>
      <c r="D2077" s="1">
        <v>0.0600058972614744</v>
      </c>
      <c r="E2077" s="5">
        <f t="shared" si="1"/>
        <v>0.04374831455</v>
      </c>
    </row>
    <row r="2078">
      <c r="A2078" s="3">
        <v>44829.5</v>
      </c>
      <c r="B2078" s="1">
        <v>338.48</v>
      </c>
      <c r="C2078" s="1">
        <v>315.39742</v>
      </c>
      <c r="D2078" s="1">
        <v>0.0731856969533866</v>
      </c>
      <c r="E2078" s="5">
        <f t="shared" si="1"/>
        <v>0.04443387744</v>
      </c>
    </row>
    <row r="2079">
      <c r="A2079" s="3">
        <v>44829.541666666664</v>
      </c>
      <c r="B2079" s="1">
        <v>348.38</v>
      </c>
      <c r="C2079" s="1">
        <v>315.63262</v>
      </c>
      <c r="D2079" s="1">
        <v>0.103751570417531</v>
      </c>
      <c r="E2079" s="5">
        <f t="shared" si="1"/>
        <v>0.04750796282</v>
      </c>
    </row>
    <row r="2080">
      <c r="A2080" s="3">
        <v>44829.583333333336</v>
      </c>
      <c r="B2080" s="1">
        <v>331.3</v>
      </c>
      <c r="C2080" s="1">
        <v>310.04756</v>
      </c>
      <c r="D2080" s="1">
        <v>0.0685457418210291</v>
      </c>
      <c r="E2080" s="5">
        <f t="shared" si="1"/>
        <v>0.04796257434</v>
      </c>
    </row>
    <row r="2081">
      <c r="A2081" s="3">
        <v>44829.625</v>
      </c>
      <c r="B2081" s="1">
        <v>316.07</v>
      </c>
      <c r="C2081" s="1">
        <v>303.72653</v>
      </c>
      <c r="D2081" s="1">
        <v>0.0406400784284466</v>
      </c>
      <c r="E2081" s="5">
        <f t="shared" si="1"/>
        <v>0.04568133338</v>
      </c>
    </row>
    <row r="2082">
      <c r="A2082" s="3">
        <v>44829.666666666664</v>
      </c>
      <c r="B2082" s="1">
        <v>315.74</v>
      </c>
      <c r="C2082" s="1">
        <v>297.82665</v>
      </c>
      <c r="D2082" s="1">
        <v>0.0601469008901656</v>
      </c>
      <c r="E2082" s="5">
        <f t="shared" si="1"/>
        <v>0.04425689969</v>
      </c>
    </row>
    <row r="2083">
      <c r="A2083" s="3">
        <v>44829.708333333336</v>
      </c>
      <c r="B2083" s="1">
        <v>319.06</v>
      </c>
      <c r="C2083" s="1">
        <v>293.69371</v>
      </c>
      <c r="D2083" s="1">
        <v>0.0863698783334515</v>
      </c>
      <c r="E2083" s="5">
        <f t="shared" si="1"/>
        <v>0.04476490426</v>
      </c>
    </row>
    <row r="2084">
      <c r="A2084" s="3">
        <v>44829.75</v>
      </c>
      <c r="B2084" s="1">
        <v>328.6</v>
      </c>
      <c r="C2084" s="1">
        <v>290.35474</v>
      </c>
      <c r="D2084" s="1">
        <v>0.131719082664192</v>
      </c>
      <c r="E2084" s="5">
        <f t="shared" si="1"/>
        <v>0.04776603831</v>
      </c>
    </row>
    <row r="2085">
      <c r="A2085" s="3">
        <v>44829.791666666664</v>
      </c>
      <c r="B2085" s="1">
        <v>327.46</v>
      </c>
      <c r="C2085" s="1">
        <v>287.67012</v>
      </c>
      <c r="D2085" s="1">
        <v>0.138317736996807</v>
      </c>
      <c r="E2085" s="5">
        <f t="shared" si="1"/>
        <v>0.05280711703</v>
      </c>
    </row>
    <row r="2086">
      <c r="A2086" s="3">
        <v>44829.833333333336</v>
      </c>
      <c r="B2086" s="1">
        <v>313.39</v>
      </c>
      <c r="C2086" s="1">
        <v>287.15554</v>
      </c>
      <c r="D2086" s="1">
        <v>0.0913597557616336</v>
      </c>
      <c r="E2086" s="5">
        <f t="shared" si="1"/>
        <v>0.05651587818</v>
      </c>
    </row>
    <row r="2087">
      <c r="A2087" s="3">
        <v>44829.875</v>
      </c>
      <c r="B2087" s="1">
        <v>305.19</v>
      </c>
      <c r="C2087" s="1">
        <v>290.81699</v>
      </c>
      <c r="D2087" s="1">
        <v>0.0494228690008792</v>
      </c>
      <c r="E2087" s="5">
        <f t="shared" si="1"/>
        <v>0.05827400306</v>
      </c>
    </row>
    <row r="2088">
      <c r="A2088" s="3">
        <v>44829.916666666664</v>
      </c>
      <c r="B2088" s="1">
        <v>303.88</v>
      </c>
      <c r="C2088" s="1">
        <v>298.98306</v>
      </c>
      <c r="D2088" s="1">
        <v>0.0163786536936238</v>
      </c>
      <c r="E2088" s="5">
        <f t="shared" si="1"/>
        <v>0.05809587483</v>
      </c>
    </row>
    <row r="2089">
      <c r="A2089" s="3">
        <v>44829.958333333336</v>
      </c>
      <c r="B2089" s="1">
        <v>303.71</v>
      </c>
      <c r="C2089" s="1">
        <v>309.71078</v>
      </c>
      <c r="D2089" s="1">
        <v>0.0193754314912771</v>
      </c>
      <c r="E2089" s="5">
        <f t="shared" si="1"/>
        <v>0.05849587098</v>
      </c>
    </row>
    <row r="2090">
      <c r="A2090" s="3">
        <v>44830.0</v>
      </c>
      <c r="B2090" s="1">
        <v>324.08</v>
      </c>
      <c r="C2090" s="1">
        <v>332.50872</v>
      </c>
      <c r="D2090" s="1">
        <v>0.0253488690462012</v>
      </c>
      <c r="E2090" s="5">
        <f t="shared" si="1"/>
        <v>0.05684541775</v>
      </c>
    </row>
    <row r="2091">
      <c r="A2091" s="3">
        <v>44830.041666666664</v>
      </c>
      <c r="B2091" s="1">
        <v>355.22</v>
      </c>
      <c r="C2091" s="1">
        <v>335.12991</v>
      </c>
      <c r="D2091" s="1">
        <v>0.0599471709343998</v>
      </c>
      <c r="E2091" s="5">
        <f t="shared" si="1"/>
        <v>0.05475480167</v>
      </c>
    </row>
    <row r="2092">
      <c r="A2092" s="3">
        <v>44830.083333333336</v>
      </c>
      <c r="B2092" s="1">
        <v>352.1</v>
      </c>
      <c r="C2092" s="1">
        <v>330.71456</v>
      </c>
      <c r="D2092" s="1">
        <v>0.0646643437773045</v>
      </c>
      <c r="E2092" s="5">
        <f t="shared" si="1"/>
        <v>0.05482689948</v>
      </c>
    </row>
    <row r="2093">
      <c r="A2093" s="3">
        <v>44830.125</v>
      </c>
      <c r="B2093" s="1">
        <v>340.56</v>
      </c>
      <c r="C2093" s="1">
        <v>320.71877</v>
      </c>
      <c r="D2093" s="1">
        <v>0.0618648855506648</v>
      </c>
      <c r="E2093" s="5">
        <f t="shared" si="1"/>
        <v>0.05718798417</v>
      </c>
    </row>
    <row r="2094">
      <c r="A2094" s="3">
        <v>44830.166666666664</v>
      </c>
      <c r="B2094" s="1">
        <v>327.02</v>
      </c>
      <c r="C2094" s="1">
        <v>309.39592</v>
      </c>
      <c r="D2094" s="1">
        <v>0.056962871391452</v>
      </c>
      <c r="E2094" s="5">
        <f t="shared" si="1"/>
        <v>0.05808996353</v>
      </c>
    </row>
    <row r="2095">
      <c r="A2095" s="3">
        <v>44830.208333333336</v>
      </c>
      <c r="B2095" s="1">
        <v>315.52</v>
      </c>
      <c r="C2095" s="1">
        <v>299.27239</v>
      </c>
      <c r="D2095" s="1">
        <v>0.0542903740635746</v>
      </c>
      <c r="E2095" s="5">
        <f t="shared" si="1"/>
        <v>0.05868464296</v>
      </c>
    </row>
    <row r="2096">
      <c r="A2096" s="3">
        <v>44830.25</v>
      </c>
      <c r="B2096" s="1">
        <v>306.07</v>
      </c>
      <c r="C2096" s="1">
        <v>290.8137</v>
      </c>
      <c r="D2096" s="1">
        <v>0.0524607334523786</v>
      </c>
      <c r="E2096" s="5">
        <f t="shared" si="1"/>
        <v>0.05932048031</v>
      </c>
    </row>
    <row r="2097">
      <c r="A2097" s="3">
        <v>44830.291666666664</v>
      </c>
      <c r="B2097" s="1">
        <v>296.45</v>
      </c>
      <c r="C2097" s="1">
        <v>283.03851</v>
      </c>
      <c r="D2097" s="1">
        <v>0.0473839761239557</v>
      </c>
      <c r="E2097" s="5">
        <f t="shared" si="1"/>
        <v>0.05992898741</v>
      </c>
    </row>
    <row r="2098">
      <c r="A2098" s="3">
        <v>44830.333333333336</v>
      </c>
      <c r="B2098" s="1">
        <v>290.18</v>
      </c>
      <c r="C2098" s="1">
        <v>276.97788</v>
      </c>
      <c r="D2098" s="1">
        <v>0.0476648893406216</v>
      </c>
      <c r="E2098" s="5">
        <f t="shared" si="1"/>
        <v>0.061374742</v>
      </c>
    </row>
    <row r="2099">
      <c r="A2099" s="3">
        <v>44830.375</v>
      </c>
      <c r="B2099" s="1">
        <v>286.22</v>
      </c>
      <c r="C2099" s="1">
        <v>275.17696</v>
      </c>
      <c r="D2099" s="1">
        <v>0.0401306853597046</v>
      </c>
      <c r="E2099" s="5">
        <f t="shared" si="1"/>
        <v>0.06251777322</v>
      </c>
    </row>
    <row r="2100">
      <c r="A2100" s="3">
        <v>44830.416666666664</v>
      </c>
      <c r="B2100" s="1">
        <v>288.45</v>
      </c>
      <c r="C2100" s="1">
        <v>278.12468</v>
      </c>
      <c r="D2100" s="1">
        <v>0.0371247887817793</v>
      </c>
      <c r="E2100" s="5">
        <f t="shared" si="1"/>
        <v>0.0619609534</v>
      </c>
    </row>
    <row r="2101">
      <c r="A2101" s="3">
        <v>44830.458333333336</v>
      </c>
      <c r="B2101" s="1">
        <v>301.34</v>
      </c>
      <c r="C2101" s="1">
        <v>283.50534</v>
      </c>
      <c r="D2101" s="1">
        <v>0.0629076686880042</v>
      </c>
      <c r="E2101" s="5">
        <f t="shared" si="1"/>
        <v>0.06208186054</v>
      </c>
    </row>
    <row r="2102">
      <c r="A2102" s="3">
        <v>44830.5</v>
      </c>
      <c r="B2102" s="1">
        <v>314.71</v>
      </c>
      <c r="C2102" s="1">
        <v>286.2147</v>
      </c>
      <c r="D2102" s="1">
        <v>0.0995591770793044</v>
      </c>
      <c r="E2102" s="5">
        <f t="shared" si="1"/>
        <v>0.06318075555</v>
      </c>
    </row>
    <row r="2103">
      <c r="A2103" s="3">
        <v>44830.541666666664</v>
      </c>
      <c r="B2103" s="1">
        <v>324.72</v>
      </c>
      <c r="C2103" s="1">
        <v>282.43709</v>
      </c>
      <c r="D2103" s="1">
        <v>0.149707356069983</v>
      </c>
      <c r="E2103" s="5">
        <f t="shared" si="1"/>
        <v>0.06509557995</v>
      </c>
    </row>
    <row r="2104">
      <c r="A2104" s="3">
        <v>44830.583333333336</v>
      </c>
      <c r="B2104" s="1">
        <v>307.16</v>
      </c>
      <c r="C2104" s="1">
        <v>271.1487</v>
      </c>
      <c r="D2104" s="1">
        <v>0.132810151772809</v>
      </c>
      <c r="E2104" s="5">
        <f t="shared" si="1"/>
        <v>0.0677732637</v>
      </c>
    </row>
    <row r="2105">
      <c r="A2105" s="3">
        <v>44830.625</v>
      </c>
      <c r="B2105" s="1">
        <v>290.12</v>
      </c>
      <c r="C2105" s="1">
        <v>259.38239</v>
      </c>
      <c r="D2105" s="1">
        <v>0.118503071854646</v>
      </c>
      <c r="E2105" s="5">
        <f t="shared" si="1"/>
        <v>0.07101755509</v>
      </c>
    </row>
    <row r="2106">
      <c r="A2106" s="3">
        <v>44830.666666666664</v>
      </c>
      <c r="B2106" s="1">
        <v>286.22</v>
      </c>
      <c r="C2106" s="1">
        <v>250.14374</v>
      </c>
      <c r="D2106" s="1">
        <v>0.144222118051005</v>
      </c>
      <c r="E2106" s="5">
        <f t="shared" si="1"/>
        <v>0.07452068914</v>
      </c>
    </row>
    <row r="2107">
      <c r="A2107" s="3">
        <v>44830.708333333336</v>
      </c>
      <c r="B2107" s="1">
        <v>290.16</v>
      </c>
      <c r="C2107" s="1">
        <v>245.06068</v>
      </c>
      <c r="D2107" s="1">
        <v>0.184033276982664</v>
      </c>
      <c r="E2107" s="5">
        <f t="shared" si="1"/>
        <v>0.07858999741</v>
      </c>
    </row>
    <row r="2108">
      <c r="A2108" s="3">
        <v>44830.75</v>
      </c>
      <c r="B2108" s="1">
        <v>296.57</v>
      </c>
      <c r="C2108" s="1">
        <v>243.08228</v>
      </c>
      <c r="D2108" s="1">
        <v>0.220039568495079</v>
      </c>
      <c r="E2108" s="5">
        <f t="shared" si="1"/>
        <v>0.08227001766</v>
      </c>
    </row>
    <row r="2109">
      <c r="A2109" s="3">
        <v>44830.791666666664</v>
      </c>
      <c r="B2109" s="1">
        <v>305.31</v>
      </c>
      <c r="C2109" s="1">
        <v>242.73019</v>
      </c>
      <c r="D2109" s="1">
        <v>0.257816343323424</v>
      </c>
      <c r="E2109" s="5">
        <f t="shared" si="1"/>
        <v>0.08724912625</v>
      </c>
    </row>
    <row r="2110">
      <c r="A2110" s="3">
        <v>44830.833333333336</v>
      </c>
      <c r="B2110" s="1">
        <v>308.55</v>
      </c>
      <c r="C2110" s="1">
        <v>244.03697</v>
      </c>
      <c r="D2110" s="1">
        <v>0.264357609422867</v>
      </c>
      <c r="E2110" s="5">
        <f t="shared" si="1"/>
        <v>0.09445737016</v>
      </c>
    </row>
    <row r="2111">
      <c r="A2111" s="3">
        <v>44830.875</v>
      </c>
      <c r="B2111" s="1">
        <v>314.56</v>
      </c>
      <c r="C2111" s="1">
        <v>249.38394</v>
      </c>
      <c r="D2111" s="1">
        <v>0.261348264848169</v>
      </c>
      <c r="E2111" s="5">
        <f t="shared" si="1"/>
        <v>0.103287595</v>
      </c>
    </row>
    <row r="2112">
      <c r="A2112" s="3">
        <v>44830.916666666664</v>
      </c>
      <c r="B2112" s="1">
        <v>321.42</v>
      </c>
      <c r="C2112" s="1">
        <v>259.35533</v>
      </c>
      <c r="D2112" s="1">
        <v>0.239303622562914</v>
      </c>
      <c r="E2112" s="5">
        <f t="shared" si="1"/>
        <v>0.1125761354</v>
      </c>
    </row>
    <row r="2113">
      <c r="A2113" s="3">
        <v>44830.958333333336</v>
      </c>
      <c r="B2113" s="1">
        <v>329.15</v>
      </c>
      <c r="C2113" s="1">
        <v>272.18497</v>
      </c>
      <c r="D2113" s="1">
        <v>0.209287933863504</v>
      </c>
      <c r="E2113" s="5">
        <f t="shared" si="1"/>
        <v>0.1204891563</v>
      </c>
    </row>
    <row r="2114">
      <c r="A2114" s="3">
        <v>44831.0</v>
      </c>
      <c r="B2114" s="1">
        <v>364.59</v>
      </c>
      <c r="C2114" s="1">
        <v>334.44235</v>
      </c>
      <c r="D2114" s="1">
        <v>0.0901430396000984</v>
      </c>
      <c r="E2114" s="5">
        <f t="shared" si="1"/>
        <v>0.1231889134</v>
      </c>
    </row>
    <row r="2115">
      <c r="A2115" s="3">
        <v>44831.041666666664</v>
      </c>
      <c r="B2115" s="1">
        <v>390.02</v>
      </c>
      <c r="C2115" s="1">
        <v>333.92009</v>
      </c>
      <c r="D2115" s="1">
        <v>0.168003997603139</v>
      </c>
      <c r="E2115" s="5">
        <f t="shared" si="1"/>
        <v>0.1276912812</v>
      </c>
    </row>
    <row r="2116">
      <c r="A2116" s="3">
        <v>44831.083333333336</v>
      </c>
      <c r="B2116" s="1">
        <v>372.59</v>
      </c>
      <c r="C2116" s="1">
        <v>327.08708</v>
      </c>
      <c r="D2116" s="1">
        <v>0.139115614104965</v>
      </c>
      <c r="E2116" s="5">
        <f t="shared" si="1"/>
        <v>0.1307934174</v>
      </c>
    </row>
    <row r="2117">
      <c r="A2117" s="3">
        <v>44831.125</v>
      </c>
      <c r="B2117" s="1">
        <v>363.41</v>
      </c>
      <c r="C2117" s="1">
        <v>314.90325</v>
      </c>
      <c r="D2117" s="1">
        <v>0.154036993902095</v>
      </c>
      <c r="E2117" s="5">
        <f t="shared" si="1"/>
        <v>0.1346339219</v>
      </c>
    </row>
    <row r="2118">
      <c r="A2118" s="3">
        <v>44831.166666666664</v>
      </c>
      <c r="B2118" s="1">
        <v>353.05</v>
      </c>
      <c r="C2118" s="1">
        <v>301.27543</v>
      </c>
      <c r="D2118" s="1">
        <v>0.171851285715532</v>
      </c>
      <c r="E2118" s="5">
        <f t="shared" si="1"/>
        <v>0.1394209392</v>
      </c>
    </row>
    <row r="2119">
      <c r="A2119" s="3">
        <v>44831.208333333336</v>
      </c>
      <c r="B2119" s="1">
        <v>335.92</v>
      </c>
      <c r="C2119" s="1">
        <v>289.35857</v>
      </c>
      <c r="D2119" s="1">
        <v>0.160912566024915</v>
      </c>
      <c r="E2119" s="5">
        <f t="shared" si="1"/>
        <v>0.1438635305</v>
      </c>
    </row>
    <row r="2120">
      <c r="A2120" s="3">
        <v>44831.25</v>
      </c>
      <c r="B2120" s="1">
        <v>312.7</v>
      </c>
      <c r="C2120" s="1">
        <v>280.19742</v>
      </c>
      <c r="D2120" s="1">
        <v>0.115998855378468</v>
      </c>
      <c r="E2120" s="5">
        <f t="shared" si="1"/>
        <v>0.1465109523</v>
      </c>
    </row>
    <row r="2121">
      <c r="A2121" s="3">
        <v>44831.291666666664</v>
      </c>
      <c r="B2121" s="1">
        <v>298.09</v>
      </c>
      <c r="C2121" s="1">
        <v>272.58788</v>
      </c>
      <c r="D2121" s="1">
        <v>0.0935555902191982</v>
      </c>
      <c r="E2121" s="5">
        <f t="shared" si="1"/>
        <v>0.1484347695</v>
      </c>
    </row>
    <row r="2122">
      <c r="A2122" s="3">
        <v>44831.333333333336</v>
      </c>
      <c r="B2122" s="1">
        <v>290.45</v>
      </c>
      <c r="C2122" s="1">
        <v>267.37938</v>
      </c>
      <c r="D2122" s="1">
        <v>0.0862842153347799</v>
      </c>
      <c r="E2122" s="5">
        <f t="shared" si="1"/>
        <v>0.1500439081</v>
      </c>
    </row>
    <row r="2123">
      <c r="A2123" s="3">
        <v>44831.375</v>
      </c>
      <c r="B2123" s="1">
        <v>289.74</v>
      </c>
      <c r="C2123" s="1">
        <v>266.01542</v>
      </c>
      <c r="D2123" s="1">
        <v>0.0891849803293358</v>
      </c>
      <c r="E2123" s="5">
        <f t="shared" si="1"/>
        <v>0.1520878371</v>
      </c>
    </row>
    <row r="2124">
      <c r="A2124" s="3">
        <v>44831.416666666664</v>
      </c>
      <c r="B2124" s="1">
        <v>287.33</v>
      </c>
      <c r="C2124" s="1">
        <v>268.36124</v>
      </c>
      <c r="D2124" s="1">
        <v>0.0706836799531853</v>
      </c>
      <c r="E2124" s="5">
        <f t="shared" si="1"/>
        <v>0.1534861242</v>
      </c>
    </row>
    <row r="2125">
      <c r="A2125" s="3">
        <v>44831.458333333336</v>
      </c>
      <c r="B2125" s="1">
        <v>289.88</v>
      </c>
      <c r="C2125" s="1">
        <v>273.94122</v>
      </c>
      <c r="D2125" s="1">
        <v>0.058183211712352</v>
      </c>
      <c r="E2125" s="5">
        <f t="shared" si="1"/>
        <v>0.1532892718</v>
      </c>
    </row>
    <row r="2126">
      <c r="A2126" s="3">
        <v>44831.5</v>
      </c>
      <c r="B2126" s="1">
        <v>303.12</v>
      </c>
      <c r="C2126" s="1">
        <v>279.88894</v>
      </c>
      <c r="D2126" s="1">
        <v>0.0830009931796519</v>
      </c>
      <c r="E2126" s="5">
        <f t="shared" si="1"/>
        <v>0.1525993475</v>
      </c>
    </row>
    <row r="2127">
      <c r="A2127" s="3">
        <v>44831.541666666664</v>
      </c>
      <c r="B2127" s="1">
        <v>309.09</v>
      </c>
      <c r="C2127" s="1">
        <v>283.63678</v>
      </c>
      <c r="D2127" s="1">
        <v>0.0897387849347323</v>
      </c>
      <c r="E2127" s="5">
        <f t="shared" si="1"/>
        <v>0.150100657</v>
      </c>
    </row>
    <row r="2128">
      <c r="A2128" s="3">
        <v>44831.583333333336</v>
      </c>
      <c r="B2128" s="1">
        <v>283.26</v>
      </c>
      <c r="C2128" s="1">
        <v>284.05529</v>
      </c>
      <c r="D2128" s="1">
        <v>0.0027997718331527</v>
      </c>
      <c r="E2128" s="5">
        <f t="shared" si="1"/>
        <v>0.1446835579</v>
      </c>
    </row>
    <row r="2129">
      <c r="A2129" s="3">
        <v>44831.625</v>
      </c>
      <c r="B2129" s="1">
        <v>269.68</v>
      </c>
      <c r="C2129" s="1">
        <v>283.84863</v>
      </c>
      <c r="D2129" s="1">
        <v>0.0499161472084611</v>
      </c>
      <c r="E2129" s="5">
        <f t="shared" si="1"/>
        <v>0.1418257694</v>
      </c>
    </row>
    <row r="2130">
      <c r="A2130" s="3">
        <v>44831.666666666664</v>
      </c>
      <c r="B2130" s="1">
        <v>260.79</v>
      </c>
      <c r="C2130" s="1">
        <v>283.61194</v>
      </c>
      <c r="D2130" s="1">
        <v>0.08046889704291</v>
      </c>
      <c r="E2130" s="5">
        <f t="shared" si="1"/>
        <v>0.1391693851</v>
      </c>
    </row>
    <row r="2131">
      <c r="A2131" s="3">
        <v>44831.708333333336</v>
      </c>
      <c r="B2131" s="1">
        <v>262.12</v>
      </c>
      <c r="C2131" s="1">
        <v>285.09062</v>
      </c>
      <c r="D2131" s="1">
        <v>0.0805730472647609</v>
      </c>
      <c r="E2131" s="5">
        <f t="shared" si="1"/>
        <v>0.1348585422</v>
      </c>
    </row>
    <row r="2132">
      <c r="A2132" s="3">
        <v>44831.75</v>
      </c>
      <c r="B2132" s="1">
        <v>276.11</v>
      </c>
      <c r="C2132" s="1">
        <v>287.30271</v>
      </c>
      <c r="D2132" s="1">
        <v>0.0389578991440769</v>
      </c>
      <c r="E2132" s="5">
        <f t="shared" si="1"/>
        <v>0.1273134727</v>
      </c>
    </row>
    <row r="2133">
      <c r="A2133" s="3">
        <v>44831.791666666664</v>
      </c>
      <c r="B2133" s="1">
        <v>293.02</v>
      </c>
      <c r="C2133" s="1">
        <v>288.70608</v>
      </c>
      <c r="D2133" s="1">
        <v>0.0149422554592546</v>
      </c>
      <c r="E2133" s="5">
        <f t="shared" si="1"/>
        <v>0.117193719</v>
      </c>
    </row>
    <row r="2134">
      <c r="A2134" s="3">
        <v>44831.833333333336</v>
      </c>
      <c r="B2134" s="1">
        <v>307.88</v>
      </c>
      <c r="C2134" s="1">
        <v>289.42207</v>
      </c>
      <c r="D2134" s="1">
        <v>0.0637751295193209</v>
      </c>
      <c r="E2134" s="5">
        <f t="shared" si="1"/>
        <v>0.1088361157</v>
      </c>
    </row>
    <row r="2135">
      <c r="A2135" s="3">
        <v>44831.875</v>
      </c>
      <c r="B2135" s="1">
        <v>322.33</v>
      </c>
      <c r="C2135" s="1">
        <v>291.44414</v>
      </c>
      <c r="D2135" s="1">
        <v>0.105975230793798</v>
      </c>
      <c r="E2135" s="5">
        <f t="shared" si="1"/>
        <v>0.1023622393</v>
      </c>
    </row>
    <row r="2136">
      <c r="A2136" s="3">
        <v>44831.916666666664</v>
      </c>
      <c r="B2136" s="1">
        <v>329.16</v>
      </c>
      <c r="C2136" s="1">
        <v>295.6562</v>
      </c>
      <c r="D2136" s="1">
        <v>0.113320133317008</v>
      </c>
      <c r="E2136" s="5">
        <f t="shared" si="1"/>
        <v>0.09711292723</v>
      </c>
    </row>
    <row r="2137">
      <c r="A2137" s="3">
        <v>44831.958333333336</v>
      </c>
      <c r="B2137" s="1">
        <v>335.07</v>
      </c>
      <c r="C2137" s="1">
        <v>301.85198</v>
      </c>
      <c r="D2137" s="1">
        <v>0.110047381501356</v>
      </c>
      <c r="E2137" s="5">
        <f t="shared" si="1"/>
        <v>0.09297790421</v>
      </c>
    </row>
    <row r="2138">
      <c r="A2138" s="3">
        <v>44832.0</v>
      </c>
      <c r="B2138" s="1">
        <v>358.67</v>
      </c>
      <c r="C2138" s="1">
        <v>340.10832</v>
      </c>
      <c r="D2138" s="1">
        <v>0.0545757892661962</v>
      </c>
      <c r="E2138" s="5">
        <f t="shared" si="1"/>
        <v>0.09149593545</v>
      </c>
    </row>
    <row r="2139">
      <c r="A2139" s="3">
        <v>44832.041666666664</v>
      </c>
      <c r="B2139" s="1">
        <v>367.96</v>
      </c>
      <c r="C2139" s="1">
        <v>330.78725</v>
      </c>
      <c r="D2139" s="1">
        <v>0.112376610646268</v>
      </c>
      <c r="E2139" s="5">
        <f t="shared" si="1"/>
        <v>0.08917812766</v>
      </c>
    </row>
    <row r="2140">
      <c r="A2140" s="3">
        <v>44832.083333333336</v>
      </c>
      <c r="B2140" s="1">
        <v>329.74</v>
      </c>
      <c r="C2140" s="1">
        <v>312.77736</v>
      </c>
      <c r="D2140" s="1">
        <v>0.0542323140012436</v>
      </c>
      <c r="E2140" s="5">
        <f t="shared" si="1"/>
        <v>0.08564132349</v>
      </c>
    </row>
    <row r="2141">
      <c r="A2141" s="3">
        <v>44832.125</v>
      </c>
      <c r="B2141" s="1">
        <v>299.87</v>
      </c>
      <c r="C2141" s="1">
        <v>291.20968</v>
      </c>
      <c r="D2141" s="1">
        <v>0.029739121309429</v>
      </c>
      <c r="E2141" s="5">
        <f t="shared" si="1"/>
        <v>0.08046224546</v>
      </c>
    </row>
    <row r="2142">
      <c r="A2142" s="3">
        <v>44832.166666666664</v>
      </c>
      <c r="B2142" s="1">
        <v>275.74</v>
      </c>
      <c r="C2142" s="1">
        <v>269.68527</v>
      </c>
      <c r="D2142" s="1">
        <v>0.0224510964206536</v>
      </c>
      <c r="E2142" s="5">
        <f t="shared" si="1"/>
        <v>0.07423723757</v>
      </c>
    </row>
    <row r="2143">
      <c r="A2143" s="3">
        <v>44832.208333333336</v>
      </c>
      <c r="B2143" s="1">
        <v>259.45</v>
      </c>
      <c r="C2143" s="1">
        <v>251.9216</v>
      </c>
      <c r="D2143" s="1">
        <v>0.0298839003880571</v>
      </c>
      <c r="E2143" s="5">
        <f t="shared" si="1"/>
        <v>0.06877770984</v>
      </c>
    </row>
    <row r="2144">
      <c r="A2144" s="3">
        <v>44832.25</v>
      </c>
      <c r="B2144" s="1">
        <v>252.65</v>
      </c>
      <c r="C2144" s="1">
        <v>239.91603</v>
      </c>
      <c r="D2144" s="1">
        <v>0.0530767785712359</v>
      </c>
      <c r="E2144" s="5">
        <f t="shared" si="1"/>
        <v>0.06615595664</v>
      </c>
    </row>
    <row r="2145">
      <c r="A2145" s="3">
        <v>44832.291666666664</v>
      </c>
      <c r="B2145" s="1">
        <v>246.31</v>
      </c>
      <c r="C2145" s="1">
        <v>233.18686</v>
      </c>
      <c r="D2145" s="1">
        <v>0.0562773562798521</v>
      </c>
      <c r="E2145" s="5">
        <f t="shared" si="1"/>
        <v>0.06460269689</v>
      </c>
    </row>
    <row r="2146">
      <c r="A2146" s="3">
        <v>44832.333333333336</v>
      </c>
      <c r="B2146" s="1">
        <v>248.95</v>
      </c>
      <c r="C2146" s="1">
        <v>230.87566</v>
      </c>
      <c r="D2146" s="1">
        <v>0.0782860350025636</v>
      </c>
      <c r="E2146" s="5">
        <f t="shared" si="1"/>
        <v>0.06426943938</v>
      </c>
    </row>
    <row r="2147">
      <c r="A2147" s="3">
        <v>44832.375</v>
      </c>
      <c r="B2147" s="1">
        <v>262.36</v>
      </c>
      <c r="C2147" s="1">
        <v>233.60142</v>
      </c>
      <c r="D2147" s="1">
        <v>0.123109611234383</v>
      </c>
      <c r="E2147" s="5">
        <f t="shared" si="1"/>
        <v>0.06568296567</v>
      </c>
    </row>
    <row r="2148">
      <c r="A2148" s="3">
        <v>44832.416666666664</v>
      </c>
      <c r="B2148" s="1">
        <v>277.42</v>
      </c>
      <c r="C2148" s="1">
        <v>241.92495</v>
      </c>
      <c r="D2148" s="1">
        <v>0.146719261489978</v>
      </c>
      <c r="E2148" s="5">
        <f t="shared" si="1"/>
        <v>0.0688511149</v>
      </c>
    </row>
    <row r="2149">
      <c r="A2149" s="3">
        <v>44832.458333333336</v>
      </c>
      <c r="B2149" s="1">
        <v>293.21</v>
      </c>
      <c r="C2149" s="1">
        <v>253.64527</v>
      </c>
      <c r="D2149" s="1">
        <v>0.155984497562284</v>
      </c>
      <c r="E2149" s="5">
        <f t="shared" si="1"/>
        <v>0.07292616847</v>
      </c>
    </row>
    <row r="2150">
      <c r="A2150" s="3">
        <v>44832.5</v>
      </c>
      <c r="B2150" s="1">
        <v>308.54</v>
      </c>
      <c r="C2150" s="1">
        <v>262.99257</v>
      </c>
      <c r="D2150" s="1">
        <v>0.173189037241622</v>
      </c>
      <c r="E2150" s="5">
        <f t="shared" si="1"/>
        <v>0.07668400364</v>
      </c>
    </row>
    <row r="2151">
      <c r="A2151" s="3">
        <v>44832.541666666664</v>
      </c>
      <c r="B2151" s="1">
        <v>319.57</v>
      </c>
      <c r="C2151" s="1">
        <v>264.56531</v>
      </c>
      <c r="D2151" s="1">
        <v>0.207905904216996</v>
      </c>
      <c r="E2151" s="5">
        <f t="shared" si="1"/>
        <v>0.08160763361</v>
      </c>
    </row>
    <row r="2152">
      <c r="A2152" s="3">
        <v>44832.583333333336</v>
      </c>
      <c r="B2152" s="1">
        <v>304.14</v>
      </c>
      <c r="C2152" s="1">
        <v>257.74437</v>
      </c>
      <c r="D2152" s="1">
        <v>0.180006376084955</v>
      </c>
      <c r="E2152" s="5">
        <f t="shared" si="1"/>
        <v>0.08899124212</v>
      </c>
    </row>
    <row r="2153">
      <c r="A2153" s="3">
        <v>44832.625</v>
      </c>
      <c r="B2153" s="1">
        <v>291.53</v>
      </c>
      <c r="C2153" s="1">
        <v>249.47332</v>
      </c>
      <c r="D2153" s="1">
        <v>0.168581874807293</v>
      </c>
      <c r="E2153" s="5">
        <f t="shared" si="1"/>
        <v>0.09393564744</v>
      </c>
    </row>
    <row r="2154">
      <c r="A2154" s="3">
        <v>44832.666666666664</v>
      </c>
      <c r="B2154" s="1">
        <v>285.67</v>
      </c>
      <c r="C2154" s="1">
        <v>241.40658</v>
      </c>
      <c r="D2154" s="1">
        <v>0.183356311166</v>
      </c>
      <c r="E2154" s="5">
        <f t="shared" si="1"/>
        <v>0.09822262303</v>
      </c>
    </row>
    <row r="2155">
      <c r="A2155" s="3">
        <v>44832.708333333336</v>
      </c>
      <c r="B2155" s="1">
        <v>281.61</v>
      </c>
      <c r="C2155" s="1">
        <v>236.00864</v>
      </c>
      <c r="D2155" s="1">
        <v>0.193219027913554</v>
      </c>
      <c r="E2155" s="5">
        <f t="shared" si="1"/>
        <v>0.1029162056</v>
      </c>
    </row>
    <row r="2156">
      <c r="A2156" s="3">
        <v>44832.75</v>
      </c>
      <c r="B2156" s="1">
        <v>283.86</v>
      </c>
      <c r="C2156" s="1">
        <v>233.92289</v>
      </c>
      <c r="D2156" s="1">
        <v>0.213476799983105</v>
      </c>
      <c r="E2156" s="5">
        <f t="shared" si="1"/>
        <v>0.1101878264</v>
      </c>
    </row>
    <row r="2157">
      <c r="A2157" s="3">
        <v>44832.791666666664</v>
      </c>
      <c r="B2157" s="1">
        <v>294.88</v>
      </c>
      <c r="C2157" s="1">
        <v>232.34035</v>
      </c>
      <c r="D2157" s="1">
        <v>0.269172573769472</v>
      </c>
      <c r="E2157" s="5">
        <f t="shared" si="1"/>
        <v>0.1207807564</v>
      </c>
    </row>
    <row r="2158">
      <c r="A2158" s="3">
        <v>44832.833333333336</v>
      </c>
      <c r="B2158" s="1">
        <v>310.71</v>
      </c>
      <c r="C2158" s="1">
        <v>231.25833</v>
      </c>
      <c r="D2158" s="1">
        <v>0.343562413513926</v>
      </c>
      <c r="E2158" s="5">
        <f t="shared" si="1"/>
        <v>0.1324385599</v>
      </c>
    </row>
    <row r="2159">
      <c r="A2159" s="3">
        <v>44832.875</v>
      </c>
      <c r="B2159" s="1">
        <v>320.98</v>
      </c>
      <c r="C2159" s="1">
        <v>233.75343</v>
      </c>
      <c r="D2159" s="1">
        <v>0.373156321171415</v>
      </c>
      <c r="E2159" s="5">
        <f t="shared" si="1"/>
        <v>0.1435711053</v>
      </c>
    </row>
    <row r="2160">
      <c r="A2160" s="3">
        <v>44832.916666666664</v>
      </c>
      <c r="B2160" s="1">
        <v>322.32</v>
      </c>
      <c r="C2160" s="1">
        <v>241.19236</v>
      </c>
      <c r="D2160" s="1">
        <v>0.336360737131142</v>
      </c>
      <c r="E2160" s="5">
        <f t="shared" si="1"/>
        <v>0.1528644638</v>
      </c>
    </row>
    <row r="2161">
      <c r="A2161" s="3">
        <v>44832.958333333336</v>
      </c>
      <c r="B2161" s="1">
        <v>330.06</v>
      </c>
      <c r="C2161" s="1">
        <v>252.33765</v>
      </c>
      <c r="D2161" s="1">
        <v>0.30800932797781</v>
      </c>
      <c r="E2161" s="5">
        <f t="shared" si="1"/>
        <v>0.1611128782</v>
      </c>
    </row>
    <row r="2162">
      <c r="A2162" s="3">
        <v>44833.0</v>
      </c>
      <c r="B2162" s="1">
        <v>357.67</v>
      </c>
      <c r="C2162" s="1">
        <v>337.14292</v>
      </c>
      <c r="D2162" s="1">
        <v>0.0608853954281466</v>
      </c>
      <c r="E2162" s="5">
        <f t="shared" si="1"/>
        <v>0.1613757785</v>
      </c>
    </row>
    <row r="2163">
      <c r="A2163" s="3">
        <v>44833.041666666664</v>
      </c>
      <c r="B2163" s="1">
        <v>373.19</v>
      </c>
      <c r="C2163" s="1">
        <v>327.01441</v>
      </c>
      <c r="D2163" s="1">
        <v>0.141203532896302</v>
      </c>
      <c r="E2163" s="5">
        <f t="shared" si="1"/>
        <v>0.1625769002</v>
      </c>
    </row>
    <row r="2164">
      <c r="A2164" s="3">
        <v>44833.083333333336</v>
      </c>
      <c r="B2164" s="1">
        <v>354.92</v>
      </c>
      <c r="C2164" s="1">
        <v>307.96872</v>
      </c>
      <c r="D2164" s="1">
        <v>0.152454703841351</v>
      </c>
      <c r="E2164" s="5">
        <f t="shared" si="1"/>
        <v>0.1666694998</v>
      </c>
    </row>
    <row r="2165">
      <c r="A2165" s="3">
        <v>44833.125</v>
      </c>
      <c r="B2165" s="1">
        <v>340.73</v>
      </c>
      <c r="C2165" s="1">
        <v>284.89748</v>
      </c>
      <c r="D2165" s="1">
        <v>0.195974074603959</v>
      </c>
      <c r="E2165" s="5">
        <f t="shared" si="1"/>
        <v>0.1735959562</v>
      </c>
    </row>
    <row r="2166">
      <c r="A2166" s="3">
        <v>44833.166666666664</v>
      </c>
      <c r="B2166" s="1">
        <v>314.17</v>
      </c>
      <c r="C2166" s="1">
        <v>262.58558</v>
      </c>
      <c r="D2166" s="1">
        <v>0.196448030390701</v>
      </c>
      <c r="E2166" s="5">
        <f t="shared" si="1"/>
        <v>0.1808458284</v>
      </c>
    </row>
    <row r="2167">
      <c r="A2167" s="3">
        <v>44833.208333333336</v>
      </c>
      <c r="B2167" s="1">
        <v>298.34</v>
      </c>
      <c r="C2167" s="1">
        <v>244.88803</v>
      </c>
      <c r="D2167" s="1">
        <v>0.218271060451586</v>
      </c>
      <c r="E2167" s="5">
        <f t="shared" si="1"/>
        <v>0.1886952934</v>
      </c>
    </row>
    <row r="2168">
      <c r="A2168" s="3">
        <v>44833.25</v>
      </c>
      <c r="B2168" s="1">
        <v>288.32</v>
      </c>
      <c r="C2168" s="1">
        <v>233.13129</v>
      </c>
      <c r="D2168" s="1">
        <v>0.236728025654557</v>
      </c>
      <c r="E2168" s="5">
        <f t="shared" si="1"/>
        <v>0.1963474287</v>
      </c>
    </row>
    <row r="2169">
      <c r="A2169" s="3">
        <v>44833.291666666664</v>
      </c>
      <c r="B2169" s="1">
        <v>278.12</v>
      </c>
      <c r="C2169" s="1">
        <v>226.02405</v>
      </c>
      <c r="D2169" s="1">
        <v>0.230488525446739</v>
      </c>
      <c r="E2169" s="5">
        <f t="shared" si="1"/>
        <v>0.2036062275</v>
      </c>
    </row>
    <row r="2170">
      <c r="A2170" s="3">
        <v>44833.333333333336</v>
      </c>
      <c r="B2170" s="1">
        <v>275.21</v>
      </c>
      <c r="C2170" s="1">
        <v>222.97802</v>
      </c>
      <c r="D2170" s="1">
        <v>0.234247214142452</v>
      </c>
      <c r="E2170" s="5">
        <f t="shared" si="1"/>
        <v>0.2101046099</v>
      </c>
    </row>
    <row r="2171">
      <c r="A2171" s="3">
        <v>44833.375</v>
      </c>
      <c r="B2171" s="1">
        <v>278.64</v>
      </c>
      <c r="C2171" s="1">
        <v>225.01609</v>
      </c>
      <c r="D2171" s="1">
        <v>0.238311446972525</v>
      </c>
      <c r="E2171" s="5">
        <f t="shared" si="1"/>
        <v>0.2149046864</v>
      </c>
    </row>
    <row r="2172">
      <c r="A2172" s="3">
        <v>44833.416666666664</v>
      </c>
      <c r="B2172" s="1">
        <v>283.17</v>
      </c>
      <c r="C2172" s="1">
        <v>232.64263</v>
      </c>
      <c r="D2172" s="1">
        <v>0.217188784359943</v>
      </c>
      <c r="E2172" s="5">
        <f t="shared" si="1"/>
        <v>0.2178409165</v>
      </c>
    </row>
    <row r="2173">
      <c r="A2173" s="3">
        <v>44833.458333333336</v>
      </c>
      <c r="B2173" s="1">
        <v>284.84</v>
      </c>
      <c r="C2173" s="1">
        <v>244.4674</v>
      </c>
      <c r="D2173" s="1">
        <v>0.165145127734822</v>
      </c>
      <c r="E2173" s="5">
        <f t="shared" si="1"/>
        <v>0.2182226095</v>
      </c>
    </row>
    <row r="2174">
      <c r="A2174" s="3">
        <v>44833.5</v>
      </c>
      <c r="B2174" s="1">
        <v>298.75</v>
      </c>
      <c r="C2174" s="1">
        <v>255.32704</v>
      </c>
      <c r="D2174" s="1">
        <v>0.170068003764896</v>
      </c>
      <c r="E2174" s="5">
        <f t="shared" si="1"/>
        <v>0.2180925664</v>
      </c>
    </row>
    <row r="2175">
      <c r="A2175" s="3">
        <v>44833.541666666664</v>
      </c>
      <c r="B2175" s="1">
        <v>308.92</v>
      </c>
      <c r="C2175" s="1">
        <v>259.60722</v>
      </c>
      <c r="D2175" s="1">
        <v>0.189951496726477</v>
      </c>
      <c r="E2175" s="5">
        <f t="shared" si="1"/>
        <v>0.2173444661</v>
      </c>
    </row>
    <row r="2176">
      <c r="A2176" s="3">
        <v>44833.583333333336</v>
      </c>
      <c r="B2176" s="1">
        <v>291.42</v>
      </c>
      <c r="C2176" s="1">
        <v>256.04893</v>
      </c>
      <c r="D2176" s="1">
        <v>0.138141838749336</v>
      </c>
      <c r="E2176" s="5">
        <f t="shared" si="1"/>
        <v>0.2156001104</v>
      </c>
    </row>
    <row r="2177">
      <c r="A2177" s="3">
        <v>44833.625</v>
      </c>
      <c r="B2177" s="1">
        <v>277.97</v>
      </c>
      <c r="C2177" s="1">
        <v>250.92365</v>
      </c>
      <c r="D2177" s="1">
        <v>0.107787169523478</v>
      </c>
      <c r="E2177" s="5">
        <f t="shared" si="1"/>
        <v>0.2130669976</v>
      </c>
    </row>
    <row r="2178">
      <c r="A2178" s="3">
        <v>44833.666666666664</v>
      </c>
      <c r="B2178" s="1">
        <v>274.28</v>
      </c>
      <c r="C2178" s="1">
        <v>245.99732</v>
      </c>
      <c r="D2178" s="1">
        <v>0.11497149643744</v>
      </c>
      <c r="E2178" s="5">
        <f t="shared" si="1"/>
        <v>0.2102176304</v>
      </c>
    </row>
    <row r="2179">
      <c r="A2179" s="3">
        <v>44833.708333333336</v>
      </c>
      <c r="B2179" s="1">
        <v>282.05</v>
      </c>
      <c r="C2179" s="1">
        <v>243.64988</v>
      </c>
      <c r="D2179" s="1">
        <v>0.157603689359502</v>
      </c>
      <c r="E2179" s="5">
        <f t="shared" si="1"/>
        <v>0.2087336579</v>
      </c>
    </row>
    <row r="2180">
      <c r="A2180" s="3">
        <v>44833.75</v>
      </c>
      <c r="B2180" s="1">
        <v>299.71</v>
      </c>
      <c r="C2180" s="1">
        <v>243.71342</v>
      </c>
      <c r="D2180" s="1">
        <v>0.22976404007625</v>
      </c>
      <c r="E2180" s="5">
        <f t="shared" si="1"/>
        <v>0.2094122929</v>
      </c>
    </row>
    <row r="2181">
      <c r="A2181" s="3">
        <v>44833.791666666664</v>
      </c>
      <c r="B2181" s="1">
        <v>314.25</v>
      </c>
      <c r="C2181" s="1">
        <v>243.09989</v>
      </c>
      <c r="D2181" s="1">
        <v>0.292678495247365</v>
      </c>
      <c r="E2181" s="5">
        <f t="shared" si="1"/>
        <v>0.2103917063</v>
      </c>
    </row>
    <row r="2182">
      <c r="A2182" s="3">
        <v>44833.833333333336</v>
      </c>
      <c r="B2182" s="1">
        <v>317.46</v>
      </c>
      <c r="C2182" s="1">
        <v>241.94944</v>
      </c>
      <c r="D2182" s="1">
        <v>0.312092311517645</v>
      </c>
      <c r="E2182" s="5">
        <f t="shared" si="1"/>
        <v>0.2090804521</v>
      </c>
    </row>
    <row r="2183">
      <c r="A2183" s="3">
        <v>44833.875</v>
      </c>
      <c r="B2183" s="1">
        <v>319.7</v>
      </c>
      <c r="C2183" s="1">
        <v>243.77621</v>
      </c>
      <c r="D2183" s="1">
        <v>0.311448725862133</v>
      </c>
      <c r="E2183" s="5">
        <f t="shared" si="1"/>
        <v>0.2065093023</v>
      </c>
    </row>
    <row r="2184">
      <c r="A2184" s="3">
        <v>44833.916666666664</v>
      </c>
      <c r="B2184" s="1">
        <v>326.14</v>
      </c>
      <c r="C2184" s="1">
        <v>250.28066</v>
      </c>
      <c r="D2184" s="1">
        <v>0.303097091081667</v>
      </c>
      <c r="E2184" s="5">
        <f t="shared" si="1"/>
        <v>0.205123317</v>
      </c>
    </row>
    <row r="2185">
      <c r="A2185" s="3">
        <v>44833.958333333336</v>
      </c>
      <c r="B2185" s="1">
        <v>333.37</v>
      </c>
      <c r="C2185" s="1">
        <v>260.22926</v>
      </c>
      <c r="D2185" s="1">
        <v>0.281062706015457</v>
      </c>
      <c r="E2185" s="5">
        <f t="shared" si="1"/>
        <v>0.2040005411</v>
      </c>
    </row>
    <row r="2186">
      <c r="A2186" s="3">
        <v>44834.0</v>
      </c>
      <c r="B2186" s="1">
        <v>362.1</v>
      </c>
      <c r="C2186" s="1">
        <v>340.12726</v>
      </c>
      <c r="D2186" s="1">
        <v>0.0646015259112134</v>
      </c>
      <c r="E2186" s="5">
        <f t="shared" si="1"/>
        <v>0.2041553799</v>
      </c>
    </row>
    <row r="2187">
      <c r="A2187" s="3">
        <v>44834.041666666664</v>
      </c>
      <c r="B2187" s="1">
        <v>382.07</v>
      </c>
      <c r="C2187" s="1">
        <v>329.95024</v>
      </c>
      <c r="D2187" s="1">
        <v>0.157962485494782</v>
      </c>
      <c r="E2187" s="5">
        <f t="shared" si="1"/>
        <v>0.2048536696</v>
      </c>
    </row>
    <row r="2188">
      <c r="A2188" s="3">
        <v>44834.083333333336</v>
      </c>
      <c r="B2188" s="1">
        <v>353.12</v>
      </c>
      <c r="C2188" s="1">
        <v>312.04681</v>
      </c>
      <c r="D2188" s="1">
        <v>0.131625091761072</v>
      </c>
      <c r="E2188" s="5">
        <f t="shared" si="1"/>
        <v>0.2039857691</v>
      </c>
    </row>
    <row r="2189">
      <c r="A2189" s="3">
        <v>44834.125</v>
      </c>
      <c r="B2189" s="1">
        <v>329.46</v>
      </c>
      <c r="C2189" s="1">
        <v>291.02293</v>
      </c>
      <c r="D2189" s="1">
        <v>0.132075743997217</v>
      </c>
      <c r="E2189" s="5">
        <f t="shared" si="1"/>
        <v>0.2013233386</v>
      </c>
    </row>
    <row r="2190">
      <c r="A2190" s="3">
        <v>44834.166666666664</v>
      </c>
      <c r="B2190" s="1">
        <v>313.78</v>
      </c>
      <c r="C2190" s="1">
        <v>270.87215</v>
      </c>
      <c r="D2190" s="1">
        <v>0.158406281339739</v>
      </c>
      <c r="E2190" s="5">
        <f t="shared" si="1"/>
        <v>0.1997382657</v>
      </c>
    </row>
    <row r="2191">
      <c r="A2191" s="3">
        <v>44834.208333333336</v>
      </c>
      <c r="B2191" s="1">
        <v>295.91</v>
      </c>
      <c r="C2191" s="1">
        <v>254.96734</v>
      </c>
      <c r="D2191" s="1">
        <v>0.160580017817184</v>
      </c>
      <c r="E2191" s="5">
        <f t="shared" si="1"/>
        <v>0.1973344723</v>
      </c>
    </row>
    <row r="2192">
      <c r="A2192" s="3">
        <v>44834.25</v>
      </c>
      <c r="B2192" s="1">
        <v>271.06</v>
      </c>
      <c r="C2192" s="1">
        <v>244.46429</v>
      </c>
      <c r="D2192" s="1">
        <v>0.108791799407594</v>
      </c>
      <c r="E2192" s="5">
        <f t="shared" si="1"/>
        <v>0.1920037962</v>
      </c>
    </row>
    <row r="2193">
      <c r="A2193" s="3">
        <v>44834.291666666664</v>
      </c>
      <c r="B2193" s="1">
        <v>261.97</v>
      </c>
      <c r="C2193" s="1">
        <v>238.20394</v>
      </c>
      <c r="D2193" s="1">
        <v>0.0997719013379881</v>
      </c>
      <c r="E2193" s="5">
        <f t="shared" si="1"/>
        <v>0.1865572702</v>
      </c>
    </row>
    <row r="2194">
      <c r="A2194" s="3">
        <v>44834.333333333336</v>
      </c>
      <c r="B2194" s="1">
        <v>258.87</v>
      </c>
      <c r="C2194" s="1">
        <v>235.91119</v>
      </c>
      <c r="D2194" s="1">
        <v>0.0973197159490399</v>
      </c>
      <c r="E2194" s="5">
        <f t="shared" si="1"/>
        <v>0.1808519578</v>
      </c>
    </row>
    <row r="2195">
      <c r="A2195" s="3">
        <v>44834.375</v>
      </c>
      <c r="B2195" s="1">
        <v>263.14</v>
      </c>
      <c r="C2195" s="1">
        <v>238.40649</v>
      </c>
      <c r="D2195" s="1">
        <v>0.103745120361446</v>
      </c>
      <c r="E2195" s="5">
        <f t="shared" si="1"/>
        <v>0.1752450275</v>
      </c>
    </row>
    <row r="2196">
      <c r="A2196" s="3">
        <v>44834.416666666664</v>
      </c>
      <c r="B2196" s="1">
        <v>274.22</v>
      </c>
      <c r="C2196" s="1">
        <v>245.95041</v>
      </c>
      <c r="D2196" s="1">
        <v>0.114940202783154</v>
      </c>
      <c r="E2196" s="5">
        <f t="shared" si="1"/>
        <v>0.1709846699</v>
      </c>
    </row>
    <row r="2197">
      <c r="A2197" s="3">
        <v>44834.458333333336</v>
      </c>
      <c r="B2197" s="1">
        <v>290.75</v>
      </c>
      <c r="C2197" s="1">
        <v>257.06854</v>
      </c>
      <c r="D2197" s="1">
        <v>0.131021322173456</v>
      </c>
      <c r="E2197" s="5">
        <f t="shared" si="1"/>
        <v>0.1695628447</v>
      </c>
    </row>
    <row r="2198">
      <c r="A2198" s="3">
        <v>44834.5</v>
      </c>
      <c r="B2198" s="1">
        <v>311.53</v>
      </c>
      <c r="C2198" s="1">
        <v>267.0274</v>
      </c>
      <c r="D2198" s="1">
        <v>0.16665930162972</v>
      </c>
      <c r="E2198" s="5">
        <f t="shared" si="1"/>
        <v>0.1694208154</v>
      </c>
    </row>
    <row r="2199">
      <c r="A2199" s="3">
        <v>44834.541666666664</v>
      </c>
      <c r="B2199" s="1">
        <v>331.22</v>
      </c>
      <c r="C2199" s="1">
        <v>271.67064</v>
      </c>
      <c r="D2199" s="1">
        <v>0.219196892236864</v>
      </c>
      <c r="E2199" s="5">
        <f t="shared" si="1"/>
        <v>0.1706393736</v>
      </c>
    </row>
    <row r="2200">
      <c r="A2200" s="3">
        <v>44834.583333333336</v>
      </c>
      <c r="B2200" s="1">
        <v>309.42</v>
      </c>
      <c r="C2200" s="1">
        <v>270.83104</v>
      </c>
      <c r="D2200" s="1">
        <v>0.142483520352763</v>
      </c>
      <c r="E2200" s="5">
        <f t="shared" si="1"/>
        <v>0.170820277</v>
      </c>
    </row>
    <row r="2201">
      <c r="A2201" s="3">
        <v>44834.625</v>
      </c>
      <c r="B2201" s="1">
        <v>288.46</v>
      </c>
      <c r="C2201" s="1">
        <v>269.19532</v>
      </c>
      <c r="D2201" s="1">
        <v>0.0715639484371422</v>
      </c>
      <c r="E2201" s="5">
        <f t="shared" si="1"/>
        <v>0.1693109761</v>
      </c>
    </row>
    <row r="2202">
      <c r="A2202" s="3">
        <v>44834.666666666664</v>
      </c>
      <c r="B2202" s="1">
        <v>295.52</v>
      </c>
      <c r="C2202" s="1">
        <v>267.08623</v>
      </c>
      <c r="D2202" s="1">
        <v>0.106459138683413</v>
      </c>
      <c r="E2202" s="5">
        <f t="shared" si="1"/>
        <v>0.1689562945</v>
      </c>
    </row>
    <row r="2203">
      <c r="A2203" s="3">
        <v>44834.708333333336</v>
      </c>
      <c r="B2203" s="1">
        <v>301.19</v>
      </c>
      <c r="C2203" s="1">
        <v>266.6167</v>
      </c>
      <c r="D2203" s="1">
        <v>0.129674172698109</v>
      </c>
      <c r="E2203" s="5">
        <f t="shared" si="1"/>
        <v>0.1677925647</v>
      </c>
    </row>
    <row r="2204">
      <c r="A2204" s="3">
        <v>44834.75</v>
      </c>
      <c r="B2204" s="1">
        <v>304.46</v>
      </c>
      <c r="C2204" s="1">
        <v>267.77741</v>
      </c>
      <c r="D2204" s="1">
        <v>0.136989113458077</v>
      </c>
      <c r="E2204" s="5">
        <f t="shared" si="1"/>
        <v>0.1639269427</v>
      </c>
    </row>
    <row r="2205">
      <c r="A2205" s="3">
        <v>44834.791666666664</v>
      </c>
      <c r="B2205" s="1">
        <v>309.36</v>
      </c>
      <c r="C2205" s="1">
        <v>267.86825</v>
      </c>
      <c r="D2205" s="1">
        <v>0.154896110307959</v>
      </c>
      <c r="E2205" s="5">
        <f t="shared" si="1"/>
        <v>0.15818601</v>
      </c>
    </row>
    <row r="2206">
      <c r="A2206" s="3">
        <v>44834.833333333336</v>
      </c>
      <c r="B2206" s="1">
        <v>310.96</v>
      </c>
      <c r="C2206" s="1">
        <v>267.04992</v>
      </c>
      <c r="D2206" s="1">
        <v>0.164426486253955</v>
      </c>
      <c r="E2206" s="5">
        <f t="shared" si="1"/>
        <v>0.1520332673</v>
      </c>
    </row>
    <row r="2207">
      <c r="A2207" s="3">
        <v>44834.875</v>
      </c>
      <c r="B2207" s="1">
        <v>310.11</v>
      </c>
      <c r="C2207" s="1">
        <v>268.30173</v>
      </c>
      <c r="D2207" s="1">
        <v>0.155825569965575</v>
      </c>
      <c r="E2207" s="5">
        <f t="shared" si="1"/>
        <v>0.1455489691</v>
      </c>
    </row>
    <row r="2208">
      <c r="A2208" s="3">
        <v>44834.916666666664</v>
      </c>
      <c r="B2208" s="1">
        <v>302.35</v>
      </c>
      <c r="C2208" s="1">
        <v>273.08155</v>
      </c>
      <c r="D2208" s="1">
        <v>0.107178423441642</v>
      </c>
      <c r="E2208" s="5">
        <f t="shared" si="1"/>
        <v>0.1373856913</v>
      </c>
    </row>
    <row r="2209">
      <c r="A2209" s="3">
        <v>44834.958333333336</v>
      </c>
      <c r="B2209" s="1">
        <v>304.64</v>
      </c>
      <c r="C2209" s="1">
        <v>280.62128</v>
      </c>
      <c r="D2209" s="1">
        <v>0.0855912281491979</v>
      </c>
      <c r="E2209" s="5">
        <f t="shared" si="1"/>
        <v>0.1292410464</v>
      </c>
    </row>
    <row r="2210">
      <c r="A2210" s="3">
        <v>44835.0</v>
      </c>
      <c r="B2210" s="1">
        <v>327.9</v>
      </c>
      <c r="C2210" s="1">
        <v>324.22398</v>
      </c>
      <c r="D2210" s="1">
        <v>0.0113379028904647</v>
      </c>
      <c r="E2210" s="5">
        <f t="shared" si="1"/>
        <v>0.1270217288</v>
      </c>
    </row>
    <row r="2211">
      <c r="A2211" s="3">
        <v>44835.041666666664</v>
      </c>
      <c r="B2211" s="1">
        <v>347.63</v>
      </c>
      <c r="C2211" s="1">
        <v>314.81872</v>
      </c>
      <c r="D2211" s="1">
        <v>0.104222773029507</v>
      </c>
      <c r="E2211" s="5">
        <f t="shared" si="1"/>
        <v>0.1247825741</v>
      </c>
    </row>
    <row r="2212">
      <c r="A2212" s="3">
        <v>44835.083333333336</v>
      </c>
      <c r="B2212" s="1">
        <v>317.21</v>
      </c>
      <c r="C2212" s="1">
        <v>298.21084</v>
      </c>
      <c r="D2212" s="1">
        <v>0.0637104942261654</v>
      </c>
      <c r="E2212" s="5">
        <f t="shared" si="1"/>
        <v>0.1219527992</v>
      </c>
    </row>
    <row r="2213">
      <c r="A2213" s="3">
        <v>44835.125</v>
      </c>
      <c r="B2213" s="1">
        <v>285.94</v>
      </c>
      <c r="C2213" s="1">
        <v>278.65883</v>
      </c>
      <c r="D2213" s="1">
        <v>0.0261293352878858</v>
      </c>
      <c r="E2213" s="5">
        <f t="shared" si="1"/>
        <v>0.1175383655</v>
      </c>
    </row>
    <row r="2214">
      <c r="A2214" s="3">
        <v>44835.166666666664</v>
      </c>
      <c r="B2214" s="1">
        <v>264.56</v>
      </c>
      <c r="C2214" s="1">
        <v>259.79451</v>
      </c>
      <c r="D2214" s="1">
        <v>0.0183433052530632</v>
      </c>
      <c r="E2214" s="5">
        <f t="shared" si="1"/>
        <v>0.1117024082</v>
      </c>
    </row>
    <row r="2215">
      <c r="A2215" s="3">
        <v>44835.208333333336</v>
      </c>
      <c r="B2215" s="1">
        <v>248.38</v>
      </c>
      <c r="C2215" s="1">
        <v>244.96915</v>
      </c>
      <c r="D2215" s="1">
        <v>0.0139235899704104</v>
      </c>
      <c r="E2215" s="5">
        <f t="shared" si="1"/>
        <v>0.1055917237</v>
      </c>
    </row>
    <row r="2216">
      <c r="A2216" s="3">
        <v>44835.25</v>
      </c>
      <c r="B2216" s="1">
        <v>237.72</v>
      </c>
      <c r="C2216" s="1">
        <v>235.29767</v>
      </c>
      <c r="D2216" s="1">
        <v>0.0102947470750559</v>
      </c>
      <c r="E2216" s="5">
        <f t="shared" si="1"/>
        <v>0.1014876798</v>
      </c>
    </row>
    <row r="2217">
      <c r="A2217" s="3">
        <v>44835.291666666664</v>
      </c>
      <c r="B2217" s="1">
        <v>232.14</v>
      </c>
      <c r="C2217" s="1">
        <v>229.75121</v>
      </c>
      <c r="D2217" s="1">
        <v>0.0103972901818449</v>
      </c>
      <c r="E2217" s="5">
        <f t="shared" si="1"/>
        <v>0.0977637377</v>
      </c>
    </row>
    <row r="2218">
      <c r="A2218" s="3">
        <v>44835.333333333336</v>
      </c>
      <c r="B2218" s="1">
        <v>238.58</v>
      </c>
      <c r="C2218" s="1">
        <v>228.00098</v>
      </c>
      <c r="D2218" s="1">
        <v>0.0463990110919699</v>
      </c>
      <c r="E2218" s="5">
        <f t="shared" si="1"/>
        <v>0.09564204166</v>
      </c>
    </row>
    <row r="2219">
      <c r="A2219" s="3">
        <v>44835.375</v>
      </c>
      <c r="B2219" s="1">
        <v>248.75</v>
      </c>
      <c r="C2219" s="1">
        <v>230.69528</v>
      </c>
      <c r="D2219" s="1">
        <v>0.0782621993826662</v>
      </c>
      <c r="E2219" s="5">
        <f t="shared" si="1"/>
        <v>0.09458025329</v>
      </c>
    </row>
    <row r="2220">
      <c r="A2220" s="3">
        <v>44835.416666666664</v>
      </c>
      <c r="B2220" s="1">
        <v>258.21</v>
      </c>
      <c r="C2220" s="1">
        <v>238.02427</v>
      </c>
      <c r="D2220" s="1">
        <v>0.0848053435895422</v>
      </c>
      <c r="E2220" s="5">
        <f t="shared" si="1"/>
        <v>0.09332463416</v>
      </c>
    </row>
    <row r="2221">
      <c r="A2221" s="3">
        <v>44835.458333333336</v>
      </c>
      <c r="B2221" s="1">
        <v>268.32</v>
      </c>
      <c r="C2221" s="1">
        <v>248.50227</v>
      </c>
      <c r="D2221" s="1">
        <v>0.0797486880099726</v>
      </c>
      <c r="E2221" s="5">
        <f t="shared" si="1"/>
        <v>0.0911882744</v>
      </c>
    </row>
    <row r="2222">
      <c r="A2222" s="3">
        <v>44835.5</v>
      </c>
      <c r="B2222" s="1">
        <v>286.8</v>
      </c>
      <c r="C2222" s="1">
        <v>257.76136</v>
      </c>
      <c r="D2222" s="1">
        <v>0.112657071641769</v>
      </c>
      <c r="E2222" s="5">
        <f t="shared" si="1"/>
        <v>0.08893818148</v>
      </c>
    </row>
    <row r="2223">
      <c r="A2223" s="3">
        <v>44835.541666666664</v>
      </c>
      <c r="B2223" s="1">
        <v>304.52</v>
      </c>
      <c r="C2223" s="1">
        <v>261.84428</v>
      </c>
      <c r="D2223" s="1">
        <v>0.162981295600575</v>
      </c>
      <c r="E2223" s="5">
        <f t="shared" si="1"/>
        <v>0.08659586496</v>
      </c>
    </row>
    <row r="2224">
      <c r="A2224" s="3">
        <v>44835.583333333336</v>
      </c>
      <c r="B2224" s="1">
        <v>282.35</v>
      </c>
      <c r="C2224" s="1">
        <v>260.39806</v>
      </c>
      <c r="D2224" s="1">
        <v>0.0843014729065187</v>
      </c>
      <c r="E2224" s="5">
        <f t="shared" si="1"/>
        <v>0.08417161298</v>
      </c>
    </row>
    <row r="2225">
      <c r="A2225" s="3">
        <v>44835.625</v>
      </c>
      <c r="B2225" s="1">
        <v>267.5</v>
      </c>
      <c r="C2225" s="1">
        <v>258.37257</v>
      </c>
      <c r="D2225" s="1">
        <v>0.0353266215527445</v>
      </c>
      <c r="E2225" s="5">
        <f t="shared" si="1"/>
        <v>0.08266172436</v>
      </c>
    </row>
    <row r="2226">
      <c r="A2226" s="3">
        <v>44835.666666666664</v>
      </c>
      <c r="B2226" s="1">
        <v>270.01</v>
      </c>
      <c r="C2226" s="1">
        <v>256.13959</v>
      </c>
      <c r="D2226" s="1">
        <v>0.0541517615453354</v>
      </c>
      <c r="E2226" s="5">
        <f t="shared" si="1"/>
        <v>0.08048225031</v>
      </c>
    </row>
    <row r="2227">
      <c r="A2227" s="3">
        <v>44835.708333333336</v>
      </c>
      <c r="B2227" s="1">
        <v>282.07</v>
      </c>
      <c r="C2227" s="1">
        <v>255.52861</v>
      </c>
      <c r="D2227" s="1">
        <v>0.103868564854636</v>
      </c>
      <c r="E2227" s="5">
        <f t="shared" si="1"/>
        <v>0.07940701665</v>
      </c>
    </row>
    <row r="2228">
      <c r="A2228" s="3">
        <v>44835.75</v>
      </c>
      <c r="B2228" s="1">
        <v>293.13</v>
      </c>
      <c r="C2228" s="1">
        <v>256.58295</v>
      </c>
      <c r="D2228" s="1">
        <v>0.142437562589408</v>
      </c>
      <c r="E2228" s="5">
        <f t="shared" si="1"/>
        <v>0.07963403537</v>
      </c>
    </row>
    <row r="2229">
      <c r="A2229" s="3">
        <v>44835.791666666664</v>
      </c>
      <c r="B2229" s="1">
        <v>294.48</v>
      </c>
      <c r="C2229" s="1">
        <v>256.56778</v>
      </c>
      <c r="D2229" s="1">
        <v>0.147766878600266</v>
      </c>
      <c r="E2229" s="5">
        <f t="shared" si="1"/>
        <v>0.07933698405</v>
      </c>
    </row>
    <row r="2230">
      <c r="A2230" s="3">
        <v>44835.833333333336</v>
      </c>
      <c r="B2230" s="1">
        <v>291.98</v>
      </c>
      <c r="C2230" s="1">
        <v>255.1426</v>
      </c>
      <c r="D2230" s="1">
        <v>0.144379652790243</v>
      </c>
      <c r="E2230" s="5">
        <f t="shared" si="1"/>
        <v>0.07850169932</v>
      </c>
    </row>
    <row r="2231">
      <c r="A2231" s="3">
        <v>44835.875</v>
      </c>
      <c r="B2231" s="1">
        <v>292.34</v>
      </c>
      <c r="C2231" s="1">
        <v>255.02658</v>
      </c>
      <c r="D2231" s="1">
        <v>0.14631188639239</v>
      </c>
      <c r="E2231" s="5">
        <f t="shared" si="1"/>
        <v>0.07810529584</v>
      </c>
    </row>
    <row r="2232">
      <c r="A2232" s="3">
        <v>44835.916666666664</v>
      </c>
      <c r="B2232" s="1">
        <v>295.73</v>
      </c>
      <c r="C2232" s="1">
        <v>257.88709</v>
      </c>
      <c r="D2232" s="1">
        <v>0.146742165340653</v>
      </c>
      <c r="E2232" s="5">
        <f t="shared" si="1"/>
        <v>0.07975378508</v>
      </c>
    </row>
    <row r="2233">
      <c r="A2233" s="3">
        <v>44835.958333333336</v>
      </c>
      <c r="B2233" s="1">
        <v>303.68</v>
      </c>
      <c r="C2233" s="1">
        <v>263.62096</v>
      </c>
      <c r="D2233" s="1">
        <v>0.151956961237073</v>
      </c>
      <c r="E2233" s="5">
        <f t="shared" si="1"/>
        <v>0.08251902396</v>
      </c>
    </row>
    <row r="2234">
      <c r="A2234" s="3">
        <v>44836.0</v>
      </c>
      <c r="B2234" s="1">
        <v>338.78</v>
      </c>
      <c r="C2234" s="1">
        <v>319.75826</v>
      </c>
      <c r="D2234" s="1">
        <v>0.0594878768729851</v>
      </c>
      <c r="E2234" s="5">
        <f t="shared" si="1"/>
        <v>0.08452527288</v>
      </c>
    </row>
    <row r="2235">
      <c r="A2235" s="3">
        <v>44836.041666666664</v>
      </c>
      <c r="B2235" s="1">
        <v>345.34</v>
      </c>
      <c r="C2235" s="1">
        <v>317.53119</v>
      </c>
      <c r="D2235" s="1">
        <v>0.0875781997982623</v>
      </c>
      <c r="E2235" s="5">
        <f t="shared" si="1"/>
        <v>0.08383174899</v>
      </c>
    </row>
    <row r="2236">
      <c r="A2236" s="3">
        <v>44836.083333333336</v>
      </c>
      <c r="B2236" s="1">
        <v>315.14</v>
      </c>
      <c r="C2236" s="1">
        <v>307.96447</v>
      </c>
      <c r="D2236" s="1">
        <v>0.0232998631303149</v>
      </c>
      <c r="E2236" s="5">
        <f t="shared" si="1"/>
        <v>0.0821479727</v>
      </c>
    </row>
    <row r="2237">
      <c r="A2237" s="3">
        <v>44836.125</v>
      </c>
      <c r="B2237" s="1">
        <v>290.72</v>
      </c>
      <c r="C2237" s="1">
        <v>293.79655</v>
      </c>
      <c r="D2237" s="1">
        <v>0.0104717022715208</v>
      </c>
      <c r="E2237" s="5">
        <f t="shared" si="1"/>
        <v>0.08149557132</v>
      </c>
    </row>
    <row r="2238">
      <c r="A2238" s="3">
        <v>44836.166666666664</v>
      </c>
      <c r="B2238" s="1">
        <v>275.14</v>
      </c>
      <c r="C2238" s="1">
        <v>277.87273</v>
      </c>
      <c r="D2238" s="1">
        <v>0.00983446630405223</v>
      </c>
      <c r="E2238" s="5">
        <f t="shared" si="1"/>
        <v>0.08114103636</v>
      </c>
    </row>
    <row r="2239">
      <c r="A2239" s="3">
        <v>44836.208333333336</v>
      </c>
      <c r="B2239" s="1">
        <v>266.06</v>
      </c>
      <c r="C2239" s="1">
        <v>263.83816</v>
      </c>
      <c r="D2239" s="1">
        <v>0.00842122307099164</v>
      </c>
      <c r="E2239" s="5">
        <f t="shared" si="1"/>
        <v>0.08091177108</v>
      </c>
    </row>
    <row r="2240">
      <c r="A2240" s="3">
        <v>44836.25</v>
      </c>
      <c r="B2240" s="1">
        <v>259.61</v>
      </c>
      <c r="C2240" s="1">
        <v>254.54053</v>
      </c>
      <c r="D2240" s="1">
        <v>0.0199161603065728</v>
      </c>
      <c r="E2240" s="5">
        <f t="shared" si="1"/>
        <v>0.08131266329</v>
      </c>
    </row>
    <row r="2241">
      <c r="A2241" s="3">
        <v>44836.291666666664</v>
      </c>
      <c r="B2241" s="1">
        <v>259.65</v>
      </c>
      <c r="C2241" s="1">
        <v>250.20243</v>
      </c>
      <c r="D2241" s="1">
        <v>0.037759705211496</v>
      </c>
      <c r="E2241" s="5">
        <f t="shared" si="1"/>
        <v>0.08245276392</v>
      </c>
    </row>
    <row r="2242">
      <c r="A2242" s="3">
        <v>44836.333333333336</v>
      </c>
      <c r="B2242" s="1">
        <v>268.12</v>
      </c>
      <c r="C2242" s="1">
        <v>250.17859</v>
      </c>
      <c r="D2242" s="1">
        <v>0.0717144100940052</v>
      </c>
      <c r="E2242" s="5">
        <f t="shared" si="1"/>
        <v>0.08350757221</v>
      </c>
    </row>
    <row r="2243">
      <c r="A2243" s="3">
        <v>44836.375</v>
      </c>
      <c r="B2243" s="1">
        <v>281.5</v>
      </c>
      <c r="C2243" s="1">
        <v>254.18491</v>
      </c>
      <c r="D2243" s="1">
        <v>0.107461493288488</v>
      </c>
      <c r="E2243" s="5">
        <f t="shared" si="1"/>
        <v>0.08472420946</v>
      </c>
    </row>
    <row r="2244">
      <c r="A2244" s="3">
        <v>44836.416666666664</v>
      </c>
      <c r="B2244" s="1">
        <v>298.14</v>
      </c>
      <c r="C2244" s="1">
        <v>262.53162</v>
      </c>
      <c r="D2244" s="1">
        <v>0.135634633268175</v>
      </c>
      <c r="E2244" s="5">
        <f t="shared" si="1"/>
        <v>0.08684209653</v>
      </c>
    </row>
    <row r="2245">
      <c r="A2245" s="3">
        <v>44836.458333333336</v>
      </c>
      <c r="B2245" s="1">
        <v>317.05</v>
      </c>
      <c r="C2245" s="1">
        <v>274.33925</v>
      </c>
      <c r="D2245" s="1">
        <v>0.155685888913088</v>
      </c>
      <c r="E2245" s="5">
        <f t="shared" si="1"/>
        <v>0.09000614657</v>
      </c>
    </row>
    <row r="2246">
      <c r="A2246" s="3">
        <v>44836.5</v>
      </c>
      <c r="B2246" s="1">
        <v>339.97</v>
      </c>
      <c r="C2246" s="1">
        <v>284.8909</v>
      </c>
      <c r="D2246" s="1">
        <v>0.19333400961561</v>
      </c>
      <c r="E2246" s="5">
        <f t="shared" si="1"/>
        <v>0.09336768565</v>
      </c>
    </row>
    <row r="2247">
      <c r="A2247" s="3">
        <v>44836.541666666664</v>
      </c>
      <c r="B2247" s="1">
        <v>352.98</v>
      </c>
      <c r="C2247" s="1">
        <v>290.07805</v>
      </c>
      <c r="D2247" s="1">
        <v>0.216844914670379</v>
      </c>
      <c r="E2247" s="5">
        <f t="shared" si="1"/>
        <v>0.09561200311</v>
      </c>
    </row>
    <row r="2248">
      <c r="A2248" s="3">
        <v>44836.583333333336</v>
      </c>
      <c r="B2248" s="1">
        <v>324.75</v>
      </c>
      <c r="C2248" s="1">
        <v>289.11407</v>
      </c>
      <c r="D2248" s="1">
        <v>0.123259065184893</v>
      </c>
      <c r="E2248" s="5">
        <f t="shared" si="1"/>
        <v>0.09723523612</v>
      </c>
    </row>
    <row r="2249">
      <c r="A2249" s="3">
        <v>44836.625</v>
      </c>
      <c r="B2249" s="1">
        <v>296.44</v>
      </c>
      <c r="C2249" s="1">
        <v>285.89971</v>
      </c>
      <c r="D2249" s="1">
        <v>0.036867088812367</v>
      </c>
      <c r="E2249" s="5">
        <f t="shared" si="1"/>
        <v>0.09729942226</v>
      </c>
    </row>
    <row r="2250">
      <c r="A2250" s="3">
        <v>44836.666666666664</v>
      </c>
      <c r="B2250" s="1">
        <v>291.65</v>
      </c>
      <c r="C2250" s="1">
        <v>280.60181</v>
      </c>
      <c r="D2250" s="1">
        <v>0.0393731957751804</v>
      </c>
      <c r="E2250" s="5">
        <f t="shared" si="1"/>
        <v>0.09668364868</v>
      </c>
    </row>
    <row r="2251">
      <c r="A2251" s="3">
        <v>44836.708333333336</v>
      </c>
      <c r="B2251" s="1">
        <v>296.43</v>
      </c>
      <c r="C2251" s="1">
        <v>274.86102</v>
      </c>
      <c r="D2251" s="1">
        <v>0.0784723130256884</v>
      </c>
      <c r="E2251" s="5">
        <f t="shared" si="1"/>
        <v>0.09562547152</v>
      </c>
    </row>
    <row r="2252">
      <c r="A2252" s="3">
        <v>44836.75</v>
      </c>
      <c r="B2252" s="1">
        <v>308.11</v>
      </c>
      <c r="C2252" s="1">
        <v>269.46159</v>
      </c>
      <c r="D2252" s="1">
        <v>0.143428271168443</v>
      </c>
      <c r="E2252" s="5">
        <f t="shared" si="1"/>
        <v>0.09566675105</v>
      </c>
    </row>
    <row r="2253">
      <c r="A2253" s="3">
        <v>44836.791666666664</v>
      </c>
      <c r="B2253" s="1">
        <v>308.78</v>
      </c>
      <c r="C2253" s="1">
        <v>264.45217</v>
      </c>
      <c r="D2253" s="1">
        <v>0.16762135096112</v>
      </c>
      <c r="E2253" s="5">
        <f t="shared" si="1"/>
        <v>0.09649402073</v>
      </c>
    </row>
    <row r="2254">
      <c r="A2254" s="3">
        <v>44836.833333333336</v>
      </c>
      <c r="B2254" s="1">
        <v>314.16</v>
      </c>
      <c r="C2254" s="1">
        <v>261.19024</v>
      </c>
      <c r="D2254" s="1">
        <v>0.202801452305415</v>
      </c>
      <c r="E2254" s="5">
        <f t="shared" si="1"/>
        <v>0.09892826238</v>
      </c>
    </row>
    <row r="2255">
      <c r="A2255" s="3">
        <v>44836.875</v>
      </c>
      <c r="B2255" s="1">
        <v>319.84</v>
      </c>
      <c r="C2255" s="1">
        <v>261.72874</v>
      </c>
      <c r="D2255" s="1">
        <v>0.222028578137807</v>
      </c>
      <c r="E2255" s="5">
        <f t="shared" si="1"/>
        <v>0.1020831245</v>
      </c>
    </row>
    <row r="2256">
      <c r="A2256" s="3">
        <v>44836.916666666664</v>
      </c>
      <c r="B2256" s="1">
        <v>328.57</v>
      </c>
      <c r="C2256" s="1">
        <v>266.93095</v>
      </c>
      <c r="D2256" s="1">
        <v>0.230917583742162</v>
      </c>
      <c r="E2256" s="5">
        <f t="shared" si="1"/>
        <v>0.1055904336</v>
      </c>
    </row>
    <row r="2257">
      <c r="A2257" s="3">
        <v>44836.958333333336</v>
      </c>
      <c r="B2257" s="1">
        <v>329.8</v>
      </c>
      <c r="C2257" s="1">
        <v>275.84293</v>
      </c>
      <c r="D2257" s="1">
        <v>0.195607949785046</v>
      </c>
      <c r="E2257" s="5">
        <f t="shared" si="1"/>
        <v>0.1074092248</v>
      </c>
    </row>
    <row r="2258">
      <c r="A2258" s="3">
        <v>44837.0</v>
      </c>
      <c r="B2258" s="1">
        <v>358.34</v>
      </c>
      <c r="C2258" s="1">
        <v>334.54379</v>
      </c>
      <c r="D2258" s="1">
        <v>0.071130329455525</v>
      </c>
      <c r="E2258" s="5">
        <f t="shared" si="1"/>
        <v>0.107894327</v>
      </c>
    </row>
    <row r="2259">
      <c r="A2259" s="3">
        <v>44837.041666666664</v>
      </c>
      <c r="B2259" s="1">
        <v>369.25</v>
      </c>
      <c r="C2259" s="1">
        <v>325.52743</v>
      </c>
      <c r="D2259" s="1">
        <v>0.13431301319216</v>
      </c>
      <c r="E2259" s="5">
        <f t="shared" si="1"/>
        <v>0.1098416109</v>
      </c>
    </row>
    <row r="2260">
      <c r="A2260" s="3">
        <v>44837.083333333336</v>
      </c>
      <c r="B2260" s="1">
        <v>339.9</v>
      </c>
      <c r="C2260" s="1">
        <v>308.38053</v>
      </c>
      <c r="D2260" s="1">
        <v>0.102209662847391</v>
      </c>
      <c r="E2260" s="5">
        <f t="shared" si="1"/>
        <v>0.1131295192</v>
      </c>
    </row>
    <row r="2261">
      <c r="A2261" s="3">
        <v>44837.125</v>
      </c>
      <c r="B2261" s="1">
        <v>316.03</v>
      </c>
      <c r="C2261" s="1">
        <v>286.83131</v>
      </c>
      <c r="D2261" s="1">
        <v>0.10179742929738</v>
      </c>
      <c r="E2261" s="5">
        <f t="shared" si="1"/>
        <v>0.1169347579</v>
      </c>
    </row>
    <row r="2262">
      <c r="A2262" s="3">
        <v>44837.166666666664</v>
      </c>
      <c r="B2262" s="1">
        <v>299.18</v>
      </c>
      <c r="C2262" s="1">
        <v>265.65092</v>
      </c>
      <c r="D2262" s="1">
        <v>0.126214808516379</v>
      </c>
      <c r="E2262" s="5">
        <f t="shared" si="1"/>
        <v>0.1217839388</v>
      </c>
    </row>
    <row r="2263">
      <c r="A2263" s="3">
        <v>44837.208333333336</v>
      </c>
      <c r="B2263" s="1">
        <v>286.01</v>
      </c>
      <c r="C2263" s="1">
        <v>248.79269</v>
      </c>
      <c r="D2263" s="1">
        <v>0.149591653999158</v>
      </c>
      <c r="E2263" s="5">
        <f t="shared" si="1"/>
        <v>0.1276660401</v>
      </c>
    </row>
    <row r="2264">
      <c r="A2264" s="3">
        <v>44837.25</v>
      </c>
      <c r="B2264" s="1">
        <v>279.24</v>
      </c>
      <c r="C2264" s="1">
        <v>237.64378</v>
      </c>
      <c r="D2264" s="1">
        <v>0.175036013986985</v>
      </c>
      <c r="E2264" s="5">
        <f t="shared" si="1"/>
        <v>0.1341293673</v>
      </c>
    </row>
    <row r="2265">
      <c r="A2265" s="3">
        <v>44837.291666666664</v>
      </c>
      <c r="B2265" s="1">
        <v>273.91</v>
      </c>
      <c r="C2265" s="1">
        <v>230.64964</v>
      </c>
      <c r="D2265" s="1">
        <v>0.187558757949936</v>
      </c>
      <c r="E2265" s="5">
        <f t="shared" si="1"/>
        <v>0.1403709945</v>
      </c>
    </row>
    <row r="2266">
      <c r="A2266" s="3">
        <v>44837.333333333336</v>
      </c>
      <c r="B2266" s="1">
        <v>284.79</v>
      </c>
      <c r="C2266" s="1">
        <v>227.61982</v>
      </c>
      <c r="D2266" s="1">
        <v>0.251165210481231</v>
      </c>
      <c r="E2266" s="5">
        <f t="shared" si="1"/>
        <v>0.1478481112</v>
      </c>
    </row>
    <row r="2267">
      <c r="A2267" s="3">
        <v>44837.375</v>
      </c>
      <c r="B2267" s="1">
        <v>307.37</v>
      </c>
      <c r="C2267" s="1">
        <v>229.34479</v>
      </c>
      <c r="D2267" s="1">
        <v>0.340209210769514</v>
      </c>
      <c r="E2267" s="5">
        <f t="shared" si="1"/>
        <v>0.1575459327</v>
      </c>
    </row>
    <row r="2268">
      <c r="A2268" s="3">
        <v>44837.416666666664</v>
      </c>
      <c r="B2268" s="1">
        <v>327.27</v>
      </c>
      <c r="C2268" s="1">
        <v>236.054</v>
      </c>
      <c r="D2268" s="1">
        <v>0.386420056427766</v>
      </c>
      <c r="E2268" s="5">
        <f t="shared" si="1"/>
        <v>0.1679953254</v>
      </c>
    </row>
    <row r="2269">
      <c r="A2269" s="3">
        <v>44837.458333333336</v>
      </c>
      <c r="B2269" s="1">
        <v>342.43</v>
      </c>
      <c r="C2269" s="1">
        <v>246.79642</v>
      </c>
      <c r="D2269" s="1">
        <v>0.387499867299533</v>
      </c>
      <c r="E2269" s="5">
        <f t="shared" si="1"/>
        <v>0.1776542411</v>
      </c>
    </row>
    <row r="2270">
      <c r="A2270" s="3">
        <v>44837.5</v>
      </c>
      <c r="B2270" s="1">
        <v>358.21</v>
      </c>
      <c r="C2270" s="1">
        <v>257.63251</v>
      </c>
      <c r="D2270" s="1">
        <v>0.390391298054736</v>
      </c>
      <c r="E2270" s="5">
        <f t="shared" si="1"/>
        <v>0.1858649615</v>
      </c>
    </row>
    <row r="2271">
      <c r="A2271" s="3">
        <v>44837.541666666664</v>
      </c>
      <c r="B2271" s="1">
        <v>361.67</v>
      </c>
      <c r="C2271" s="1">
        <v>264.52501</v>
      </c>
      <c r="D2271" s="1">
        <v>0.367243120036173</v>
      </c>
      <c r="E2271" s="5">
        <f t="shared" si="1"/>
        <v>0.1921315534</v>
      </c>
    </row>
    <row r="2272">
      <c r="A2272" s="3">
        <v>44837.583333333336</v>
      </c>
      <c r="B2272" s="1">
        <v>334.08</v>
      </c>
      <c r="C2272" s="1">
        <v>267.09232</v>
      </c>
      <c r="D2272" s="1">
        <v>0.250803467505168</v>
      </c>
      <c r="E2272" s="5">
        <f t="shared" si="1"/>
        <v>0.1974459035</v>
      </c>
    </row>
    <row r="2273">
      <c r="A2273" s="3">
        <v>44837.625</v>
      </c>
      <c r="B2273" s="1">
        <v>312.84</v>
      </c>
      <c r="C2273" s="1">
        <v>269.15262</v>
      </c>
      <c r="D2273" s="1">
        <v>0.162314526234223</v>
      </c>
      <c r="E2273" s="5">
        <f t="shared" si="1"/>
        <v>0.20267288</v>
      </c>
    </row>
    <row r="2274">
      <c r="A2274" s="3">
        <v>44837.666666666664</v>
      </c>
      <c r="B2274" s="1">
        <v>294.81</v>
      </c>
      <c r="C2274" s="1">
        <v>271.04965</v>
      </c>
      <c r="D2274" s="1">
        <v>0.0876605079549079</v>
      </c>
      <c r="E2274" s="5">
        <f t="shared" si="1"/>
        <v>0.2046848514</v>
      </c>
    </row>
    <row r="2275">
      <c r="A2275" s="3">
        <v>44837.708333333336</v>
      </c>
      <c r="B2275" s="1">
        <v>290.59</v>
      </c>
      <c r="C2275" s="1">
        <v>275.26525</v>
      </c>
      <c r="D2275" s="1">
        <v>0.0556726648205685</v>
      </c>
      <c r="E2275" s="5">
        <f t="shared" si="1"/>
        <v>0.203734866</v>
      </c>
    </row>
    <row r="2276">
      <c r="A2276" s="3">
        <v>44837.75</v>
      </c>
      <c r="B2276" s="1">
        <v>303.98</v>
      </c>
      <c r="C2276" s="1">
        <v>280.86617</v>
      </c>
      <c r="D2276" s="1">
        <v>0.0822948167805329</v>
      </c>
      <c r="E2276" s="5">
        <f t="shared" si="1"/>
        <v>0.2011876388</v>
      </c>
    </row>
    <row r="2277">
      <c r="A2277" s="3">
        <v>44837.791666666664</v>
      </c>
      <c r="B2277" s="1">
        <v>307.98</v>
      </c>
      <c r="C2277" s="1">
        <v>284.42638</v>
      </c>
      <c r="D2277" s="1">
        <v>0.0828109544550685</v>
      </c>
      <c r="E2277" s="5">
        <f t="shared" si="1"/>
        <v>0.1976538723</v>
      </c>
    </row>
    <row r="2278">
      <c r="A2278" s="3">
        <v>44837.833333333336</v>
      </c>
      <c r="B2278" s="1">
        <v>313.8</v>
      </c>
      <c r="C2278" s="1">
        <v>285.60826</v>
      </c>
      <c r="D2278" s="1">
        <v>0.0987077194476099</v>
      </c>
      <c r="E2278" s="5">
        <f t="shared" si="1"/>
        <v>0.1933166334</v>
      </c>
    </row>
    <row r="2279">
      <c r="A2279" s="3">
        <v>44837.875</v>
      </c>
      <c r="B2279" s="1">
        <v>316.72</v>
      </c>
      <c r="C2279" s="1">
        <v>287.46829</v>
      </c>
      <c r="D2279" s="1">
        <v>0.10175630153851</v>
      </c>
      <c r="E2279" s="5">
        <f t="shared" si="1"/>
        <v>0.1883052885</v>
      </c>
    </row>
    <row r="2280">
      <c r="A2280" s="3">
        <v>44837.916666666664</v>
      </c>
      <c r="B2280" s="1">
        <v>324.11</v>
      </c>
      <c r="C2280" s="1">
        <v>291.92868</v>
      </c>
      <c r="D2280" s="1">
        <v>0.110236924991405</v>
      </c>
      <c r="E2280" s="5">
        <f t="shared" si="1"/>
        <v>0.1832769277</v>
      </c>
    </row>
    <row r="2281">
      <c r="A2281" s="3">
        <v>44837.958333333336</v>
      </c>
      <c r="B2281" s="1">
        <v>339.65</v>
      </c>
      <c r="C2281" s="1">
        <v>298.50538</v>
      </c>
      <c r="D2281" s="1">
        <v>0.137835438677855</v>
      </c>
      <c r="E2281" s="5">
        <f t="shared" si="1"/>
        <v>0.1808697398</v>
      </c>
    </row>
    <row r="2282">
      <c r="A2282" s="3">
        <v>44838.0</v>
      </c>
      <c r="B2282" s="1">
        <v>369.15</v>
      </c>
      <c r="C2282" s="1">
        <v>341.15889</v>
      </c>
      <c r="D2282" s="1">
        <v>0.0820471364530468</v>
      </c>
      <c r="E2282" s="5">
        <f t="shared" si="1"/>
        <v>0.1813246067</v>
      </c>
    </row>
    <row r="2283">
      <c r="A2283" s="3">
        <v>44838.041666666664</v>
      </c>
      <c r="B2283" s="1">
        <v>374.43</v>
      </c>
      <c r="C2283" s="1">
        <v>339.9094</v>
      </c>
      <c r="D2283" s="1">
        <v>0.101558238754209</v>
      </c>
      <c r="E2283" s="5">
        <f t="shared" si="1"/>
        <v>0.1799598245</v>
      </c>
    </row>
    <row r="2284">
      <c r="A2284" s="3">
        <v>44838.083333333336</v>
      </c>
      <c r="B2284" s="1">
        <v>349.49</v>
      </c>
      <c r="C2284" s="1">
        <v>331.63699</v>
      </c>
      <c r="D2284" s="1">
        <v>0.0538329876893406</v>
      </c>
      <c r="E2284" s="5">
        <f t="shared" si="1"/>
        <v>0.1779441297</v>
      </c>
    </row>
    <row r="2285">
      <c r="A2285" s="3">
        <v>44838.125</v>
      </c>
      <c r="B2285" s="1">
        <v>326.77</v>
      </c>
      <c r="C2285" s="1">
        <v>317.5422</v>
      </c>
      <c r="D2285" s="1">
        <v>0.0290600745349752</v>
      </c>
      <c r="E2285" s="5">
        <f t="shared" si="1"/>
        <v>0.1749134066</v>
      </c>
    </row>
    <row r="2286">
      <c r="A2286" s="3">
        <v>44838.166666666664</v>
      </c>
      <c r="B2286" s="1">
        <v>307.2</v>
      </c>
      <c r="C2286" s="1">
        <v>300.51966</v>
      </c>
      <c r="D2286" s="1">
        <v>0.0222292944162122</v>
      </c>
      <c r="E2286" s="5">
        <f t="shared" si="1"/>
        <v>0.1705806768</v>
      </c>
    </row>
    <row r="2287">
      <c r="A2287" s="3">
        <v>44838.208333333336</v>
      </c>
      <c r="B2287" s="1">
        <v>290.36</v>
      </c>
      <c r="C2287" s="1">
        <v>284.07071</v>
      </c>
      <c r="D2287" s="1">
        <v>0.0221398749628217</v>
      </c>
      <c r="E2287" s="5">
        <f t="shared" si="1"/>
        <v>0.165270186</v>
      </c>
    </row>
    <row r="2288">
      <c r="A2288" s="3">
        <v>44838.25</v>
      </c>
      <c r="B2288" s="1">
        <v>278.6</v>
      </c>
      <c r="C2288" s="1">
        <v>272.17099</v>
      </c>
      <c r="D2288" s="1">
        <v>0.0236212169415998</v>
      </c>
      <c r="E2288" s="5">
        <f t="shared" si="1"/>
        <v>0.1589612361</v>
      </c>
    </row>
    <row r="2289">
      <c r="A2289" s="3">
        <v>44838.291666666664</v>
      </c>
      <c r="B2289" s="1">
        <v>279.52</v>
      </c>
      <c r="C2289" s="1">
        <v>265.72603</v>
      </c>
      <c r="D2289" s="1">
        <v>0.051910495934478</v>
      </c>
      <c r="E2289" s="5">
        <f t="shared" si="1"/>
        <v>0.1533092252</v>
      </c>
    </row>
    <row r="2290">
      <c r="A2290" s="3">
        <v>44838.333333333336</v>
      </c>
      <c r="B2290" s="1">
        <v>286.09</v>
      </c>
      <c r="C2290" s="1">
        <v>264.27118</v>
      </c>
      <c r="D2290" s="1">
        <v>0.0825622377740923</v>
      </c>
      <c r="E2290" s="5">
        <f t="shared" si="1"/>
        <v>0.1462841014</v>
      </c>
    </row>
    <row r="2291">
      <c r="A2291" s="3">
        <v>44838.375</v>
      </c>
      <c r="B2291" s="1">
        <v>295.62</v>
      </c>
      <c r="C2291" s="1">
        <v>267.02853</v>
      </c>
      <c r="D2291" s="1">
        <v>0.107072716162576</v>
      </c>
      <c r="E2291" s="5">
        <f t="shared" si="1"/>
        <v>0.1365700807</v>
      </c>
    </row>
    <row r="2292">
      <c r="A2292" s="3">
        <v>44838.416666666664</v>
      </c>
      <c r="B2292" s="1">
        <v>311.38</v>
      </c>
      <c r="C2292" s="1">
        <v>274.10717</v>
      </c>
      <c r="D2292" s="1">
        <v>0.135979040606635</v>
      </c>
      <c r="E2292" s="5">
        <f t="shared" si="1"/>
        <v>0.1261350384</v>
      </c>
    </row>
    <row r="2293">
      <c r="A2293" s="3">
        <v>44838.458333333336</v>
      </c>
      <c r="B2293" s="1">
        <v>319.51</v>
      </c>
      <c r="C2293" s="1">
        <v>285.08165</v>
      </c>
      <c r="D2293" s="1">
        <v>0.120766629490182</v>
      </c>
      <c r="E2293" s="5">
        <f t="shared" si="1"/>
        <v>0.1150211535</v>
      </c>
    </row>
    <row r="2294">
      <c r="A2294" s="3">
        <v>44838.5</v>
      </c>
      <c r="B2294" s="1">
        <v>334.43</v>
      </c>
      <c r="C2294" s="1">
        <v>296.08288</v>
      </c>
      <c r="D2294" s="1">
        <v>0.12951481693234</v>
      </c>
      <c r="E2294" s="5">
        <f t="shared" si="1"/>
        <v>0.1041513001</v>
      </c>
    </row>
    <row r="2295">
      <c r="A2295" s="3">
        <v>44838.541666666664</v>
      </c>
      <c r="B2295" s="1">
        <v>342.28</v>
      </c>
      <c r="C2295" s="1">
        <v>303.29743</v>
      </c>
      <c r="D2295" s="1">
        <v>0.128529180085699</v>
      </c>
      <c r="E2295" s="5">
        <f t="shared" si="1"/>
        <v>0.09420488596</v>
      </c>
    </row>
    <row r="2296">
      <c r="A2296" s="3">
        <v>44838.583333333336</v>
      </c>
      <c r="B2296" s="1">
        <v>324.18</v>
      </c>
      <c r="C2296" s="1">
        <v>306.17279</v>
      </c>
      <c r="D2296" s="1">
        <v>0.0588138808807927</v>
      </c>
      <c r="E2296" s="5">
        <f t="shared" si="1"/>
        <v>0.08620531985</v>
      </c>
    </row>
    <row r="2297">
      <c r="A2297" s="3">
        <v>44838.625</v>
      </c>
      <c r="B2297" s="1">
        <v>300.51</v>
      </c>
      <c r="C2297" s="1">
        <v>307.30486</v>
      </c>
      <c r="D2297" s="1">
        <v>0.0221111374548389</v>
      </c>
      <c r="E2297" s="5">
        <f t="shared" si="1"/>
        <v>0.08036351199</v>
      </c>
    </row>
    <row r="2298">
      <c r="A2298" s="3">
        <v>44838.666666666664</v>
      </c>
      <c r="B2298" s="1">
        <v>287.82</v>
      </c>
      <c r="C2298" s="1">
        <v>306.26917</v>
      </c>
      <c r="D2298" s="1">
        <v>0.0602384170760641</v>
      </c>
      <c r="E2298" s="5">
        <f t="shared" si="1"/>
        <v>0.07922092487</v>
      </c>
    </row>
    <row r="2299">
      <c r="A2299" s="3">
        <v>44838.708333333336</v>
      </c>
      <c r="B2299" s="1">
        <v>283.23</v>
      </c>
      <c r="C2299" s="1">
        <v>305.33907</v>
      </c>
      <c r="D2299" s="1">
        <v>0.0724082574824112</v>
      </c>
      <c r="E2299" s="5">
        <f t="shared" si="1"/>
        <v>0.07991824123</v>
      </c>
    </row>
    <row r="2300">
      <c r="A2300" s="3">
        <v>44838.75</v>
      </c>
      <c r="B2300" s="1">
        <v>298.21</v>
      </c>
      <c r="C2300" s="1">
        <v>304.53643</v>
      </c>
      <c r="D2300" s="1">
        <v>0.020773967830384</v>
      </c>
      <c r="E2300" s="5">
        <f t="shared" si="1"/>
        <v>0.07735487252</v>
      </c>
    </row>
    <row r="2301">
      <c r="A2301" s="3">
        <v>44838.791666666664</v>
      </c>
      <c r="B2301" s="1">
        <v>312.28</v>
      </c>
      <c r="C2301" s="1">
        <v>303.94747</v>
      </c>
      <c r="D2301" s="1">
        <v>0.0274143752537238</v>
      </c>
      <c r="E2301" s="5">
        <f t="shared" si="1"/>
        <v>0.07504668172</v>
      </c>
    </row>
    <row r="2302">
      <c r="A2302" s="3">
        <v>44838.833333333336</v>
      </c>
      <c r="B2302" s="1">
        <v>318.18</v>
      </c>
      <c r="C2302" s="1">
        <v>304.844</v>
      </c>
      <c r="D2302" s="1">
        <v>0.043746965661125</v>
      </c>
      <c r="E2302" s="5">
        <f t="shared" si="1"/>
        <v>0.07275665032</v>
      </c>
    </row>
    <row r="2303">
      <c r="A2303" s="3">
        <v>44838.875</v>
      </c>
      <c r="B2303" s="1">
        <v>324.86</v>
      </c>
      <c r="C2303" s="1">
        <v>308.61134</v>
      </c>
      <c r="D2303" s="1">
        <v>0.0526508844425484</v>
      </c>
      <c r="E2303" s="5">
        <f t="shared" si="1"/>
        <v>0.07071059127</v>
      </c>
    </row>
    <row r="2304">
      <c r="A2304" s="3">
        <v>44838.916666666664</v>
      </c>
      <c r="B2304" s="1">
        <v>335.63</v>
      </c>
      <c r="C2304" s="1">
        <v>315.70107</v>
      </c>
      <c r="D2304" s="1">
        <v>0.0631259501274417</v>
      </c>
      <c r="E2304" s="5">
        <f t="shared" si="1"/>
        <v>0.06874763398</v>
      </c>
    </row>
    <row r="2305">
      <c r="A2305" s="3">
        <v>44838.958333333336</v>
      </c>
      <c r="B2305" s="1">
        <v>347.19</v>
      </c>
      <c r="C2305" s="1">
        <v>324.68786</v>
      </c>
      <c r="D2305" s="1">
        <v>0.0693039154589888</v>
      </c>
      <c r="E2305" s="5">
        <f t="shared" si="1"/>
        <v>0.06589215385</v>
      </c>
    </row>
    <row r="2306">
      <c r="A2306" s="3">
        <v>44839.0</v>
      </c>
      <c r="B2306" s="1">
        <v>370.16</v>
      </c>
      <c r="C2306" s="1">
        <v>355.52028</v>
      </c>
      <c r="D2306" s="1">
        <v>0.0411782979018806</v>
      </c>
      <c r="E2306" s="5">
        <f t="shared" si="1"/>
        <v>0.06418928558</v>
      </c>
    </row>
    <row r="2307">
      <c r="A2307" s="3">
        <v>44839.041666666664</v>
      </c>
      <c r="B2307" s="1">
        <v>373.82</v>
      </c>
      <c r="C2307" s="1">
        <v>354.8459</v>
      </c>
      <c r="D2307" s="1">
        <v>0.0534713801117612</v>
      </c>
      <c r="E2307" s="5">
        <f t="shared" si="1"/>
        <v>0.06218566647</v>
      </c>
    </row>
    <row r="2308">
      <c r="A2308" s="3">
        <v>44839.083333333336</v>
      </c>
      <c r="B2308" s="1">
        <v>346.14</v>
      </c>
      <c r="C2308" s="1">
        <v>348.73883</v>
      </c>
      <c r="D2308" s="1">
        <v>0.00745208097417778</v>
      </c>
      <c r="E2308" s="5">
        <f t="shared" si="1"/>
        <v>0.06025312869</v>
      </c>
    </row>
    <row r="2309">
      <c r="A2309" s="3">
        <v>44839.125</v>
      </c>
      <c r="B2309" s="1">
        <v>320.01</v>
      </c>
      <c r="C2309" s="1">
        <v>338.42169</v>
      </c>
      <c r="D2309" s="1">
        <v>0.0544045802737998</v>
      </c>
      <c r="E2309" s="5">
        <f t="shared" si="1"/>
        <v>0.06130914976</v>
      </c>
    </row>
    <row r="2310">
      <c r="A2310" s="3">
        <v>44839.166666666664</v>
      </c>
      <c r="B2310" s="1">
        <v>297.68</v>
      </c>
      <c r="C2310" s="1">
        <v>325.9456</v>
      </c>
      <c r="D2310" s="1">
        <v>0.0867187653399831</v>
      </c>
      <c r="E2310" s="5">
        <f t="shared" si="1"/>
        <v>0.06399621105</v>
      </c>
    </row>
    <row r="2311">
      <c r="A2311" s="3">
        <v>44839.208333333336</v>
      </c>
      <c r="B2311" s="1">
        <v>283.27</v>
      </c>
      <c r="C2311" s="1">
        <v>313.76604</v>
      </c>
      <c r="D2311" s="1">
        <v>0.0971935649887412</v>
      </c>
      <c r="E2311" s="5">
        <f t="shared" si="1"/>
        <v>0.06712344813</v>
      </c>
    </row>
    <row r="2312">
      <c r="A2312" s="3">
        <v>44839.25</v>
      </c>
      <c r="B2312" s="1">
        <v>268.24</v>
      </c>
      <c r="C2312" s="1">
        <v>304.4234</v>
      </c>
      <c r="D2312" s="1">
        <v>0.118858799947704</v>
      </c>
      <c r="E2312" s="5">
        <f t="shared" si="1"/>
        <v>0.07109168076</v>
      </c>
    </row>
    <row r="2313">
      <c r="A2313" s="3">
        <v>44839.291666666664</v>
      </c>
      <c r="B2313" s="1">
        <v>260.84</v>
      </c>
      <c r="C2313" s="1">
        <v>298.77444</v>
      </c>
      <c r="D2313" s="1">
        <v>0.126966818178958</v>
      </c>
      <c r="E2313" s="5">
        <f t="shared" si="1"/>
        <v>0.07421902752</v>
      </c>
    </row>
    <row r="2314">
      <c r="A2314" s="3">
        <v>44839.333333333336</v>
      </c>
      <c r="B2314" s="1">
        <v>272.58</v>
      </c>
      <c r="C2314" s="1">
        <v>296.94408</v>
      </c>
      <c r="D2314" s="1">
        <v>0.0820493878847492</v>
      </c>
      <c r="E2314" s="5">
        <f t="shared" si="1"/>
        <v>0.07419765877</v>
      </c>
    </row>
    <row r="2315">
      <c r="A2315" s="3">
        <v>44839.375</v>
      </c>
      <c r="B2315" s="1">
        <v>290.74</v>
      </c>
      <c r="C2315" s="1">
        <v>299.31566</v>
      </c>
      <c r="D2315" s="1">
        <v>0.0286508898331613</v>
      </c>
      <c r="E2315" s="5">
        <f t="shared" si="1"/>
        <v>0.07093008268</v>
      </c>
    </row>
    <row r="2316">
      <c r="A2316" s="3">
        <v>44839.416666666664</v>
      </c>
      <c r="B2316" s="1">
        <v>308.09</v>
      </c>
      <c r="C2316" s="1">
        <v>306.72941</v>
      </c>
      <c r="D2316" s="1">
        <v>0.00443579896691354</v>
      </c>
      <c r="E2316" s="5">
        <f t="shared" si="1"/>
        <v>0.06544911427</v>
      </c>
    </row>
    <row r="2317">
      <c r="A2317" s="3">
        <v>44839.458333333336</v>
      </c>
      <c r="B2317" s="1">
        <v>327.37</v>
      </c>
      <c r="C2317" s="1">
        <v>318.16058</v>
      </c>
      <c r="D2317" s="1">
        <v>0.0289458235209403</v>
      </c>
      <c r="E2317" s="5">
        <f t="shared" si="1"/>
        <v>0.06162324736</v>
      </c>
    </row>
    <row r="2318">
      <c r="A2318" s="3">
        <v>44839.5</v>
      </c>
      <c r="B2318" s="1">
        <v>345.81</v>
      </c>
      <c r="C2318" s="1">
        <v>328.9557</v>
      </c>
      <c r="D2318" s="1">
        <v>0.0512357743003085</v>
      </c>
      <c r="E2318" s="5">
        <f t="shared" si="1"/>
        <v>0.05836162058</v>
      </c>
    </row>
    <row r="2319">
      <c r="A2319" s="3">
        <v>44839.541666666664</v>
      </c>
      <c r="B2319" s="1">
        <v>355.29</v>
      </c>
      <c r="C2319" s="1">
        <v>335.5225</v>
      </c>
      <c r="D2319" s="1">
        <v>0.0589155719810148</v>
      </c>
      <c r="E2319" s="5">
        <f t="shared" si="1"/>
        <v>0.05546105358</v>
      </c>
    </row>
    <row r="2320">
      <c r="A2320" s="3">
        <v>44839.583333333336</v>
      </c>
      <c r="B2320" s="1">
        <v>335.56</v>
      </c>
      <c r="C2320" s="1">
        <v>337.88115</v>
      </c>
      <c r="D2320" s="1">
        <v>0.00686972327399734</v>
      </c>
      <c r="E2320" s="5">
        <f t="shared" si="1"/>
        <v>0.05329671368</v>
      </c>
    </row>
    <row r="2321">
      <c r="A2321" s="3">
        <v>44839.625</v>
      </c>
      <c r="B2321" s="1">
        <v>319.03</v>
      </c>
      <c r="C2321" s="1">
        <v>339.43101</v>
      </c>
      <c r="D2321" s="1">
        <v>0.060103553885663</v>
      </c>
      <c r="E2321" s="5">
        <f t="shared" si="1"/>
        <v>0.05487973103</v>
      </c>
    </row>
    <row r="2322">
      <c r="A2322" s="3">
        <v>44839.666666666664</v>
      </c>
      <c r="B2322" s="1">
        <v>308.1</v>
      </c>
      <c r="C2322" s="1">
        <v>339.65309</v>
      </c>
      <c r="D2322" s="1">
        <v>0.0928979918893126</v>
      </c>
      <c r="E2322" s="5">
        <f t="shared" si="1"/>
        <v>0.05624054665</v>
      </c>
    </row>
    <row r="2323">
      <c r="A2323" s="3">
        <v>44839.708333333336</v>
      </c>
      <c r="B2323" s="1">
        <v>313.37</v>
      </c>
      <c r="C2323" s="1">
        <v>339.44594</v>
      </c>
      <c r="D2323" s="1">
        <v>0.0768191247183572</v>
      </c>
      <c r="E2323" s="5">
        <f t="shared" si="1"/>
        <v>0.05642433278</v>
      </c>
    </row>
    <row r="2324">
      <c r="A2324" s="3">
        <v>44839.75</v>
      </c>
      <c r="B2324" s="1">
        <v>323.38</v>
      </c>
      <c r="C2324" s="1">
        <v>338.0747</v>
      </c>
      <c r="D2324" s="1">
        <v>0.0434658375796828</v>
      </c>
      <c r="E2324" s="5">
        <f t="shared" si="1"/>
        <v>0.05736982735</v>
      </c>
    </row>
    <row r="2325">
      <c r="A2325" s="3">
        <v>44839.791666666664</v>
      </c>
      <c r="B2325" s="1">
        <v>331.68</v>
      </c>
      <c r="C2325" s="1">
        <v>335.67893</v>
      </c>
      <c r="D2325" s="1">
        <v>0.0119129609951985</v>
      </c>
      <c r="E2325" s="5">
        <f t="shared" si="1"/>
        <v>0.05672393509</v>
      </c>
    </row>
    <row r="2326">
      <c r="A2326" s="3">
        <v>44839.833333333336</v>
      </c>
      <c r="B2326" s="1">
        <v>334.36</v>
      </c>
      <c r="C2326" s="1">
        <v>333.60368</v>
      </c>
      <c r="D2326" s="1">
        <v>0.00226712127396201</v>
      </c>
      <c r="E2326" s="5">
        <f t="shared" si="1"/>
        <v>0.05499560824</v>
      </c>
    </row>
    <row r="2327">
      <c r="A2327" s="3">
        <v>44839.875</v>
      </c>
      <c r="B2327" s="1">
        <v>335.42</v>
      </c>
      <c r="C2327" s="1">
        <v>333.58783</v>
      </c>
      <c r="D2327" s="1">
        <v>0.0054923166711448</v>
      </c>
      <c r="E2327" s="5">
        <f t="shared" si="1"/>
        <v>0.05303066792</v>
      </c>
    </row>
    <row r="2328">
      <c r="A2328" s="3">
        <v>44839.916666666664</v>
      </c>
      <c r="B2328" s="1">
        <v>338.35</v>
      </c>
      <c r="C2328" s="1">
        <v>336.61163</v>
      </c>
      <c r="D2328" s="1">
        <v>0.0051643194859311</v>
      </c>
      <c r="E2328" s="5">
        <f t="shared" si="1"/>
        <v>0.05061559998</v>
      </c>
    </row>
    <row r="2329">
      <c r="A2329" s="3">
        <v>44839.958333333336</v>
      </c>
      <c r="B2329" s="1">
        <v>347.98</v>
      </c>
      <c r="C2329" s="1">
        <v>341.7659</v>
      </c>
      <c r="D2329" s="1">
        <v>0.0181823288982313</v>
      </c>
      <c r="E2329" s="5">
        <f t="shared" si="1"/>
        <v>0.04848553387</v>
      </c>
    </row>
    <row r="2330">
      <c r="A2330" s="3">
        <v>44840.0</v>
      </c>
      <c r="B2330" s="1">
        <v>363.32</v>
      </c>
      <c r="C2330" s="1">
        <v>357.13967</v>
      </c>
      <c r="D2330" s="1">
        <v>0.0173050784305198</v>
      </c>
      <c r="E2330" s="5">
        <f t="shared" si="1"/>
        <v>0.04749081639</v>
      </c>
    </row>
    <row r="2331">
      <c r="A2331" s="3">
        <v>44840.041666666664</v>
      </c>
      <c r="B2331" s="1">
        <v>363.9</v>
      </c>
      <c r="C2331" s="1">
        <v>359.75096</v>
      </c>
      <c r="D2331" s="1">
        <v>0.0115330894460989</v>
      </c>
      <c r="E2331" s="5">
        <f t="shared" si="1"/>
        <v>0.04574338761</v>
      </c>
    </row>
    <row r="2332">
      <c r="A2332" s="3">
        <v>44840.083333333336</v>
      </c>
      <c r="B2332" s="1">
        <v>353.76</v>
      </c>
      <c r="C2332" s="1">
        <v>356.97815</v>
      </c>
      <c r="D2332" s="1">
        <v>0.00901497752733616</v>
      </c>
      <c r="E2332" s="5">
        <f t="shared" si="1"/>
        <v>0.0458085083</v>
      </c>
    </row>
    <row r="2333">
      <c r="A2333" s="3">
        <v>44840.125</v>
      </c>
      <c r="B2333" s="1">
        <v>351.58</v>
      </c>
      <c r="C2333" s="1">
        <v>349.76858</v>
      </c>
      <c r="D2333" s="1">
        <v>0.00517891000958404</v>
      </c>
      <c r="E2333" s="5">
        <f t="shared" si="1"/>
        <v>0.04375743871</v>
      </c>
    </row>
    <row r="2334">
      <c r="A2334" s="3">
        <v>44840.166666666664</v>
      </c>
      <c r="B2334" s="1">
        <v>345.62</v>
      </c>
      <c r="C2334" s="1">
        <v>340.8348</v>
      </c>
      <c r="D2334" s="1">
        <v>0.0140396461863636</v>
      </c>
      <c r="E2334" s="5">
        <f t="shared" si="1"/>
        <v>0.04072914208</v>
      </c>
    </row>
    <row r="2335">
      <c r="A2335" s="3">
        <v>44840.208333333336</v>
      </c>
      <c r="B2335" s="1">
        <v>348.06</v>
      </c>
      <c r="C2335" s="1">
        <v>332.4187</v>
      </c>
      <c r="D2335" s="1">
        <v>0.047053008750711</v>
      </c>
      <c r="E2335" s="5">
        <f t="shared" si="1"/>
        <v>0.03863995223</v>
      </c>
    </row>
    <row r="2336">
      <c r="A2336" s="3">
        <v>44840.25</v>
      </c>
      <c r="B2336" s="1">
        <v>351.56</v>
      </c>
      <c r="C2336" s="1">
        <v>325.60909</v>
      </c>
      <c r="D2336" s="1">
        <v>0.0796995870109155</v>
      </c>
      <c r="E2336" s="5">
        <f t="shared" si="1"/>
        <v>0.03700831836</v>
      </c>
    </row>
    <row r="2337">
      <c r="A2337" s="3">
        <v>44840.291666666664</v>
      </c>
      <c r="B2337" s="1">
        <v>347.51</v>
      </c>
      <c r="C2337" s="1">
        <v>319.87691</v>
      </c>
      <c r="D2337" s="1">
        <v>0.0863866354092265</v>
      </c>
      <c r="E2337" s="5">
        <f t="shared" si="1"/>
        <v>0.03531747741</v>
      </c>
    </row>
    <row r="2338">
      <c r="A2338" s="3">
        <v>44840.333333333336</v>
      </c>
      <c r="B2338" s="1">
        <v>342.0</v>
      </c>
      <c r="C2338" s="1">
        <v>316.06712</v>
      </c>
      <c r="D2338" s="1">
        <v>0.0820486484010105</v>
      </c>
      <c r="E2338" s="5">
        <f t="shared" si="1"/>
        <v>0.0353174466</v>
      </c>
    </row>
    <row r="2339">
      <c r="A2339" s="3">
        <v>44840.375</v>
      </c>
      <c r="B2339" s="1">
        <v>346.6</v>
      </c>
      <c r="C2339" s="1">
        <v>316.05663</v>
      </c>
      <c r="D2339" s="1">
        <v>0.0966389156272407</v>
      </c>
      <c r="E2339" s="5">
        <f t="shared" si="1"/>
        <v>0.03815028101</v>
      </c>
    </row>
    <row r="2340">
      <c r="A2340" s="3">
        <v>44840.416666666664</v>
      </c>
      <c r="B2340" s="1">
        <v>358.43</v>
      </c>
      <c r="C2340" s="1">
        <v>320.81092</v>
      </c>
      <c r="D2340" s="1">
        <v>0.117262467250179</v>
      </c>
      <c r="E2340" s="5">
        <f t="shared" si="1"/>
        <v>0.04285139219</v>
      </c>
    </row>
    <row r="2341">
      <c r="A2341" s="3">
        <v>44840.458333333336</v>
      </c>
      <c r="B2341" s="1">
        <v>363.07</v>
      </c>
      <c r="C2341" s="1">
        <v>329.51578</v>
      </c>
      <c r="D2341" s="1">
        <v>0.101828871442818</v>
      </c>
      <c r="E2341" s="5">
        <f t="shared" si="1"/>
        <v>0.04588818585</v>
      </c>
    </row>
    <row r="2342">
      <c r="A2342" s="3">
        <v>44840.5</v>
      </c>
      <c r="B2342" s="1">
        <v>379.45</v>
      </c>
      <c r="C2342" s="1">
        <v>337.67529</v>
      </c>
      <c r="D2342" s="1">
        <v>0.123712664909534</v>
      </c>
      <c r="E2342" s="5">
        <f t="shared" si="1"/>
        <v>0.04890805629</v>
      </c>
    </row>
    <row r="2343">
      <c r="A2343" s="3">
        <v>44840.541666666664</v>
      </c>
      <c r="B2343" s="1">
        <v>387.2</v>
      </c>
      <c r="C2343" s="1">
        <v>341.53409</v>
      </c>
      <c r="D2343" s="1">
        <v>0.133708204648033</v>
      </c>
      <c r="E2343" s="5">
        <f t="shared" si="1"/>
        <v>0.05202441599</v>
      </c>
    </row>
    <row r="2344">
      <c r="A2344" s="3">
        <v>44840.583333333336</v>
      </c>
      <c r="B2344" s="1">
        <v>361.19</v>
      </c>
      <c r="C2344" s="1">
        <v>340.57065</v>
      </c>
      <c r="D2344" s="1">
        <v>0.0605435318633593</v>
      </c>
      <c r="E2344" s="5">
        <f t="shared" si="1"/>
        <v>0.05426082468</v>
      </c>
    </row>
    <row r="2345">
      <c r="A2345" s="3">
        <v>44840.625</v>
      </c>
      <c r="B2345" s="1">
        <v>335.95</v>
      </c>
      <c r="C2345" s="1">
        <v>338.10245</v>
      </c>
      <c r="D2345" s="1">
        <v>0.00636626560972861</v>
      </c>
      <c r="E2345" s="5">
        <f t="shared" si="1"/>
        <v>0.052021771</v>
      </c>
    </row>
    <row r="2346">
      <c r="A2346" s="3">
        <v>44840.666666666664</v>
      </c>
      <c r="B2346" s="1">
        <v>335.06</v>
      </c>
      <c r="C2346" s="1">
        <v>334.52136</v>
      </c>
      <c r="D2346" s="1">
        <v>0.00161018118544055</v>
      </c>
      <c r="E2346" s="5">
        <f t="shared" si="1"/>
        <v>0.04821811222</v>
      </c>
    </row>
    <row r="2347">
      <c r="A2347" s="3">
        <v>44840.708333333336</v>
      </c>
      <c r="B2347" s="1">
        <v>340.16</v>
      </c>
      <c r="C2347" s="1">
        <v>331.07523</v>
      </c>
      <c r="D2347" s="1">
        <v>0.0274401984104943</v>
      </c>
      <c r="E2347" s="5">
        <f t="shared" si="1"/>
        <v>0.04616065696</v>
      </c>
    </row>
    <row r="2348">
      <c r="A2348" s="3">
        <v>44840.75</v>
      </c>
      <c r="B2348" s="1">
        <v>340.8</v>
      </c>
      <c r="C2348" s="1">
        <v>326.99441</v>
      </c>
      <c r="D2348" s="1">
        <v>0.0422196514001569</v>
      </c>
      <c r="E2348" s="5">
        <f t="shared" si="1"/>
        <v>0.04610873254</v>
      </c>
    </row>
    <row r="2349">
      <c r="A2349" s="3">
        <v>44840.791666666664</v>
      </c>
      <c r="B2349" s="1">
        <v>344.82</v>
      </c>
      <c r="C2349" s="1">
        <v>322.30789</v>
      </c>
      <c r="D2349" s="1">
        <v>0.0698465991633031</v>
      </c>
      <c r="E2349" s="5">
        <f t="shared" si="1"/>
        <v>0.04852263413</v>
      </c>
    </row>
    <row r="2350">
      <c r="A2350" s="3">
        <v>44840.833333333336</v>
      </c>
      <c r="B2350" s="1">
        <v>347.67</v>
      </c>
      <c r="C2350" s="1">
        <v>318.56897</v>
      </c>
      <c r="D2350" s="1">
        <v>0.0913492296503329</v>
      </c>
      <c r="E2350" s="5">
        <f t="shared" si="1"/>
        <v>0.05223438864</v>
      </c>
    </row>
    <row r="2351">
      <c r="A2351" s="3">
        <v>44840.875</v>
      </c>
      <c r="B2351" s="1">
        <v>348.93</v>
      </c>
      <c r="C2351" s="1">
        <v>317.8665</v>
      </c>
      <c r="D2351" s="1">
        <v>0.0977249883205686</v>
      </c>
      <c r="E2351" s="5">
        <f t="shared" si="1"/>
        <v>0.05607741663</v>
      </c>
    </row>
    <row r="2352">
      <c r="A2352" s="3">
        <v>44840.916666666664</v>
      </c>
      <c r="B2352" s="1">
        <v>353.78</v>
      </c>
      <c r="C2352" s="1">
        <v>321.33693</v>
      </c>
      <c r="D2352" s="1">
        <v>0.100962780717423</v>
      </c>
      <c r="E2352" s="5">
        <f t="shared" si="1"/>
        <v>0.06006901918</v>
      </c>
    </row>
    <row r="2353">
      <c r="A2353" s="3">
        <v>44840.958333333336</v>
      </c>
      <c r="B2353" s="1">
        <v>357.67</v>
      </c>
      <c r="C2353" s="1">
        <v>327.95994</v>
      </c>
      <c r="D2353" s="1">
        <v>0.090590515414779</v>
      </c>
      <c r="E2353" s="5">
        <f t="shared" si="1"/>
        <v>0.06308602695</v>
      </c>
    </row>
    <row r="2354">
      <c r="A2354" s="3">
        <v>44841.0</v>
      </c>
      <c r="B2354" s="1">
        <v>375.76</v>
      </c>
      <c r="C2354" s="1">
        <v>356.15485</v>
      </c>
      <c r="D2354" s="1">
        <v>0.0550467022981716</v>
      </c>
      <c r="E2354" s="5">
        <f t="shared" si="1"/>
        <v>0.06465859461</v>
      </c>
    </row>
    <row r="2355">
      <c r="A2355" s="3">
        <v>44841.041666666664</v>
      </c>
      <c r="B2355" s="1">
        <v>383.56</v>
      </c>
      <c r="C2355" s="1">
        <v>358.45125</v>
      </c>
      <c r="D2355" s="1">
        <v>0.0700478795931106</v>
      </c>
      <c r="E2355" s="5">
        <f t="shared" si="1"/>
        <v>0.06709671087</v>
      </c>
    </row>
    <row r="2356">
      <c r="A2356" s="3">
        <v>44841.083333333336</v>
      </c>
      <c r="B2356" s="1">
        <v>377.5</v>
      </c>
      <c r="C2356" s="1">
        <v>355.71446</v>
      </c>
      <c r="D2356" s="1">
        <v>0.0612444599525136</v>
      </c>
      <c r="E2356" s="5">
        <f t="shared" si="1"/>
        <v>0.0692729393</v>
      </c>
    </row>
    <row r="2357">
      <c r="A2357" s="3">
        <v>44841.125</v>
      </c>
      <c r="B2357" s="1">
        <v>370.98</v>
      </c>
      <c r="C2357" s="1">
        <v>348.62808</v>
      </c>
      <c r="D2357" s="1">
        <v>0.0641139405638237</v>
      </c>
      <c r="E2357" s="5">
        <f t="shared" si="1"/>
        <v>0.07172856557</v>
      </c>
    </row>
    <row r="2358">
      <c r="A2358" s="3">
        <v>44841.166666666664</v>
      </c>
      <c r="B2358" s="1">
        <v>369.44</v>
      </c>
      <c r="C2358" s="1">
        <v>340.06577</v>
      </c>
      <c r="D2358" s="1">
        <v>0.0863780850392558</v>
      </c>
      <c r="E2358" s="5">
        <f t="shared" si="1"/>
        <v>0.07474266719</v>
      </c>
    </row>
    <row r="2359">
      <c r="A2359" s="3">
        <v>44841.208333333336</v>
      </c>
      <c r="B2359" s="1">
        <v>364.21</v>
      </c>
      <c r="C2359" s="1">
        <v>332.29818</v>
      </c>
      <c r="D2359" s="1">
        <v>0.096033688779156</v>
      </c>
      <c r="E2359" s="5">
        <f t="shared" si="1"/>
        <v>0.07678352886</v>
      </c>
    </row>
    <row r="2360">
      <c r="A2360" s="3">
        <v>44841.25</v>
      </c>
      <c r="B2360" s="1">
        <v>355.24</v>
      </c>
      <c r="C2360" s="1">
        <v>326.4695</v>
      </c>
      <c r="D2360" s="1">
        <v>0.0881261496096879</v>
      </c>
      <c r="E2360" s="5">
        <f t="shared" si="1"/>
        <v>0.07713463564</v>
      </c>
    </row>
    <row r="2361">
      <c r="A2361" s="3">
        <v>44841.291666666664</v>
      </c>
      <c r="B2361" s="1">
        <v>351.15</v>
      </c>
      <c r="C2361" s="1">
        <v>322.35544</v>
      </c>
      <c r="D2361" s="1">
        <v>0.0893254973454147</v>
      </c>
      <c r="E2361" s="5">
        <f t="shared" si="1"/>
        <v>0.07725708822</v>
      </c>
    </row>
    <row r="2362">
      <c r="A2362" s="3">
        <v>44841.333333333336</v>
      </c>
      <c r="B2362" s="1">
        <v>347.89</v>
      </c>
      <c r="C2362" s="1">
        <v>320.49324</v>
      </c>
      <c r="D2362" s="1">
        <v>0.0854831134659812</v>
      </c>
      <c r="E2362" s="5">
        <f t="shared" si="1"/>
        <v>0.07740019093</v>
      </c>
    </row>
    <row r="2363">
      <c r="A2363" s="3">
        <v>44841.375</v>
      </c>
      <c r="B2363" s="1">
        <v>349.34</v>
      </c>
      <c r="C2363" s="1">
        <v>321.63721</v>
      </c>
      <c r="D2363" s="1">
        <v>0.0861305506287658</v>
      </c>
      <c r="E2363" s="5">
        <f t="shared" si="1"/>
        <v>0.07696234239</v>
      </c>
    </row>
    <row r="2364">
      <c r="A2364" s="3">
        <v>44841.416666666664</v>
      </c>
      <c r="B2364" s="1">
        <v>355.18</v>
      </c>
      <c r="C2364" s="1">
        <v>326.0604</v>
      </c>
      <c r="D2364" s="1">
        <v>0.0893073798596824</v>
      </c>
      <c r="E2364" s="5">
        <f t="shared" si="1"/>
        <v>0.07579754708</v>
      </c>
    </row>
    <row r="2365">
      <c r="A2365" s="3">
        <v>44841.458333333336</v>
      </c>
      <c r="B2365" s="1">
        <v>364.57</v>
      </c>
      <c r="C2365" s="1">
        <v>333.09631</v>
      </c>
      <c r="D2365" s="1">
        <v>0.0944882577654492</v>
      </c>
      <c r="E2365" s="5">
        <f t="shared" si="1"/>
        <v>0.07549168817</v>
      </c>
    </row>
    <row r="2366">
      <c r="A2366" s="3">
        <v>44841.5</v>
      </c>
      <c r="B2366" s="1">
        <v>373.9</v>
      </c>
      <c r="C2366" s="1">
        <v>338.6365</v>
      </c>
      <c r="D2366" s="1">
        <v>0.104133783570288</v>
      </c>
      <c r="E2366" s="5">
        <f t="shared" si="1"/>
        <v>0.07467590145</v>
      </c>
    </row>
    <row r="2367">
      <c r="A2367" s="3">
        <v>44841.541666666664</v>
      </c>
      <c r="B2367" s="1">
        <v>372.45</v>
      </c>
      <c r="C2367" s="1">
        <v>339.82912</v>
      </c>
      <c r="D2367" s="1">
        <v>0.0959920091603686</v>
      </c>
      <c r="E2367" s="5">
        <f t="shared" si="1"/>
        <v>0.07310439331</v>
      </c>
    </row>
    <row r="2368">
      <c r="A2368" s="3">
        <v>44841.583333333336</v>
      </c>
      <c r="B2368" s="1">
        <v>358.7</v>
      </c>
      <c r="C2368" s="1">
        <v>336.86158</v>
      </c>
      <c r="D2368" s="1">
        <v>0.064829061242306</v>
      </c>
      <c r="E2368" s="5">
        <f t="shared" si="1"/>
        <v>0.07328295703</v>
      </c>
    </row>
    <row r="2369">
      <c r="A2369" s="3">
        <v>44841.625</v>
      </c>
      <c r="B2369" s="1">
        <v>346.37</v>
      </c>
      <c r="C2369" s="1">
        <v>333.45391</v>
      </c>
      <c r="D2369" s="1">
        <v>0.0387342586566161</v>
      </c>
      <c r="E2369" s="5">
        <f t="shared" si="1"/>
        <v>0.07463162341</v>
      </c>
    </row>
    <row r="2370">
      <c r="A2370" s="3">
        <v>44841.666666666664</v>
      </c>
      <c r="B2370" s="1">
        <v>332.64</v>
      </c>
      <c r="C2370" s="1">
        <v>330.01717</v>
      </c>
      <c r="D2370" s="1">
        <v>0.00794755618321302</v>
      </c>
      <c r="E2370" s="5">
        <f t="shared" si="1"/>
        <v>0.0748956807</v>
      </c>
    </row>
    <row r="2371">
      <c r="A2371" s="3">
        <v>44841.708333333336</v>
      </c>
      <c r="B2371" s="1">
        <v>318.78</v>
      </c>
      <c r="C2371" s="1">
        <v>327.16799</v>
      </c>
      <c r="D2371" s="1">
        <v>0.025638174443655</v>
      </c>
      <c r="E2371" s="5">
        <f t="shared" si="1"/>
        <v>0.07482059637</v>
      </c>
    </row>
    <row r="2372">
      <c r="A2372" s="3">
        <v>44841.75</v>
      </c>
      <c r="B2372" s="1">
        <v>318.2</v>
      </c>
      <c r="C2372" s="1">
        <v>323.73812</v>
      </c>
      <c r="D2372" s="1">
        <v>0.0171067898954871</v>
      </c>
      <c r="E2372" s="5">
        <f t="shared" si="1"/>
        <v>0.07377422714</v>
      </c>
    </row>
    <row r="2373">
      <c r="A2373" s="3">
        <v>44841.791666666664</v>
      </c>
      <c r="B2373" s="1">
        <v>320.22</v>
      </c>
      <c r="C2373" s="1">
        <v>320.36145</v>
      </c>
      <c r="D2373" s="1">
        <v>4.41532525214764E-4</v>
      </c>
      <c r="E2373" s="5">
        <f t="shared" si="1"/>
        <v>0.07088234936</v>
      </c>
    </row>
    <row r="2374">
      <c r="A2374" s="3">
        <v>44841.833333333336</v>
      </c>
      <c r="B2374" s="1">
        <v>324.4</v>
      </c>
      <c r="C2374" s="1">
        <v>318.80579</v>
      </c>
      <c r="D2374" s="1">
        <v>0.0175473914698976</v>
      </c>
      <c r="E2374" s="5">
        <f t="shared" si="1"/>
        <v>0.06780727277</v>
      </c>
    </row>
    <row r="2375">
      <c r="A2375" s="3">
        <v>44841.875</v>
      </c>
      <c r="B2375" s="1">
        <v>325.08</v>
      </c>
      <c r="C2375" s="1">
        <v>320.41439</v>
      </c>
      <c r="D2375" s="1">
        <v>0.014561174983433</v>
      </c>
      <c r="E2375" s="5">
        <f t="shared" si="1"/>
        <v>0.06434211388</v>
      </c>
    </row>
    <row r="2376">
      <c r="A2376" s="3">
        <v>44841.916666666664</v>
      </c>
      <c r="B2376" s="1">
        <v>315.36</v>
      </c>
      <c r="C2376" s="1">
        <v>325.29695</v>
      </c>
      <c r="D2376" s="1">
        <v>0.0305473199180009</v>
      </c>
      <c r="E2376" s="5">
        <f t="shared" si="1"/>
        <v>0.06140813635</v>
      </c>
    </row>
    <row r="2377">
      <c r="A2377" s="3">
        <v>44841.958333333336</v>
      </c>
      <c r="B2377" s="1">
        <v>319.7</v>
      </c>
      <c r="C2377" s="1">
        <v>331.97543</v>
      </c>
      <c r="D2377" s="1">
        <v>0.0369769232620619</v>
      </c>
      <c r="E2377" s="5">
        <f t="shared" si="1"/>
        <v>0.05917423668</v>
      </c>
    </row>
    <row r="2378">
      <c r="A2378" s="3">
        <v>44842.0</v>
      </c>
      <c r="B2378" s="1">
        <v>327.97</v>
      </c>
      <c r="C2378" s="1">
        <v>341.68807</v>
      </c>
      <c r="D2378" s="1">
        <v>0.0401479337572422</v>
      </c>
      <c r="E2378" s="5">
        <f t="shared" si="1"/>
        <v>0.05855345465</v>
      </c>
    </row>
    <row r="2379">
      <c r="A2379" s="3">
        <v>44842.041666666664</v>
      </c>
      <c r="B2379" s="1">
        <v>332.39</v>
      </c>
      <c r="C2379" s="1">
        <v>340.65279</v>
      </c>
      <c r="D2379" s="1">
        <v>0.0242557531966786</v>
      </c>
      <c r="E2379" s="5">
        <f t="shared" si="1"/>
        <v>0.05664544939</v>
      </c>
    </row>
    <row r="2380">
      <c r="A2380" s="3">
        <v>44842.083333333336</v>
      </c>
      <c r="B2380" s="1">
        <v>330.22</v>
      </c>
      <c r="C2380" s="1">
        <v>333.18527</v>
      </c>
      <c r="D2380" s="1">
        <v>0.00889976318580943</v>
      </c>
      <c r="E2380" s="5">
        <f t="shared" si="1"/>
        <v>0.05446442035</v>
      </c>
    </row>
    <row r="2381">
      <c r="A2381" s="3">
        <v>44842.125</v>
      </c>
      <c r="B2381" s="1">
        <v>341.66</v>
      </c>
      <c r="C2381" s="1">
        <v>319.96581</v>
      </c>
      <c r="D2381" s="1">
        <v>0.0678015879259101</v>
      </c>
      <c r="E2381" s="5">
        <f t="shared" si="1"/>
        <v>0.05461807233</v>
      </c>
    </row>
    <row r="2382">
      <c r="A2382" s="3">
        <v>44842.166666666664</v>
      </c>
      <c r="B2382" s="1">
        <v>348.65</v>
      </c>
      <c r="C2382" s="1">
        <v>306.01563</v>
      </c>
      <c r="D2382" s="1">
        <v>0.139320890243416</v>
      </c>
      <c r="E2382" s="5">
        <f t="shared" si="1"/>
        <v>0.05682402254</v>
      </c>
    </row>
    <row r="2383">
      <c r="A2383" s="3">
        <v>44842.208333333336</v>
      </c>
      <c r="B2383" s="1">
        <v>354.2</v>
      </c>
      <c r="C2383" s="1">
        <v>294.94533</v>
      </c>
      <c r="D2383" s="1">
        <v>0.200900519428464</v>
      </c>
      <c r="E2383" s="5">
        <f t="shared" si="1"/>
        <v>0.06119347382</v>
      </c>
    </row>
    <row r="2384">
      <c r="A2384" s="3">
        <v>44842.25</v>
      </c>
      <c r="B2384" s="1">
        <v>350.92</v>
      </c>
      <c r="C2384" s="1">
        <v>287.76399</v>
      </c>
      <c r="D2384" s="1">
        <v>0.219471553754867</v>
      </c>
      <c r="E2384" s="5">
        <f t="shared" si="1"/>
        <v>0.06666619899</v>
      </c>
    </row>
    <row r="2385">
      <c r="A2385" s="3">
        <v>44842.291666666664</v>
      </c>
      <c r="B2385" s="1">
        <v>353.17</v>
      </c>
      <c r="C2385" s="1">
        <v>282.72801</v>
      </c>
      <c r="D2385" s="1">
        <v>0.249151083403445</v>
      </c>
      <c r="E2385" s="5">
        <f t="shared" si="1"/>
        <v>0.07332559841</v>
      </c>
    </row>
    <row r="2386">
      <c r="A2386" s="3">
        <v>44842.333333333336</v>
      </c>
      <c r="B2386" s="1">
        <v>345.26</v>
      </c>
      <c r="C2386" s="1">
        <v>279.98647</v>
      </c>
      <c r="D2386" s="1">
        <v>0.233131015223699</v>
      </c>
      <c r="E2386" s="5">
        <f t="shared" si="1"/>
        <v>0.07947759432</v>
      </c>
    </row>
    <row r="2387">
      <c r="A2387" s="3">
        <v>44842.375</v>
      </c>
      <c r="B2387" s="1">
        <v>334.61</v>
      </c>
      <c r="C2387" s="1">
        <v>280.30154</v>
      </c>
      <c r="D2387" s="1">
        <v>0.193750130662856</v>
      </c>
      <c r="E2387" s="5">
        <f t="shared" si="1"/>
        <v>0.08396174349</v>
      </c>
    </row>
    <row r="2388">
      <c r="A2388" s="3">
        <v>44842.416666666664</v>
      </c>
      <c r="B2388" s="1">
        <v>325.23</v>
      </c>
      <c r="C2388" s="1">
        <v>283.57327</v>
      </c>
      <c r="D2388" s="1">
        <v>0.146899353384047</v>
      </c>
      <c r="E2388" s="5">
        <f t="shared" si="1"/>
        <v>0.08636140905</v>
      </c>
    </row>
    <row r="2389">
      <c r="A2389" s="3">
        <v>44842.458333333336</v>
      </c>
      <c r="B2389" s="1">
        <v>321.52</v>
      </c>
      <c r="C2389" s="1">
        <v>289.83445</v>
      </c>
      <c r="D2389" s="1">
        <v>0.109322925552845</v>
      </c>
      <c r="E2389" s="5">
        <f t="shared" si="1"/>
        <v>0.08697952021</v>
      </c>
    </row>
    <row r="2390">
      <c r="A2390" s="3">
        <v>44842.5</v>
      </c>
      <c r="B2390" s="1">
        <v>327.56</v>
      </c>
      <c r="C2390" s="1">
        <v>296.43713</v>
      </c>
      <c r="D2390" s="1">
        <v>0.104989783162453</v>
      </c>
      <c r="E2390" s="5">
        <f t="shared" si="1"/>
        <v>0.08701518686</v>
      </c>
    </row>
    <row r="2391">
      <c r="A2391" s="3">
        <v>44842.541666666664</v>
      </c>
      <c r="B2391" s="1">
        <v>328.54</v>
      </c>
      <c r="C2391" s="1">
        <v>300.38971</v>
      </c>
      <c r="D2391" s="1">
        <v>0.0937125642552803</v>
      </c>
      <c r="E2391" s="5">
        <f t="shared" si="1"/>
        <v>0.08692020999</v>
      </c>
    </row>
    <row r="2392">
      <c r="A2392" s="3">
        <v>44842.583333333336</v>
      </c>
      <c r="B2392" s="1">
        <v>318.55</v>
      </c>
      <c r="C2392" s="1">
        <v>300.57971</v>
      </c>
      <c r="D2392" s="1">
        <v>0.0597854392766565</v>
      </c>
      <c r="E2392" s="5">
        <f t="shared" si="1"/>
        <v>0.08671005907</v>
      </c>
    </row>
    <row r="2393">
      <c r="A2393" s="3">
        <v>44842.625</v>
      </c>
      <c r="B2393" s="1">
        <v>303.21</v>
      </c>
      <c r="C2393" s="1">
        <v>300.1076</v>
      </c>
      <c r="D2393" s="1">
        <v>0.0103376255716282</v>
      </c>
      <c r="E2393" s="5">
        <f t="shared" si="1"/>
        <v>0.08552686603</v>
      </c>
    </row>
    <row r="2394">
      <c r="A2394" s="3">
        <v>44842.666666666664</v>
      </c>
      <c r="B2394" s="1">
        <v>314.11</v>
      </c>
      <c r="C2394" s="1">
        <v>300.20132</v>
      </c>
      <c r="D2394" s="1">
        <v>0.0463311753592555</v>
      </c>
      <c r="E2394" s="5">
        <f t="shared" si="1"/>
        <v>0.08712618349</v>
      </c>
    </row>
    <row r="2395">
      <c r="A2395" s="3">
        <v>44842.708333333336</v>
      </c>
      <c r="B2395" s="1">
        <v>322.96</v>
      </c>
      <c r="C2395" s="1">
        <v>303.149</v>
      </c>
      <c r="D2395" s="1">
        <v>0.0653507021299756</v>
      </c>
      <c r="E2395" s="5">
        <f t="shared" si="1"/>
        <v>0.08878087215</v>
      </c>
    </row>
    <row r="2396">
      <c r="A2396" s="3">
        <v>44842.75</v>
      </c>
      <c r="B2396" s="1">
        <v>328.51</v>
      </c>
      <c r="C2396" s="1">
        <v>307.50125</v>
      </c>
      <c r="D2396" s="1">
        <v>0.0683208604843068</v>
      </c>
      <c r="E2396" s="5">
        <f t="shared" si="1"/>
        <v>0.09091479175</v>
      </c>
    </row>
    <row r="2397">
      <c r="A2397" s="3">
        <v>44842.791666666664</v>
      </c>
      <c r="B2397" s="1">
        <v>337.16</v>
      </c>
      <c r="C2397" s="1">
        <v>311.09181</v>
      </c>
      <c r="D2397" s="1">
        <v>0.0837958093464434</v>
      </c>
      <c r="E2397" s="5">
        <f t="shared" si="1"/>
        <v>0.09438788662</v>
      </c>
    </row>
    <row r="2398">
      <c r="A2398" s="3">
        <v>44842.833333333336</v>
      </c>
      <c r="B2398" s="1">
        <v>344.41</v>
      </c>
      <c r="C2398" s="1">
        <v>313.34263</v>
      </c>
      <c r="D2398" s="1">
        <v>0.0991482391017144</v>
      </c>
      <c r="E2398" s="5">
        <f t="shared" si="1"/>
        <v>0.09778792194</v>
      </c>
    </row>
    <row r="2399">
      <c r="A2399" s="3">
        <v>44842.875</v>
      </c>
      <c r="B2399" s="1">
        <v>352.24</v>
      </c>
      <c r="C2399" s="1">
        <v>316.34559</v>
      </c>
      <c r="D2399" s="1">
        <v>0.113465814396211</v>
      </c>
      <c r="E2399" s="5">
        <f t="shared" si="1"/>
        <v>0.1019089486</v>
      </c>
    </row>
    <row r="2400">
      <c r="A2400" s="3">
        <v>44842.916666666664</v>
      </c>
      <c r="B2400" s="1">
        <v>363.92</v>
      </c>
      <c r="C2400" s="1">
        <v>321.09394</v>
      </c>
      <c r="D2400" s="1">
        <v>0.133375485068326</v>
      </c>
      <c r="E2400" s="5">
        <f t="shared" si="1"/>
        <v>0.1061934555</v>
      </c>
    </row>
    <row r="2401">
      <c r="A2401" s="3">
        <v>44842.958333333336</v>
      </c>
      <c r="B2401" s="1">
        <v>369.99</v>
      </c>
      <c r="C2401" s="1">
        <v>326.71606</v>
      </c>
      <c r="D2401" s="1">
        <v>0.13245121773322</v>
      </c>
      <c r="E2401" s="5">
        <f t="shared" si="1"/>
        <v>0.1101715511</v>
      </c>
    </row>
    <row r="2402">
      <c r="A2402" s="3">
        <v>44843.0</v>
      </c>
      <c r="B2402" s="1">
        <v>380.27</v>
      </c>
      <c r="C2402" s="1">
        <v>362.03407</v>
      </c>
      <c r="D2402" s="1">
        <v>0.0503707565423331</v>
      </c>
      <c r="E2402" s="5">
        <f t="shared" si="1"/>
        <v>0.110597502</v>
      </c>
    </row>
    <row r="2403">
      <c r="A2403" s="3">
        <v>44843.041666666664</v>
      </c>
      <c r="B2403" s="1">
        <v>381.71</v>
      </c>
      <c r="C2403" s="1">
        <v>362.43964</v>
      </c>
      <c r="D2403" s="1">
        <v>0.0531684668928596</v>
      </c>
      <c r="E2403" s="5">
        <f t="shared" si="1"/>
        <v>0.1118021984</v>
      </c>
    </row>
    <row r="2404">
      <c r="A2404" s="3">
        <v>44843.083333333336</v>
      </c>
      <c r="B2404" s="1">
        <v>373.48</v>
      </c>
      <c r="C2404" s="1">
        <v>356.6829</v>
      </c>
      <c r="D2404" s="1">
        <v>0.0470925295269271</v>
      </c>
      <c r="E2404" s="5">
        <f t="shared" si="1"/>
        <v>0.1133935637</v>
      </c>
    </row>
    <row r="2405">
      <c r="A2405" s="3">
        <v>44843.125</v>
      </c>
      <c r="B2405" s="1">
        <v>373.56</v>
      </c>
      <c r="C2405" s="1">
        <v>344.99348</v>
      </c>
      <c r="D2405" s="1">
        <v>0.0828030721044352</v>
      </c>
      <c r="E2405" s="5">
        <f t="shared" si="1"/>
        <v>0.1140186255</v>
      </c>
    </row>
    <row r="2406">
      <c r="A2406" s="3">
        <v>44843.166666666664</v>
      </c>
      <c r="B2406" s="1">
        <v>374.38</v>
      </c>
      <c r="C2406" s="1">
        <v>332.57445</v>
      </c>
      <c r="D2406" s="1">
        <v>0.125702831350995</v>
      </c>
      <c r="E2406" s="5">
        <f t="shared" si="1"/>
        <v>0.1134512064</v>
      </c>
    </row>
    <row r="2407">
      <c r="A2407" s="3">
        <v>44843.208333333336</v>
      </c>
      <c r="B2407" s="1">
        <v>384.4</v>
      </c>
      <c r="C2407" s="1">
        <v>322.55246</v>
      </c>
      <c r="D2407" s="1">
        <v>0.191744127451391</v>
      </c>
      <c r="E2407" s="5">
        <f t="shared" si="1"/>
        <v>0.1130696901</v>
      </c>
    </row>
    <row r="2408">
      <c r="A2408" s="3">
        <v>44843.25</v>
      </c>
      <c r="B2408" s="1">
        <v>385.9</v>
      </c>
      <c r="C2408" s="1">
        <v>315.50265</v>
      </c>
      <c r="D2408" s="1">
        <v>0.223127602890181</v>
      </c>
      <c r="E2408" s="5">
        <f t="shared" si="1"/>
        <v>0.1132220255</v>
      </c>
    </row>
    <row r="2409">
      <c r="A2409" s="3">
        <v>44843.291666666664</v>
      </c>
      <c r="B2409" s="1">
        <v>390.63</v>
      </c>
      <c r="C2409" s="1">
        <v>310.02888</v>
      </c>
      <c r="D2409" s="1">
        <v>0.259979392887527</v>
      </c>
      <c r="E2409" s="5">
        <f t="shared" si="1"/>
        <v>0.113673205</v>
      </c>
    </row>
    <row r="2410">
      <c r="A2410" s="3">
        <v>44843.333333333336</v>
      </c>
      <c r="B2410" s="1">
        <v>393.48</v>
      </c>
      <c r="C2410" s="1">
        <v>306.77249</v>
      </c>
      <c r="D2410" s="1">
        <v>0.282644346629647</v>
      </c>
      <c r="E2410" s="5">
        <f t="shared" si="1"/>
        <v>0.1157362605</v>
      </c>
    </row>
    <row r="2411">
      <c r="A2411" s="3">
        <v>44843.375</v>
      </c>
      <c r="B2411" s="1">
        <v>391.19</v>
      </c>
      <c r="C2411" s="1">
        <v>306.81243</v>
      </c>
      <c r="D2411" s="1">
        <v>0.275013531883307</v>
      </c>
      <c r="E2411" s="5">
        <f t="shared" si="1"/>
        <v>0.1191222355</v>
      </c>
    </row>
    <row r="2412">
      <c r="A2412" s="3">
        <v>44843.416666666664</v>
      </c>
      <c r="B2412" s="1">
        <v>389.25</v>
      </c>
      <c r="C2412" s="1">
        <v>310.18427</v>
      </c>
      <c r="D2412" s="1">
        <v>0.254899224902668</v>
      </c>
      <c r="E2412" s="5">
        <f t="shared" si="1"/>
        <v>0.1236222302</v>
      </c>
    </row>
    <row r="2413">
      <c r="A2413" s="3">
        <v>44843.458333333336</v>
      </c>
      <c r="B2413" s="1">
        <v>389.15</v>
      </c>
      <c r="C2413" s="1">
        <v>316.25055</v>
      </c>
      <c r="D2413" s="1">
        <v>0.230511693971757</v>
      </c>
      <c r="E2413" s="5">
        <f t="shared" si="1"/>
        <v>0.1286717622</v>
      </c>
    </row>
    <row r="2414">
      <c r="A2414" s="3">
        <v>44843.5</v>
      </c>
      <c r="B2414" s="1">
        <v>394.17</v>
      </c>
      <c r="C2414" s="1">
        <v>321.27786</v>
      </c>
      <c r="D2414" s="1">
        <v>0.226881927064628</v>
      </c>
      <c r="E2414" s="5">
        <f t="shared" si="1"/>
        <v>0.1337506015</v>
      </c>
    </row>
    <row r="2415">
      <c r="A2415" s="3">
        <v>44843.541666666664</v>
      </c>
      <c r="B2415" s="1">
        <v>387.26</v>
      </c>
      <c r="C2415" s="1">
        <v>321.9088</v>
      </c>
      <c r="D2415" s="1">
        <v>0.203011536186646</v>
      </c>
      <c r="E2415" s="5">
        <f t="shared" si="1"/>
        <v>0.1383047254</v>
      </c>
    </row>
    <row r="2416">
      <c r="A2416" s="3">
        <v>44843.583333333336</v>
      </c>
      <c r="B2416" s="1">
        <v>367.72</v>
      </c>
      <c r="C2416" s="1">
        <v>317.51544</v>
      </c>
      <c r="D2416" s="1">
        <v>0.158116909212352</v>
      </c>
      <c r="E2416" s="5">
        <f t="shared" si="1"/>
        <v>0.1424018699</v>
      </c>
    </row>
    <row r="2417">
      <c r="A2417" s="3">
        <v>44843.625</v>
      </c>
      <c r="B2417" s="1">
        <v>355.13</v>
      </c>
      <c r="C2417" s="1">
        <v>312.63096</v>
      </c>
      <c r="D2417" s="1">
        <v>0.135939959369347</v>
      </c>
      <c r="E2417" s="5">
        <f t="shared" si="1"/>
        <v>0.1476353005</v>
      </c>
    </row>
    <row r="2418">
      <c r="A2418" s="3">
        <v>44843.666666666664</v>
      </c>
      <c r="B2418" s="1">
        <v>347.64</v>
      </c>
      <c r="C2418" s="1">
        <v>309.36859</v>
      </c>
      <c r="D2418" s="1">
        <v>0.123708130809271</v>
      </c>
      <c r="E2418" s="5">
        <f t="shared" si="1"/>
        <v>0.1508593403</v>
      </c>
    </row>
    <row r="2419">
      <c r="A2419" s="3">
        <v>44843.708333333336</v>
      </c>
      <c r="B2419" s="1">
        <v>333.22</v>
      </c>
      <c r="C2419" s="1">
        <v>309.47011</v>
      </c>
      <c r="D2419" s="1">
        <v>0.0767437281745886</v>
      </c>
      <c r="E2419" s="5">
        <f t="shared" si="1"/>
        <v>0.1513340497</v>
      </c>
    </row>
    <row r="2420">
      <c r="A2420" s="3">
        <v>44843.75</v>
      </c>
      <c r="B2420" s="1">
        <v>326.21</v>
      </c>
      <c r="C2420" s="1">
        <v>310.79372</v>
      </c>
      <c r="D2420" s="1">
        <v>0.049602932774832</v>
      </c>
      <c r="E2420" s="5">
        <f t="shared" si="1"/>
        <v>0.1505541361</v>
      </c>
    </row>
    <row r="2421">
      <c r="A2421" s="3">
        <v>44843.791666666664</v>
      </c>
      <c r="B2421" s="1">
        <v>329.27</v>
      </c>
      <c r="C2421" s="1">
        <v>312.19955</v>
      </c>
      <c r="D2421" s="1">
        <v>0.0546780096255744</v>
      </c>
      <c r="E2421" s="5">
        <f t="shared" si="1"/>
        <v>0.1493408944</v>
      </c>
    </row>
    <row r="2422">
      <c r="A2422" s="3">
        <v>44843.833333333336</v>
      </c>
      <c r="B2422" s="1">
        <v>335.15</v>
      </c>
      <c r="C2422" s="1">
        <v>314.29855</v>
      </c>
      <c r="D2422" s="1">
        <v>0.0663428132264689</v>
      </c>
      <c r="E2422" s="5">
        <f t="shared" si="1"/>
        <v>0.1479740017</v>
      </c>
    </row>
    <row r="2423">
      <c r="A2423" s="3">
        <v>44843.875</v>
      </c>
      <c r="B2423" s="1">
        <v>338.89</v>
      </c>
      <c r="C2423" s="1">
        <v>318.96866</v>
      </c>
      <c r="D2423" s="1">
        <v>0.0624554776008401</v>
      </c>
      <c r="E2423" s="5">
        <f t="shared" si="1"/>
        <v>0.145848571</v>
      </c>
    </row>
    <row r="2424">
      <c r="A2424" s="3">
        <v>44843.916666666664</v>
      </c>
      <c r="B2424" s="1">
        <v>351.72</v>
      </c>
      <c r="C2424" s="1">
        <v>326.29449</v>
      </c>
      <c r="D2424" s="1">
        <v>0.0779219716520497</v>
      </c>
      <c r="E2424" s="5">
        <f t="shared" si="1"/>
        <v>0.1435380079</v>
      </c>
    </row>
    <row r="2425">
      <c r="A2425" s="3">
        <v>44843.958333333336</v>
      </c>
      <c r="B2425" s="1">
        <v>359.04</v>
      </c>
      <c r="C2425" s="1">
        <v>334.1842</v>
      </c>
      <c r="D2425" s="1">
        <v>0.0743775438814882</v>
      </c>
      <c r="E2425" s="5">
        <f t="shared" si="1"/>
        <v>0.1411182715</v>
      </c>
    </row>
    <row r="2426">
      <c r="A2426" s="3">
        <v>44844.0</v>
      </c>
      <c r="B2426" s="1">
        <v>370.73</v>
      </c>
      <c r="C2426" s="1">
        <v>365.00456</v>
      </c>
      <c r="D2426" s="1">
        <v>0.0156859410194765</v>
      </c>
      <c r="E2426" s="5">
        <f t="shared" si="1"/>
        <v>0.1396730709</v>
      </c>
    </row>
    <row r="2427">
      <c r="A2427" s="3">
        <v>44844.041666666664</v>
      </c>
      <c r="B2427" s="1">
        <v>380.6</v>
      </c>
      <c r="C2427" s="1">
        <v>367.69697</v>
      </c>
      <c r="D2427" s="1">
        <v>0.0350914776371423</v>
      </c>
      <c r="E2427" s="5">
        <f t="shared" si="1"/>
        <v>0.138919863</v>
      </c>
    </row>
    <row r="2428">
      <c r="A2428" s="3">
        <v>44844.083333333336</v>
      </c>
      <c r="B2428" s="1">
        <v>367.24</v>
      </c>
      <c r="C2428" s="1">
        <v>364.37731</v>
      </c>
      <c r="D2428" s="1">
        <v>0.00785638930151821</v>
      </c>
      <c r="E2428" s="5">
        <f t="shared" si="1"/>
        <v>0.1372850238</v>
      </c>
    </row>
    <row r="2429">
      <c r="A2429" s="3">
        <v>44844.125</v>
      </c>
      <c r="B2429" s="1">
        <v>359.3</v>
      </c>
      <c r="C2429" s="1">
        <v>356.29589</v>
      </c>
      <c r="D2429" s="1">
        <v>0.00843150337771234</v>
      </c>
      <c r="E2429" s="5">
        <f t="shared" si="1"/>
        <v>0.1341862085</v>
      </c>
    </row>
    <row r="2430">
      <c r="A2430" s="3">
        <v>44844.166666666664</v>
      </c>
      <c r="B2430" s="1">
        <v>341.34</v>
      </c>
      <c r="C2430" s="1">
        <v>347.21483</v>
      </c>
      <c r="D2430" s="1">
        <v>0.0169198706172775</v>
      </c>
      <c r="E2430" s="5">
        <f t="shared" si="1"/>
        <v>0.1296535851</v>
      </c>
    </row>
    <row r="2431">
      <c r="A2431" s="3">
        <v>44844.208333333336</v>
      </c>
      <c r="B2431" s="1">
        <v>336.68</v>
      </c>
      <c r="C2431" s="1">
        <v>338.81707</v>
      </c>
      <c r="D2431" s="1">
        <v>0.00630744489939658</v>
      </c>
      <c r="E2431" s="5">
        <f t="shared" si="1"/>
        <v>0.1219270566</v>
      </c>
    </row>
    <row r="2432">
      <c r="A2432" s="3">
        <v>44844.25</v>
      </c>
      <c r="B2432" s="1">
        <v>336.2</v>
      </c>
      <c r="C2432" s="1">
        <v>330.95565</v>
      </c>
      <c r="D2432" s="1">
        <v>0.0158460808872729</v>
      </c>
      <c r="E2432" s="5">
        <f t="shared" si="1"/>
        <v>0.1132903266</v>
      </c>
    </row>
    <row r="2433">
      <c r="A2433" s="3">
        <v>44844.291666666664</v>
      </c>
      <c r="B2433" s="1">
        <v>320.22</v>
      </c>
      <c r="C2433" s="1">
        <v>322.43009</v>
      </c>
      <c r="D2433" s="1">
        <v>0.00685447812888672</v>
      </c>
      <c r="E2433" s="5">
        <f t="shared" si="1"/>
        <v>0.1027434551</v>
      </c>
    </row>
    <row r="2434">
      <c r="A2434" s="3">
        <v>44844.333333333336</v>
      </c>
      <c r="B2434" s="1">
        <v>316.91</v>
      </c>
      <c r="C2434" s="1">
        <v>315.03675</v>
      </c>
      <c r="D2434" s="1">
        <v>0.00594613168146269</v>
      </c>
      <c r="E2434" s="5">
        <f t="shared" si="1"/>
        <v>0.09121436283</v>
      </c>
    </row>
    <row r="2435">
      <c r="A2435" s="3">
        <v>44844.375</v>
      </c>
      <c r="B2435" s="1">
        <v>317.22</v>
      </c>
      <c r="C2435" s="1">
        <v>311.69503</v>
      </c>
      <c r="D2435" s="1">
        <v>0.0177255633495344</v>
      </c>
      <c r="E2435" s="5">
        <f t="shared" si="1"/>
        <v>0.08049403081</v>
      </c>
    </row>
    <row r="2436">
      <c r="A2436" s="3">
        <v>44844.416666666664</v>
      </c>
      <c r="B2436" s="1">
        <v>323.77</v>
      </c>
      <c r="C2436" s="1">
        <v>313.2053</v>
      </c>
      <c r="D2436" s="1">
        <v>0.0337309106838229</v>
      </c>
      <c r="E2436" s="5">
        <f t="shared" si="1"/>
        <v>0.07127868438</v>
      </c>
    </row>
    <row r="2437">
      <c r="A2437" s="3">
        <v>44844.458333333336</v>
      </c>
      <c r="B2437" s="1">
        <v>324.49</v>
      </c>
      <c r="C2437" s="1">
        <v>318.02917</v>
      </c>
      <c r="D2437" s="1">
        <v>0.0203152119662482</v>
      </c>
      <c r="E2437" s="5">
        <f t="shared" si="1"/>
        <v>0.06252049763</v>
      </c>
    </row>
    <row r="2438">
      <c r="A2438" s="3">
        <v>44844.5</v>
      </c>
      <c r="B2438" s="1">
        <v>335.96</v>
      </c>
      <c r="C2438" s="1">
        <v>321.08249</v>
      </c>
      <c r="D2438" s="1">
        <v>0.0463354759706764</v>
      </c>
      <c r="E2438" s="5">
        <f t="shared" si="1"/>
        <v>0.05499772883</v>
      </c>
    </row>
    <row r="2439">
      <c r="A2439" s="3">
        <v>44844.541666666664</v>
      </c>
      <c r="B2439" s="1">
        <v>349.69</v>
      </c>
      <c r="C2439" s="1">
        <v>319.21258</v>
      </c>
      <c r="D2439" s="1">
        <v>0.095476876255942</v>
      </c>
      <c r="E2439" s="5">
        <f t="shared" si="1"/>
        <v>0.050517118</v>
      </c>
    </row>
    <row r="2440">
      <c r="A2440" s="3">
        <v>44844.583333333336</v>
      </c>
      <c r="B2440" s="1">
        <v>338.38</v>
      </c>
      <c r="C2440" s="1">
        <v>311.36583</v>
      </c>
      <c r="D2440" s="1">
        <v>0.0867602267082421</v>
      </c>
      <c r="E2440" s="5">
        <f t="shared" si="1"/>
        <v>0.0475439229</v>
      </c>
    </row>
    <row r="2441">
      <c r="A2441" s="3">
        <v>44844.625</v>
      </c>
      <c r="B2441" s="1">
        <v>341.89</v>
      </c>
      <c r="C2441" s="1">
        <v>302.95457</v>
      </c>
      <c r="D2441" s="1">
        <v>0.128519038349545</v>
      </c>
      <c r="E2441" s="5">
        <f t="shared" si="1"/>
        <v>0.04723471786</v>
      </c>
    </row>
    <row r="2442">
      <c r="A2442" s="3">
        <v>44844.666666666664</v>
      </c>
      <c r="B2442" s="1">
        <v>324.18</v>
      </c>
      <c r="C2442" s="1">
        <v>296.12612</v>
      </c>
      <c r="D2442" s="1">
        <v>0.0947362562951217</v>
      </c>
      <c r="E2442" s="5">
        <f t="shared" si="1"/>
        <v>0.04602755642</v>
      </c>
    </row>
    <row r="2443">
      <c r="A2443" s="3">
        <v>44844.708333333336</v>
      </c>
      <c r="B2443" s="1">
        <v>314.13</v>
      </c>
      <c r="C2443" s="1">
        <v>291.76101</v>
      </c>
      <c r="D2443" s="1">
        <v>0.0766688804648708</v>
      </c>
      <c r="E2443" s="5">
        <f t="shared" si="1"/>
        <v>0.04602443776</v>
      </c>
    </row>
    <row r="2444">
      <c r="A2444" s="3">
        <v>44844.75</v>
      </c>
      <c r="B2444" s="1">
        <v>314.39</v>
      </c>
      <c r="C2444" s="1">
        <v>288.20672</v>
      </c>
      <c r="D2444" s="1">
        <v>0.0908489573039794</v>
      </c>
      <c r="E2444" s="5">
        <f t="shared" si="1"/>
        <v>0.04774302212</v>
      </c>
    </row>
    <row r="2445">
      <c r="A2445" s="3">
        <v>44844.791666666664</v>
      </c>
      <c r="B2445" s="1">
        <v>314.69</v>
      </c>
      <c r="C2445" s="1">
        <v>285.17488</v>
      </c>
      <c r="D2445" s="1">
        <v>0.103498316541765</v>
      </c>
      <c r="E2445" s="5">
        <f t="shared" si="1"/>
        <v>0.04977720158</v>
      </c>
    </row>
    <row r="2446">
      <c r="A2446" s="3">
        <v>44844.833333333336</v>
      </c>
      <c r="B2446" s="1">
        <v>324.57</v>
      </c>
      <c r="C2446" s="1">
        <v>283.93522</v>
      </c>
      <c r="D2446" s="1">
        <v>0.143112855108288</v>
      </c>
      <c r="E2446" s="5">
        <f t="shared" si="1"/>
        <v>0.05297595332</v>
      </c>
    </row>
    <row r="2447">
      <c r="A2447" s="3">
        <v>44844.875</v>
      </c>
      <c r="B2447" s="1">
        <v>321.92</v>
      </c>
      <c r="C2447" s="1">
        <v>286.88614</v>
      </c>
      <c r="D2447" s="1">
        <v>0.122117645697348</v>
      </c>
      <c r="E2447" s="5">
        <f t="shared" si="1"/>
        <v>0.05546187699</v>
      </c>
    </row>
    <row r="2448">
      <c r="A2448" s="3">
        <v>44844.916666666664</v>
      </c>
      <c r="B2448" s="1">
        <v>317.31</v>
      </c>
      <c r="C2448" s="1">
        <v>294.20951</v>
      </c>
      <c r="D2448" s="1">
        <v>0.0785171424268371</v>
      </c>
      <c r="E2448" s="5">
        <f t="shared" si="1"/>
        <v>0.05548667577</v>
      </c>
    </row>
    <row r="2449">
      <c r="A2449" s="3">
        <v>44844.958333333336</v>
      </c>
      <c r="B2449" s="1">
        <v>334.24</v>
      </c>
      <c r="C2449" s="1">
        <v>304.00421</v>
      </c>
      <c r="D2449" s="1">
        <v>0.0994584581575367</v>
      </c>
      <c r="E2449" s="5">
        <f t="shared" si="1"/>
        <v>0.05653171387</v>
      </c>
    </row>
    <row r="2450">
      <c r="A2450" s="3">
        <v>44845.0</v>
      </c>
      <c r="B2450" s="1">
        <v>349.82</v>
      </c>
      <c r="C2450" s="1">
        <v>356.87157</v>
      </c>
      <c r="D2450" s="1">
        <v>0.0197594053233212</v>
      </c>
      <c r="E2450" s="5">
        <f t="shared" si="1"/>
        <v>0.05670144155</v>
      </c>
    </row>
    <row r="2451">
      <c r="A2451" s="3">
        <v>44845.041666666664</v>
      </c>
      <c r="B2451" s="1">
        <v>355.11</v>
      </c>
      <c r="C2451" s="1">
        <v>360.78433</v>
      </c>
      <c r="D2451" s="1">
        <v>0.0157277617905411</v>
      </c>
      <c r="E2451" s="5">
        <f t="shared" si="1"/>
        <v>0.05589462005</v>
      </c>
    </row>
    <row r="2452">
      <c r="A2452" s="3">
        <v>44845.083333333336</v>
      </c>
      <c r="B2452" s="1">
        <v>347.59</v>
      </c>
      <c r="C2452" s="1">
        <v>357.86824</v>
      </c>
      <c r="D2452" s="1">
        <v>0.0287207381129994</v>
      </c>
      <c r="E2452" s="5">
        <f t="shared" si="1"/>
        <v>0.05676396792</v>
      </c>
    </row>
    <row r="2453">
      <c r="A2453" s="3">
        <v>44845.125</v>
      </c>
      <c r="B2453" s="1">
        <v>338.3</v>
      </c>
      <c r="C2453" s="1">
        <v>348.61957</v>
      </c>
      <c r="D2453" s="1">
        <v>0.0296012355244428</v>
      </c>
      <c r="E2453" s="5">
        <f t="shared" si="1"/>
        <v>0.05764604009</v>
      </c>
    </row>
    <row r="2454">
      <c r="A2454" s="3">
        <v>44845.166666666664</v>
      </c>
      <c r="B2454" s="1">
        <v>316.62</v>
      </c>
      <c r="C2454" s="1">
        <v>337.50016</v>
      </c>
      <c r="D2454" s="1">
        <v>0.0618671114111471</v>
      </c>
      <c r="E2454" s="5">
        <f t="shared" si="1"/>
        <v>0.05951884179</v>
      </c>
    </row>
    <row r="2455">
      <c r="A2455" s="3">
        <v>44845.208333333336</v>
      </c>
      <c r="B2455" s="1">
        <v>305.28</v>
      </c>
      <c r="C2455" s="1">
        <v>326.74146</v>
      </c>
      <c r="D2455" s="1">
        <v>0.0656833081421624</v>
      </c>
      <c r="E2455" s="5">
        <f t="shared" si="1"/>
        <v>0.0619928361</v>
      </c>
    </row>
    <row r="2456">
      <c r="A2456" s="3">
        <v>44845.25</v>
      </c>
      <c r="B2456" s="1">
        <v>295.2</v>
      </c>
      <c r="C2456" s="1">
        <v>316.81191</v>
      </c>
      <c r="D2456" s="1">
        <v>0.0682168482870483</v>
      </c>
      <c r="E2456" s="5">
        <f t="shared" si="1"/>
        <v>0.0641749514</v>
      </c>
    </row>
    <row r="2457">
      <c r="A2457" s="3">
        <v>44845.291666666664</v>
      </c>
      <c r="B2457" s="1">
        <v>290.48</v>
      </c>
      <c r="C2457" s="1">
        <v>306.39797</v>
      </c>
      <c r="D2457" s="1">
        <v>0.0519519434152908</v>
      </c>
      <c r="E2457" s="5">
        <f t="shared" si="1"/>
        <v>0.06605401246</v>
      </c>
    </row>
    <row r="2458">
      <c r="A2458" s="3">
        <v>44845.333333333336</v>
      </c>
      <c r="B2458" s="1">
        <v>292.6</v>
      </c>
      <c r="C2458" s="1">
        <v>297.21331</v>
      </c>
      <c r="D2458" s="1">
        <v>0.0155218822467942</v>
      </c>
      <c r="E2458" s="5">
        <f t="shared" si="1"/>
        <v>0.06645300206</v>
      </c>
    </row>
    <row r="2459">
      <c r="A2459" s="3">
        <v>44845.375</v>
      </c>
      <c r="B2459" s="1">
        <v>294.28</v>
      </c>
      <c r="C2459" s="1">
        <v>292.13063</v>
      </c>
      <c r="D2459" s="1">
        <v>0.00735756466208276</v>
      </c>
      <c r="E2459" s="5">
        <f t="shared" si="1"/>
        <v>0.06602100212</v>
      </c>
    </row>
    <row r="2460">
      <c r="A2460" s="3">
        <v>44845.416666666664</v>
      </c>
      <c r="B2460" s="1">
        <v>291.91</v>
      </c>
      <c r="C2460" s="1">
        <v>292.00214</v>
      </c>
      <c r="D2460" s="1">
        <v>3.15545632644925E-4</v>
      </c>
      <c r="E2460" s="5">
        <f t="shared" si="1"/>
        <v>0.06462869524</v>
      </c>
    </row>
    <row r="2461">
      <c r="A2461" s="3">
        <v>44845.458333333336</v>
      </c>
      <c r="B2461" s="1">
        <v>288.26</v>
      </c>
      <c r="C2461" s="1">
        <v>295.8399</v>
      </c>
      <c r="D2461" s="1">
        <v>0.0256216284551205</v>
      </c>
      <c r="E2461" s="5">
        <f t="shared" si="1"/>
        <v>0.06484979593</v>
      </c>
    </row>
    <row r="2462">
      <c r="A2462" s="3">
        <v>44845.5</v>
      </c>
      <c r="B2462" s="1">
        <v>283.2</v>
      </c>
      <c r="C2462" s="1">
        <v>299.06981</v>
      </c>
      <c r="D2462" s="1">
        <v>0.0530638983587144</v>
      </c>
      <c r="E2462" s="5">
        <f t="shared" si="1"/>
        <v>0.06513014686</v>
      </c>
    </row>
    <row r="2463">
      <c r="A2463" s="3">
        <v>44845.541666666664</v>
      </c>
      <c r="B2463" s="1">
        <v>285.76</v>
      </c>
      <c r="C2463" s="1">
        <v>298.04514</v>
      </c>
      <c r="D2463" s="1">
        <v>0.0412190582943241</v>
      </c>
      <c r="E2463" s="5">
        <f t="shared" si="1"/>
        <v>0.06286940445</v>
      </c>
    </row>
    <row r="2464">
      <c r="A2464" s="3">
        <v>44845.583333333336</v>
      </c>
      <c r="B2464" s="1">
        <v>275.4</v>
      </c>
      <c r="C2464" s="1">
        <v>290.72092</v>
      </c>
      <c r="D2464" s="1">
        <v>0.0526997506749772</v>
      </c>
      <c r="E2464" s="5">
        <f t="shared" si="1"/>
        <v>0.06145021794</v>
      </c>
    </row>
    <row r="2465">
      <c r="A2465" s="3">
        <v>44845.625</v>
      </c>
      <c r="B2465" s="1">
        <v>264.83</v>
      </c>
      <c r="C2465" s="1">
        <v>282.09033</v>
      </c>
      <c r="D2465" s="1">
        <v>0.061187244525539</v>
      </c>
      <c r="E2465" s="5">
        <f t="shared" si="1"/>
        <v>0.05864472654</v>
      </c>
    </row>
    <row r="2466">
      <c r="A2466" s="3">
        <v>44845.666666666664</v>
      </c>
      <c r="B2466" s="1">
        <v>240.25</v>
      </c>
      <c r="C2466" s="1">
        <v>274.60299</v>
      </c>
      <c r="D2466" s="1">
        <v>0.125100567914427</v>
      </c>
      <c r="E2466" s="5">
        <f t="shared" si="1"/>
        <v>0.05990990619</v>
      </c>
    </row>
    <row r="2467">
      <c r="A2467" s="3">
        <v>44845.708333333336</v>
      </c>
      <c r="B2467" s="1">
        <v>238.09</v>
      </c>
      <c r="C2467" s="1">
        <v>269.89414</v>
      </c>
      <c r="D2467" s="1">
        <v>0.117839312850586</v>
      </c>
      <c r="E2467" s="5">
        <f t="shared" si="1"/>
        <v>0.06162534087</v>
      </c>
    </row>
    <row r="2468">
      <c r="A2468" s="3">
        <v>44845.75</v>
      </c>
      <c r="B2468" s="1">
        <v>243.44</v>
      </c>
      <c r="C2468" s="1">
        <v>266.4284</v>
      </c>
      <c r="D2468" s="1">
        <v>0.0862835943915889</v>
      </c>
      <c r="E2468" s="5">
        <f t="shared" si="1"/>
        <v>0.06143511741</v>
      </c>
    </row>
    <row r="2469">
      <c r="A2469" s="3">
        <v>44845.791666666664</v>
      </c>
      <c r="B2469" s="1">
        <v>248.18</v>
      </c>
      <c r="C2469" s="1">
        <v>263.5988</v>
      </c>
      <c r="D2469" s="1">
        <v>0.0584934377546482</v>
      </c>
      <c r="E2469" s="5">
        <f t="shared" si="1"/>
        <v>0.05955991413</v>
      </c>
    </row>
    <row r="2470">
      <c r="A2470" s="3">
        <v>44845.833333333336</v>
      </c>
      <c r="B2470" s="1">
        <v>251.1</v>
      </c>
      <c r="C2470" s="1">
        <v>262.5256</v>
      </c>
      <c r="D2470" s="1">
        <v>0.0435218508214056</v>
      </c>
      <c r="E2470" s="5">
        <f t="shared" si="1"/>
        <v>0.05541028895</v>
      </c>
    </row>
    <row r="2471">
      <c r="A2471" s="3">
        <v>44845.875</v>
      </c>
      <c r="B2471" s="1">
        <v>253.83</v>
      </c>
      <c r="C2471" s="1">
        <v>265.76889</v>
      </c>
      <c r="D2471" s="1">
        <v>0.0449220749652075</v>
      </c>
      <c r="E2471" s="5">
        <f t="shared" si="1"/>
        <v>0.05219380684</v>
      </c>
    </row>
    <row r="2472">
      <c r="A2472" s="3">
        <v>44845.916666666664</v>
      </c>
      <c r="B2472" s="1">
        <v>257.44</v>
      </c>
      <c r="C2472" s="1">
        <v>273.77919</v>
      </c>
      <c r="D2472" s="1">
        <v>0.0596801751075384</v>
      </c>
      <c r="E2472" s="5">
        <f t="shared" si="1"/>
        <v>0.0514089332</v>
      </c>
    </row>
    <row r="2473">
      <c r="A2473" s="3">
        <v>44845.958333333336</v>
      </c>
      <c r="B2473" s="1">
        <v>264.32</v>
      </c>
      <c r="C2473" s="1">
        <v>284.83782</v>
      </c>
      <c r="D2473" s="1">
        <v>0.0720333416398146</v>
      </c>
      <c r="E2473" s="5">
        <f t="shared" si="1"/>
        <v>0.05026622001</v>
      </c>
    </row>
    <row r="2474">
      <c r="A2474" s="3">
        <v>44846.0</v>
      </c>
      <c r="B2474" s="1">
        <v>298.69</v>
      </c>
      <c r="C2474" s="1">
        <v>311.9297</v>
      </c>
      <c r="D2474" s="1">
        <v>0.0424444995138328</v>
      </c>
      <c r="E2474" s="5">
        <f t="shared" si="1"/>
        <v>0.05121143227</v>
      </c>
    </row>
    <row r="2475">
      <c r="A2475" s="3">
        <v>44846.041666666664</v>
      </c>
      <c r="B2475" s="1">
        <v>320.33</v>
      </c>
      <c r="C2475" s="1">
        <v>306.32549</v>
      </c>
      <c r="D2475" s="1">
        <v>0.0457177429145709</v>
      </c>
      <c r="E2475" s="5">
        <f t="shared" si="1"/>
        <v>0.05246101482</v>
      </c>
    </row>
    <row r="2476">
      <c r="A2476" s="3">
        <v>44846.083333333336</v>
      </c>
      <c r="B2476" s="1">
        <v>291.28</v>
      </c>
      <c r="C2476" s="1">
        <v>295.8918</v>
      </c>
      <c r="D2476" s="1">
        <v>0.0155861027578324</v>
      </c>
      <c r="E2476" s="5">
        <f t="shared" si="1"/>
        <v>0.05191373834</v>
      </c>
    </row>
    <row r="2477">
      <c r="A2477" s="3">
        <v>44846.125</v>
      </c>
      <c r="B2477" s="1">
        <v>266.6</v>
      </c>
      <c r="C2477" s="1">
        <v>282.41983</v>
      </c>
      <c r="D2477" s="1">
        <v>0.0560152946767228</v>
      </c>
      <c r="E2477" s="5">
        <f t="shared" si="1"/>
        <v>0.05301432414</v>
      </c>
    </row>
    <row r="2478">
      <c r="A2478" s="3">
        <v>44846.166666666664</v>
      </c>
      <c r="B2478" s="1">
        <v>252.3</v>
      </c>
      <c r="C2478" s="1">
        <v>268.57792</v>
      </c>
      <c r="D2478" s="1">
        <v>0.0606078116920407</v>
      </c>
      <c r="E2478" s="5">
        <f t="shared" si="1"/>
        <v>0.05296185332</v>
      </c>
    </row>
    <row r="2479">
      <c r="A2479" s="3">
        <v>44846.208333333336</v>
      </c>
      <c r="B2479" s="1">
        <v>244.01</v>
      </c>
      <c r="C2479" s="1">
        <v>257.21245</v>
      </c>
      <c r="D2479" s="1">
        <v>0.0513289694958389</v>
      </c>
      <c r="E2479" s="5">
        <f t="shared" si="1"/>
        <v>0.05236375588</v>
      </c>
    </row>
    <row r="2480">
      <c r="A2480" s="3">
        <v>44846.25</v>
      </c>
      <c r="B2480" s="1">
        <v>234.07</v>
      </c>
      <c r="C2480" s="1">
        <v>250.45442</v>
      </c>
      <c r="D2480" s="1">
        <v>0.0654187696108537</v>
      </c>
      <c r="E2480" s="5">
        <f t="shared" si="1"/>
        <v>0.05224716927</v>
      </c>
    </row>
    <row r="2481">
      <c r="A2481" s="3">
        <v>44846.291666666664</v>
      </c>
      <c r="B2481" s="1">
        <v>227.56</v>
      </c>
      <c r="C2481" s="1">
        <v>248.18374</v>
      </c>
      <c r="D2481" s="1">
        <v>0.0830986751992697</v>
      </c>
      <c r="E2481" s="5">
        <f t="shared" si="1"/>
        <v>0.05354494976</v>
      </c>
    </row>
    <row r="2482">
      <c r="A2482" s="3">
        <v>44846.333333333336</v>
      </c>
      <c r="B2482" s="1">
        <v>228.48</v>
      </c>
      <c r="C2482" s="1">
        <v>249.70675</v>
      </c>
      <c r="D2482" s="1">
        <v>0.0850067128742014</v>
      </c>
      <c r="E2482" s="5">
        <f t="shared" si="1"/>
        <v>0.05644015103</v>
      </c>
    </row>
    <row r="2483">
      <c r="A2483" s="3">
        <v>44846.375</v>
      </c>
      <c r="B2483" s="1">
        <v>227.99</v>
      </c>
      <c r="C2483" s="1">
        <v>253.96869</v>
      </c>
      <c r="D2483" s="1">
        <v>0.102290916254283</v>
      </c>
      <c r="E2483" s="5">
        <f t="shared" si="1"/>
        <v>0.06039570735</v>
      </c>
    </row>
    <row r="2484">
      <c r="A2484" s="3">
        <v>44846.416666666664</v>
      </c>
      <c r="B2484" s="1">
        <v>232.39</v>
      </c>
      <c r="C2484" s="1">
        <v>260.10577</v>
      </c>
      <c r="D2484" s="1">
        <v>0.106555767678664</v>
      </c>
      <c r="E2484" s="5">
        <f t="shared" si="1"/>
        <v>0.06482238327</v>
      </c>
    </row>
    <row r="2485">
      <c r="A2485" s="3">
        <v>44846.458333333336</v>
      </c>
      <c r="B2485" s="1">
        <v>242.43</v>
      </c>
      <c r="C2485" s="1">
        <v>268.36611</v>
      </c>
      <c r="D2485" s="1">
        <v>0.096644505522698</v>
      </c>
      <c r="E2485" s="5">
        <f t="shared" si="1"/>
        <v>0.06778166981</v>
      </c>
    </row>
    <row r="2486">
      <c r="A2486" s="3">
        <v>44846.5</v>
      </c>
      <c r="B2486" s="1">
        <v>256.15</v>
      </c>
      <c r="C2486" s="1">
        <v>277.0494</v>
      </c>
      <c r="D2486" s="1">
        <v>0.0754356443291341</v>
      </c>
      <c r="E2486" s="5">
        <f t="shared" si="1"/>
        <v>0.06871382589</v>
      </c>
    </row>
    <row r="2487">
      <c r="A2487" s="3">
        <v>44846.541666666664</v>
      </c>
      <c r="B2487" s="1">
        <v>268.19</v>
      </c>
      <c r="C2487" s="1">
        <v>284.20423</v>
      </c>
      <c r="D2487" s="1">
        <v>0.0563476131231403</v>
      </c>
      <c r="E2487" s="5">
        <f t="shared" si="1"/>
        <v>0.06934418235</v>
      </c>
    </row>
    <row r="2488">
      <c r="A2488" s="3">
        <v>44846.583333333336</v>
      </c>
      <c r="B2488" s="1">
        <v>270.66</v>
      </c>
      <c r="C2488" s="1">
        <v>289.92476</v>
      </c>
      <c r="D2488" s="1">
        <v>0.0664474465720001</v>
      </c>
      <c r="E2488" s="5">
        <f t="shared" si="1"/>
        <v>0.06991700301</v>
      </c>
    </row>
    <row r="2489">
      <c r="A2489" s="3">
        <v>44846.625</v>
      </c>
      <c r="B2489" s="1">
        <v>265.65</v>
      </c>
      <c r="C2489" s="1">
        <v>296.41422</v>
      </c>
      <c r="D2489" s="1">
        <v>0.103787935680008</v>
      </c>
      <c r="E2489" s="5">
        <f t="shared" si="1"/>
        <v>0.07169203181</v>
      </c>
    </row>
    <row r="2490">
      <c r="A2490" s="3">
        <v>44846.666666666664</v>
      </c>
      <c r="B2490" s="1">
        <v>266.39</v>
      </c>
      <c r="C2490" s="1">
        <v>302.44951</v>
      </c>
      <c r="D2490" s="1">
        <v>0.119224891453783</v>
      </c>
      <c r="E2490" s="5">
        <f t="shared" si="1"/>
        <v>0.07144721195</v>
      </c>
    </row>
    <row r="2491">
      <c r="A2491" s="3">
        <v>44846.708333333336</v>
      </c>
      <c r="B2491" s="1">
        <v>283.5</v>
      </c>
      <c r="C2491" s="1">
        <v>308.98208</v>
      </c>
      <c r="D2491" s="1">
        <v>0.0824710611049029</v>
      </c>
      <c r="E2491" s="5">
        <f t="shared" si="1"/>
        <v>0.0699735348</v>
      </c>
    </row>
    <row r="2492">
      <c r="A2492" s="3">
        <v>44846.75</v>
      </c>
      <c r="B2492" s="1">
        <v>302.27</v>
      </c>
      <c r="C2492" s="1">
        <v>314.97754</v>
      </c>
      <c r="D2492" s="1">
        <v>0.0403442734361313</v>
      </c>
      <c r="E2492" s="5">
        <f t="shared" si="1"/>
        <v>0.06805939642</v>
      </c>
    </row>
    <row r="2493">
      <c r="A2493" s="3">
        <v>44846.791666666664</v>
      </c>
      <c r="B2493" s="1">
        <v>322.53</v>
      </c>
      <c r="C2493" s="1">
        <v>319.61874</v>
      </c>
      <c r="D2493" s="1">
        <v>0.00910853975583524</v>
      </c>
      <c r="E2493" s="5">
        <f t="shared" si="1"/>
        <v>0.06600169234</v>
      </c>
    </row>
    <row r="2494">
      <c r="A2494" s="3">
        <v>44846.833333333336</v>
      </c>
      <c r="B2494" s="1">
        <v>329.81</v>
      </c>
      <c r="C2494" s="1">
        <v>323.20986</v>
      </c>
      <c r="D2494" s="1">
        <v>0.0204206022675174</v>
      </c>
      <c r="E2494" s="5">
        <f t="shared" si="1"/>
        <v>0.06503914032</v>
      </c>
    </row>
    <row r="2495">
      <c r="A2495" s="3">
        <v>44846.875</v>
      </c>
      <c r="B2495" s="1">
        <v>331.01</v>
      </c>
      <c r="C2495" s="1">
        <v>326.48764</v>
      </c>
      <c r="D2495" s="1">
        <v>0.0138515503986613</v>
      </c>
      <c r="E2495" s="5">
        <f t="shared" si="1"/>
        <v>0.06374453513</v>
      </c>
    </row>
    <row r="2496">
      <c r="A2496" s="3">
        <v>44846.916666666664</v>
      </c>
      <c r="B2496" s="1">
        <v>333.71</v>
      </c>
      <c r="C2496" s="1">
        <v>329.40985</v>
      </c>
      <c r="D2496" s="1">
        <v>0.0130541026626859</v>
      </c>
      <c r="E2496" s="5">
        <f t="shared" si="1"/>
        <v>0.06180178211</v>
      </c>
    </row>
    <row r="2497">
      <c r="A2497" s="3">
        <v>44846.958333333336</v>
      </c>
      <c r="B2497" s="1">
        <v>344.33</v>
      </c>
      <c r="C2497" s="1">
        <v>331.50413</v>
      </c>
      <c r="D2497" s="1">
        <v>0.0386899252205395</v>
      </c>
      <c r="E2497" s="5">
        <f t="shared" si="1"/>
        <v>0.06041247309</v>
      </c>
    </row>
    <row r="2498">
      <c r="A2498" s="3">
        <v>44847.0</v>
      </c>
      <c r="B2498" s="1">
        <v>373.46</v>
      </c>
      <c r="C2498" s="1">
        <v>360.76517</v>
      </c>
      <c r="D2498" s="1">
        <v>0.0351886242233416</v>
      </c>
      <c r="E2498" s="5">
        <f t="shared" si="1"/>
        <v>0.06011014495</v>
      </c>
    </row>
    <row r="2499">
      <c r="A2499" s="3">
        <v>44847.041666666664</v>
      </c>
      <c r="B2499" s="1">
        <v>387.21</v>
      </c>
      <c r="C2499" s="1">
        <v>358.28164</v>
      </c>
      <c r="D2499" s="1">
        <v>0.080741954848705</v>
      </c>
      <c r="E2499" s="5">
        <f t="shared" si="1"/>
        <v>0.06156948712</v>
      </c>
    </row>
    <row r="2500">
      <c r="A2500" s="3">
        <v>44847.083333333336</v>
      </c>
      <c r="B2500" s="1">
        <v>375.06</v>
      </c>
      <c r="C2500" s="1">
        <v>349.56863</v>
      </c>
      <c r="D2500" s="1">
        <v>0.0729223614830656</v>
      </c>
      <c r="E2500" s="5">
        <f t="shared" si="1"/>
        <v>0.0639584979</v>
      </c>
    </row>
    <row r="2501">
      <c r="A2501" s="3">
        <v>44847.125</v>
      </c>
      <c r="B2501" s="1">
        <v>364.04</v>
      </c>
      <c r="C2501" s="1">
        <v>335.54964</v>
      </c>
      <c r="D2501" s="1">
        <v>0.0849065431868739</v>
      </c>
      <c r="E2501" s="5">
        <f t="shared" si="1"/>
        <v>0.06516229992</v>
      </c>
    </row>
    <row r="2502">
      <c r="A2502" s="3">
        <v>44847.166666666664</v>
      </c>
      <c r="B2502" s="1">
        <v>353.62</v>
      </c>
      <c r="C2502" s="1">
        <v>321.0404</v>
      </c>
      <c r="D2502" s="1">
        <v>0.101481308894456</v>
      </c>
      <c r="E2502" s="5">
        <f t="shared" si="1"/>
        <v>0.0668653623</v>
      </c>
    </row>
    <row r="2503">
      <c r="A2503" s="3">
        <v>44847.208333333336</v>
      </c>
      <c r="B2503" s="1">
        <v>341.82</v>
      </c>
      <c r="C2503" s="1">
        <v>308.99869</v>
      </c>
      <c r="D2503" s="1">
        <v>0.106218282025726</v>
      </c>
      <c r="E2503" s="5">
        <f t="shared" si="1"/>
        <v>0.06915241699</v>
      </c>
    </row>
    <row r="2504">
      <c r="A2504" s="3">
        <v>44847.25</v>
      </c>
      <c r="B2504" s="1">
        <v>337.54</v>
      </c>
      <c r="C2504" s="1">
        <v>300.49795</v>
      </c>
      <c r="D2504" s="1">
        <v>0.123268894180476</v>
      </c>
      <c r="E2504" s="5">
        <f t="shared" si="1"/>
        <v>0.07156283885</v>
      </c>
    </row>
    <row r="2505">
      <c r="A2505" s="3">
        <v>44847.291666666664</v>
      </c>
      <c r="B2505" s="1">
        <v>330.45</v>
      </c>
      <c r="C2505" s="1">
        <v>294.76302</v>
      </c>
      <c r="D2505" s="1">
        <v>0.121070071815657</v>
      </c>
      <c r="E2505" s="5">
        <f t="shared" si="1"/>
        <v>0.07314498037</v>
      </c>
    </row>
    <row r="2506">
      <c r="A2506" s="3">
        <v>44847.333333333336</v>
      </c>
      <c r="B2506" s="1">
        <v>328.37</v>
      </c>
      <c r="C2506" s="1">
        <v>292.1851</v>
      </c>
      <c r="D2506" s="1">
        <v>0.123842386213397</v>
      </c>
      <c r="E2506" s="5">
        <f t="shared" si="1"/>
        <v>0.07476313343</v>
      </c>
    </row>
    <row r="2507">
      <c r="A2507" s="3">
        <v>44847.375</v>
      </c>
      <c r="B2507" s="1">
        <v>322.27</v>
      </c>
      <c r="C2507" s="1">
        <v>293.2878</v>
      </c>
      <c r="D2507" s="1">
        <v>0.0988182938397027</v>
      </c>
      <c r="E2507" s="5">
        <f t="shared" si="1"/>
        <v>0.07461844083</v>
      </c>
    </row>
    <row r="2508">
      <c r="A2508" s="3">
        <v>44847.416666666664</v>
      </c>
      <c r="B2508" s="1">
        <v>321.57</v>
      </c>
      <c r="C2508" s="1">
        <v>298.02309</v>
      </c>
      <c r="D2508" s="1">
        <v>0.0790103545332677</v>
      </c>
      <c r="E2508" s="5">
        <f t="shared" si="1"/>
        <v>0.07347071528</v>
      </c>
    </row>
    <row r="2509">
      <c r="A2509" s="3">
        <v>44847.458333333336</v>
      </c>
      <c r="B2509" s="1">
        <v>325.36</v>
      </c>
      <c r="C2509" s="1">
        <v>305.34349</v>
      </c>
      <c r="D2509" s="1">
        <v>0.0655540748551739</v>
      </c>
      <c r="E2509" s="5">
        <f t="shared" si="1"/>
        <v>0.07217528067</v>
      </c>
    </row>
    <row r="2510">
      <c r="A2510" s="3">
        <v>44847.5</v>
      </c>
      <c r="B2510" s="1">
        <v>330.59</v>
      </c>
      <c r="C2510" s="1">
        <v>311.3679</v>
      </c>
      <c r="D2510" s="1">
        <v>0.0617343663235675</v>
      </c>
      <c r="E2510" s="5">
        <f t="shared" si="1"/>
        <v>0.07160439409</v>
      </c>
    </row>
    <row r="2511">
      <c r="A2511" s="3">
        <v>44847.541666666664</v>
      </c>
      <c r="B2511" s="1">
        <v>337.28</v>
      </c>
      <c r="C2511" s="1">
        <v>313.15037</v>
      </c>
      <c r="D2511" s="1">
        <v>0.0770544515083918</v>
      </c>
      <c r="E2511" s="5">
        <f t="shared" si="1"/>
        <v>0.07246717902</v>
      </c>
    </row>
    <row r="2512">
      <c r="A2512" s="3">
        <v>44847.583333333336</v>
      </c>
      <c r="B2512" s="1">
        <v>328.78</v>
      </c>
      <c r="C2512" s="1">
        <v>310.7925</v>
      </c>
      <c r="D2512" s="1">
        <v>0.0578762357521496</v>
      </c>
      <c r="E2512" s="5">
        <f t="shared" si="1"/>
        <v>0.07211004524</v>
      </c>
    </row>
    <row r="2513">
      <c r="A2513" s="3">
        <v>44847.625</v>
      </c>
      <c r="B2513" s="1">
        <v>313.27</v>
      </c>
      <c r="C2513" s="1">
        <v>308.93361</v>
      </c>
      <c r="D2513" s="1">
        <v>0.0140366404289905</v>
      </c>
      <c r="E2513" s="5">
        <f t="shared" si="1"/>
        <v>0.06837040793</v>
      </c>
    </row>
    <row r="2514">
      <c r="A2514" s="3">
        <v>44847.666666666664</v>
      </c>
      <c r="B2514" s="1">
        <v>317.75</v>
      </c>
      <c r="C2514" s="1">
        <v>308.92341</v>
      </c>
      <c r="D2514" s="1">
        <v>0.0285720981779917</v>
      </c>
      <c r="E2514" s="5">
        <f t="shared" si="1"/>
        <v>0.06459320821</v>
      </c>
    </row>
    <row r="2515">
      <c r="A2515" s="3">
        <v>44847.708333333336</v>
      </c>
      <c r="B2515" s="1">
        <v>332.27</v>
      </c>
      <c r="C2515" s="1">
        <v>312.3101</v>
      </c>
      <c r="D2515" s="1">
        <v>0.0639105171430575</v>
      </c>
      <c r="E2515" s="5">
        <f t="shared" si="1"/>
        <v>0.06381985222</v>
      </c>
    </row>
    <row r="2516">
      <c r="A2516" s="3">
        <v>44847.75</v>
      </c>
      <c r="B2516" s="1">
        <v>342.12</v>
      </c>
      <c r="C2516" s="1">
        <v>316.91101</v>
      </c>
      <c r="D2516" s="1">
        <v>0.0795459583433217</v>
      </c>
      <c r="E2516" s="5">
        <f t="shared" si="1"/>
        <v>0.06545325575</v>
      </c>
    </row>
    <row r="2517">
      <c r="A2517" s="3">
        <v>44847.791666666664</v>
      </c>
      <c r="B2517" s="1">
        <v>349.18</v>
      </c>
      <c r="C2517" s="1">
        <v>321.22062</v>
      </c>
      <c r="D2517" s="1">
        <v>0.0870410498553922</v>
      </c>
      <c r="E2517" s="5">
        <f t="shared" si="1"/>
        <v>0.06870044367</v>
      </c>
    </row>
    <row r="2518">
      <c r="A2518" s="3">
        <v>44847.833333333336</v>
      </c>
      <c r="B2518" s="1">
        <v>354.77</v>
      </c>
      <c r="C2518" s="1">
        <v>325.54543</v>
      </c>
      <c r="D2518" s="1">
        <v>0.0897710958498172</v>
      </c>
      <c r="E2518" s="5">
        <f t="shared" si="1"/>
        <v>0.07159004757</v>
      </c>
    </row>
    <row r="2519">
      <c r="A2519" s="3">
        <v>44847.875</v>
      </c>
      <c r="B2519" s="1">
        <v>350.82</v>
      </c>
      <c r="C2519" s="1">
        <v>331.41648</v>
      </c>
      <c r="D2519" s="1">
        <v>0.0585472394130793</v>
      </c>
      <c r="E2519" s="5">
        <f t="shared" si="1"/>
        <v>0.07345236795</v>
      </c>
    </row>
    <row r="2520">
      <c r="A2520" s="3">
        <v>44847.916666666664</v>
      </c>
      <c r="B2520" s="1">
        <v>352.83</v>
      </c>
      <c r="C2520" s="1">
        <v>338.7876</v>
      </c>
      <c r="D2520" s="1">
        <v>0.0414489786521111</v>
      </c>
      <c r="E2520" s="5">
        <f t="shared" si="1"/>
        <v>0.07463548778</v>
      </c>
    </row>
    <row r="2521">
      <c r="A2521" s="3">
        <v>44847.958333333336</v>
      </c>
      <c r="B2521" s="1">
        <v>366.37</v>
      </c>
      <c r="C2521" s="1">
        <v>345.7587</v>
      </c>
      <c r="D2521" s="1">
        <v>0.0596118044173582</v>
      </c>
      <c r="E2521" s="5">
        <f t="shared" si="1"/>
        <v>0.07550723275</v>
      </c>
    </row>
    <row r="2522">
      <c r="A2522" s="3">
        <v>44848.0</v>
      </c>
      <c r="B2522" s="1">
        <v>397.45</v>
      </c>
      <c r="C2522" s="1">
        <v>371.4141</v>
      </c>
      <c r="D2522" s="1">
        <v>0.0700993850260395</v>
      </c>
      <c r="E2522" s="5">
        <f t="shared" si="1"/>
        <v>0.07696184778</v>
      </c>
    </row>
    <row r="2523">
      <c r="A2523" s="3">
        <v>44848.041666666664</v>
      </c>
      <c r="B2523" s="1">
        <v>404.86</v>
      </c>
      <c r="C2523" s="1">
        <v>371.51646</v>
      </c>
      <c r="D2523" s="1">
        <v>0.0897498323492854</v>
      </c>
      <c r="E2523" s="5">
        <f t="shared" si="1"/>
        <v>0.07733717601</v>
      </c>
    </row>
    <row r="2524">
      <c r="A2524" s="3">
        <v>44848.083333333336</v>
      </c>
      <c r="B2524" s="1">
        <v>393.87</v>
      </c>
      <c r="C2524" s="1">
        <v>364.984</v>
      </c>
      <c r="D2524" s="1">
        <v>0.079143195318151</v>
      </c>
      <c r="E2524" s="5">
        <f t="shared" si="1"/>
        <v>0.07759637742</v>
      </c>
    </row>
    <row r="2525">
      <c r="A2525" s="3">
        <v>44848.125</v>
      </c>
      <c r="B2525" s="1">
        <v>388.09</v>
      </c>
      <c r="C2525" s="1">
        <v>352.55307</v>
      </c>
      <c r="D2525" s="1">
        <v>0.100798810233023</v>
      </c>
      <c r="E2525" s="5">
        <f t="shared" si="1"/>
        <v>0.07825855521</v>
      </c>
    </row>
    <row r="2526">
      <c r="A2526" s="3">
        <v>44848.166666666664</v>
      </c>
      <c r="B2526" s="1">
        <v>384.03</v>
      </c>
      <c r="C2526" s="1">
        <v>338.32083</v>
      </c>
      <c r="D2526" s="1">
        <v>0.135105988005527</v>
      </c>
      <c r="E2526" s="5">
        <f t="shared" si="1"/>
        <v>0.07965958351</v>
      </c>
    </row>
    <row r="2527">
      <c r="A2527" s="3">
        <v>44848.208333333336</v>
      </c>
      <c r="B2527" s="1">
        <v>378.44</v>
      </c>
      <c r="C2527" s="1">
        <v>324.91242</v>
      </c>
      <c r="D2527" s="1">
        <v>0.164744641032805</v>
      </c>
      <c r="E2527" s="5">
        <f t="shared" si="1"/>
        <v>0.0820981818</v>
      </c>
    </row>
    <row r="2528">
      <c r="A2528" s="3">
        <v>44848.25</v>
      </c>
      <c r="B2528" s="1">
        <v>359.94</v>
      </c>
      <c r="C2528" s="1">
        <v>313.00096</v>
      </c>
      <c r="D2528" s="1">
        <v>0.149964524070469</v>
      </c>
      <c r="E2528" s="5">
        <f t="shared" si="1"/>
        <v>0.08321049971</v>
      </c>
    </row>
    <row r="2529">
      <c r="A2529" s="3">
        <v>44848.291666666664</v>
      </c>
      <c r="B2529" s="1">
        <v>345.4</v>
      </c>
      <c r="C2529" s="1">
        <v>301.47885</v>
      </c>
      <c r="D2529" s="1">
        <v>0.145685675794504</v>
      </c>
      <c r="E2529" s="5">
        <f t="shared" si="1"/>
        <v>0.08423614988</v>
      </c>
    </row>
    <row r="2530">
      <c r="A2530" s="3">
        <v>44848.333333333336</v>
      </c>
      <c r="B2530" s="1">
        <v>340.31</v>
      </c>
      <c r="C2530" s="1">
        <v>292.22455</v>
      </c>
      <c r="D2530" s="1">
        <v>0.164549658815455</v>
      </c>
      <c r="E2530" s="5">
        <f t="shared" si="1"/>
        <v>0.08593228624</v>
      </c>
    </row>
    <row r="2531">
      <c r="A2531" s="3">
        <v>44848.375</v>
      </c>
      <c r="B2531" s="1">
        <v>340.17</v>
      </c>
      <c r="C2531" s="1">
        <v>287.8014</v>
      </c>
      <c r="D2531" s="1">
        <v>0.181960893866395</v>
      </c>
      <c r="E2531" s="5">
        <f t="shared" si="1"/>
        <v>0.08939656124</v>
      </c>
    </row>
    <row r="2532">
      <c r="A2532" s="3">
        <v>44848.416666666664</v>
      </c>
      <c r="B2532" s="1">
        <v>337.2</v>
      </c>
      <c r="C2532" s="1">
        <v>288.5193</v>
      </c>
      <c r="D2532" s="1">
        <v>0.168725974310904</v>
      </c>
      <c r="E2532" s="5">
        <f t="shared" si="1"/>
        <v>0.09313471206</v>
      </c>
    </row>
    <row r="2533">
      <c r="A2533" s="3">
        <v>44848.458333333336</v>
      </c>
      <c r="B2533" s="1">
        <v>334.32</v>
      </c>
      <c r="C2533" s="1">
        <v>293.32778</v>
      </c>
      <c r="D2533" s="1">
        <v>0.139748850245278</v>
      </c>
      <c r="E2533" s="5">
        <f t="shared" si="1"/>
        <v>0.09622616104</v>
      </c>
    </row>
    <row r="2534">
      <c r="A2534" s="3">
        <v>44848.5</v>
      </c>
      <c r="B2534" s="1">
        <v>337.09</v>
      </c>
      <c r="C2534" s="1">
        <v>298.16349</v>
      </c>
      <c r="D2534" s="1">
        <v>0.130554247268838</v>
      </c>
      <c r="E2534" s="5">
        <f t="shared" si="1"/>
        <v>0.09909365608</v>
      </c>
    </row>
    <row r="2535">
      <c r="A2535" s="3">
        <v>44848.541666666664</v>
      </c>
      <c r="B2535" s="1">
        <v>333.01</v>
      </c>
      <c r="C2535" s="1">
        <v>299.70153</v>
      </c>
      <c r="D2535" s="1">
        <v>0.111138805330756</v>
      </c>
      <c r="E2535" s="5">
        <f t="shared" si="1"/>
        <v>0.1005138375</v>
      </c>
    </row>
    <row r="2536">
      <c r="A2536" s="3">
        <v>44848.583333333336</v>
      </c>
      <c r="B2536" s="1">
        <v>297.97</v>
      </c>
      <c r="C2536" s="1">
        <v>296.10618</v>
      </c>
      <c r="D2536" s="1">
        <v>0.00629443127461923</v>
      </c>
      <c r="E2536" s="5">
        <f t="shared" si="1"/>
        <v>0.09836459563</v>
      </c>
    </row>
    <row r="2537">
      <c r="A2537" s="3">
        <v>44848.625</v>
      </c>
      <c r="B2537" s="1">
        <v>270.35</v>
      </c>
      <c r="C2537" s="1">
        <v>291.03243</v>
      </c>
      <c r="D2537" s="1">
        <v>0.0710657228130897</v>
      </c>
      <c r="E2537" s="5">
        <f t="shared" si="1"/>
        <v>0.1007408074</v>
      </c>
    </row>
    <row r="2538">
      <c r="A2538" s="3">
        <v>44848.666666666664</v>
      </c>
      <c r="B2538" s="1">
        <v>263.29</v>
      </c>
      <c r="C2538" s="1">
        <v>286.15936</v>
      </c>
      <c r="D2538" s="1">
        <v>0.0799182665211439</v>
      </c>
      <c r="E2538" s="5">
        <f t="shared" si="1"/>
        <v>0.1028802311</v>
      </c>
    </row>
    <row r="2539">
      <c r="A2539" s="3">
        <v>44848.708333333336</v>
      </c>
      <c r="B2539" s="1">
        <v>253.53</v>
      </c>
      <c r="C2539" s="1">
        <v>283.5781</v>
      </c>
      <c r="D2539" s="1">
        <v>0.105960580171741</v>
      </c>
      <c r="E2539" s="5">
        <f t="shared" si="1"/>
        <v>0.104632317</v>
      </c>
    </row>
    <row r="2540">
      <c r="A2540" s="3">
        <v>44848.75</v>
      </c>
      <c r="B2540" s="1">
        <v>257.46</v>
      </c>
      <c r="C2540" s="1">
        <v>282.3021</v>
      </c>
      <c r="D2540" s="1">
        <v>0.087998282690777</v>
      </c>
      <c r="E2540" s="5">
        <f t="shared" si="1"/>
        <v>0.1049844972</v>
      </c>
    </row>
    <row r="2541">
      <c r="A2541" s="3">
        <v>44848.791666666664</v>
      </c>
      <c r="B2541" s="1">
        <v>263.73</v>
      </c>
      <c r="C2541" s="1">
        <v>281.55844</v>
      </c>
      <c r="D2541" s="1">
        <v>0.063320566771147</v>
      </c>
      <c r="E2541" s="5">
        <f t="shared" si="1"/>
        <v>0.1039961438</v>
      </c>
    </row>
    <row r="2542">
      <c r="A2542" s="3">
        <v>44848.833333333336</v>
      </c>
      <c r="B2542" s="1">
        <v>276.57</v>
      </c>
      <c r="C2542" s="1">
        <v>282.16637</v>
      </c>
      <c r="D2542" s="1">
        <v>0.0198335825775409</v>
      </c>
      <c r="E2542" s="5">
        <f t="shared" si="1"/>
        <v>0.1010820807</v>
      </c>
    </row>
    <row r="2543">
      <c r="A2543" s="3">
        <v>44848.875</v>
      </c>
      <c r="B2543" s="1">
        <v>285.9</v>
      </c>
      <c r="C2543" s="1">
        <v>286.20323</v>
      </c>
      <c r="D2543" s="1">
        <v>0.00105949188623776</v>
      </c>
      <c r="E2543" s="5">
        <f t="shared" si="1"/>
        <v>0.09868675789</v>
      </c>
    </row>
    <row r="2544">
      <c r="A2544" s="3">
        <v>44848.916666666664</v>
      </c>
      <c r="B2544" s="1">
        <v>290.59</v>
      </c>
      <c r="C2544" s="1">
        <v>293.83632</v>
      </c>
      <c r="D2544" s="1">
        <v>0.011048055597756</v>
      </c>
      <c r="E2544" s="5">
        <f t="shared" si="1"/>
        <v>0.09742005277</v>
      </c>
    </row>
    <row r="2545">
      <c r="A2545" s="3">
        <v>44848.958333333336</v>
      </c>
      <c r="B2545" s="1">
        <v>304.82</v>
      </c>
      <c r="C2545" s="1">
        <v>303.68366</v>
      </c>
      <c r="D2545" s="1">
        <v>0.00374185427032859</v>
      </c>
      <c r="E2545" s="5">
        <f t="shared" si="1"/>
        <v>0.09509213818</v>
      </c>
    </row>
    <row r="2546">
      <c r="A2546" s="3">
        <v>44849.0</v>
      </c>
      <c r="B2546" s="1">
        <v>339.32</v>
      </c>
      <c r="C2546" s="1">
        <v>334.41701</v>
      </c>
      <c r="D2546" s="1">
        <v>0.0146613056554748</v>
      </c>
      <c r="E2546" s="5">
        <f t="shared" si="1"/>
        <v>0.0927822182</v>
      </c>
    </row>
    <row r="2547">
      <c r="A2547" s="3">
        <v>44849.041666666664</v>
      </c>
      <c r="B2547" s="1">
        <v>338.28</v>
      </c>
      <c r="C2547" s="1">
        <v>330.55985</v>
      </c>
      <c r="D2547" s="1">
        <v>0.0233547722144718</v>
      </c>
      <c r="E2547" s="5">
        <f t="shared" si="1"/>
        <v>0.09001575736</v>
      </c>
    </row>
    <row r="2548">
      <c r="A2548" s="3">
        <v>44849.083333333336</v>
      </c>
      <c r="B2548" s="1">
        <v>312.82</v>
      </c>
      <c r="C2548" s="1">
        <v>319.3912</v>
      </c>
      <c r="D2548" s="1">
        <v>0.0205741423057367</v>
      </c>
      <c r="E2548" s="5">
        <f t="shared" si="1"/>
        <v>0.08757538016</v>
      </c>
    </row>
    <row r="2549">
      <c r="A2549" s="3">
        <v>44849.125</v>
      </c>
      <c r="B2549" s="1">
        <v>293.28</v>
      </c>
      <c r="C2549" s="1">
        <v>302.44453</v>
      </c>
      <c r="D2549" s="1">
        <v>0.0303015233900907</v>
      </c>
      <c r="E2549" s="5">
        <f t="shared" si="1"/>
        <v>0.0846379932</v>
      </c>
    </row>
    <row r="2550">
      <c r="A2550" s="3">
        <v>44849.166666666664</v>
      </c>
      <c r="B2550" s="1">
        <v>272.25</v>
      </c>
      <c r="C2550" s="1">
        <v>283.25724</v>
      </c>
      <c r="D2550" s="1">
        <v>0.0388595186481377</v>
      </c>
      <c r="E2550" s="5">
        <f t="shared" si="1"/>
        <v>0.08062772365</v>
      </c>
    </row>
    <row r="2551">
      <c r="A2551" s="3">
        <v>44849.208333333336</v>
      </c>
      <c r="B2551" s="1">
        <v>251.18</v>
      </c>
      <c r="C2551" s="1">
        <v>265.36999</v>
      </c>
      <c r="D2551" s="1">
        <v>0.0534724744120462</v>
      </c>
      <c r="E2551" s="5">
        <f t="shared" si="1"/>
        <v>0.07599138337</v>
      </c>
    </row>
    <row r="2552">
      <c r="A2552" s="3">
        <v>44849.25</v>
      </c>
      <c r="B2552" s="1">
        <v>233.93</v>
      </c>
      <c r="C2552" s="1">
        <v>251.14575</v>
      </c>
      <c r="D2552" s="1">
        <v>0.0685488406632403</v>
      </c>
      <c r="E2552" s="5">
        <f t="shared" si="1"/>
        <v>0.07259906323</v>
      </c>
    </row>
    <row r="2553">
      <c r="A2553" s="3">
        <v>44849.291666666664</v>
      </c>
      <c r="B2553" s="1">
        <v>227.89</v>
      </c>
      <c r="C2553" s="1">
        <v>241.09115</v>
      </c>
      <c r="D2553" s="1">
        <v>0.054755846492084</v>
      </c>
      <c r="E2553" s="5">
        <f t="shared" si="1"/>
        <v>0.06881032034</v>
      </c>
    </row>
    <row r="2554">
      <c r="A2554" s="3">
        <v>44849.333333333336</v>
      </c>
      <c r="B2554" s="1">
        <v>222.96</v>
      </c>
      <c r="C2554" s="1">
        <v>235.92237</v>
      </c>
      <c r="D2554" s="1">
        <v>0.0549433697194547</v>
      </c>
      <c r="E2554" s="5">
        <f t="shared" si="1"/>
        <v>0.06424339163</v>
      </c>
    </row>
    <row r="2555">
      <c r="A2555" s="3">
        <v>44849.375</v>
      </c>
      <c r="B2555" s="1">
        <v>225.18</v>
      </c>
      <c r="C2555" s="1">
        <v>236.29281</v>
      </c>
      <c r="D2555" s="1">
        <v>0.047029827103076</v>
      </c>
      <c r="E2555" s="5">
        <f t="shared" si="1"/>
        <v>0.05862126385</v>
      </c>
    </row>
    <row r="2556">
      <c r="A2556" s="3">
        <v>44849.416666666664</v>
      </c>
      <c r="B2556" s="1">
        <v>225.15</v>
      </c>
      <c r="C2556" s="1">
        <v>242.15476</v>
      </c>
      <c r="D2556" s="1">
        <v>0.0702226956017713</v>
      </c>
      <c r="E2556" s="5">
        <f t="shared" si="1"/>
        <v>0.05451696057</v>
      </c>
    </row>
    <row r="2557">
      <c r="A2557" s="3">
        <v>44849.458333333336</v>
      </c>
      <c r="B2557" s="1">
        <v>232.3</v>
      </c>
      <c r="C2557" s="1">
        <v>251.98882</v>
      </c>
      <c r="D2557" s="1">
        <v>0.0781337045032394</v>
      </c>
      <c r="E2557" s="5">
        <f t="shared" si="1"/>
        <v>0.05194966283</v>
      </c>
    </row>
    <row r="2558">
      <c r="A2558" s="3">
        <v>44849.5</v>
      </c>
      <c r="B2558" s="1">
        <v>244.61</v>
      </c>
      <c r="C2558" s="1">
        <v>261.75344</v>
      </c>
      <c r="D2558" s="1">
        <v>0.0654946120287855</v>
      </c>
      <c r="E2558" s="5">
        <f t="shared" si="1"/>
        <v>0.04923884469</v>
      </c>
    </row>
    <row r="2559">
      <c r="A2559" s="3">
        <v>44849.541666666664</v>
      </c>
      <c r="B2559" s="1">
        <v>256.73</v>
      </c>
      <c r="C2559" s="1">
        <v>268.18264</v>
      </c>
      <c r="D2559" s="1">
        <v>0.0427046284576808</v>
      </c>
      <c r="E2559" s="5">
        <f t="shared" si="1"/>
        <v>0.04638742066</v>
      </c>
    </row>
    <row r="2560">
      <c r="A2560" s="3">
        <v>44849.583333333336</v>
      </c>
      <c r="B2560" s="1">
        <v>265.11</v>
      </c>
      <c r="C2560" s="1">
        <v>270.48776</v>
      </c>
      <c r="D2560" s="1">
        <v>0.0198817129470108</v>
      </c>
      <c r="E2560" s="5">
        <f t="shared" si="1"/>
        <v>0.04695355739</v>
      </c>
    </row>
    <row r="2561">
      <c r="A2561" s="3">
        <v>44849.625</v>
      </c>
      <c r="B2561" s="1">
        <v>256.79</v>
      </c>
      <c r="C2561" s="1">
        <v>271.82487</v>
      </c>
      <c r="D2561" s="1">
        <v>0.0553108698258549</v>
      </c>
      <c r="E2561" s="5">
        <f t="shared" si="1"/>
        <v>0.04629710519</v>
      </c>
    </row>
    <row r="2562">
      <c r="A2562" s="3">
        <v>44849.666666666664</v>
      </c>
      <c r="B2562" s="1">
        <v>240.06</v>
      </c>
      <c r="C2562" s="1">
        <v>272.25934</v>
      </c>
      <c r="D2562" s="1">
        <v>0.118267163947433</v>
      </c>
      <c r="E2562" s="5">
        <f t="shared" si="1"/>
        <v>0.04789497591</v>
      </c>
    </row>
    <row r="2563">
      <c r="A2563" s="3">
        <v>44849.708333333336</v>
      </c>
      <c r="B2563" s="1">
        <v>243.44</v>
      </c>
      <c r="C2563" s="1">
        <v>273.25927</v>
      </c>
      <c r="D2563" s="1">
        <v>0.109124458979927</v>
      </c>
      <c r="E2563" s="5">
        <f t="shared" si="1"/>
        <v>0.0480268042</v>
      </c>
    </row>
    <row r="2564">
      <c r="A2564" s="3">
        <v>44849.75</v>
      </c>
      <c r="B2564" s="1">
        <v>270.83</v>
      </c>
      <c r="C2564" s="1">
        <v>274.11944</v>
      </c>
      <c r="D2564" s="1">
        <v>0.0120000245148611</v>
      </c>
      <c r="E2564" s="5">
        <f t="shared" si="1"/>
        <v>0.0448602101</v>
      </c>
    </row>
    <row r="2565">
      <c r="A2565" s="3">
        <v>44849.791666666664</v>
      </c>
      <c r="B2565" s="1">
        <v>287.89</v>
      </c>
      <c r="C2565" s="1">
        <v>273.74604</v>
      </c>
      <c r="D2565" s="1">
        <v>0.0516681812091235</v>
      </c>
      <c r="E2565" s="5">
        <f t="shared" si="1"/>
        <v>0.04437469404</v>
      </c>
    </row>
    <row r="2566">
      <c r="A2566" s="3">
        <v>44849.833333333336</v>
      </c>
      <c r="B2566" s="1">
        <v>294.71</v>
      </c>
      <c r="C2566" s="1">
        <v>273.11144</v>
      </c>
      <c r="D2566" s="1">
        <v>0.0790833221779357</v>
      </c>
      <c r="E2566" s="5">
        <f t="shared" si="1"/>
        <v>0.04684343319</v>
      </c>
    </row>
    <row r="2567">
      <c r="A2567" s="3">
        <v>44849.875</v>
      </c>
      <c r="B2567" s="1">
        <v>297.6</v>
      </c>
      <c r="C2567" s="1">
        <v>274.60621</v>
      </c>
      <c r="D2567" s="1">
        <v>0.083733685410829</v>
      </c>
      <c r="E2567" s="5">
        <f t="shared" si="1"/>
        <v>0.05028819125</v>
      </c>
    </row>
    <row r="2568">
      <c r="A2568" s="3">
        <v>44849.916666666664</v>
      </c>
      <c r="B2568" s="1">
        <v>297.39</v>
      </c>
      <c r="C2568" s="1">
        <v>279.22372</v>
      </c>
      <c r="D2568" s="1">
        <v>0.0650599454802764</v>
      </c>
      <c r="E2568" s="5">
        <f t="shared" si="1"/>
        <v>0.05253868666</v>
      </c>
    </row>
    <row r="2569">
      <c r="A2569" s="3">
        <v>44849.958333333336</v>
      </c>
      <c r="B2569" s="1">
        <v>305.93</v>
      </c>
      <c r="C2569" s="1">
        <v>286.48479</v>
      </c>
      <c r="D2569" s="1">
        <v>0.0678751915590354</v>
      </c>
      <c r="E2569" s="5">
        <f t="shared" si="1"/>
        <v>0.05521090905</v>
      </c>
    </row>
    <row r="2570">
      <c r="A2570" s="3">
        <v>44850.0</v>
      </c>
      <c r="B2570" s="1">
        <v>335.58</v>
      </c>
      <c r="C2570" s="1">
        <v>326.4552</v>
      </c>
      <c r="D2570" s="1">
        <v>0.0279511553193209</v>
      </c>
      <c r="E2570" s="5">
        <f t="shared" si="1"/>
        <v>0.05576465279</v>
      </c>
    </row>
    <row r="2571">
      <c r="A2571" s="3">
        <v>44850.041666666664</v>
      </c>
      <c r="B2571" s="1">
        <v>336.42</v>
      </c>
      <c r="C2571" s="1">
        <v>318.78017</v>
      </c>
      <c r="D2571" s="1">
        <v>0.0553354055868657</v>
      </c>
      <c r="E2571" s="5">
        <f t="shared" si="1"/>
        <v>0.05709717918</v>
      </c>
    </row>
    <row r="2572">
      <c r="A2572" s="3">
        <v>44850.083333333336</v>
      </c>
      <c r="B2572" s="1">
        <v>304.96</v>
      </c>
      <c r="C2572" s="1">
        <v>306.26817</v>
      </c>
      <c r="D2572" s="1">
        <v>0.00427132209004944</v>
      </c>
      <c r="E2572" s="5">
        <f t="shared" si="1"/>
        <v>0.056417895</v>
      </c>
    </row>
    <row r="2573">
      <c r="A2573" s="3">
        <v>44850.125</v>
      </c>
      <c r="B2573" s="1">
        <v>276.09</v>
      </c>
      <c r="C2573" s="1">
        <v>291.41385</v>
      </c>
      <c r="D2573" s="1">
        <v>0.0525844945255692</v>
      </c>
      <c r="E2573" s="5">
        <f t="shared" si="1"/>
        <v>0.05734635213</v>
      </c>
    </row>
    <row r="2574">
      <c r="A2574" s="3">
        <v>44850.166666666664</v>
      </c>
      <c r="B2574" s="1">
        <v>259.91</v>
      </c>
      <c r="C2574" s="1">
        <v>277.55903</v>
      </c>
      <c r="D2574" s="1">
        <v>0.0635865819245728</v>
      </c>
      <c r="E2574" s="5">
        <f t="shared" si="1"/>
        <v>0.05837664644</v>
      </c>
    </row>
    <row r="2575">
      <c r="A2575" s="3">
        <v>44850.208333333336</v>
      </c>
      <c r="B2575" s="1">
        <v>243.01</v>
      </c>
      <c r="C2575" s="1">
        <v>267.6279</v>
      </c>
      <c r="D2575" s="1">
        <v>0.0919855515811319</v>
      </c>
      <c r="E2575" s="5">
        <f t="shared" si="1"/>
        <v>0.05998135799</v>
      </c>
    </row>
    <row r="2576">
      <c r="A2576" s="3">
        <v>44850.25</v>
      </c>
      <c r="B2576" s="1">
        <v>241.91</v>
      </c>
      <c r="C2576" s="1">
        <v>262.85704</v>
      </c>
      <c r="D2576" s="1">
        <v>0.0796898572699441</v>
      </c>
      <c r="E2576" s="5">
        <f t="shared" si="1"/>
        <v>0.06044556701</v>
      </c>
    </row>
    <row r="2577">
      <c r="A2577" s="3">
        <v>44850.291666666664</v>
      </c>
      <c r="B2577" s="1">
        <v>235.97</v>
      </c>
      <c r="C2577" s="1">
        <v>262.10312</v>
      </c>
      <c r="D2577" s="1">
        <v>0.0997054899613556</v>
      </c>
      <c r="E2577" s="5">
        <f t="shared" si="1"/>
        <v>0.06231846882</v>
      </c>
    </row>
    <row r="2578">
      <c r="A2578" s="3">
        <v>44850.333333333336</v>
      </c>
      <c r="B2578" s="1">
        <v>259.75</v>
      </c>
      <c r="C2578" s="1">
        <v>264.8284</v>
      </c>
      <c r="D2578" s="1">
        <v>0.0191761910731628</v>
      </c>
      <c r="E2578" s="5">
        <f t="shared" si="1"/>
        <v>0.06082816971</v>
      </c>
    </row>
    <row r="2579">
      <c r="A2579" s="3">
        <v>44850.375</v>
      </c>
      <c r="B2579" s="1">
        <v>289.55</v>
      </c>
      <c r="C2579" s="1">
        <v>270.16796</v>
      </c>
      <c r="D2579" s="1">
        <v>0.0717407053005101</v>
      </c>
      <c r="E2579" s="5">
        <f t="shared" si="1"/>
        <v>0.06185778964</v>
      </c>
    </row>
    <row r="2580">
      <c r="A2580" s="3">
        <v>44850.416666666664</v>
      </c>
      <c r="B2580" s="1">
        <v>298.61</v>
      </c>
      <c r="C2580" s="1">
        <v>277.07316</v>
      </c>
      <c r="D2580" s="1">
        <v>0.0777297952641823</v>
      </c>
      <c r="E2580" s="5">
        <f t="shared" si="1"/>
        <v>0.06217058546</v>
      </c>
    </row>
    <row r="2581">
      <c r="A2581" s="3">
        <v>44850.458333333336</v>
      </c>
      <c r="B2581" s="1">
        <v>306.45</v>
      </c>
      <c r="C2581" s="1">
        <v>285.06405</v>
      </c>
      <c r="D2581" s="1">
        <v>0.0750215609439351</v>
      </c>
      <c r="E2581" s="5">
        <f t="shared" si="1"/>
        <v>0.06204091281</v>
      </c>
    </row>
    <row r="2582">
      <c r="A2582" s="3">
        <v>44850.5</v>
      </c>
      <c r="B2582" s="1">
        <v>305.14</v>
      </c>
      <c r="C2582" s="1">
        <v>291.84872</v>
      </c>
      <c r="D2582" s="1">
        <v>0.0455416765233713</v>
      </c>
      <c r="E2582" s="5">
        <f t="shared" si="1"/>
        <v>0.06120954049</v>
      </c>
    </row>
    <row r="2583">
      <c r="A2583" s="3">
        <v>44850.541666666664</v>
      </c>
      <c r="B2583" s="1">
        <v>304.16</v>
      </c>
      <c r="C2583" s="1">
        <v>295.81795</v>
      </c>
      <c r="D2583" s="1">
        <v>0.0281999452703935</v>
      </c>
      <c r="E2583" s="5">
        <f t="shared" si="1"/>
        <v>0.0606051787</v>
      </c>
    </row>
    <row r="2584">
      <c r="A2584" s="3">
        <v>44850.583333333336</v>
      </c>
      <c r="B2584" s="1">
        <v>309.03</v>
      </c>
      <c r="C2584" s="1">
        <v>297.9436</v>
      </c>
      <c r="D2584" s="1">
        <v>0.0372097269416089</v>
      </c>
      <c r="E2584" s="5">
        <f t="shared" si="1"/>
        <v>0.06132717928</v>
      </c>
    </row>
    <row r="2585">
      <c r="A2585" s="3">
        <v>44850.625</v>
      </c>
      <c r="B2585" s="1">
        <v>317.99</v>
      </c>
      <c r="C2585" s="1">
        <v>301.26381</v>
      </c>
      <c r="D2585" s="1">
        <v>0.0555200772372892</v>
      </c>
      <c r="E2585" s="5">
        <f t="shared" si="1"/>
        <v>0.06133589625</v>
      </c>
    </row>
    <row r="2586">
      <c r="A2586" s="3">
        <v>44850.666666666664</v>
      </c>
      <c r="B2586" s="1">
        <v>330.61</v>
      </c>
      <c r="C2586" s="1">
        <v>305.26422</v>
      </c>
      <c r="D2586" s="1">
        <v>0.0830289904267194</v>
      </c>
      <c r="E2586" s="5">
        <f t="shared" si="1"/>
        <v>0.05986763902</v>
      </c>
    </row>
    <row r="2587">
      <c r="A2587" s="3">
        <v>44850.708333333336</v>
      </c>
      <c r="B2587" s="1">
        <v>337.42</v>
      </c>
      <c r="C2587" s="1">
        <v>311.194</v>
      </c>
      <c r="D2587" s="1">
        <v>0.0842754037674248</v>
      </c>
      <c r="E2587" s="5">
        <f t="shared" si="1"/>
        <v>0.05883226172</v>
      </c>
    </row>
    <row r="2588">
      <c r="A2588" s="3">
        <v>44850.75</v>
      </c>
      <c r="B2588" s="1">
        <v>330.06</v>
      </c>
      <c r="C2588" s="1">
        <v>317.62914</v>
      </c>
      <c r="D2588" s="1">
        <v>0.0391363966165069</v>
      </c>
      <c r="E2588" s="5">
        <f t="shared" si="1"/>
        <v>0.05996294389</v>
      </c>
    </row>
    <row r="2589">
      <c r="A2589" s="3">
        <v>44850.791666666664</v>
      </c>
      <c r="B2589" s="1">
        <v>318.67</v>
      </c>
      <c r="C2589" s="1">
        <v>322.86638</v>
      </c>
      <c r="D2589" s="1">
        <v>0.0129972653083296</v>
      </c>
      <c r="E2589" s="5">
        <f t="shared" si="1"/>
        <v>0.05835165573</v>
      </c>
    </row>
    <row r="2590">
      <c r="A2590" s="3">
        <v>44850.833333333336</v>
      </c>
      <c r="B2590" s="1">
        <v>307.57</v>
      </c>
      <c r="C2590" s="1">
        <v>326.87897</v>
      </c>
      <c r="D2590" s="1">
        <v>0.0590707013057462</v>
      </c>
      <c r="E2590" s="5">
        <f t="shared" si="1"/>
        <v>0.05751779653</v>
      </c>
    </row>
    <row r="2591">
      <c r="A2591" s="3">
        <v>44850.875</v>
      </c>
      <c r="B2591" s="1">
        <v>287.83</v>
      </c>
      <c r="C2591" s="1">
        <v>330.50159</v>
      </c>
      <c r="D2591" s="1">
        <v>0.129111602761124</v>
      </c>
      <c r="E2591" s="5">
        <f t="shared" si="1"/>
        <v>0.05940854308</v>
      </c>
    </row>
    <row r="2592">
      <c r="A2592" s="3">
        <v>44850.916666666664</v>
      </c>
      <c r="B2592" s="1">
        <v>279.0</v>
      </c>
      <c r="C2592" s="1">
        <v>333.40461</v>
      </c>
      <c r="D2592" s="1">
        <v>0.163178937447805</v>
      </c>
      <c r="E2592" s="5">
        <f t="shared" si="1"/>
        <v>0.06349683442</v>
      </c>
    </row>
    <row r="2593">
      <c r="A2593" s="3">
        <v>44850.958333333336</v>
      </c>
      <c r="B2593" s="1">
        <v>288.31</v>
      </c>
      <c r="C2593" s="1">
        <v>334.94125</v>
      </c>
      <c r="D2593" s="1">
        <v>0.139222177023582</v>
      </c>
      <c r="E2593" s="5">
        <f t="shared" si="1"/>
        <v>0.06646962548</v>
      </c>
    </row>
    <row r="2594">
      <c r="A2594" s="3">
        <v>44851.0</v>
      </c>
      <c r="B2594" s="1">
        <v>298.72</v>
      </c>
      <c r="C2594" s="1">
        <v>319.37269</v>
      </c>
      <c r="D2594" s="1">
        <v>0.0646664246714393</v>
      </c>
      <c r="E2594" s="5">
        <f t="shared" si="1"/>
        <v>0.06799942837</v>
      </c>
    </row>
    <row r="2595">
      <c r="A2595" s="3">
        <v>44851.041666666664</v>
      </c>
      <c r="B2595" s="1">
        <v>301.56</v>
      </c>
      <c r="C2595" s="1">
        <v>325.22464</v>
      </c>
      <c r="D2595" s="1">
        <v>0.0727639824584017</v>
      </c>
      <c r="E2595" s="5">
        <f t="shared" si="1"/>
        <v>0.06872561907</v>
      </c>
    </row>
    <row r="2596">
      <c r="A2596" s="3">
        <v>44851.083333333336</v>
      </c>
      <c r="B2596" s="1">
        <v>305.57</v>
      </c>
      <c r="C2596" s="1">
        <v>326.50604</v>
      </c>
      <c r="D2596" s="1">
        <v>0.0641214477992504</v>
      </c>
      <c r="E2596" s="5">
        <f t="shared" si="1"/>
        <v>0.07121937431</v>
      </c>
    </row>
    <row r="2597">
      <c r="A2597" s="3">
        <v>44851.125</v>
      </c>
      <c r="B2597" s="1">
        <v>308.73</v>
      </c>
      <c r="C2597" s="1">
        <v>321.9017</v>
      </c>
      <c r="D2597" s="1">
        <v>0.0409183921675467</v>
      </c>
      <c r="E2597" s="5">
        <f t="shared" si="1"/>
        <v>0.07073328671</v>
      </c>
    </row>
    <row r="2598">
      <c r="A2598" s="3">
        <v>44851.166666666664</v>
      </c>
      <c r="B2598" s="1">
        <v>301.6</v>
      </c>
      <c r="C2598" s="1">
        <v>315.24787</v>
      </c>
      <c r="D2598" s="1">
        <v>0.0432925050373852</v>
      </c>
      <c r="E2598" s="5">
        <f t="shared" si="1"/>
        <v>0.06988770017</v>
      </c>
    </row>
    <row r="2599">
      <c r="A2599" s="3">
        <v>44851.208333333336</v>
      </c>
      <c r="B2599" s="1">
        <v>289.45</v>
      </c>
      <c r="C2599" s="1">
        <v>309.60928</v>
      </c>
      <c r="D2599" s="1">
        <v>0.0651120018107985</v>
      </c>
      <c r="E2599" s="5">
        <f t="shared" si="1"/>
        <v>0.06876796893</v>
      </c>
    </row>
    <row r="2600">
      <c r="A2600" s="3">
        <v>44851.25</v>
      </c>
      <c r="B2600" s="1">
        <v>284.09</v>
      </c>
      <c r="C2600" s="1">
        <v>305.76198</v>
      </c>
      <c r="D2600" s="1">
        <v>0.0708785964821395</v>
      </c>
      <c r="E2600" s="5">
        <f t="shared" si="1"/>
        <v>0.06840083307</v>
      </c>
    </row>
    <row r="2601">
      <c r="A2601" s="3">
        <v>44851.291666666664</v>
      </c>
      <c r="B2601" s="1">
        <v>286.0</v>
      </c>
      <c r="C2601" s="1">
        <v>302.61094</v>
      </c>
      <c r="D2601" s="1">
        <v>0.0548920670217673</v>
      </c>
      <c r="E2601" s="5">
        <f t="shared" si="1"/>
        <v>0.06653360711</v>
      </c>
    </row>
    <row r="2602">
      <c r="A2602" s="3">
        <v>44851.333333333336</v>
      </c>
      <c r="B2602" s="1">
        <v>289.9</v>
      </c>
      <c r="C2602" s="1">
        <v>300.87937</v>
      </c>
      <c r="D2602" s="1">
        <v>0.0364909365504189</v>
      </c>
      <c r="E2602" s="5">
        <f t="shared" si="1"/>
        <v>0.06725505484</v>
      </c>
    </row>
    <row r="2603">
      <c r="A2603" s="3">
        <v>44851.375</v>
      </c>
      <c r="B2603" s="1">
        <v>290.92</v>
      </c>
      <c r="C2603" s="1">
        <v>301.37422</v>
      </c>
      <c r="D2603" s="1">
        <v>0.0346885012261498</v>
      </c>
      <c r="E2603" s="5">
        <f t="shared" si="1"/>
        <v>0.065711213</v>
      </c>
    </row>
    <row r="2604">
      <c r="A2604" s="3">
        <v>44851.416666666664</v>
      </c>
      <c r="B2604" s="1">
        <v>278.93</v>
      </c>
      <c r="C2604" s="1">
        <v>303.69913</v>
      </c>
      <c r="D2604" s="1">
        <v>0.0815581197088052</v>
      </c>
      <c r="E2604" s="5">
        <f t="shared" si="1"/>
        <v>0.06587072652</v>
      </c>
    </row>
    <row r="2605">
      <c r="A2605" s="3">
        <v>44851.458333333336</v>
      </c>
      <c r="B2605" s="1">
        <v>279.85</v>
      </c>
      <c r="C2605" s="1">
        <v>307.9876</v>
      </c>
      <c r="D2605" s="1">
        <v>0.0913595222664807</v>
      </c>
      <c r="E2605" s="5">
        <f t="shared" si="1"/>
        <v>0.06655147491</v>
      </c>
    </row>
    <row r="2606">
      <c r="A2606" s="3">
        <v>44851.5</v>
      </c>
      <c r="B2606" s="1">
        <v>294.29</v>
      </c>
      <c r="C2606" s="1">
        <v>312.25211</v>
      </c>
      <c r="D2606" s="1">
        <v>0.0575243831018467</v>
      </c>
      <c r="E2606" s="5">
        <f t="shared" si="1"/>
        <v>0.06705075435</v>
      </c>
    </row>
    <row r="2607">
      <c r="A2607" s="3">
        <v>44851.541666666664</v>
      </c>
      <c r="B2607" s="1">
        <v>311.06</v>
      </c>
      <c r="C2607" s="1">
        <v>314.89524</v>
      </c>
      <c r="D2607" s="1">
        <v>0.012179415605012</v>
      </c>
      <c r="E2607" s="5">
        <f t="shared" si="1"/>
        <v>0.06638323228</v>
      </c>
    </row>
    <row r="2608">
      <c r="A2608" s="3">
        <v>44851.583333333336</v>
      </c>
      <c r="B2608" s="1">
        <v>313.66</v>
      </c>
      <c r="C2608" s="1">
        <v>314.55024</v>
      </c>
      <c r="D2608" s="1">
        <v>0.00283019971626773</v>
      </c>
      <c r="E2608" s="5">
        <f t="shared" si="1"/>
        <v>0.06495075198</v>
      </c>
    </row>
    <row r="2609">
      <c r="A2609" s="3">
        <v>44851.625</v>
      </c>
      <c r="B2609" s="1">
        <v>313.72</v>
      </c>
      <c r="C2609" s="1">
        <v>313.3009</v>
      </c>
      <c r="D2609" s="1">
        <v>0.00133769165680664</v>
      </c>
      <c r="E2609" s="5">
        <f t="shared" si="1"/>
        <v>0.06269315258</v>
      </c>
    </row>
    <row r="2610">
      <c r="A2610" s="3">
        <v>44851.666666666664</v>
      </c>
      <c r="B2610" s="1">
        <v>301.36</v>
      </c>
      <c r="C2610" s="1">
        <v>311.98913</v>
      </c>
      <c r="D2610" s="1">
        <v>0.0340689113111087</v>
      </c>
      <c r="E2610" s="5">
        <f t="shared" si="1"/>
        <v>0.06065314928</v>
      </c>
    </row>
    <row r="2611">
      <c r="A2611" s="3">
        <v>44851.708333333336</v>
      </c>
      <c r="B2611" s="1">
        <v>291.2</v>
      </c>
      <c r="C2611" s="1">
        <v>311.78914</v>
      </c>
      <c r="D2611" s="1">
        <v>0.0660354622999376</v>
      </c>
      <c r="E2611" s="5">
        <f t="shared" si="1"/>
        <v>0.05989315172</v>
      </c>
    </row>
    <row r="2612">
      <c r="A2612" s="3">
        <v>44851.75</v>
      </c>
      <c r="B2612" s="1">
        <v>284.98</v>
      </c>
      <c r="C2612" s="1">
        <v>311.41196</v>
      </c>
      <c r="D2612" s="1">
        <v>0.0848777933898235</v>
      </c>
      <c r="E2612" s="5">
        <f t="shared" si="1"/>
        <v>0.06179904326</v>
      </c>
    </row>
    <row r="2613">
      <c r="A2613" s="3">
        <v>44851.791666666664</v>
      </c>
      <c r="B2613" s="1">
        <v>280.42</v>
      </c>
      <c r="C2613" s="1">
        <v>311.16956</v>
      </c>
      <c r="D2613" s="1">
        <v>0.098819306104363</v>
      </c>
      <c r="E2613" s="5">
        <f t="shared" si="1"/>
        <v>0.06537496162</v>
      </c>
    </row>
    <row r="2614">
      <c r="A2614" s="3">
        <v>44851.833333333336</v>
      </c>
      <c r="B2614" s="1">
        <v>280.51</v>
      </c>
      <c r="C2614" s="1">
        <v>311.32914</v>
      </c>
      <c r="D2614" s="1">
        <v>0.0989921470248496</v>
      </c>
      <c r="E2614" s="5">
        <f t="shared" si="1"/>
        <v>0.06703835519</v>
      </c>
    </row>
    <row r="2615">
      <c r="A2615" s="3">
        <v>44851.875</v>
      </c>
      <c r="B2615" s="1">
        <v>274.36</v>
      </c>
      <c r="C2615" s="1">
        <v>313.0246</v>
      </c>
      <c r="D2615" s="1">
        <v>0.123519365570629</v>
      </c>
      <c r="E2615" s="5">
        <f t="shared" si="1"/>
        <v>0.06680534531</v>
      </c>
    </row>
    <row r="2616">
      <c r="A2616" s="3">
        <v>44851.916666666664</v>
      </c>
      <c r="B2616" s="1">
        <v>276.15</v>
      </c>
      <c r="C2616" s="1">
        <v>316.37805</v>
      </c>
      <c r="D2616" s="1">
        <v>0.12715183622884</v>
      </c>
      <c r="E2616" s="5">
        <f t="shared" si="1"/>
        <v>0.06530421609</v>
      </c>
    </row>
    <row r="2617">
      <c r="A2617" s="3">
        <v>44851.958333333336</v>
      </c>
      <c r="B2617" s="1">
        <v>288.3</v>
      </c>
      <c r="C2617" s="1">
        <v>320.66556</v>
      </c>
      <c r="D2617" s="1">
        <v>0.100932448124457</v>
      </c>
      <c r="E2617" s="5">
        <f t="shared" si="1"/>
        <v>0.06370881072</v>
      </c>
    </row>
    <row r="2618">
      <c r="A2618" s="3">
        <v>44852.0</v>
      </c>
      <c r="B2618" s="1">
        <v>328.21</v>
      </c>
      <c r="C2618" s="1">
        <v>319.41981</v>
      </c>
      <c r="D2618" s="1">
        <v>0.0275192387097093</v>
      </c>
      <c r="E2618" s="5">
        <f t="shared" si="1"/>
        <v>0.06216101131</v>
      </c>
    </row>
    <row r="2619">
      <c r="A2619" s="3">
        <v>44852.041666666664</v>
      </c>
      <c r="B2619" s="1">
        <v>346.83</v>
      </c>
      <c r="C2619" s="1">
        <v>324.46763</v>
      </c>
      <c r="D2619" s="1">
        <v>0.0689201878165781</v>
      </c>
      <c r="E2619" s="5">
        <f t="shared" si="1"/>
        <v>0.0620008532</v>
      </c>
    </row>
    <row r="2620">
      <c r="A2620" s="3">
        <v>44852.083333333336</v>
      </c>
      <c r="B2620" s="1">
        <v>340.23</v>
      </c>
      <c r="C2620" s="1">
        <v>327.82943</v>
      </c>
      <c r="D2620" s="1">
        <v>0.0378262866759705</v>
      </c>
      <c r="E2620" s="5">
        <f t="shared" si="1"/>
        <v>0.06090522148</v>
      </c>
    </row>
    <row r="2621">
      <c r="A2621" s="3">
        <v>44852.125</v>
      </c>
      <c r="B2621" s="1">
        <v>332.91</v>
      </c>
      <c r="C2621" s="1">
        <v>327.73238</v>
      </c>
      <c r="D2621" s="1">
        <v>0.0157983169072279</v>
      </c>
      <c r="E2621" s="5">
        <f t="shared" si="1"/>
        <v>0.05985855168</v>
      </c>
    </row>
    <row r="2622">
      <c r="A2622" s="3">
        <v>44852.166666666664</v>
      </c>
      <c r="B2622" s="1">
        <v>319.79</v>
      </c>
      <c r="C2622" s="1">
        <v>324.69678</v>
      </c>
      <c r="D2622" s="1">
        <v>0.0151118837704518</v>
      </c>
      <c r="E2622" s="5">
        <f t="shared" si="1"/>
        <v>0.05868435913</v>
      </c>
    </row>
    <row r="2623">
      <c r="A2623" s="3">
        <v>44852.208333333336</v>
      </c>
      <c r="B2623" s="1">
        <v>318.05</v>
      </c>
      <c r="C2623" s="1">
        <v>319.881</v>
      </c>
      <c r="D2623" s="1">
        <v>0.00572400361384377</v>
      </c>
      <c r="E2623" s="5">
        <f t="shared" si="1"/>
        <v>0.0562098592</v>
      </c>
    </row>
    <row r="2624">
      <c r="A2624" s="3">
        <v>44852.25</v>
      </c>
      <c r="B2624" s="1">
        <v>312.93</v>
      </c>
      <c r="C2624" s="1">
        <v>314.26208</v>
      </c>
      <c r="D2624" s="1">
        <v>0.00423875511802129</v>
      </c>
      <c r="E2624" s="5">
        <f t="shared" si="1"/>
        <v>0.05343319915</v>
      </c>
    </row>
    <row r="2625">
      <c r="A2625" s="3">
        <v>44852.291666666664</v>
      </c>
      <c r="B2625" s="1">
        <v>314.0</v>
      </c>
      <c r="C2625" s="1">
        <v>308.19782</v>
      </c>
      <c r="D2625" s="1">
        <v>0.018826155227185</v>
      </c>
      <c r="E2625" s="5">
        <f t="shared" si="1"/>
        <v>0.05193045282</v>
      </c>
    </row>
    <row r="2626">
      <c r="A2626" s="3">
        <v>44852.333333333336</v>
      </c>
      <c r="B2626" s="1">
        <v>317.7</v>
      </c>
      <c r="C2626" s="1">
        <v>302.3118</v>
      </c>
      <c r="D2626" s="1">
        <v>0.0509017511059772</v>
      </c>
      <c r="E2626" s="5">
        <f t="shared" si="1"/>
        <v>0.05253090343</v>
      </c>
    </row>
    <row r="2627">
      <c r="A2627" s="3">
        <v>44852.375</v>
      </c>
      <c r="B2627" s="1">
        <v>322.93</v>
      </c>
      <c r="C2627" s="1">
        <v>297.41125</v>
      </c>
      <c r="D2627" s="1">
        <v>0.0858029075900794</v>
      </c>
      <c r="E2627" s="5">
        <f t="shared" si="1"/>
        <v>0.05466067036</v>
      </c>
    </row>
    <row r="2628">
      <c r="A2628" s="3">
        <v>44852.416666666664</v>
      </c>
      <c r="B2628" s="1">
        <v>332.91</v>
      </c>
      <c r="C2628" s="1">
        <v>293.98083</v>
      </c>
      <c r="D2628" s="1">
        <v>0.132420777232311</v>
      </c>
      <c r="E2628" s="5">
        <f t="shared" si="1"/>
        <v>0.05677994776</v>
      </c>
    </row>
    <row r="2629">
      <c r="A2629" s="3">
        <v>44852.458333333336</v>
      </c>
      <c r="B2629" s="1">
        <v>339.39</v>
      </c>
      <c r="C2629" s="1">
        <v>293.64758</v>
      </c>
      <c r="D2629" s="1">
        <v>0.155773189072424</v>
      </c>
      <c r="E2629" s="5">
        <f t="shared" si="1"/>
        <v>0.05946385054</v>
      </c>
    </row>
    <row r="2630">
      <c r="A2630" s="3">
        <v>44852.5</v>
      </c>
      <c r="B2630" s="1">
        <v>347.38</v>
      </c>
      <c r="C2630" s="1">
        <v>295.85262</v>
      </c>
      <c r="D2630" s="1">
        <v>0.174165704532209</v>
      </c>
      <c r="E2630" s="5">
        <f t="shared" si="1"/>
        <v>0.0643239056</v>
      </c>
    </row>
    <row r="2631">
      <c r="A2631" s="3">
        <v>44852.541666666664</v>
      </c>
      <c r="B2631" s="1">
        <v>349.37</v>
      </c>
      <c r="C2631" s="1">
        <v>300.23667</v>
      </c>
      <c r="D2631" s="1">
        <v>0.163648664235451</v>
      </c>
      <c r="E2631" s="5">
        <f t="shared" si="1"/>
        <v>0.07063512429</v>
      </c>
    </row>
    <row r="2632">
      <c r="A2632" s="3">
        <v>44852.583333333336</v>
      </c>
      <c r="B2632" s="1">
        <v>336.04</v>
      </c>
      <c r="C2632" s="1">
        <v>305.52574</v>
      </c>
      <c r="D2632" s="1">
        <v>0.0998745964906264</v>
      </c>
      <c r="E2632" s="5">
        <f t="shared" si="1"/>
        <v>0.07467864083</v>
      </c>
    </row>
    <row r="2633">
      <c r="A2633" s="3">
        <v>44852.625</v>
      </c>
      <c r="B2633" s="1">
        <v>325.84</v>
      </c>
      <c r="C2633" s="1">
        <v>311.90454</v>
      </c>
      <c r="D2633" s="1">
        <v>0.0446786058324126</v>
      </c>
      <c r="E2633" s="5">
        <f t="shared" si="1"/>
        <v>0.07648451225</v>
      </c>
    </row>
    <row r="2634">
      <c r="A2634" s="3">
        <v>44852.666666666664</v>
      </c>
      <c r="B2634" s="1">
        <v>319.68</v>
      </c>
      <c r="C2634" s="1">
        <v>317.45064</v>
      </c>
      <c r="D2634" s="1">
        <v>0.00702269807992822</v>
      </c>
      <c r="E2634" s="5">
        <f t="shared" si="1"/>
        <v>0.0753575867</v>
      </c>
    </row>
    <row r="2635">
      <c r="A2635" s="3">
        <v>44852.708333333336</v>
      </c>
      <c r="B2635" s="1">
        <v>313.24</v>
      </c>
      <c r="C2635" s="1">
        <v>322.20527</v>
      </c>
      <c r="D2635" s="1">
        <v>0.0278247155920198</v>
      </c>
      <c r="E2635" s="5">
        <f t="shared" si="1"/>
        <v>0.07376547225</v>
      </c>
    </row>
    <row r="2636">
      <c r="A2636" s="3">
        <v>44852.75</v>
      </c>
      <c r="B2636" s="1">
        <v>304.62</v>
      </c>
      <c r="C2636" s="1">
        <v>326.1123</v>
      </c>
      <c r="D2636" s="1">
        <v>0.0659045978946516</v>
      </c>
      <c r="E2636" s="5">
        <f t="shared" si="1"/>
        <v>0.07297492244</v>
      </c>
    </row>
    <row r="2637">
      <c r="A2637" s="3">
        <v>44852.791666666664</v>
      </c>
      <c r="B2637" s="1">
        <v>300.29</v>
      </c>
      <c r="C2637" s="1">
        <v>330.23993</v>
      </c>
      <c r="D2637" s="1">
        <v>0.0906914254735942</v>
      </c>
      <c r="E2637" s="5">
        <f t="shared" si="1"/>
        <v>0.07263626075</v>
      </c>
    </row>
    <row r="2638">
      <c r="A2638" s="3">
        <v>44852.833333333336</v>
      </c>
      <c r="B2638" s="1">
        <v>303.65</v>
      </c>
      <c r="C2638" s="1">
        <v>334.35989</v>
      </c>
      <c r="D2638" s="1">
        <v>0.0918468121280935</v>
      </c>
      <c r="E2638" s="5">
        <f t="shared" si="1"/>
        <v>0.07233853846</v>
      </c>
    </row>
    <row r="2639">
      <c r="A2639" s="3">
        <v>44852.875</v>
      </c>
      <c r="B2639" s="1">
        <v>309.08</v>
      </c>
      <c r="C2639" s="1">
        <v>338.39178</v>
      </c>
      <c r="D2639" s="1">
        <v>0.0866208393123497</v>
      </c>
      <c r="E2639" s="5">
        <f t="shared" si="1"/>
        <v>0.07080109987</v>
      </c>
    </row>
    <row r="2640">
      <c r="A2640" s="3">
        <v>44852.916666666664</v>
      </c>
      <c r="B2640" s="1">
        <v>315.47</v>
      </c>
      <c r="C2640" s="1">
        <v>341.40063</v>
      </c>
      <c r="D2640" s="1">
        <v>0.0759536676894824</v>
      </c>
      <c r="E2640" s="5">
        <f t="shared" si="1"/>
        <v>0.06866784284</v>
      </c>
    </row>
    <row r="2641">
      <c r="A2641" s="3">
        <v>44852.958333333336</v>
      </c>
      <c r="B2641" s="1">
        <v>336.25</v>
      </c>
      <c r="C2641" s="1">
        <v>343.16671</v>
      </c>
      <c r="D2641" s="1">
        <v>0.0201555389798737</v>
      </c>
      <c r="E2641" s="5">
        <f t="shared" si="1"/>
        <v>0.0653021383</v>
      </c>
    </row>
    <row r="2642">
      <c r="A2642" s="3">
        <v>44853.0</v>
      </c>
      <c r="B2642" s="1">
        <v>384.77</v>
      </c>
      <c r="C2642" s="1">
        <v>370.63927</v>
      </c>
      <c r="D2642" s="1">
        <v>0.038125290933149</v>
      </c>
      <c r="E2642" s="5">
        <f t="shared" si="1"/>
        <v>0.06574405714</v>
      </c>
    </row>
    <row r="2643">
      <c r="A2643" s="3">
        <v>44853.041666666664</v>
      </c>
      <c r="B2643" s="1">
        <v>394.08</v>
      </c>
      <c r="C2643" s="1">
        <v>369.83595</v>
      </c>
      <c r="D2643" s="1">
        <v>0.0655535244748379</v>
      </c>
      <c r="E2643" s="5">
        <f t="shared" si="1"/>
        <v>0.0656037795</v>
      </c>
    </row>
    <row r="2644">
      <c r="A2644" s="3">
        <v>44853.083333333336</v>
      </c>
      <c r="B2644" s="1">
        <v>383.27</v>
      </c>
      <c r="C2644" s="1">
        <v>363.51888</v>
      </c>
      <c r="D2644" s="1">
        <v>0.0543331339489161</v>
      </c>
      <c r="E2644" s="5">
        <f t="shared" si="1"/>
        <v>0.0662915648</v>
      </c>
    </row>
    <row r="2645">
      <c r="A2645" s="3">
        <v>44853.125</v>
      </c>
      <c r="B2645" s="1">
        <v>372.28</v>
      </c>
      <c r="C2645" s="1">
        <v>352.04449</v>
      </c>
      <c r="D2645" s="1">
        <v>0.0574799793060245</v>
      </c>
      <c r="E2645" s="5">
        <f t="shared" si="1"/>
        <v>0.06802830073</v>
      </c>
    </row>
    <row r="2646">
      <c r="A2646" s="3">
        <v>44853.166666666664</v>
      </c>
      <c r="B2646" s="1">
        <v>355.7</v>
      </c>
      <c r="C2646" s="1">
        <v>338.1701</v>
      </c>
      <c r="D2646" s="1">
        <v>0.0518375220044587</v>
      </c>
      <c r="E2646" s="5">
        <f t="shared" si="1"/>
        <v>0.06955853566</v>
      </c>
    </row>
    <row r="2647">
      <c r="A2647" s="3">
        <v>44853.208333333336</v>
      </c>
      <c r="B2647" s="1">
        <v>348.91</v>
      </c>
      <c r="C2647" s="1">
        <v>324.46307</v>
      </c>
      <c r="D2647" s="1">
        <v>0.0753458012956605</v>
      </c>
      <c r="E2647" s="5">
        <f t="shared" si="1"/>
        <v>0.0724594439</v>
      </c>
    </row>
    <row r="2648">
      <c r="A2648" s="3">
        <v>44853.25</v>
      </c>
      <c r="B2648" s="1">
        <v>347.51</v>
      </c>
      <c r="C2648" s="1">
        <v>313.4606</v>
      </c>
      <c r="D2648" s="1">
        <v>0.108624177966864</v>
      </c>
      <c r="E2648" s="5">
        <f t="shared" si="1"/>
        <v>0.07680883652</v>
      </c>
    </row>
    <row r="2649">
      <c r="A2649" s="3">
        <v>44853.291666666664</v>
      </c>
      <c r="B2649" s="1">
        <v>346.12</v>
      </c>
      <c r="C2649" s="1">
        <v>305.74368</v>
      </c>
      <c r="D2649" s="1">
        <v>0.132059377318936</v>
      </c>
      <c r="E2649" s="5">
        <f t="shared" si="1"/>
        <v>0.08152688744</v>
      </c>
    </row>
    <row r="2650">
      <c r="A2650" s="3">
        <v>44853.333333333336</v>
      </c>
      <c r="B2650" s="1">
        <v>344.93</v>
      </c>
      <c r="C2650" s="1">
        <v>301.83574</v>
      </c>
      <c r="D2650" s="1">
        <v>0.142773880919469</v>
      </c>
      <c r="E2650" s="5">
        <f t="shared" si="1"/>
        <v>0.08535489285</v>
      </c>
    </row>
    <row r="2651">
      <c r="A2651" s="3">
        <v>44853.375</v>
      </c>
      <c r="B2651" s="1">
        <v>347.43</v>
      </c>
      <c r="C2651" s="1">
        <v>302.01414</v>
      </c>
      <c r="D2651" s="1">
        <v>0.150376601572363</v>
      </c>
      <c r="E2651" s="5">
        <f t="shared" si="1"/>
        <v>0.08804546343</v>
      </c>
    </row>
    <row r="2652">
      <c r="A2652" s="3">
        <v>44853.416666666664</v>
      </c>
      <c r="B2652" s="1">
        <v>348.58</v>
      </c>
      <c r="C2652" s="1">
        <v>306.655</v>
      </c>
      <c r="D2652" s="1">
        <v>0.136717157717956</v>
      </c>
      <c r="E2652" s="5">
        <f t="shared" si="1"/>
        <v>0.08822447928</v>
      </c>
    </row>
    <row r="2653">
      <c r="A2653" s="3">
        <v>44853.458333333336</v>
      </c>
      <c r="B2653" s="1">
        <v>348.55</v>
      </c>
      <c r="C2653" s="1">
        <v>315.37057</v>
      </c>
      <c r="D2653" s="1">
        <v>0.105207756069312</v>
      </c>
      <c r="E2653" s="5">
        <f t="shared" si="1"/>
        <v>0.08611758624</v>
      </c>
    </row>
    <row r="2654">
      <c r="A2654" s="3">
        <v>44853.5</v>
      </c>
      <c r="B2654" s="1">
        <v>357.12</v>
      </c>
      <c r="C2654" s="1">
        <v>324.41063</v>
      </c>
      <c r="D2654" s="1">
        <v>0.100827059828464</v>
      </c>
      <c r="E2654" s="5">
        <f t="shared" si="1"/>
        <v>0.08306180938</v>
      </c>
    </row>
    <row r="2655">
      <c r="A2655" s="3">
        <v>44853.541666666664</v>
      </c>
      <c r="B2655" s="1">
        <v>363.32</v>
      </c>
      <c r="C2655" s="1">
        <v>330.30465</v>
      </c>
      <c r="D2655" s="1">
        <v>0.0999542392152215</v>
      </c>
      <c r="E2655" s="5">
        <f t="shared" si="1"/>
        <v>0.080407875</v>
      </c>
    </row>
    <row r="2656">
      <c r="A2656" s="3">
        <v>44853.583333333336</v>
      </c>
      <c r="B2656" s="1">
        <v>334.3</v>
      </c>
      <c r="C2656" s="1">
        <v>332.14302</v>
      </c>
      <c r="D2656" s="1">
        <v>0.00649413014911477</v>
      </c>
      <c r="E2656" s="5">
        <f t="shared" si="1"/>
        <v>0.07651702224</v>
      </c>
    </row>
    <row r="2657">
      <c r="A2657" s="3">
        <v>44853.625</v>
      </c>
      <c r="B2657" s="1">
        <v>291.21</v>
      </c>
      <c r="C2657" s="1">
        <v>332.98997</v>
      </c>
      <c r="D2657" s="1">
        <v>0.125469154521381</v>
      </c>
      <c r="E2657" s="5">
        <f t="shared" si="1"/>
        <v>0.0798832951</v>
      </c>
    </row>
    <row r="2658">
      <c r="A2658" s="3">
        <v>44853.666666666664</v>
      </c>
      <c r="B2658" s="1">
        <v>281.21</v>
      </c>
      <c r="C2658" s="1">
        <v>333.20786</v>
      </c>
      <c r="D2658" s="1">
        <v>0.156052321214751</v>
      </c>
      <c r="E2658" s="5">
        <f t="shared" si="1"/>
        <v>0.08609286273</v>
      </c>
    </row>
    <row r="2659">
      <c r="A2659" s="3">
        <v>44853.708333333336</v>
      </c>
      <c r="B2659" s="1">
        <v>271.27</v>
      </c>
      <c r="C2659" s="1">
        <v>334.47252</v>
      </c>
      <c r="D2659" s="1">
        <v>0.188961771807142</v>
      </c>
      <c r="E2659" s="5">
        <f t="shared" si="1"/>
        <v>0.09280690674</v>
      </c>
    </row>
    <row r="2660">
      <c r="A2660" s="3">
        <v>44853.75</v>
      </c>
      <c r="B2660" s="1">
        <v>267.39</v>
      </c>
      <c r="C2660" s="1">
        <v>335.87978</v>
      </c>
      <c r="D2660" s="1">
        <v>0.203911590033791</v>
      </c>
      <c r="E2660" s="5">
        <f t="shared" si="1"/>
        <v>0.09855719808</v>
      </c>
    </row>
    <row r="2661">
      <c r="A2661" s="3">
        <v>44853.791666666664</v>
      </c>
      <c r="B2661" s="1">
        <v>270.07</v>
      </c>
      <c r="C2661" s="1">
        <v>337.44627</v>
      </c>
      <c r="D2661" s="1">
        <v>0.199665179289135</v>
      </c>
      <c r="E2661" s="5">
        <f t="shared" si="1"/>
        <v>0.1030977712</v>
      </c>
    </row>
    <row r="2662">
      <c r="A2662" s="3">
        <v>44853.833333333336</v>
      </c>
      <c r="B2662" s="1">
        <v>273.46</v>
      </c>
      <c r="C2662" s="1">
        <v>339.92101</v>
      </c>
      <c r="D2662" s="1">
        <v>0.195518982483607</v>
      </c>
      <c r="E2662" s="5">
        <f t="shared" si="1"/>
        <v>0.1074174449</v>
      </c>
    </row>
    <row r="2663">
      <c r="A2663" s="3">
        <v>44853.875</v>
      </c>
      <c r="B2663" s="1">
        <v>276.34</v>
      </c>
      <c r="C2663" s="1">
        <v>344.33265</v>
      </c>
      <c r="D2663" s="1">
        <v>0.197462105321699</v>
      </c>
      <c r="E2663" s="5">
        <f t="shared" si="1"/>
        <v>0.112035831</v>
      </c>
    </row>
    <row r="2664">
      <c r="A2664" s="3">
        <v>44853.916666666664</v>
      </c>
      <c r="B2664" s="1">
        <v>282.96</v>
      </c>
      <c r="C2664" s="1">
        <v>350.59467</v>
      </c>
      <c r="D2664" s="1">
        <v>0.192914142134562</v>
      </c>
      <c r="E2664" s="5">
        <f t="shared" si="1"/>
        <v>0.1169091841</v>
      </c>
    </row>
    <row r="2665">
      <c r="A2665" s="3">
        <v>44853.958333333336</v>
      </c>
      <c r="B2665" s="1">
        <v>304.08</v>
      </c>
      <c r="C2665" s="1">
        <v>357.11066</v>
      </c>
      <c r="D2665" s="1">
        <v>0.148499235503079</v>
      </c>
      <c r="E2665" s="5">
        <f t="shared" si="1"/>
        <v>0.1222568381</v>
      </c>
    </row>
    <row r="2666">
      <c r="A2666" s="3">
        <v>44854.0</v>
      </c>
      <c r="B2666" s="1">
        <v>369.84</v>
      </c>
      <c r="C2666" s="1">
        <v>347.96059</v>
      </c>
      <c r="D2666" s="1">
        <v>0.0628789886808731</v>
      </c>
      <c r="E2666" s="5">
        <f t="shared" si="1"/>
        <v>0.1232882422</v>
      </c>
    </row>
    <row r="2667">
      <c r="A2667" s="3">
        <v>44854.041666666664</v>
      </c>
      <c r="B2667" s="1">
        <v>378.65</v>
      </c>
      <c r="C2667" s="1">
        <v>336.94416</v>
      </c>
      <c r="D2667" s="1">
        <v>0.123776711250908</v>
      </c>
      <c r="E2667" s="5">
        <f t="shared" si="1"/>
        <v>0.1257142083</v>
      </c>
    </row>
    <row r="2668">
      <c r="A2668" s="3">
        <v>44854.083333333336</v>
      </c>
      <c r="B2668" s="1">
        <v>338.55</v>
      </c>
      <c r="C2668" s="1">
        <v>318.81383</v>
      </c>
      <c r="D2668" s="1">
        <v>0.061904999541582</v>
      </c>
      <c r="E2668" s="5">
        <f t="shared" si="1"/>
        <v>0.1260297027</v>
      </c>
    </row>
    <row r="2669">
      <c r="A2669" s="3">
        <v>44854.125</v>
      </c>
      <c r="B2669" s="1">
        <v>294.17</v>
      </c>
      <c r="C2669" s="1">
        <v>296.93736</v>
      </c>
      <c r="D2669" s="1">
        <v>0.00931967604211203</v>
      </c>
      <c r="E2669" s="5">
        <f t="shared" si="1"/>
        <v>0.1240230234</v>
      </c>
    </row>
    <row r="2670">
      <c r="A2670" s="3">
        <v>44854.166666666664</v>
      </c>
      <c r="B2670" s="1">
        <v>253.76</v>
      </c>
      <c r="C2670" s="1">
        <v>275.65756</v>
      </c>
      <c r="D2670" s="1">
        <v>0.079437545627263</v>
      </c>
      <c r="E2670" s="5">
        <f t="shared" si="1"/>
        <v>0.1251730244</v>
      </c>
    </row>
    <row r="2671">
      <c r="A2671" s="3">
        <v>44854.208333333336</v>
      </c>
      <c r="B2671" s="1">
        <v>221.33</v>
      </c>
      <c r="C2671" s="1">
        <v>258.30522</v>
      </c>
      <c r="D2671" s="1">
        <v>0.143145461791287</v>
      </c>
      <c r="E2671" s="5">
        <f t="shared" si="1"/>
        <v>0.1279980103</v>
      </c>
    </row>
    <row r="2672">
      <c r="A2672" s="3">
        <v>44854.25</v>
      </c>
      <c r="B2672" s="1">
        <v>199.88</v>
      </c>
      <c r="C2672" s="1">
        <v>246.70295</v>
      </c>
      <c r="D2672" s="1">
        <v>0.189794852473389</v>
      </c>
      <c r="E2672" s="5">
        <f t="shared" si="1"/>
        <v>0.1313801217</v>
      </c>
    </row>
    <row r="2673">
      <c r="A2673" s="3">
        <v>44854.291666666664</v>
      </c>
      <c r="B2673" s="1">
        <v>190.93</v>
      </c>
      <c r="C2673" s="1">
        <v>239.34538</v>
      </c>
      <c r="D2673" s="1">
        <v>0.202282492354772</v>
      </c>
      <c r="E2673" s="5">
        <f t="shared" si="1"/>
        <v>0.1343060848</v>
      </c>
    </row>
    <row r="2674">
      <c r="A2674" s="3">
        <v>44854.333333333336</v>
      </c>
      <c r="B2674" s="1">
        <v>186.1</v>
      </c>
      <c r="C2674" s="1">
        <v>235.9549</v>
      </c>
      <c r="D2674" s="1">
        <v>0.211289954139541</v>
      </c>
      <c r="E2674" s="5">
        <f t="shared" si="1"/>
        <v>0.1371609212</v>
      </c>
    </row>
    <row r="2675">
      <c r="A2675" s="3">
        <v>44854.375</v>
      </c>
      <c r="B2675" s="1">
        <v>186.28</v>
      </c>
      <c r="C2675" s="1">
        <v>236.57541</v>
      </c>
      <c r="D2675" s="1">
        <v>0.212597792813716</v>
      </c>
      <c r="E2675" s="5">
        <f t="shared" si="1"/>
        <v>0.1397534708</v>
      </c>
    </row>
    <row r="2676">
      <c r="A2676" s="3">
        <v>44854.416666666664</v>
      </c>
      <c r="B2676" s="1">
        <v>192.07</v>
      </c>
      <c r="C2676" s="1">
        <v>241.41717</v>
      </c>
      <c r="D2676" s="1">
        <v>0.204406215183451</v>
      </c>
      <c r="E2676" s="5">
        <f t="shared" si="1"/>
        <v>0.1425738482</v>
      </c>
    </row>
    <row r="2677">
      <c r="A2677" s="3">
        <v>44854.458333333336</v>
      </c>
      <c r="B2677" s="1">
        <v>189.28</v>
      </c>
      <c r="C2677" s="1">
        <v>250.57678</v>
      </c>
      <c r="D2677" s="1">
        <v>0.244622745970317</v>
      </c>
      <c r="E2677" s="5">
        <f t="shared" si="1"/>
        <v>0.1483828061</v>
      </c>
    </row>
    <row r="2678">
      <c r="A2678" s="3">
        <v>44854.5</v>
      </c>
      <c r="B2678" s="1">
        <v>218.19</v>
      </c>
      <c r="C2678" s="1">
        <v>261.25518</v>
      </c>
      <c r="D2678" s="1">
        <v>0.164839525861267</v>
      </c>
      <c r="E2678" s="5">
        <f t="shared" si="1"/>
        <v>0.1510499922</v>
      </c>
    </row>
    <row r="2679">
      <c r="A2679" s="3">
        <v>44854.541666666664</v>
      </c>
      <c r="B2679" s="1">
        <v>245.99</v>
      </c>
      <c r="C2679" s="1">
        <v>270.10822</v>
      </c>
      <c r="D2679" s="1">
        <v>0.0892909516045087</v>
      </c>
      <c r="E2679" s="5">
        <f t="shared" si="1"/>
        <v>0.1506056886</v>
      </c>
    </row>
    <row r="2680">
      <c r="A2680" s="3">
        <v>44854.583333333336</v>
      </c>
      <c r="B2680" s="1">
        <v>244.22</v>
      </c>
      <c r="C2680" s="1">
        <v>277.03301</v>
      </c>
      <c r="D2680" s="1">
        <v>0.11844440487435</v>
      </c>
      <c r="E2680" s="5">
        <f t="shared" si="1"/>
        <v>0.1552702834</v>
      </c>
    </row>
    <row r="2681">
      <c r="A2681" s="3">
        <v>44854.625</v>
      </c>
      <c r="B2681" s="1">
        <v>235.77</v>
      </c>
      <c r="C2681" s="1">
        <v>284.24633</v>
      </c>
      <c r="D2681" s="1">
        <v>0.170543380454551</v>
      </c>
      <c r="E2681" s="5">
        <f t="shared" si="1"/>
        <v>0.1571483761</v>
      </c>
    </row>
    <row r="2682">
      <c r="A2682" s="3">
        <v>44854.666666666664</v>
      </c>
      <c r="B2682" s="1">
        <v>255.52</v>
      </c>
      <c r="C2682" s="1">
        <v>290.96498</v>
      </c>
      <c r="D2682" s="1">
        <v>0.12181871509073</v>
      </c>
      <c r="E2682" s="5">
        <f t="shared" si="1"/>
        <v>0.1557219758</v>
      </c>
    </row>
    <row r="2683">
      <c r="A2683" s="3">
        <v>44854.708333333336</v>
      </c>
      <c r="B2683" s="1">
        <v>271.05</v>
      </c>
      <c r="C2683" s="1">
        <v>300.1431</v>
      </c>
      <c r="D2683" s="1">
        <v>0.0969307640255597</v>
      </c>
      <c r="E2683" s="5">
        <f t="shared" si="1"/>
        <v>0.1518873505</v>
      </c>
    </row>
    <row r="2684">
      <c r="A2684" s="3">
        <v>44854.75</v>
      </c>
      <c r="B2684" s="1">
        <v>293.5</v>
      </c>
      <c r="C2684" s="1">
        <v>310.44559</v>
      </c>
      <c r="D2684" s="1">
        <v>0.0545847341558306</v>
      </c>
      <c r="E2684" s="5">
        <f t="shared" si="1"/>
        <v>0.1456653982</v>
      </c>
    </row>
    <row r="2685">
      <c r="A2685" s="3">
        <v>44854.791666666664</v>
      </c>
      <c r="B2685" s="1">
        <v>309.79</v>
      </c>
      <c r="C2685" s="1">
        <v>318.47694</v>
      </c>
      <c r="D2685" s="1">
        <v>0.0272765117625156</v>
      </c>
      <c r="E2685" s="5">
        <f t="shared" si="1"/>
        <v>0.138482537</v>
      </c>
    </row>
    <row r="2686">
      <c r="A2686" s="3">
        <v>44854.833333333336</v>
      </c>
      <c r="B2686" s="1">
        <v>312.45</v>
      </c>
      <c r="C2686" s="1">
        <v>323.45114</v>
      </c>
      <c r="D2686" s="1">
        <v>0.0340117521304764</v>
      </c>
      <c r="E2686" s="5">
        <f t="shared" si="1"/>
        <v>0.1317530691</v>
      </c>
    </row>
    <row r="2687">
      <c r="A2687" s="3">
        <v>44854.875</v>
      </c>
      <c r="B2687" s="1">
        <v>311.87</v>
      </c>
      <c r="C2687" s="1">
        <v>327.3943</v>
      </c>
      <c r="D2687" s="1">
        <v>0.0474177467353585</v>
      </c>
      <c r="E2687" s="5">
        <f t="shared" si="1"/>
        <v>0.1255012208</v>
      </c>
    </row>
    <row r="2688">
      <c r="A2688" s="3">
        <v>44854.916666666664</v>
      </c>
      <c r="B2688" s="1">
        <v>314.68</v>
      </c>
      <c r="C2688" s="1">
        <v>331.87078</v>
      </c>
      <c r="D2688" s="1">
        <v>0.0517996191168141</v>
      </c>
      <c r="E2688" s="5">
        <f t="shared" si="1"/>
        <v>0.119621449</v>
      </c>
    </row>
    <row r="2689">
      <c r="A2689" s="3">
        <v>44854.958333333336</v>
      </c>
      <c r="B2689" s="1">
        <v>331.31</v>
      </c>
      <c r="C2689" s="1">
        <v>336.60748</v>
      </c>
      <c r="D2689" s="1">
        <v>0.0157378558551343</v>
      </c>
      <c r="E2689" s="5">
        <f t="shared" si="1"/>
        <v>0.1140897249</v>
      </c>
    </row>
    <row r="2690">
      <c r="A2690" s="3">
        <v>44855.0</v>
      </c>
      <c r="B2690" s="1">
        <v>376.06</v>
      </c>
      <c r="C2690" s="1">
        <v>349.85601</v>
      </c>
      <c r="D2690" s="1">
        <v>0.0748993564523873</v>
      </c>
      <c r="E2690" s="5">
        <f t="shared" si="1"/>
        <v>0.1145905736</v>
      </c>
    </row>
    <row r="2691">
      <c r="A2691" s="3">
        <v>44855.041666666664</v>
      </c>
      <c r="B2691" s="1">
        <v>383.18</v>
      </c>
      <c r="C2691" s="1">
        <v>339.67319</v>
      </c>
      <c r="D2691" s="1">
        <v>0.128084321285409</v>
      </c>
      <c r="E2691" s="5">
        <f t="shared" si="1"/>
        <v>0.1147700573</v>
      </c>
    </row>
    <row r="2692">
      <c r="A2692" s="3">
        <v>44855.083333333336</v>
      </c>
      <c r="B2692" s="1">
        <v>367.33</v>
      </c>
      <c r="C2692" s="1">
        <v>319.94173</v>
      </c>
      <c r="D2692" s="1">
        <v>0.148115314623072</v>
      </c>
      <c r="E2692" s="5">
        <f t="shared" si="1"/>
        <v>0.1183621538</v>
      </c>
    </row>
    <row r="2693">
      <c r="A2693" s="3">
        <v>44855.125</v>
      </c>
      <c r="B2693" s="1">
        <v>341.15</v>
      </c>
      <c r="C2693" s="1">
        <v>294.50032</v>
      </c>
      <c r="D2693" s="1">
        <v>0.15840281599694</v>
      </c>
      <c r="E2693" s="5">
        <f t="shared" si="1"/>
        <v>0.1245739513</v>
      </c>
    </row>
    <row r="2694">
      <c r="A2694" s="3">
        <v>44855.166666666664</v>
      </c>
      <c r="B2694" s="1">
        <v>309.78</v>
      </c>
      <c r="C2694" s="1">
        <v>265.94179</v>
      </c>
      <c r="D2694" s="1">
        <v>0.164841373745735</v>
      </c>
      <c r="E2694" s="5">
        <f t="shared" si="1"/>
        <v>0.1281324441</v>
      </c>
    </row>
    <row r="2695">
      <c r="A2695" s="3">
        <v>44855.208333333336</v>
      </c>
      <c r="B2695" s="1">
        <v>284.76</v>
      </c>
      <c r="C2695" s="1">
        <v>238.97685</v>
      </c>
      <c r="D2695" s="1">
        <v>0.191579853864506</v>
      </c>
      <c r="E2695" s="5">
        <f t="shared" si="1"/>
        <v>0.1301505438</v>
      </c>
    </row>
    <row r="2696">
      <c r="A2696" s="3">
        <v>44855.25</v>
      </c>
      <c r="B2696" s="1">
        <v>248.17</v>
      </c>
      <c r="C2696" s="1">
        <v>218.5022</v>
      </c>
      <c r="D2696" s="1">
        <v>0.135778037932798</v>
      </c>
      <c r="E2696" s="5">
        <f t="shared" si="1"/>
        <v>0.1278998432</v>
      </c>
    </row>
    <row r="2697">
      <c r="A2697" s="3">
        <v>44855.291666666664</v>
      </c>
      <c r="B2697" s="1">
        <v>222.21</v>
      </c>
      <c r="C2697" s="1">
        <v>206.53272</v>
      </c>
      <c r="D2697" s="1">
        <v>0.075907003984647</v>
      </c>
      <c r="E2697" s="5">
        <f t="shared" si="1"/>
        <v>0.1226341978</v>
      </c>
    </row>
    <row r="2698">
      <c r="A2698" s="3">
        <v>44855.333333333336</v>
      </c>
      <c r="B2698" s="1">
        <v>212.93</v>
      </c>
      <c r="C2698" s="1">
        <v>202.12812</v>
      </c>
      <c r="D2698" s="1">
        <v>0.053440758267578</v>
      </c>
      <c r="E2698" s="5">
        <f t="shared" si="1"/>
        <v>0.116057148</v>
      </c>
    </row>
    <row r="2699">
      <c r="A2699" s="3">
        <v>44855.375</v>
      </c>
      <c r="B2699" s="1">
        <v>205.44</v>
      </c>
      <c r="C2699" s="1">
        <v>204.18232</v>
      </c>
      <c r="D2699" s="1">
        <v>0.00615959305389415</v>
      </c>
      <c r="E2699" s="5">
        <f t="shared" si="1"/>
        <v>0.1074555563</v>
      </c>
    </row>
    <row r="2700">
      <c r="A2700" s="3">
        <v>44855.416666666664</v>
      </c>
      <c r="B2700" s="1">
        <v>200.37</v>
      </c>
      <c r="C2700" s="1">
        <v>212.98377</v>
      </c>
      <c r="D2700" s="1">
        <v>0.0592240901736314</v>
      </c>
      <c r="E2700" s="5">
        <f t="shared" si="1"/>
        <v>0.1014063011</v>
      </c>
    </row>
    <row r="2701">
      <c r="A2701" s="3">
        <v>44855.458333333336</v>
      </c>
      <c r="B2701" s="1">
        <v>211.21</v>
      </c>
      <c r="C2701" s="1">
        <v>226.22672</v>
      </c>
      <c r="D2701" s="1">
        <v>0.0663790731704901</v>
      </c>
      <c r="E2701" s="5">
        <f t="shared" si="1"/>
        <v>0.09397948143</v>
      </c>
    </row>
    <row r="2702">
      <c r="A2702" s="3">
        <v>44855.5</v>
      </c>
      <c r="B2702" s="1">
        <v>237.5</v>
      </c>
      <c r="C2702" s="1">
        <v>238.41262</v>
      </c>
      <c r="D2702" s="1">
        <v>0.00382790139213269</v>
      </c>
      <c r="E2702" s="5">
        <f t="shared" si="1"/>
        <v>0.08727066374</v>
      </c>
    </row>
    <row r="2703">
      <c r="A2703" s="3">
        <v>44855.541666666664</v>
      </c>
      <c r="B2703" s="1">
        <v>240.84</v>
      </c>
      <c r="C2703" s="1">
        <v>243.14014</v>
      </c>
      <c r="D2703" s="1">
        <v>0.00946014097055302</v>
      </c>
      <c r="E2703" s="5">
        <f t="shared" si="1"/>
        <v>0.08394437996</v>
      </c>
    </row>
    <row r="2704">
      <c r="A2704" s="3">
        <v>44855.583333333336</v>
      </c>
      <c r="B2704" s="1">
        <v>221.48</v>
      </c>
      <c r="C2704" s="1">
        <v>238.51061</v>
      </c>
      <c r="D2704" s="1">
        <v>0.0714039933066291</v>
      </c>
      <c r="E2704" s="5">
        <f t="shared" si="1"/>
        <v>0.08198436281</v>
      </c>
    </row>
    <row r="2705">
      <c r="A2705" s="3">
        <v>44855.625</v>
      </c>
      <c r="B2705" s="1">
        <v>214.36</v>
      </c>
      <c r="C2705" s="1">
        <v>231.11262</v>
      </c>
      <c r="D2705" s="1">
        <v>0.0724868248215955</v>
      </c>
      <c r="E2705" s="5">
        <f t="shared" si="1"/>
        <v>0.077898673</v>
      </c>
    </row>
    <row r="2706">
      <c r="A2706" s="3">
        <v>44855.666666666664</v>
      </c>
      <c r="B2706" s="1">
        <v>240.5</v>
      </c>
      <c r="C2706" s="1">
        <v>222.61591</v>
      </c>
      <c r="D2706" s="1">
        <v>0.0803360819988112</v>
      </c>
      <c r="E2706" s="5">
        <f t="shared" si="1"/>
        <v>0.07617022995</v>
      </c>
    </row>
    <row r="2707">
      <c r="A2707" s="3">
        <v>44855.708333333336</v>
      </c>
      <c r="B2707" s="1">
        <v>246.22</v>
      </c>
      <c r="C2707" s="1">
        <v>216.26977</v>
      </c>
      <c r="D2707" s="1">
        <v>0.138485512792657</v>
      </c>
      <c r="E2707" s="5">
        <f t="shared" si="1"/>
        <v>0.07790167782</v>
      </c>
    </row>
    <row r="2708">
      <c r="A2708" s="3">
        <v>44855.75</v>
      </c>
      <c r="B2708" s="1">
        <v>243.45</v>
      </c>
      <c r="C2708" s="1">
        <v>213.40709</v>
      </c>
      <c r="D2708" s="1">
        <v>0.140777469014736</v>
      </c>
      <c r="E2708" s="5">
        <f t="shared" si="1"/>
        <v>0.08149304177</v>
      </c>
    </row>
    <row r="2709">
      <c r="A2709" s="3">
        <v>44855.791666666664</v>
      </c>
      <c r="B2709" s="1">
        <v>214.53</v>
      </c>
      <c r="C2709" s="1">
        <v>212.01228</v>
      </c>
      <c r="D2709" s="1">
        <v>0.0118753498618098</v>
      </c>
      <c r="E2709" s="5">
        <f t="shared" si="1"/>
        <v>0.08085132669</v>
      </c>
    </row>
    <row r="2710">
      <c r="A2710" s="3">
        <v>44855.833333333336</v>
      </c>
      <c r="B2710" s="1">
        <v>199.28</v>
      </c>
      <c r="C2710" s="1">
        <v>212.03409</v>
      </c>
      <c r="D2710" s="1">
        <v>0.0601511294716806</v>
      </c>
      <c r="E2710" s="5">
        <f t="shared" si="1"/>
        <v>0.08194046741</v>
      </c>
    </row>
    <row r="2711">
      <c r="A2711" s="3">
        <v>44855.875</v>
      </c>
      <c r="B2711" s="1">
        <v>198.57</v>
      </c>
      <c r="C2711" s="1">
        <v>215.83054</v>
      </c>
      <c r="D2711" s="1">
        <v>0.0799726489124292</v>
      </c>
      <c r="E2711" s="5">
        <f t="shared" si="1"/>
        <v>0.08329692167</v>
      </c>
    </row>
    <row r="2712">
      <c r="A2712" s="3">
        <v>44855.916666666664</v>
      </c>
      <c r="B2712" s="1">
        <v>203.08</v>
      </c>
      <c r="C2712" s="1">
        <v>224.44438</v>
      </c>
      <c r="D2712" s="1">
        <v>0.0951878590143356</v>
      </c>
      <c r="E2712" s="5">
        <f t="shared" si="1"/>
        <v>0.085104765</v>
      </c>
    </row>
    <row r="2713">
      <c r="A2713" s="3">
        <v>44855.958333333336</v>
      </c>
      <c r="B2713" s="1">
        <v>215.45</v>
      </c>
      <c r="C2713" s="1">
        <v>236.58685</v>
      </c>
      <c r="D2713" s="1">
        <v>0.0893407642901539</v>
      </c>
      <c r="E2713" s="5">
        <f t="shared" si="1"/>
        <v>0.08817155285</v>
      </c>
    </row>
    <row r="2714">
      <c r="A2714" s="3">
        <v>44856.0</v>
      </c>
      <c r="B2714" s="1">
        <v>235.04</v>
      </c>
      <c r="C2714" s="1">
        <v>239.83848</v>
      </c>
      <c r="D2714" s="1">
        <v>0.0200071314661434</v>
      </c>
      <c r="E2714" s="5">
        <f t="shared" si="1"/>
        <v>0.08588437681</v>
      </c>
    </row>
    <row r="2715">
      <c r="A2715" s="3">
        <v>44856.041666666664</v>
      </c>
      <c r="B2715" s="1">
        <v>232.86</v>
      </c>
      <c r="C2715" s="1">
        <v>237.39684</v>
      </c>
      <c r="D2715" s="1">
        <v>0.0191107851309224</v>
      </c>
      <c r="E2715" s="5">
        <f t="shared" si="1"/>
        <v>0.0813438128</v>
      </c>
    </row>
    <row r="2716">
      <c r="A2716" s="3">
        <v>44856.083333333336</v>
      </c>
      <c r="B2716" s="1">
        <v>199.89</v>
      </c>
      <c r="C2716" s="1">
        <v>230.45505</v>
      </c>
      <c r="D2716" s="1">
        <v>0.132629117912582</v>
      </c>
      <c r="E2716" s="5">
        <f t="shared" si="1"/>
        <v>0.08069855461</v>
      </c>
    </row>
    <row r="2717">
      <c r="A2717" s="3">
        <v>44856.125</v>
      </c>
      <c r="B2717" s="1">
        <v>193.19</v>
      </c>
      <c r="C2717" s="1">
        <v>219.32321</v>
      </c>
      <c r="D2717" s="1">
        <v>0.11915387340902</v>
      </c>
      <c r="E2717" s="5">
        <f t="shared" si="1"/>
        <v>0.079063182</v>
      </c>
    </row>
    <row r="2718">
      <c r="A2718" s="3">
        <v>44856.166666666664</v>
      </c>
      <c r="B2718" s="1">
        <v>188.17</v>
      </c>
      <c r="C2718" s="1">
        <v>205.4222</v>
      </c>
      <c r="D2718" s="1">
        <v>0.0839841068784192</v>
      </c>
      <c r="E2718" s="5">
        <f t="shared" si="1"/>
        <v>0.07569412921</v>
      </c>
    </row>
    <row r="2719">
      <c r="A2719" s="3">
        <v>44856.208333333336</v>
      </c>
      <c r="B2719" s="1">
        <v>172.36</v>
      </c>
      <c r="C2719" s="1">
        <v>190.72411</v>
      </c>
      <c r="D2719" s="1">
        <v>0.0962862534789124</v>
      </c>
      <c r="E2719" s="5">
        <f t="shared" si="1"/>
        <v>0.07172356253</v>
      </c>
    </row>
    <row r="2720">
      <c r="A2720" s="3">
        <v>44856.25</v>
      </c>
      <c r="B2720" s="1">
        <v>166.18</v>
      </c>
      <c r="C2720" s="1">
        <v>176.74029</v>
      </c>
      <c r="D2720" s="1">
        <v>0.0597503263121271</v>
      </c>
      <c r="E2720" s="5">
        <f t="shared" si="1"/>
        <v>0.06855574121</v>
      </c>
    </row>
    <row r="2721">
      <c r="A2721" s="3">
        <v>44856.291666666664</v>
      </c>
      <c r="B2721" s="1">
        <v>152.6</v>
      </c>
      <c r="C2721" s="1">
        <v>165.10459</v>
      </c>
      <c r="D2721" s="1">
        <v>0.0757373856172018</v>
      </c>
      <c r="E2721" s="5">
        <f t="shared" si="1"/>
        <v>0.06854867378</v>
      </c>
    </row>
    <row r="2722">
      <c r="A2722" s="3">
        <v>44856.333333333336</v>
      </c>
      <c r="B2722" s="1">
        <v>143.77</v>
      </c>
      <c r="C2722" s="1">
        <v>157.65653</v>
      </c>
      <c r="D2722" s="1">
        <v>0.0880809060049716</v>
      </c>
      <c r="E2722" s="5">
        <f t="shared" si="1"/>
        <v>0.06999201327</v>
      </c>
    </row>
    <row r="2723">
      <c r="A2723" s="3">
        <v>44856.375</v>
      </c>
      <c r="B2723" s="1">
        <v>136.2</v>
      </c>
      <c r="C2723" s="1">
        <v>155.77188</v>
      </c>
      <c r="D2723" s="1">
        <v>0.125644500149834</v>
      </c>
      <c r="E2723" s="5">
        <f t="shared" si="1"/>
        <v>0.07497055106</v>
      </c>
    </row>
    <row r="2724">
      <c r="A2724" s="3">
        <v>44856.416666666664</v>
      </c>
      <c r="B2724" s="1">
        <v>131.55</v>
      </c>
      <c r="C2724" s="1">
        <v>159.83614</v>
      </c>
      <c r="D2724" s="1">
        <v>0.176969614005943</v>
      </c>
      <c r="E2724" s="5">
        <f t="shared" si="1"/>
        <v>0.07987661456</v>
      </c>
    </row>
    <row r="2725">
      <c r="A2725" s="3">
        <v>44856.458333333336</v>
      </c>
      <c r="B2725" s="1">
        <v>133.02</v>
      </c>
      <c r="C2725" s="1">
        <v>167.66651</v>
      </c>
      <c r="D2725" s="1">
        <v>0.206639417734644</v>
      </c>
      <c r="E2725" s="5">
        <f t="shared" si="1"/>
        <v>0.08572079558</v>
      </c>
    </row>
    <row r="2726">
      <c r="A2726" s="3">
        <v>44856.5</v>
      </c>
      <c r="B2726" s="1">
        <v>142.34</v>
      </c>
      <c r="C2726" s="1">
        <v>175.7539</v>
      </c>
      <c r="D2726" s="1">
        <v>0.190117545044519</v>
      </c>
      <c r="E2726" s="5">
        <f t="shared" si="1"/>
        <v>0.09348286407</v>
      </c>
    </row>
    <row r="2727">
      <c r="A2727" s="3">
        <v>44856.541666666664</v>
      </c>
      <c r="B2727" s="1">
        <v>157.25</v>
      </c>
      <c r="C2727" s="1">
        <v>182.56009</v>
      </c>
      <c r="D2727" s="1">
        <v>0.138639776086876</v>
      </c>
      <c r="E2727" s="5">
        <f t="shared" si="1"/>
        <v>0.09886534886</v>
      </c>
    </row>
    <row r="2728">
      <c r="A2728" s="3">
        <v>44856.583333333336</v>
      </c>
      <c r="B2728" s="1">
        <v>159.37</v>
      </c>
      <c r="C2728" s="1">
        <v>187.39787</v>
      </c>
      <c r="D2728" s="1">
        <v>0.149563439541762</v>
      </c>
      <c r="E2728" s="5">
        <f t="shared" si="1"/>
        <v>0.1021219925</v>
      </c>
    </row>
    <row r="2729">
      <c r="A2729" s="3">
        <v>44856.625</v>
      </c>
      <c r="B2729" s="1">
        <v>164.44</v>
      </c>
      <c r="C2729" s="1">
        <v>192.60899</v>
      </c>
      <c r="D2729" s="1">
        <v>0.146249611713347</v>
      </c>
      <c r="E2729" s="5">
        <f t="shared" si="1"/>
        <v>0.1051954419</v>
      </c>
    </row>
    <row r="2730">
      <c r="A2730" s="3">
        <v>44856.666666666664</v>
      </c>
      <c r="B2730" s="1">
        <v>161.59</v>
      </c>
      <c r="C2730" s="1">
        <v>196.74801</v>
      </c>
      <c r="D2730" s="1">
        <v>0.178695632042224</v>
      </c>
      <c r="E2730" s="5">
        <f t="shared" si="1"/>
        <v>0.1092937565</v>
      </c>
    </row>
    <row r="2731">
      <c r="A2731" s="3">
        <v>44856.708333333336</v>
      </c>
      <c r="B2731" s="1">
        <v>167.04</v>
      </c>
      <c r="C2731" s="1">
        <v>200.275</v>
      </c>
      <c r="D2731" s="1">
        <v>0.165946823118212</v>
      </c>
      <c r="E2731" s="5">
        <f t="shared" si="1"/>
        <v>0.1104379778</v>
      </c>
    </row>
    <row r="2732">
      <c r="A2732" s="3">
        <v>44856.75</v>
      </c>
      <c r="B2732" s="1">
        <v>170.45</v>
      </c>
      <c r="C2732" s="1">
        <v>203.37354</v>
      </c>
      <c r="D2732" s="1">
        <v>0.161887038008976</v>
      </c>
      <c r="E2732" s="5">
        <f t="shared" si="1"/>
        <v>0.1113175431</v>
      </c>
    </row>
    <row r="2733">
      <c r="A2733" s="3">
        <v>44856.791666666664</v>
      </c>
      <c r="B2733" s="1">
        <v>173.95</v>
      </c>
      <c r="C2733" s="1">
        <v>205.85446</v>
      </c>
      <c r="D2733" s="1">
        <v>0.154985517437902</v>
      </c>
      <c r="E2733" s="5">
        <f t="shared" si="1"/>
        <v>0.1172804668</v>
      </c>
    </row>
    <row r="2734">
      <c r="A2734" s="3">
        <v>44856.833333333336</v>
      </c>
      <c r="B2734" s="1">
        <v>180.93</v>
      </c>
      <c r="C2734" s="1">
        <v>207.93302</v>
      </c>
      <c r="D2734" s="1">
        <v>0.129864030253588</v>
      </c>
      <c r="E2734" s="5">
        <f t="shared" si="1"/>
        <v>0.120185171</v>
      </c>
    </row>
    <row r="2735">
      <c r="A2735" s="3">
        <v>44856.875</v>
      </c>
      <c r="B2735" s="1">
        <v>184.59</v>
      </c>
      <c r="C2735" s="1">
        <v>211.00323</v>
      </c>
      <c r="D2735" s="1">
        <v>0.12517926858276</v>
      </c>
      <c r="E2735" s="5">
        <f t="shared" si="1"/>
        <v>0.1220687801</v>
      </c>
    </row>
    <row r="2736">
      <c r="A2736" s="3">
        <v>44856.916666666664</v>
      </c>
      <c r="B2736" s="1">
        <v>186.72</v>
      </c>
      <c r="C2736" s="1">
        <v>214.18298</v>
      </c>
      <c r="D2736" s="1">
        <v>0.128222046401632</v>
      </c>
      <c r="E2736" s="5">
        <f t="shared" si="1"/>
        <v>0.1234452046</v>
      </c>
    </row>
    <row r="2737">
      <c r="A2737" s="3">
        <v>44856.958333333336</v>
      </c>
      <c r="B2737" s="1">
        <v>195.18</v>
      </c>
      <c r="C2737" s="1">
        <v>217.89875</v>
      </c>
      <c r="D2737" s="1">
        <v>0.104262874385465</v>
      </c>
      <c r="E2737" s="5">
        <f t="shared" si="1"/>
        <v>0.1240669592</v>
      </c>
    </row>
    <row r="2738">
      <c r="A2738" s="3">
        <v>44857.0</v>
      </c>
      <c r="B2738" s="1">
        <v>222.41</v>
      </c>
      <c r="C2738" s="1">
        <v>188.70333</v>
      </c>
      <c r="D2738" s="1">
        <v>0.178622550010113</v>
      </c>
      <c r="E2738" s="5">
        <f t="shared" si="1"/>
        <v>0.130675935</v>
      </c>
    </row>
    <row r="2739">
      <c r="A2739" s="3">
        <v>44857.041666666664</v>
      </c>
      <c r="B2739" s="1">
        <v>210.33</v>
      </c>
      <c r="C2739" s="1">
        <v>192.30336</v>
      </c>
      <c r="D2739" s="1">
        <v>0.0937406397891332</v>
      </c>
      <c r="E2739" s="5">
        <f t="shared" si="1"/>
        <v>0.1337855122</v>
      </c>
    </row>
    <row r="2740">
      <c r="A2740" s="3">
        <v>44857.083333333336</v>
      </c>
      <c r="B2740" s="1">
        <v>198.22</v>
      </c>
      <c r="C2740" s="1">
        <v>193.65416</v>
      </c>
      <c r="D2740" s="1">
        <v>0.0235772885023487</v>
      </c>
      <c r="E2740" s="5">
        <f t="shared" si="1"/>
        <v>0.129241686</v>
      </c>
    </row>
    <row r="2741">
      <c r="A2741" s="3">
        <v>44857.125</v>
      </c>
      <c r="B2741" s="1">
        <v>195.15</v>
      </c>
      <c r="C2741" s="1">
        <v>193.01591</v>
      </c>
      <c r="D2741" s="1">
        <v>0.0110565496906447</v>
      </c>
      <c r="E2741" s="5">
        <f t="shared" si="1"/>
        <v>0.1247376309</v>
      </c>
    </row>
    <row r="2742">
      <c r="A2742" s="3">
        <v>44857.166666666664</v>
      </c>
      <c r="B2742" s="1">
        <v>198.99</v>
      </c>
      <c r="C2742" s="1">
        <v>191.37618</v>
      </c>
      <c r="D2742" s="1">
        <v>0.0397845750709414</v>
      </c>
      <c r="E2742" s="5">
        <f t="shared" si="1"/>
        <v>0.1228959837</v>
      </c>
    </row>
    <row r="2743">
      <c r="A2743" s="3">
        <v>44857.208333333336</v>
      </c>
      <c r="B2743" s="1">
        <v>179.51</v>
      </c>
      <c r="C2743" s="1">
        <v>189.31064</v>
      </c>
      <c r="D2743" s="1">
        <v>0.0517701487882562</v>
      </c>
      <c r="E2743" s="5">
        <f t="shared" si="1"/>
        <v>0.121041146</v>
      </c>
    </row>
    <row r="2744">
      <c r="A2744" s="3">
        <v>44857.25</v>
      </c>
      <c r="B2744" s="1">
        <v>165.34</v>
      </c>
      <c r="C2744" s="1">
        <v>186.69044</v>
      </c>
      <c r="D2744" s="1">
        <v>0.11436279222439</v>
      </c>
      <c r="E2744" s="5">
        <f t="shared" si="1"/>
        <v>0.1233166654</v>
      </c>
    </row>
    <row r="2745">
      <c r="A2745" s="3">
        <v>44857.291666666664</v>
      </c>
      <c r="B2745" s="1">
        <v>154.52</v>
      </c>
      <c r="C2745" s="1">
        <v>183.24986</v>
      </c>
      <c r="D2745" s="1">
        <v>0.156779710500188</v>
      </c>
      <c r="E2745" s="5">
        <f t="shared" si="1"/>
        <v>0.126693429</v>
      </c>
    </row>
    <row r="2746">
      <c r="A2746" s="3">
        <v>44857.333333333336</v>
      </c>
      <c r="B2746" s="1">
        <v>148.62</v>
      </c>
      <c r="C2746" s="1">
        <v>179.46724</v>
      </c>
      <c r="D2746" s="1">
        <v>0.171882288934738</v>
      </c>
      <c r="E2746" s="5">
        <f t="shared" si="1"/>
        <v>0.1301851533</v>
      </c>
    </row>
    <row r="2747">
      <c r="A2747" s="3">
        <v>44857.375</v>
      </c>
      <c r="B2747" s="1">
        <v>143.96</v>
      </c>
      <c r="C2747" s="1">
        <v>177.27071</v>
      </c>
      <c r="D2747" s="1">
        <v>0.187908707535497</v>
      </c>
      <c r="E2747" s="5">
        <f t="shared" si="1"/>
        <v>0.1327794952</v>
      </c>
    </row>
    <row r="2748">
      <c r="A2748" s="3">
        <v>44857.416666666664</v>
      </c>
      <c r="B2748" s="1">
        <v>141.13</v>
      </c>
      <c r="C2748" s="1">
        <v>177.32469</v>
      </c>
      <c r="D2748" s="1">
        <v>0.204115343441457</v>
      </c>
      <c r="E2748" s="5">
        <f t="shared" si="1"/>
        <v>0.1339105673</v>
      </c>
    </row>
    <row r="2749">
      <c r="A2749" s="3">
        <v>44857.458333333336</v>
      </c>
      <c r="B2749" s="1">
        <v>140.82</v>
      </c>
      <c r="C2749" s="1">
        <v>179.00069</v>
      </c>
      <c r="D2749" s="1">
        <v>0.213299121919585</v>
      </c>
      <c r="E2749" s="5">
        <f t="shared" si="1"/>
        <v>0.134188055</v>
      </c>
    </row>
    <row r="2750">
      <c r="A2750" s="3">
        <v>44857.5</v>
      </c>
      <c r="B2750" s="1">
        <v>142.13</v>
      </c>
      <c r="C2750" s="1">
        <v>180.64228</v>
      </c>
      <c r="D2750" s="1">
        <v>0.213196379053674</v>
      </c>
      <c r="E2750" s="5">
        <f t="shared" si="1"/>
        <v>0.135149673</v>
      </c>
    </row>
    <row r="2751">
      <c r="A2751" s="3">
        <v>44857.541666666664</v>
      </c>
      <c r="B2751" s="1">
        <v>146.53</v>
      </c>
      <c r="C2751" s="1">
        <v>181.86797</v>
      </c>
      <c r="D2751" s="1">
        <v>0.194305627318543</v>
      </c>
      <c r="E2751" s="5">
        <f t="shared" si="1"/>
        <v>0.1374690835</v>
      </c>
    </row>
    <row r="2752">
      <c r="A2752" s="3">
        <v>44857.583333333336</v>
      </c>
      <c r="B2752" s="1">
        <v>150.38</v>
      </c>
      <c r="C2752" s="1">
        <v>182.67182</v>
      </c>
      <c r="D2752" s="1">
        <v>0.176775049375431</v>
      </c>
      <c r="E2752" s="5">
        <f t="shared" si="1"/>
        <v>0.1386029006</v>
      </c>
    </row>
    <row r="2753">
      <c r="A2753" s="3">
        <v>44857.625</v>
      </c>
      <c r="B2753" s="1">
        <v>149.95</v>
      </c>
      <c r="C2753" s="1">
        <v>185.02477</v>
      </c>
      <c r="D2753" s="1">
        <v>0.189567969737241</v>
      </c>
      <c r="E2753" s="5">
        <f t="shared" si="1"/>
        <v>0.1404078322</v>
      </c>
    </row>
    <row r="2754">
      <c r="A2754" s="3">
        <v>44857.666666666664</v>
      </c>
      <c r="B2754" s="1">
        <v>156.92</v>
      </c>
      <c r="C2754" s="1">
        <v>186.65176</v>
      </c>
      <c r="D2754" s="1">
        <v>0.159290006159063</v>
      </c>
      <c r="E2754" s="5">
        <f t="shared" si="1"/>
        <v>0.1395992644</v>
      </c>
    </row>
    <row r="2755">
      <c r="A2755" s="3">
        <v>44857.708333333336</v>
      </c>
      <c r="B2755" s="1">
        <v>172.92</v>
      </c>
      <c r="C2755" s="1">
        <v>187.39744</v>
      </c>
      <c r="D2755" s="1">
        <v>0.0772552709364653</v>
      </c>
      <c r="E2755" s="5">
        <f t="shared" si="1"/>
        <v>0.1359037831</v>
      </c>
    </row>
    <row r="2756">
      <c r="A2756" s="3">
        <v>44857.75</v>
      </c>
      <c r="B2756" s="1">
        <v>176.62</v>
      </c>
      <c r="C2756" s="1">
        <v>187.68333</v>
      </c>
      <c r="D2756" s="1">
        <v>0.0589467908524428</v>
      </c>
      <c r="E2756" s="5">
        <f t="shared" si="1"/>
        <v>0.1316146061</v>
      </c>
    </row>
    <row r="2757">
      <c r="A2757" s="3">
        <v>44857.791666666664</v>
      </c>
      <c r="B2757" s="1">
        <v>182.85</v>
      </c>
      <c r="C2757" s="1">
        <v>187.38865</v>
      </c>
      <c r="D2757" s="1">
        <v>0.0242205170910832</v>
      </c>
      <c r="E2757" s="5">
        <f t="shared" si="1"/>
        <v>0.1261660644</v>
      </c>
    </row>
    <row r="2758">
      <c r="A2758" s="3">
        <v>44857.833333333336</v>
      </c>
      <c r="B2758" s="1">
        <v>189.25</v>
      </c>
      <c r="C2758" s="1">
        <v>187.1416</v>
      </c>
      <c r="D2758" s="1">
        <v>0.0112663352242365</v>
      </c>
      <c r="E2758" s="5">
        <f t="shared" si="1"/>
        <v>0.1212244938</v>
      </c>
    </row>
    <row r="2759">
      <c r="A2759" s="3">
        <v>44857.875</v>
      </c>
      <c r="B2759" s="1">
        <v>195.15</v>
      </c>
      <c r="C2759" s="1">
        <v>188.05533</v>
      </c>
      <c r="D2759" s="1">
        <v>0.0377265031520245</v>
      </c>
      <c r="E2759" s="5">
        <f t="shared" si="1"/>
        <v>0.1175806286</v>
      </c>
    </row>
    <row r="2760">
      <c r="A2760" s="3">
        <v>44857.916666666664</v>
      </c>
      <c r="B2760" s="1">
        <v>201.82</v>
      </c>
      <c r="C2760" s="1">
        <v>189.49883</v>
      </c>
      <c r="D2760" s="1">
        <v>0.0650197681959302</v>
      </c>
      <c r="E2760" s="5">
        <f t="shared" si="1"/>
        <v>0.1149472003</v>
      </c>
    </row>
    <row r="2761">
      <c r="A2761" s="3">
        <v>44857.958333333336</v>
      </c>
      <c r="B2761" s="1">
        <v>213.21</v>
      </c>
      <c r="C2761" s="1">
        <v>192.44065</v>
      </c>
      <c r="D2761" s="1">
        <v>0.107926002120653</v>
      </c>
      <c r="E2761" s="5">
        <f t="shared" si="1"/>
        <v>0.1150998307</v>
      </c>
    </row>
    <row r="2762">
      <c r="A2762" s="3">
        <v>44858.0</v>
      </c>
      <c r="B2762" s="1">
        <v>217.95</v>
      </c>
      <c r="C2762" s="1">
        <v>223.13244</v>
      </c>
      <c r="D2762" s="1">
        <v>0.0232258473935928</v>
      </c>
      <c r="E2762" s="5">
        <f t="shared" si="1"/>
        <v>0.108624968</v>
      </c>
    </row>
    <row r="2763">
      <c r="A2763" s="3">
        <v>44858.041666666664</v>
      </c>
      <c r="B2763" s="1">
        <v>217.98</v>
      </c>
      <c r="C2763" s="1">
        <v>221.16327</v>
      </c>
      <c r="D2763" s="1">
        <v>0.0143933031918004</v>
      </c>
      <c r="E2763" s="5">
        <f t="shared" si="1"/>
        <v>0.105318829</v>
      </c>
    </row>
    <row r="2764">
      <c r="A2764" s="3">
        <v>44858.083333333336</v>
      </c>
      <c r="B2764" s="1">
        <v>214.1</v>
      </c>
      <c r="C2764" s="1">
        <v>217.53509</v>
      </c>
      <c r="D2764" s="1">
        <v>0.015790969631612</v>
      </c>
      <c r="E2764" s="5">
        <f t="shared" si="1"/>
        <v>0.1049943991</v>
      </c>
    </row>
    <row r="2765">
      <c r="A2765" s="3">
        <v>44858.125</v>
      </c>
      <c r="B2765" s="1">
        <v>205.46</v>
      </c>
      <c r="C2765" s="1">
        <v>212.92495</v>
      </c>
      <c r="D2765" s="1">
        <v>0.0350590665866071</v>
      </c>
      <c r="E2765" s="5">
        <f t="shared" si="1"/>
        <v>0.1059945039</v>
      </c>
    </row>
    <row r="2766">
      <c r="A2766" s="3">
        <v>44858.166666666664</v>
      </c>
      <c r="B2766" s="1">
        <v>201.54</v>
      </c>
      <c r="C2766" s="1">
        <v>208.1931</v>
      </c>
      <c r="D2766" s="1">
        <v>0.0319563904855636</v>
      </c>
      <c r="E2766" s="5">
        <f t="shared" si="1"/>
        <v>0.1056683296</v>
      </c>
    </row>
    <row r="2767">
      <c r="A2767" s="3">
        <v>44858.208333333336</v>
      </c>
      <c r="B2767" s="1">
        <v>191.35</v>
      </c>
      <c r="C2767" s="1">
        <v>204.18038</v>
      </c>
      <c r="D2767" s="1">
        <v>0.0628384568585875</v>
      </c>
      <c r="E2767" s="5">
        <f t="shared" si="1"/>
        <v>0.1061295091</v>
      </c>
    </row>
    <row r="2768">
      <c r="A2768" s="3">
        <v>44858.25</v>
      </c>
      <c r="B2768" s="1">
        <v>183.82</v>
      </c>
      <c r="C2768" s="1">
        <v>202.17805</v>
      </c>
      <c r="D2768" s="1">
        <v>0.0908014000530721</v>
      </c>
      <c r="E2768" s="5">
        <f t="shared" si="1"/>
        <v>0.1051477844</v>
      </c>
    </row>
    <row r="2769">
      <c r="A2769" s="3">
        <v>44858.291666666664</v>
      </c>
      <c r="B2769" s="1">
        <v>176.96</v>
      </c>
      <c r="C2769" s="1">
        <v>201.74191</v>
      </c>
      <c r="D2769" s="1">
        <v>0.122839671737022</v>
      </c>
      <c r="E2769" s="5">
        <f t="shared" si="1"/>
        <v>0.1037336161</v>
      </c>
    </row>
    <row r="2770">
      <c r="A2770" s="3">
        <v>44858.333333333336</v>
      </c>
      <c r="B2770" s="1">
        <v>174.99</v>
      </c>
      <c r="C2770" s="1">
        <v>202.27962</v>
      </c>
      <c r="D2770" s="1">
        <v>0.134910378020286</v>
      </c>
      <c r="E2770" s="5">
        <f t="shared" si="1"/>
        <v>0.1021931198</v>
      </c>
    </row>
    <row r="2771">
      <c r="A2771" s="3">
        <v>44858.375</v>
      </c>
      <c r="B2771" s="1">
        <v>181.43</v>
      </c>
      <c r="C2771" s="1">
        <v>203.4291</v>
      </c>
      <c r="D2771" s="1">
        <v>0.108141362273145</v>
      </c>
      <c r="E2771" s="5">
        <f t="shared" si="1"/>
        <v>0.09886948045</v>
      </c>
    </row>
    <row r="2772">
      <c r="A2772" s="3">
        <v>44858.416666666664</v>
      </c>
      <c r="B2772" s="1">
        <v>184.46</v>
      </c>
      <c r="C2772" s="1">
        <v>204.35414</v>
      </c>
      <c r="D2772" s="1">
        <v>0.0973512941797997</v>
      </c>
      <c r="E2772" s="5">
        <f t="shared" si="1"/>
        <v>0.0944209784</v>
      </c>
    </row>
    <row r="2773">
      <c r="A2773" s="3">
        <v>44858.458333333336</v>
      </c>
      <c r="B2773" s="1">
        <v>209.31</v>
      </c>
      <c r="C2773" s="1">
        <v>205.76111</v>
      </c>
      <c r="D2773" s="1">
        <v>0.0172476227407599</v>
      </c>
      <c r="E2773" s="5">
        <f t="shared" si="1"/>
        <v>0.08625216593</v>
      </c>
    </row>
    <row r="2774">
      <c r="A2774" s="3">
        <v>44858.5</v>
      </c>
      <c r="B2774" s="1">
        <v>226.69</v>
      </c>
      <c r="C2774" s="1">
        <v>207.72939</v>
      </c>
      <c r="D2774" s="1">
        <v>0.0912755291872758</v>
      </c>
      <c r="E2774" s="5">
        <f t="shared" si="1"/>
        <v>0.08117213052</v>
      </c>
    </row>
    <row r="2775">
      <c r="A2775" s="3">
        <v>44858.541666666664</v>
      </c>
      <c r="B2775" s="1">
        <v>286.72</v>
      </c>
      <c r="C2775" s="1">
        <v>210.16152</v>
      </c>
      <c r="D2775" s="1">
        <v>0.364284004036514</v>
      </c>
      <c r="E2775" s="5">
        <f t="shared" si="1"/>
        <v>0.08825456288</v>
      </c>
    </row>
    <row r="2776">
      <c r="A2776" s="3">
        <v>44858.583333333336</v>
      </c>
      <c r="B2776" s="1">
        <v>309.48</v>
      </c>
      <c r="C2776" s="1">
        <v>212.75631</v>
      </c>
      <c r="D2776" s="1">
        <v>0.454621956923392</v>
      </c>
      <c r="E2776" s="5">
        <f t="shared" si="1"/>
        <v>0.09983151737</v>
      </c>
    </row>
    <row r="2777">
      <c r="A2777" s="3">
        <v>44858.625</v>
      </c>
      <c r="B2777" s="1">
        <v>297.59</v>
      </c>
      <c r="C2777" s="1">
        <v>216.94324</v>
      </c>
      <c r="D2777" s="1">
        <v>0.371741290486857</v>
      </c>
      <c r="E2777" s="5">
        <f t="shared" si="1"/>
        <v>0.1074220724</v>
      </c>
    </row>
    <row r="2778">
      <c r="A2778" s="3">
        <v>44858.666666666664</v>
      </c>
      <c r="B2778" s="1">
        <v>288.06</v>
      </c>
      <c r="C2778" s="1">
        <v>220.33231</v>
      </c>
      <c r="D2778" s="1">
        <v>0.307388825542654</v>
      </c>
      <c r="E2778" s="5">
        <f t="shared" si="1"/>
        <v>0.1135928565</v>
      </c>
    </row>
    <row r="2779">
      <c r="A2779" s="3">
        <v>44858.708333333336</v>
      </c>
      <c r="B2779" s="1">
        <v>278.61</v>
      </c>
      <c r="C2779" s="1">
        <v>223.88419</v>
      </c>
      <c r="D2779" s="1">
        <v>0.244438028428894</v>
      </c>
      <c r="E2779" s="5">
        <f t="shared" si="1"/>
        <v>0.1205588048</v>
      </c>
    </row>
    <row r="2780">
      <c r="A2780" s="3">
        <v>44858.75</v>
      </c>
      <c r="B2780" s="1">
        <v>273.16</v>
      </c>
      <c r="C2780" s="1">
        <v>227.99598</v>
      </c>
      <c r="D2780" s="1">
        <v>0.198091299679933</v>
      </c>
      <c r="E2780" s="5">
        <f t="shared" si="1"/>
        <v>0.1263564926</v>
      </c>
    </row>
    <row r="2781">
      <c r="A2781" s="3">
        <v>44858.791666666664</v>
      </c>
      <c r="B2781" s="1">
        <v>281.95</v>
      </c>
      <c r="C2781" s="1">
        <v>232.83245</v>
      </c>
      <c r="D2781" s="1">
        <v>0.2109566342664</v>
      </c>
      <c r="E2781" s="5">
        <f t="shared" si="1"/>
        <v>0.1341371642</v>
      </c>
    </row>
    <row r="2782">
      <c r="A2782" s="3">
        <v>44858.833333333336</v>
      </c>
      <c r="B2782" s="1">
        <v>276.01</v>
      </c>
      <c r="C2782" s="1">
        <v>238.60349</v>
      </c>
      <c r="D2782" s="1">
        <v>0.156772685931794</v>
      </c>
      <c r="E2782" s="5">
        <f t="shared" si="1"/>
        <v>0.1401999288</v>
      </c>
    </row>
    <row r="2783">
      <c r="A2783" s="3">
        <v>44858.875</v>
      </c>
      <c r="B2783" s="1">
        <v>256.71</v>
      </c>
      <c r="C2783" s="1">
        <v>244.23399</v>
      </c>
      <c r="D2783" s="1">
        <v>0.0510822019490406</v>
      </c>
      <c r="E2783" s="5">
        <f t="shared" si="1"/>
        <v>0.1407564162</v>
      </c>
    </row>
    <row r="2784">
      <c r="A2784" s="3">
        <v>44858.916666666664</v>
      </c>
      <c r="B2784" s="1">
        <v>250.88</v>
      </c>
      <c r="C2784" s="1">
        <v>247.62561</v>
      </c>
      <c r="D2784" s="1">
        <v>0.0131423805477955</v>
      </c>
      <c r="E2784" s="5">
        <f t="shared" si="1"/>
        <v>0.1385948584</v>
      </c>
    </row>
    <row r="2785">
      <c r="A2785" s="3">
        <v>44858.958333333336</v>
      </c>
      <c r="B2785" s="1">
        <v>247.84</v>
      </c>
      <c r="C2785" s="1">
        <v>249.38654</v>
      </c>
      <c r="D2785" s="1">
        <v>0.00620137718739749</v>
      </c>
      <c r="E2785" s="5">
        <f t="shared" si="1"/>
        <v>0.1343563324</v>
      </c>
    </row>
    <row r="2786">
      <c r="A2786" s="3">
        <v>44859.0</v>
      </c>
      <c r="B2786" s="1">
        <v>247.23</v>
      </c>
      <c r="C2786" s="1">
        <v>278.19773</v>
      </c>
      <c r="D2786" s="1">
        <v>0.111315538052736</v>
      </c>
      <c r="E2786" s="5">
        <f t="shared" si="1"/>
        <v>0.1380267362</v>
      </c>
    </row>
    <row r="2787">
      <c r="A2787" s="3">
        <v>44859.041666666664</v>
      </c>
      <c r="B2787" s="1">
        <v>244.4</v>
      </c>
      <c r="C2787" s="1">
        <v>282.16632</v>
      </c>
      <c r="D2787" s="1">
        <v>0.133844180978084</v>
      </c>
      <c r="E2787" s="5">
        <f t="shared" si="1"/>
        <v>0.1430038561</v>
      </c>
    </row>
    <row r="2788">
      <c r="A2788" s="3">
        <v>44859.083333333336</v>
      </c>
      <c r="B2788" s="1">
        <v>236.97</v>
      </c>
      <c r="C2788" s="1">
        <v>282.70001</v>
      </c>
      <c r="D2788" s="1">
        <v>0.161761614369946</v>
      </c>
      <c r="E2788" s="5">
        <f t="shared" si="1"/>
        <v>0.1490859663</v>
      </c>
    </row>
    <row r="2789">
      <c r="A2789" s="3">
        <v>44859.125</v>
      </c>
      <c r="B2789" s="1">
        <v>228.73</v>
      </c>
      <c r="C2789" s="1">
        <v>278.94306</v>
      </c>
      <c r="D2789" s="1">
        <v>0.180011863353044</v>
      </c>
      <c r="E2789" s="5">
        <f t="shared" si="1"/>
        <v>0.1551256661</v>
      </c>
    </row>
    <row r="2790">
      <c r="A2790" s="3">
        <v>44859.166666666664</v>
      </c>
      <c r="B2790" s="1">
        <v>207.8</v>
      </c>
      <c r="C2790" s="1">
        <v>271.92352</v>
      </c>
      <c r="D2790" s="1">
        <v>0.235814540794411</v>
      </c>
      <c r="E2790" s="5">
        <f t="shared" si="1"/>
        <v>0.1636197557</v>
      </c>
    </row>
    <row r="2791">
      <c r="A2791" s="3">
        <v>44859.208333333336</v>
      </c>
      <c r="B2791" s="1">
        <v>191.4</v>
      </c>
      <c r="C2791" s="1">
        <v>263.12538</v>
      </c>
      <c r="D2791" s="1">
        <v>0.272590124145378</v>
      </c>
      <c r="E2791" s="5">
        <f t="shared" si="1"/>
        <v>0.1723594085</v>
      </c>
    </row>
    <row r="2792">
      <c r="A2792" s="3">
        <v>44859.25</v>
      </c>
      <c r="B2792" s="1">
        <v>184.59</v>
      </c>
      <c r="C2792" s="1">
        <v>254.25325</v>
      </c>
      <c r="D2792" s="1">
        <v>0.273991581228558</v>
      </c>
      <c r="E2792" s="5">
        <f t="shared" si="1"/>
        <v>0.1799923328</v>
      </c>
    </row>
    <row r="2793">
      <c r="A2793" s="3">
        <v>44859.291666666664</v>
      </c>
      <c r="B2793" s="1">
        <v>177.18</v>
      </c>
      <c r="C2793" s="1">
        <v>247.01921</v>
      </c>
      <c r="D2793" s="1">
        <v>0.282727849384669</v>
      </c>
      <c r="E2793" s="5">
        <f t="shared" si="1"/>
        <v>0.1866543402</v>
      </c>
    </row>
    <row r="2794">
      <c r="A2794" s="3">
        <v>44859.333333333336</v>
      </c>
      <c r="B2794" s="1">
        <v>177.37</v>
      </c>
      <c r="C2794" s="1">
        <v>241.87078</v>
      </c>
      <c r="D2794" s="1">
        <v>0.266674544151219</v>
      </c>
      <c r="E2794" s="5">
        <f t="shared" si="1"/>
        <v>0.1921445137</v>
      </c>
    </row>
    <row r="2795">
      <c r="A2795" s="3">
        <v>44859.375</v>
      </c>
      <c r="B2795" s="1">
        <v>189.35</v>
      </c>
      <c r="C2795" s="1">
        <v>239.64277</v>
      </c>
      <c r="D2795" s="1">
        <v>0.209865584511479</v>
      </c>
      <c r="E2795" s="5">
        <f t="shared" si="1"/>
        <v>0.196383023</v>
      </c>
    </row>
    <row r="2796">
      <c r="A2796" s="3">
        <v>44859.416666666664</v>
      </c>
      <c r="B2796" s="1">
        <v>205.37</v>
      </c>
      <c r="C2796" s="1">
        <v>240.17185</v>
      </c>
      <c r="D2796" s="1">
        <v>0.144903951066704</v>
      </c>
      <c r="E2796" s="5">
        <f t="shared" si="1"/>
        <v>0.1983643837</v>
      </c>
    </row>
    <row r="2797">
      <c r="A2797" s="3">
        <v>44859.458333333336</v>
      </c>
      <c r="B2797" s="1">
        <v>223.25</v>
      </c>
      <c r="C2797" s="1">
        <v>243.40265</v>
      </c>
      <c r="D2797" s="1">
        <v>0.0827955242064948</v>
      </c>
      <c r="E2797" s="5">
        <f t="shared" si="1"/>
        <v>0.2010955463</v>
      </c>
    </row>
    <row r="2798">
      <c r="A2798" s="3">
        <v>44859.5</v>
      </c>
      <c r="B2798" s="1">
        <v>239.86</v>
      </c>
      <c r="C2798" s="1">
        <v>247.57318</v>
      </c>
      <c r="D2798" s="1">
        <v>0.0311551517817882</v>
      </c>
      <c r="E2798" s="5">
        <f t="shared" si="1"/>
        <v>0.1985905305</v>
      </c>
    </row>
    <row r="2799">
      <c r="A2799" s="3">
        <v>44859.541666666664</v>
      </c>
      <c r="B2799" s="1">
        <v>258.88</v>
      </c>
      <c r="C2799" s="1">
        <v>251.55405</v>
      </c>
      <c r="D2799" s="1">
        <v>0.02912276705543</v>
      </c>
      <c r="E2799" s="5">
        <f t="shared" si="1"/>
        <v>0.184625479</v>
      </c>
    </row>
    <row r="2800">
      <c r="A2800" s="3">
        <v>44859.583333333336</v>
      </c>
      <c r="B2800" s="1">
        <v>249.52</v>
      </c>
      <c r="C2800" s="1">
        <v>254.73606</v>
      </c>
      <c r="D2800" s="1">
        <v>0.0204763314624556</v>
      </c>
      <c r="E2800" s="5">
        <f t="shared" si="1"/>
        <v>0.1665360779</v>
      </c>
    </row>
    <row r="2801">
      <c r="A2801" s="3">
        <v>44859.625</v>
      </c>
      <c r="B2801" s="1">
        <v>219.62</v>
      </c>
      <c r="C2801" s="1">
        <v>259.52394</v>
      </c>
      <c r="D2801" s="1">
        <v>0.153758223615131</v>
      </c>
      <c r="E2801" s="5">
        <f t="shared" si="1"/>
        <v>0.1574534502</v>
      </c>
    </row>
    <row r="2802">
      <c r="A2802" s="3">
        <v>44859.666666666664</v>
      </c>
      <c r="B2802" s="1">
        <v>216.55</v>
      </c>
      <c r="C2802" s="1">
        <v>264.90021</v>
      </c>
      <c r="D2802" s="1">
        <v>0.182522354361289</v>
      </c>
      <c r="E2802" s="5">
        <f t="shared" si="1"/>
        <v>0.1522506805</v>
      </c>
    </row>
    <row r="2803">
      <c r="A2803" s="3">
        <v>44859.708333333336</v>
      </c>
      <c r="B2803" s="1">
        <v>224.34</v>
      </c>
      <c r="C2803" s="1">
        <v>270.4726</v>
      </c>
      <c r="D2803" s="1">
        <v>0.170562933176965</v>
      </c>
      <c r="E2803" s="5">
        <f t="shared" si="1"/>
        <v>0.1491725516</v>
      </c>
    </row>
    <row r="2804">
      <c r="A2804" s="3">
        <v>44859.75</v>
      </c>
      <c r="B2804" s="1">
        <v>242.06</v>
      </c>
      <c r="C2804" s="1">
        <v>275.76584</v>
      </c>
      <c r="D2804" s="1">
        <v>0.122226306202392</v>
      </c>
      <c r="E2804" s="5">
        <f t="shared" si="1"/>
        <v>0.1460115102</v>
      </c>
    </row>
    <row r="2805">
      <c r="A2805" s="3">
        <v>44859.791666666664</v>
      </c>
      <c r="B2805" s="1">
        <v>267.2</v>
      </c>
      <c r="C2805" s="1">
        <v>282.1644</v>
      </c>
      <c r="D2805" s="1">
        <v>0.0530343303407517</v>
      </c>
      <c r="E2805" s="5">
        <f t="shared" si="1"/>
        <v>0.1394314142</v>
      </c>
    </row>
    <row r="2806">
      <c r="A2806" s="3">
        <v>44859.833333333336</v>
      </c>
      <c r="B2806" s="1">
        <v>282.18</v>
      </c>
      <c r="C2806" s="1">
        <v>290.23963</v>
      </c>
      <c r="D2806" s="1">
        <v>0.0277688818718517</v>
      </c>
      <c r="E2806" s="5">
        <f t="shared" si="1"/>
        <v>0.1340562557</v>
      </c>
    </row>
    <row r="2807">
      <c r="A2807" s="3">
        <v>44859.875</v>
      </c>
      <c r="B2807" s="1">
        <v>297.71</v>
      </c>
      <c r="C2807" s="1">
        <v>299.7542</v>
      </c>
      <c r="D2807" s="1">
        <v>0.00681958751537108</v>
      </c>
      <c r="E2807" s="5">
        <f t="shared" si="1"/>
        <v>0.1322119801</v>
      </c>
    </row>
    <row r="2808">
      <c r="A2808" s="3">
        <v>44859.916666666664</v>
      </c>
      <c r="B2808" s="1">
        <v>313.32</v>
      </c>
      <c r="C2808" s="1">
        <v>308.83064</v>
      </c>
      <c r="D2808" s="1">
        <v>0.0145366405354079</v>
      </c>
      <c r="E2808" s="5">
        <f t="shared" si="1"/>
        <v>0.1322700742</v>
      </c>
    </row>
    <row r="2809">
      <c r="A2809" s="3">
        <v>44859.958333333336</v>
      </c>
      <c r="B2809" s="1">
        <v>347.16</v>
      </c>
      <c r="C2809" s="1">
        <v>316.59347</v>
      </c>
      <c r="D2809" s="1">
        <v>0.0965482010731301</v>
      </c>
      <c r="E2809" s="5">
        <f t="shared" si="1"/>
        <v>0.1360345252</v>
      </c>
    </row>
    <row r="2810">
      <c r="A2810" s="3">
        <v>44860.0</v>
      </c>
      <c r="B2810" s="1">
        <v>406.57</v>
      </c>
      <c r="C2810" s="1">
        <v>369.00844</v>
      </c>
      <c r="D2810" s="1">
        <v>0.101790517311744</v>
      </c>
      <c r="E2810" s="5">
        <f t="shared" si="1"/>
        <v>0.1356376494</v>
      </c>
    </row>
    <row r="2811">
      <c r="A2811" s="3">
        <v>44860.041666666664</v>
      </c>
      <c r="B2811" s="1">
        <v>419.2</v>
      </c>
      <c r="C2811" s="1">
        <v>369.66201</v>
      </c>
      <c r="D2811" s="1">
        <v>0.134008874755617</v>
      </c>
      <c r="E2811" s="5">
        <f t="shared" si="1"/>
        <v>0.1356445116</v>
      </c>
    </row>
    <row r="2812">
      <c r="A2812" s="3">
        <v>44860.083333333336</v>
      </c>
      <c r="B2812" s="1">
        <v>409.3</v>
      </c>
      <c r="C2812" s="1">
        <v>364.64804</v>
      </c>
      <c r="D2812" s="1">
        <v>0.122452214469602</v>
      </c>
      <c r="E2812" s="5">
        <f t="shared" si="1"/>
        <v>0.1340066199</v>
      </c>
    </row>
    <row r="2813">
      <c r="A2813" s="3">
        <v>44860.125</v>
      </c>
      <c r="B2813" s="1">
        <v>401.68</v>
      </c>
      <c r="C2813" s="1">
        <v>354.72428</v>
      </c>
      <c r="D2813" s="1">
        <v>0.132372444310832</v>
      </c>
      <c r="E2813" s="5">
        <f t="shared" si="1"/>
        <v>0.1320216441</v>
      </c>
    </row>
    <row r="2814">
      <c r="A2814" s="3">
        <v>44860.166666666664</v>
      </c>
      <c r="B2814" s="1">
        <v>386.47</v>
      </c>
      <c r="C2814" s="1">
        <v>343.16926</v>
      </c>
      <c r="D2814" s="1">
        <v>0.126178959036132</v>
      </c>
      <c r="E2814" s="5">
        <f t="shared" si="1"/>
        <v>0.1274534949</v>
      </c>
    </row>
    <row r="2815">
      <c r="A2815" s="3">
        <v>44860.208333333336</v>
      </c>
      <c r="B2815" s="1">
        <v>366.69</v>
      </c>
      <c r="C2815" s="1">
        <v>332.7624</v>
      </c>
      <c r="D2815" s="1">
        <v>0.101957432690712</v>
      </c>
      <c r="E2815" s="5">
        <f t="shared" si="1"/>
        <v>0.1203437994</v>
      </c>
    </row>
    <row r="2816">
      <c r="A2816" s="3">
        <v>44860.25</v>
      </c>
      <c r="B2816" s="1">
        <v>351.05</v>
      </c>
      <c r="C2816" s="1">
        <v>324.5551</v>
      </c>
      <c r="D2816" s="1">
        <v>0.0816345206099057</v>
      </c>
      <c r="E2816" s="5">
        <f t="shared" si="1"/>
        <v>0.1123289219</v>
      </c>
    </row>
    <row r="2817">
      <c r="A2817" s="3">
        <v>44860.291666666664</v>
      </c>
      <c r="B2817" s="1">
        <v>334.51</v>
      </c>
      <c r="C2817" s="1">
        <v>317.86205</v>
      </c>
      <c r="D2817" s="1">
        <v>0.0523747644615014</v>
      </c>
      <c r="E2817" s="5">
        <f t="shared" si="1"/>
        <v>0.1027308767</v>
      </c>
    </row>
    <row r="2818">
      <c r="A2818" s="3">
        <v>44860.333333333336</v>
      </c>
      <c r="B2818" s="1">
        <v>315.15</v>
      </c>
      <c r="C2818" s="1">
        <v>313.69709</v>
      </c>
      <c r="D2818" s="1">
        <v>0.00463156990075991</v>
      </c>
      <c r="E2818" s="5">
        <f t="shared" si="1"/>
        <v>0.09181241943</v>
      </c>
    </row>
    <row r="2819">
      <c r="A2819" s="3">
        <v>44860.375</v>
      </c>
      <c r="B2819" s="1">
        <v>308.45</v>
      </c>
      <c r="C2819" s="1">
        <v>313.6109</v>
      </c>
      <c r="D2819" s="1">
        <v>0.0164563795454814</v>
      </c>
      <c r="E2819" s="5">
        <f t="shared" si="1"/>
        <v>0.08375370256</v>
      </c>
    </row>
    <row r="2820">
      <c r="A2820" s="3">
        <v>44860.416666666664</v>
      </c>
      <c r="B2820" s="1">
        <v>313.75</v>
      </c>
      <c r="C2820" s="1">
        <v>317.74289</v>
      </c>
      <c r="D2820" s="1">
        <v>0.012566418087278</v>
      </c>
      <c r="E2820" s="5">
        <f t="shared" si="1"/>
        <v>0.07823963868</v>
      </c>
    </row>
    <row r="2821">
      <c r="A2821" s="3">
        <v>44860.458333333336</v>
      </c>
      <c r="B2821" s="1">
        <v>319.01</v>
      </c>
      <c r="C2821" s="1">
        <v>324.76327</v>
      </c>
      <c r="D2821" s="1">
        <v>0.0177152730356483</v>
      </c>
      <c r="E2821" s="5">
        <f t="shared" si="1"/>
        <v>0.07552796155</v>
      </c>
    </row>
    <row r="2822">
      <c r="A2822" s="3">
        <v>44860.5</v>
      </c>
      <c r="B2822" s="1">
        <v>319.45</v>
      </c>
      <c r="C2822" s="1">
        <v>330.4931</v>
      </c>
      <c r="D2822" s="1">
        <v>0.0334140107614955</v>
      </c>
      <c r="E2822" s="5">
        <f t="shared" si="1"/>
        <v>0.07562208067</v>
      </c>
    </row>
    <row r="2823">
      <c r="A2823" s="3">
        <v>44860.541666666664</v>
      </c>
      <c r="B2823" s="1">
        <v>318.03</v>
      </c>
      <c r="C2823" s="1">
        <v>331.4693</v>
      </c>
      <c r="D2823" s="1">
        <v>0.0405446296233165</v>
      </c>
      <c r="E2823" s="5">
        <f t="shared" si="1"/>
        <v>0.07609799161</v>
      </c>
    </row>
    <row r="2824">
      <c r="A2824" s="3">
        <v>44860.583333333336</v>
      </c>
      <c r="B2824" s="1">
        <v>292.75</v>
      </c>
      <c r="C2824" s="1">
        <v>327.15594</v>
      </c>
      <c r="D2824" s="1">
        <v>0.105166789880079</v>
      </c>
      <c r="E2824" s="5">
        <f t="shared" si="1"/>
        <v>0.07962676072</v>
      </c>
    </row>
    <row r="2825">
      <c r="A2825" s="3">
        <v>44860.625</v>
      </c>
      <c r="B2825" s="1">
        <v>254.18</v>
      </c>
      <c r="C2825" s="1">
        <v>321.65077</v>
      </c>
      <c r="D2825" s="1">
        <v>0.209764055593586</v>
      </c>
      <c r="E2825" s="5">
        <f t="shared" si="1"/>
        <v>0.08196033705</v>
      </c>
    </row>
    <row r="2826">
      <c r="A2826" s="3">
        <v>44860.666666666664</v>
      </c>
      <c r="B2826" s="1">
        <v>248.74</v>
      </c>
      <c r="C2826" s="1">
        <v>316.70951</v>
      </c>
      <c r="D2826" s="1">
        <v>0.214611522085333</v>
      </c>
      <c r="E2826" s="5">
        <f t="shared" si="1"/>
        <v>0.0832973857</v>
      </c>
    </row>
    <row r="2827">
      <c r="A2827" s="3">
        <v>44860.708333333336</v>
      </c>
      <c r="B2827" s="1">
        <v>218.91</v>
      </c>
      <c r="C2827" s="1">
        <v>313.94045</v>
      </c>
      <c r="D2827" s="1">
        <v>0.302702152589766</v>
      </c>
      <c r="E2827" s="5">
        <f t="shared" si="1"/>
        <v>0.08880318651</v>
      </c>
    </row>
    <row r="2828">
      <c r="A2828" s="3">
        <v>44860.75</v>
      </c>
      <c r="B2828" s="1">
        <v>204.7</v>
      </c>
      <c r="C2828" s="1">
        <v>311.89395</v>
      </c>
      <c r="D2828" s="1">
        <v>0.343687173156132</v>
      </c>
      <c r="E2828" s="5">
        <f t="shared" si="1"/>
        <v>0.09803072264</v>
      </c>
    </row>
    <row r="2829">
      <c r="A2829" s="3">
        <v>44860.791666666664</v>
      </c>
      <c r="B2829" s="1">
        <v>199.95</v>
      </c>
      <c r="C2829" s="1">
        <v>309.96291</v>
      </c>
      <c r="D2829" s="1">
        <v>0.35492281963671</v>
      </c>
      <c r="E2829" s="5">
        <f t="shared" si="1"/>
        <v>0.1106094097</v>
      </c>
    </row>
    <row r="2830">
      <c r="A2830" s="3">
        <v>44860.833333333336</v>
      </c>
      <c r="B2830" s="1">
        <v>205.56</v>
      </c>
      <c r="C2830" s="1">
        <v>309.49226</v>
      </c>
      <c r="D2830" s="1">
        <v>0.335815377095375</v>
      </c>
      <c r="E2830" s="5">
        <f t="shared" si="1"/>
        <v>0.1234446803</v>
      </c>
    </row>
    <row r="2831">
      <c r="A2831" s="3">
        <v>44860.875</v>
      </c>
      <c r="B2831" s="1">
        <v>209.12</v>
      </c>
      <c r="C2831" s="1">
        <v>312.36613</v>
      </c>
      <c r="D2831" s="1">
        <v>0.33052920942485</v>
      </c>
      <c r="E2831" s="5">
        <f t="shared" si="1"/>
        <v>0.1369325812</v>
      </c>
    </row>
    <row r="2832">
      <c r="A2832" s="3">
        <v>44860.916666666664</v>
      </c>
      <c r="B2832" s="1">
        <v>212.26</v>
      </c>
      <c r="C2832" s="1">
        <v>318.50747</v>
      </c>
      <c r="D2832" s="1">
        <v>0.333579209303945</v>
      </c>
      <c r="E2832" s="5">
        <f t="shared" si="1"/>
        <v>0.1502260216</v>
      </c>
    </row>
    <row r="2833">
      <c r="A2833" s="3">
        <v>44860.958333333336</v>
      </c>
      <c r="B2833" s="1">
        <v>229.91</v>
      </c>
      <c r="C2833" s="1">
        <v>326.22435</v>
      </c>
      <c r="D2833" s="1">
        <v>0.295239610409216</v>
      </c>
      <c r="E2833" s="5">
        <f t="shared" si="1"/>
        <v>0.1585048303</v>
      </c>
    </row>
    <row r="2834">
      <c r="A2834" s="3">
        <v>44861.0</v>
      </c>
      <c r="B2834" s="1">
        <v>284.04</v>
      </c>
      <c r="C2834" s="1">
        <v>286.09048</v>
      </c>
      <c r="D2834" s="1">
        <v>0.00716724303444138</v>
      </c>
      <c r="E2834" s="5">
        <f t="shared" si="1"/>
        <v>0.1545621939</v>
      </c>
    </row>
    <row r="2835">
      <c r="A2835" s="3">
        <v>44861.041666666664</v>
      </c>
      <c r="B2835" s="1">
        <v>284.79</v>
      </c>
      <c r="C2835" s="1">
        <v>280.78768</v>
      </c>
      <c r="D2835" s="1">
        <v>0.0142539017381389</v>
      </c>
      <c r="E2835" s="5">
        <f t="shared" si="1"/>
        <v>0.1495724034</v>
      </c>
    </row>
    <row r="2836">
      <c r="A2836" s="3">
        <v>44861.083333333336</v>
      </c>
      <c r="B2836" s="1">
        <v>252.55</v>
      </c>
      <c r="C2836" s="1">
        <v>268.77653</v>
      </c>
      <c r="D2836" s="1">
        <v>0.0603718263644521</v>
      </c>
      <c r="E2836" s="5">
        <f t="shared" si="1"/>
        <v>0.1469857205</v>
      </c>
    </row>
    <row r="2837">
      <c r="A2837" s="3">
        <v>44861.125</v>
      </c>
      <c r="B2837" s="1">
        <v>239.83</v>
      </c>
      <c r="C2837" s="1">
        <v>251.80856</v>
      </c>
      <c r="D2837" s="1">
        <v>0.0475701064332363</v>
      </c>
      <c r="E2837" s="5">
        <f t="shared" si="1"/>
        <v>0.1434522898</v>
      </c>
    </row>
    <row r="2838">
      <c r="A2838" s="3">
        <v>44861.166666666664</v>
      </c>
      <c r="B2838" s="1">
        <v>225.72</v>
      </c>
      <c r="C2838" s="1">
        <v>231.26091</v>
      </c>
      <c r="D2838" s="1">
        <v>0.0239595615186327</v>
      </c>
      <c r="E2838" s="5">
        <f t="shared" si="1"/>
        <v>0.1391931482</v>
      </c>
    </row>
    <row r="2839">
      <c r="A2839" s="3">
        <v>44861.208333333336</v>
      </c>
      <c r="B2839" s="1">
        <v>210.53</v>
      </c>
      <c r="C2839" s="1">
        <v>211.72984</v>
      </c>
      <c r="D2839" s="1">
        <v>0.00566684412551388</v>
      </c>
      <c r="E2839" s="5">
        <f t="shared" si="1"/>
        <v>0.1351810404</v>
      </c>
    </row>
    <row r="2840">
      <c r="A2840" s="3">
        <v>44861.25</v>
      </c>
      <c r="B2840" s="1">
        <v>194.2</v>
      </c>
      <c r="C2840" s="1">
        <v>197.2536</v>
      </c>
      <c r="D2840" s="1">
        <v>0.0154805793151558</v>
      </c>
      <c r="E2840" s="5">
        <f t="shared" si="1"/>
        <v>0.1324246261</v>
      </c>
    </row>
    <row r="2841">
      <c r="A2841" s="3">
        <v>44861.291666666664</v>
      </c>
      <c r="B2841" s="1">
        <v>176.91</v>
      </c>
      <c r="C2841" s="1">
        <v>189.40725</v>
      </c>
      <c r="D2841" s="1">
        <v>0.0659808428663634</v>
      </c>
      <c r="E2841" s="5">
        <f t="shared" si="1"/>
        <v>0.1329915461</v>
      </c>
    </row>
    <row r="2842">
      <c r="A2842" s="3">
        <v>44861.333333333336</v>
      </c>
      <c r="B2842" s="1">
        <v>174.57</v>
      </c>
      <c r="C2842" s="1">
        <v>187.67929</v>
      </c>
      <c r="D2842" s="1">
        <v>0.0698494223843238</v>
      </c>
      <c r="E2842" s="5">
        <f t="shared" si="1"/>
        <v>0.1357089566</v>
      </c>
    </row>
    <row r="2843">
      <c r="A2843" s="3">
        <v>44861.375</v>
      </c>
      <c r="B2843" s="1">
        <v>172.75</v>
      </c>
      <c r="C2843" s="1">
        <v>190.69972</v>
      </c>
      <c r="D2843" s="1">
        <v>0.0941255708188769</v>
      </c>
      <c r="E2843" s="5">
        <f t="shared" si="1"/>
        <v>0.1389451729</v>
      </c>
    </row>
    <row r="2844">
      <c r="A2844" s="3">
        <v>44861.416666666664</v>
      </c>
      <c r="B2844" s="1">
        <v>184.42</v>
      </c>
      <c r="C2844" s="1">
        <v>197.6928</v>
      </c>
      <c r="D2844" s="1">
        <v>0.0671385098496253</v>
      </c>
      <c r="E2844" s="5">
        <f t="shared" si="1"/>
        <v>0.14121901</v>
      </c>
    </row>
    <row r="2845">
      <c r="A2845" s="3">
        <v>44861.458333333336</v>
      </c>
      <c r="B2845" s="1">
        <v>202.54</v>
      </c>
      <c r="C2845" s="1">
        <v>206.4811</v>
      </c>
      <c r="D2845" s="1">
        <v>0.0190869769678677</v>
      </c>
      <c r="E2845" s="5">
        <f t="shared" si="1"/>
        <v>0.1412761644</v>
      </c>
    </row>
    <row r="2846">
      <c r="A2846" s="3">
        <v>44861.5</v>
      </c>
      <c r="B2846" s="1">
        <v>230.38</v>
      </c>
      <c r="C2846" s="1">
        <v>214.1723</v>
      </c>
      <c r="D2846" s="1">
        <v>0.0756759861102485</v>
      </c>
      <c r="E2846" s="5">
        <f t="shared" si="1"/>
        <v>0.14303708</v>
      </c>
    </row>
    <row r="2847">
      <c r="A2847" s="3">
        <v>44861.541666666664</v>
      </c>
      <c r="B2847" s="1">
        <v>244.38</v>
      </c>
      <c r="C2847" s="1">
        <v>217.83395</v>
      </c>
      <c r="D2847" s="1">
        <v>0.121863694800557</v>
      </c>
      <c r="E2847" s="5">
        <f t="shared" si="1"/>
        <v>0.1464253744</v>
      </c>
    </row>
    <row r="2848">
      <c r="A2848" s="3">
        <v>44861.583333333336</v>
      </c>
      <c r="B2848" s="1">
        <v>227.52</v>
      </c>
      <c r="C2848" s="1">
        <v>216.64615</v>
      </c>
      <c r="D2848" s="1">
        <v>0.0501917527728972</v>
      </c>
      <c r="E2848" s="5">
        <f t="shared" si="1"/>
        <v>0.1441347478</v>
      </c>
    </row>
    <row r="2849">
      <c r="A2849" s="3">
        <v>44861.625</v>
      </c>
      <c r="B2849" s="1">
        <v>215.2</v>
      </c>
      <c r="C2849" s="1">
        <v>214.07692</v>
      </c>
      <c r="D2849" s="1">
        <v>0.0052461517103291</v>
      </c>
      <c r="E2849" s="5">
        <f t="shared" si="1"/>
        <v>0.1356131685</v>
      </c>
    </row>
    <row r="2850">
      <c r="A2850" s="3">
        <v>44861.666666666664</v>
      </c>
      <c r="B2850" s="1">
        <v>197.13</v>
      </c>
      <c r="C2850" s="1">
        <v>210.06394</v>
      </c>
      <c r="D2850" s="1">
        <v>0.0615714434376504</v>
      </c>
      <c r="E2850" s="5">
        <f t="shared" si="1"/>
        <v>0.1292364986</v>
      </c>
    </row>
    <row r="2851">
      <c r="A2851" s="3">
        <v>44861.708333333336</v>
      </c>
      <c r="B2851" s="1">
        <v>196.64</v>
      </c>
      <c r="C2851" s="1">
        <v>207.00544</v>
      </c>
      <c r="D2851" s="1">
        <v>0.0500732734366788</v>
      </c>
      <c r="E2851" s="5">
        <f t="shared" si="1"/>
        <v>0.1187102953</v>
      </c>
    </row>
    <row r="2852">
      <c r="A2852" s="3">
        <v>44861.75</v>
      </c>
      <c r="B2852" s="1">
        <v>196.04</v>
      </c>
      <c r="C2852" s="1">
        <v>206.29468</v>
      </c>
      <c r="D2852" s="1">
        <v>0.04970889215369</v>
      </c>
      <c r="E2852" s="5">
        <f t="shared" si="1"/>
        <v>0.1064612002</v>
      </c>
    </row>
    <row r="2853">
      <c r="A2853" s="3">
        <v>44861.791666666664</v>
      </c>
      <c r="B2853" s="1">
        <v>200.45</v>
      </c>
      <c r="C2853" s="1">
        <v>206.69511</v>
      </c>
      <c r="D2853" s="1">
        <v>0.0302141158540229</v>
      </c>
      <c r="E2853" s="5">
        <f t="shared" si="1"/>
        <v>0.09293167091</v>
      </c>
    </row>
    <row r="2854">
      <c r="A2854" s="3">
        <v>44861.833333333336</v>
      </c>
      <c r="B2854" s="1">
        <v>205.05</v>
      </c>
      <c r="C2854" s="1">
        <v>207.87281</v>
      </c>
      <c r="D2854" s="1">
        <v>0.0135795056602158</v>
      </c>
      <c r="E2854" s="5">
        <f t="shared" si="1"/>
        <v>0.07950517627</v>
      </c>
    </row>
    <row r="2855">
      <c r="A2855" s="3">
        <v>44861.875</v>
      </c>
      <c r="B2855" s="1">
        <v>214.56</v>
      </c>
      <c r="C2855" s="1">
        <v>210.22677</v>
      </c>
      <c r="D2855" s="1">
        <v>0.0206121703720226</v>
      </c>
      <c r="E2855" s="5">
        <f t="shared" si="1"/>
        <v>0.06659196631</v>
      </c>
    </row>
    <row r="2856">
      <c r="A2856" s="3">
        <v>44861.916666666664</v>
      </c>
      <c r="B2856" s="1">
        <v>228.56</v>
      </c>
      <c r="C2856" s="1">
        <v>213.67304</v>
      </c>
      <c r="D2856" s="1">
        <v>0.0696716815560822</v>
      </c>
      <c r="E2856" s="5">
        <f t="shared" si="1"/>
        <v>0.05559581932</v>
      </c>
    </row>
    <row r="2857">
      <c r="A2857" s="3">
        <v>44861.958333333336</v>
      </c>
      <c r="B2857" s="1">
        <v>242.82</v>
      </c>
      <c r="C2857" s="1">
        <v>218.97646</v>
      </c>
      <c r="D2857" s="1">
        <v>0.108886315908111</v>
      </c>
      <c r="E2857" s="5">
        <f t="shared" si="1"/>
        <v>0.04783109872</v>
      </c>
    </row>
    <row r="2858">
      <c r="A2858" s="3">
        <v>44862.0</v>
      </c>
      <c r="B2858" s="1">
        <v>276.35</v>
      </c>
      <c r="C2858" s="1">
        <v>284.59663</v>
      </c>
      <c r="D2858" s="1">
        <v>0.028976555344313</v>
      </c>
      <c r="E2858" s="5">
        <f t="shared" si="1"/>
        <v>0.04873982006</v>
      </c>
    </row>
    <row r="2859">
      <c r="A2859" s="3">
        <v>44862.041666666664</v>
      </c>
      <c r="B2859" s="1">
        <v>270.25</v>
      </c>
      <c r="C2859" s="1">
        <v>283.19566</v>
      </c>
      <c r="D2859" s="1">
        <v>0.0457127768130344</v>
      </c>
      <c r="E2859" s="5">
        <f t="shared" si="1"/>
        <v>0.05005060652</v>
      </c>
    </row>
    <row r="2860">
      <c r="A2860" s="3">
        <v>44862.083333333336</v>
      </c>
      <c r="B2860" s="1">
        <v>242.24</v>
      </c>
      <c r="C2860" s="1">
        <v>277.50357</v>
      </c>
      <c r="D2860" s="1">
        <v>0.127074293134319</v>
      </c>
      <c r="E2860" s="5">
        <f t="shared" si="1"/>
        <v>0.05282987597</v>
      </c>
    </row>
    <row r="2861">
      <c r="A2861" s="3">
        <v>44862.125</v>
      </c>
      <c r="B2861" s="1">
        <v>233.6</v>
      </c>
      <c r="C2861" s="1">
        <v>269.52298</v>
      </c>
      <c r="D2861" s="1">
        <v>0.133283551554676</v>
      </c>
      <c r="E2861" s="5">
        <f t="shared" si="1"/>
        <v>0.05640126952</v>
      </c>
    </row>
    <row r="2862">
      <c r="A2862" s="3">
        <v>44862.166666666664</v>
      </c>
      <c r="B2862" s="1">
        <v>236.58</v>
      </c>
      <c r="C2862" s="1">
        <v>259.93317</v>
      </c>
      <c r="D2862" s="1">
        <v>0.0898429777161568</v>
      </c>
      <c r="E2862" s="5">
        <f t="shared" si="1"/>
        <v>0.05914641186</v>
      </c>
    </row>
    <row r="2863">
      <c r="A2863" s="3">
        <v>44862.208333333336</v>
      </c>
      <c r="B2863" s="1">
        <v>252.28</v>
      </c>
      <c r="C2863" s="1">
        <v>250.82247</v>
      </c>
      <c r="D2863" s="1">
        <v>0.00581100249909823</v>
      </c>
      <c r="E2863" s="5">
        <f t="shared" si="1"/>
        <v>0.05915241846</v>
      </c>
    </row>
    <row r="2864">
      <c r="A2864" s="3">
        <v>44862.25</v>
      </c>
      <c r="B2864" s="1">
        <v>262.81</v>
      </c>
      <c r="C2864" s="1">
        <v>244.7075</v>
      </c>
      <c r="D2864" s="1">
        <v>0.0739760734754757</v>
      </c>
      <c r="E2864" s="5">
        <f t="shared" si="1"/>
        <v>0.06158973072</v>
      </c>
    </row>
    <row r="2865">
      <c r="A2865" s="3">
        <v>44862.291666666664</v>
      </c>
      <c r="B2865" s="1">
        <v>261.3</v>
      </c>
      <c r="C2865" s="1">
        <v>242.36729</v>
      </c>
      <c r="D2865" s="1">
        <v>0.0781157803926429</v>
      </c>
      <c r="E2865" s="5">
        <f t="shared" si="1"/>
        <v>0.06209535311</v>
      </c>
    </row>
    <row r="2866">
      <c r="A2866" s="3">
        <v>44862.333333333336</v>
      </c>
      <c r="B2866" s="1">
        <v>260.22</v>
      </c>
      <c r="C2866" s="1">
        <v>242.84477</v>
      </c>
      <c r="D2866" s="1">
        <v>0.0715487099022145</v>
      </c>
      <c r="E2866" s="5">
        <f t="shared" si="1"/>
        <v>0.06216615676</v>
      </c>
    </row>
    <row r="2867">
      <c r="A2867" s="3">
        <v>44862.375</v>
      </c>
      <c r="B2867" s="1">
        <v>281.25</v>
      </c>
      <c r="C2867" s="1">
        <v>245.49787</v>
      </c>
      <c r="D2867" s="1">
        <v>0.145631120954328</v>
      </c>
      <c r="E2867" s="5">
        <f t="shared" si="1"/>
        <v>0.06431222135</v>
      </c>
    </row>
    <row r="2868">
      <c r="A2868" s="3">
        <v>44862.416666666664</v>
      </c>
      <c r="B2868" s="1">
        <v>258.51</v>
      </c>
      <c r="C2868" s="1">
        <v>249.82525</v>
      </c>
      <c r="D2868" s="1">
        <v>0.0347632995463828</v>
      </c>
      <c r="E2868" s="5">
        <f t="shared" si="1"/>
        <v>0.06296325425</v>
      </c>
    </row>
    <row r="2869">
      <c r="A2869" s="3">
        <v>44862.458333333336</v>
      </c>
      <c r="B2869" s="1">
        <v>251.49</v>
      </c>
      <c r="C2869" s="1">
        <v>255.30341</v>
      </c>
      <c r="D2869" s="1">
        <v>0.0149367765984794</v>
      </c>
      <c r="E2869" s="5">
        <f t="shared" si="1"/>
        <v>0.06279032924</v>
      </c>
    </row>
    <row r="2870">
      <c r="A2870" s="3">
        <v>44862.5</v>
      </c>
      <c r="B2870" s="1">
        <v>258.1</v>
      </c>
      <c r="C2870" s="1">
        <v>259.53893</v>
      </c>
      <c r="D2870" s="1">
        <v>0.00554417790040195</v>
      </c>
      <c r="E2870" s="5">
        <f t="shared" si="1"/>
        <v>0.05986817056</v>
      </c>
    </row>
    <row r="2871">
      <c r="A2871" s="3">
        <v>44862.541666666664</v>
      </c>
      <c r="B2871" s="1">
        <v>284.99</v>
      </c>
      <c r="C2871" s="1">
        <v>260.70312</v>
      </c>
      <c r="D2871" s="1">
        <v>0.0931591459281346</v>
      </c>
      <c r="E2871" s="5">
        <f t="shared" si="1"/>
        <v>0.05867214769</v>
      </c>
    </row>
    <row r="2872">
      <c r="A2872" s="3">
        <v>44862.583333333336</v>
      </c>
      <c r="B2872" s="1">
        <v>299.78</v>
      </c>
      <c r="C2872" s="1">
        <v>258.46403</v>
      </c>
      <c r="D2872" s="1">
        <v>0.159851914403718</v>
      </c>
      <c r="E2872" s="5">
        <f t="shared" si="1"/>
        <v>0.06324132109</v>
      </c>
    </row>
    <row r="2873">
      <c r="A2873" s="3">
        <v>44862.625</v>
      </c>
      <c r="B2873" s="1">
        <v>275.74</v>
      </c>
      <c r="C2873" s="1">
        <v>256.16376</v>
      </c>
      <c r="D2873" s="1">
        <v>0.0764208020681769</v>
      </c>
      <c r="E2873" s="5">
        <f t="shared" si="1"/>
        <v>0.06620693153</v>
      </c>
    </row>
    <row r="2874">
      <c r="A2874" s="3">
        <v>44862.666666666664</v>
      </c>
      <c r="B2874" s="1">
        <v>266.64</v>
      </c>
      <c r="C2874" s="1">
        <v>252.93098</v>
      </c>
      <c r="D2874" s="1">
        <v>0.0542006360786645</v>
      </c>
      <c r="E2874" s="5">
        <f t="shared" si="1"/>
        <v>0.06589981455</v>
      </c>
    </row>
    <row r="2875">
      <c r="A2875" s="3">
        <v>44862.708333333336</v>
      </c>
      <c r="B2875" s="1">
        <v>283.71</v>
      </c>
      <c r="C2875" s="1">
        <v>249.64595</v>
      </c>
      <c r="D2875" s="1">
        <v>0.136449439696498</v>
      </c>
      <c r="E2875" s="5">
        <f t="shared" si="1"/>
        <v>0.06949882148</v>
      </c>
    </row>
    <row r="2876">
      <c r="A2876" s="3">
        <v>44862.75</v>
      </c>
      <c r="B2876" s="1">
        <v>266.7</v>
      </c>
      <c r="C2876" s="1">
        <v>247.51847</v>
      </c>
      <c r="D2876" s="1">
        <v>0.0774953481249297</v>
      </c>
      <c r="E2876" s="5">
        <f t="shared" si="1"/>
        <v>0.07065659048</v>
      </c>
    </row>
    <row r="2877">
      <c r="A2877" s="3">
        <v>44862.791666666664</v>
      </c>
      <c r="B2877" s="1">
        <v>244.99</v>
      </c>
      <c r="C2877" s="1">
        <v>246.8403</v>
      </c>
      <c r="D2877" s="1">
        <v>0.00749593968245867</v>
      </c>
      <c r="E2877" s="5">
        <f t="shared" si="1"/>
        <v>0.0697099998</v>
      </c>
    </row>
    <row r="2878">
      <c r="A2878" s="3">
        <v>44862.833333333336</v>
      </c>
      <c r="B2878" s="1">
        <v>214.85</v>
      </c>
      <c r="C2878" s="1">
        <v>248.30554</v>
      </c>
      <c r="D2878" s="1">
        <v>0.134735374812821</v>
      </c>
      <c r="E2878" s="5">
        <f t="shared" si="1"/>
        <v>0.07475816102</v>
      </c>
    </row>
    <row r="2879">
      <c r="A2879" s="3">
        <v>44862.875</v>
      </c>
      <c r="B2879" s="1">
        <v>199.39</v>
      </c>
      <c r="C2879" s="1">
        <v>252.46602</v>
      </c>
      <c r="D2879" s="1">
        <v>0.210230350999314</v>
      </c>
      <c r="E2879" s="5">
        <f t="shared" si="1"/>
        <v>0.08265891855</v>
      </c>
    </row>
    <row r="2880">
      <c r="A2880" s="3">
        <v>44862.916666666664</v>
      </c>
      <c r="B2880" s="1">
        <v>204.37</v>
      </c>
      <c r="C2880" s="1">
        <v>258.38737</v>
      </c>
      <c r="D2880" s="1">
        <v>0.209055767702577</v>
      </c>
      <c r="E2880" s="5">
        <f t="shared" si="1"/>
        <v>0.0884665888</v>
      </c>
    </row>
    <row r="2881">
      <c r="A2881" s="3">
        <v>44862.958333333336</v>
      </c>
      <c r="B2881" s="1">
        <v>216.29</v>
      </c>
      <c r="C2881" s="1">
        <v>265.44404</v>
      </c>
      <c r="D2881" s="1">
        <v>0.185176657196748</v>
      </c>
      <c r="E2881" s="5">
        <f t="shared" si="1"/>
        <v>0.09164535302</v>
      </c>
    </row>
    <row r="2882">
      <c r="A2882" s="3">
        <v>44863.0</v>
      </c>
      <c r="B2882" s="1">
        <v>240.3</v>
      </c>
      <c r="C2882" s="1">
        <v>292.3805</v>
      </c>
      <c r="D2882" s="1">
        <v>0.1781257642011</v>
      </c>
      <c r="E2882" s="5">
        <f t="shared" si="1"/>
        <v>0.09785990339</v>
      </c>
    </row>
    <row r="2883">
      <c r="A2883" s="3">
        <v>44863.041666666664</v>
      </c>
      <c r="B2883" s="1">
        <v>277.43</v>
      </c>
      <c r="C2883" s="1">
        <v>291.29111</v>
      </c>
      <c r="D2883" s="1">
        <v>0.0475850773475373</v>
      </c>
      <c r="E2883" s="5">
        <f t="shared" si="1"/>
        <v>0.09793791591</v>
      </c>
    </row>
    <row r="2884">
      <c r="A2884" s="3">
        <v>44863.083333333336</v>
      </c>
      <c r="B2884" s="1">
        <v>289.76</v>
      </c>
      <c r="C2884" s="1">
        <v>286.28894</v>
      </c>
      <c r="D2884" s="1">
        <v>0.0121243244674417</v>
      </c>
      <c r="E2884" s="5">
        <f t="shared" si="1"/>
        <v>0.09314833389</v>
      </c>
    </row>
    <row r="2885">
      <c r="A2885" s="3">
        <v>44863.125</v>
      </c>
      <c r="B2885" s="1">
        <v>309.81</v>
      </c>
      <c r="C2885" s="1">
        <v>278.58135</v>
      </c>
      <c r="D2885" s="1">
        <v>0.112098853710056</v>
      </c>
      <c r="E2885" s="5">
        <f t="shared" si="1"/>
        <v>0.09226563814</v>
      </c>
    </row>
    <row r="2886">
      <c r="A2886" s="3">
        <v>44863.166666666664</v>
      </c>
      <c r="B2886" s="1">
        <v>318.56</v>
      </c>
      <c r="C2886" s="1">
        <v>271.55107</v>
      </c>
      <c r="D2886" s="1">
        <v>0.17311266716791</v>
      </c>
      <c r="E2886" s="5">
        <f t="shared" si="1"/>
        <v>0.09573520854</v>
      </c>
    </row>
    <row r="2887">
      <c r="A2887" s="3">
        <v>44863.208333333336</v>
      </c>
      <c r="B2887" s="1">
        <v>323.95</v>
      </c>
      <c r="C2887" s="1">
        <v>267.59064</v>
      </c>
      <c r="D2887" s="1">
        <v>0.210617830279863</v>
      </c>
      <c r="E2887" s="5">
        <f t="shared" si="1"/>
        <v>0.1042688264</v>
      </c>
    </row>
    <row r="2888">
      <c r="A2888" s="3">
        <v>44863.25</v>
      </c>
      <c r="B2888" s="1">
        <v>325.25</v>
      </c>
      <c r="C2888" s="1">
        <v>267.28366</v>
      </c>
      <c r="D2888" s="1">
        <v>0.216871992848346</v>
      </c>
      <c r="E2888" s="5">
        <f t="shared" si="1"/>
        <v>0.110222823</v>
      </c>
    </row>
    <row r="2889">
      <c r="A2889" s="3">
        <v>44863.291666666664</v>
      </c>
      <c r="B2889" s="1">
        <v>321.24</v>
      </c>
      <c r="C2889" s="1">
        <v>269.61316</v>
      </c>
      <c r="D2889" s="1">
        <v>0.191484866688258</v>
      </c>
      <c r="E2889" s="5">
        <f t="shared" si="1"/>
        <v>0.1149465349</v>
      </c>
    </row>
    <row r="2890">
      <c r="A2890" s="3">
        <v>44863.333333333336</v>
      </c>
      <c r="B2890" s="1">
        <v>314.7</v>
      </c>
      <c r="C2890" s="1">
        <v>274.02591</v>
      </c>
      <c r="D2890" s="1">
        <v>0.148431547951067</v>
      </c>
      <c r="E2890" s="5">
        <f t="shared" si="1"/>
        <v>0.1181499865</v>
      </c>
    </row>
    <row r="2891">
      <c r="A2891" s="3">
        <v>44863.375</v>
      </c>
      <c r="B2891" s="1">
        <v>313.45</v>
      </c>
      <c r="C2891" s="1">
        <v>280.27654</v>
      </c>
      <c r="D2891" s="1">
        <v>0.118359745699729</v>
      </c>
      <c r="E2891" s="5">
        <f t="shared" si="1"/>
        <v>0.1170136792</v>
      </c>
    </row>
    <row r="2892">
      <c r="A2892" s="3">
        <v>44863.416666666664</v>
      </c>
      <c r="B2892" s="1">
        <v>325.55</v>
      </c>
      <c r="C2892" s="1">
        <v>287.68739</v>
      </c>
      <c r="D2892" s="1">
        <v>0.131610252364554</v>
      </c>
      <c r="E2892" s="5">
        <f t="shared" si="1"/>
        <v>0.1210489689</v>
      </c>
    </row>
    <row r="2893">
      <c r="A2893" s="3">
        <v>44863.458333333336</v>
      </c>
      <c r="B2893" s="1">
        <v>329.67</v>
      </c>
      <c r="C2893" s="1">
        <v>295.84365</v>
      </c>
      <c r="D2893" s="1">
        <v>0.114338604191774</v>
      </c>
      <c r="E2893" s="5">
        <f t="shared" si="1"/>
        <v>0.1251907117</v>
      </c>
    </row>
    <row r="2894">
      <c r="A2894" s="3">
        <v>44863.5</v>
      </c>
      <c r="B2894" s="1">
        <v>327.16</v>
      </c>
      <c r="C2894" s="1">
        <v>302.37706</v>
      </c>
      <c r="D2894" s="1">
        <v>0.0819603841640634</v>
      </c>
      <c r="E2894" s="5">
        <f t="shared" si="1"/>
        <v>0.1283747203</v>
      </c>
    </row>
    <row r="2895">
      <c r="A2895" s="3">
        <v>44863.541666666664</v>
      </c>
      <c r="B2895" s="1">
        <v>335.46</v>
      </c>
      <c r="C2895" s="1">
        <v>305.7562</v>
      </c>
      <c r="D2895" s="1">
        <v>0.0971486432654513</v>
      </c>
      <c r="E2895" s="5">
        <f t="shared" si="1"/>
        <v>0.1285409494</v>
      </c>
    </row>
    <row r="2896">
      <c r="A2896" s="3">
        <v>44863.583333333336</v>
      </c>
      <c r="B2896" s="1">
        <v>316.92</v>
      </c>
      <c r="C2896" s="1">
        <v>306.23031</v>
      </c>
      <c r="D2896" s="1">
        <v>0.0349073545332597</v>
      </c>
      <c r="E2896" s="5">
        <f t="shared" si="1"/>
        <v>0.1233349261</v>
      </c>
    </row>
    <row r="2897">
      <c r="A2897" s="3">
        <v>44863.625</v>
      </c>
      <c r="B2897" s="1">
        <v>309.5</v>
      </c>
      <c r="C2897" s="1">
        <v>307.09614</v>
      </c>
      <c r="D2897" s="1">
        <v>0.00782771154336231</v>
      </c>
      <c r="E2897" s="5">
        <f t="shared" si="1"/>
        <v>0.1204768806</v>
      </c>
    </row>
    <row r="2898">
      <c r="A2898" s="3">
        <v>44863.666666666664</v>
      </c>
      <c r="B2898" s="1">
        <v>282.74</v>
      </c>
      <c r="C2898" s="1">
        <v>308.26188</v>
      </c>
      <c r="D2898" s="1">
        <v>0.0827928513249838</v>
      </c>
      <c r="E2898" s="5">
        <f t="shared" si="1"/>
        <v>0.1216682229</v>
      </c>
    </row>
    <row r="2899">
      <c r="A2899" s="3">
        <v>44863.708333333336</v>
      </c>
      <c r="B2899" s="1">
        <v>273.4</v>
      </c>
      <c r="C2899" s="1">
        <v>310.56362</v>
      </c>
      <c r="D2899" s="1">
        <v>0.119665078607726</v>
      </c>
      <c r="E2899" s="5">
        <f t="shared" si="1"/>
        <v>0.1209688745</v>
      </c>
    </row>
    <row r="2900">
      <c r="A2900" s="3">
        <v>44863.75</v>
      </c>
      <c r="B2900" s="1">
        <v>262.03</v>
      </c>
      <c r="C2900" s="1">
        <v>312.86809</v>
      </c>
      <c r="D2900" s="1">
        <v>0.162490492398889</v>
      </c>
      <c r="E2900" s="5">
        <f t="shared" si="1"/>
        <v>0.1245103389</v>
      </c>
    </row>
    <row r="2901">
      <c r="A2901" s="3">
        <v>44863.791666666664</v>
      </c>
      <c r="B2901" s="1">
        <v>263.46</v>
      </c>
      <c r="C2901" s="1">
        <v>315.04373</v>
      </c>
      <c r="D2901" s="1">
        <v>0.163735142419752</v>
      </c>
      <c r="E2901" s="5">
        <f t="shared" si="1"/>
        <v>0.1310203057</v>
      </c>
    </row>
    <row r="2902">
      <c r="A2902" s="3">
        <v>44863.833333333336</v>
      </c>
      <c r="B2902" s="1">
        <v>271.23</v>
      </c>
      <c r="C2902" s="1">
        <v>317.43579</v>
      </c>
      <c r="D2902" s="1">
        <v>0.145559484644122</v>
      </c>
      <c r="E2902" s="5">
        <f t="shared" si="1"/>
        <v>0.1314713102</v>
      </c>
    </row>
    <row r="2903">
      <c r="A2903" s="3">
        <v>44863.875</v>
      </c>
      <c r="B2903" s="1">
        <v>278.42</v>
      </c>
      <c r="C2903" s="1">
        <v>320.93218</v>
      </c>
      <c r="D2903" s="1">
        <v>0.132464684594732</v>
      </c>
      <c r="E2903" s="5">
        <f t="shared" si="1"/>
        <v>0.1282310741</v>
      </c>
    </row>
    <row r="2904">
      <c r="A2904" s="3">
        <v>44863.916666666664</v>
      </c>
      <c r="B2904" s="1">
        <v>292.62</v>
      </c>
      <c r="C2904" s="1">
        <v>324.78213</v>
      </c>
      <c r="D2904" s="1">
        <v>0.099026784509357</v>
      </c>
      <c r="E2904" s="5">
        <f t="shared" si="1"/>
        <v>0.1236465332</v>
      </c>
    </row>
    <row r="2905">
      <c r="A2905" s="3">
        <v>44863.958333333336</v>
      </c>
      <c r="B2905" s="1">
        <v>330.01</v>
      </c>
      <c r="C2905" s="1">
        <v>327.51123</v>
      </c>
      <c r="D2905" s="1">
        <v>0.00762957044251575</v>
      </c>
      <c r="E2905" s="5">
        <f t="shared" si="1"/>
        <v>0.1162487379</v>
      </c>
    </row>
    <row r="2906">
      <c r="A2906" s="3">
        <v>44864.0</v>
      </c>
      <c r="B2906" s="1">
        <v>411.41</v>
      </c>
      <c r="C2906" s="1">
        <v>360.95177</v>
      </c>
      <c r="D2906" s="1">
        <v>0.139792166693073</v>
      </c>
      <c r="E2906" s="5">
        <f t="shared" si="1"/>
        <v>0.1146515047</v>
      </c>
    </row>
    <row r="2907">
      <c r="A2907" s="3">
        <v>44864.041666666664</v>
      </c>
      <c r="B2907" s="1">
        <v>429.92</v>
      </c>
      <c r="C2907" s="1">
        <v>365.5383</v>
      </c>
      <c r="D2907" s="1">
        <v>0.176128465881687</v>
      </c>
      <c r="E2907" s="5">
        <f t="shared" si="1"/>
        <v>0.1200074792</v>
      </c>
    </row>
    <row r="2908">
      <c r="A2908" s="3">
        <v>44864.083333333336</v>
      </c>
      <c r="B2908" s="1">
        <v>426.75</v>
      </c>
      <c r="C2908" s="1">
        <v>368.34863</v>
      </c>
      <c r="D2908" s="1">
        <v>0.158549171202292</v>
      </c>
      <c r="E2908" s="5">
        <f t="shared" si="1"/>
        <v>0.1261085145</v>
      </c>
    </row>
    <row r="2909">
      <c r="A2909" s="3">
        <v>44864.125</v>
      </c>
      <c r="B2909" s="1">
        <v>424.44</v>
      </c>
      <c r="C2909" s="1">
        <v>369.33765</v>
      </c>
      <c r="D2909" s="1">
        <v>0.149192344728461</v>
      </c>
      <c r="E2909" s="5">
        <f t="shared" si="1"/>
        <v>0.1276540766</v>
      </c>
    </row>
    <row r="2910">
      <c r="A2910" s="3">
        <v>44864.166666666664</v>
      </c>
      <c r="B2910" s="1">
        <v>416.37</v>
      </c>
      <c r="C2910" s="1">
        <v>369.74716</v>
      </c>
      <c r="D2910" s="1">
        <v>0.126093842073053</v>
      </c>
      <c r="E2910" s="5">
        <f t="shared" si="1"/>
        <v>0.1256949589</v>
      </c>
    </row>
    <row r="2911">
      <c r="A2911" s="3">
        <v>44864.208333333336</v>
      </c>
      <c r="B2911" s="1">
        <v>411.55</v>
      </c>
      <c r="C2911" s="1">
        <v>370.32148</v>
      </c>
      <c r="D2911" s="1">
        <v>0.111331700229757</v>
      </c>
      <c r="E2911" s="5">
        <f t="shared" si="1"/>
        <v>0.1215580368</v>
      </c>
    </row>
    <row r="2912">
      <c r="A2912" s="3">
        <v>44864.25</v>
      </c>
      <c r="B2912" s="1">
        <v>407.69</v>
      </c>
      <c r="C2912" s="1">
        <v>371.45158</v>
      </c>
      <c r="D2912" s="1">
        <v>0.0975589335223719</v>
      </c>
      <c r="E2912" s="5">
        <f t="shared" si="1"/>
        <v>0.1165866593</v>
      </c>
    </row>
    <row r="2913">
      <c r="A2913" s="3">
        <v>44864.291666666664</v>
      </c>
      <c r="B2913" s="1">
        <v>402.54</v>
      </c>
      <c r="C2913" s="1">
        <v>371.91164</v>
      </c>
      <c r="D2913" s="1">
        <v>0.0823538623313861</v>
      </c>
      <c r="E2913" s="5">
        <f t="shared" si="1"/>
        <v>0.1120395341</v>
      </c>
    </row>
    <row r="2914">
      <c r="A2914" s="3">
        <v>44864.333333333336</v>
      </c>
      <c r="B2914" s="1">
        <v>400.16</v>
      </c>
      <c r="C2914" s="1">
        <v>371.61574</v>
      </c>
      <c r="D2914" s="1">
        <v>0.0768112244115386</v>
      </c>
      <c r="E2914" s="5">
        <f t="shared" si="1"/>
        <v>0.109055354</v>
      </c>
    </row>
    <row r="2915">
      <c r="A2915" s="3">
        <v>44864.375</v>
      </c>
      <c r="B2915" s="1">
        <v>399.95</v>
      </c>
      <c r="C2915" s="1">
        <v>371.21927</v>
      </c>
      <c r="D2915" s="1">
        <v>0.0773955780905446</v>
      </c>
      <c r="E2915" s="5">
        <f t="shared" si="1"/>
        <v>0.1073485137</v>
      </c>
    </row>
    <row r="2916">
      <c r="A2916" s="3">
        <v>44864.416666666664</v>
      </c>
      <c r="B2916" s="1">
        <v>395.04</v>
      </c>
      <c r="C2916" s="1">
        <v>371.49131</v>
      </c>
      <c r="D2916" s="1">
        <v>0.0633896119938849</v>
      </c>
      <c r="E2916" s="5">
        <f t="shared" si="1"/>
        <v>0.104505987</v>
      </c>
    </row>
    <row r="2917">
      <c r="A2917" s="3">
        <v>44864.458333333336</v>
      </c>
      <c r="B2917" s="1">
        <v>387.7</v>
      </c>
      <c r="C2917" s="1">
        <v>374.29508</v>
      </c>
      <c r="D2917" s="1">
        <v>0.0358137755911726</v>
      </c>
      <c r="E2917" s="5">
        <f t="shared" si="1"/>
        <v>0.1012341191</v>
      </c>
    </row>
    <row r="2918">
      <c r="A2918" s="3">
        <v>44864.5</v>
      </c>
      <c r="B2918" s="1">
        <v>383.69</v>
      </c>
      <c r="C2918" s="1">
        <v>377.88504</v>
      </c>
      <c r="D2918" s="1">
        <v>0.0153617089472501</v>
      </c>
      <c r="E2918" s="5">
        <f t="shared" si="1"/>
        <v>0.09845917433</v>
      </c>
    </row>
    <row r="2919">
      <c r="A2919" s="3">
        <v>44864.541666666664</v>
      </c>
      <c r="B2919" s="1">
        <v>388.19</v>
      </c>
      <c r="C2919" s="1">
        <v>380.47402</v>
      </c>
      <c r="D2919" s="1">
        <v>0.0202799129359739</v>
      </c>
      <c r="E2919" s="5">
        <f t="shared" si="1"/>
        <v>0.09525631057</v>
      </c>
    </row>
    <row r="2920">
      <c r="A2920" s="3">
        <v>44864.583333333336</v>
      </c>
      <c r="B2920" s="1">
        <v>374.01</v>
      </c>
      <c r="C2920" s="1">
        <v>380.61109</v>
      </c>
      <c r="D2920" s="1">
        <v>0.0173433990060562</v>
      </c>
      <c r="E2920" s="5">
        <f t="shared" si="1"/>
        <v>0.09452447909</v>
      </c>
    </row>
    <row r="2921">
      <c r="A2921" s="3">
        <v>44864.625</v>
      </c>
      <c r="B2921" s="1">
        <v>325.81</v>
      </c>
      <c r="C2921" s="1">
        <v>380.02487</v>
      </c>
      <c r="D2921" s="1">
        <v>0.14266137371483</v>
      </c>
      <c r="E2921" s="5">
        <f t="shared" si="1"/>
        <v>0.1001425483</v>
      </c>
    </row>
    <row r="2922">
      <c r="A2922" s="3">
        <v>44864.666666666664</v>
      </c>
      <c r="B2922" s="1">
        <v>319.81</v>
      </c>
      <c r="C2922" s="1">
        <v>377.92183</v>
      </c>
      <c r="D2922" s="1">
        <v>0.153766798811277</v>
      </c>
      <c r="E2922" s="5">
        <f t="shared" si="1"/>
        <v>0.1030997962</v>
      </c>
    </row>
    <row r="2923">
      <c r="A2923" s="3">
        <v>44864.708333333336</v>
      </c>
      <c r="B2923" s="1">
        <v>328.77</v>
      </c>
      <c r="C2923" s="1">
        <v>375.49308</v>
      </c>
      <c r="D2923" s="1">
        <v>0.124431267814576</v>
      </c>
      <c r="E2923" s="5">
        <f t="shared" si="1"/>
        <v>0.1032983874</v>
      </c>
    </row>
    <row r="2924">
      <c r="A2924" s="3">
        <v>44864.75</v>
      </c>
      <c r="B2924" s="1">
        <v>331.82</v>
      </c>
      <c r="C2924" s="1">
        <v>373.3656</v>
      </c>
      <c r="D2924" s="1">
        <v>0.111273239955689</v>
      </c>
      <c r="E2924" s="5">
        <f t="shared" si="1"/>
        <v>0.1011643352</v>
      </c>
    </row>
    <row r="2925">
      <c r="A2925" s="3">
        <v>44864.791666666664</v>
      </c>
      <c r="B2925" s="1">
        <v>335.05</v>
      </c>
      <c r="C2925" s="1">
        <v>371.7265</v>
      </c>
      <c r="D2925" s="1">
        <v>0.0986652821361941</v>
      </c>
      <c r="E2925" s="5">
        <f t="shared" si="1"/>
        <v>0.09845309101</v>
      </c>
    </row>
    <row r="2926">
      <c r="A2926" s="3">
        <v>44864.833333333336</v>
      </c>
      <c r="B2926" s="1">
        <v>336.76</v>
      </c>
      <c r="C2926" s="1">
        <v>368.94977</v>
      </c>
      <c r="D2926" s="1">
        <v>0.0872470255232846</v>
      </c>
      <c r="E2926" s="5">
        <f t="shared" si="1"/>
        <v>0.09602340521</v>
      </c>
    </row>
    <row r="2927">
      <c r="A2927" s="3">
        <v>44864.875</v>
      </c>
      <c r="B2927" s="1">
        <v>338.72</v>
      </c>
      <c r="C2927" s="1">
        <v>365.86935</v>
      </c>
      <c r="D2927" s="1">
        <v>0.0742050406791385</v>
      </c>
      <c r="E2927" s="5">
        <f t="shared" si="1"/>
        <v>0.09359592005</v>
      </c>
    </row>
    <row r="2928">
      <c r="A2928" s="3">
        <v>44864.916666666664</v>
      </c>
      <c r="B2928" s="1">
        <v>346.73</v>
      </c>
      <c r="C2928" s="1">
        <v>363.97537</v>
      </c>
      <c r="D2928" s="1">
        <v>0.0473805961101158</v>
      </c>
      <c r="E2928" s="5">
        <f t="shared" si="1"/>
        <v>0.09144399553</v>
      </c>
    </row>
    <row r="2929">
      <c r="A2929" s="3">
        <v>44864.958333333336</v>
      </c>
      <c r="B2929" s="1">
        <v>365.64</v>
      </c>
      <c r="C2929" s="1">
        <v>363.50207</v>
      </c>
      <c r="D2929" s="1">
        <v>0.00588147957451792</v>
      </c>
      <c r="E2929" s="5">
        <f t="shared" si="1"/>
        <v>0.09137115841</v>
      </c>
    </row>
    <row r="2930">
      <c r="A2930" s="3">
        <v>44865.0</v>
      </c>
      <c r="B2930" s="1">
        <v>417.77</v>
      </c>
      <c r="C2930" s="1">
        <v>383.82687</v>
      </c>
      <c r="D2930" s="1">
        <v>0.0884334387532587</v>
      </c>
      <c r="E2930" s="5">
        <f t="shared" si="1"/>
        <v>0.08923121142</v>
      </c>
    </row>
    <row r="2931">
      <c r="A2931" s="3">
        <v>44865.041666666664</v>
      </c>
      <c r="B2931" s="1">
        <v>419.51</v>
      </c>
      <c r="C2931" s="1">
        <v>385.61137</v>
      </c>
      <c r="D2931" s="1">
        <v>0.0879087927308781</v>
      </c>
      <c r="E2931" s="5">
        <f t="shared" si="1"/>
        <v>0.0855553917</v>
      </c>
    </row>
    <row r="2932">
      <c r="A2932" s="3">
        <v>44865.083333333336</v>
      </c>
      <c r="B2932" s="1">
        <v>410.63</v>
      </c>
      <c r="C2932" s="1">
        <v>381.88161</v>
      </c>
      <c r="D2932" s="1">
        <v>0.0752808966108631</v>
      </c>
      <c r="E2932" s="5">
        <f t="shared" si="1"/>
        <v>0.08208588026</v>
      </c>
    </row>
    <row r="2933">
      <c r="A2933" s="3">
        <v>44865.125</v>
      </c>
      <c r="B2933" s="1">
        <v>393.34</v>
      </c>
      <c r="C2933" s="1">
        <v>373.72648</v>
      </c>
      <c r="D2933" s="1">
        <v>0.0524809480987271</v>
      </c>
      <c r="E2933" s="5">
        <f t="shared" si="1"/>
        <v>0.07805623874</v>
      </c>
    </row>
    <row r="2934">
      <c r="A2934" s="3">
        <v>44865.166666666664</v>
      </c>
      <c r="B2934" s="1">
        <v>385.74</v>
      </c>
      <c r="C2934" s="1">
        <v>363.43801</v>
      </c>
      <c r="D2934" s="1">
        <v>0.0613639448444041</v>
      </c>
      <c r="E2934" s="5">
        <f t="shared" si="1"/>
        <v>0.07535915968</v>
      </c>
    </row>
    <row r="2935">
      <c r="A2935" s="3">
        <v>44865.208333333336</v>
      </c>
      <c r="B2935" s="1">
        <v>381.22</v>
      </c>
      <c r="C2935" s="1">
        <v>352.89542</v>
      </c>
      <c r="D2935" s="1">
        <v>0.08026338227909</v>
      </c>
      <c r="E2935" s="5">
        <f t="shared" si="1"/>
        <v>0.07406464644</v>
      </c>
    </row>
    <row r="2936">
      <c r="A2936" s="3">
        <v>44865.25</v>
      </c>
      <c r="B2936" s="1">
        <v>375.65</v>
      </c>
      <c r="C2936" s="1">
        <v>342.45865</v>
      </c>
      <c r="D2936" s="1">
        <v>0.0969207523302448</v>
      </c>
      <c r="E2936" s="5">
        <f t="shared" si="1"/>
        <v>0.07403805555</v>
      </c>
    </row>
    <row r="2937">
      <c r="A2937" s="3">
        <v>44865.291666666664</v>
      </c>
      <c r="B2937" s="1">
        <v>371.77</v>
      </c>
      <c r="C2937" s="1">
        <v>331.6576</v>
      </c>
      <c r="D2937" s="1">
        <v>0.120945215788813</v>
      </c>
      <c r="E2937" s="5">
        <f t="shared" si="1"/>
        <v>0.07564602861</v>
      </c>
    </row>
    <row r="2938">
      <c r="A2938" s="3">
        <v>44865.333333333336</v>
      </c>
      <c r="B2938" s="1">
        <v>369.65</v>
      </c>
      <c r="C2938" s="1">
        <v>322.26632</v>
      </c>
      <c r="D2938" s="1">
        <v>0.147032677817526</v>
      </c>
      <c r="E2938" s="5">
        <f t="shared" si="1"/>
        <v>0.07857192251</v>
      </c>
    </row>
    <row r="2939">
      <c r="A2939" s="3">
        <v>44865.375</v>
      </c>
      <c r="B2939" s="1">
        <v>371.02</v>
      </c>
      <c r="C2939" s="1">
        <v>318.09524</v>
      </c>
      <c r="D2939" s="1">
        <v>0.166380232536645</v>
      </c>
      <c r="E2939" s="5">
        <f t="shared" si="1"/>
        <v>0.08227961644</v>
      </c>
    </row>
    <row r="2940">
      <c r="A2940" s="3">
        <v>44865.416666666664</v>
      </c>
      <c r="B2940" s="1">
        <v>373.92</v>
      </c>
      <c r="C2940" s="1">
        <v>320.95449</v>
      </c>
      <c r="D2940" s="1">
        <v>0.165024985318011</v>
      </c>
      <c r="E2940" s="5">
        <f t="shared" si="1"/>
        <v>0.08651442366</v>
      </c>
    </row>
    <row r="2941">
      <c r="A2941" s="3">
        <v>44865.458333333336</v>
      </c>
      <c r="B2941" s="1">
        <v>382.65</v>
      </c>
      <c r="C2941" s="1">
        <v>330.03364</v>
      </c>
      <c r="D2941" s="1">
        <v>0.159427263232923</v>
      </c>
      <c r="E2941" s="5">
        <f t="shared" si="1"/>
        <v>0.09166498565</v>
      </c>
    </row>
    <row r="2942">
      <c r="A2942" s="3">
        <v>44865.5</v>
      </c>
      <c r="B2942" s="1">
        <v>393.03</v>
      </c>
      <c r="C2942" s="1">
        <v>340.58457</v>
      </c>
      <c r="D2942" s="1">
        <v>0.153986512072464</v>
      </c>
      <c r="E2942" s="5">
        <f t="shared" si="1"/>
        <v>0.09744101911</v>
      </c>
    </row>
    <row r="2943">
      <c r="A2943" s="3">
        <v>44865.541666666664</v>
      </c>
      <c r="B2943" s="1">
        <v>398.89</v>
      </c>
      <c r="C2943" s="1">
        <v>347.24942</v>
      </c>
      <c r="D2943" s="1">
        <v>0.148713221752825</v>
      </c>
      <c r="E2943" s="5">
        <f t="shared" si="1"/>
        <v>0.102792407</v>
      </c>
    </row>
    <row r="2944">
      <c r="A2944" s="3">
        <v>44865.583333333336</v>
      </c>
      <c r="B2944" s="1">
        <v>381.03</v>
      </c>
      <c r="C2944" s="1">
        <v>348.19035</v>
      </c>
      <c r="D2944" s="1">
        <v>0.0943152215447669</v>
      </c>
      <c r="E2944" s="5">
        <f t="shared" si="1"/>
        <v>0.1059995663</v>
      </c>
    </row>
    <row r="2945">
      <c r="A2945" s="3">
        <v>44865.625</v>
      </c>
      <c r="B2945" s="1">
        <v>348.27</v>
      </c>
      <c r="C2945" s="1">
        <v>346.74309</v>
      </c>
      <c r="D2945" s="1">
        <v>0.00440357729983887</v>
      </c>
      <c r="E2945" s="5">
        <f t="shared" si="1"/>
        <v>0.1002388247</v>
      </c>
    </row>
    <row r="2946">
      <c r="A2946" s="3">
        <v>44865.666666666664</v>
      </c>
      <c r="B2946" s="1">
        <v>333.58</v>
      </c>
      <c r="C2946" s="1">
        <v>343.53663</v>
      </c>
      <c r="D2946" s="1">
        <v>0.0289827317686618</v>
      </c>
      <c r="E2946" s="5">
        <f t="shared" si="1"/>
        <v>0.09503948861</v>
      </c>
    </row>
    <row r="2947">
      <c r="A2947" s="3">
        <v>44865.708333333336</v>
      </c>
      <c r="B2947" s="1">
        <v>318.14</v>
      </c>
      <c r="C2947" s="1">
        <v>339.72119</v>
      </c>
      <c r="D2947" s="1">
        <v>0.0635261815726007</v>
      </c>
      <c r="E2947" s="5">
        <f t="shared" si="1"/>
        <v>0.09250177668</v>
      </c>
    </row>
    <row r="2948">
      <c r="A2948" s="3">
        <v>44865.75</v>
      </c>
      <c r="B2948" s="1">
        <v>308.81</v>
      </c>
      <c r="C2948" s="1">
        <v>334.38631</v>
      </c>
      <c r="D2948" s="1">
        <v>0.0764873119357068</v>
      </c>
      <c r="E2948" s="5">
        <f t="shared" si="1"/>
        <v>0.09105236301</v>
      </c>
    </row>
    <row r="2949">
      <c r="A2949" s="3">
        <v>44865.791666666664</v>
      </c>
      <c r="B2949" s="1">
        <v>311.4</v>
      </c>
      <c r="C2949" s="1">
        <v>326.74998</v>
      </c>
      <c r="D2949" s="1">
        <v>0.0469777534492887</v>
      </c>
      <c r="E2949" s="5">
        <f t="shared" si="1"/>
        <v>0.08889871598</v>
      </c>
    </row>
    <row r="2950">
      <c r="A2950" s="3">
        <v>44865.833333333336</v>
      </c>
      <c r="B2950" s="1">
        <v>310.24</v>
      </c>
      <c r="C2950" s="1">
        <v>318.64378</v>
      </c>
      <c r="D2950" s="1">
        <v>0.0263735887140178</v>
      </c>
      <c r="E2950" s="5">
        <f t="shared" si="1"/>
        <v>0.08636232278</v>
      </c>
    </row>
    <row r="2951">
      <c r="A2951" s="3">
        <v>44865.875</v>
      </c>
      <c r="B2951" s="1">
        <v>317.8</v>
      </c>
      <c r="C2951" s="1">
        <v>313.48693</v>
      </c>
      <c r="D2951" s="1">
        <v>0.0137583726377365</v>
      </c>
      <c r="E2951" s="5">
        <f t="shared" si="1"/>
        <v>0.08384371162</v>
      </c>
    </row>
    <row r="2952">
      <c r="A2952" s="3">
        <v>44865.916666666664</v>
      </c>
      <c r="B2952" s="1">
        <v>332.04</v>
      </c>
      <c r="C2952" s="1">
        <v>313.82637</v>
      </c>
      <c r="D2952" s="1">
        <v>0.0580372834825831</v>
      </c>
      <c r="E2952" s="5">
        <f t="shared" si="1"/>
        <v>0.08428774026</v>
      </c>
    </row>
    <row r="2953">
      <c r="A2953" s="3">
        <v>44865.958333333336</v>
      </c>
      <c r="B2953" s="1">
        <v>350.51</v>
      </c>
      <c r="C2953" s="1">
        <v>319.18594</v>
      </c>
      <c r="D2953" s="1">
        <v>0.0981373427664137</v>
      </c>
      <c r="E2953" s="5">
        <f t="shared" si="1"/>
        <v>0.08813173456</v>
      </c>
    </row>
    <row r="2954">
      <c r="A2954" s="3">
        <v>44866.0</v>
      </c>
      <c r="B2954" s="1">
        <v>364.8</v>
      </c>
      <c r="C2954" s="1">
        <v>372.15057</v>
      </c>
      <c r="D2954" s="1">
        <v>0.0197516021539346</v>
      </c>
      <c r="E2954" s="5">
        <f t="shared" si="1"/>
        <v>0.08526999136</v>
      </c>
    </row>
    <row r="2955">
      <c r="A2955" s="3">
        <v>44866.041666666664</v>
      </c>
      <c r="B2955" s="1">
        <v>354.32</v>
      </c>
      <c r="C2955" s="1">
        <v>374.69371</v>
      </c>
      <c r="D2955" s="1">
        <v>0.0543743048155252</v>
      </c>
      <c r="E2955" s="5">
        <f t="shared" si="1"/>
        <v>0.08387272103</v>
      </c>
    </row>
    <row r="2956">
      <c r="A2956" s="3">
        <v>44866.083333333336</v>
      </c>
      <c r="B2956" s="1">
        <v>342.03</v>
      </c>
      <c r="C2956" s="1">
        <v>372.98587</v>
      </c>
      <c r="D2956" s="1">
        <v>0.0829947525894211</v>
      </c>
      <c r="E2956" s="5">
        <f t="shared" si="1"/>
        <v>0.0841941317</v>
      </c>
    </row>
    <row r="2957">
      <c r="A2957" s="3">
        <v>44866.125</v>
      </c>
      <c r="B2957" s="1">
        <v>330.95</v>
      </c>
      <c r="C2957" s="1">
        <v>367.34994</v>
      </c>
      <c r="D2957" s="1">
        <v>0.0990879160072818</v>
      </c>
      <c r="E2957" s="5">
        <f t="shared" si="1"/>
        <v>0.0861360887</v>
      </c>
    </row>
    <row r="2958">
      <c r="A2958" s="3">
        <v>44866.166666666664</v>
      </c>
      <c r="B2958" s="1">
        <v>308.05</v>
      </c>
      <c r="C2958" s="1">
        <v>360.23548</v>
      </c>
      <c r="D2958" s="1">
        <v>0.144864908920131</v>
      </c>
      <c r="E2958" s="5">
        <f t="shared" si="1"/>
        <v>0.08961529553</v>
      </c>
    </row>
    <row r="2959">
      <c r="A2959" s="3">
        <v>44866.208333333336</v>
      </c>
      <c r="B2959" s="1">
        <v>288.15</v>
      </c>
      <c r="C2959" s="1">
        <v>353.33817</v>
      </c>
      <c r="D2959" s="1">
        <v>0.184492295298863</v>
      </c>
      <c r="E2959" s="5">
        <f t="shared" si="1"/>
        <v>0.09395816691</v>
      </c>
    </row>
    <row r="2960">
      <c r="A2960" s="3">
        <v>44866.25</v>
      </c>
      <c r="B2960" s="1">
        <v>263.74</v>
      </c>
      <c r="C2960" s="1">
        <v>346.20622</v>
      </c>
      <c r="D2960" s="1">
        <v>0.238199706521737</v>
      </c>
      <c r="E2960" s="5">
        <f t="shared" si="1"/>
        <v>0.09984479</v>
      </c>
    </row>
    <row r="2961">
      <c r="A2961" s="3">
        <v>44866.291666666664</v>
      </c>
      <c r="B2961" s="1">
        <v>250.76</v>
      </c>
      <c r="C2961" s="1">
        <v>337.71963</v>
      </c>
      <c r="D2961" s="1">
        <v>0.257490599524818</v>
      </c>
      <c r="E2961" s="5">
        <f t="shared" si="1"/>
        <v>0.105534181</v>
      </c>
    </row>
    <row r="2962">
      <c r="A2962" s="3">
        <v>44866.333333333336</v>
      </c>
      <c r="B2962" s="1">
        <v>252.57</v>
      </c>
      <c r="C2962" s="1">
        <v>329.82541</v>
      </c>
      <c r="D2962" s="1">
        <v>0.234231225544447</v>
      </c>
      <c r="E2962" s="5">
        <f t="shared" si="1"/>
        <v>0.1091674538</v>
      </c>
    </row>
    <row r="2963">
      <c r="A2963" s="3">
        <v>44866.375</v>
      </c>
      <c r="B2963" s="1">
        <v>271.42</v>
      </c>
      <c r="C2963" s="1">
        <v>325.94237</v>
      </c>
      <c r="D2963" s="1">
        <v>0.167276104668441</v>
      </c>
      <c r="E2963" s="5">
        <f t="shared" si="1"/>
        <v>0.1092047818</v>
      </c>
    </row>
    <row r="2964">
      <c r="A2964" s="3">
        <v>44866.416666666664</v>
      </c>
      <c r="B2964" s="1">
        <v>284.72</v>
      </c>
      <c r="C2964" s="1">
        <v>327.37522</v>
      </c>
      <c r="D2964" s="1">
        <v>0.130294589798213</v>
      </c>
      <c r="E2964" s="5">
        <f t="shared" si="1"/>
        <v>0.107757682</v>
      </c>
    </row>
    <row r="2965">
      <c r="A2965" s="3">
        <v>44866.458333333336</v>
      </c>
      <c r="B2965" s="1">
        <v>288.53</v>
      </c>
      <c r="C2965" s="1">
        <v>333.82277</v>
      </c>
      <c r="D2965" s="1">
        <v>0.135679091033844</v>
      </c>
      <c r="E2965" s="5">
        <f t="shared" si="1"/>
        <v>0.1067681748</v>
      </c>
    </row>
    <row r="2966">
      <c r="A2966" s="3">
        <v>44866.5</v>
      </c>
      <c r="B2966" s="1">
        <v>291.89</v>
      </c>
      <c r="C2966" s="1">
        <v>341.57997</v>
      </c>
      <c r="D2966" s="1">
        <v>0.145470971263332</v>
      </c>
      <c r="E2966" s="5">
        <f t="shared" si="1"/>
        <v>0.1064133606</v>
      </c>
    </row>
    <row r="2967">
      <c r="A2967" s="3">
        <v>44866.541666666664</v>
      </c>
      <c r="B2967" s="1">
        <v>308.6</v>
      </c>
      <c r="C2967" s="1">
        <v>346.96747</v>
      </c>
      <c r="D2967" s="1">
        <v>0.110579444234354</v>
      </c>
      <c r="E2967" s="5">
        <f t="shared" si="1"/>
        <v>0.1048244532</v>
      </c>
    </row>
    <row r="2968">
      <c r="A2968" s="3">
        <v>44866.583333333336</v>
      </c>
      <c r="B2968" s="1">
        <v>315.97</v>
      </c>
      <c r="C2968" s="1">
        <v>348.45385</v>
      </c>
      <c r="D2968" s="1">
        <v>0.0932228184593166</v>
      </c>
      <c r="E2968" s="5">
        <f t="shared" si="1"/>
        <v>0.1047789364</v>
      </c>
    </row>
    <row r="2969">
      <c r="A2969" s="3">
        <v>44866.625</v>
      </c>
      <c r="B2969" s="1">
        <v>298.41</v>
      </c>
      <c r="C2969" s="1">
        <v>348.76665</v>
      </c>
      <c r="D2969" s="1">
        <v>0.14438493474075</v>
      </c>
      <c r="E2969" s="5">
        <f t="shared" si="1"/>
        <v>0.110611493</v>
      </c>
    </row>
    <row r="2970">
      <c r="A2970" s="3">
        <v>44866.666666666664</v>
      </c>
      <c r="B2970" s="1">
        <v>304.98</v>
      </c>
      <c r="C2970" s="1">
        <v>348.50433</v>
      </c>
      <c r="D2970" s="1">
        <v>0.124888921753138</v>
      </c>
      <c r="E2970" s="5">
        <f t="shared" si="1"/>
        <v>0.1146075842</v>
      </c>
    </row>
    <row r="2971">
      <c r="A2971" s="3">
        <v>44866.708333333336</v>
      </c>
      <c r="B2971" s="1">
        <v>299.24</v>
      </c>
      <c r="C2971" s="1">
        <v>348.26289</v>
      </c>
      <c r="D2971" s="1">
        <v>0.140764036041853</v>
      </c>
      <c r="E2971" s="5">
        <f t="shared" si="1"/>
        <v>0.1178258282</v>
      </c>
    </row>
    <row r="2972">
      <c r="A2972" s="3">
        <v>44866.75</v>
      </c>
      <c r="B2972" s="1">
        <v>294.31</v>
      </c>
      <c r="C2972" s="1">
        <v>346.3467</v>
      </c>
      <c r="D2972" s="1">
        <v>0.150244538204059</v>
      </c>
      <c r="E2972" s="5">
        <f t="shared" si="1"/>
        <v>0.1208990459</v>
      </c>
    </row>
    <row r="2973">
      <c r="A2973" s="3">
        <v>44866.791666666664</v>
      </c>
      <c r="B2973" s="1">
        <v>290.95</v>
      </c>
      <c r="C2973" s="1">
        <v>342.09997</v>
      </c>
      <c r="D2973" s="1">
        <v>0.149517610305549</v>
      </c>
      <c r="E2973" s="5">
        <f t="shared" si="1"/>
        <v>0.12517154</v>
      </c>
    </row>
    <row r="2974">
      <c r="A2974" s="3">
        <v>44866.833333333336</v>
      </c>
      <c r="B2974" s="1">
        <v>274.01</v>
      </c>
      <c r="C2974" s="1">
        <v>336.48267</v>
      </c>
      <c r="D2974" s="1">
        <v>0.185663856031575</v>
      </c>
      <c r="E2974" s="5">
        <f t="shared" si="1"/>
        <v>0.1318086344</v>
      </c>
    </row>
    <row r="2975">
      <c r="A2975" s="3">
        <v>44866.875</v>
      </c>
      <c r="B2975" s="1">
        <v>259.54</v>
      </c>
      <c r="C2975" s="1">
        <v>332.33652</v>
      </c>
      <c r="D2975" s="1">
        <v>0.219044599732824</v>
      </c>
      <c r="E2975" s="5">
        <f t="shared" si="1"/>
        <v>0.1403622272</v>
      </c>
    </row>
    <row r="2976">
      <c r="A2976" s="3">
        <v>44866.916666666664</v>
      </c>
      <c r="B2976" s="1">
        <v>250.89</v>
      </c>
      <c r="C2976" s="1">
        <v>331.69309</v>
      </c>
      <c r="D2976" s="1">
        <v>0.243607999189853</v>
      </c>
      <c r="E2976" s="5">
        <f t="shared" si="1"/>
        <v>0.1480943404</v>
      </c>
    </row>
    <row r="2977">
      <c r="A2977" s="3">
        <v>44866.958333333336</v>
      </c>
      <c r="B2977" s="1">
        <v>263.9</v>
      </c>
      <c r="C2977" s="1">
        <v>334.44233</v>
      </c>
      <c r="D2977" s="1">
        <v>0.210925243823053</v>
      </c>
      <c r="E2977" s="5">
        <f t="shared" si="1"/>
        <v>0.1527938363</v>
      </c>
    </row>
    <row r="2978">
      <c r="A2978" s="3">
        <v>44867.0</v>
      </c>
      <c r="B2978" s="1">
        <v>316.52</v>
      </c>
      <c r="C2978" s="1">
        <v>309.38727</v>
      </c>
      <c r="D2978" s="1">
        <v>0.0230543745384222</v>
      </c>
      <c r="E2978" s="5">
        <f t="shared" si="1"/>
        <v>0.1529314518</v>
      </c>
    </row>
    <row r="2979">
      <c r="A2979" s="3">
        <v>44867.041666666664</v>
      </c>
      <c r="B2979" s="1">
        <v>306.28</v>
      </c>
      <c r="C2979" s="1">
        <v>308.32512</v>
      </c>
      <c r="D2979" s="1">
        <v>0.00663299831035516</v>
      </c>
      <c r="E2979" s="5">
        <f t="shared" si="1"/>
        <v>0.1509422307</v>
      </c>
    </row>
    <row r="2980">
      <c r="A2980" s="3">
        <v>44867.083333333336</v>
      </c>
      <c r="B2980" s="1">
        <v>265.86</v>
      </c>
      <c r="C2980" s="1">
        <v>300.83099</v>
      </c>
      <c r="D2980" s="1">
        <v>0.116247963682199</v>
      </c>
      <c r="E2980" s="5">
        <f t="shared" si="1"/>
        <v>0.1523277812</v>
      </c>
    </row>
    <row r="2981">
      <c r="A2981" s="3">
        <v>44867.125</v>
      </c>
      <c r="B2981" s="1">
        <v>248.79</v>
      </c>
      <c r="C2981" s="1">
        <v>289.62601</v>
      </c>
      <c r="D2981" s="1">
        <v>0.140995658504566</v>
      </c>
      <c r="E2981" s="5">
        <f t="shared" si="1"/>
        <v>0.1540739371</v>
      </c>
    </row>
    <row r="2982">
      <c r="A2982" s="3">
        <v>44867.166666666664</v>
      </c>
      <c r="B2982" s="1">
        <v>234.49</v>
      </c>
      <c r="C2982" s="1">
        <v>277.80442</v>
      </c>
      <c r="D2982" s="1">
        <v>0.155916957692753</v>
      </c>
      <c r="E2982" s="5">
        <f t="shared" si="1"/>
        <v>0.1545344391</v>
      </c>
    </row>
    <row r="2983">
      <c r="A2983" s="3">
        <v>44867.208333333336</v>
      </c>
      <c r="B2983" s="1">
        <v>224.1</v>
      </c>
      <c r="C2983" s="1">
        <v>268.25416</v>
      </c>
      <c r="D2983" s="1">
        <v>0.164598230275347</v>
      </c>
      <c r="E2983" s="5">
        <f t="shared" si="1"/>
        <v>0.1537055197</v>
      </c>
    </row>
    <row r="2984">
      <c r="A2984" s="3">
        <v>44867.25</v>
      </c>
      <c r="B2984" s="1">
        <v>217.28</v>
      </c>
      <c r="C2984" s="1">
        <v>262.31133</v>
      </c>
      <c r="D2984" s="1">
        <v>0.171671311338324</v>
      </c>
      <c r="E2984" s="5">
        <f t="shared" si="1"/>
        <v>0.1509335033</v>
      </c>
    </row>
    <row r="2985">
      <c r="A2985" s="3">
        <v>44867.291666666664</v>
      </c>
      <c r="B2985" s="1">
        <v>210.61</v>
      </c>
      <c r="C2985" s="1">
        <v>258.73478</v>
      </c>
      <c r="D2985" s="1">
        <v>0.186000428701545</v>
      </c>
      <c r="E2985" s="5">
        <f t="shared" si="1"/>
        <v>0.1479547462</v>
      </c>
    </row>
    <row r="2986">
      <c r="A2986" s="3">
        <v>44867.333333333336</v>
      </c>
      <c r="B2986" s="1">
        <v>210.18</v>
      </c>
      <c r="C2986" s="1">
        <v>257.36205</v>
      </c>
      <c r="D2986" s="1">
        <v>0.1833294768984</v>
      </c>
      <c r="E2986" s="5">
        <f t="shared" si="1"/>
        <v>0.14583384</v>
      </c>
    </row>
    <row r="2987">
      <c r="A2987" s="3">
        <v>44867.375</v>
      </c>
      <c r="B2987" s="1">
        <v>208.5</v>
      </c>
      <c r="C2987" s="1">
        <v>259.1678</v>
      </c>
      <c r="D2987" s="1">
        <v>0.195501910345343</v>
      </c>
      <c r="E2987" s="5">
        <f t="shared" si="1"/>
        <v>0.1470099152</v>
      </c>
    </row>
    <row r="2988">
      <c r="A2988" s="3">
        <v>44867.416666666664</v>
      </c>
      <c r="B2988" s="1">
        <v>211.05</v>
      </c>
      <c r="C2988" s="1">
        <v>264.47089</v>
      </c>
      <c r="D2988" s="1">
        <v>0.201991568901968</v>
      </c>
      <c r="E2988" s="5">
        <f t="shared" si="1"/>
        <v>0.1499972893</v>
      </c>
    </row>
    <row r="2989">
      <c r="A2989" s="3">
        <v>44867.458333333336</v>
      </c>
      <c r="B2989" s="1">
        <v>219.55</v>
      </c>
      <c r="C2989" s="1">
        <v>272.76696</v>
      </c>
      <c r="D2989" s="1">
        <v>0.195100462314057</v>
      </c>
      <c r="E2989" s="5">
        <f t="shared" si="1"/>
        <v>0.1524731798</v>
      </c>
    </row>
    <row r="2990">
      <c r="A2990" s="3">
        <v>44867.5</v>
      </c>
      <c r="B2990" s="1">
        <v>235.2</v>
      </c>
      <c r="C2990" s="1">
        <v>280.10461</v>
      </c>
      <c r="D2990" s="1">
        <v>0.160313712794659</v>
      </c>
      <c r="E2990" s="5">
        <f t="shared" si="1"/>
        <v>0.1530916274</v>
      </c>
    </row>
    <row r="2991">
      <c r="A2991" s="3">
        <v>44867.541666666664</v>
      </c>
      <c r="B2991" s="1">
        <v>253.57</v>
      </c>
      <c r="C2991" s="1">
        <v>283.08484</v>
      </c>
      <c r="D2991" s="1">
        <v>0.104261464513606</v>
      </c>
      <c r="E2991" s="5">
        <f t="shared" si="1"/>
        <v>0.1528283782</v>
      </c>
    </row>
    <row r="2992">
      <c r="A2992" s="3">
        <v>44867.583333333336</v>
      </c>
      <c r="B2992" s="1">
        <v>259.91</v>
      </c>
      <c r="C2992" s="1">
        <v>280.81989</v>
      </c>
      <c r="D2992" s="1">
        <v>0.0744601459675807</v>
      </c>
      <c r="E2992" s="5">
        <f t="shared" si="1"/>
        <v>0.1520466002</v>
      </c>
    </row>
    <row r="2993">
      <c r="A2993" s="3">
        <v>44867.625</v>
      </c>
      <c r="B2993" s="1">
        <v>252.8</v>
      </c>
      <c r="C2993" s="1">
        <v>277.42779</v>
      </c>
      <c r="D2993" s="1">
        <v>0.088771892678812</v>
      </c>
      <c r="E2993" s="5">
        <f t="shared" si="1"/>
        <v>0.1497293901</v>
      </c>
    </row>
    <row r="2994">
      <c r="A2994" s="3">
        <v>44867.666666666664</v>
      </c>
      <c r="B2994" s="1">
        <v>233.72</v>
      </c>
      <c r="C2994" s="1">
        <v>273.45402</v>
      </c>
      <c r="D2994" s="1">
        <v>0.145304208729496</v>
      </c>
      <c r="E2994" s="5">
        <f t="shared" si="1"/>
        <v>0.1505800271</v>
      </c>
    </row>
    <row r="2995">
      <c r="A2995" s="3">
        <v>44867.708333333336</v>
      </c>
      <c r="B2995" s="1">
        <v>224.99</v>
      </c>
      <c r="C2995" s="1">
        <v>270.24417</v>
      </c>
      <c r="D2995" s="1">
        <v>0.167456600451362</v>
      </c>
      <c r="E2995" s="5">
        <f t="shared" si="1"/>
        <v>0.1516922172</v>
      </c>
    </row>
    <row r="2996">
      <c r="A2996" s="3">
        <v>44867.75</v>
      </c>
      <c r="B2996" s="1">
        <v>229.88</v>
      </c>
      <c r="C2996" s="1">
        <v>267.73857</v>
      </c>
      <c r="D2996" s="1">
        <v>0.14140125571</v>
      </c>
      <c r="E2996" s="5">
        <f t="shared" si="1"/>
        <v>0.1513237471</v>
      </c>
    </row>
    <row r="2997">
      <c r="A2997" s="3">
        <v>44867.791666666664</v>
      </c>
      <c r="B2997" s="1">
        <v>236.54</v>
      </c>
      <c r="C2997" s="1">
        <v>265.15372</v>
      </c>
      <c r="D2997" s="1">
        <v>0.107913703794161</v>
      </c>
      <c r="E2997" s="5">
        <f t="shared" si="1"/>
        <v>0.149590251</v>
      </c>
    </row>
    <row r="2998">
      <c r="A2998" s="3">
        <v>44867.833333333336</v>
      </c>
      <c r="B2998" s="1">
        <v>241.72</v>
      </c>
      <c r="C2998" s="1">
        <v>263.24287</v>
      </c>
      <c r="D2998" s="1">
        <v>0.0817605050423587</v>
      </c>
      <c r="E2998" s="5">
        <f t="shared" si="1"/>
        <v>0.1452609447</v>
      </c>
    </row>
    <row r="2999">
      <c r="A2999" s="3">
        <v>44867.875</v>
      </c>
      <c r="B2999" s="1">
        <v>249.23</v>
      </c>
      <c r="C2999" s="1">
        <v>264.24466</v>
      </c>
      <c r="D2999" s="1">
        <v>0.0568210536402136</v>
      </c>
      <c r="E2999" s="5">
        <f t="shared" si="1"/>
        <v>0.1385016303</v>
      </c>
    </row>
    <row r="3000">
      <c r="A3000" s="3">
        <v>44867.916666666664</v>
      </c>
      <c r="B3000" s="1">
        <v>261.26</v>
      </c>
      <c r="C3000" s="1">
        <v>269.08594</v>
      </c>
      <c r="D3000" s="1">
        <v>0.0290834221958977</v>
      </c>
      <c r="E3000" s="5">
        <f t="shared" si="1"/>
        <v>0.1295631063</v>
      </c>
    </row>
    <row r="3001">
      <c r="A3001" s="3">
        <v>44867.958333333336</v>
      </c>
      <c r="B3001" s="1">
        <v>273.19</v>
      </c>
      <c r="C3001" s="1">
        <v>277.09825</v>
      </c>
      <c r="D3001" s="1">
        <v>0.014104203112073</v>
      </c>
      <c r="E3001" s="5">
        <f t="shared" si="1"/>
        <v>0.1213622296</v>
      </c>
    </row>
    <row r="3002">
      <c r="A3002" s="3">
        <v>44868.0</v>
      </c>
      <c r="B3002" s="1">
        <v>291.34</v>
      </c>
      <c r="C3002" s="1">
        <v>302.09287</v>
      </c>
      <c r="D3002" s="1">
        <v>0.0355945838774679</v>
      </c>
      <c r="E3002" s="5">
        <f t="shared" si="1"/>
        <v>0.1218847383</v>
      </c>
    </row>
    <row r="3003">
      <c r="A3003" s="3">
        <v>44868.041666666664</v>
      </c>
      <c r="B3003" s="1">
        <v>288.38</v>
      </c>
      <c r="C3003" s="1">
        <v>299.76232</v>
      </c>
      <c r="D3003" s="1">
        <v>0.0379711499430615</v>
      </c>
      <c r="E3003" s="5">
        <f t="shared" si="1"/>
        <v>0.1231904946</v>
      </c>
    </row>
    <row r="3004">
      <c r="A3004" s="3">
        <v>44868.083333333336</v>
      </c>
      <c r="B3004" s="1">
        <v>273.17</v>
      </c>
      <c r="C3004" s="1">
        <v>289.66463</v>
      </c>
      <c r="D3004" s="1">
        <v>0.0569438871428657</v>
      </c>
      <c r="E3004" s="5">
        <f t="shared" si="1"/>
        <v>0.1207194914</v>
      </c>
    </row>
    <row r="3005">
      <c r="A3005" s="3">
        <v>44868.125</v>
      </c>
      <c r="B3005" s="1">
        <v>265.93</v>
      </c>
      <c r="C3005" s="1">
        <v>273.39827</v>
      </c>
      <c r="D3005" s="1">
        <v>0.0273164493689006</v>
      </c>
      <c r="E3005" s="5">
        <f t="shared" si="1"/>
        <v>0.1159828577</v>
      </c>
    </row>
    <row r="3006">
      <c r="A3006" s="3">
        <v>44868.166666666664</v>
      </c>
      <c r="B3006" s="1">
        <v>247.43</v>
      </c>
      <c r="C3006" s="1">
        <v>252.44241</v>
      </c>
      <c r="D3006" s="1">
        <v>0.0198556573754781</v>
      </c>
      <c r="E3006" s="5">
        <f t="shared" si="1"/>
        <v>0.1103136369</v>
      </c>
    </row>
    <row r="3007">
      <c r="A3007" s="3">
        <v>44868.208333333336</v>
      </c>
      <c r="B3007" s="1">
        <v>234.08</v>
      </c>
      <c r="C3007" s="1">
        <v>231.37175</v>
      </c>
      <c r="D3007" s="1">
        <v>0.0117051887276645</v>
      </c>
      <c r="E3007" s="5">
        <f t="shared" si="1"/>
        <v>0.1039430935</v>
      </c>
    </row>
    <row r="3008">
      <c r="A3008" s="3">
        <v>44868.25</v>
      </c>
      <c r="B3008" s="1">
        <v>223.03</v>
      </c>
      <c r="C3008" s="1">
        <v>214.75495</v>
      </c>
      <c r="D3008" s="1">
        <v>0.0385325227660642</v>
      </c>
      <c r="E3008" s="5">
        <f t="shared" si="1"/>
        <v>0.09839564396</v>
      </c>
    </row>
    <row r="3009">
      <c r="A3009" s="3">
        <v>44868.291666666664</v>
      </c>
      <c r="B3009" s="1">
        <v>211.26</v>
      </c>
      <c r="C3009" s="1">
        <v>204.48577</v>
      </c>
      <c r="D3009" s="1">
        <v>0.0331281242699674</v>
      </c>
      <c r="E3009" s="5">
        <f t="shared" si="1"/>
        <v>0.09202596461</v>
      </c>
    </row>
    <row r="3010">
      <c r="A3010" s="3">
        <v>44868.333333333336</v>
      </c>
      <c r="B3010" s="1">
        <v>207.21</v>
      </c>
      <c r="C3010" s="1">
        <v>200.60469</v>
      </c>
      <c r="D3010" s="1">
        <v>0.0329269968713094</v>
      </c>
      <c r="E3010" s="5">
        <f t="shared" si="1"/>
        <v>0.08575919461</v>
      </c>
    </row>
    <row r="3011">
      <c r="A3011" s="3">
        <v>44868.375</v>
      </c>
      <c r="B3011" s="1">
        <v>206.06</v>
      </c>
      <c r="C3011" s="1">
        <v>202.31036</v>
      </c>
      <c r="D3011" s="1">
        <v>0.0185340978089307</v>
      </c>
      <c r="E3011" s="5">
        <f t="shared" si="1"/>
        <v>0.07838553575</v>
      </c>
    </row>
    <row r="3012">
      <c r="A3012" s="3">
        <v>44868.416666666664</v>
      </c>
      <c r="B3012" s="1">
        <v>208.85</v>
      </c>
      <c r="C3012" s="1">
        <v>208.95288</v>
      </c>
      <c r="D3012" s="1">
        <v>4.9235980858459E-4</v>
      </c>
      <c r="E3012" s="5">
        <f t="shared" si="1"/>
        <v>0.06998973537</v>
      </c>
    </row>
    <row r="3013">
      <c r="A3013" s="3">
        <v>44868.458333333336</v>
      </c>
      <c r="B3013" s="1">
        <v>215.74</v>
      </c>
      <c r="C3013" s="1">
        <v>218.16302</v>
      </c>
      <c r="D3013" s="1">
        <v>0.0111064652478682</v>
      </c>
      <c r="E3013" s="5">
        <f t="shared" si="1"/>
        <v>0.06232331883</v>
      </c>
    </row>
    <row r="3014">
      <c r="A3014" s="3">
        <v>44868.5</v>
      </c>
      <c r="B3014" s="1">
        <v>230.66</v>
      </c>
      <c r="C3014" s="1">
        <v>226.18831</v>
      </c>
      <c r="D3014" s="1">
        <v>0.0197697661740343</v>
      </c>
      <c r="E3014" s="5">
        <f t="shared" si="1"/>
        <v>0.05646732105</v>
      </c>
    </row>
    <row r="3015">
      <c r="A3015" s="3">
        <v>44868.541666666664</v>
      </c>
      <c r="B3015" s="1">
        <v>238.62</v>
      </c>
      <c r="C3015" s="1">
        <v>230.05463</v>
      </c>
      <c r="D3015" s="1">
        <v>0.0372318957458061</v>
      </c>
      <c r="E3015" s="5">
        <f t="shared" si="1"/>
        <v>0.05367442235</v>
      </c>
    </row>
    <row r="3016">
      <c r="A3016" s="3">
        <v>44868.583333333336</v>
      </c>
      <c r="B3016" s="1">
        <v>233.07</v>
      </c>
      <c r="C3016" s="1">
        <v>228.34213</v>
      </c>
      <c r="D3016" s="1">
        <v>0.0207052023207456</v>
      </c>
      <c r="E3016" s="5">
        <f t="shared" si="1"/>
        <v>0.05143463303</v>
      </c>
    </row>
    <row r="3017">
      <c r="A3017" s="3">
        <v>44868.625</v>
      </c>
      <c r="B3017" s="1">
        <v>228.62</v>
      </c>
      <c r="C3017" s="1">
        <v>224.31933</v>
      </c>
      <c r="D3017" s="1">
        <v>0.0191720882903849</v>
      </c>
      <c r="E3017" s="5">
        <f t="shared" si="1"/>
        <v>0.04853464118</v>
      </c>
    </row>
    <row r="3018">
      <c r="A3018" s="3">
        <v>44868.666666666664</v>
      </c>
      <c r="B3018" s="1">
        <v>233.23</v>
      </c>
      <c r="C3018" s="1">
        <v>218.12127</v>
      </c>
      <c r="D3018" s="1">
        <v>0.0692675684494225</v>
      </c>
      <c r="E3018" s="5">
        <f t="shared" si="1"/>
        <v>0.04536644784</v>
      </c>
    </row>
    <row r="3019">
      <c r="A3019" s="3">
        <v>44868.708333333336</v>
      </c>
      <c r="B3019" s="1">
        <v>219.11</v>
      </c>
      <c r="C3019" s="1">
        <v>211.98697</v>
      </c>
      <c r="D3019" s="1">
        <v>0.0336012633229297</v>
      </c>
      <c r="E3019" s="5">
        <f t="shared" si="1"/>
        <v>0.03978914213</v>
      </c>
    </row>
    <row r="3020">
      <c r="A3020" s="3">
        <v>44868.75</v>
      </c>
      <c r="B3020" s="1">
        <v>217.66</v>
      </c>
      <c r="C3020" s="1">
        <v>207.64983</v>
      </c>
      <c r="D3020" s="1">
        <v>0.0482069742123072</v>
      </c>
      <c r="E3020" s="5">
        <f t="shared" si="1"/>
        <v>0.03590604706</v>
      </c>
    </row>
    <row r="3021">
      <c r="A3021" s="3">
        <v>44868.791666666664</v>
      </c>
      <c r="B3021" s="1">
        <v>217.07</v>
      </c>
      <c r="C3021" s="1">
        <v>204.61736</v>
      </c>
      <c r="D3021" s="1">
        <v>0.060858179384193</v>
      </c>
      <c r="E3021" s="5">
        <f t="shared" si="1"/>
        <v>0.03394540021</v>
      </c>
    </row>
    <row r="3022">
      <c r="A3022" s="3">
        <v>44868.833333333336</v>
      </c>
      <c r="B3022" s="1">
        <v>214.98</v>
      </c>
      <c r="C3022" s="1">
        <v>203.43048</v>
      </c>
      <c r="D3022" s="1">
        <v>0.0567737931896931</v>
      </c>
      <c r="E3022" s="5">
        <f t="shared" si="1"/>
        <v>0.03290428722</v>
      </c>
    </row>
    <row r="3023">
      <c r="A3023" s="3">
        <v>44868.875</v>
      </c>
      <c r="B3023" s="1">
        <v>216.5</v>
      </c>
      <c r="C3023" s="1">
        <v>205.11118</v>
      </c>
      <c r="D3023" s="1">
        <v>0.0555251059449807</v>
      </c>
      <c r="E3023" s="5">
        <f t="shared" si="1"/>
        <v>0.0328502894</v>
      </c>
    </row>
    <row r="3024">
      <c r="A3024" s="3">
        <v>44868.916666666664</v>
      </c>
      <c r="B3024" s="1">
        <v>216.95</v>
      </c>
      <c r="C3024" s="1">
        <v>209.46991</v>
      </c>
      <c r="D3024" s="1">
        <v>0.0357096157629513</v>
      </c>
      <c r="E3024" s="5">
        <f t="shared" si="1"/>
        <v>0.0331263808</v>
      </c>
    </row>
    <row r="3025">
      <c r="A3025" s="3">
        <v>44868.958333333336</v>
      </c>
      <c r="B3025" s="1">
        <v>221.58</v>
      </c>
      <c r="C3025" s="1">
        <v>216.85143</v>
      </c>
      <c r="D3025" s="1">
        <v>0.0218055744432952</v>
      </c>
      <c r="E3025" s="5">
        <f t="shared" si="1"/>
        <v>0.03344727127</v>
      </c>
    </row>
    <row r="3026">
      <c r="A3026" s="3">
        <v>44869.0</v>
      </c>
      <c r="B3026" s="1">
        <v>228.14</v>
      </c>
      <c r="C3026" s="1">
        <v>242.02077</v>
      </c>
      <c r="D3026" s="1">
        <v>0.0573536312606559</v>
      </c>
      <c r="E3026" s="5">
        <f t="shared" si="1"/>
        <v>0.03435389824</v>
      </c>
    </row>
    <row r="3027">
      <c r="A3027" s="3">
        <v>44869.041666666664</v>
      </c>
      <c r="B3027" s="1">
        <v>231.16</v>
      </c>
      <c r="C3027" s="1">
        <v>239.27153</v>
      </c>
      <c r="D3027" s="1">
        <v>0.0339009409101033</v>
      </c>
      <c r="E3027" s="5">
        <f t="shared" si="1"/>
        <v>0.0341843062</v>
      </c>
    </row>
    <row r="3028">
      <c r="A3028" s="3">
        <v>44869.083333333336</v>
      </c>
      <c r="B3028" s="1">
        <v>231.22</v>
      </c>
      <c r="C3028" s="1">
        <v>232.8557</v>
      </c>
      <c r="D3028" s="1">
        <v>0.00702452205378701</v>
      </c>
      <c r="E3028" s="5">
        <f t="shared" si="1"/>
        <v>0.03210433265</v>
      </c>
    </row>
    <row r="3029">
      <c r="A3029" s="3">
        <v>44869.125</v>
      </c>
      <c r="B3029" s="1">
        <v>228.92</v>
      </c>
      <c r="C3029" s="1">
        <v>223.70165</v>
      </c>
      <c r="D3029" s="1">
        <v>0.0233272754134803</v>
      </c>
      <c r="E3029" s="5">
        <f t="shared" si="1"/>
        <v>0.03193811707</v>
      </c>
    </row>
    <row r="3030">
      <c r="A3030" s="3">
        <v>44869.166666666664</v>
      </c>
      <c r="B3030" s="1">
        <v>214.27</v>
      </c>
      <c r="C3030" s="1">
        <v>213.65058</v>
      </c>
      <c r="D3030" s="1">
        <v>0.00289921983829868</v>
      </c>
      <c r="E3030" s="5">
        <f t="shared" si="1"/>
        <v>0.03123159884</v>
      </c>
    </row>
    <row r="3031">
      <c r="A3031" s="3">
        <v>44869.208333333336</v>
      </c>
      <c r="B3031" s="1">
        <v>202.5</v>
      </c>
      <c r="C3031" s="1">
        <v>204.58843</v>
      </c>
      <c r="D3031" s="1">
        <v>0.0102079575076654</v>
      </c>
      <c r="E3031" s="5">
        <f t="shared" si="1"/>
        <v>0.03116921421</v>
      </c>
    </row>
    <row r="3032">
      <c r="A3032" s="3">
        <v>44869.25</v>
      </c>
      <c r="B3032" s="1">
        <v>192.64</v>
      </c>
      <c r="C3032" s="1">
        <v>198.01925</v>
      </c>
      <c r="D3032" s="1">
        <v>0.0271652882232409</v>
      </c>
      <c r="E3032" s="5">
        <f t="shared" si="1"/>
        <v>0.03069557944</v>
      </c>
    </row>
    <row r="3033">
      <c r="A3033" s="3">
        <v>44869.291666666664</v>
      </c>
      <c r="B3033" s="1">
        <v>176.08</v>
      </c>
      <c r="C3033" s="1">
        <v>193.69803</v>
      </c>
      <c r="D3033" s="1">
        <v>0.0909561651194902</v>
      </c>
      <c r="E3033" s="5">
        <f t="shared" si="1"/>
        <v>0.03310508114</v>
      </c>
    </row>
    <row r="3034">
      <c r="A3034" s="3">
        <v>44869.333333333336</v>
      </c>
      <c r="B3034" s="1">
        <v>168.47</v>
      </c>
      <c r="C3034" s="1">
        <v>191.65825</v>
      </c>
      <c r="D3034" s="1">
        <v>0.120987486841813</v>
      </c>
      <c r="E3034" s="5">
        <f t="shared" si="1"/>
        <v>0.03677426822</v>
      </c>
    </row>
    <row r="3035">
      <c r="A3035" s="3">
        <v>44869.375</v>
      </c>
      <c r="B3035" s="1">
        <v>165.63</v>
      </c>
      <c r="C3035" s="1">
        <v>192.1815</v>
      </c>
      <c r="D3035" s="1">
        <v>0.138158459581177</v>
      </c>
      <c r="E3035" s="5">
        <f t="shared" si="1"/>
        <v>0.04175861663</v>
      </c>
    </row>
    <row r="3036">
      <c r="A3036" s="3">
        <v>44869.416666666664</v>
      </c>
      <c r="B3036" s="1">
        <v>167.19</v>
      </c>
      <c r="C3036" s="1">
        <v>194.99217</v>
      </c>
      <c r="D3036" s="1">
        <v>0.142580955943</v>
      </c>
      <c r="E3036" s="5">
        <f t="shared" si="1"/>
        <v>0.0476789748</v>
      </c>
    </row>
    <row r="3037">
      <c r="A3037" s="3">
        <v>44869.458333333336</v>
      </c>
      <c r="B3037" s="1">
        <v>180.56</v>
      </c>
      <c r="C3037" s="1">
        <v>200.50135</v>
      </c>
      <c r="D3037" s="1">
        <v>0.0994574350746266</v>
      </c>
      <c r="E3037" s="5">
        <f t="shared" si="1"/>
        <v>0.05136026521</v>
      </c>
    </row>
    <row r="3038">
      <c r="A3038" s="3">
        <v>44869.5</v>
      </c>
      <c r="B3038" s="1">
        <v>211.33</v>
      </c>
      <c r="C3038" s="1">
        <v>207.38044</v>
      </c>
      <c r="D3038" s="1">
        <v>0.0190449976863778</v>
      </c>
      <c r="E3038" s="5">
        <f t="shared" si="1"/>
        <v>0.05133006652</v>
      </c>
    </row>
    <row r="3039">
      <c r="A3039" s="3">
        <v>44869.541666666664</v>
      </c>
      <c r="B3039" s="1">
        <v>228.88</v>
      </c>
      <c r="C3039" s="1">
        <v>213.77666</v>
      </c>
      <c r="D3039" s="1">
        <v>0.070650088742148</v>
      </c>
      <c r="E3039" s="5">
        <f t="shared" si="1"/>
        <v>0.05272249123</v>
      </c>
    </row>
    <row r="3040">
      <c r="A3040" s="3">
        <v>44869.583333333336</v>
      </c>
      <c r="B3040" s="1">
        <v>224.42</v>
      </c>
      <c r="C3040" s="1">
        <v>218.55139</v>
      </c>
      <c r="D3040" s="1">
        <v>0.0268523114860994</v>
      </c>
      <c r="E3040" s="5">
        <f t="shared" si="1"/>
        <v>0.05297862078</v>
      </c>
    </row>
    <row r="3041">
      <c r="A3041" s="3">
        <v>44869.625</v>
      </c>
      <c r="B3041" s="1">
        <v>202.83</v>
      </c>
      <c r="C3041" s="1">
        <v>223.39447</v>
      </c>
      <c r="D3041" s="1">
        <v>0.0920545168374132</v>
      </c>
      <c r="E3041" s="5">
        <f t="shared" si="1"/>
        <v>0.05601538863</v>
      </c>
    </row>
    <row r="3042">
      <c r="A3042" s="3">
        <v>44869.666666666664</v>
      </c>
      <c r="B3042" s="1">
        <v>202.91</v>
      </c>
      <c r="C3042" s="1">
        <v>226.81912</v>
      </c>
      <c r="D3042" s="1">
        <v>0.105410513893185</v>
      </c>
      <c r="E3042" s="5">
        <f t="shared" si="1"/>
        <v>0.05752134469</v>
      </c>
    </row>
    <row r="3043">
      <c r="A3043" s="3">
        <v>44869.708333333336</v>
      </c>
      <c r="B3043" s="1">
        <v>213.25</v>
      </c>
      <c r="C3043" s="1">
        <v>230.21753</v>
      </c>
      <c r="D3043" s="1">
        <v>0.0737021633409063</v>
      </c>
      <c r="E3043" s="5">
        <f t="shared" si="1"/>
        <v>0.05919221553</v>
      </c>
    </row>
    <row r="3044">
      <c r="A3044" s="3">
        <v>44869.75</v>
      </c>
      <c r="B3044" s="1">
        <v>215.4</v>
      </c>
      <c r="C3044" s="1">
        <v>234.12626</v>
      </c>
      <c r="D3044" s="1">
        <v>0.0799835951763804</v>
      </c>
      <c r="E3044" s="5">
        <f t="shared" si="1"/>
        <v>0.0605162414</v>
      </c>
    </row>
    <row r="3045">
      <c r="A3045" s="3">
        <v>44869.791666666664</v>
      </c>
      <c r="B3045" s="1">
        <v>216.75</v>
      </c>
      <c r="C3045" s="1">
        <v>238.35751</v>
      </c>
      <c r="D3045" s="1">
        <v>0.0906516853612038</v>
      </c>
      <c r="E3045" s="5">
        <f t="shared" si="1"/>
        <v>0.06175763748</v>
      </c>
    </row>
    <row r="3046">
      <c r="A3046" s="3">
        <v>44869.833333333336</v>
      </c>
      <c r="B3046" s="1">
        <v>222.21</v>
      </c>
      <c r="C3046" s="1">
        <v>242.91064</v>
      </c>
      <c r="D3046" s="1">
        <v>0.0852191571353152</v>
      </c>
      <c r="E3046" s="5">
        <f t="shared" si="1"/>
        <v>0.06294286098</v>
      </c>
    </row>
    <row r="3047">
      <c r="A3047" s="3">
        <v>44869.875</v>
      </c>
      <c r="B3047" s="1">
        <v>226.01</v>
      </c>
      <c r="C3047" s="1">
        <v>247.73615</v>
      </c>
      <c r="D3047" s="1">
        <v>0.0876987472357184</v>
      </c>
      <c r="E3047" s="5">
        <f t="shared" si="1"/>
        <v>0.06428342937</v>
      </c>
    </row>
    <row r="3048">
      <c r="A3048" s="3">
        <v>44869.916666666664</v>
      </c>
      <c r="B3048" s="1">
        <v>232.7</v>
      </c>
      <c r="C3048" s="1">
        <v>251.51056</v>
      </c>
      <c r="D3048" s="1">
        <v>0.0747903388231492</v>
      </c>
      <c r="E3048" s="5">
        <f t="shared" si="1"/>
        <v>0.06591179283</v>
      </c>
    </row>
    <row r="3049">
      <c r="A3049" s="3">
        <v>44869.958333333336</v>
      </c>
      <c r="B3049" s="1">
        <v>237.33</v>
      </c>
      <c r="C3049" s="1">
        <v>254.52881</v>
      </c>
      <c r="D3049" s="1">
        <v>0.0675711720021006</v>
      </c>
      <c r="E3049" s="5">
        <f t="shared" si="1"/>
        <v>0.06781869273</v>
      </c>
    </row>
    <row r="3050">
      <c r="A3050" s="3">
        <v>44870.0</v>
      </c>
      <c r="B3050" s="1">
        <v>252.75</v>
      </c>
      <c r="C3050" s="1">
        <v>262.90903</v>
      </c>
      <c r="D3050" s="1">
        <v>0.0386408561166574</v>
      </c>
      <c r="E3050" s="5">
        <f t="shared" si="1"/>
        <v>0.06703899376</v>
      </c>
    </row>
    <row r="3051">
      <c r="A3051" s="3">
        <v>44870.041666666664</v>
      </c>
      <c r="B3051" s="1">
        <v>280.31</v>
      </c>
      <c r="C3051" s="1">
        <v>279.12857</v>
      </c>
      <c r="D3051" s="1">
        <v>0.00423256565961691</v>
      </c>
      <c r="E3051" s="5">
        <f t="shared" si="1"/>
        <v>0.06580281146</v>
      </c>
    </row>
    <row r="3052">
      <c r="A3052" s="3">
        <v>44870.083333333336</v>
      </c>
      <c r="B3052" s="1">
        <v>285.18</v>
      </c>
      <c r="C3052" s="1">
        <v>295.41497</v>
      </c>
      <c r="D3052" s="1">
        <v>0.0346460776852302</v>
      </c>
      <c r="E3052" s="5">
        <f t="shared" si="1"/>
        <v>0.06695370961</v>
      </c>
    </row>
    <row r="3053">
      <c r="A3053" s="3">
        <v>44870.125</v>
      </c>
      <c r="B3053" s="1">
        <v>279.28</v>
      </c>
      <c r="C3053" s="1">
        <v>308.81128</v>
      </c>
      <c r="D3053" s="1">
        <v>0.0956288902400198</v>
      </c>
      <c r="E3053" s="5">
        <f t="shared" si="1"/>
        <v>0.0699662769</v>
      </c>
    </row>
    <row r="3054">
      <c r="A3054" s="3">
        <v>44870.166666666664</v>
      </c>
      <c r="B3054" s="1">
        <v>278.89</v>
      </c>
      <c r="C3054" s="1">
        <v>321.31056</v>
      </c>
      <c r="D3054" s="1">
        <v>0.132023547560964</v>
      </c>
      <c r="E3054" s="5">
        <f t="shared" si="1"/>
        <v>0.07534645722</v>
      </c>
    </row>
    <row r="3055">
      <c r="A3055" s="3">
        <v>44870.208333333336</v>
      </c>
      <c r="B3055" s="1">
        <v>298.19</v>
      </c>
      <c r="C3055" s="1">
        <v>332.67426</v>
      </c>
      <c r="D3055" s="1">
        <v>0.103657734145106</v>
      </c>
      <c r="E3055" s="5">
        <f t="shared" si="1"/>
        <v>0.07924019791</v>
      </c>
    </row>
    <row r="3056">
      <c r="A3056" s="3">
        <v>44870.25</v>
      </c>
      <c r="B3056" s="1">
        <v>300.56</v>
      </c>
      <c r="C3056" s="1">
        <v>340.20253</v>
      </c>
      <c r="D3056" s="1">
        <v>0.11652626451661</v>
      </c>
      <c r="E3056" s="5">
        <f t="shared" si="1"/>
        <v>0.08296357193</v>
      </c>
    </row>
    <row r="3057">
      <c r="A3057" s="3">
        <v>44870.291666666664</v>
      </c>
      <c r="B3057" s="1">
        <v>282.58</v>
      </c>
      <c r="C3057" s="1">
        <v>341.97722</v>
      </c>
      <c r="D3057" s="1">
        <v>0.173687650890898</v>
      </c>
      <c r="E3057" s="5">
        <f t="shared" si="1"/>
        <v>0.08641071717</v>
      </c>
    </row>
    <row r="3058">
      <c r="A3058" s="3">
        <v>44870.333333333336</v>
      </c>
      <c r="B3058" s="1">
        <v>269.88</v>
      </c>
      <c r="C3058" s="1">
        <v>339.16532</v>
      </c>
      <c r="D3058" s="1">
        <v>0.204281852873401</v>
      </c>
      <c r="E3058" s="5">
        <f t="shared" si="1"/>
        <v>0.08988131575</v>
      </c>
    </row>
    <row r="3059">
      <c r="A3059" s="3">
        <v>44870.375</v>
      </c>
      <c r="B3059" s="1">
        <v>282.58</v>
      </c>
      <c r="C3059" s="1">
        <v>335.98539</v>
      </c>
      <c r="D3059" s="1">
        <v>0.15895152464814</v>
      </c>
      <c r="E3059" s="5">
        <f t="shared" si="1"/>
        <v>0.09074769346</v>
      </c>
    </row>
    <row r="3060">
      <c r="A3060" s="3">
        <v>44870.416666666664</v>
      </c>
      <c r="B3060" s="1">
        <v>308.73</v>
      </c>
      <c r="C3060" s="1">
        <v>335.27307</v>
      </c>
      <c r="D3060" s="1">
        <v>0.0791685118044225</v>
      </c>
      <c r="E3060" s="5">
        <f t="shared" si="1"/>
        <v>0.08810550829</v>
      </c>
    </row>
    <row r="3061">
      <c r="A3061" s="3">
        <v>44870.458333333336</v>
      </c>
      <c r="B3061" s="1">
        <v>311.15</v>
      </c>
      <c r="C3061" s="1">
        <v>337.91787</v>
      </c>
      <c r="D3061" s="1">
        <v>0.0792141297528894</v>
      </c>
      <c r="E3061" s="5">
        <f t="shared" si="1"/>
        <v>0.08726203723</v>
      </c>
    </row>
    <row r="3062">
      <c r="A3062" s="3">
        <v>44870.5</v>
      </c>
      <c r="B3062" s="1">
        <v>322.44</v>
      </c>
      <c r="C3062" s="1">
        <v>341.73486</v>
      </c>
      <c r="D3062" s="1">
        <v>0.0564614918126878</v>
      </c>
      <c r="E3062" s="5">
        <f t="shared" si="1"/>
        <v>0.08882105782</v>
      </c>
    </row>
    <row r="3063">
      <c r="A3063" s="3">
        <v>44870.541666666664</v>
      </c>
      <c r="B3063" s="1">
        <v>326.52</v>
      </c>
      <c r="C3063" s="1">
        <v>344.76039</v>
      </c>
      <c r="D3063" s="1">
        <v>0.0529074410201241</v>
      </c>
      <c r="E3063" s="5">
        <f t="shared" si="1"/>
        <v>0.08808178083</v>
      </c>
    </row>
    <row r="3064">
      <c r="A3064" s="3">
        <v>44870.583333333336</v>
      </c>
      <c r="B3064" s="1">
        <v>318.07</v>
      </c>
      <c r="C3064" s="1">
        <v>345.38374</v>
      </c>
      <c r="D3064" s="1">
        <v>0.0790822984313042</v>
      </c>
      <c r="E3064" s="5">
        <f t="shared" si="1"/>
        <v>0.09025803029</v>
      </c>
    </row>
    <row r="3065">
      <c r="A3065" s="3">
        <v>44870.625</v>
      </c>
      <c r="B3065" s="1">
        <v>255.52</v>
      </c>
      <c r="C3065" s="1">
        <v>345.49634</v>
      </c>
      <c r="D3065" s="1">
        <v>0.260426318843203</v>
      </c>
      <c r="E3065" s="5">
        <f t="shared" si="1"/>
        <v>0.09727352204</v>
      </c>
    </row>
    <row r="3066">
      <c r="A3066" s="3">
        <v>44870.666666666664</v>
      </c>
      <c r="B3066" s="1">
        <v>239.58</v>
      </c>
      <c r="C3066" s="1">
        <v>345.02382</v>
      </c>
      <c r="D3066" s="1">
        <v>0.305613160273977</v>
      </c>
      <c r="E3066" s="5">
        <f t="shared" si="1"/>
        <v>0.105615299</v>
      </c>
    </row>
    <row r="3067">
      <c r="A3067" s="3">
        <v>44870.708333333336</v>
      </c>
      <c r="B3067" s="1">
        <v>210.38</v>
      </c>
      <c r="C3067" s="1">
        <v>343.94178</v>
      </c>
      <c r="D3067" s="1">
        <v>0.388326710410116</v>
      </c>
      <c r="E3067" s="5">
        <f t="shared" si="1"/>
        <v>0.1187246551</v>
      </c>
    </row>
    <row r="3068">
      <c r="A3068" s="3">
        <v>44870.75</v>
      </c>
      <c r="B3068" s="1">
        <v>191.02</v>
      </c>
      <c r="C3068" s="1">
        <v>340.69753</v>
      </c>
      <c r="D3068" s="1">
        <v>0.439326724793103</v>
      </c>
      <c r="E3068" s="5">
        <f t="shared" si="1"/>
        <v>0.1336972855</v>
      </c>
    </row>
    <row r="3069">
      <c r="A3069" s="3">
        <v>44870.791666666664</v>
      </c>
      <c r="B3069" s="1">
        <v>181.62</v>
      </c>
      <c r="C3069" s="1">
        <v>336.51066</v>
      </c>
      <c r="D3069" s="1">
        <v>0.460284556810176</v>
      </c>
      <c r="E3069" s="5">
        <f t="shared" si="1"/>
        <v>0.1490986551</v>
      </c>
    </row>
    <row r="3070">
      <c r="A3070" s="3">
        <v>44870.833333333336</v>
      </c>
      <c r="B3070" s="1">
        <v>186.72</v>
      </c>
      <c r="C3070" s="1">
        <v>330.81513</v>
      </c>
      <c r="D3070" s="1">
        <v>0.435575996781042</v>
      </c>
      <c r="E3070" s="5">
        <f t="shared" si="1"/>
        <v>0.1636968568</v>
      </c>
    </row>
    <row r="3071">
      <c r="A3071" s="3">
        <v>44870.875</v>
      </c>
      <c r="B3071" s="1">
        <v>192.61</v>
      </c>
      <c r="C3071" s="1">
        <v>326.13652</v>
      </c>
      <c r="D3071" s="1">
        <v>0.409419098480599</v>
      </c>
      <c r="E3071" s="5">
        <f t="shared" si="1"/>
        <v>0.1771018714</v>
      </c>
    </row>
    <row r="3072">
      <c r="A3072" s="3">
        <v>44870.916666666664</v>
      </c>
      <c r="B3072" s="1">
        <v>199.92</v>
      </c>
      <c r="C3072" s="1">
        <v>325.16477</v>
      </c>
      <c r="D3072" s="1">
        <v>0.385173246166858</v>
      </c>
      <c r="E3072" s="5">
        <f t="shared" si="1"/>
        <v>0.1900344926</v>
      </c>
    </row>
    <row r="3073">
      <c r="A3073" s="3">
        <v>44870.958333333336</v>
      </c>
      <c r="B3073" s="1">
        <v>222.49</v>
      </c>
      <c r="C3073" s="1">
        <v>327.70542</v>
      </c>
      <c r="D3073" s="1">
        <v>0.321067072982802</v>
      </c>
      <c r="E3073" s="5">
        <f t="shared" si="1"/>
        <v>0.2005968218</v>
      </c>
    </row>
    <row r="3074">
      <c r="A3074" s="3">
        <v>44871.0</v>
      </c>
      <c r="B3074" s="1">
        <v>244.76</v>
      </c>
      <c r="C3074" s="1">
        <v>287.39256</v>
      </c>
      <c r="D3074" s="1">
        <v>0.148342601492536</v>
      </c>
      <c r="E3074" s="5">
        <f t="shared" si="1"/>
        <v>0.2051677278</v>
      </c>
    </row>
    <row r="3075">
      <c r="A3075" s="3">
        <v>44871.041666666664</v>
      </c>
      <c r="B3075" s="1">
        <v>220.79</v>
      </c>
      <c r="C3075" s="1">
        <v>288.01974</v>
      </c>
      <c r="D3075" s="1">
        <v>0.233420598185388</v>
      </c>
      <c r="E3075" s="5">
        <f t="shared" si="1"/>
        <v>0.2147172292</v>
      </c>
    </row>
    <row r="3076">
      <c r="A3076" s="3">
        <v>44871.083333333336</v>
      </c>
      <c r="B3076" s="1">
        <v>205.24</v>
      </c>
      <c r="C3076" s="1">
        <v>284.31046</v>
      </c>
      <c r="D3076" s="1">
        <v>0.278113088065771</v>
      </c>
      <c r="E3076" s="5">
        <f t="shared" si="1"/>
        <v>0.224861688</v>
      </c>
    </row>
    <row r="3077">
      <c r="A3077" s="3">
        <v>44871.125</v>
      </c>
      <c r="B3077" s="1">
        <v>206.97</v>
      </c>
      <c r="C3077" s="1">
        <v>276.51778</v>
      </c>
      <c r="D3077" s="1">
        <v>0.251512868358772</v>
      </c>
      <c r="E3077" s="5">
        <f t="shared" si="1"/>
        <v>0.2313568537</v>
      </c>
    </row>
    <row r="3078">
      <c r="A3078" s="3">
        <v>44871.166666666664</v>
      </c>
      <c r="B3078" s="1">
        <v>202.44</v>
      </c>
      <c r="C3078" s="1">
        <v>266.20564</v>
      </c>
      <c r="D3078" s="1">
        <v>0.239535270552494</v>
      </c>
      <c r="E3078" s="5">
        <f t="shared" si="1"/>
        <v>0.2358365088</v>
      </c>
    </row>
    <row r="3079">
      <c r="A3079" s="3">
        <v>44871.208333333336</v>
      </c>
      <c r="B3079" s="1">
        <v>196.74</v>
      </c>
      <c r="C3079" s="1">
        <v>256.52098</v>
      </c>
      <c r="D3079" s="1">
        <v>0.233045187960844</v>
      </c>
      <c r="E3079" s="5">
        <f t="shared" si="1"/>
        <v>0.2412276527</v>
      </c>
    </row>
    <row r="3080">
      <c r="A3080" s="3">
        <v>44871.25</v>
      </c>
      <c r="B3080" s="1">
        <v>189.31</v>
      </c>
      <c r="C3080" s="1">
        <v>249.91254</v>
      </c>
      <c r="D3080" s="1">
        <v>0.242494994448858</v>
      </c>
      <c r="E3080" s="5">
        <f t="shared" si="1"/>
        <v>0.2464763498</v>
      </c>
    </row>
    <row r="3081">
      <c r="A3081" s="3">
        <v>44871.291666666664</v>
      </c>
      <c r="B3081" s="1">
        <v>183.13</v>
      </c>
      <c r="C3081" s="1">
        <v>246.17646</v>
      </c>
      <c r="D3081" s="1">
        <v>0.256102715913617</v>
      </c>
      <c r="E3081" s="5">
        <f t="shared" si="1"/>
        <v>0.2499103109</v>
      </c>
    </row>
    <row r="3082">
      <c r="A3082" s="3">
        <v>44871.333333333336</v>
      </c>
      <c r="B3082" s="1">
        <v>179.03</v>
      </c>
      <c r="C3082" s="1">
        <v>245.62096</v>
      </c>
      <c r="D3082" s="1">
        <v>0.271112693314121</v>
      </c>
      <c r="E3082" s="5">
        <f t="shared" si="1"/>
        <v>0.2526949292</v>
      </c>
    </row>
    <row r="3083">
      <c r="A3083" s="3">
        <v>44871.375</v>
      </c>
      <c r="B3083" s="1">
        <v>178.71</v>
      </c>
      <c r="C3083" s="1">
        <v>248.29432</v>
      </c>
      <c r="D3083" s="1">
        <v>0.280249342796081</v>
      </c>
      <c r="E3083" s="5">
        <f t="shared" si="1"/>
        <v>0.257749005</v>
      </c>
    </row>
    <row r="3084">
      <c r="A3084" s="3">
        <v>44871.416666666664</v>
      </c>
      <c r="B3084" s="1">
        <v>181.57</v>
      </c>
      <c r="C3084" s="1">
        <v>253.4216</v>
      </c>
      <c r="D3084" s="1">
        <v>0.283525950432007</v>
      </c>
      <c r="E3084" s="5">
        <f t="shared" si="1"/>
        <v>0.2662638983</v>
      </c>
    </row>
    <row r="3085">
      <c r="A3085" s="3">
        <v>44871.458333333336</v>
      </c>
      <c r="B3085" s="1">
        <v>184.53</v>
      </c>
      <c r="C3085" s="1">
        <v>260.96947</v>
      </c>
      <c r="D3085" s="1">
        <v>0.292905794689317</v>
      </c>
      <c r="E3085" s="5">
        <f t="shared" si="1"/>
        <v>0.2751677176</v>
      </c>
    </row>
    <row r="3086">
      <c r="A3086" s="3">
        <v>44871.5</v>
      </c>
      <c r="B3086" s="1">
        <v>189.86</v>
      </c>
      <c r="C3086" s="1">
        <v>269.56228</v>
      </c>
      <c r="D3086" s="1">
        <v>0.295672970268688</v>
      </c>
      <c r="E3086" s="5">
        <f t="shared" si="1"/>
        <v>0.2851348626</v>
      </c>
    </row>
    <row r="3087">
      <c r="A3087" s="3">
        <v>44871.541666666664</v>
      </c>
      <c r="B3087" s="1">
        <v>196.52</v>
      </c>
      <c r="C3087" s="1">
        <v>278.43801</v>
      </c>
      <c r="D3087" s="1">
        <v>0.294205557639203</v>
      </c>
      <c r="E3087" s="5">
        <f t="shared" si="1"/>
        <v>0.2951889508</v>
      </c>
    </row>
    <row r="3088">
      <c r="A3088" s="3">
        <v>44871.583333333336</v>
      </c>
      <c r="B3088" s="1">
        <v>201.06</v>
      </c>
      <c r="C3088" s="1">
        <v>286.9547</v>
      </c>
      <c r="D3088" s="1">
        <v>0.299331915455645</v>
      </c>
      <c r="E3088" s="5">
        <f t="shared" si="1"/>
        <v>0.3043660181</v>
      </c>
    </row>
    <row r="3089">
      <c r="A3089" s="3">
        <v>44871.625</v>
      </c>
      <c r="B3089" s="1">
        <v>204.98</v>
      </c>
      <c r="C3089" s="1">
        <v>294.03185</v>
      </c>
      <c r="D3089" s="1">
        <v>0.302864638643738</v>
      </c>
      <c r="E3089" s="5">
        <f t="shared" si="1"/>
        <v>0.3061342815</v>
      </c>
    </row>
    <row r="3090">
      <c r="A3090" s="3">
        <v>44871.666666666664</v>
      </c>
      <c r="B3090" s="1">
        <v>221.94</v>
      </c>
      <c r="C3090" s="1">
        <v>297.26643</v>
      </c>
      <c r="D3090" s="1">
        <v>0.253397028382922</v>
      </c>
      <c r="E3090" s="5">
        <f t="shared" si="1"/>
        <v>0.3039586093</v>
      </c>
    </row>
    <row r="3091">
      <c r="A3091" s="3">
        <v>44871.708333333336</v>
      </c>
      <c r="B3091" s="1">
        <v>234.51</v>
      </c>
      <c r="C3091" s="1">
        <v>298.34199</v>
      </c>
      <c r="D3091" s="1">
        <v>0.213955769350469</v>
      </c>
      <c r="E3091" s="5">
        <f t="shared" si="1"/>
        <v>0.2966931534</v>
      </c>
    </row>
    <row r="3092">
      <c r="A3092" s="3">
        <v>44871.75</v>
      </c>
      <c r="B3092" s="1">
        <v>257.36</v>
      </c>
      <c r="C3092" s="1">
        <v>298.08364</v>
      </c>
      <c r="D3092" s="1">
        <v>0.136618165290788</v>
      </c>
      <c r="E3092" s="5">
        <f t="shared" si="1"/>
        <v>0.2840802968</v>
      </c>
    </row>
    <row r="3093">
      <c r="A3093" s="3">
        <v>44871.791666666664</v>
      </c>
      <c r="B3093" s="1">
        <v>282.46</v>
      </c>
      <c r="C3093" s="1">
        <v>297.32191</v>
      </c>
      <c r="D3093" s="1">
        <v>0.049985922665437</v>
      </c>
      <c r="E3093" s="5">
        <f t="shared" si="1"/>
        <v>0.2669845203</v>
      </c>
    </row>
    <row r="3094">
      <c r="A3094" s="3">
        <v>44871.833333333336</v>
      </c>
      <c r="B3094" s="1">
        <v>292.3</v>
      </c>
      <c r="C3094" s="1">
        <v>297.32873</v>
      </c>
      <c r="D3094" s="1">
        <v>0.0169130309069022</v>
      </c>
      <c r="E3094" s="5">
        <f t="shared" si="1"/>
        <v>0.2495402301</v>
      </c>
    </row>
    <row r="3095">
      <c r="A3095" s="3">
        <v>44871.875</v>
      </c>
      <c r="B3095" s="1">
        <v>297.21</v>
      </c>
      <c r="C3095" s="1">
        <v>298.61934</v>
      </c>
      <c r="D3095" s="1">
        <v>0.00471952017575299</v>
      </c>
      <c r="E3095" s="5">
        <f t="shared" si="1"/>
        <v>0.2326777477</v>
      </c>
    </row>
    <row r="3096">
      <c r="A3096" s="3">
        <v>44871.916666666664</v>
      </c>
      <c r="B3096" s="1">
        <v>306.44</v>
      </c>
      <c r="C3096" s="1">
        <v>300.55485</v>
      </c>
      <c r="D3096" s="1">
        <v>0.019580951696504</v>
      </c>
      <c r="E3096" s="5">
        <f t="shared" si="1"/>
        <v>0.2174447354</v>
      </c>
    </row>
    <row r="3097">
      <c r="A3097" s="3">
        <v>44871.958333333336</v>
      </c>
      <c r="B3097" s="1">
        <v>336.24</v>
      </c>
      <c r="C3097" s="1">
        <v>303.23343</v>
      </c>
      <c r="D3097" s="1">
        <v>0.108848717636442</v>
      </c>
      <c r="E3097" s="5">
        <f t="shared" si="1"/>
        <v>0.2086023039</v>
      </c>
    </row>
    <row r="3098">
      <c r="A3098" s="3">
        <v>44872.0</v>
      </c>
      <c r="B3098" s="1">
        <v>376.5</v>
      </c>
      <c r="C3098" s="1">
        <v>339.5488</v>
      </c>
      <c r="D3098" s="1">
        <v>0.108824416402001</v>
      </c>
      <c r="E3098" s="5">
        <f t="shared" si="1"/>
        <v>0.2069557129</v>
      </c>
    </row>
    <row r="3099">
      <c r="A3099" s="3">
        <v>44872.041666666664</v>
      </c>
      <c r="B3099" s="1">
        <v>365.33</v>
      </c>
      <c r="C3099" s="1">
        <v>329.01595</v>
      </c>
      <c r="D3099" s="1">
        <v>0.110371700824838</v>
      </c>
      <c r="E3099" s="5">
        <f t="shared" si="1"/>
        <v>0.2018286755</v>
      </c>
    </row>
    <row r="3100">
      <c r="A3100" s="3">
        <v>44872.083333333336</v>
      </c>
      <c r="B3100" s="1">
        <v>336.71</v>
      </c>
      <c r="C3100" s="1">
        <v>311.31991</v>
      </c>
      <c r="D3100" s="1">
        <v>0.081556267956007</v>
      </c>
      <c r="E3100" s="5">
        <f t="shared" si="1"/>
        <v>0.193638808</v>
      </c>
    </row>
    <row r="3101">
      <c r="A3101" s="3">
        <v>44872.125</v>
      </c>
      <c r="B3101" s="1">
        <v>306.28</v>
      </c>
      <c r="C3101" s="1">
        <v>290.27431</v>
      </c>
      <c r="D3101" s="1">
        <v>0.0551398778624259</v>
      </c>
      <c r="E3101" s="5">
        <f t="shared" si="1"/>
        <v>0.1854566001</v>
      </c>
    </row>
    <row r="3102">
      <c r="A3102" s="3">
        <v>44872.166666666664</v>
      </c>
      <c r="B3102" s="1">
        <v>284.23</v>
      </c>
      <c r="C3102" s="1">
        <v>269.85945</v>
      </c>
      <c r="D3102" s="1">
        <v>0.0532519798732267</v>
      </c>
      <c r="E3102" s="5">
        <f t="shared" si="1"/>
        <v>0.1776947963</v>
      </c>
    </row>
    <row r="3103">
      <c r="A3103" s="3">
        <v>44872.208333333336</v>
      </c>
      <c r="B3103" s="1">
        <v>265.5</v>
      </c>
      <c r="C3103" s="1">
        <v>253.45776</v>
      </c>
      <c r="D3103" s="1">
        <v>0.0475118220882248</v>
      </c>
      <c r="E3103" s="5">
        <f t="shared" si="1"/>
        <v>0.1699642394</v>
      </c>
    </row>
    <row r="3104">
      <c r="A3104" s="3">
        <v>44872.25</v>
      </c>
      <c r="B3104" s="1">
        <v>262.63</v>
      </c>
      <c r="C3104" s="1">
        <v>242.53411</v>
      </c>
      <c r="D3104" s="1">
        <v>0.0828579946960862</v>
      </c>
      <c r="E3104" s="5">
        <f t="shared" si="1"/>
        <v>0.1633126977</v>
      </c>
    </row>
    <row r="3105">
      <c r="A3105" s="3">
        <v>44872.291666666664</v>
      </c>
      <c r="B3105" s="1">
        <v>276.39</v>
      </c>
      <c r="C3105" s="1">
        <v>236.15815</v>
      </c>
      <c r="D3105" s="1">
        <v>0.170359777970821</v>
      </c>
      <c r="E3105" s="5">
        <f t="shared" si="1"/>
        <v>0.1597400753</v>
      </c>
    </row>
    <row r="3106">
      <c r="A3106" s="3">
        <v>44872.333333333336</v>
      </c>
      <c r="B3106" s="1">
        <v>284.28</v>
      </c>
      <c r="C3106" s="1">
        <v>233.96953</v>
      </c>
      <c r="D3106" s="1">
        <v>0.215030008394682</v>
      </c>
      <c r="E3106" s="5">
        <f t="shared" si="1"/>
        <v>0.1574032968</v>
      </c>
    </row>
    <row r="3107">
      <c r="A3107" s="3">
        <v>44872.375</v>
      </c>
      <c r="B3107" s="1">
        <v>298.91</v>
      </c>
      <c r="C3107" s="1">
        <v>236.38955</v>
      </c>
      <c r="D3107" s="1">
        <v>0.264480599924996</v>
      </c>
      <c r="E3107" s="5">
        <f t="shared" si="1"/>
        <v>0.1567462658</v>
      </c>
    </row>
    <row r="3108">
      <c r="A3108" s="3">
        <v>44872.416666666664</v>
      </c>
      <c r="B3108" s="1">
        <v>308.44</v>
      </c>
      <c r="C3108" s="1">
        <v>243.33492</v>
      </c>
      <c r="D3108" s="1">
        <v>0.267553378693037</v>
      </c>
      <c r="E3108" s="5">
        <f t="shared" si="1"/>
        <v>0.156080742</v>
      </c>
    </row>
    <row r="3109">
      <c r="A3109" s="3">
        <v>44872.458333333336</v>
      </c>
      <c r="B3109" s="1">
        <v>320.93</v>
      </c>
      <c r="C3109" s="1">
        <v>253.68816</v>
      </c>
      <c r="D3109" s="1">
        <v>0.265057068489124</v>
      </c>
      <c r="E3109" s="5">
        <f t="shared" si="1"/>
        <v>0.1549203784</v>
      </c>
    </row>
    <row r="3110">
      <c r="A3110" s="3">
        <v>44872.5</v>
      </c>
      <c r="B3110" s="1">
        <v>332.88</v>
      </c>
      <c r="C3110" s="1">
        <v>263.68672</v>
      </c>
      <c r="D3110" s="1">
        <v>0.262407147390661</v>
      </c>
      <c r="E3110" s="5">
        <f t="shared" si="1"/>
        <v>0.1535343024</v>
      </c>
    </row>
    <row r="3111">
      <c r="A3111" s="3">
        <v>44872.541666666664</v>
      </c>
      <c r="B3111" s="1">
        <v>351.78</v>
      </c>
      <c r="C3111" s="1">
        <v>269.45724</v>
      </c>
      <c r="D3111" s="1">
        <v>0.305513260656866</v>
      </c>
      <c r="E3111" s="5">
        <f t="shared" si="1"/>
        <v>0.1540054567</v>
      </c>
    </row>
    <row r="3112">
      <c r="A3112" s="3">
        <v>44872.583333333336</v>
      </c>
      <c r="B3112" s="1">
        <v>361.18</v>
      </c>
      <c r="C3112" s="1">
        <v>270.89703</v>
      </c>
      <c r="D3112" s="1">
        <v>0.333274122643574</v>
      </c>
      <c r="E3112" s="5">
        <f t="shared" si="1"/>
        <v>0.1554197154</v>
      </c>
    </row>
    <row r="3113">
      <c r="A3113" s="3">
        <v>44872.625</v>
      </c>
      <c r="B3113" s="1">
        <v>356.65</v>
      </c>
      <c r="C3113" s="1">
        <v>271.98062</v>
      </c>
      <c r="D3113" s="1">
        <v>0.311306665894062</v>
      </c>
      <c r="E3113" s="5">
        <f t="shared" si="1"/>
        <v>0.1557714665</v>
      </c>
    </row>
    <row r="3114">
      <c r="A3114" s="3">
        <v>44872.666666666664</v>
      </c>
      <c r="B3114" s="1">
        <v>353.23</v>
      </c>
      <c r="C3114" s="1">
        <v>272.62788</v>
      </c>
      <c r="D3114" s="1">
        <v>0.29564885293463</v>
      </c>
      <c r="E3114" s="5">
        <f t="shared" si="1"/>
        <v>0.1575319592</v>
      </c>
    </row>
    <row r="3115">
      <c r="A3115" s="3">
        <v>44872.708333333336</v>
      </c>
      <c r="B3115" s="1">
        <v>347.15</v>
      </c>
      <c r="C3115" s="1">
        <v>275.07804</v>
      </c>
      <c r="D3115" s="1">
        <v>0.262005502147681</v>
      </c>
      <c r="E3115" s="5">
        <f t="shared" si="1"/>
        <v>0.1595340314</v>
      </c>
    </row>
    <row r="3116">
      <c r="A3116" s="3">
        <v>44872.75</v>
      </c>
      <c r="B3116" s="1">
        <v>342.63</v>
      </c>
      <c r="C3116" s="1">
        <v>278.93144</v>
      </c>
      <c r="D3116" s="1">
        <v>0.228366368452405</v>
      </c>
      <c r="E3116" s="5">
        <f t="shared" si="1"/>
        <v>0.1633568732</v>
      </c>
    </row>
    <row r="3117">
      <c r="A3117" s="3">
        <v>44872.791666666664</v>
      </c>
      <c r="B3117" s="1">
        <v>338.13</v>
      </c>
      <c r="C3117" s="1">
        <v>281.25063</v>
      </c>
      <c r="D3117" s="1">
        <v>0.202237306988432</v>
      </c>
      <c r="E3117" s="5">
        <f t="shared" si="1"/>
        <v>0.1697006809</v>
      </c>
    </row>
    <row r="3118">
      <c r="A3118" s="3">
        <v>44872.833333333336</v>
      </c>
      <c r="B3118" s="1">
        <v>331.43</v>
      </c>
      <c r="C3118" s="1">
        <v>281.96438</v>
      </c>
      <c r="D3118" s="1">
        <v>0.175432159196846</v>
      </c>
      <c r="E3118" s="5">
        <f t="shared" si="1"/>
        <v>0.1763056445</v>
      </c>
    </row>
    <row r="3119">
      <c r="A3119" s="3">
        <v>44872.875</v>
      </c>
      <c r="B3119" s="1">
        <v>322.52</v>
      </c>
      <c r="C3119" s="1">
        <v>283.7056</v>
      </c>
      <c r="D3119" s="1">
        <v>0.136812244805883</v>
      </c>
      <c r="E3119" s="5">
        <f t="shared" si="1"/>
        <v>0.1818095081</v>
      </c>
    </row>
    <row r="3120">
      <c r="A3120" s="3">
        <v>44872.916666666664</v>
      </c>
      <c r="B3120" s="1">
        <v>316.46</v>
      </c>
      <c r="C3120" s="1">
        <v>287.88387</v>
      </c>
      <c r="D3120" s="1">
        <v>0.0992626992266012</v>
      </c>
      <c r="E3120" s="5">
        <f t="shared" si="1"/>
        <v>0.1851295809</v>
      </c>
    </row>
    <row r="3121">
      <c r="A3121" s="3">
        <v>44872.958333333336</v>
      </c>
      <c r="B3121" s="1">
        <v>331.95</v>
      </c>
      <c r="C3121" s="1">
        <v>293.92225</v>
      </c>
      <c r="D3121" s="1">
        <v>0.129380303804832</v>
      </c>
      <c r="E3121" s="5">
        <f t="shared" si="1"/>
        <v>0.1859850636</v>
      </c>
    </row>
    <row r="3122">
      <c r="A3122" s="3">
        <v>44873.0</v>
      </c>
      <c r="B3122" s="1">
        <v>349.08</v>
      </c>
      <c r="C3122" s="1">
        <v>328.91786</v>
      </c>
      <c r="D3122" s="1">
        <v>0.0612984044101465</v>
      </c>
      <c r="E3122" s="5">
        <f t="shared" si="1"/>
        <v>0.1840048131</v>
      </c>
    </row>
    <row r="3123">
      <c r="A3123" s="3">
        <v>44873.041666666664</v>
      </c>
      <c r="B3123" s="1">
        <v>334.58</v>
      </c>
      <c r="C3123" s="1">
        <v>328.02241</v>
      </c>
      <c r="D3123" s="1">
        <v>0.0199912865709388</v>
      </c>
      <c r="E3123" s="5">
        <f t="shared" si="1"/>
        <v>0.1802389625</v>
      </c>
    </row>
    <row r="3124">
      <c r="A3124" s="3">
        <v>44873.083333333336</v>
      </c>
      <c r="B3124" s="1">
        <v>314.96</v>
      </c>
      <c r="C3124" s="1">
        <v>319.9445</v>
      </c>
      <c r="D3124" s="1">
        <v>0.0155792645286917</v>
      </c>
      <c r="E3124" s="5">
        <f t="shared" si="1"/>
        <v>0.1774899207</v>
      </c>
    </row>
    <row r="3125">
      <c r="A3125" s="3">
        <v>44873.125</v>
      </c>
      <c r="B3125" s="1">
        <v>299.41</v>
      </c>
      <c r="C3125" s="1">
        <v>304.39373</v>
      </c>
      <c r="D3125" s="1">
        <v>0.016372643418115</v>
      </c>
      <c r="E3125" s="5">
        <f t="shared" si="1"/>
        <v>0.1758746193</v>
      </c>
    </row>
    <row r="3126">
      <c r="A3126" s="3">
        <v>44873.166666666664</v>
      </c>
      <c r="B3126" s="1">
        <v>286.33</v>
      </c>
      <c r="C3126" s="1">
        <v>284.1178</v>
      </c>
      <c r="D3126" s="1">
        <v>0.00778620698879125</v>
      </c>
      <c r="E3126" s="5">
        <f t="shared" si="1"/>
        <v>0.1739802121</v>
      </c>
    </row>
    <row r="3127">
      <c r="A3127" s="3">
        <v>44873.208333333336</v>
      </c>
      <c r="B3127" s="1">
        <v>275.91</v>
      </c>
      <c r="C3127" s="1">
        <v>262.87435</v>
      </c>
      <c r="D3127" s="1">
        <v>0.0495889005526786</v>
      </c>
      <c r="E3127" s="5">
        <f t="shared" si="1"/>
        <v>0.174066757</v>
      </c>
    </row>
    <row r="3128">
      <c r="A3128" s="3">
        <v>44873.25</v>
      </c>
      <c r="B3128" s="1">
        <v>253.9</v>
      </c>
      <c r="C3128" s="1">
        <v>244.41748</v>
      </c>
      <c r="D3128" s="1">
        <v>0.0387964068690995</v>
      </c>
      <c r="E3128" s="5">
        <f t="shared" si="1"/>
        <v>0.1722308575</v>
      </c>
    </row>
    <row r="3129">
      <c r="A3129" s="3">
        <v>44873.291666666664</v>
      </c>
      <c r="B3129" s="1">
        <v>239.41</v>
      </c>
      <c r="C3129" s="1">
        <v>230.7365</v>
      </c>
      <c r="D3129" s="1">
        <v>0.0375904982523354</v>
      </c>
      <c r="E3129" s="5">
        <f t="shared" si="1"/>
        <v>0.1666988042</v>
      </c>
    </row>
    <row r="3130">
      <c r="A3130" s="3">
        <v>44873.333333333336</v>
      </c>
      <c r="B3130" s="1">
        <v>236.86</v>
      </c>
      <c r="C3130" s="1">
        <v>222.97272</v>
      </c>
      <c r="D3130" s="1">
        <v>0.0622824173289001</v>
      </c>
      <c r="E3130" s="5">
        <f t="shared" si="1"/>
        <v>0.1603343213</v>
      </c>
    </row>
    <row r="3131">
      <c r="A3131" s="3">
        <v>44873.375</v>
      </c>
      <c r="B3131" s="1">
        <v>245.83</v>
      </c>
      <c r="C3131" s="1">
        <v>221.21193</v>
      </c>
      <c r="D3131" s="1">
        <v>0.111287261948304</v>
      </c>
      <c r="E3131" s="5">
        <f t="shared" si="1"/>
        <v>0.1539512655</v>
      </c>
    </row>
    <row r="3132">
      <c r="A3132" s="3">
        <v>44873.416666666664</v>
      </c>
      <c r="B3132" s="1">
        <v>241.17</v>
      </c>
      <c r="C3132" s="1">
        <v>224.95691</v>
      </c>
      <c r="D3132" s="1">
        <v>0.072071980362817</v>
      </c>
      <c r="E3132" s="5">
        <f t="shared" si="1"/>
        <v>0.1458062072</v>
      </c>
    </row>
    <row r="3133">
      <c r="A3133" s="3">
        <v>44873.458333333336</v>
      </c>
      <c r="B3133" s="1">
        <v>237.36</v>
      </c>
      <c r="C3133" s="1">
        <v>232.82159</v>
      </c>
      <c r="D3133" s="1">
        <v>0.0194930805171463</v>
      </c>
      <c r="E3133" s="5">
        <f t="shared" si="1"/>
        <v>0.1355743744</v>
      </c>
    </row>
    <row r="3134">
      <c r="A3134" s="3">
        <v>44873.5</v>
      </c>
      <c r="B3134" s="1">
        <v>241.96</v>
      </c>
      <c r="C3134" s="1">
        <v>241.68281</v>
      </c>
      <c r="D3134" s="1">
        <v>0.00114691648942685</v>
      </c>
      <c r="E3134" s="5">
        <f t="shared" si="1"/>
        <v>0.1246885315</v>
      </c>
    </row>
    <row r="3135">
      <c r="A3135" s="3">
        <v>44873.541666666664</v>
      </c>
      <c r="B3135" s="1">
        <v>254.09</v>
      </c>
      <c r="C3135" s="1">
        <v>248.70052</v>
      </c>
      <c r="D3135" s="1">
        <v>0.0216705618468348</v>
      </c>
      <c r="E3135" s="5">
        <f t="shared" si="1"/>
        <v>0.1128617523</v>
      </c>
    </row>
    <row r="3136">
      <c r="A3136" s="3">
        <v>44873.583333333336</v>
      </c>
      <c r="B3136" s="1">
        <v>264.15</v>
      </c>
      <c r="C3136" s="1">
        <v>252.30082</v>
      </c>
      <c r="D3136" s="1">
        <v>0.0469644926243204</v>
      </c>
      <c r="E3136" s="5">
        <f t="shared" si="1"/>
        <v>0.1009321844</v>
      </c>
    </row>
    <row r="3137">
      <c r="A3137" s="3">
        <v>44873.625</v>
      </c>
      <c r="B3137" s="1">
        <v>265.22</v>
      </c>
      <c r="C3137" s="1">
        <v>254.35009</v>
      </c>
      <c r="D3137" s="1">
        <v>0.0427360179035125</v>
      </c>
      <c r="E3137" s="5">
        <f t="shared" si="1"/>
        <v>0.08974174076</v>
      </c>
    </row>
    <row r="3138">
      <c r="A3138" s="3">
        <v>44873.666666666664</v>
      </c>
      <c r="B3138" s="1">
        <v>254.53</v>
      </c>
      <c r="C3138" s="1">
        <v>254.60124</v>
      </c>
      <c r="D3138" s="1">
        <v>2.7981010618797E-4</v>
      </c>
      <c r="E3138" s="5">
        <f t="shared" si="1"/>
        <v>0.07743469731</v>
      </c>
    </row>
    <row r="3139">
      <c r="A3139" s="3">
        <v>44873.708333333336</v>
      </c>
      <c r="B3139" s="1">
        <v>242.86</v>
      </c>
      <c r="C3139" s="1">
        <v>254.86341</v>
      </c>
      <c r="D3139" s="1">
        <v>0.0470974236749009</v>
      </c>
      <c r="E3139" s="5">
        <f t="shared" si="1"/>
        <v>0.06848019404</v>
      </c>
    </row>
    <row r="3140">
      <c r="A3140" s="3">
        <v>44873.75</v>
      </c>
      <c r="B3140" s="1">
        <v>245.88</v>
      </c>
      <c r="C3140" s="1">
        <v>255.16169</v>
      </c>
      <c r="D3140" s="1">
        <v>0.0363757192547204</v>
      </c>
      <c r="E3140" s="5">
        <f t="shared" si="1"/>
        <v>0.06048058365</v>
      </c>
    </row>
    <row r="3141">
      <c r="A3141" s="3">
        <v>44873.791666666664</v>
      </c>
      <c r="B3141" s="1">
        <v>252.15</v>
      </c>
      <c r="C3141" s="1">
        <v>255.44535</v>
      </c>
      <c r="D3141" s="1">
        <v>0.0129004109881036</v>
      </c>
      <c r="E3141" s="5">
        <f t="shared" si="1"/>
        <v>0.05259154632</v>
      </c>
    </row>
    <row r="3142">
      <c r="A3142" s="3">
        <v>44873.833333333336</v>
      </c>
      <c r="B3142" s="1">
        <v>251.89</v>
      </c>
      <c r="C3142" s="1">
        <v>256.79211</v>
      </c>
      <c r="D3142" s="1">
        <v>0.0190897999163603</v>
      </c>
      <c r="E3142" s="5">
        <f t="shared" si="1"/>
        <v>0.04607728135</v>
      </c>
    </row>
    <row r="3143">
      <c r="A3143" s="3">
        <v>44873.875</v>
      </c>
      <c r="B3143" s="1">
        <v>253.1</v>
      </c>
      <c r="C3143" s="1">
        <v>260.62291</v>
      </c>
      <c r="D3143" s="1">
        <v>0.0288651139686837</v>
      </c>
      <c r="E3143" s="5">
        <f t="shared" si="1"/>
        <v>0.04157948423</v>
      </c>
    </row>
    <row r="3144">
      <c r="A3144" s="3">
        <v>44873.916666666664</v>
      </c>
      <c r="B3144" s="1">
        <v>259.75</v>
      </c>
      <c r="C3144" s="1">
        <v>266.96707</v>
      </c>
      <c r="D3144" s="1">
        <v>0.0270335588580268</v>
      </c>
      <c r="E3144" s="5">
        <f t="shared" si="1"/>
        <v>0.03856993672</v>
      </c>
    </row>
    <row r="3145">
      <c r="A3145" s="3">
        <v>44873.958333333336</v>
      </c>
      <c r="B3145" s="1">
        <v>267.05</v>
      </c>
      <c r="C3145" s="1">
        <v>275.32631</v>
      </c>
      <c r="D3145" s="1">
        <v>0.0300600040729851</v>
      </c>
      <c r="E3145" s="5">
        <f t="shared" si="1"/>
        <v>0.03443159089</v>
      </c>
    </row>
    <row r="3146">
      <c r="A3146" s="3">
        <v>44874.0</v>
      </c>
      <c r="B3146" s="1">
        <v>275.31</v>
      </c>
      <c r="C3146" s="1">
        <v>287.67439</v>
      </c>
      <c r="D3146" s="1">
        <v>0.0429805030611171</v>
      </c>
      <c r="E3146" s="5">
        <f t="shared" si="1"/>
        <v>0.033668345</v>
      </c>
    </row>
    <row r="3147">
      <c r="A3147" s="3">
        <v>44874.041666666664</v>
      </c>
      <c r="B3147" s="1">
        <v>276.46</v>
      </c>
      <c r="C3147" s="1">
        <v>284.74261</v>
      </c>
      <c r="D3147" s="1">
        <v>0.0290880595636881</v>
      </c>
      <c r="E3147" s="5">
        <f t="shared" si="1"/>
        <v>0.03404737721</v>
      </c>
    </row>
    <row r="3148">
      <c r="A3148" s="3">
        <v>44874.083333333336</v>
      </c>
      <c r="B3148" s="1">
        <v>267.0</v>
      </c>
      <c r="C3148" s="1">
        <v>275.21472</v>
      </c>
      <c r="D3148" s="1">
        <v>0.0298484034574894</v>
      </c>
      <c r="E3148" s="5">
        <f t="shared" si="1"/>
        <v>0.03464192467</v>
      </c>
    </row>
    <row r="3149">
      <c r="A3149" s="3">
        <v>44874.125</v>
      </c>
      <c r="B3149" s="1">
        <v>254.95</v>
      </c>
      <c r="C3149" s="1">
        <v>260.44638</v>
      </c>
      <c r="D3149" s="1">
        <v>0.0211036912857072</v>
      </c>
      <c r="E3149" s="5">
        <f t="shared" si="1"/>
        <v>0.03483905166</v>
      </c>
    </row>
    <row r="3150">
      <c r="A3150" s="3">
        <v>44874.166666666664</v>
      </c>
      <c r="B3150" s="1">
        <v>244.16</v>
      </c>
      <c r="C3150" s="1">
        <v>242.78401</v>
      </c>
      <c r="D3150" s="1">
        <v>0.0056675478751669</v>
      </c>
      <c r="E3150" s="5">
        <f t="shared" si="1"/>
        <v>0.0347507742</v>
      </c>
    </row>
    <row r="3151">
      <c r="A3151" s="3">
        <v>44874.208333333336</v>
      </c>
      <c r="B3151" s="1">
        <v>231.69</v>
      </c>
      <c r="C3151" s="1">
        <v>226.40106</v>
      </c>
      <c r="D3151" s="1">
        <v>0.0233609330274336</v>
      </c>
      <c r="E3151" s="5">
        <f t="shared" si="1"/>
        <v>0.03365794222</v>
      </c>
    </row>
    <row r="3152">
      <c r="A3152" s="3">
        <v>44874.25</v>
      </c>
      <c r="B3152" s="1">
        <v>225.13</v>
      </c>
      <c r="C3152" s="1">
        <v>214.78463</v>
      </c>
      <c r="D3152" s="1">
        <v>0.0481662491398942</v>
      </c>
      <c r="E3152" s="5">
        <f t="shared" si="1"/>
        <v>0.03404835231</v>
      </c>
    </row>
    <row r="3153">
      <c r="A3153" s="3">
        <v>44874.291666666664</v>
      </c>
      <c r="B3153" s="1">
        <v>218.29</v>
      </c>
      <c r="C3153" s="1">
        <v>208.61402</v>
      </c>
      <c r="D3153" s="1">
        <v>0.0463822134293753</v>
      </c>
      <c r="E3153" s="5">
        <f t="shared" si="1"/>
        <v>0.03441467378</v>
      </c>
    </row>
    <row r="3154">
      <c r="A3154" s="3">
        <v>44874.333333333336</v>
      </c>
      <c r="B3154" s="1">
        <v>207.53</v>
      </c>
      <c r="C3154" s="1">
        <v>207.30364</v>
      </c>
      <c r="D3154" s="1">
        <v>0.00109192486924011</v>
      </c>
      <c r="E3154" s="5">
        <f t="shared" si="1"/>
        <v>0.03186506993</v>
      </c>
    </row>
    <row r="3155">
      <c r="A3155" s="3">
        <v>44874.375</v>
      </c>
      <c r="B3155" s="1">
        <v>203.69</v>
      </c>
      <c r="C3155" s="1">
        <v>210.03151</v>
      </c>
      <c r="D3155" s="1">
        <v>0.0301931362584595</v>
      </c>
      <c r="E3155" s="5">
        <f t="shared" si="1"/>
        <v>0.02848614802</v>
      </c>
    </row>
    <row r="3156">
      <c r="A3156" s="3">
        <v>44874.416666666664</v>
      </c>
      <c r="B3156" s="1">
        <v>204.43</v>
      </c>
      <c r="C3156" s="1">
        <v>216.10861</v>
      </c>
      <c r="D3156" s="1">
        <v>0.0540404660415889</v>
      </c>
      <c r="E3156" s="5">
        <f t="shared" si="1"/>
        <v>0.02773483493</v>
      </c>
    </row>
    <row r="3157">
      <c r="A3157" s="3">
        <v>44874.458333333336</v>
      </c>
      <c r="B3157" s="1">
        <v>208.22</v>
      </c>
      <c r="C3157" s="1">
        <v>224.38782</v>
      </c>
      <c r="D3157" s="1">
        <v>0.0720530196335969</v>
      </c>
      <c r="E3157" s="5">
        <f t="shared" si="1"/>
        <v>0.02992483239</v>
      </c>
    </row>
    <row r="3158">
      <c r="A3158" s="3">
        <v>44874.5</v>
      </c>
      <c r="B3158" s="1">
        <v>223.33</v>
      </c>
      <c r="C3158" s="1">
        <v>232.30987</v>
      </c>
      <c r="D3158" s="1">
        <v>0.0386547071805428</v>
      </c>
      <c r="E3158" s="5">
        <f t="shared" si="1"/>
        <v>0.031487657</v>
      </c>
    </row>
    <row r="3159">
      <c r="A3159" s="3">
        <v>44874.541666666664</v>
      </c>
      <c r="B3159" s="1">
        <v>234.54</v>
      </c>
      <c r="C3159" s="1">
        <v>236.94928</v>
      </c>
      <c r="D3159" s="1">
        <v>0.0101679144161146</v>
      </c>
      <c r="E3159" s="5">
        <f t="shared" si="1"/>
        <v>0.03100838003</v>
      </c>
    </row>
    <row r="3160">
      <c r="A3160" s="3">
        <v>44874.583333333336</v>
      </c>
      <c r="B3160" s="1">
        <v>239.22</v>
      </c>
      <c r="C3160" s="1">
        <v>236.77259</v>
      </c>
      <c r="D3160" s="1">
        <v>0.0103365427560681</v>
      </c>
      <c r="E3160" s="5">
        <f t="shared" si="1"/>
        <v>0.02948221545</v>
      </c>
    </row>
    <row r="3161">
      <c r="A3161" s="3">
        <v>44874.625</v>
      </c>
      <c r="B3161" s="1">
        <v>231.72</v>
      </c>
      <c r="C3161" s="1">
        <v>234.77785</v>
      </c>
      <c r="D3161" s="1">
        <v>0.0130244399120274</v>
      </c>
      <c r="E3161" s="5">
        <f t="shared" si="1"/>
        <v>0.02824423303</v>
      </c>
    </row>
    <row r="3162">
      <c r="A3162" s="3">
        <v>44874.666666666664</v>
      </c>
      <c r="B3162" s="1">
        <v>223.83</v>
      </c>
      <c r="C3162" s="1">
        <v>231.21526</v>
      </c>
      <c r="D3162" s="1">
        <v>0.0319410578696232</v>
      </c>
      <c r="E3162" s="5">
        <f t="shared" si="1"/>
        <v>0.02956345169</v>
      </c>
    </row>
    <row r="3163">
      <c r="A3163" s="3">
        <v>44874.708333333336</v>
      </c>
      <c r="B3163" s="1">
        <v>225.13</v>
      </c>
      <c r="C3163" s="1">
        <v>228.5859</v>
      </c>
      <c r="D3163" s="1">
        <v>0.0151186053033017</v>
      </c>
      <c r="E3163" s="5">
        <f t="shared" si="1"/>
        <v>0.02823100092</v>
      </c>
    </row>
    <row r="3164">
      <c r="A3164" s="3">
        <v>44874.75</v>
      </c>
      <c r="B3164" s="1">
        <v>232.74</v>
      </c>
      <c r="C3164" s="1">
        <v>228.03878</v>
      </c>
      <c r="D3164" s="1">
        <v>0.0206158794569941</v>
      </c>
      <c r="E3164" s="5">
        <f t="shared" si="1"/>
        <v>0.02757434093</v>
      </c>
    </row>
    <row r="3165">
      <c r="A3165" s="3">
        <v>44874.791666666664</v>
      </c>
      <c r="B3165" s="1">
        <v>244.88</v>
      </c>
      <c r="C3165" s="1">
        <v>228.70348</v>
      </c>
      <c r="D3165" s="1">
        <v>0.0707314116951783</v>
      </c>
      <c r="E3165" s="5">
        <f t="shared" si="1"/>
        <v>0.02998396596</v>
      </c>
    </row>
    <row r="3166">
      <c r="A3166" s="3">
        <v>44874.833333333336</v>
      </c>
      <c r="B3166" s="1">
        <v>251.11</v>
      </c>
      <c r="C3166" s="1">
        <v>230.34268</v>
      </c>
      <c r="D3166" s="1">
        <v>0.0901583675244206</v>
      </c>
      <c r="E3166" s="5">
        <f t="shared" si="1"/>
        <v>0.03294515628</v>
      </c>
    </row>
    <row r="3167">
      <c r="A3167" s="3">
        <v>44874.875</v>
      </c>
      <c r="B3167" s="1">
        <v>250.27</v>
      </c>
      <c r="C3167" s="1">
        <v>233.6084</v>
      </c>
      <c r="D3167" s="1">
        <v>0.0713227777768266</v>
      </c>
      <c r="E3167" s="5">
        <f t="shared" si="1"/>
        <v>0.0347142256</v>
      </c>
    </row>
    <row r="3168">
      <c r="A3168" s="3">
        <v>44874.916666666664</v>
      </c>
      <c r="B3168" s="1">
        <v>246.47</v>
      </c>
      <c r="C3168" s="1">
        <v>238.30881</v>
      </c>
      <c r="D3168" s="1">
        <v>0.0342462790192272</v>
      </c>
      <c r="E3168" s="5">
        <f t="shared" si="1"/>
        <v>0.03501475561</v>
      </c>
    </row>
    <row r="3169">
      <c r="A3169" s="3">
        <v>44874.958333333336</v>
      </c>
      <c r="B3169" s="1">
        <v>254.3</v>
      </c>
      <c r="C3169" s="1">
        <v>244.63525</v>
      </c>
      <c r="D3169" s="1">
        <v>0.0395067759041266</v>
      </c>
      <c r="E3169" s="5">
        <f t="shared" si="1"/>
        <v>0.0354083711</v>
      </c>
    </row>
    <row r="3170">
      <c r="A3170" s="3">
        <v>44875.0</v>
      </c>
      <c r="B3170" s="1">
        <v>257.73</v>
      </c>
      <c r="C3170" s="1">
        <v>299.31877</v>
      </c>
      <c r="D3170" s="1">
        <v>0.138944744427487</v>
      </c>
      <c r="E3170" s="5">
        <f t="shared" si="1"/>
        <v>0.03940688116</v>
      </c>
    </row>
    <row r="3171">
      <c r="A3171" s="3">
        <v>44875.041666666664</v>
      </c>
      <c r="B3171" s="1">
        <v>255.96</v>
      </c>
      <c r="C3171" s="1">
        <v>290.90912</v>
      </c>
      <c r="D3171" s="1">
        <v>0.120137587986241</v>
      </c>
      <c r="E3171" s="5">
        <f t="shared" si="1"/>
        <v>0.04320061151</v>
      </c>
    </row>
    <row r="3172">
      <c r="A3172" s="3">
        <v>44875.083333333336</v>
      </c>
      <c r="B3172" s="1">
        <v>248.26</v>
      </c>
      <c r="C3172" s="1">
        <v>280.13364</v>
      </c>
      <c r="D3172" s="1">
        <v>0.113780122944177</v>
      </c>
      <c r="E3172" s="5">
        <f t="shared" si="1"/>
        <v>0.04669776649</v>
      </c>
    </row>
    <row r="3173">
      <c r="A3173" s="3">
        <v>44875.125</v>
      </c>
      <c r="B3173" s="1">
        <v>248.51</v>
      </c>
      <c r="C3173" s="1">
        <v>268.3318</v>
      </c>
      <c r="D3173" s="1">
        <v>0.0738704842288539</v>
      </c>
      <c r="E3173" s="5">
        <f t="shared" si="1"/>
        <v>0.04889638286</v>
      </c>
    </row>
    <row r="3174">
      <c r="A3174" s="3">
        <v>44875.166666666664</v>
      </c>
      <c r="B3174" s="1">
        <v>251.12</v>
      </c>
      <c r="C3174" s="1">
        <v>256.62529</v>
      </c>
      <c r="D3174" s="1">
        <v>0.0214526401509375</v>
      </c>
      <c r="E3174" s="5">
        <f t="shared" si="1"/>
        <v>0.04955409504</v>
      </c>
    </row>
    <row r="3175">
      <c r="A3175" s="3">
        <v>44875.208333333336</v>
      </c>
      <c r="B3175" s="1">
        <v>245.0</v>
      </c>
      <c r="C3175" s="1">
        <v>246.33181</v>
      </c>
      <c r="D3175" s="1">
        <v>0.00540656929366934</v>
      </c>
      <c r="E3175" s="5">
        <f t="shared" si="1"/>
        <v>0.04880599655</v>
      </c>
    </row>
    <row r="3176">
      <c r="A3176" s="3">
        <v>44875.25</v>
      </c>
      <c r="B3176" s="1">
        <v>224.0</v>
      </c>
      <c r="C3176" s="1">
        <v>239.28581</v>
      </c>
      <c r="D3176" s="1">
        <v>0.0638809714625367</v>
      </c>
      <c r="E3176" s="5">
        <f t="shared" si="1"/>
        <v>0.04946077665</v>
      </c>
    </row>
    <row r="3177">
      <c r="A3177" s="3">
        <v>44875.291666666664</v>
      </c>
      <c r="B3177" s="1">
        <v>203.61</v>
      </c>
      <c r="C3177" s="1">
        <v>236.73009</v>
      </c>
      <c r="D3177" s="1">
        <v>0.139906549268831</v>
      </c>
      <c r="E3177" s="5">
        <f t="shared" si="1"/>
        <v>0.05335762397</v>
      </c>
    </row>
    <row r="3178">
      <c r="A3178" s="3">
        <v>44875.333333333336</v>
      </c>
      <c r="B3178" s="1">
        <v>191.9</v>
      </c>
      <c r="C3178" s="1">
        <v>240.38602</v>
      </c>
      <c r="D3178" s="1">
        <v>0.201700664622676</v>
      </c>
      <c r="E3178" s="5">
        <f t="shared" si="1"/>
        <v>0.06171632146</v>
      </c>
    </row>
    <row r="3179">
      <c r="A3179" s="3">
        <v>44875.375</v>
      </c>
      <c r="B3179" s="1">
        <v>189.67</v>
      </c>
      <c r="C3179" s="1">
        <v>249.83243</v>
      </c>
      <c r="D3179" s="1">
        <v>0.240811130884809</v>
      </c>
      <c r="E3179" s="5">
        <f t="shared" si="1"/>
        <v>0.07049207124</v>
      </c>
    </row>
    <row r="3180">
      <c r="A3180" s="3">
        <v>44875.416666666664</v>
      </c>
      <c r="B3180" s="1">
        <v>189.19</v>
      </c>
      <c r="C3180" s="1">
        <v>261.90831</v>
      </c>
      <c r="D3180" s="1">
        <v>0.277647967718168</v>
      </c>
      <c r="E3180" s="5">
        <f t="shared" si="1"/>
        <v>0.07980905048</v>
      </c>
    </row>
    <row r="3181">
      <c r="A3181" s="3">
        <v>44875.458333333336</v>
      </c>
      <c r="B3181" s="1">
        <v>193.54</v>
      </c>
      <c r="C3181" s="1">
        <v>274.1904</v>
      </c>
      <c r="D3181" s="1">
        <v>0.294140130361967</v>
      </c>
      <c r="E3181" s="5">
        <f t="shared" si="1"/>
        <v>0.08906268009</v>
      </c>
    </row>
    <row r="3182">
      <c r="A3182" s="3">
        <v>44875.5</v>
      </c>
      <c r="B3182" s="1">
        <v>212.31</v>
      </c>
      <c r="C3182" s="1">
        <v>284.06702</v>
      </c>
      <c r="D3182" s="1">
        <v>0.252605951933455</v>
      </c>
      <c r="E3182" s="5">
        <f t="shared" si="1"/>
        <v>0.09797731529</v>
      </c>
    </row>
    <row r="3183">
      <c r="A3183" s="3">
        <v>44875.541666666664</v>
      </c>
      <c r="B3183" s="1">
        <v>254.27</v>
      </c>
      <c r="C3183" s="1">
        <v>291.39948</v>
      </c>
      <c r="D3183" s="1">
        <v>0.127417797725651</v>
      </c>
      <c r="E3183" s="5">
        <f t="shared" si="1"/>
        <v>0.1028627271</v>
      </c>
    </row>
    <row r="3184">
      <c r="A3184" s="3">
        <v>44875.583333333336</v>
      </c>
      <c r="B3184" s="1">
        <v>281.88</v>
      </c>
      <c r="C3184" s="1">
        <v>298.09311</v>
      </c>
      <c r="D3184" s="1">
        <v>0.05438941544137</v>
      </c>
      <c r="E3184" s="5">
        <f t="shared" si="1"/>
        <v>0.1046982635</v>
      </c>
    </row>
    <row r="3185">
      <c r="A3185" s="3">
        <v>44875.625</v>
      </c>
      <c r="B3185" s="1">
        <v>280.56</v>
      </c>
      <c r="C3185" s="1">
        <v>306.73583</v>
      </c>
      <c r="D3185" s="1">
        <v>0.0853367211779596</v>
      </c>
      <c r="E3185" s="5">
        <f t="shared" si="1"/>
        <v>0.1077112752</v>
      </c>
    </row>
    <row r="3186">
      <c r="A3186" s="3">
        <v>44875.666666666664</v>
      </c>
      <c r="B3186" s="1">
        <v>242.73</v>
      </c>
      <c r="C3186" s="1">
        <v>315.15566</v>
      </c>
      <c r="D3186" s="1">
        <v>0.229809167952116</v>
      </c>
      <c r="E3186" s="5">
        <f t="shared" si="1"/>
        <v>0.1159557798</v>
      </c>
    </row>
    <row r="3187">
      <c r="A3187" s="3">
        <v>44875.708333333336</v>
      </c>
      <c r="B3187" s="1">
        <v>243.98</v>
      </c>
      <c r="C3187" s="1">
        <v>323.15421</v>
      </c>
      <c r="D3187" s="1">
        <v>0.245004420644867</v>
      </c>
      <c r="E3187" s="5">
        <f t="shared" si="1"/>
        <v>0.1255343554</v>
      </c>
    </row>
    <row r="3188">
      <c r="A3188" s="3">
        <v>44875.75</v>
      </c>
      <c r="B3188" s="1">
        <v>276.02</v>
      </c>
      <c r="C3188" s="1">
        <v>329.65239</v>
      </c>
      <c r="D3188" s="1">
        <v>0.162693769640195</v>
      </c>
      <c r="E3188" s="5">
        <f t="shared" si="1"/>
        <v>0.1314542675</v>
      </c>
    </row>
    <row r="3189">
      <c r="A3189" s="3">
        <v>44875.791666666664</v>
      </c>
      <c r="B3189" s="1">
        <v>305.3</v>
      </c>
      <c r="C3189" s="1">
        <v>335.42026</v>
      </c>
      <c r="D3189" s="1">
        <v>0.0897985709032602</v>
      </c>
      <c r="E3189" s="5">
        <f t="shared" si="1"/>
        <v>0.1322487325</v>
      </c>
    </row>
    <row r="3190">
      <c r="A3190" s="3">
        <v>44875.833333333336</v>
      </c>
      <c r="B3190" s="1">
        <v>321.23</v>
      </c>
      <c r="C3190" s="1">
        <v>341.3761</v>
      </c>
      <c r="D3190" s="1">
        <v>0.0590143832564728</v>
      </c>
      <c r="E3190" s="5">
        <f t="shared" si="1"/>
        <v>0.1309510664</v>
      </c>
    </row>
    <row r="3191">
      <c r="A3191" s="3">
        <v>44875.875</v>
      </c>
      <c r="B3191" s="1">
        <v>321.87</v>
      </c>
      <c r="C3191" s="1">
        <v>347.1238</v>
      </c>
      <c r="D3191" s="1">
        <v>0.0727515658678546</v>
      </c>
      <c r="E3191" s="5">
        <f t="shared" si="1"/>
        <v>0.1310105993</v>
      </c>
    </row>
    <row r="3192">
      <c r="A3192" s="3">
        <v>44875.916666666664</v>
      </c>
      <c r="B3192" s="1">
        <v>320.98</v>
      </c>
      <c r="C3192" s="1">
        <v>349.40861</v>
      </c>
      <c r="D3192" s="1">
        <v>0.081362076338073</v>
      </c>
      <c r="E3192" s="5">
        <f t="shared" si="1"/>
        <v>0.1329737575</v>
      </c>
    </row>
    <row r="3193">
      <c r="A3193" s="3">
        <v>44875.958333333336</v>
      </c>
      <c r="B3193" s="1">
        <v>337.88</v>
      </c>
      <c r="C3193" s="1">
        <v>347.16985</v>
      </c>
      <c r="D3193" s="1">
        <v>0.0267588040839375</v>
      </c>
      <c r="E3193" s="5">
        <f t="shared" si="1"/>
        <v>0.132442592</v>
      </c>
    </row>
    <row r="3194">
      <c r="A3194" s="3">
        <v>44876.0</v>
      </c>
      <c r="B3194" s="1">
        <v>361.21</v>
      </c>
      <c r="C3194" s="1">
        <v>339.13641</v>
      </c>
      <c r="D3194" s="1">
        <v>0.0650876442314169</v>
      </c>
      <c r="E3194" s="5">
        <f t="shared" si="1"/>
        <v>0.1293652128</v>
      </c>
    </row>
    <row r="3195">
      <c r="A3195" s="3">
        <v>44876.041666666664</v>
      </c>
      <c r="B3195" s="1">
        <v>348.45</v>
      </c>
      <c r="C3195" s="1">
        <v>342.17155</v>
      </c>
      <c r="D3195" s="1">
        <v>0.0183488370088043</v>
      </c>
      <c r="E3195" s="5">
        <f t="shared" si="1"/>
        <v>0.1251240149</v>
      </c>
    </row>
    <row r="3196">
      <c r="A3196" s="3">
        <v>44876.083333333336</v>
      </c>
      <c r="B3196" s="1">
        <v>338.59</v>
      </c>
      <c r="C3196" s="1">
        <v>341.86302</v>
      </c>
      <c r="D3196" s="1">
        <v>0.00957406858454603</v>
      </c>
      <c r="E3196" s="5">
        <f t="shared" si="1"/>
        <v>0.1207820959</v>
      </c>
    </row>
    <row r="3197">
      <c r="A3197" s="3">
        <v>44876.125</v>
      </c>
      <c r="B3197" s="1">
        <v>329.88</v>
      </c>
      <c r="C3197" s="1">
        <v>337.11461</v>
      </c>
      <c r="D3197" s="1">
        <v>0.0214603870179344</v>
      </c>
      <c r="E3197" s="5">
        <f t="shared" si="1"/>
        <v>0.1185983419</v>
      </c>
    </row>
    <row r="3198">
      <c r="A3198" s="3">
        <v>44876.166666666664</v>
      </c>
      <c r="B3198" s="1">
        <v>307.36</v>
      </c>
      <c r="C3198" s="1">
        <v>328.96637</v>
      </c>
      <c r="D3198" s="1">
        <v>0.0656795708327266</v>
      </c>
      <c r="E3198" s="5">
        <f t="shared" si="1"/>
        <v>0.1204411307</v>
      </c>
    </row>
    <row r="3199">
      <c r="A3199" s="3">
        <v>44876.208333333336</v>
      </c>
      <c r="B3199" s="1">
        <v>285.92</v>
      </c>
      <c r="C3199" s="1">
        <v>318.63429</v>
      </c>
      <c r="D3199" s="1">
        <v>0.102670337206959</v>
      </c>
      <c r="E3199" s="5">
        <f t="shared" si="1"/>
        <v>0.1244937877</v>
      </c>
    </row>
    <row r="3200">
      <c r="A3200" s="3">
        <v>44876.25</v>
      </c>
      <c r="B3200" s="1">
        <v>285.7</v>
      </c>
      <c r="C3200" s="1">
        <v>307.28546</v>
      </c>
      <c r="D3200" s="1">
        <v>0.070245627632365</v>
      </c>
      <c r="E3200" s="5">
        <f t="shared" si="1"/>
        <v>0.1247589817</v>
      </c>
    </row>
    <row r="3201">
      <c r="A3201" s="3">
        <v>44876.291666666664</v>
      </c>
      <c r="B3201" s="1">
        <v>272.5</v>
      </c>
      <c r="C3201" s="1">
        <v>295.68869</v>
      </c>
      <c r="D3201" s="1">
        <v>0.0784226478192318</v>
      </c>
      <c r="E3201" s="5">
        <f t="shared" si="1"/>
        <v>0.1221971525</v>
      </c>
    </row>
    <row r="3202">
      <c r="A3202" s="3">
        <v>44876.333333333336</v>
      </c>
      <c r="B3202" s="1">
        <v>262.87</v>
      </c>
      <c r="C3202" s="1">
        <v>285.62752</v>
      </c>
      <c r="D3202" s="1">
        <v>0.0796755158606565</v>
      </c>
      <c r="E3202" s="5">
        <f t="shared" si="1"/>
        <v>0.1171127713</v>
      </c>
    </row>
    <row r="3203">
      <c r="A3203" s="3">
        <v>44876.375</v>
      </c>
      <c r="B3203" s="1">
        <v>239.98</v>
      </c>
      <c r="C3203" s="1">
        <v>278.75747</v>
      </c>
      <c r="D3203" s="1">
        <v>0.139108272147828</v>
      </c>
      <c r="E3203" s="5">
        <f t="shared" si="1"/>
        <v>0.1128751521</v>
      </c>
    </row>
    <row r="3204">
      <c r="A3204" s="3">
        <v>44876.416666666664</v>
      </c>
      <c r="B3204" s="1">
        <v>230.08</v>
      </c>
      <c r="C3204" s="1">
        <v>275.286</v>
      </c>
      <c r="D3204" s="1">
        <v>0.164214671287315</v>
      </c>
      <c r="E3204" s="5">
        <f t="shared" si="1"/>
        <v>0.1081487648</v>
      </c>
    </row>
    <row r="3205">
      <c r="A3205" s="3">
        <v>44876.458333333336</v>
      </c>
      <c r="B3205" s="1">
        <v>206.42</v>
      </c>
      <c r="C3205" s="1">
        <v>275.98094</v>
      </c>
      <c r="D3205" s="1">
        <v>0.252049797351947</v>
      </c>
      <c r="E3205" s="5">
        <f t="shared" si="1"/>
        <v>0.1063950009</v>
      </c>
    </row>
    <row r="3206">
      <c r="A3206" s="3">
        <v>44876.5</v>
      </c>
      <c r="B3206" s="1">
        <v>186.9</v>
      </c>
      <c r="C3206" s="1">
        <v>279.29742</v>
      </c>
      <c r="D3206" s="1">
        <v>0.330820886207971</v>
      </c>
      <c r="E3206" s="5">
        <f t="shared" si="1"/>
        <v>0.1096539565</v>
      </c>
    </row>
    <row r="3207">
      <c r="A3207" s="3">
        <v>44876.541666666664</v>
      </c>
      <c r="B3207" s="1">
        <v>196.19</v>
      </c>
      <c r="C3207" s="1">
        <v>283.90621</v>
      </c>
      <c r="D3207" s="1">
        <v>0.30896192795501</v>
      </c>
      <c r="E3207" s="5">
        <f t="shared" si="1"/>
        <v>0.1172182953</v>
      </c>
    </row>
    <row r="3208">
      <c r="A3208" s="3">
        <v>44876.583333333336</v>
      </c>
      <c r="B3208" s="1">
        <v>211.54</v>
      </c>
      <c r="C3208" s="1">
        <v>288.05149</v>
      </c>
      <c r="D3208" s="1">
        <v>0.265617407498916</v>
      </c>
      <c r="E3208" s="5">
        <f t="shared" si="1"/>
        <v>0.1260194616</v>
      </c>
    </row>
    <row r="3209">
      <c r="A3209" s="3">
        <v>44876.625</v>
      </c>
      <c r="B3209" s="1">
        <v>222.1</v>
      </c>
      <c r="C3209" s="1">
        <v>292.70504</v>
      </c>
      <c r="D3209" s="1">
        <v>0.241215662019348</v>
      </c>
      <c r="E3209" s="5">
        <f t="shared" si="1"/>
        <v>0.1325144175</v>
      </c>
    </row>
    <row r="3210">
      <c r="A3210" s="3">
        <v>44876.666666666664</v>
      </c>
      <c r="B3210" s="1">
        <v>225.87</v>
      </c>
      <c r="C3210" s="1">
        <v>296.62446</v>
      </c>
      <c r="D3210" s="1">
        <v>0.238532115658971</v>
      </c>
      <c r="E3210" s="5">
        <f t="shared" si="1"/>
        <v>0.1328778736</v>
      </c>
    </row>
    <row r="3211">
      <c r="A3211" s="3">
        <v>44876.708333333336</v>
      </c>
      <c r="B3211" s="1">
        <v>239.71</v>
      </c>
      <c r="C3211" s="1">
        <v>300.14288</v>
      </c>
      <c r="D3211" s="1">
        <v>0.201347038450487</v>
      </c>
      <c r="E3211" s="5">
        <f t="shared" si="1"/>
        <v>0.131058816</v>
      </c>
    </row>
    <row r="3212">
      <c r="A3212" s="3">
        <v>44876.75</v>
      </c>
      <c r="B3212" s="1">
        <v>247.93</v>
      </c>
      <c r="C3212" s="1">
        <v>303.19657</v>
      </c>
      <c r="D3212" s="1">
        <v>0.182279667609696</v>
      </c>
      <c r="E3212" s="5">
        <f t="shared" si="1"/>
        <v>0.1318748951</v>
      </c>
    </row>
    <row r="3213">
      <c r="A3213" s="3">
        <v>44876.791666666664</v>
      </c>
      <c r="B3213" s="1">
        <v>249.29</v>
      </c>
      <c r="C3213" s="1">
        <v>306.91542</v>
      </c>
      <c r="D3213" s="1">
        <v>0.187756679022513</v>
      </c>
      <c r="E3213" s="5">
        <f t="shared" si="1"/>
        <v>0.135956483</v>
      </c>
    </row>
    <row r="3214">
      <c r="A3214" s="3">
        <v>44876.833333333336</v>
      </c>
      <c r="B3214" s="1">
        <v>248.56</v>
      </c>
      <c r="C3214" s="1">
        <v>311.77361</v>
      </c>
      <c r="D3214" s="1">
        <v>0.202754845094169</v>
      </c>
      <c r="E3214" s="5">
        <f t="shared" si="1"/>
        <v>0.1419456689</v>
      </c>
    </row>
    <row r="3215">
      <c r="A3215" s="3">
        <v>44876.875</v>
      </c>
      <c r="B3215" s="1">
        <v>245.16</v>
      </c>
      <c r="C3215" s="1">
        <v>318.01804</v>
      </c>
      <c r="D3215" s="1">
        <v>0.229100336572101</v>
      </c>
      <c r="E3215" s="5">
        <f t="shared" si="1"/>
        <v>0.148460201</v>
      </c>
    </row>
    <row r="3216">
      <c r="A3216" s="3">
        <v>44876.916666666664</v>
      </c>
      <c r="B3216" s="1">
        <v>244.45</v>
      </c>
      <c r="C3216" s="1">
        <v>324.57358</v>
      </c>
      <c r="D3216" s="1">
        <v>0.246857985175503</v>
      </c>
      <c r="E3216" s="5">
        <f t="shared" si="1"/>
        <v>0.1553558638</v>
      </c>
    </row>
    <row r="3217">
      <c r="A3217" s="3">
        <v>44876.958333333336</v>
      </c>
      <c r="B3217" s="1">
        <v>243.46</v>
      </c>
      <c r="C3217" s="1">
        <v>330.57002</v>
      </c>
      <c r="D3217" s="1">
        <v>0.263514580057804</v>
      </c>
      <c r="E3217" s="5">
        <f t="shared" si="1"/>
        <v>0.1652206878</v>
      </c>
    </row>
    <row r="3218">
      <c r="A3218" s="3">
        <v>44877.0</v>
      </c>
      <c r="B3218" s="1">
        <v>263.18</v>
      </c>
      <c r="C3218" s="1">
        <v>300.25675</v>
      </c>
      <c r="D3218" s="1">
        <v>0.123483485383759</v>
      </c>
      <c r="E3218" s="5">
        <f t="shared" si="1"/>
        <v>0.1676538479</v>
      </c>
    </row>
    <row r="3219">
      <c r="A3219" s="3">
        <v>44877.041666666664</v>
      </c>
      <c r="B3219" s="1">
        <v>278.92</v>
      </c>
      <c r="C3219" s="1">
        <v>302.18105</v>
      </c>
      <c r="D3219" s="1">
        <v>0.0769771962867956</v>
      </c>
      <c r="E3219" s="5">
        <f t="shared" si="1"/>
        <v>0.1700966962</v>
      </c>
    </row>
    <row r="3220">
      <c r="A3220" s="3">
        <v>44877.083333333336</v>
      </c>
      <c r="B3220" s="1">
        <v>275.37</v>
      </c>
      <c r="C3220" s="1">
        <v>299.08389</v>
      </c>
      <c r="D3220" s="1">
        <v>0.0792884230574906</v>
      </c>
      <c r="E3220" s="5">
        <f t="shared" si="1"/>
        <v>0.173001461</v>
      </c>
    </row>
    <row r="3221">
      <c r="A3221" s="3">
        <v>44877.125</v>
      </c>
      <c r="B3221" s="1">
        <v>271.88</v>
      </c>
      <c r="C3221" s="1">
        <v>291.16262</v>
      </c>
      <c r="D3221" s="1">
        <v>0.0662262896246778</v>
      </c>
      <c r="E3221" s="5">
        <f t="shared" si="1"/>
        <v>0.1748667069</v>
      </c>
    </row>
    <row r="3222">
      <c r="A3222" s="3">
        <v>44877.166666666664</v>
      </c>
      <c r="B3222" s="1">
        <v>273.08</v>
      </c>
      <c r="C3222" s="1">
        <v>280.74632</v>
      </c>
      <c r="D3222" s="1">
        <v>0.0273069296153197</v>
      </c>
      <c r="E3222" s="5">
        <f t="shared" si="1"/>
        <v>0.1732678469</v>
      </c>
    </row>
    <row r="3223">
      <c r="A3223" s="3">
        <v>44877.208333333336</v>
      </c>
      <c r="B3223" s="1">
        <v>279.63</v>
      </c>
      <c r="C3223" s="1">
        <v>270.48339</v>
      </c>
      <c r="D3223" s="1">
        <v>0.0338157917940913</v>
      </c>
      <c r="E3223" s="5">
        <f t="shared" si="1"/>
        <v>0.1703989075</v>
      </c>
    </row>
    <row r="3224">
      <c r="A3224" s="3">
        <v>44877.25</v>
      </c>
      <c r="B3224" s="1">
        <v>285.91</v>
      </c>
      <c r="C3224" s="1">
        <v>261.68396</v>
      </c>
      <c r="D3224" s="1">
        <v>0.0925774739880885</v>
      </c>
      <c r="E3224" s="5">
        <f t="shared" si="1"/>
        <v>0.1713294011</v>
      </c>
    </row>
    <row r="3225">
      <c r="A3225" s="3">
        <v>44877.291666666664</v>
      </c>
      <c r="B3225" s="1">
        <v>293.6</v>
      </c>
      <c r="C3225" s="1">
        <v>254.36107</v>
      </c>
      <c r="D3225" s="1">
        <v>0.154264683664052</v>
      </c>
      <c r="E3225" s="5">
        <f t="shared" si="1"/>
        <v>0.1744894859</v>
      </c>
    </row>
    <row r="3226">
      <c r="A3226" s="3">
        <v>44877.333333333336</v>
      </c>
      <c r="B3226" s="1">
        <v>293.66</v>
      </c>
      <c r="C3226" s="1">
        <v>249.46583</v>
      </c>
      <c r="D3226" s="1">
        <v>0.177155203981242</v>
      </c>
      <c r="E3226" s="5">
        <f t="shared" si="1"/>
        <v>0.1785511396</v>
      </c>
    </row>
    <row r="3227">
      <c r="A3227" s="3">
        <v>44877.375</v>
      </c>
      <c r="B3227" s="1">
        <v>287.31</v>
      </c>
      <c r="C3227" s="1">
        <v>248.48235</v>
      </c>
      <c r="D3227" s="1">
        <v>0.156259187020728</v>
      </c>
      <c r="E3227" s="5">
        <f t="shared" si="1"/>
        <v>0.179265761</v>
      </c>
    </row>
    <row r="3228">
      <c r="A3228" s="3">
        <v>44877.416666666664</v>
      </c>
      <c r="B3228" s="1">
        <v>294.1</v>
      </c>
      <c r="C3228" s="1">
        <v>251.26296</v>
      </c>
      <c r="D3228" s="1">
        <v>0.17048688752214</v>
      </c>
      <c r="E3228" s="5">
        <f t="shared" si="1"/>
        <v>0.1795271034</v>
      </c>
    </row>
    <row r="3229">
      <c r="A3229" s="3">
        <v>44877.458333333336</v>
      </c>
      <c r="B3229" s="1">
        <v>308.83</v>
      </c>
      <c r="C3229" s="1">
        <v>257.26916</v>
      </c>
      <c r="D3229" s="1">
        <v>0.200415937922757</v>
      </c>
      <c r="E3229" s="5">
        <f t="shared" si="1"/>
        <v>0.1773756925</v>
      </c>
    </row>
    <row r="3230">
      <c r="A3230" s="3">
        <v>44877.5</v>
      </c>
      <c r="B3230" s="1">
        <v>316.02</v>
      </c>
      <c r="C3230" s="1">
        <v>264.12428</v>
      </c>
      <c r="D3230" s="1">
        <v>0.196482201484846</v>
      </c>
      <c r="E3230" s="5">
        <f t="shared" si="1"/>
        <v>0.1717782474</v>
      </c>
    </row>
    <row r="3231">
      <c r="A3231" s="3">
        <v>44877.541666666664</v>
      </c>
      <c r="B3231" s="1">
        <v>330.65</v>
      </c>
      <c r="C3231" s="1">
        <v>269.92458</v>
      </c>
      <c r="D3231" s="1">
        <v>0.224971805087183</v>
      </c>
      <c r="E3231" s="5">
        <f t="shared" si="1"/>
        <v>0.1682786589</v>
      </c>
    </row>
    <row r="3232">
      <c r="A3232" s="3">
        <v>44877.583333333336</v>
      </c>
      <c r="B3232" s="1">
        <v>334.17</v>
      </c>
      <c r="C3232" s="1">
        <v>273.77494</v>
      </c>
      <c r="D3232" s="1">
        <v>0.220601125873682</v>
      </c>
      <c r="E3232" s="5">
        <f t="shared" si="1"/>
        <v>0.1664029805</v>
      </c>
    </row>
    <row r="3233">
      <c r="A3233" s="3">
        <v>44877.625</v>
      </c>
      <c r="B3233" s="1">
        <v>301.55</v>
      </c>
      <c r="C3233" s="1">
        <v>277.3071</v>
      </c>
      <c r="D3233" s="1">
        <v>0.0874225723034138</v>
      </c>
      <c r="E3233" s="5">
        <f t="shared" si="1"/>
        <v>0.1599949351</v>
      </c>
    </row>
    <row r="3234">
      <c r="A3234" s="3">
        <v>44877.666666666664</v>
      </c>
      <c r="B3234" s="1">
        <v>285.3</v>
      </c>
      <c r="C3234" s="1">
        <v>279.94658</v>
      </c>
      <c r="D3234" s="1">
        <v>0.0191230055391283</v>
      </c>
      <c r="E3234" s="5">
        <f t="shared" si="1"/>
        <v>0.1508528888</v>
      </c>
    </row>
    <row r="3235">
      <c r="A3235" s="3">
        <v>44877.708333333336</v>
      </c>
      <c r="B3235" s="1">
        <v>280.51</v>
      </c>
      <c r="C3235" s="1">
        <v>282.56441</v>
      </c>
      <c r="D3235" s="1">
        <v>0.00727059009306946</v>
      </c>
      <c r="E3235" s="5">
        <f t="shared" si="1"/>
        <v>0.1427663702</v>
      </c>
    </row>
    <row r="3236">
      <c r="A3236" s="3">
        <v>44877.75</v>
      </c>
      <c r="B3236" s="1">
        <v>275.27</v>
      </c>
      <c r="C3236" s="1">
        <v>284.68779</v>
      </c>
      <c r="D3236" s="1">
        <v>0.033081116685756</v>
      </c>
      <c r="E3236" s="5">
        <f t="shared" si="1"/>
        <v>0.1365497639</v>
      </c>
    </row>
    <row r="3237">
      <c r="A3237" s="3">
        <v>44877.791666666664</v>
      </c>
      <c r="B3237" s="1">
        <v>273.17</v>
      </c>
      <c r="C3237" s="1">
        <v>286.11219</v>
      </c>
      <c r="D3237" s="1">
        <v>0.0452346682607266</v>
      </c>
      <c r="E3237" s="5">
        <f t="shared" si="1"/>
        <v>0.1306113468</v>
      </c>
    </row>
    <row r="3238">
      <c r="A3238" s="3">
        <v>44877.833333333336</v>
      </c>
      <c r="B3238" s="1">
        <v>265.74</v>
      </c>
      <c r="C3238" s="1">
        <v>287.57929</v>
      </c>
      <c r="D3238" s="1">
        <v>0.0759418037369798</v>
      </c>
      <c r="E3238" s="5">
        <f t="shared" si="1"/>
        <v>0.12532747</v>
      </c>
    </row>
    <row r="3239">
      <c r="A3239" s="3">
        <v>44877.875</v>
      </c>
      <c r="B3239" s="1">
        <v>255.41</v>
      </c>
      <c r="C3239" s="1">
        <v>290.59981</v>
      </c>
      <c r="D3239" s="1">
        <v>0.12109371303443</v>
      </c>
      <c r="E3239" s="5">
        <f t="shared" si="1"/>
        <v>0.120827194</v>
      </c>
    </row>
    <row r="3240">
      <c r="A3240" s="3">
        <v>44877.916666666664</v>
      </c>
      <c r="B3240" s="1">
        <v>259.81</v>
      </c>
      <c r="C3240" s="1">
        <v>295.24782</v>
      </c>
      <c r="D3240" s="1">
        <v>0.120027372259683</v>
      </c>
      <c r="E3240" s="5">
        <f t="shared" si="1"/>
        <v>0.1155425852</v>
      </c>
    </row>
    <row r="3241">
      <c r="A3241" s="3">
        <v>44877.958333333336</v>
      </c>
      <c r="B3241" s="1">
        <v>305.05</v>
      </c>
      <c r="C3241" s="1">
        <v>301.22986</v>
      </c>
      <c r="D3241" s="1">
        <v>0.0126818104951482</v>
      </c>
      <c r="E3241" s="5">
        <f t="shared" si="1"/>
        <v>0.1050912198</v>
      </c>
    </row>
    <row r="3242">
      <c r="A3242" s="3">
        <v>44878.0</v>
      </c>
      <c r="B3242" s="1">
        <v>368.27</v>
      </c>
      <c r="C3242" s="1">
        <v>342.56954</v>
      </c>
      <c r="D3242" s="1">
        <v>0.0750226070887679</v>
      </c>
      <c r="E3242" s="5">
        <f t="shared" si="1"/>
        <v>0.1030720165</v>
      </c>
    </row>
    <row r="3243">
      <c r="A3243" s="3">
        <v>44878.041666666664</v>
      </c>
      <c r="B3243" s="1">
        <v>363.08</v>
      </c>
      <c r="C3243" s="1">
        <v>342.98679</v>
      </c>
      <c r="D3243" s="1">
        <v>0.0585830433877642</v>
      </c>
      <c r="E3243" s="5">
        <f t="shared" si="1"/>
        <v>0.1023055935</v>
      </c>
    </row>
    <row r="3244">
      <c r="A3244" s="3">
        <v>44878.083333333336</v>
      </c>
      <c r="B3244" s="1">
        <v>342.67</v>
      </c>
      <c r="C3244" s="1">
        <v>338.08521</v>
      </c>
      <c r="D3244" s="1">
        <v>0.0135610487072179</v>
      </c>
      <c r="E3244" s="5">
        <f t="shared" si="1"/>
        <v>0.09956695288</v>
      </c>
    </row>
    <row r="3245">
      <c r="A3245" s="3">
        <v>44878.125</v>
      </c>
      <c r="B3245" s="1">
        <v>326.39</v>
      </c>
      <c r="C3245" s="1">
        <v>328.20065</v>
      </c>
      <c r="D3245" s="1">
        <v>0.00551689949425758</v>
      </c>
      <c r="E3245" s="5">
        <f t="shared" si="1"/>
        <v>0.09703739496</v>
      </c>
    </row>
    <row r="3246">
      <c r="A3246" s="3">
        <v>44878.166666666664</v>
      </c>
      <c r="B3246" s="1">
        <v>315.01</v>
      </c>
      <c r="C3246" s="1">
        <v>316.14556</v>
      </c>
      <c r="D3246" s="1">
        <v>0.00359188976115937</v>
      </c>
      <c r="E3246" s="5">
        <f t="shared" si="1"/>
        <v>0.0960492683</v>
      </c>
    </row>
    <row r="3247">
      <c r="A3247" s="3">
        <v>44878.208333333336</v>
      </c>
      <c r="B3247" s="1">
        <v>299.74</v>
      </c>
      <c r="C3247" s="1">
        <v>304.90184</v>
      </c>
      <c r="D3247" s="1">
        <v>0.016929514101981</v>
      </c>
      <c r="E3247" s="5">
        <f t="shared" si="1"/>
        <v>0.0953456734</v>
      </c>
    </row>
    <row r="3248">
      <c r="A3248" s="3">
        <v>44878.25</v>
      </c>
      <c r="B3248" s="1">
        <v>273.67</v>
      </c>
      <c r="C3248" s="1">
        <v>295.56712</v>
      </c>
      <c r="D3248" s="1">
        <v>0.0740851012115284</v>
      </c>
      <c r="E3248" s="5">
        <f t="shared" si="1"/>
        <v>0.09457515786</v>
      </c>
    </row>
    <row r="3249">
      <c r="A3249" s="3">
        <v>44878.291666666664</v>
      </c>
      <c r="B3249" s="1">
        <v>247.28</v>
      </c>
      <c r="C3249" s="1">
        <v>287.36905</v>
      </c>
      <c r="D3249" s="1">
        <v>0.139503714822455</v>
      </c>
      <c r="E3249" s="5">
        <f t="shared" si="1"/>
        <v>0.09396011749</v>
      </c>
    </row>
    <row r="3250">
      <c r="A3250" s="3">
        <v>44878.333333333336</v>
      </c>
      <c r="B3250" s="1">
        <v>231.7</v>
      </c>
      <c r="C3250" s="1">
        <v>281.73832</v>
      </c>
      <c r="D3250" s="1">
        <v>0.1776056590385</v>
      </c>
      <c r="E3250" s="5">
        <f t="shared" si="1"/>
        <v>0.09397888646</v>
      </c>
    </row>
    <row r="3251">
      <c r="A3251" s="3">
        <v>44878.375</v>
      </c>
      <c r="B3251" s="1">
        <v>219.67</v>
      </c>
      <c r="C3251" s="1">
        <v>280.15408</v>
      </c>
      <c r="D3251" s="1">
        <v>0.215895767072176</v>
      </c>
      <c r="E3251" s="5">
        <f t="shared" si="1"/>
        <v>0.09646374396</v>
      </c>
    </row>
    <row r="3252">
      <c r="A3252" s="3">
        <v>44878.416666666664</v>
      </c>
      <c r="B3252" s="1">
        <v>215.28</v>
      </c>
      <c r="C3252" s="1">
        <v>282.06384</v>
      </c>
      <c r="D3252" s="1">
        <v>0.236768527295097</v>
      </c>
      <c r="E3252" s="5">
        <f t="shared" si="1"/>
        <v>0.09922547895</v>
      </c>
    </row>
    <row r="3253">
      <c r="A3253" s="3">
        <v>44878.458333333336</v>
      </c>
      <c r="B3253" s="1">
        <v>223.86</v>
      </c>
      <c r="C3253" s="1">
        <v>287.19696</v>
      </c>
      <c r="D3253" s="1">
        <v>0.220534924882213</v>
      </c>
      <c r="E3253" s="5">
        <f t="shared" si="1"/>
        <v>0.1000637701</v>
      </c>
    </row>
    <row r="3254">
      <c r="A3254" s="3">
        <v>44878.5</v>
      </c>
      <c r="B3254" s="1">
        <v>234.09</v>
      </c>
      <c r="C3254" s="1">
        <v>293.12779</v>
      </c>
      <c r="D3254" s="1">
        <v>0.201406321795691</v>
      </c>
      <c r="E3254" s="5">
        <f t="shared" si="1"/>
        <v>0.1002689418</v>
      </c>
    </row>
    <row r="3255">
      <c r="A3255" s="3">
        <v>44878.541666666664</v>
      </c>
      <c r="B3255" s="1">
        <v>238.99</v>
      </c>
      <c r="C3255" s="1">
        <v>297.65391</v>
      </c>
      <c r="D3255" s="1">
        <v>0.197087651225545</v>
      </c>
      <c r="E3255" s="5">
        <f t="shared" si="1"/>
        <v>0.09910710201</v>
      </c>
    </row>
    <row r="3256">
      <c r="A3256" s="3">
        <v>44878.583333333336</v>
      </c>
      <c r="B3256" s="1">
        <v>233.44</v>
      </c>
      <c r="C3256" s="1">
        <v>299.13822</v>
      </c>
      <c r="D3256" s="1">
        <v>0.219624961330584</v>
      </c>
      <c r="E3256" s="5">
        <f t="shared" si="1"/>
        <v>0.09906642848</v>
      </c>
    </row>
    <row r="3257">
      <c r="A3257" s="3">
        <v>44878.625</v>
      </c>
      <c r="B3257" s="1">
        <v>210.02</v>
      </c>
      <c r="C3257" s="1">
        <v>299.34224</v>
      </c>
      <c r="D3257" s="1">
        <v>0.298395041074056</v>
      </c>
      <c r="E3257" s="5">
        <f t="shared" si="1"/>
        <v>0.107856948</v>
      </c>
    </row>
    <row r="3258">
      <c r="A3258" s="3">
        <v>44878.666666666664</v>
      </c>
      <c r="B3258" s="1">
        <v>204.65</v>
      </c>
      <c r="C3258" s="1">
        <v>298.38552</v>
      </c>
      <c r="D3258" s="1">
        <v>0.314142321651533</v>
      </c>
      <c r="E3258" s="5">
        <f t="shared" si="1"/>
        <v>0.1201494195</v>
      </c>
    </row>
    <row r="3259">
      <c r="A3259" s="3">
        <v>44878.708333333336</v>
      </c>
      <c r="B3259" s="1">
        <v>192.69</v>
      </c>
      <c r="C3259" s="1">
        <v>297.50466</v>
      </c>
      <c r="D3259" s="1">
        <v>0.352312666295714</v>
      </c>
      <c r="E3259" s="5">
        <f t="shared" si="1"/>
        <v>0.1345261727</v>
      </c>
    </row>
    <row r="3260">
      <c r="A3260" s="3">
        <v>44878.75</v>
      </c>
      <c r="B3260" s="1">
        <v>184.52</v>
      </c>
      <c r="C3260" s="1">
        <v>296.32815</v>
      </c>
      <c r="D3260" s="1">
        <v>0.377311942857943</v>
      </c>
      <c r="E3260" s="5">
        <f t="shared" si="1"/>
        <v>0.1488691238</v>
      </c>
    </row>
    <row r="3261">
      <c r="A3261" s="3">
        <v>44878.791666666664</v>
      </c>
      <c r="B3261" s="1">
        <v>179.32</v>
      </c>
      <c r="C3261" s="1">
        <v>294.47881</v>
      </c>
      <c r="D3261" s="1">
        <v>0.391059750614993</v>
      </c>
      <c r="E3261" s="5">
        <f t="shared" si="1"/>
        <v>0.1632785022</v>
      </c>
    </row>
    <row r="3262">
      <c r="A3262" s="3">
        <v>44878.833333333336</v>
      </c>
      <c r="B3262" s="1">
        <v>174.89</v>
      </c>
      <c r="C3262" s="1">
        <v>292.51187</v>
      </c>
      <c r="D3262" s="1">
        <v>0.402109733187921</v>
      </c>
      <c r="E3262" s="5">
        <f t="shared" si="1"/>
        <v>0.1768688326</v>
      </c>
    </row>
    <row r="3263">
      <c r="A3263" s="3">
        <v>44878.875</v>
      </c>
      <c r="B3263" s="1">
        <v>172.88</v>
      </c>
      <c r="C3263" s="1">
        <v>292.13737</v>
      </c>
      <c r="D3263" s="1">
        <v>0.408223603847737</v>
      </c>
      <c r="E3263" s="5">
        <f t="shared" si="1"/>
        <v>0.1888325781</v>
      </c>
    </row>
    <row r="3264">
      <c r="A3264" s="3">
        <v>44878.916666666664</v>
      </c>
      <c r="B3264" s="1">
        <v>177.97</v>
      </c>
      <c r="C3264" s="1">
        <v>293.96223</v>
      </c>
      <c r="D3264" s="1">
        <v>0.394582086276866</v>
      </c>
      <c r="E3264" s="5">
        <f t="shared" si="1"/>
        <v>0.2002723578</v>
      </c>
    </row>
    <row r="3265">
      <c r="A3265" s="3">
        <v>44878.958333333336</v>
      </c>
      <c r="B3265" s="1">
        <v>203.71</v>
      </c>
      <c r="C3265" s="1">
        <v>298.10729</v>
      </c>
      <c r="D3265" s="1">
        <v>0.316655422951917</v>
      </c>
      <c r="E3265" s="5">
        <f t="shared" si="1"/>
        <v>0.212937925</v>
      </c>
    </row>
    <row r="3266">
      <c r="A3266" s="3">
        <v>44879.0</v>
      </c>
      <c r="B3266" s="1">
        <v>256.35</v>
      </c>
      <c r="C3266" s="1">
        <v>271.6895</v>
      </c>
      <c r="D3266" s="1">
        <v>0.0564596717944564</v>
      </c>
      <c r="E3266" s="5">
        <f t="shared" si="1"/>
        <v>0.2121644694</v>
      </c>
    </row>
    <row r="3267">
      <c r="A3267" s="3">
        <v>44879.041666666664</v>
      </c>
      <c r="B3267" s="1">
        <v>273.48</v>
      </c>
      <c r="C3267" s="1">
        <v>262.48367</v>
      </c>
      <c r="D3267" s="1">
        <v>0.0418933871200444</v>
      </c>
      <c r="E3267" s="5">
        <f t="shared" si="1"/>
        <v>0.211469067</v>
      </c>
    </row>
    <row r="3268">
      <c r="A3268" s="3">
        <v>44879.083333333336</v>
      </c>
      <c r="B3268" s="1">
        <v>263.98</v>
      </c>
      <c r="C3268" s="1">
        <v>247.55157</v>
      </c>
      <c r="D3268" s="1">
        <v>0.0663636671744801</v>
      </c>
      <c r="E3268" s="5">
        <f t="shared" si="1"/>
        <v>0.2136691761</v>
      </c>
    </row>
    <row r="3269">
      <c r="A3269" s="3">
        <v>44879.125</v>
      </c>
      <c r="B3269" s="1">
        <v>248.85</v>
      </c>
      <c r="C3269" s="1">
        <v>230.56704</v>
      </c>
      <c r="D3269" s="1">
        <v>0.0792956356641435</v>
      </c>
      <c r="E3269" s="5">
        <f t="shared" si="1"/>
        <v>0.2167432901</v>
      </c>
    </row>
    <row r="3270">
      <c r="A3270" s="3">
        <v>44879.166666666664</v>
      </c>
      <c r="B3270" s="1">
        <v>235.04</v>
      </c>
      <c r="C3270" s="1">
        <v>214.21038</v>
      </c>
      <c r="D3270" s="1">
        <v>0.0972390787038424</v>
      </c>
      <c r="E3270" s="5">
        <f t="shared" si="1"/>
        <v>0.2206452563</v>
      </c>
    </row>
    <row r="3271">
      <c r="A3271" s="3">
        <v>44879.208333333336</v>
      </c>
      <c r="B3271" s="1">
        <v>222.3</v>
      </c>
      <c r="C3271" s="1">
        <v>202.13701</v>
      </c>
      <c r="D3271" s="1">
        <v>0.0997491256054495</v>
      </c>
      <c r="E3271" s="5">
        <f t="shared" si="1"/>
        <v>0.2240960735</v>
      </c>
    </row>
    <row r="3272">
      <c r="A3272" s="3">
        <v>44879.25</v>
      </c>
      <c r="B3272" s="1">
        <v>205.0</v>
      </c>
      <c r="C3272" s="1">
        <v>196.04732</v>
      </c>
      <c r="D3272" s="1">
        <v>0.0456659137191979</v>
      </c>
      <c r="E3272" s="5">
        <f t="shared" si="1"/>
        <v>0.2229119407</v>
      </c>
    </row>
    <row r="3273">
      <c r="A3273" s="3">
        <v>44879.291666666664</v>
      </c>
      <c r="B3273" s="1">
        <v>193.42</v>
      </c>
      <c r="C3273" s="1">
        <v>195.21218</v>
      </c>
      <c r="D3273" s="1">
        <v>0.00918067714832139</v>
      </c>
      <c r="E3273" s="5">
        <f t="shared" si="1"/>
        <v>0.2174818141</v>
      </c>
    </row>
    <row r="3274">
      <c r="A3274" s="3">
        <v>44879.333333333336</v>
      </c>
      <c r="B3274" s="1">
        <v>191.69</v>
      </c>
      <c r="C3274" s="1">
        <v>198.4862</v>
      </c>
      <c r="D3274" s="1">
        <v>0.0342401637998006</v>
      </c>
      <c r="E3274" s="5">
        <f t="shared" si="1"/>
        <v>0.2115082518</v>
      </c>
    </row>
    <row r="3275">
      <c r="A3275" s="3">
        <v>44879.375</v>
      </c>
      <c r="B3275" s="1">
        <v>201.76</v>
      </c>
      <c r="C3275" s="1">
        <v>204.88744</v>
      </c>
      <c r="D3275" s="1">
        <v>0.0152641860330726</v>
      </c>
      <c r="E3275" s="5">
        <f t="shared" si="1"/>
        <v>0.2031486026</v>
      </c>
    </row>
    <row r="3276">
      <c r="A3276" s="3">
        <v>44879.416666666664</v>
      </c>
      <c r="B3276" s="1">
        <v>221.88</v>
      </c>
      <c r="C3276" s="1">
        <v>213.14721</v>
      </c>
      <c r="D3276" s="1">
        <v>0.0409706981386244</v>
      </c>
      <c r="E3276" s="5">
        <f t="shared" si="1"/>
        <v>0.1949903597</v>
      </c>
    </row>
    <row r="3277">
      <c r="A3277" s="3">
        <v>44879.458333333336</v>
      </c>
      <c r="B3277" s="1">
        <v>246.26</v>
      </c>
      <c r="C3277" s="1">
        <v>222.89611</v>
      </c>
      <c r="D3277" s="1">
        <v>0.104819639965901</v>
      </c>
      <c r="E3277" s="5">
        <f t="shared" si="1"/>
        <v>0.1901688895</v>
      </c>
    </row>
    <row r="3278">
      <c r="A3278" s="3">
        <v>44879.5</v>
      </c>
      <c r="B3278" s="1">
        <v>272.92</v>
      </c>
      <c r="C3278" s="1">
        <v>232.05512</v>
      </c>
      <c r="D3278" s="1">
        <v>0.176099885234163</v>
      </c>
      <c r="E3278" s="5">
        <f t="shared" si="1"/>
        <v>0.1891144546</v>
      </c>
    </row>
    <row r="3279">
      <c r="A3279" s="3">
        <v>44879.541666666664</v>
      </c>
      <c r="B3279" s="1">
        <v>311.77</v>
      </c>
      <c r="C3279" s="1">
        <v>238.02792</v>
      </c>
      <c r="D3279" s="1">
        <v>0.309804328836717</v>
      </c>
      <c r="E3279" s="5">
        <f t="shared" si="1"/>
        <v>0.1938109829</v>
      </c>
    </row>
    <row r="3280">
      <c r="A3280" s="3">
        <v>44879.583333333336</v>
      </c>
      <c r="B3280" s="1">
        <v>335.18</v>
      </c>
      <c r="C3280" s="1">
        <v>240.14057</v>
      </c>
      <c r="D3280" s="1">
        <v>0.395765821660205</v>
      </c>
      <c r="E3280" s="5">
        <f t="shared" si="1"/>
        <v>0.2011501854</v>
      </c>
    </row>
    <row r="3281">
      <c r="A3281" s="3">
        <v>44879.625</v>
      </c>
      <c r="B3281" s="1">
        <v>329.25</v>
      </c>
      <c r="C3281" s="1">
        <v>241.23727</v>
      </c>
      <c r="D3281" s="1">
        <v>0.364838857611015</v>
      </c>
      <c r="E3281" s="5">
        <f t="shared" si="1"/>
        <v>0.2039186777</v>
      </c>
    </row>
    <row r="3282">
      <c r="A3282" s="3">
        <v>44879.666666666664</v>
      </c>
      <c r="B3282" s="1">
        <v>327.74</v>
      </c>
      <c r="C3282" s="1">
        <v>240.79062</v>
      </c>
      <c r="D3282" s="1">
        <v>0.361099531202669</v>
      </c>
      <c r="E3282" s="5">
        <f t="shared" si="1"/>
        <v>0.2058752281</v>
      </c>
    </row>
    <row r="3283">
      <c r="A3283" s="3">
        <v>44879.708333333336</v>
      </c>
      <c r="B3283" s="1">
        <v>319.54</v>
      </c>
      <c r="C3283" s="1">
        <v>240.26361</v>
      </c>
      <c r="D3283" s="1">
        <v>0.329955876380946</v>
      </c>
      <c r="E3283" s="5">
        <f t="shared" si="1"/>
        <v>0.2049436952</v>
      </c>
    </row>
    <row r="3284">
      <c r="A3284" s="3">
        <v>44879.75</v>
      </c>
      <c r="B3284" s="1">
        <v>296.78</v>
      </c>
      <c r="C3284" s="1">
        <v>240.51224</v>
      </c>
      <c r="D3284" s="1">
        <v>0.23394967341371</v>
      </c>
      <c r="E3284" s="5">
        <f t="shared" si="1"/>
        <v>0.1989702673</v>
      </c>
    </row>
    <row r="3285">
      <c r="A3285" s="3">
        <v>44879.791666666664</v>
      </c>
      <c r="B3285" s="1">
        <v>278.33</v>
      </c>
      <c r="C3285" s="1">
        <v>240.75299</v>
      </c>
      <c r="D3285" s="1">
        <v>0.156081176811137</v>
      </c>
      <c r="E3285" s="5">
        <f t="shared" si="1"/>
        <v>0.1891794934</v>
      </c>
    </row>
    <row r="3286">
      <c r="A3286" s="3">
        <v>44879.833333333336</v>
      </c>
      <c r="B3286" s="1">
        <v>253.36</v>
      </c>
      <c r="C3286" s="1">
        <v>241.67098</v>
      </c>
      <c r="D3286" s="1">
        <v>0.0483674953442901</v>
      </c>
      <c r="E3286" s="5">
        <f t="shared" si="1"/>
        <v>0.1744402335</v>
      </c>
    </row>
    <row r="3287">
      <c r="A3287" s="3">
        <v>44879.875</v>
      </c>
      <c r="B3287" s="1">
        <v>227.59</v>
      </c>
      <c r="C3287" s="1">
        <v>243.82733</v>
      </c>
      <c r="D3287" s="1">
        <v>0.0665935602871096</v>
      </c>
      <c r="E3287" s="5">
        <f t="shared" si="1"/>
        <v>0.1602056484</v>
      </c>
    </row>
    <row r="3288">
      <c r="A3288" s="3">
        <v>44879.916666666664</v>
      </c>
      <c r="B3288" s="1">
        <v>212.98</v>
      </c>
      <c r="C3288" s="1">
        <v>246.64115</v>
      </c>
      <c r="D3288" s="1">
        <v>0.136478239742232</v>
      </c>
      <c r="E3288" s="5">
        <f t="shared" si="1"/>
        <v>0.1494513214</v>
      </c>
    </row>
    <row r="3289">
      <c r="A3289" s="3">
        <v>44879.958333333336</v>
      </c>
      <c r="B3289" s="1">
        <v>219.56</v>
      </c>
      <c r="C3289" s="1">
        <v>250.37661</v>
      </c>
      <c r="D3289" s="1">
        <v>0.123081025819464</v>
      </c>
      <c r="E3289" s="5">
        <f t="shared" si="1"/>
        <v>0.1413857216</v>
      </c>
    </row>
    <row r="3290">
      <c r="A3290" s="3">
        <v>44880.0</v>
      </c>
      <c r="B3290" s="1">
        <v>237.05</v>
      </c>
      <c r="C3290" s="1">
        <v>262.62242</v>
      </c>
      <c r="D3290" s="1">
        <v>0.0973733316447238</v>
      </c>
      <c r="E3290" s="5">
        <f t="shared" si="1"/>
        <v>0.1430904574</v>
      </c>
    </row>
    <row r="3291">
      <c r="A3291" s="3">
        <v>44880.041666666664</v>
      </c>
      <c r="B3291" s="1">
        <v>250.34</v>
      </c>
      <c r="C3291" s="1">
        <v>270.00255</v>
      </c>
      <c r="D3291" s="1">
        <v>0.072823571481084</v>
      </c>
      <c r="E3291" s="5">
        <f t="shared" si="1"/>
        <v>0.1443792151</v>
      </c>
    </row>
    <row r="3292">
      <c r="A3292" s="3">
        <v>44880.083333333336</v>
      </c>
      <c r="B3292" s="1">
        <v>252.21</v>
      </c>
      <c r="C3292" s="1">
        <v>274.25285</v>
      </c>
      <c r="D3292" s="1">
        <v>0.0803741875426272</v>
      </c>
      <c r="E3292" s="5">
        <f t="shared" si="1"/>
        <v>0.1449629867</v>
      </c>
    </row>
    <row r="3293">
      <c r="A3293" s="3">
        <v>44880.125</v>
      </c>
      <c r="B3293" s="1">
        <v>268.81</v>
      </c>
      <c r="C3293" s="1">
        <v>274.07018</v>
      </c>
      <c r="D3293" s="1">
        <v>0.0191928213423291</v>
      </c>
      <c r="E3293" s="5">
        <f t="shared" si="1"/>
        <v>0.1424587028</v>
      </c>
    </row>
    <row r="3294">
      <c r="A3294" s="3">
        <v>44880.166666666664</v>
      </c>
      <c r="B3294" s="1">
        <v>282.91</v>
      </c>
      <c r="C3294" s="1">
        <v>270.11189</v>
      </c>
      <c r="D3294" s="1">
        <v>0.0473807724643295</v>
      </c>
      <c r="E3294" s="5">
        <f t="shared" si="1"/>
        <v>0.1403812734</v>
      </c>
    </row>
    <row r="3295">
      <c r="A3295" s="3">
        <v>44880.208333333336</v>
      </c>
      <c r="B3295" s="1">
        <v>289.34</v>
      </c>
      <c r="C3295" s="1">
        <v>263.36568</v>
      </c>
      <c r="D3295" s="1">
        <v>0.0986245436383357</v>
      </c>
      <c r="E3295" s="5">
        <f t="shared" si="1"/>
        <v>0.1403344158</v>
      </c>
    </row>
    <row r="3296">
      <c r="A3296" s="3">
        <v>44880.25</v>
      </c>
      <c r="B3296" s="1">
        <v>292.89</v>
      </c>
      <c r="C3296" s="1">
        <v>254.63015</v>
      </c>
      <c r="D3296" s="1">
        <v>0.150256558384778</v>
      </c>
      <c r="E3296" s="5">
        <f t="shared" si="1"/>
        <v>0.1446923593</v>
      </c>
    </row>
    <row r="3297">
      <c r="A3297" s="3">
        <v>44880.291666666664</v>
      </c>
      <c r="B3297" s="1">
        <v>288.82</v>
      </c>
      <c r="C3297" s="1">
        <v>245.42019</v>
      </c>
      <c r="D3297" s="1">
        <v>0.176838792277033</v>
      </c>
      <c r="E3297" s="5">
        <f t="shared" si="1"/>
        <v>0.1516781141</v>
      </c>
    </row>
    <row r="3298">
      <c r="A3298" s="3">
        <v>44880.333333333336</v>
      </c>
      <c r="B3298" s="1">
        <v>284.86</v>
      </c>
      <c r="C3298" s="1">
        <v>237.58327</v>
      </c>
      <c r="D3298" s="1">
        <v>0.198990147749039</v>
      </c>
      <c r="E3298" s="5">
        <f t="shared" si="1"/>
        <v>0.1585426968</v>
      </c>
    </row>
    <row r="3299">
      <c r="A3299" s="3">
        <v>44880.375</v>
      </c>
      <c r="B3299" s="1">
        <v>289.47</v>
      </c>
      <c r="C3299" s="1">
        <v>234.01087</v>
      </c>
      <c r="D3299" s="1">
        <v>0.236993819987934</v>
      </c>
      <c r="E3299" s="5">
        <f t="shared" si="1"/>
        <v>0.1677814315</v>
      </c>
    </row>
    <row r="3300">
      <c r="A3300" s="3">
        <v>44880.416666666664</v>
      </c>
      <c r="B3300" s="1">
        <v>293.67</v>
      </c>
      <c r="C3300" s="1">
        <v>234.93312</v>
      </c>
      <c r="D3300" s="1">
        <v>0.250015323509941</v>
      </c>
      <c r="E3300" s="5">
        <f t="shared" si="1"/>
        <v>0.1764916243</v>
      </c>
    </row>
    <row r="3301">
      <c r="A3301" s="3">
        <v>44880.458333333336</v>
      </c>
      <c r="B3301" s="1">
        <v>304.38</v>
      </c>
      <c r="C3301" s="1">
        <v>240.10855</v>
      </c>
      <c r="D3301" s="1">
        <v>0.26767664041951</v>
      </c>
      <c r="E3301" s="5">
        <f t="shared" si="1"/>
        <v>0.1832773326</v>
      </c>
    </row>
    <row r="3302">
      <c r="A3302" s="3">
        <v>44880.5</v>
      </c>
      <c r="B3302" s="1">
        <v>310.13</v>
      </c>
      <c r="C3302" s="1">
        <v>247.16982</v>
      </c>
      <c r="D3302" s="1">
        <v>0.254724383421891</v>
      </c>
      <c r="E3302" s="5">
        <f t="shared" si="1"/>
        <v>0.1865533534</v>
      </c>
    </row>
    <row r="3303">
      <c r="A3303" s="3">
        <v>44880.541666666664</v>
      </c>
      <c r="B3303" s="1">
        <v>312.66</v>
      </c>
      <c r="C3303" s="1">
        <v>253.85795</v>
      </c>
      <c r="D3303" s="1">
        <v>0.231633675447233</v>
      </c>
      <c r="E3303" s="5">
        <f t="shared" si="1"/>
        <v>0.1832962428</v>
      </c>
    </row>
    <row r="3304">
      <c r="A3304" s="3">
        <v>44880.583333333336</v>
      </c>
      <c r="B3304" s="1">
        <v>314.49</v>
      </c>
      <c r="C3304" s="1">
        <v>258.92736</v>
      </c>
      <c r="D3304" s="1">
        <v>0.214587751560901</v>
      </c>
      <c r="E3304" s="5">
        <f t="shared" si="1"/>
        <v>0.1757471566</v>
      </c>
    </row>
    <row r="3305">
      <c r="A3305" s="3">
        <v>44880.625</v>
      </c>
      <c r="B3305" s="1">
        <v>305.18</v>
      </c>
      <c r="C3305" s="1">
        <v>264.00385</v>
      </c>
      <c r="D3305" s="1">
        <v>0.155967990618318</v>
      </c>
      <c r="E3305" s="5">
        <f t="shared" si="1"/>
        <v>0.1670442038</v>
      </c>
    </row>
    <row r="3306">
      <c r="A3306" s="3">
        <v>44880.666666666664</v>
      </c>
      <c r="B3306" s="1">
        <v>293.6</v>
      </c>
      <c r="C3306" s="1">
        <v>267.67796</v>
      </c>
      <c r="D3306" s="1">
        <v>0.0968403973192265</v>
      </c>
      <c r="E3306" s="5">
        <f t="shared" si="1"/>
        <v>0.1560334065</v>
      </c>
    </row>
    <row r="3307">
      <c r="A3307" s="3">
        <v>44880.708333333336</v>
      </c>
      <c r="B3307" s="1">
        <v>287.78</v>
      </c>
      <c r="C3307" s="1">
        <v>269.30867</v>
      </c>
      <c r="D3307" s="1">
        <v>0.068587951513035</v>
      </c>
      <c r="E3307" s="5">
        <f t="shared" si="1"/>
        <v>0.1451430763</v>
      </c>
    </row>
    <row r="3308">
      <c r="A3308" s="3">
        <v>44880.75</v>
      </c>
      <c r="B3308" s="1">
        <v>288.96</v>
      </c>
      <c r="C3308" s="1">
        <v>269.28835</v>
      </c>
      <c r="D3308" s="1">
        <v>0.0730505051555331</v>
      </c>
      <c r="E3308" s="5">
        <f t="shared" si="1"/>
        <v>0.1384389443</v>
      </c>
    </row>
    <row r="3309">
      <c r="A3309" s="3">
        <v>44880.791666666664</v>
      </c>
      <c r="B3309" s="1">
        <v>297.78</v>
      </c>
      <c r="C3309" s="1">
        <v>269.30802</v>
      </c>
      <c r="D3309" s="1">
        <v>0.105722733396502</v>
      </c>
      <c r="E3309" s="5">
        <f t="shared" si="1"/>
        <v>0.1363406758</v>
      </c>
    </row>
    <row r="3310">
      <c r="A3310" s="3">
        <v>44880.833333333336</v>
      </c>
      <c r="B3310" s="1">
        <v>303.88</v>
      </c>
      <c r="C3310" s="1">
        <v>270.67821</v>
      </c>
      <c r="D3310" s="1">
        <v>0.122661480582423</v>
      </c>
      <c r="E3310" s="5">
        <f t="shared" si="1"/>
        <v>0.1394362586</v>
      </c>
    </row>
    <row r="3311">
      <c r="A3311" s="3">
        <v>44880.875</v>
      </c>
      <c r="B3311" s="1">
        <v>317.58</v>
      </c>
      <c r="C3311" s="1">
        <v>274.86391</v>
      </c>
      <c r="D3311" s="1">
        <v>0.155408143615507</v>
      </c>
      <c r="E3311" s="5">
        <f t="shared" si="1"/>
        <v>0.1431368662</v>
      </c>
    </row>
    <row r="3312">
      <c r="A3312" s="3">
        <v>44880.916666666664</v>
      </c>
      <c r="B3312" s="1">
        <v>334.07</v>
      </c>
      <c r="C3312" s="1">
        <v>281.20789</v>
      </c>
      <c r="D3312" s="1">
        <v>0.187982314436483</v>
      </c>
      <c r="E3312" s="5">
        <f t="shared" si="1"/>
        <v>0.1452828693</v>
      </c>
    </row>
    <row r="3313">
      <c r="A3313" s="3">
        <v>44880.958333333336</v>
      </c>
      <c r="B3313" s="1">
        <v>362.18</v>
      </c>
      <c r="C3313" s="1">
        <v>288.89444</v>
      </c>
      <c r="D3313" s="1">
        <v>0.253675910135203</v>
      </c>
      <c r="E3313" s="5">
        <f t="shared" si="1"/>
        <v>0.1507243228</v>
      </c>
    </row>
    <row r="3314">
      <c r="A3314" s="3">
        <v>44881.0</v>
      </c>
      <c r="B3314" s="1">
        <v>380.76</v>
      </c>
      <c r="C3314" s="1">
        <v>370.35354</v>
      </c>
      <c r="D3314" s="1">
        <v>0.0280987188619824</v>
      </c>
      <c r="E3314" s="5">
        <f t="shared" si="1"/>
        <v>0.1478378806</v>
      </c>
    </row>
    <row r="3315">
      <c r="A3315" s="3">
        <v>44881.041666666664</v>
      </c>
      <c r="B3315" s="1">
        <v>376.01</v>
      </c>
      <c r="C3315" s="1">
        <v>373.03531</v>
      </c>
      <c r="D3315" s="1">
        <v>0.00797428532971854</v>
      </c>
      <c r="E3315" s="5">
        <f t="shared" si="1"/>
        <v>0.145135827</v>
      </c>
    </row>
    <row r="3316">
      <c r="A3316" s="3">
        <v>44881.083333333336</v>
      </c>
      <c r="B3316" s="1">
        <v>366.01</v>
      </c>
      <c r="C3316" s="1">
        <v>372.34777</v>
      </c>
      <c r="D3316" s="1">
        <v>0.0170211036848697</v>
      </c>
      <c r="E3316" s="5">
        <f t="shared" si="1"/>
        <v>0.1424961152</v>
      </c>
    </row>
    <row r="3317">
      <c r="A3317" s="3">
        <v>44881.125</v>
      </c>
      <c r="B3317" s="1">
        <v>366.0</v>
      </c>
      <c r="C3317" s="1">
        <v>367.73147</v>
      </c>
      <c r="D3317" s="1">
        <v>0.00470851733195421</v>
      </c>
      <c r="E3317" s="5">
        <f t="shared" si="1"/>
        <v>0.1418926025</v>
      </c>
    </row>
    <row r="3318">
      <c r="A3318" s="3">
        <v>44881.166666666664</v>
      </c>
      <c r="B3318" s="1">
        <v>366.05</v>
      </c>
      <c r="C3318" s="1">
        <v>360.93448</v>
      </c>
      <c r="D3318" s="1">
        <v>0.0141729878508697</v>
      </c>
      <c r="E3318" s="5">
        <f t="shared" si="1"/>
        <v>0.1405089448</v>
      </c>
    </row>
    <row r="3319">
      <c r="A3319" s="3">
        <v>44881.208333333336</v>
      </c>
      <c r="B3319" s="1">
        <v>367.21</v>
      </c>
      <c r="C3319" s="1">
        <v>354.56755</v>
      </c>
      <c r="D3319" s="1">
        <v>0.0356559702093437</v>
      </c>
      <c r="E3319" s="5">
        <f t="shared" si="1"/>
        <v>0.1378852543</v>
      </c>
    </row>
    <row r="3320">
      <c r="A3320" s="3">
        <v>44881.25</v>
      </c>
      <c r="B3320" s="1">
        <v>367.39</v>
      </c>
      <c r="C3320" s="1">
        <v>348.929</v>
      </c>
      <c r="D3320" s="1">
        <v>0.0529076115771403</v>
      </c>
      <c r="E3320" s="5">
        <f t="shared" si="1"/>
        <v>0.1338290482</v>
      </c>
    </row>
    <row r="3321">
      <c r="A3321" s="3">
        <v>44881.291666666664</v>
      </c>
      <c r="B3321" s="1">
        <v>362.6</v>
      </c>
      <c r="C3321" s="1">
        <v>342.58314</v>
      </c>
      <c r="D3321" s="1">
        <v>0.0584292034920341</v>
      </c>
      <c r="E3321" s="5">
        <f t="shared" si="1"/>
        <v>0.1288953153</v>
      </c>
    </row>
    <row r="3322">
      <c r="A3322" s="3">
        <v>44881.333333333336</v>
      </c>
      <c r="B3322" s="1">
        <v>357.4</v>
      </c>
      <c r="C3322" s="1">
        <v>337.50433</v>
      </c>
      <c r="D3322" s="1">
        <v>0.058949377034659</v>
      </c>
      <c r="E3322" s="5">
        <f t="shared" si="1"/>
        <v>0.1230602832</v>
      </c>
    </row>
    <row r="3323">
      <c r="A3323" s="3">
        <v>44881.375</v>
      </c>
      <c r="B3323" s="1">
        <v>355.53</v>
      </c>
      <c r="C3323" s="1">
        <v>335.54922</v>
      </c>
      <c r="D3323" s="1">
        <v>0.0595464951460771</v>
      </c>
      <c r="E3323" s="5">
        <f t="shared" si="1"/>
        <v>0.1156666447</v>
      </c>
    </row>
    <row r="3324">
      <c r="A3324" s="3">
        <v>44881.416666666664</v>
      </c>
      <c r="B3324" s="1">
        <v>352.41</v>
      </c>
      <c r="C3324" s="1">
        <v>336.22606</v>
      </c>
      <c r="D3324" s="1">
        <v>0.0481341035849511</v>
      </c>
      <c r="E3324" s="5">
        <f t="shared" si="1"/>
        <v>0.1072549272</v>
      </c>
    </row>
    <row r="3325">
      <c r="A3325" s="3">
        <v>44881.458333333336</v>
      </c>
      <c r="B3325" s="1">
        <v>355.72</v>
      </c>
      <c r="C3325" s="1">
        <v>339.34826</v>
      </c>
      <c r="D3325" s="1">
        <v>0.0482446557999149</v>
      </c>
      <c r="E3325" s="5">
        <f t="shared" si="1"/>
        <v>0.0981119278</v>
      </c>
    </row>
    <row r="3326">
      <c r="A3326" s="3">
        <v>44881.5</v>
      </c>
      <c r="B3326" s="1">
        <v>365.98</v>
      </c>
      <c r="C3326" s="1">
        <v>342.81268</v>
      </c>
      <c r="D3326" s="1">
        <v>0.0675801140144524</v>
      </c>
      <c r="E3326" s="5">
        <f t="shared" si="1"/>
        <v>0.0903142499</v>
      </c>
    </row>
    <row r="3327">
      <c r="A3327" s="3">
        <v>44881.541666666664</v>
      </c>
      <c r="B3327" s="1">
        <v>376.11</v>
      </c>
      <c r="C3327" s="1">
        <v>345.36288</v>
      </c>
      <c r="D3327" s="1">
        <v>0.0890284445160985</v>
      </c>
      <c r="E3327" s="5">
        <f t="shared" si="1"/>
        <v>0.08437236528</v>
      </c>
    </row>
    <row r="3328">
      <c r="A3328" s="3">
        <v>44881.583333333336</v>
      </c>
      <c r="B3328" s="1">
        <v>379.23</v>
      </c>
      <c r="C3328" s="1">
        <v>345.73597</v>
      </c>
      <c r="D3328" s="1">
        <v>0.0968774813913635</v>
      </c>
      <c r="E3328" s="5">
        <f t="shared" si="1"/>
        <v>0.07946777069</v>
      </c>
    </row>
    <row r="3329">
      <c r="A3329" s="3">
        <v>44881.625</v>
      </c>
      <c r="B3329" s="1">
        <v>366.11</v>
      </c>
      <c r="C3329" s="1">
        <v>344.49795</v>
      </c>
      <c r="D3329" s="1">
        <v>0.0627349161293993</v>
      </c>
      <c r="E3329" s="5">
        <f t="shared" si="1"/>
        <v>0.07558305925</v>
      </c>
    </row>
    <row r="3330">
      <c r="A3330" s="3">
        <v>44881.666666666664</v>
      </c>
      <c r="B3330" s="1">
        <v>351.12</v>
      </c>
      <c r="C3330" s="1">
        <v>341.93023</v>
      </c>
      <c r="D3330" s="1">
        <v>0.0268761554074935</v>
      </c>
      <c r="E3330" s="5">
        <f t="shared" si="1"/>
        <v>0.07266788251</v>
      </c>
    </row>
    <row r="3331">
      <c r="A3331" s="3">
        <v>44881.708333333336</v>
      </c>
      <c r="B3331" s="1">
        <v>337.97</v>
      </c>
      <c r="C3331" s="1">
        <v>339.5613</v>
      </c>
      <c r="D3331" s="1">
        <v>0.00468634087571224</v>
      </c>
      <c r="E3331" s="5">
        <f t="shared" si="1"/>
        <v>0.0700053154</v>
      </c>
    </row>
    <row r="3332">
      <c r="A3332" s="3">
        <v>44881.75</v>
      </c>
      <c r="B3332" s="1">
        <v>326.22</v>
      </c>
      <c r="C3332" s="1">
        <v>337.21194</v>
      </c>
      <c r="D3332" s="1">
        <v>0.0325965326138807</v>
      </c>
      <c r="E3332" s="5">
        <f t="shared" si="1"/>
        <v>0.06831973321</v>
      </c>
    </row>
    <row r="3333">
      <c r="A3333" s="3">
        <v>44881.791666666664</v>
      </c>
      <c r="B3333" s="1">
        <v>318.07</v>
      </c>
      <c r="C3333" s="1">
        <v>334.76881</v>
      </c>
      <c r="D3333" s="1">
        <v>0.0498816183024935</v>
      </c>
      <c r="E3333" s="5">
        <f t="shared" si="1"/>
        <v>0.06599302008</v>
      </c>
    </row>
    <row r="3334">
      <c r="A3334" s="3">
        <v>44881.833333333336</v>
      </c>
      <c r="B3334" s="1">
        <v>315.12</v>
      </c>
      <c r="C3334" s="1">
        <v>332.26408</v>
      </c>
      <c r="D3334" s="1">
        <v>0.051597753208833</v>
      </c>
      <c r="E3334" s="5">
        <f t="shared" si="1"/>
        <v>0.06303203144</v>
      </c>
    </row>
    <row r="3335">
      <c r="A3335" s="3">
        <v>44881.875</v>
      </c>
      <c r="B3335" s="1">
        <v>315.98</v>
      </c>
      <c r="C3335" s="1">
        <v>330.85636</v>
      </c>
      <c r="D3335" s="1">
        <v>0.0449631979267376</v>
      </c>
      <c r="E3335" s="5">
        <f t="shared" si="1"/>
        <v>0.0584301587</v>
      </c>
    </row>
    <row r="3336">
      <c r="A3336" s="3">
        <v>44881.916666666664</v>
      </c>
      <c r="B3336" s="1">
        <v>329.67</v>
      </c>
      <c r="C3336" s="1">
        <v>330.48502</v>
      </c>
      <c r="D3336" s="1">
        <v>0.0024661329581595</v>
      </c>
      <c r="E3336" s="5">
        <f t="shared" si="1"/>
        <v>0.05070031781</v>
      </c>
    </row>
    <row r="3337">
      <c r="A3337" s="3">
        <v>44881.958333333336</v>
      </c>
      <c r="B3337" s="1">
        <v>361.34</v>
      </c>
      <c r="C3337" s="1">
        <v>331.40338</v>
      </c>
      <c r="D3337" s="1">
        <v>0.0903328746978982</v>
      </c>
      <c r="E3337" s="5">
        <f t="shared" si="1"/>
        <v>0.043894358</v>
      </c>
    </row>
    <row r="3338">
      <c r="A3338" s="3">
        <v>44882.0</v>
      </c>
      <c r="B3338" s="1">
        <v>384.94</v>
      </c>
      <c r="C3338" s="1">
        <v>366.41478</v>
      </c>
      <c r="D3338" s="1">
        <v>0.0505580588206621</v>
      </c>
      <c r="E3338" s="5">
        <f t="shared" si="1"/>
        <v>0.04483016383</v>
      </c>
    </row>
    <row r="3339">
      <c r="A3339" s="3">
        <v>44882.041666666664</v>
      </c>
      <c r="B3339" s="1">
        <v>387.51</v>
      </c>
      <c r="C3339" s="1">
        <v>368.49575</v>
      </c>
      <c r="D3339" s="1">
        <v>0.0515996453147695</v>
      </c>
      <c r="E3339" s="5">
        <f t="shared" si="1"/>
        <v>0.04664788716</v>
      </c>
    </row>
    <row r="3340">
      <c r="A3340" s="3">
        <v>44882.083333333336</v>
      </c>
      <c r="B3340" s="1">
        <v>385.59</v>
      </c>
      <c r="C3340" s="1">
        <v>366.34581</v>
      </c>
      <c r="D3340" s="1">
        <v>0.0525301217448071</v>
      </c>
      <c r="E3340" s="5">
        <f t="shared" si="1"/>
        <v>0.04812742958</v>
      </c>
    </row>
    <row r="3341">
      <c r="A3341" s="3">
        <v>44882.125</v>
      </c>
      <c r="B3341" s="1">
        <v>383.72</v>
      </c>
      <c r="C3341" s="1">
        <v>359.37761</v>
      </c>
      <c r="D3341" s="1">
        <v>0.0677348541552158</v>
      </c>
      <c r="E3341" s="5">
        <f t="shared" si="1"/>
        <v>0.05075352695</v>
      </c>
    </row>
    <row r="3342">
      <c r="A3342" s="3">
        <v>44882.166666666664</v>
      </c>
      <c r="B3342" s="1">
        <v>377.8</v>
      </c>
      <c r="C3342" s="1">
        <v>349.93028</v>
      </c>
      <c r="D3342" s="1">
        <v>0.0796436364409505</v>
      </c>
      <c r="E3342" s="5">
        <f t="shared" si="1"/>
        <v>0.05348147064</v>
      </c>
    </row>
    <row r="3343">
      <c r="A3343" s="3">
        <v>44882.208333333336</v>
      </c>
      <c r="B3343" s="1">
        <v>371.68</v>
      </c>
      <c r="C3343" s="1">
        <v>340.50017</v>
      </c>
      <c r="D3343" s="1">
        <v>0.0915706738119983</v>
      </c>
      <c r="E3343" s="5">
        <f t="shared" si="1"/>
        <v>0.05581124996</v>
      </c>
    </row>
    <row r="3344">
      <c r="A3344" s="3">
        <v>44882.25</v>
      </c>
      <c r="B3344" s="1">
        <v>367.21</v>
      </c>
      <c r="C3344" s="1">
        <v>332.62794</v>
      </c>
      <c r="D3344" s="1">
        <v>0.103966191174439</v>
      </c>
      <c r="E3344" s="5">
        <f t="shared" si="1"/>
        <v>0.05793869077</v>
      </c>
    </row>
    <row r="3345">
      <c r="A3345" s="3">
        <v>44882.291666666664</v>
      </c>
      <c r="B3345" s="1">
        <v>362.2</v>
      </c>
      <c r="C3345" s="1">
        <v>325.77408</v>
      </c>
      <c r="D3345" s="1">
        <v>0.111813438318972</v>
      </c>
      <c r="E3345" s="5">
        <f t="shared" si="1"/>
        <v>0.06016303389</v>
      </c>
    </row>
    <row r="3346">
      <c r="A3346" s="3">
        <v>44882.333333333336</v>
      </c>
      <c r="B3346" s="1">
        <v>353.69</v>
      </c>
      <c r="C3346" s="1">
        <v>321.11832</v>
      </c>
      <c r="D3346" s="1">
        <v>0.101432020446544</v>
      </c>
      <c r="E3346" s="5">
        <f t="shared" si="1"/>
        <v>0.06193314403</v>
      </c>
    </row>
    <row r="3347">
      <c r="A3347" s="3">
        <v>44882.375</v>
      </c>
      <c r="B3347" s="1">
        <v>345.02</v>
      </c>
      <c r="C3347" s="1">
        <v>319.41606</v>
      </c>
      <c r="D3347" s="1">
        <v>0.0801585868913415</v>
      </c>
      <c r="E3347" s="5">
        <f t="shared" si="1"/>
        <v>0.06279198119</v>
      </c>
    </row>
    <row r="3348">
      <c r="A3348" s="3">
        <v>44882.416666666664</v>
      </c>
      <c r="B3348" s="1">
        <v>337.32</v>
      </c>
      <c r="C3348" s="1">
        <v>320.60936</v>
      </c>
      <c r="D3348" s="1">
        <v>0.0521214976381226</v>
      </c>
      <c r="E3348" s="5">
        <f t="shared" si="1"/>
        <v>0.06295812261</v>
      </c>
    </row>
    <row r="3349">
      <c r="A3349" s="3">
        <v>44882.458333333336</v>
      </c>
      <c r="B3349" s="1">
        <v>336.81</v>
      </c>
      <c r="C3349" s="1">
        <v>324.98246</v>
      </c>
      <c r="D3349" s="1">
        <v>0.0363943949467303</v>
      </c>
      <c r="E3349" s="5">
        <f t="shared" si="1"/>
        <v>0.06246436174</v>
      </c>
    </row>
    <row r="3350">
      <c r="A3350" s="3">
        <v>44882.5</v>
      </c>
      <c r="B3350" s="1">
        <v>336.11</v>
      </c>
      <c r="C3350" s="1">
        <v>330.05848</v>
      </c>
      <c r="D3350" s="1">
        <v>0.0183346902645859</v>
      </c>
      <c r="E3350" s="5">
        <f t="shared" si="1"/>
        <v>0.06041246908</v>
      </c>
    </row>
    <row r="3351">
      <c r="A3351" s="3">
        <v>44882.541666666664</v>
      </c>
      <c r="B3351" s="1">
        <v>333.05</v>
      </c>
      <c r="C3351" s="1">
        <v>333.88777</v>
      </c>
      <c r="D3351" s="1">
        <v>0.00250913652812134</v>
      </c>
      <c r="E3351" s="5">
        <f t="shared" si="1"/>
        <v>0.05680749792</v>
      </c>
    </row>
    <row r="3352">
      <c r="A3352" s="3">
        <v>44882.583333333336</v>
      </c>
      <c r="B3352" s="1">
        <v>326.3</v>
      </c>
      <c r="C3352" s="1">
        <v>335.22825</v>
      </c>
      <c r="D3352" s="1">
        <v>0.0266333460858385</v>
      </c>
      <c r="E3352" s="5">
        <f t="shared" si="1"/>
        <v>0.05388065895</v>
      </c>
    </row>
    <row r="3353">
      <c r="A3353" s="3">
        <v>44882.625</v>
      </c>
      <c r="B3353" s="1">
        <v>295.85</v>
      </c>
      <c r="C3353" s="1">
        <v>335.25125</v>
      </c>
      <c r="D3353" s="1">
        <v>0.117527525997293</v>
      </c>
      <c r="E3353" s="5">
        <f t="shared" si="1"/>
        <v>0.05616368436</v>
      </c>
    </row>
    <row r="3354">
      <c r="A3354" s="3">
        <v>44882.666666666664</v>
      </c>
      <c r="B3354" s="1">
        <v>284.97</v>
      </c>
      <c r="C3354" s="1">
        <v>333.97288</v>
      </c>
      <c r="D3354" s="1">
        <v>0.146727123471821</v>
      </c>
      <c r="E3354" s="5">
        <f t="shared" si="1"/>
        <v>0.06115747469</v>
      </c>
    </row>
    <row r="3355">
      <c r="A3355" s="3">
        <v>44882.708333333336</v>
      </c>
      <c r="B3355" s="1">
        <v>261.47</v>
      </c>
      <c r="C3355" s="1">
        <v>333.13142</v>
      </c>
      <c r="D3355" s="1">
        <v>0.215114563495691</v>
      </c>
      <c r="E3355" s="5">
        <f t="shared" si="1"/>
        <v>0.0699253173</v>
      </c>
    </row>
    <row r="3356">
      <c r="A3356" s="3">
        <v>44882.75</v>
      </c>
      <c r="B3356" s="1">
        <v>258.69</v>
      </c>
      <c r="C3356" s="1">
        <v>332.27914</v>
      </c>
      <c r="D3356" s="1">
        <v>0.221467829728944</v>
      </c>
      <c r="E3356" s="5">
        <f t="shared" si="1"/>
        <v>0.07779495468</v>
      </c>
    </row>
    <row r="3357">
      <c r="A3357" s="3">
        <v>44882.791666666664</v>
      </c>
      <c r="B3357" s="1">
        <v>256.03</v>
      </c>
      <c r="C3357" s="1">
        <v>331.83947</v>
      </c>
      <c r="D3357" s="1">
        <v>0.228452239270994</v>
      </c>
      <c r="E3357" s="5">
        <f t="shared" si="1"/>
        <v>0.08523539722</v>
      </c>
    </row>
    <row r="3358">
      <c r="A3358" s="3">
        <v>44882.833333333336</v>
      </c>
      <c r="B3358" s="1">
        <v>249.03</v>
      </c>
      <c r="C3358" s="1">
        <v>332.27912</v>
      </c>
      <c r="D3358" s="1">
        <v>0.250539726962079</v>
      </c>
      <c r="E3358" s="5">
        <f t="shared" si="1"/>
        <v>0.09352464613</v>
      </c>
    </row>
    <row r="3359">
      <c r="A3359" s="3">
        <v>44882.875</v>
      </c>
      <c r="B3359" s="1">
        <v>247.23</v>
      </c>
      <c r="C3359" s="1">
        <v>334.34942</v>
      </c>
      <c r="D3359" s="1">
        <v>0.260563993202081</v>
      </c>
      <c r="E3359" s="5">
        <f t="shared" si="1"/>
        <v>0.1025080126</v>
      </c>
    </row>
    <row r="3360">
      <c r="A3360" s="3">
        <v>44882.916666666664</v>
      </c>
      <c r="B3360" s="1">
        <v>261.13</v>
      </c>
      <c r="C3360" s="1">
        <v>337.7923</v>
      </c>
      <c r="D3360" s="1">
        <v>0.226950999179081</v>
      </c>
      <c r="E3360" s="5">
        <f t="shared" si="1"/>
        <v>0.1118615487</v>
      </c>
    </row>
    <row r="3361">
      <c r="A3361" s="3">
        <v>44882.958333333336</v>
      </c>
      <c r="B3361" s="1">
        <v>298.06</v>
      </c>
      <c r="C3361" s="1">
        <v>341.95856</v>
      </c>
      <c r="D3361" s="1">
        <v>0.128373917588142</v>
      </c>
      <c r="E3361" s="5">
        <f t="shared" si="1"/>
        <v>0.1134465921</v>
      </c>
    </row>
    <row r="3362">
      <c r="A3362" s="3">
        <v>44883.0</v>
      </c>
      <c r="B3362" s="1">
        <v>349.61</v>
      </c>
      <c r="C3362" s="1">
        <v>336.85096</v>
      </c>
      <c r="D3362" s="1">
        <v>0.0378774042977346</v>
      </c>
      <c r="E3362" s="5">
        <f t="shared" si="1"/>
        <v>0.1129182315</v>
      </c>
    </row>
    <row r="3363">
      <c r="A3363" s="3">
        <v>44883.041666666664</v>
      </c>
      <c r="B3363" s="1">
        <v>351.34</v>
      </c>
      <c r="C3363" s="1">
        <v>332.81312</v>
      </c>
      <c r="D3363" s="1">
        <v>0.0556675169536584</v>
      </c>
      <c r="E3363" s="5">
        <f t="shared" si="1"/>
        <v>0.1130877262</v>
      </c>
    </row>
    <row r="3364">
      <c r="A3364" s="3">
        <v>44883.083333333336</v>
      </c>
      <c r="B3364" s="1">
        <v>340.41</v>
      </c>
      <c r="C3364" s="1">
        <v>321.86611</v>
      </c>
      <c r="D3364" s="1">
        <v>0.0576136766930822</v>
      </c>
      <c r="E3364" s="5">
        <f t="shared" si="1"/>
        <v>0.113299541</v>
      </c>
    </row>
    <row r="3365">
      <c r="A3365" s="3">
        <v>44883.125</v>
      </c>
      <c r="B3365" s="1">
        <v>322.23</v>
      </c>
      <c r="C3365" s="1">
        <v>305.61664</v>
      </c>
      <c r="D3365" s="1">
        <v>0.0543601290819766</v>
      </c>
      <c r="E3365" s="5">
        <f t="shared" si="1"/>
        <v>0.1127422608</v>
      </c>
    </row>
    <row r="3366">
      <c r="A3366" s="3">
        <v>44883.166666666664</v>
      </c>
      <c r="B3366" s="1">
        <v>302.81</v>
      </c>
      <c r="C3366" s="1">
        <v>287.79847</v>
      </c>
      <c r="D3366" s="1">
        <v>0.0521598672849094</v>
      </c>
      <c r="E3366" s="5">
        <f t="shared" si="1"/>
        <v>0.1115971037</v>
      </c>
    </row>
    <row r="3367">
      <c r="A3367" s="3">
        <v>44883.208333333336</v>
      </c>
      <c r="B3367" s="1">
        <v>280.47</v>
      </c>
      <c r="C3367" s="1">
        <v>271.88213</v>
      </c>
      <c r="D3367" s="1">
        <v>0.0315867394447734</v>
      </c>
      <c r="E3367" s="5">
        <f t="shared" si="1"/>
        <v>0.1090977731</v>
      </c>
    </row>
    <row r="3368">
      <c r="A3368" s="3">
        <v>44883.25</v>
      </c>
      <c r="B3368" s="1">
        <v>260.48</v>
      </c>
      <c r="C3368" s="1">
        <v>260.04736</v>
      </c>
      <c r="D3368" s="1">
        <v>0.00166369695120147</v>
      </c>
      <c r="E3368" s="5">
        <f t="shared" si="1"/>
        <v>0.1048351692</v>
      </c>
    </row>
    <row r="3369">
      <c r="A3369" s="3">
        <v>44883.291666666664</v>
      </c>
      <c r="B3369" s="1">
        <v>237.2</v>
      </c>
      <c r="C3369" s="1">
        <v>251.65027</v>
      </c>
      <c r="D3369" s="1">
        <v>0.0574220325692478</v>
      </c>
      <c r="E3369" s="5">
        <f t="shared" si="1"/>
        <v>0.1025688606</v>
      </c>
    </row>
    <row r="3370">
      <c r="A3370" s="3">
        <v>44883.333333333336</v>
      </c>
      <c r="B3370" s="1">
        <v>227.41</v>
      </c>
      <c r="C3370" s="1">
        <v>246.827</v>
      </c>
      <c r="D3370" s="1">
        <v>0.0786664343852171</v>
      </c>
      <c r="E3370" s="5">
        <f t="shared" si="1"/>
        <v>0.1016202945</v>
      </c>
    </row>
    <row r="3371">
      <c r="A3371" s="3">
        <v>44883.375</v>
      </c>
      <c r="B3371" s="1">
        <v>237.78</v>
      </c>
      <c r="C3371" s="1">
        <v>246.09321</v>
      </c>
      <c r="D3371" s="1">
        <v>0.0337807369817314</v>
      </c>
      <c r="E3371" s="5">
        <f t="shared" si="1"/>
        <v>0.09968788413</v>
      </c>
    </row>
    <row r="3372">
      <c r="A3372" s="3">
        <v>44883.416666666664</v>
      </c>
      <c r="B3372" s="1">
        <v>252.09</v>
      </c>
      <c r="C3372" s="1">
        <v>249.68571</v>
      </c>
      <c r="D3372" s="1">
        <v>0.0096292655274505</v>
      </c>
      <c r="E3372" s="5">
        <f t="shared" si="1"/>
        <v>0.09791737445</v>
      </c>
    </row>
    <row r="3373">
      <c r="A3373" s="3">
        <v>44883.458333333336</v>
      </c>
      <c r="B3373" s="1">
        <v>266.27</v>
      </c>
      <c r="C3373" s="1">
        <v>257.25152</v>
      </c>
      <c r="D3373" s="1">
        <v>0.0350570523353951</v>
      </c>
      <c r="E3373" s="5">
        <f t="shared" si="1"/>
        <v>0.09786165185</v>
      </c>
    </row>
    <row r="3374">
      <c r="A3374" s="3">
        <v>44883.5</v>
      </c>
      <c r="B3374" s="1">
        <v>277.97</v>
      </c>
      <c r="C3374" s="1">
        <v>265.97557</v>
      </c>
      <c r="D3374" s="1">
        <v>0.0450959838153557</v>
      </c>
      <c r="E3374" s="5">
        <f t="shared" si="1"/>
        <v>0.09897670574</v>
      </c>
    </row>
    <row r="3375">
      <c r="A3375" s="3">
        <v>44883.541666666664</v>
      </c>
      <c r="B3375" s="1">
        <v>288.09</v>
      </c>
      <c r="C3375" s="1">
        <v>272.91861</v>
      </c>
      <c r="D3375" s="1">
        <v>0.0555894301235081</v>
      </c>
      <c r="E3375" s="5">
        <f t="shared" si="1"/>
        <v>0.1011883846</v>
      </c>
    </row>
    <row r="3376">
      <c r="A3376" s="3">
        <v>44883.583333333336</v>
      </c>
      <c r="B3376" s="1">
        <v>295.54</v>
      </c>
      <c r="C3376" s="1">
        <v>277.40689</v>
      </c>
      <c r="D3376" s="1">
        <v>0.0653664730533551</v>
      </c>
      <c r="E3376" s="5">
        <f t="shared" si="1"/>
        <v>0.1028022649</v>
      </c>
    </row>
    <row r="3377">
      <c r="A3377" s="3">
        <v>44883.625</v>
      </c>
      <c r="B3377" s="1">
        <v>282.61</v>
      </c>
      <c r="C3377" s="1">
        <v>281.76842</v>
      </c>
      <c r="D3377" s="1">
        <v>0.00298677900099671</v>
      </c>
      <c r="E3377" s="5">
        <f t="shared" si="1"/>
        <v>0.09802973381</v>
      </c>
    </row>
    <row r="3378">
      <c r="A3378" s="3">
        <v>44883.666666666664</v>
      </c>
      <c r="B3378" s="1">
        <v>264.78</v>
      </c>
      <c r="C3378" s="1">
        <v>285.77329</v>
      </c>
      <c r="D3378" s="1">
        <v>0.0734613441305169</v>
      </c>
      <c r="E3378" s="5">
        <f t="shared" si="1"/>
        <v>0.094976993</v>
      </c>
    </row>
    <row r="3379">
      <c r="A3379" s="3">
        <v>44883.708333333336</v>
      </c>
      <c r="B3379" s="1">
        <v>264.12</v>
      </c>
      <c r="C3379" s="1">
        <v>291.96439</v>
      </c>
      <c r="D3379" s="1">
        <v>0.0953691304614236</v>
      </c>
      <c r="E3379" s="5">
        <f t="shared" si="1"/>
        <v>0.08998759996</v>
      </c>
    </row>
    <row r="3380">
      <c r="A3380" s="3">
        <v>44883.75</v>
      </c>
      <c r="B3380" s="1">
        <v>266.26</v>
      </c>
      <c r="C3380" s="1">
        <v>299.44318</v>
      </c>
      <c r="D3380" s="1">
        <v>0.110816282407901</v>
      </c>
      <c r="E3380" s="5">
        <f t="shared" si="1"/>
        <v>0.08537711882</v>
      </c>
    </row>
    <row r="3381">
      <c r="A3381" s="3">
        <v>44883.791666666664</v>
      </c>
      <c r="B3381" s="1">
        <v>272.85</v>
      </c>
      <c r="C3381" s="1">
        <v>305.51691</v>
      </c>
      <c r="D3381" s="1">
        <v>0.106923410556882</v>
      </c>
      <c r="E3381" s="5">
        <f t="shared" si="1"/>
        <v>0.08031341762</v>
      </c>
    </row>
    <row r="3382">
      <c r="A3382" s="3">
        <v>44883.833333333336</v>
      </c>
      <c r="B3382" s="1">
        <v>284.63</v>
      </c>
      <c r="C3382" s="1">
        <v>309.13718</v>
      </c>
      <c r="D3382" s="1">
        <v>0.0792760676667879</v>
      </c>
      <c r="E3382" s="5">
        <f t="shared" si="1"/>
        <v>0.07317743182</v>
      </c>
    </row>
    <row r="3383">
      <c r="A3383" s="3">
        <v>44883.875</v>
      </c>
      <c r="B3383" s="1">
        <v>284.16</v>
      </c>
      <c r="C3383" s="1">
        <v>312.31006</v>
      </c>
      <c r="D3383" s="1">
        <v>0.0901349767599545</v>
      </c>
      <c r="E3383" s="5">
        <f t="shared" si="1"/>
        <v>0.0660762228</v>
      </c>
    </row>
    <row r="3384">
      <c r="A3384" s="3">
        <v>44883.916666666664</v>
      </c>
      <c r="B3384" s="1">
        <v>284.13</v>
      </c>
      <c r="C3384" s="1">
        <v>316.61805</v>
      </c>
      <c r="D3384" s="1">
        <v>0.102609595378406</v>
      </c>
      <c r="E3384" s="5">
        <f t="shared" si="1"/>
        <v>0.06089533098</v>
      </c>
    </row>
    <row r="3385">
      <c r="A3385" s="3">
        <v>44883.958333333336</v>
      </c>
      <c r="B3385" s="1">
        <v>290.99</v>
      </c>
      <c r="C3385" s="1">
        <v>322.10261</v>
      </c>
      <c r="D3385" s="1">
        <v>0.0965922318977794</v>
      </c>
      <c r="E3385" s="5">
        <f t="shared" si="1"/>
        <v>0.05957109407</v>
      </c>
    </row>
    <row r="3386">
      <c r="A3386" s="3">
        <v>44884.0</v>
      </c>
      <c r="B3386" s="1">
        <v>308.01</v>
      </c>
      <c r="C3386" s="1">
        <v>326.64046</v>
      </c>
      <c r="D3386" s="1">
        <v>0.0570365961399883</v>
      </c>
      <c r="E3386" s="5">
        <f t="shared" si="1"/>
        <v>0.06036939373</v>
      </c>
    </row>
    <row r="3387">
      <c r="A3387" s="3">
        <v>44884.041666666664</v>
      </c>
      <c r="B3387" s="1">
        <v>319.22</v>
      </c>
      <c r="C3387" s="1">
        <v>324.70254</v>
      </c>
      <c r="D3387" s="1">
        <v>0.0168848078613735</v>
      </c>
      <c r="E3387" s="5">
        <f t="shared" si="1"/>
        <v>0.05875344752</v>
      </c>
    </row>
    <row r="3388">
      <c r="A3388" s="3">
        <v>44884.083333333336</v>
      </c>
      <c r="B3388" s="1">
        <v>327.32</v>
      </c>
      <c r="C3388" s="1">
        <v>318.07664</v>
      </c>
      <c r="D3388" s="1">
        <v>0.0290601661285154</v>
      </c>
      <c r="E3388" s="5">
        <f t="shared" si="1"/>
        <v>0.05756371791</v>
      </c>
    </row>
    <row r="3389">
      <c r="A3389" s="3">
        <v>44884.125</v>
      </c>
      <c r="B3389" s="1">
        <v>331.52</v>
      </c>
      <c r="C3389" s="1">
        <v>308.5924</v>
      </c>
      <c r="D3389" s="1">
        <v>0.0742973579388215</v>
      </c>
      <c r="E3389" s="5">
        <f t="shared" si="1"/>
        <v>0.05839443578</v>
      </c>
    </row>
    <row r="3390">
      <c r="A3390" s="3">
        <v>44884.166666666664</v>
      </c>
      <c r="B3390" s="1">
        <v>336.67</v>
      </c>
      <c r="C3390" s="1">
        <v>297.2051</v>
      </c>
      <c r="D3390" s="1">
        <v>0.132786752313469</v>
      </c>
      <c r="E3390" s="5">
        <f t="shared" si="1"/>
        <v>0.06175388933</v>
      </c>
    </row>
    <row r="3391">
      <c r="A3391" s="3">
        <v>44884.208333333336</v>
      </c>
      <c r="B3391" s="1">
        <v>334.96</v>
      </c>
      <c r="C3391" s="1">
        <v>286.44494</v>
      </c>
      <c r="D3391" s="1">
        <v>0.169369582859449</v>
      </c>
      <c r="E3391" s="5">
        <f t="shared" si="1"/>
        <v>0.06749484114</v>
      </c>
    </row>
    <row r="3392">
      <c r="A3392" s="3">
        <v>44884.25</v>
      </c>
      <c r="B3392" s="1">
        <v>333.06</v>
      </c>
      <c r="C3392" s="1">
        <v>278.70327</v>
      </c>
      <c r="D3392" s="1">
        <v>0.195034417787778</v>
      </c>
      <c r="E3392" s="5">
        <f t="shared" si="1"/>
        <v>0.0755519545</v>
      </c>
    </row>
    <row r="3393">
      <c r="A3393" s="3">
        <v>44884.291666666664</v>
      </c>
      <c r="B3393" s="1">
        <v>329.75</v>
      </c>
      <c r="C3393" s="1">
        <v>274.06722</v>
      </c>
      <c r="D3393" s="1">
        <v>0.203171980946863</v>
      </c>
      <c r="E3393" s="5">
        <f t="shared" si="1"/>
        <v>0.08162486902</v>
      </c>
    </row>
    <row r="3394">
      <c r="A3394" s="3">
        <v>44884.333333333336</v>
      </c>
      <c r="B3394" s="1">
        <v>328.31</v>
      </c>
      <c r="C3394" s="1">
        <v>272.33253</v>
      </c>
      <c r="D3394" s="1">
        <v>0.205548231788541</v>
      </c>
      <c r="E3394" s="5">
        <f t="shared" si="1"/>
        <v>0.08691161058</v>
      </c>
    </row>
    <row r="3395">
      <c r="A3395" s="3">
        <v>44884.375</v>
      </c>
      <c r="B3395" s="1">
        <v>327.54</v>
      </c>
      <c r="C3395" s="1">
        <v>273.28649</v>
      </c>
      <c r="D3395" s="1">
        <v>0.198522473613679</v>
      </c>
      <c r="E3395" s="5">
        <f t="shared" si="1"/>
        <v>0.0937758496</v>
      </c>
    </row>
    <row r="3396">
      <c r="A3396" s="3">
        <v>44884.416666666664</v>
      </c>
      <c r="B3396" s="1">
        <v>329.83</v>
      </c>
      <c r="C3396" s="1">
        <v>276.8664</v>
      </c>
      <c r="D3396" s="1">
        <v>0.19129659648119</v>
      </c>
      <c r="E3396" s="5">
        <f t="shared" si="1"/>
        <v>0.1013453217</v>
      </c>
    </row>
    <row r="3397">
      <c r="A3397" s="3">
        <v>44884.458333333336</v>
      </c>
      <c r="B3397" s="1">
        <v>330.57</v>
      </c>
      <c r="C3397" s="1">
        <v>283.25241</v>
      </c>
      <c r="D3397" s="1">
        <v>0.167050970546022</v>
      </c>
      <c r="E3397" s="5">
        <f t="shared" si="1"/>
        <v>0.1068450683</v>
      </c>
    </row>
    <row r="3398">
      <c r="A3398" s="3">
        <v>44884.5</v>
      </c>
      <c r="B3398" s="1">
        <v>332.12</v>
      </c>
      <c r="C3398" s="1">
        <v>289.68622</v>
      </c>
      <c r="D3398" s="1">
        <v>0.146481872696602</v>
      </c>
      <c r="E3398" s="5">
        <f t="shared" si="1"/>
        <v>0.1110694804</v>
      </c>
    </row>
    <row r="3399">
      <c r="A3399" s="3">
        <v>44884.541666666664</v>
      </c>
      <c r="B3399" s="1">
        <v>333.65</v>
      </c>
      <c r="C3399" s="1">
        <v>293.96233</v>
      </c>
      <c r="D3399" s="1">
        <v>0.135009373479928</v>
      </c>
      <c r="E3399" s="5">
        <f t="shared" si="1"/>
        <v>0.1143786447</v>
      </c>
    </row>
    <row r="3400">
      <c r="A3400" s="3">
        <v>44884.583333333336</v>
      </c>
      <c r="B3400" s="1">
        <v>336.78</v>
      </c>
      <c r="C3400" s="1">
        <v>295.15758</v>
      </c>
      <c r="D3400" s="1">
        <v>0.141017621841187</v>
      </c>
      <c r="E3400" s="5">
        <f t="shared" si="1"/>
        <v>0.1175307759</v>
      </c>
    </row>
    <row r="3401">
      <c r="A3401" s="3">
        <v>44884.625</v>
      </c>
      <c r="B3401" s="1">
        <v>340.59</v>
      </c>
      <c r="C3401" s="1">
        <v>295.58041</v>
      </c>
      <c r="D3401" s="1">
        <v>0.152275281030972</v>
      </c>
      <c r="E3401" s="5">
        <f t="shared" si="1"/>
        <v>0.1237511301</v>
      </c>
    </row>
    <row r="3402">
      <c r="A3402" s="3">
        <v>44884.666666666664</v>
      </c>
      <c r="B3402" s="1">
        <v>333.91</v>
      </c>
      <c r="C3402" s="1">
        <v>294.12358</v>
      </c>
      <c r="D3402" s="1">
        <v>0.135271099311384</v>
      </c>
      <c r="E3402" s="5">
        <f t="shared" si="1"/>
        <v>0.1263265366</v>
      </c>
    </row>
    <row r="3403">
      <c r="A3403" s="3">
        <v>44884.708333333336</v>
      </c>
      <c r="B3403" s="1">
        <v>326.91</v>
      </c>
      <c r="C3403" s="1">
        <v>291.53905</v>
      </c>
      <c r="D3403" s="1">
        <v>0.121324913420689</v>
      </c>
      <c r="E3403" s="5">
        <f t="shared" si="1"/>
        <v>0.1274080275</v>
      </c>
    </row>
    <row r="3404">
      <c r="A3404" s="3">
        <v>44884.75</v>
      </c>
      <c r="B3404" s="1">
        <v>319.51</v>
      </c>
      <c r="C3404" s="1">
        <v>288.34294</v>
      </c>
      <c r="D3404" s="1">
        <v>0.108090248368834</v>
      </c>
      <c r="E3404" s="5">
        <f t="shared" si="1"/>
        <v>0.1272944428</v>
      </c>
    </row>
    <row r="3405">
      <c r="A3405" s="3">
        <v>44884.791666666664</v>
      </c>
      <c r="B3405" s="1">
        <v>311.17</v>
      </c>
      <c r="C3405" s="1">
        <v>284.65907</v>
      </c>
      <c r="D3405" s="1">
        <v>0.0931322160224862</v>
      </c>
      <c r="E3405" s="5">
        <f t="shared" si="1"/>
        <v>0.1267198097</v>
      </c>
    </row>
    <row r="3406">
      <c r="A3406" s="3">
        <v>44884.833333333336</v>
      </c>
      <c r="B3406" s="1">
        <v>312.49</v>
      </c>
      <c r="C3406" s="1">
        <v>281.4685</v>
      </c>
      <c r="D3406" s="1">
        <v>0.110213043377855</v>
      </c>
      <c r="E3406" s="5">
        <f t="shared" si="1"/>
        <v>0.1280088503</v>
      </c>
    </row>
    <row r="3407">
      <c r="A3407" s="3">
        <v>44884.875</v>
      </c>
      <c r="B3407" s="1">
        <v>313.9</v>
      </c>
      <c r="C3407" s="1">
        <v>280.27448</v>
      </c>
      <c r="D3407" s="1">
        <v>0.119973534515165</v>
      </c>
      <c r="E3407" s="5">
        <f t="shared" si="1"/>
        <v>0.1292521236</v>
      </c>
    </row>
    <row r="3408">
      <c r="A3408" s="3">
        <v>44884.916666666664</v>
      </c>
      <c r="B3408" s="1">
        <v>324.43</v>
      </c>
      <c r="C3408" s="1">
        <v>281.40838</v>
      </c>
      <c r="D3408" s="1">
        <v>0.152879669041838</v>
      </c>
      <c r="E3408" s="5">
        <f t="shared" si="1"/>
        <v>0.13134671</v>
      </c>
    </row>
    <row r="3409">
      <c r="A3409" s="3">
        <v>44884.958333333336</v>
      </c>
      <c r="B3409" s="1">
        <v>341.97</v>
      </c>
      <c r="C3409" s="1">
        <v>284.9708</v>
      </c>
      <c r="D3409" s="1">
        <v>0.200017686022568</v>
      </c>
      <c r="E3409" s="5">
        <f t="shared" si="1"/>
        <v>0.1356561039</v>
      </c>
    </row>
    <row r="3410">
      <c r="A3410" s="3">
        <v>44885.0</v>
      </c>
      <c r="B3410" s="1">
        <v>357.63</v>
      </c>
      <c r="C3410" s="1">
        <v>349.98911</v>
      </c>
      <c r="D3410" s="1">
        <v>0.021831793566377</v>
      </c>
      <c r="E3410" s="5">
        <f t="shared" si="1"/>
        <v>0.1341892371</v>
      </c>
    </row>
    <row r="3411">
      <c r="A3411" s="3">
        <v>44885.041666666664</v>
      </c>
      <c r="B3411" s="1">
        <v>360.95</v>
      </c>
      <c r="C3411" s="1">
        <v>354.40905</v>
      </c>
      <c r="D3411" s="1">
        <v>0.0184559338989791</v>
      </c>
      <c r="E3411" s="5">
        <f t="shared" si="1"/>
        <v>0.1342547007</v>
      </c>
    </row>
    <row r="3412">
      <c r="A3412" s="3">
        <v>44885.083333333336</v>
      </c>
      <c r="B3412" s="1">
        <v>361.49</v>
      </c>
      <c r="C3412" s="1">
        <v>355.84196</v>
      </c>
      <c r="D3412" s="1">
        <v>0.015872327142083</v>
      </c>
      <c r="E3412" s="5">
        <f t="shared" si="1"/>
        <v>0.1337052074</v>
      </c>
    </row>
    <row r="3413">
      <c r="A3413" s="3">
        <v>44885.125</v>
      </c>
      <c r="B3413" s="1">
        <v>361.21</v>
      </c>
      <c r="C3413" s="1">
        <v>353.33027</v>
      </c>
      <c r="D3413" s="1">
        <v>0.0223013159897112</v>
      </c>
      <c r="E3413" s="5">
        <f t="shared" si="1"/>
        <v>0.1315387057</v>
      </c>
    </row>
    <row r="3414">
      <c r="A3414" s="3">
        <v>44885.166666666664</v>
      </c>
      <c r="B3414" s="1">
        <v>361.2</v>
      </c>
      <c r="C3414" s="1">
        <v>348.54388</v>
      </c>
      <c r="D3414" s="1">
        <v>0.0363114107755958</v>
      </c>
      <c r="E3414" s="5">
        <f t="shared" si="1"/>
        <v>0.1275188998</v>
      </c>
    </row>
    <row r="3415">
      <c r="A3415" s="3">
        <v>44885.208333333336</v>
      </c>
      <c r="B3415" s="1">
        <v>363.58</v>
      </c>
      <c r="C3415" s="1">
        <v>343.70065</v>
      </c>
      <c r="D3415" s="1">
        <v>0.0578391399608932</v>
      </c>
      <c r="E3415" s="5">
        <f t="shared" si="1"/>
        <v>0.122871798</v>
      </c>
    </row>
    <row r="3416">
      <c r="A3416" s="3">
        <v>44885.25</v>
      </c>
      <c r="B3416" s="1">
        <v>363.14</v>
      </c>
      <c r="C3416" s="1">
        <v>339.94711</v>
      </c>
      <c r="D3416" s="1">
        <v>0.0682249953529535</v>
      </c>
      <c r="E3416" s="5">
        <f t="shared" si="1"/>
        <v>0.117588072</v>
      </c>
    </row>
    <row r="3417">
      <c r="A3417" s="3">
        <v>44885.291666666664</v>
      </c>
      <c r="B3417" s="1">
        <v>362.95</v>
      </c>
      <c r="C3417" s="1">
        <v>336.6601</v>
      </c>
      <c r="D3417" s="1">
        <v>0.0780903350293069</v>
      </c>
      <c r="E3417" s="5">
        <f t="shared" si="1"/>
        <v>0.1123763368</v>
      </c>
    </row>
    <row r="3418">
      <c r="A3418" s="3">
        <v>44885.333333333336</v>
      </c>
      <c r="B3418" s="1">
        <v>360.42</v>
      </c>
      <c r="C3418" s="1">
        <v>334.72917</v>
      </c>
      <c r="D3418" s="1">
        <v>0.0767510940262541</v>
      </c>
      <c r="E3418" s="5">
        <f t="shared" si="1"/>
        <v>0.1070097894</v>
      </c>
    </row>
    <row r="3419">
      <c r="A3419" s="3">
        <v>44885.375</v>
      </c>
      <c r="B3419" s="1">
        <v>357.22</v>
      </c>
      <c r="C3419" s="1">
        <v>334.42016</v>
      </c>
      <c r="D3419" s="1">
        <v>0.0681772295067379</v>
      </c>
      <c r="E3419" s="5">
        <f t="shared" si="1"/>
        <v>0.1015787376</v>
      </c>
    </row>
    <row r="3420">
      <c r="A3420" s="3">
        <v>44885.416666666664</v>
      </c>
      <c r="B3420" s="1">
        <v>361.42</v>
      </c>
      <c r="C3420" s="1">
        <v>335.62311</v>
      </c>
      <c r="D3420" s="1">
        <v>0.076862674921283</v>
      </c>
      <c r="E3420" s="5">
        <f t="shared" si="1"/>
        <v>0.09681065749</v>
      </c>
    </row>
    <row r="3421">
      <c r="A3421" s="3">
        <v>44885.458333333336</v>
      </c>
      <c r="B3421" s="1">
        <v>363.07</v>
      </c>
      <c r="C3421" s="1">
        <v>338.922</v>
      </c>
      <c r="D3421" s="1">
        <v>0.0712494320227071</v>
      </c>
      <c r="E3421" s="5">
        <f t="shared" si="1"/>
        <v>0.09281892672</v>
      </c>
    </row>
    <row r="3422">
      <c r="A3422" s="3">
        <v>44885.5</v>
      </c>
      <c r="B3422" s="1">
        <v>367.64</v>
      </c>
      <c r="C3422" s="1">
        <v>342.28091</v>
      </c>
      <c r="D3422" s="1">
        <v>0.0740885315514674</v>
      </c>
      <c r="E3422" s="5">
        <f t="shared" si="1"/>
        <v>0.08980253751</v>
      </c>
    </row>
    <row r="3423">
      <c r="A3423" s="3">
        <v>44885.541666666664</v>
      </c>
      <c r="B3423" s="1">
        <v>370.1</v>
      </c>
      <c r="C3423" s="1">
        <v>344.84184</v>
      </c>
      <c r="D3423" s="1">
        <v>0.0732456363183772</v>
      </c>
      <c r="E3423" s="5">
        <f t="shared" si="1"/>
        <v>0.08722904846</v>
      </c>
    </row>
    <row r="3424">
      <c r="A3424" s="3">
        <v>44885.583333333336</v>
      </c>
      <c r="B3424" s="1">
        <v>366.05</v>
      </c>
      <c r="C3424" s="1">
        <v>345.96593</v>
      </c>
      <c r="D3424" s="1">
        <v>0.058052161379012</v>
      </c>
      <c r="E3424" s="5">
        <f t="shared" si="1"/>
        <v>0.08377215427</v>
      </c>
    </row>
    <row r="3425">
      <c r="A3425" s="3">
        <v>44885.625</v>
      </c>
      <c r="B3425" s="1">
        <v>350.55</v>
      </c>
      <c r="C3425" s="1">
        <v>346.41666</v>
      </c>
      <c r="D3425" s="1">
        <v>0.0119317009753515</v>
      </c>
      <c r="E3425" s="5">
        <f t="shared" si="1"/>
        <v>0.0779245051</v>
      </c>
    </row>
    <row r="3426">
      <c r="A3426" s="3">
        <v>44885.666666666664</v>
      </c>
      <c r="B3426" s="1">
        <v>343.92</v>
      </c>
      <c r="C3426" s="1">
        <v>345.72303</v>
      </c>
      <c r="D3426" s="1">
        <v>0.00521524412186245</v>
      </c>
      <c r="E3426" s="5">
        <f t="shared" si="1"/>
        <v>0.07250551114</v>
      </c>
    </row>
    <row r="3427">
      <c r="A3427" s="3">
        <v>44885.708333333336</v>
      </c>
      <c r="B3427" s="1">
        <v>333.84</v>
      </c>
      <c r="C3427" s="1">
        <v>344.7878</v>
      </c>
      <c r="D3427" s="1">
        <v>0.0317522835784793</v>
      </c>
      <c r="E3427" s="5">
        <f t="shared" si="1"/>
        <v>0.06877331823</v>
      </c>
    </row>
    <row r="3428">
      <c r="A3428" s="3">
        <v>44885.75</v>
      </c>
      <c r="B3428" s="1">
        <v>325.31</v>
      </c>
      <c r="C3428" s="1">
        <v>342.99379</v>
      </c>
      <c r="D3428" s="1">
        <v>0.0515571725074089</v>
      </c>
      <c r="E3428" s="5">
        <f t="shared" si="1"/>
        <v>0.0664177734</v>
      </c>
    </row>
    <row r="3429">
      <c r="A3429" s="3">
        <v>44885.791666666664</v>
      </c>
      <c r="B3429" s="1">
        <v>327.71</v>
      </c>
      <c r="C3429" s="1">
        <v>341.32794</v>
      </c>
      <c r="D3429" s="1">
        <v>0.0398969389965557</v>
      </c>
      <c r="E3429" s="5">
        <f t="shared" si="1"/>
        <v>0.06419963686</v>
      </c>
    </row>
    <row r="3430">
      <c r="A3430" s="3">
        <v>44885.833333333336</v>
      </c>
      <c r="B3430" s="1">
        <v>332.88</v>
      </c>
      <c r="C3430" s="1">
        <v>340.19298</v>
      </c>
      <c r="D3430" s="1">
        <v>0.0214965635093351</v>
      </c>
      <c r="E3430" s="5">
        <f t="shared" si="1"/>
        <v>0.06050311686</v>
      </c>
    </row>
    <row r="3431">
      <c r="A3431" s="3">
        <v>44885.875</v>
      </c>
      <c r="B3431" s="1">
        <v>339.45</v>
      </c>
      <c r="C3431" s="1">
        <v>340.11713</v>
      </c>
      <c r="D3431" s="1">
        <v>0.00196147133194963</v>
      </c>
      <c r="E3431" s="5">
        <f t="shared" si="1"/>
        <v>0.05558594756</v>
      </c>
    </row>
    <row r="3432">
      <c r="A3432" s="3">
        <v>44885.916666666664</v>
      </c>
      <c r="B3432" s="1">
        <v>347.51</v>
      </c>
      <c r="C3432" s="1">
        <v>340.88495</v>
      </c>
      <c r="D3432" s="1">
        <v>0.0194348562469536</v>
      </c>
      <c r="E3432" s="5">
        <f t="shared" si="1"/>
        <v>0.05002574703</v>
      </c>
    </row>
    <row r="3433">
      <c r="A3433" s="3">
        <v>44885.958333333336</v>
      </c>
      <c r="B3433" s="1">
        <v>357.41</v>
      </c>
      <c r="C3433" s="1">
        <v>342.36433</v>
      </c>
      <c r="D3433" s="1">
        <v>0.0439463713991467</v>
      </c>
      <c r="E3433" s="5">
        <f t="shared" si="1"/>
        <v>0.04352277559</v>
      </c>
    </row>
    <row r="3434">
      <c r="A3434" s="3">
        <v>44886.0</v>
      </c>
      <c r="B3434" s="1">
        <v>363.36</v>
      </c>
      <c r="C3434" s="1">
        <v>370.46609</v>
      </c>
      <c r="D3434" s="1">
        <v>0.0191814856792965</v>
      </c>
      <c r="E3434" s="5">
        <f t="shared" si="1"/>
        <v>0.04341234609</v>
      </c>
    </row>
    <row r="3435">
      <c r="A3435" s="3">
        <v>44886.041666666664</v>
      </c>
      <c r="B3435" s="1">
        <v>352.4</v>
      </c>
      <c r="C3435" s="1">
        <v>373.47388</v>
      </c>
      <c r="D3435" s="1">
        <v>0.0564266502385656</v>
      </c>
      <c r="E3435" s="5">
        <f t="shared" si="1"/>
        <v>0.04499445927</v>
      </c>
    </row>
    <row r="3436">
      <c r="A3436" s="3">
        <v>44886.083333333336</v>
      </c>
      <c r="B3436" s="1">
        <v>340.37</v>
      </c>
      <c r="C3436" s="1">
        <v>372.85639</v>
      </c>
      <c r="D3436" s="1">
        <v>0.0871284249681223</v>
      </c>
      <c r="E3436" s="5">
        <f t="shared" si="1"/>
        <v>0.04796346335</v>
      </c>
    </row>
    <row r="3437">
      <c r="A3437" s="3">
        <v>44886.125</v>
      </c>
      <c r="B3437" s="1">
        <v>337.93</v>
      </c>
      <c r="C3437" s="1">
        <v>368.51365</v>
      </c>
      <c r="D3437" s="1">
        <v>0.0829919054558765</v>
      </c>
      <c r="E3437" s="5">
        <f t="shared" si="1"/>
        <v>0.05049223791</v>
      </c>
    </row>
    <row r="3438">
      <c r="A3438" s="3">
        <v>44886.166666666664</v>
      </c>
      <c r="B3438" s="1">
        <v>335.03</v>
      </c>
      <c r="C3438" s="1">
        <v>362.05963</v>
      </c>
      <c r="D3438" s="1">
        <v>0.0746551887046894</v>
      </c>
      <c r="E3438" s="5">
        <f t="shared" si="1"/>
        <v>0.05208989532</v>
      </c>
    </row>
    <row r="3439">
      <c r="A3439" s="3">
        <v>44886.208333333336</v>
      </c>
      <c r="B3439" s="1">
        <v>330.69</v>
      </c>
      <c r="C3439" s="1">
        <v>355.47527</v>
      </c>
      <c r="D3439" s="1">
        <v>0.0697243158434059</v>
      </c>
      <c r="E3439" s="5">
        <f t="shared" si="1"/>
        <v>0.05258511099</v>
      </c>
    </row>
    <row r="3440">
      <c r="A3440" s="3">
        <v>44886.25</v>
      </c>
      <c r="B3440" s="1">
        <v>322.82</v>
      </c>
      <c r="C3440" s="1">
        <v>349.5537</v>
      </c>
      <c r="D3440" s="1">
        <v>0.0764795223165997</v>
      </c>
      <c r="E3440" s="5">
        <f t="shared" si="1"/>
        <v>0.05292904961</v>
      </c>
    </row>
    <row r="3441">
      <c r="A3441" s="3">
        <v>44886.291666666664</v>
      </c>
      <c r="B3441" s="1">
        <v>320.75</v>
      </c>
      <c r="C3441" s="1">
        <v>343.79625</v>
      </c>
      <c r="D3441" s="1">
        <v>0.0670346171606001</v>
      </c>
      <c r="E3441" s="5">
        <f t="shared" si="1"/>
        <v>0.0524683947</v>
      </c>
    </row>
    <row r="3442">
      <c r="A3442" s="3">
        <v>44886.333333333336</v>
      </c>
      <c r="B3442" s="1">
        <v>319.08</v>
      </c>
      <c r="C3442" s="1">
        <v>339.38954</v>
      </c>
      <c r="D3442" s="1">
        <v>0.0598413846225196</v>
      </c>
      <c r="E3442" s="5">
        <f t="shared" si="1"/>
        <v>0.05176382347</v>
      </c>
    </row>
    <row r="3443">
      <c r="A3443" s="3">
        <v>44886.375</v>
      </c>
      <c r="B3443" s="1">
        <v>324.16</v>
      </c>
      <c r="C3443" s="1">
        <v>337.95378</v>
      </c>
      <c r="D3443" s="1">
        <v>0.0408155813496152</v>
      </c>
      <c r="E3443" s="5">
        <f t="shared" si="1"/>
        <v>0.0506237548</v>
      </c>
    </row>
    <row r="3444">
      <c r="A3444" s="3">
        <v>44886.416666666664</v>
      </c>
      <c r="B3444" s="1">
        <v>333.2</v>
      </c>
      <c r="C3444" s="1">
        <v>340.6247</v>
      </c>
      <c r="D3444" s="1">
        <v>0.021797303601295</v>
      </c>
      <c r="E3444" s="5">
        <f t="shared" si="1"/>
        <v>0.04832936433</v>
      </c>
    </row>
    <row r="3445">
      <c r="A3445" s="3">
        <v>44886.458333333336</v>
      </c>
      <c r="B3445" s="1">
        <v>340.79</v>
      </c>
      <c r="C3445" s="1">
        <v>347.59793</v>
      </c>
      <c r="D3445" s="1">
        <v>0.0195856459789619</v>
      </c>
      <c r="E3445" s="5">
        <f t="shared" si="1"/>
        <v>0.04617670658</v>
      </c>
    </row>
    <row r="3446">
      <c r="A3446" s="3">
        <v>44886.5</v>
      </c>
      <c r="B3446" s="1">
        <v>348.55</v>
      </c>
      <c r="C3446" s="1">
        <v>355.48842</v>
      </c>
      <c r="D3446" s="1">
        <v>0.0195179916127788</v>
      </c>
      <c r="E3446" s="5">
        <f t="shared" si="1"/>
        <v>0.04390293408</v>
      </c>
    </row>
    <row r="3447">
      <c r="A3447" s="3">
        <v>44886.541666666664</v>
      </c>
      <c r="B3447" s="1">
        <v>356.18</v>
      </c>
      <c r="C3447" s="1">
        <v>361.74999</v>
      </c>
      <c r="D3447" s="1">
        <v>0.0153973466592217</v>
      </c>
      <c r="E3447" s="5">
        <f t="shared" si="1"/>
        <v>0.04149258868</v>
      </c>
    </row>
    <row r="3448">
      <c r="A3448" s="3">
        <v>44886.583333333336</v>
      </c>
      <c r="B3448" s="1">
        <v>363.71</v>
      </c>
      <c r="C3448" s="1">
        <v>365.31124</v>
      </c>
      <c r="D3448" s="1">
        <v>0.00438322127728678</v>
      </c>
      <c r="E3448" s="5">
        <f t="shared" si="1"/>
        <v>0.03925638284</v>
      </c>
    </row>
    <row r="3449">
      <c r="A3449" s="3">
        <v>44886.625</v>
      </c>
      <c r="B3449" s="1">
        <v>356.42</v>
      </c>
      <c r="C3449" s="1">
        <v>367.77744</v>
      </c>
      <c r="D3449" s="1">
        <v>0.030881285159851</v>
      </c>
      <c r="E3449" s="5">
        <f t="shared" si="1"/>
        <v>0.04004594885</v>
      </c>
    </row>
    <row r="3450">
      <c r="A3450" s="3">
        <v>44886.666666666664</v>
      </c>
      <c r="B3450" s="1">
        <v>352.84</v>
      </c>
      <c r="C3450" s="1">
        <v>368.99387</v>
      </c>
      <c r="D3450" s="1">
        <v>0.0437781527373342</v>
      </c>
      <c r="E3450" s="5">
        <f t="shared" si="1"/>
        <v>0.04165273671</v>
      </c>
    </row>
    <row r="3451">
      <c r="A3451" s="3">
        <v>44886.708333333336</v>
      </c>
      <c r="B3451" s="1">
        <v>346.0</v>
      </c>
      <c r="C3451" s="1">
        <v>369.80323</v>
      </c>
      <c r="D3451" s="1">
        <v>0.0643672852722243</v>
      </c>
      <c r="E3451" s="5">
        <f t="shared" si="1"/>
        <v>0.04301169511</v>
      </c>
    </row>
    <row r="3452">
      <c r="A3452" s="3">
        <v>44886.75</v>
      </c>
      <c r="B3452" s="1">
        <v>339.59</v>
      </c>
      <c r="C3452" s="1">
        <v>369.30569</v>
      </c>
      <c r="D3452" s="1">
        <v>0.0804636668338363</v>
      </c>
      <c r="E3452" s="5">
        <f t="shared" si="1"/>
        <v>0.04421613237</v>
      </c>
    </row>
    <row r="3453">
      <c r="A3453" s="3">
        <v>44886.791666666664</v>
      </c>
      <c r="B3453" s="1">
        <v>327.44</v>
      </c>
      <c r="C3453" s="1">
        <v>367.46359</v>
      </c>
      <c r="D3453" s="1">
        <v>0.1089185189749</v>
      </c>
      <c r="E3453" s="5">
        <f t="shared" si="1"/>
        <v>0.04709203154</v>
      </c>
    </row>
    <row r="3454">
      <c r="A3454" s="3">
        <v>44886.833333333336</v>
      </c>
      <c r="B3454" s="1">
        <v>323.56</v>
      </c>
      <c r="C3454" s="1">
        <v>364.24289</v>
      </c>
      <c r="D3454" s="1">
        <v>0.111691651688794</v>
      </c>
      <c r="E3454" s="5">
        <f t="shared" si="1"/>
        <v>0.05085016021</v>
      </c>
    </row>
    <row r="3455">
      <c r="A3455" s="3">
        <v>44886.875</v>
      </c>
      <c r="B3455" s="1">
        <v>323.57</v>
      </c>
      <c r="C3455" s="1">
        <v>361.45559</v>
      </c>
      <c r="D3455" s="1">
        <v>0.10481395515283</v>
      </c>
      <c r="E3455" s="5">
        <f t="shared" si="1"/>
        <v>0.05513568037</v>
      </c>
    </row>
    <row r="3456">
      <c r="A3456" s="3">
        <v>44886.916666666664</v>
      </c>
      <c r="B3456" s="1">
        <v>329.5</v>
      </c>
      <c r="C3456" s="1">
        <v>360.54967</v>
      </c>
      <c r="D3456" s="1">
        <v>0.0861175937284868</v>
      </c>
      <c r="E3456" s="5">
        <f t="shared" si="1"/>
        <v>0.05791412777</v>
      </c>
    </row>
    <row r="3457">
      <c r="A3457" s="3">
        <v>44886.958333333336</v>
      </c>
      <c r="B3457" s="1">
        <v>344.3</v>
      </c>
      <c r="C3457" s="1">
        <v>361.67476</v>
      </c>
      <c r="D3457" s="1">
        <v>0.0480397360324507</v>
      </c>
      <c r="E3457" s="5">
        <f t="shared" si="1"/>
        <v>0.05808468463</v>
      </c>
    </row>
    <row r="3458">
      <c r="A3458" s="3">
        <v>44887.0</v>
      </c>
      <c r="B3458" s="1">
        <v>364.63</v>
      </c>
      <c r="C3458" s="1">
        <v>365.2096</v>
      </c>
      <c r="D3458" s="1">
        <v>0.00158703385672235</v>
      </c>
      <c r="E3458" s="5">
        <f t="shared" si="1"/>
        <v>0.05735158247</v>
      </c>
    </row>
    <row r="3459">
      <c r="A3459" s="3">
        <v>44887.041666666664</v>
      </c>
      <c r="B3459" s="1">
        <v>351.65</v>
      </c>
      <c r="C3459" s="1">
        <v>369.62646</v>
      </c>
      <c r="D3459" s="1">
        <v>0.0486341264637819</v>
      </c>
      <c r="E3459" s="5">
        <f t="shared" si="1"/>
        <v>0.05702689398</v>
      </c>
    </row>
    <row r="3460">
      <c r="A3460" s="3">
        <v>44887.083333333336</v>
      </c>
      <c r="B3460" s="1">
        <v>335.39</v>
      </c>
      <c r="C3460" s="1">
        <v>371.9602</v>
      </c>
      <c r="D3460" s="1">
        <v>0.0983175081635078</v>
      </c>
      <c r="E3460" s="5">
        <f t="shared" si="1"/>
        <v>0.05749310578</v>
      </c>
    </row>
    <row r="3461">
      <c r="A3461" s="3">
        <v>44887.125</v>
      </c>
      <c r="B3461" s="1">
        <v>325.22</v>
      </c>
      <c r="C3461" s="1">
        <v>372.27219</v>
      </c>
      <c r="D3461" s="1">
        <v>0.126391901581474</v>
      </c>
      <c r="E3461" s="5">
        <f t="shared" si="1"/>
        <v>0.05930143895</v>
      </c>
    </row>
    <row r="3462">
      <c r="A3462" s="3">
        <v>44887.166666666664</v>
      </c>
      <c r="B3462" s="1">
        <v>314.98</v>
      </c>
      <c r="C3462" s="1">
        <v>371.58679</v>
      </c>
      <c r="D3462" s="1">
        <v>0.152338004265436</v>
      </c>
      <c r="E3462" s="5">
        <f t="shared" si="1"/>
        <v>0.06253822293</v>
      </c>
    </row>
    <row r="3463">
      <c r="A3463" s="3">
        <v>44887.208333333336</v>
      </c>
      <c r="B3463" s="1">
        <v>308.84</v>
      </c>
      <c r="C3463" s="1">
        <v>371.01487</v>
      </c>
      <c r="D3463" s="1">
        <v>0.167580533901511</v>
      </c>
      <c r="E3463" s="5">
        <f t="shared" si="1"/>
        <v>0.06661556535</v>
      </c>
    </row>
    <row r="3464">
      <c r="A3464" s="3">
        <v>44887.25</v>
      </c>
      <c r="B3464" s="1">
        <v>301.59</v>
      </c>
      <c r="C3464" s="1">
        <v>370.30569</v>
      </c>
      <c r="D3464" s="1">
        <v>0.185564769474646</v>
      </c>
      <c r="E3464" s="5">
        <f t="shared" si="1"/>
        <v>0.07116078398</v>
      </c>
    </row>
    <row r="3465">
      <c r="A3465" s="3">
        <v>44887.291666666664</v>
      </c>
      <c r="B3465" s="1">
        <v>302.17</v>
      </c>
      <c r="C3465" s="1">
        <v>368.01484</v>
      </c>
      <c r="D3465" s="1">
        <v>0.178918980549806</v>
      </c>
      <c r="E3465" s="5">
        <f t="shared" si="1"/>
        <v>0.07582263246</v>
      </c>
    </row>
    <row r="3466">
      <c r="A3466" s="3">
        <v>44887.333333333336</v>
      </c>
      <c r="B3466" s="1">
        <v>311.49</v>
      </c>
      <c r="C3466" s="1">
        <v>364.79029</v>
      </c>
      <c r="D3466" s="1">
        <v>0.146112140210749</v>
      </c>
      <c r="E3466" s="5">
        <f t="shared" si="1"/>
        <v>0.07941724727</v>
      </c>
    </row>
    <row r="3467">
      <c r="A3467" s="3">
        <v>44887.375</v>
      </c>
      <c r="B3467" s="1">
        <v>316.53</v>
      </c>
      <c r="C3467" s="1">
        <v>362.61687</v>
      </c>
      <c r="D3467" s="1">
        <v>0.127095217605292</v>
      </c>
      <c r="E3467" s="5">
        <f t="shared" si="1"/>
        <v>0.08301223212</v>
      </c>
    </row>
    <row r="3468">
      <c r="A3468" s="3">
        <v>44887.416666666664</v>
      </c>
      <c r="B3468" s="1">
        <v>319.6</v>
      </c>
      <c r="C3468" s="1">
        <v>362.58923</v>
      </c>
      <c r="D3468" s="1">
        <v>0.118561795120059</v>
      </c>
      <c r="E3468" s="5">
        <f t="shared" si="1"/>
        <v>0.08704408593</v>
      </c>
    </row>
    <row r="3469">
      <c r="A3469" s="3">
        <v>44887.458333333336</v>
      </c>
      <c r="B3469" s="1">
        <v>330.19</v>
      </c>
      <c r="C3469" s="1">
        <v>366.05482</v>
      </c>
      <c r="D3469" s="1">
        <v>0.0979766363956087</v>
      </c>
      <c r="E3469" s="5">
        <f t="shared" si="1"/>
        <v>0.0903103772</v>
      </c>
    </row>
    <row r="3470">
      <c r="A3470" s="3">
        <v>44887.5</v>
      </c>
      <c r="B3470" s="1">
        <v>335.89</v>
      </c>
      <c r="C3470" s="1">
        <v>370.85662</v>
      </c>
      <c r="D3470" s="1">
        <v>0.0942860882461799</v>
      </c>
      <c r="E3470" s="5">
        <f t="shared" si="1"/>
        <v>0.09342571456</v>
      </c>
    </row>
    <row r="3471">
      <c r="A3471" s="3">
        <v>44887.541666666664</v>
      </c>
      <c r="B3471" s="1">
        <v>340.16</v>
      </c>
      <c r="C3471" s="1">
        <v>374.36921</v>
      </c>
      <c r="D3471" s="1">
        <v>0.0913782679937807</v>
      </c>
      <c r="E3471" s="5">
        <f t="shared" si="1"/>
        <v>0.09659158628</v>
      </c>
    </row>
    <row r="3472">
      <c r="A3472" s="3">
        <v>44887.583333333336</v>
      </c>
      <c r="B3472" s="1">
        <v>337.7</v>
      </c>
      <c r="C3472" s="1">
        <v>374.88872</v>
      </c>
      <c r="D3472" s="1">
        <v>0.0991993570785485</v>
      </c>
      <c r="E3472" s="5">
        <f t="shared" si="1"/>
        <v>0.1005422586</v>
      </c>
    </row>
    <row r="3473">
      <c r="A3473" s="3">
        <v>44887.625</v>
      </c>
      <c r="B3473" s="1">
        <v>320.66</v>
      </c>
      <c r="C3473" s="1">
        <v>374.30365</v>
      </c>
      <c r="D3473" s="1">
        <v>0.143315861333438</v>
      </c>
      <c r="E3473" s="5">
        <f t="shared" si="1"/>
        <v>0.1052270326</v>
      </c>
    </row>
    <row r="3474">
      <c r="A3474" s="3">
        <v>44887.666666666664</v>
      </c>
      <c r="B3474" s="1">
        <v>322.47</v>
      </c>
      <c r="C3474" s="1">
        <v>372.66757</v>
      </c>
      <c r="D3474" s="1">
        <v>0.134697982977161</v>
      </c>
      <c r="E3474" s="5">
        <f t="shared" si="1"/>
        <v>0.1090153589</v>
      </c>
    </row>
    <row r="3475">
      <c r="A3475" s="3">
        <v>44887.708333333336</v>
      </c>
      <c r="B3475" s="1">
        <v>321.6</v>
      </c>
      <c r="C3475" s="1">
        <v>370.50208</v>
      </c>
      <c r="D3475" s="1">
        <v>0.13198867871403</v>
      </c>
      <c r="E3475" s="5">
        <f t="shared" si="1"/>
        <v>0.1118329169</v>
      </c>
    </row>
    <row r="3476">
      <c r="A3476" s="3">
        <v>44887.75</v>
      </c>
      <c r="B3476" s="1">
        <v>311.56</v>
      </c>
      <c r="C3476" s="1">
        <v>367.15491</v>
      </c>
      <c r="D3476" s="1">
        <v>0.151420853938736</v>
      </c>
      <c r="E3476" s="5">
        <f t="shared" si="1"/>
        <v>0.1147894664</v>
      </c>
    </row>
    <row r="3477">
      <c r="A3477" s="3">
        <v>44887.791666666664</v>
      </c>
      <c r="B3477" s="1">
        <v>302.09</v>
      </c>
      <c r="C3477" s="1">
        <v>362.62434</v>
      </c>
      <c r="D3477" s="1">
        <v>0.166934023237381</v>
      </c>
      <c r="E3477" s="5">
        <f t="shared" si="1"/>
        <v>0.1172067791</v>
      </c>
    </row>
    <row r="3478">
      <c r="A3478" s="3">
        <v>44887.833333333336</v>
      </c>
      <c r="B3478" s="1">
        <v>295.75</v>
      </c>
      <c r="C3478" s="1">
        <v>356.92783</v>
      </c>
      <c r="D3478" s="1">
        <v>0.171401120501026</v>
      </c>
      <c r="E3478" s="5">
        <f t="shared" si="1"/>
        <v>0.1196946736</v>
      </c>
    </row>
    <row r="3479">
      <c r="A3479" s="3">
        <v>44887.875</v>
      </c>
      <c r="B3479" s="1">
        <v>291.69</v>
      </c>
      <c r="C3479" s="1">
        <v>351.77698</v>
      </c>
      <c r="D3479" s="1">
        <v>0.170809869366665</v>
      </c>
      <c r="E3479" s="5">
        <f t="shared" si="1"/>
        <v>0.1224445034</v>
      </c>
    </row>
    <row r="3480">
      <c r="A3480" s="3">
        <v>44887.916666666664</v>
      </c>
      <c r="B3480" s="1">
        <v>296.36</v>
      </c>
      <c r="C3480" s="1">
        <v>348.73006</v>
      </c>
      <c r="D3480" s="1">
        <v>0.150173632866636</v>
      </c>
      <c r="E3480" s="5">
        <f t="shared" si="1"/>
        <v>0.125113505</v>
      </c>
    </row>
    <row r="3481">
      <c r="A3481" s="3">
        <v>44887.958333333336</v>
      </c>
      <c r="B3481" s="1">
        <v>318.13</v>
      </c>
      <c r="C3481" s="1">
        <v>348.20634</v>
      </c>
      <c r="D3481" s="1">
        <v>0.0863750499201135</v>
      </c>
      <c r="E3481" s="5">
        <f t="shared" si="1"/>
        <v>0.1267108097</v>
      </c>
    </row>
    <row r="3482">
      <c r="A3482" s="3">
        <v>44888.0</v>
      </c>
      <c r="B3482" s="1">
        <v>342.84</v>
      </c>
      <c r="C3482" s="1">
        <v>344.70439</v>
      </c>
      <c r="D3482" s="1">
        <v>0.00540866334774562</v>
      </c>
      <c r="E3482" s="5">
        <f t="shared" si="1"/>
        <v>0.1268700443</v>
      </c>
    </row>
    <row r="3483">
      <c r="A3483" s="3">
        <v>44888.041666666664</v>
      </c>
      <c r="B3483" s="1">
        <v>327.63</v>
      </c>
      <c r="C3483" s="1">
        <v>352.45253</v>
      </c>
      <c r="D3483" s="1">
        <v>0.0704280091279243</v>
      </c>
      <c r="E3483" s="5">
        <f t="shared" si="1"/>
        <v>0.1277781227</v>
      </c>
    </row>
    <row r="3484">
      <c r="A3484" s="3">
        <v>44888.083333333336</v>
      </c>
      <c r="B3484" s="1">
        <v>306.59</v>
      </c>
      <c r="C3484" s="1">
        <v>357.74822</v>
      </c>
      <c r="D3484" s="1">
        <v>0.143000627648126</v>
      </c>
      <c r="E3484" s="5">
        <f t="shared" si="1"/>
        <v>0.1296399194</v>
      </c>
    </row>
    <row r="3485">
      <c r="A3485" s="3">
        <v>44888.125</v>
      </c>
      <c r="B3485" s="1">
        <v>296.81</v>
      </c>
      <c r="C3485" s="1">
        <v>359.25786</v>
      </c>
      <c r="D3485" s="1">
        <v>0.173824617226189</v>
      </c>
      <c r="E3485" s="5">
        <f t="shared" si="1"/>
        <v>0.1316162825</v>
      </c>
    </row>
    <row r="3486">
      <c r="A3486" s="3">
        <v>44888.166666666664</v>
      </c>
      <c r="B3486" s="1">
        <v>292.26</v>
      </c>
      <c r="C3486" s="1">
        <v>357.75695</v>
      </c>
      <c r="D3486" s="1">
        <v>0.18307666699417</v>
      </c>
      <c r="E3486" s="5">
        <f t="shared" si="1"/>
        <v>0.1328970602</v>
      </c>
    </row>
    <row r="3487">
      <c r="A3487" s="3">
        <v>44888.208333333336</v>
      </c>
      <c r="B3487" s="1">
        <v>287.74</v>
      </c>
      <c r="C3487" s="1">
        <v>355.21879</v>
      </c>
      <c r="D3487" s="1">
        <v>0.189964021891972</v>
      </c>
      <c r="E3487" s="5">
        <f t="shared" si="1"/>
        <v>0.1338297055</v>
      </c>
    </row>
    <row r="3488">
      <c r="A3488" s="3">
        <v>44888.25</v>
      </c>
      <c r="B3488" s="1">
        <v>290.62</v>
      </c>
      <c r="C3488" s="1">
        <v>352.38619</v>
      </c>
      <c r="D3488" s="1">
        <v>0.175279825807021</v>
      </c>
      <c r="E3488" s="5">
        <f t="shared" si="1"/>
        <v>0.1334011662</v>
      </c>
    </row>
    <row r="3489">
      <c r="A3489" s="3">
        <v>44888.291666666664</v>
      </c>
      <c r="B3489" s="1">
        <v>285.21</v>
      </c>
      <c r="C3489" s="1">
        <v>348.88143</v>
      </c>
      <c r="D3489" s="1">
        <v>0.182501630998244</v>
      </c>
      <c r="E3489" s="5">
        <f t="shared" si="1"/>
        <v>0.1335504433</v>
      </c>
    </row>
    <row r="3490">
      <c r="A3490" s="3">
        <v>44888.333333333336</v>
      </c>
      <c r="B3490" s="1">
        <v>291.15</v>
      </c>
      <c r="C3490" s="1">
        <v>345.93742</v>
      </c>
      <c r="D3490" s="1">
        <v>0.158373789109024</v>
      </c>
      <c r="E3490" s="5">
        <f t="shared" si="1"/>
        <v>0.1340613453</v>
      </c>
    </row>
    <row r="3491">
      <c r="A3491" s="3">
        <v>44888.375</v>
      </c>
      <c r="B3491" s="1">
        <v>305.88</v>
      </c>
      <c r="C3491" s="1">
        <v>345.00247</v>
      </c>
      <c r="D3491" s="1">
        <v>0.113397651906666</v>
      </c>
      <c r="E3491" s="5">
        <f t="shared" si="1"/>
        <v>0.1334906134</v>
      </c>
    </row>
    <row r="3492">
      <c r="A3492" s="3">
        <v>44888.416666666664</v>
      </c>
      <c r="B3492" s="1">
        <v>319.01</v>
      </c>
      <c r="C3492" s="1">
        <v>346.60429</v>
      </c>
      <c r="D3492" s="1">
        <v>0.0796132384858825</v>
      </c>
      <c r="E3492" s="5">
        <f t="shared" si="1"/>
        <v>0.1318677569</v>
      </c>
    </row>
    <row r="3493">
      <c r="A3493" s="3">
        <v>44888.458333333336</v>
      </c>
      <c r="B3493" s="1">
        <v>331.12</v>
      </c>
      <c r="C3493" s="1">
        <v>350.75948</v>
      </c>
      <c r="D3493" s="1">
        <v>0.0559913020740023</v>
      </c>
      <c r="E3493" s="5">
        <f t="shared" si="1"/>
        <v>0.1301183679</v>
      </c>
    </row>
    <row r="3494">
      <c r="A3494" s="3">
        <v>44888.5</v>
      </c>
      <c r="B3494" s="1">
        <v>333.13</v>
      </c>
      <c r="C3494" s="1">
        <v>354.90986</v>
      </c>
      <c r="D3494" s="1">
        <v>0.0613673004181962</v>
      </c>
      <c r="E3494" s="5">
        <f t="shared" si="1"/>
        <v>0.1287467518</v>
      </c>
    </row>
    <row r="3495">
      <c r="A3495" s="3">
        <v>44888.541666666664</v>
      </c>
      <c r="B3495" s="1">
        <v>336.34</v>
      </c>
      <c r="C3495" s="1">
        <v>357.43765</v>
      </c>
      <c r="D3495" s="1">
        <v>0.0590246998322645</v>
      </c>
      <c r="E3495" s="5">
        <f t="shared" si="1"/>
        <v>0.1273986865</v>
      </c>
    </row>
    <row r="3496">
      <c r="A3496" s="3">
        <v>44888.583333333336</v>
      </c>
      <c r="B3496" s="1">
        <v>336.53</v>
      </c>
      <c r="C3496" s="1">
        <v>357.326</v>
      </c>
      <c r="D3496" s="1">
        <v>0.0581989555755809</v>
      </c>
      <c r="E3496" s="5">
        <f t="shared" si="1"/>
        <v>0.1256903364</v>
      </c>
    </row>
    <row r="3497">
      <c r="A3497" s="3">
        <v>44888.625</v>
      </c>
      <c r="B3497" s="1">
        <v>330.38</v>
      </c>
      <c r="C3497" s="1">
        <v>355.41968</v>
      </c>
      <c r="D3497" s="1">
        <v>0.0704510228583854</v>
      </c>
      <c r="E3497" s="5">
        <f t="shared" si="1"/>
        <v>0.1226543015</v>
      </c>
    </row>
    <row r="3498">
      <c r="A3498" s="3">
        <v>44888.666666666664</v>
      </c>
      <c r="B3498" s="1">
        <v>327.02</v>
      </c>
      <c r="C3498" s="1">
        <v>351.06753</v>
      </c>
      <c r="D3498" s="1">
        <v>0.0684983028763725</v>
      </c>
      <c r="E3498" s="5">
        <f t="shared" si="1"/>
        <v>0.1198959814</v>
      </c>
    </row>
    <row r="3499">
      <c r="A3499" s="3">
        <v>44888.708333333336</v>
      </c>
      <c r="B3499" s="1">
        <v>310.6</v>
      </c>
      <c r="C3499" s="1">
        <v>344.31259</v>
      </c>
      <c r="D3499" s="1">
        <v>0.0979127426040389</v>
      </c>
      <c r="E3499" s="5">
        <f t="shared" si="1"/>
        <v>0.1184761508</v>
      </c>
    </row>
    <row r="3500">
      <c r="A3500" s="3">
        <v>44888.75</v>
      </c>
      <c r="B3500" s="1">
        <v>289.38</v>
      </c>
      <c r="C3500" s="1">
        <v>334.40401</v>
      </c>
      <c r="D3500" s="1">
        <v>0.134639563682265</v>
      </c>
      <c r="E3500" s="5">
        <f t="shared" si="1"/>
        <v>0.1177769303</v>
      </c>
    </row>
    <row r="3501">
      <c r="A3501" s="3">
        <v>44888.791666666664</v>
      </c>
      <c r="B3501" s="1">
        <v>276.31</v>
      </c>
      <c r="C3501" s="1">
        <v>323.03182</v>
      </c>
      <c r="D3501" s="1">
        <v>0.144635348926306</v>
      </c>
      <c r="E3501" s="5">
        <f t="shared" si="1"/>
        <v>0.1168478189</v>
      </c>
    </row>
    <row r="3502">
      <c r="A3502" s="3">
        <v>44888.833333333336</v>
      </c>
      <c r="B3502" s="1">
        <v>272.15</v>
      </c>
      <c r="C3502" s="1">
        <v>312.35524</v>
      </c>
      <c r="D3502" s="1">
        <v>0.128716393552418</v>
      </c>
      <c r="E3502" s="5">
        <f t="shared" si="1"/>
        <v>0.1150692886</v>
      </c>
    </row>
    <row r="3503">
      <c r="A3503" s="3">
        <v>44888.875</v>
      </c>
      <c r="B3503" s="1">
        <v>269.42</v>
      </c>
      <c r="C3503" s="1">
        <v>304.50022</v>
      </c>
      <c r="D3503" s="1">
        <v>0.115205893775708</v>
      </c>
      <c r="E3503" s="5">
        <f t="shared" si="1"/>
        <v>0.1127524563</v>
      </c>
    </row>
    <row r="3504">
      <c r="A3504" s="3">
        <v>44888.916666666664</v>
      </c>
      <c r="B3504" s="1">
        <v>266.38</v>
      </c>
      <c r="C3504" s="1">
        <v>300.83473</v>
      </c>
      <c r="D3504" s="1">
        <v>0.114530426723004</v>
      </c>
      <c r="E3504" s="5">
        <f t="shared" si="1"/>
        <v>0.1112673227</v>
      </c>
    </row>
    <row r="3505">
      <c r="A3505" s="3">
        <v>44888.958333333336</v>
      </c>
      <c r="B3505" s="1">
        <v>280.34</v>
      </c>
      <c r="C3505" s="1">
        <v>301.70505</v>
      </c>
      <c r="D3505" s="1">
        <v>0.0708143599187353</v>
      </c>
      <c r="E3505" s="5">
        <f t="shared" si="1"/>
        <v>0.1106189606</v>
      </c>
    </row>
    <row r="3506">
      <c r="A3506" s="3">
        <v>44889.0</v>
      </c>
      <c r="B3506" s="1">
        <v>302.9</v>
      </c>
      <c r="C3506" s="1">
        <v>296.5208</v>
      </c>
      <c r="D3506" s="1">
        <v>0.0215134992216396</v>
      </c>
      <c r="E3506" s="5">
        <f t="shared" si="1"/>
        <v>0.1112899955</v>
      </c>
    </row>
    <row r="3507">
      <c r="A3507" s="3">
        <v>44889.041666666664</v>
      </c>
      <c r="B3507" s="1">
        <v>292.58</v>
      </c>
      <c r="C3507" s="1">
        <v>303.41209</v>
      </c>
      <c r="D3507" s="1">
        <v>0.0357009175211178</v>
      </c>
      <c r="E3507" s="5">
        <f t="shared" si="1"/>
        <v>0.1098430333</v>
      </c>
    </row>
    <row r="3508">
      <c r="A3508" s="3">
        <v>44889.083333333336</v>
      </c>
      <c r="B3508" s="1">
        <v>276.75</v>
      </c>
      <c r="C3508" s="1">
        <v>306.84716</v>
      </c>
      <c r="D3508" s="1">
        <v>0.0980851835161191</v>
      </c>
      <c r="E3508" s="5">
        <f t="shared" si="1"/>
        <v>0.1079715565</v>
      </c>
    </row>
    <row r="3509">
      <c r="A3509" s="3">
        <v>44889.125</v>
      </c>
      <c r="B3509" s="1">
        <v>263.2</v>
      </c>
      <c r="C3509" s="1">
        <v>306.69021</v>
      </c>
      <c r="D3509" s="1">
        <v>0.141805015556251</v>
      </c>
      <c r="E3509" s="5">
        <f t="shared" si="1"/>
        <v>0.1066374064</v>
      </c>
    </row>
    <row r="3510">
      <c r="A3510" s="3">
        <v>44889.166666666664</v>
      </c>
      <c r="B3510" s="1">
        <v>261.91</v>
      </c>
      <c r="C3510" s="1">
        <v>303.8807</v>
      </c>
      <c r="D3510" s="1">
        <v>0.138115714489271</v>
      </c>
      <c r="E3510" s="5">
        <f t="shared" si="1"/>
        <v>0.1047640334</v>
      </c>
    </row>
    <row r="3511">
      <c r="A3511" s="3">
        <v>44889.208333333336</v>
      </c>
      <c r="B3511" s="1">
        <v>261.36</v>
      </c>
      <c r="C3511" s="1">
        <v>300.55784</v>
      </c>
      <c r="D3511" s="1">
        <v>0.130416960675522</v>
      </c>
      <c r="E3511" s="5">
        <f t="shared" si="1"/>
        <v>0.1022829058</v>
      </c>
    </row>
    <row r="3512">
      <c r="A3512" s="3">
        <v>44889.25</v>
      </c>
      <c r="B3512" s="1">
        <v>265.53</v>
      </c>
      <c r="C3512" s="1">
        <v>298.67162</v>
      </c>
      <c r="D3512" s="1">
        <v>0.110963405227453</v>
      </c>
      <c r="E3512" s="5">
        <f t="shared" si="1"/>
        <v>0.09960305498</v>
      </c>
    </row>
    <row r="3513">
      <c r="A3513" s="3">
        <v>44889.291666666664</v>
      </c>
      <c r="B3513" s="1">
        <v>271.65</v>
      </c>
      <c r="C3513" s="1">
        <v>297.52872</v>
      </c>
      <c r="D3513" s="1">
        <v>0.0869788973649335</v>
      </c>
      <c r="E3513" s="5">
        <f t="shared" si="1"/>
        <v>0.09562294108</v>
      </c>
    </row>
    <row r="3514">
      <c r="A3514" s="3">
        <v>44889.333333333336</v>
      </c>
      <c r="B3514" s="1">
        <v>285.58</v>
      </c>
      <c r="C3514" s="1">
        <v>296.6511</v>
      </c>
      <c r="D3514" s="1">
        <v>0.0373202728727451</v>
      </c>
      <c r="E3514" s="5">
        <f t="shared" si="1"/>
        <v>0.09057904457</v>
      </c>
    </row>
    <row r="3515">
      <c r="A3515" s="3">
        <v>44889.375</v>
      </c>
      <c r="B3515" s="1">
        <v>290.46</v>
      </c>
      <c r="C3515" s="1">
        <v>296.93945</v>
      </c>
      <c r="D3515" s="1">
        <v>0.021820778613283</v>
      </c>
      <c r="E3515" s="5">
        <f t="shared" si="1"/>
        <v>0.08676334152</v>
      </c>
    </row>
    <row r="3516">
      <c r="A3516" s="3">
        <v>44889.416666666664</v>
      </c>
      <c r="B3516" s="1">
        <v>301.16</v>
      </c>
      <c r="C3516" s="1">
        <v>299.58757</v>
      </c>
      <c r="D3516" s="1">
        <v>0.00524864900102496</v>
      </c>
      <c r="E3516" s="5">
        <f t="shared" si="1"/>
        <v>0.08366481695</v>
      </c>
    </row>
    <row r="3517">
      <c r="A3517" s="3">
        <v>44889.458333333336</v>
      </c>
      <c r="B3517" s="1">
        <v>316.42</v>
      </c>
      <c r="C3517" s="1">
        <v>304.66402</v>
      </c>
      <c r="D3517" s="1">
        <v>0.0385867028210289</v>
      </c>
      <c r="E3517" s="5">
        <f t="shared" si="1"/>
        <v>0.08293962532</v>
      </c>
    </row>
    <row r="3518">
      <c r="A3518" s="3">
        <v>44889.5</v>
      </c>
      <c r="B3518" s="1">
        <v>330.39</v>
      </c>
      <c r="C3518" s="1">
        <v>310.05683</v>
      </c>
      <c r="D3518" s="1">
        <v>0.0655788488839287</v>
      </c>
      <c r="E3518" s="5">
        <f t="shared" si="1"/>
        <v>0.0831151065</v>
      </c>
    </row>
    <row r="3519">
      <c r="A3519" s="3">
        <v>44889.541666666664</v>
      </c>
      <c r="B3519" s="1">
        <v>343.11</v>
      </c>
      <c r="C3519" s="1">
        <v>313.83604</v>
      </c>
      <c r="D3519" s="1">
        <v>0.0932778784743778</v>
      </c>
      <c r="E3519" s="5">
        <f t="shared" si="1"/>
        <v>0.08454232228</v>
      </c>
    </row>
    <row r="3520">
      <c r="A3520" s="3">
        <v>44889.583333333336</v>
      </c>
      <c r="B3520" s="1">
        <v>355.95</v>
      </c>
      <c r="C3520" s="1">
        <v>314.78652</v>
      </c>
      <c r="D3520" s="1">
        <v>0.13076633650005</v>
      </c>
      <c r="E3520" s="5">
        <f t="shared" si="1"/>
        <v>0.08756596315</v>
      </c>
    </row>
    <row r="3521">
      <c r="A3521" s="3">
        <v>44889.625</v>
      </c>
      <c r="B3521" s="1">
        <v>345.42</v>
      </c>
      <c r="C3521" s="1">
        <v>314.12631</v>
      </c>
      <c r="D3521" s="1">
        <v>0.099621359318804</v>
      </c>
      <c r="E3521" s="5">
        <f t="shared" si="1"/>
        <v>0.08878139384</v>
      </c>
    </row>
    <row r="3522">
      <c r="A3522" s="3">
        <v>44889.666666666664</v>
      </c>
      <c r="B3522" s="1">
        <v>339.32</v>
      </c>
      <c r="C3522" s="1">
        <v>311.24816</v>
      </c>
      <c r="D3522" s="1">
        <v>0.0901911837808134</v>
      </c>
      <c r="E3522" s="5">
        <f t="shared" si="1"/>
        <v>0.08968526388</v>
      </c>
    </row>
    <row r="3523">
      <c r="A3523" s="3">
        <v>44889.708333333336</v>
      </c>
      <c r="B3523" s="1">
        <v>325.48</v>
      </c>
      <c r="C3523" s="1">
        <v>308.22681</v>
      </c>
      <c r="D3523" s="1">
        <v>0.0559756304132013</v>
      </c>
      <c r="E3523" s="5">
        <f t="shared" si="1"/>
        <v>0.0879378842</v>
      </c>
    </row>
    <row r="3524">
      <c r="A3524" s="3">
        <v>44889.75</v>
      </c>
      <c r="B3524" s="1">
        <v>309.22</v>
      </c>
      <c r="C3524" s="1">
        <v>305.10293</v>
      </c>
      <c r="D3524" s="1">
        <v>0.0134940362585177</v>
      </c>
      <c r="E3524" s="5">
        <f t="shared" si="1"/>
        <v>0.08289015389</v>
      </c>
    </row>
    <row r="3525">
      <c r="A3525" s="3">
        <v>44889.791666666664</v>
      </c>
      <c r="B3525" s="1">
        <v>288.97</v>
      </c>
      <c r="C3525" s="1">
        <v>301.66373</v>
      </c>
      <c r="D3525" s="1">
        <v>0.0420790726150603</v>
      </c>
      <c r="E3525" s="5">
        <f t="shared" si="1"/>
        <v>0.07861697571</v>
      </c>
    </row>
    <row r="3526">
      <c r="A3526" s="3">
        <v>44889.833333333336</v>
      </c>
      <c r="B3526" s="1">
        <v>270.77</v>
      </c>
      <c r="C3526" s="1">
        <v>297.95104</v>
      </c>
      <c r="D3526" s="1">
        <v>0.0912265317147407</v>
      </c>
      <c r="E3526" s="5">
        <f t="shared" si="1"/>
        <v>0.07705489814</v>
      </c>
    </row>
    <row r="3527">
      <c r="A3527" s="3">
        <v>44889.875</v>
      </c>
      <c r="B3527" s="1">
        <v>253.57</v>
      </c>
      <c r="C3527" s="1">
        <v>295.56853</v>
      </c>
      <c r="D3527" s="1">
        <v>0.142094051758487</v>
      </c>
      <c r="E3527" s="5">
        <f t="shared" si="1"/>
        <v>0.07817523805</v>
      </c>
    </row>
    <row r="3528">
      <c r="A3528" s="3">
        <v>44889.916666666664</v>
      </c>
      <c r="B3528" s="1">
        <v>246.1</v>
      </c>
      <c r="C3528" s="1">
        <v>295.98728</v>
      </c>
      <c r="D3528" s="1">
        <v>0.168545351002921</v>
      </c>
      <c r="E3528" s="5">
        <f t="shared" si="1"/>
        <v>0.0804258599</v>
      </c>
    </row>
    <row r="3529">
      <c r="A3529" s="3">
        <v>44889.958333333336</v>
      </c>
      <c r="B3529" s="1">
        <v>240.28</v>
      </c>
      <c r="C3529" s="1">
        <v>299.62391</v>
      </c>
      <c r="D3529" s="1">
        <v>0.198061329618187</v>
      </c>
      <c r="E3529" s="5">
        <f t="shared" si="1"/>
        <v>0.08572781697</v>
      </c>
    </row>
    <row r="3530">
      <c r="A3530" s="3">
        <v>44890.0</v>
      </c>
      <c r="B3530" s="1">
        <v>267.07</v>
      </c>
      <c r="C3530" s="1">
        <v>256.26474</v>
      </c>
      <c r="D3530" s="1">
        <v>0.0421644429116544</v>
      </c>
      <c r="E3530" s="5">
        <f t="shared" si="1"/>
        <v>0.08658827295</v>
      </c>
    </row>
    <row r="3531">
      <c r="A3531" s="3">
        <v>44890.041666666664</v>
      </c>
      <c r="B3531" s="1">
        <v>260.48</v>
      </c>
      <c r="C3531" s="1">
        <v>259.98467</v>
      </c>
      <c r="D3531" s="1">
        <v>0.00190522771977295</v>
      </c>
      <c r="E3531" s="5">
        <f t="shared" si="1"/>
        <v>0.08518011921</v>
      </c>
    </row>
    <row r="3532">
      <c r="A3532" s="3">
        <v>44890.083333333336</v>
      </c>
      <c r="B3532" s="1">
        <v>244.83</v>
      </c>
      <c r="C3532" s="1">
        <v>261.29398</v>
      </c>
      <c r="D3532" s="1">
        <v>0.0630094118509732</v>
      </c>
      <c r="E3532" s="5">
        <f t="shared" si="1"/>
        <v>0.08371862873</v>
      </c>
    </row>
    <row r="3533">
      <c r="A3533" s="3">
        <v>44890.125</v>
      </c>
      <c r="B3533" s="1">
        <v>241.93</v>
      </c>
      <c r="C3533" s="1">
        <v>260.71791</v>
      </c>
      <c r="D3533" s="1">
        <v>0.0720622146748568</v>
      </c>
      <c r="E3533" s="5">
        <f t="shared" si="1"/>
        <v>0.08081267869</v>
      </c>
    </row>
    <row r="3534">
      <c r="A3534" s="3">
        <v>44890.166666666664</v>
      </c>
      <c r="B3534" s="1">
        <v>230.36</v>
      </c>
      <c r="C3534" s="1">
        <v>258.56841</v>
      </c>
      <c r="D3534" s="1">
        <v>0.10909457191619</v>
      </c>
      <c r="E3534" s="5">
        <f t="shared" si="1"/>
        <v>0.07960346442</v>
      </c>
    </row>
    <row r="3535">
      <c r="A3535" s="3">
        <v>44890.208333333336</v>
      </c>
      <c r="B3535" s="1">
        <v>212.32</v>
      </c>
      <c r="C3535" s="1">
        <v>256.66604</v>
      </c>
      <c r="D3535" s="1">
        <v>0.172777201066413</v>
      </c>
      <c r="E3535" s="5">
        <f t="shared" si="1"/>
        <v>0.08136847443</v>
      </c>
    </row>
    <row r="3536">
      <c r="A3536" s="3">
        <v>44890.25</v>
      </c>
      <c r="B3536" s="1">
        <v>199.47</v>
      </c>
      <c r="C3536" s="1">
        <v>257.03682</v>
      </c>
      <c r="D3536" s="1">
        <v>0.223963321675081</v>
      </c>
      <c r="E3536" s="5">
        <f t="shared" si="1"/>
        <v>0.08607680428</v>
      </c>
    </row>
    <row r="3537">
      <c r="A3537" s="3">
        <v>44890.291666666664</v>
      </c>
      <c r="B3537" s="1">
        <v>185.26</v>
      </c>
      <c r="C3537" s="1">
        <v>259.09399</v>
      </c>
      <c r="D3537" s="1">
        <v>0.284969906094695</v>
      </c>
      <c r="E3537" s="5">
        <f t="shared" si="1"/>
        <v>0.09432642965</v>
      </c>
    </row>
    <row r="3538">
      <c r="A3538" s="3">
        <v>44890.333333333336</v>
      </c>
      <c r="B3538" s="1">
        <v>165.63</v>
      </c>
      <c r="C3538" s="1">
        <v>261.12893</v>
      </c>
      <c r="D3538" s="1">
        <v>0.365715625610689</v>
      </c>
      <c r="E3538" s="5">
        <f t="shared" si="1"/>
        <v>0.1080095693</v>
      </c>
    </row>
    <row r="3539">
      <c r="A3539" s="3">
        <v>44890.375</v>
      </c>
      <c r="B3539" s="1">
        <v>164.01</v>
      </c>
      <c r="C3539" s="1">
        <v>262.89929</v>
      </c>
      <c r="D3539" s="1">
        <v>0.376148942813805</v>
      </c>
      <c r="E3539" s="5">
        <f t="shared" si="1"/>
        <v>0.1227732429</v>
      </c>
    </row>
    <row r="3540">
      <c r="A3540" s="3">
        <v>44890.416666666664</v>
      </c>
      <c r="B3540" s="1">
        <v>163.56</v>
      </c>
      <c r="C3540" s="1">
        <v>265.27733</v>
      </c>
      <c r="D3540" s="1">
        <v>0.383437702724164</v>
      </c>
      <c r="E3540" s="5">
        <f t="shared" si="1"/>
        <v>0.1385311201</v>
      </c>
    </row>
    <row r="3541">
      <c r="A3541" s="3">
        <v>44890.458333333336</v>
      </c>
      <c r="B3541" s="1">
        <v>169.12</v>
      </c>
      <c r="C3541" s="1">
        <v>269.83701</v>
      </c>
      <c r="D3541" s="1">
        <v>0.37325128232039</v>
      </c>
      <c r="E3541" s="5">
        <f t="shared" si="1"/>
        <v>0.1524754776</v>
      </c>
    </row>
    <row r="3542">
      <c r="A3542" s="3">
        <v>44890.5</v>
      </c>
      <c r="B3542" s="1">
        <v>171.46</v>
      </c>
      <c r="C3542" s="1">
        <v>275.83057</v>
      </c>
      <c r="D3542" s="1">
        <v>0.378386521842013</v>
      </c>
      <c r="E3542" s="5">
        <f t="shared" si="1"/>
        <v>0.1655091306</v>
      </c>
    </row>
    <row r="3543">
      <c r="A3543" s="3">
        <v>44890.541666666664</v>
      </c>
      <c r="B3543" s="1">
        <v>180.42</v>
      </c>
      <c r="C3543" s="1">
        <v>281.61129</v>
      </c>
      <c r="D3543" s="1">
        <v>0.359329663238998</v>
      </c>
      <c r="E3543" s="5">
        <f t="shared" si="1"/>
        <v>0.1765946216</v>
      </c>
    </row>
    <row r="3544">
      <c r="A3544" s="3">
        <v>44890.583333333336</v>
      </c>
      <c r="B3544" s="1">
        <v>195.65</v>
      </c>
      <c r="C3544" s="1">
        <v>286.11957</v>
      </c>
      <c r="D3544" s="1">
        <v>0.316194974010341</v>
      </c>
      <c r="E3544" s="5">
        <f t="shared" si="1"/>
        <v>0.1843208149</v>
      </c>
    </row>
    <row r="3545">
      <c r="A3545" s="3">
        <v>44890.625</v>
      </c>
      <c r="B3545" s="1">
        <v>206.14</v>
      </c>
      <c r="C3545" s="1">
        <v>290.20539</v>
      </c>
      <c r="D3545" s="1">
        <v>0.289675495000282</v>
      </c>
      <c r="E3545" s="5">
        <f t="shared" si="1"/>
        <v>0.1922397372</v>
      </c>
    </row>
    <row r="3546">
      <c r="A3546" s="3">
        <v>44890.666666666664</v>
      </c>
      <c r="B3546" s="1">
        <v>236.12</v>
      </c>
      <c r="C3546" s="1">
        <v>291.96398</v>
      </c>
      <c r="D3546" s="1">
        <v>0.191270101195359</v>
      </c>
      <c r="E3546" s="5">
        <f t="shared" si="1"/>
        <v>0.1964513588</v>
      </c>
    </row>
    <row r="3547">
      <c r="A3547" s="3">
        <v>44890.708333333336</v>
      </c>
      <c r="B3547" s="1">
        <v>235.54</v>
      </c>
      <c r="C3547" s="1">
        <v>292.887</v>
      </c>
      <c r="D3547" s="1">
        <v>0.195799062437049</v>
      </c>
      <c r="E3547" s="5">
        <f t="shared" si="1"/>
        <v>0.2022773351</v>
      </c>
    </row>
    <row r="3548">
      <c r="A3548" s="3">
        <v>44890.75</v>
      </c>
      <c r="B3548" s="1">
        <v>218.55</v>
      </c>
      <c r="C3548" s="1">
        <v>293.70894</v>
      </c>
      <c r="D3548" s="1">
        <v>0.255895990091414</v>
      </c>
      <c r="E3548" s="5">
        <f t="shared" si="1"/>
        <v>0.2123774165</v>
      </c>
    </row>
    <row r="3549">
      <c r="A3549" s="3">
        <v>44890.791666666664</v>
      </c>
      <c r="B3549" s="1">
        <v>219.67</v>
      </c>
      <c r="C3549" s="1">
        <v>294.70721</v>
      </c>
      <c r="D3549" s="1">
        <v>0.254616132397982</v>
      </c>
      <c r="E3549" s="5">
        <f t="shared" si="1"/>
        <v>0.2212331273</v>
      </c>
    </row>
    <row r="3550">
      <c r="A3550" s="3">
        <v>44890.833333333336</v>
      </c>
      <c r="B3550" s="1">
        <v>216.1</v>
      </c>
      <c r="C3550" s="1">
        <v>295.85431</v>
      </c>
      <c r="D3550" s="1">
        <v>0.269572919184445</v>
      </c>
      <c r="E3550" s="5">
        <f t="shared" si="1"/>
        <v>0.2286642268</v>
      </c>
    </row>
    <row r="3551">
      <c r="A3551" s="3">
        <v>44890.875</v>
      </c>
      <c r="B3551" s="1">
        <v>223.03</v>
      </c>
      <c r="C3551" s="1">
        <v>297.2309</v>
      </c>
      <c r="D3551" s="1">
        <v>0.249640599278204</v>
      </c>
      <c r="E3551" s="5">
        <f t="shared" si="1"/>
        <v>0.2331453329</v>
      </c>
    </row>
    <row r="3552">
      <c r="A3552" s="3">
        <v>44890.916666666664</v>
      </c>
      <c r="B3552" s="1">
        <v>233.39</v>
      </c>
      <c r="C3552" s="1">
        <v>298.68845</v>
      </c>
      <c r="D3552" s="1">
        <v>0.218617258216713</v>
      </c>
      <c r="E3552" s="5">
        <f t="shared" si="1"/>
        <v>0.2352316624</v>
      </c>
    </row>
    <row r="3553">
      <c r="A3553" s="3">
        <v>44890.958333333336</v>
      </c>
      <c r="B3553" s="1">
        <v>262.72</v>
      </c>
      <c r="C3553" s="1">
        <v>300.59574</v>
      </c>
      <c r="D3553" s="1">
        <v>0.126002251395844</v>
      </c>
      <c r="E3553" s="5">
        <f t="shared" si="1"/>
        <v>0.2322292008</v>
      </c>
    </row>
    <row r="3554">
      <c r="A3554" s="3">
        <v>44891.0</v>
      </c>
      <c r="B3554" s="1">
        <v>279.28</v>
      </c>
      <c r="C3554" s="1">
        <v>308.2177</v>
      </c>
      <c r="D3554" s="1">
        <v>0.0938872102413327</v>
      </c>
      <c r="E3554" s="5">
        <f t="shared" si="1"/>
        <v>0.2343843161</v>
      </c>
    </row>
    <row r="3555">
      <c r="A3555" s="3">
        <v>44891.041666666664</v>
      </c>
      <c r="B3555" s="1">
        <v>287.92</v>
      </c>
      <c r="C3555" s="1">
        <v>312.04444</v>
      </c>
      <c r="D3555" s="1">
        <v>0.0773109112279007</v>
      </c>
      <c r="E3555" s="5">
        <f t="shared" si="1"/>
        <v>0.2375262196</v>
      </c>
    </row>
    <row r="3556">
      <c r="A3556" s="3">
        <v>44891.083333333336</v>
      </c>
      <c r="B3556" s="1">
        <v>309.85</v>
      </c>
      <c r="C3556" s="1">
        <v>315.54835</v>
      </c>
      <c r="D3556" s="1">
        <v>0.0180585637668522</v>
      </c>
      <c r="E3556" s="5">
        <f t="shared" si="1"/>
        <v>0.2356532676</v>
      </c>
    </row>
    <row r="3557">
      <c r="A3557" s="3">
        <v>44891.125</v>
      </c>
      <c r="B3557" s="1">
        <v>317.4</v>
      </c>
      <c r="C3557" s="1">
        <v>317.24913</v>
      </c>
      <c r="D3557" s="1">
        <v>4.75556859683106E-4</v>
      </c>
      <c r="E3557" s="5">
        <f t="shared" si="1"/>
        <v>0.2326704902</v>
      </c>
    </row>
    <row r="3558">
      <c r="A3558" s="3">
        <v>44891.166666666664</v>
      </c>
      <c r="B3558" s="1">
        <v>326.47</v>
      </c>
      <c r="C3558" s="1">
        <v>317.44039</v>
      </c>
      <c r="D3558" s="1">
        <v>0.028445057038898</v>
      </c>
      <c r="E3558" s="5">
        <f t="shared" si="1"/>
        <v>0.2293100937</v>
      </c>
    </row>
    <row r="3559">
      <c r="A3559" s="3">
        <v>44891.208333333336</v>
      </c>
      <c r="B3559" s="1">
        <v>310.41</v>
      </c>
      <c r="C3559" s="1">
        <v>316.74912</v>
      </c>
      <c r="D3559" s="1">
        <v>0.0200130627040099</v>
      </c>
      <c r="E3559" s="5">
        <f t="shared" si="1"/>
        <v>0.2229449213</v>
      </c>
    </row>
    <row r="3560">
      <c r="A3560" s="3">
        <v>44891.25</v>
      </c>
      <c r="B3560" s="1">
        <v>294.9</v>
      </c>
      <c r="C3560" s="1">
        <v>315.8076</v>
      </c>
      <c r="D3560" s="1">
        <v>0.0662035999133649</v>
      </c>
      <c r="E3560" s="5">
        <f t="shared" si="1"/>
        <v>0.2163715996</v>
      </c>
    </row>
    <row r="3561">
      <c r="A3561" s="3">
        <v>44891.291666666664</v>
      </c>
      <c r="B3561" s="1">
        <v>295.43</v>
      </c>
      <c r="C3561" s="1">
        <v>314.08119</v>
      </c>
      <c r="D3561" s="1">
        <v>0.0593833397027054</v>
      </c>
      <c r="E3561" s="5">
        <f t="shared" si="1"/>
        <v>0.2069721593</v>
      </c>
    </row>
    <row r="3562">
      <c r="A3562" s="3">
        <v>44891.333333333336</v>
      </c>
      <c r="B3562" s="1">
        <v>312.85</v>
      </c>
      <c r="C3562" s="1">
        <v>311.84088</v>
      </c>
      <c r="D3562" s="1">
        <v>0.00323600933912191</v>
      </c>
      <c r="E3562" s="5">
        <f t="shared" si="1"/>
        <v>0.191868842</v>
      </c>
    </row>
    <row r="3563">
      <c r="A3563" s="3">
        <v>44891.375</v>
      </c>
      <c r="B3563" s="1">
        <v>330.03</v>
      </c>
      <c r="C3563" s="1">
        <v>309.6842</v>
      </c>
      <c r="D3563" s="1">
        <v>0.0656985406423705</v>
      </c>
      <c r="E3563" s="5">
        <f t="shared" si="1"/>
        <v>0.1789334085</v>
      </c>
    </row>
    <row r="3564">
      <c r="A3564" s="3">
        <v>44891.416666666664</v>
      </c>
      <c r="B3564" s="1">
        <v>332.66</v>
      </c>
      <c r="C3564" s="1">
        <v>307.36348</v>
      </c>
      <c r="D3564" s="1">
        <v>0.0823016449449363</v>
      </c>
      <c r="E3564" s="5">
        <f t="shared" si="1"/>
        <v>0.1663860728</v>
      </c>
    </row>
    <row r="3565">
      <c r="A3565" s="3">
        <v>44891.458333333336</v>
      </c>
      <c r="B3565" s="1">
        <v>329.54</v>
      </c>
      <c r="C3565" s="1">
        <v>306.16609</v>
      </c>
      <c r="D3565" s="1">
        <v>0.0763438890309505</v>
      </c>
      <c r="E3565" s="5">
        <f t="shared" si="1"/>
        <v>0.1540149314</v>
      </c>
    </row>
    <row r="3566">
      <c r="A3566" s="3">
        <v>44891.5</v>
      </c>
      <c r="B3566" s="1">
        <v>331.89</v>
      </c>
      <c r="C3566" s="1">
        <v>305.63259</v>
      </c>
      <c r="D3566" s="1">
        <v>0.0859116823896299</v>
      </c>
      <c r="E3566" s="5">
        <f t="shared" si="1"/>
        <v>0.1418284798</v>
      </c>
    </row>
    <row r="3567">
      <c r="A3567" s="3">
        <v>44891.541666666664</v>
      </c>
      <c r="B3567" s="1">
        <v>339.58</v>
      </c>
      <c r="C3567" s="1">
        <v>305.54442</v>
      </c>
      <c r="D3567" s="1">
        <v>0.111393230483475</v>
      </c>
      <c r="E3567" s="5">
        <f t="shared" si="1"/>
        <v>0.1314977951</v>
      </c>
    </row>
    <row r="3568">
      <c r="A3568" s="3">
        <v>44891.583333333336</v>
      </c>
      <c r="B3568" s="1">
        <v>332.0</v>
      </c>
      <c r="C3568" s="1">
        <v>303.81467</v>
      </c>
      <c r="D3568" s="1">
        <v>0.0927714583367551</v>
      </c>
      <c r="E3568" s="5">
        <f t="shared" si="1"/>
        <v>0.1221884819</v>
      </c>
    </row>
    <row r="3569">
      <c r="A3569" s="3">
        <v>44891.625</v>
      </c>
      <c r="B3569" s="1">
        <v>315.69</v>
      </c>
      <c r="C3569" s="1">
        <v>301.95149</v>
      </c>
      <c r="D3569" s="1">
        <v>0.0454990634422768</v>
      </c>
      <c r="E3569" s="5">
        <f t="shared" si="1"/>
        <v>0.1120144639</v>
      </c>
    </row>
    <row r="3570">
      <c r="A3570" s="3">
        <v>44891.666666666664</v>
      </c>
      <c r="B3570" s="1">
        <v>290.06</v>
      </c>
      <c r="C3570" s="1">
        <v>298.82083</v>
      </c>
      <c r="D3570" s="1">
        <v>0.0293180030321179</v>
      </c>
      <c r="E3570" s="5">
        <f t="shared" si="1"/>
        <v>0.1052664598</v>
      </c>
    </row>
    <row r="3571">
      <c r="A3571" s="3">
        <v>44891.708333333336</v>
      </c>
      <c r="B3571" s="1">
        <v>266.13</v>
      </c>
      <c r="C3571" s="1">
        <v>294.43409</v>
      </c>
      <c r="D3571" s="1">
        <v>0.0961304786412471</v>
      </c>
      <c r="E3571" s="5">
        <f t="shared" si="1"/>
        <v>0.1011136022</v>
      </c>
    </row>
    <row r="3572">
      <c r="A3572" s="3">
        <v>44891.75</v>
      </c>
      <c r="B3572" s="1">
        <v>242.79</v>
      </c>
      <c r="C3572" s="1">
        <v>288.77686</v>
      </c>
      <c r="D3572" s="1">
        <v>0.159247039392283</v>
      </c>
      <c r="E3572" s="5">
        <f t="shared" si="1"/>
        <v>0.09708656257</v>
      </c>
    </row>
    <row r="3573">
      <c r="A3573" s="3">
        <v>44891.791666666664</v>
      </c>
      <c r="B3573" s="1">
        <v>223.9</v>
      </c>
      <c r="C3573" s="1">
        <v>283.91592</v>
      </c>
      <c r="D3573" s="1">
        <v>0.211386244209201</v>
      </c>
      <c r="E3573" s="5">
        <f t="shared" si="1"/>
        <v>0.09528531723</v>
      </c>
    </row>
    <row r="3574">
      <c r="A3574" s="3">
        <v>44891.833333333336</v>
      </c>
      <c r="B3574" s="1">
        <v>212.16</v>
      </c>
      <c r="C3574" s="1">
        <v>281.44077</v>
      </c>
      <c r="D3574" s="1">
        <v>0.246164654822398</v>
      </c>
      <c r="E3574" s="5">
        <f t="shared" si="1"/>
        <v>0.09430997288</v>
      </c>
    </row>
    <row r="3575">
      <c r="A3575" s="3">
        <v>44891.875</v>
      </c>
      <c r="B3575" s="1">
        <v>218.72</v>
      </c>
      <c r="C3575" s="1">
        <v>282.12223</v>
      </c>
      <c r="D3575" s="1">
        <v>0.22473319454479</v>
      </c>
      <c r="E3575" s="5">
        <f t="shared" si="1"/>
        <v>0.09327216435</v>
      </c>
    </row>
    <row r="3576">
      <c r="A3576" s="3">
        <v>44891.916666666664</v>
      </c>
      <c r="B3576" s="1">
        <v>242.4</v>
      </c>
      <c r="C3576" s="1">
        <v>284.10361</v>
      </c>
      <c r="D3576" s="1">
        <v>0.146790144623646</v>
      </c>
      <c r="E3576" s="5">
        <f t="shared" si="1"/>
        <v>0.09027936795</v>
      </c>
    </row>
    <row r="3577">
      <c r="A3577" s="3">
        <v>44891.958333333336</v>
      </c>
      <c r="B3577" s="1">
        <v>277.53</v>
      </c>
      <c r="C3577" s="1">
        <v>286.14513</v>
      </c>
      <c r="D3577" s="1">
        <v>0.0301075541631619</v>
      </c>
      <c r="E3577" s="5">
        <f t="shared" si="1"/>
        <v>0.08628375556</v>
      </c>
    </row>
    <row r="3578">
      <c r="A3578" s="3">
        <v>44892.0</v>
      </c>
      <c r="B3578" s="1">
        <v>338.86</v>
      </c>
      <c r="C3578" s="1">
        <v>318.28654</v>
      </c>
      <c r="D3578" s="1">
        <v>0.0646381716298779</v>
      </c>
      <c r="E3578" s="5">
        <f t="shared" si="1"/>
        <v>0.08506504562</v>
      </c>
    </row>
    <row r="3579">
      <c r="A3579" s="3">
        <v>44892.041666666664</v>
      </c>
      <c r="B3579" s="1">
        <v>334.33</v>
      </c>
      <c r="C3579" s="1">
        <v>323.04611</v>
      </c>
      <c r="D3579" s="1">
        <v>0.0349296575649834</v>
      </c>
      <c r="E3579" s="5">
        <f t="shared" si="1"/>
        <v>0.08329916005</v>
      </c>
    </row>
    <row r="3580">
      <c r="A3580" s="3">
        <v>44892.083333333336</v>
      </c>
      <c r="B3580" s="1">
        <v>307.81</v>
      </c>
      <c r="C3580" s="1">
        <v>325.75675</v>
      </c>
      <c r="D3580" s="1">
        <v>0.0550924884902615</v>
      </c>
      <c r="E3580" s="5">
        <f t="shared" si="1"/>
        <v>0.08484224025</v>
      </c>
    </row>
    <row r="3581">
      <c r="A3581" s="3">
        <v>44892.125</v>
      </c>
      <c r="B3581" s="1">
        <v>283.46</v>
      </c>
      <c r="C3581" s="1">
        <v>324.37391</v>
      </c>
      <c r="D3581" s="1">
        <v>0.126131938293064</v>
      </c>
      <c r="E3581" s="5">
        <f t="shared" si="1"/>
        <v>0.09007792281</v>
      </c>
    </row>
    <row r="3582">
      <c r="A3582" s="3">
        <v>44892.166666666664</v>
      </c>
      <c r="B3582" s="1">
        <v>270.96</v>
      </c>
      <c r="C3582" s="1">
        <v>319.54384</v>
      </c>
      <c r="D3582" s="1">
        <v>0.152041234780179</v>
      </c>
      <c r="E3582" s="5">
        <f t="shared" si="1"/>
        <v>0.09522776355</v>
      </c>
    </row>
    <row r="3583">
      <c r="A3583" s="3">
        <v>44892.208333333336</v>
      </c>
      <c r="B3583" s="1">
        <v>254.6</v>
      </c>
      <c r="C3583" s="1">
        <v>312.74646</v>
      </c>
      <c r="D3583" s="1">
        <v>0.18592204049248</v>
      </c>
      <c r="E3583" s="5">
        <f t="shared" si="1"/>
        <v>0.1021406376</v>
      </c>
    </row>
    <row r="3584">
      <c r="A3584" s="3">
        <v>44892.25</v>
      </c>
      <c r="B3584" s="1">
        <v>243.64</v>
      </c>
      <c r="C3584" s="1">
        <v>305.75634</v>
      </c>
      <c r="D3584" s="1">
        <v>0.203156343381138</v>
      </c>
      <c r="E3584" s="5">
        <f t="shared" si="1"/>
        <v>0.1078470019</v>
      </c>
    </row>
    <row r="3585">
      <c r="A3585" s="3">
        <v>44892.291666666664</v>
      </c>
      <c r="B3585" s="1">
        <v>238.75</v>
      </c>
      <c r="C3585" s="1">
        <v>299.1228</v>
      </c>
      <c r="D3585" s="1">
        <v>0.20183282584945</v>
      </c>
      <c r="E3585" s="5">
        <f t="shared" si="1"/>
        <v>0.1137823972</v>
      </c>
    </row>
    <row r="3586">
      <c r="A3586" s="3">
        <v>44892.333333333336</v>
      </c>
      <c r="B3586" s="1">
        <v>236.94</v>
      </c>
      <c r="C3586" s="1">
        <v>293.55275</v>
      </c>
      <c r="D3586" s="1">
        <v>0.192853754563702</v>
      </c>
      <c r="E3586" s="5">
        <f t="shared" si="1"/>
        <v>0.1216831366</v>
      </c>
    </row>
    <row r="3587">
      <c r="A3587" s="3">
        <v>44892.375</v>
      </c>
      <c r="B3587" s="1">
        <v>242.07</v>
      </c>
      <c r="C3587" s="1">
        <v>289.59694</v>
      </c>
      <c r="D3587" s="1">
        <v>0.164114095956953</v>
      </c>
      <c r="E3587" s="5">
        <f t="shared" si="1"/>
        <v>0.1257837847</v>
      </c>
    </row>
    <row r="3588">
      <c r="A3588" s="3">
        <v>44892.416666666664</v>
      </c>
      <c r="B3588" s="1">
        <v>246.85</v>
      </c>
      <c r="C3588" s="1">
        <v>287.68694</v>
      </c>
      <c r="D3588" s="1">
        <v>0.14194923134154</v>
      </c>
      <c r="E3588" s="5">
        <f t="shared" si="1"/>
        <v>0.1282691008</v>
      </c>
    </row>
    <row r="3589">
      <c r="A3589" s="3">
        <v>44892.458333333336</v>
      </c>
      <c r="B3589" s="1">
        <v>252.75</v>
      </c>
      <c r="C3589" s="1">
        <v>289.49751</v>
      </c>
      <c r="D3589" s="1">
        <v>0.126935495921881</v>
      </c>
      <c r="E3589" s="5">
        <f t="shared" si="1"/>
        <v>0.1303770844</v>
      </c>
    </row>
    <row r="3590">
      <c r="A3590" s="3">
        <v>44892.5</v>
      </c>
      <c r="B3590" s="1">
        <v>272.56</v>
      </c>
      <c r="C3590" s="1">
        <v>294.39348</v>
      </c>
      <c r="D3590" s="1">
        <v>0.074164278366491</v>
      </c>
      <c r="E3590" s="5">
        <f t="shared" si="1"/>
        <v>0.1298876093</v>
      </c>
    </row>
    <row r="3591">
      <c r="A3591" s="3">
        <v>44892.541666666664</v>
      </c>
      <c r="B3591" s="1">
        <v>291.59</v>
      </c>
      <c r="C3591" s="1">
        <v>301.63696</v>
      </c>
      <c r="D3591" s="1">
        <v>0.0333081198007035</v>
      </c>
      <c r="E3591" s="5">
        <f t="shared" si="1"/>
        <v>0.126634063</v>
      </c>
    </row>
    <row r="3592">
      <c r="A3592" s="3">
        <v>44892.583333333336</v>
      </c>
      <c r="B3592" s="1">
        <v>305.8</v>
      </c>
      <c r="C3592" s="1">
        <v>309.64008</v>
      </c>
      <c r="D3592" s="1">
        <v>0.0124017536747826</v>
      </c>
      <c r="E3592" s="5">
        <f t="shared" si="1"/>
        <v>0.1232853253</v>
      </c>
    </row>
    <row r="3593">
      <c r="A3593" s="3">
        <v>44892.625</v>
      </c>
      <c r="B3593" s="1">
        <v>288.45</v>
      </c>
      <c r="C3593" s="1">
        <v>317.98305</v>
      </c>
      <c r="D3593" s="1">
        <v>0.0928761768905606</v>
      </c>
      <c r="E3593" s="5">
        <f t="shared" si="1"/>
        <v>0.1252593717</v>
      </c>
    </row>
    <row r="3594">
      <c r="A3594" s="3">
        <v>44892.666666666664</v>
      </c>
      <c r="B3594" s="1">
        <v>283.05</v>
      </c>
      <c r="C3594" s="1">
        <v>324.63559</v>
      </c>
      <c r="D3594" s="1">
        <v>0.12809929435032</v>
      </c>
      <c r="E3594" s="5">
        <f t="shared" si="1"/>
        <v>0.1293752588</v>
      </c>
    </row>
    <row r="3595">
      <c r="A3595" s="3">
        <v>44892.708333333336</v>
      </c>
      <c r="B3595" s="1">
        <v>281.83</v>
      </c>
      <c r="C3595" s="1">
        <v>329.98786</v>
      </c>
      <c r="D3595" s="1">
        <v>0.145938277850585</v>
      </c>
      <c r="E3595" s="5">
        <f t="shared" si="1"/>
        <v>0.1314505838</v>
      </c>
    </row>
    <row r="3596">
      <c r="A3596" s="3">
        <v>44892.75</v>
      </c>
      <c r="B3596" s="1">
        <v>289.94</v>
      </c>
      <c r="C3596" s="1">
        <v>333.55115</v>
      </c>
      <c r="D3596" s="1">
        <v>0.130748012711093</v>
      </c>
      <c r="E3596" s="5">
        <f t="shared" si="1"/>
        <v>0.1302631243</v>
      </c>
    </row>
    <row r="3597">
      <c r="A3597" s="3">
        <v>44892.791666666664</v>
      </c>
      <c r="B3597" s="1">
        <v>292.22</v>
      </c>
      <c r="C3597" s="1">
        <v>336.46571</v>
      </c>
      <c r="D3597" s="1">
        <v>0.131501394302557</v>
      </c>
      <c r="E3597" s="5">
        <f t="shared" si="1"/>
        <v>0.1269345889</v>
      </c>
    </row>
    <row r="3598">
      <c r="A3598" s="3">
        <v>44892.833333333336</v>
      </c>
      <c r="B3598" s="1">
        <v>292.45</v>
      </c>
      <c r="C3598" s="1">
        <v>338.84343</v>
      </c>
      <c r="D3598" s="1">
        <v>0.136917012084312</v>
      </c>
      <c r="E3598" s="5">
        <f t="shared" si="1"/>
        <v>0.1223826038</v>
      </c>
    </row>
    <row r="3599">
      <c r="A3599" s="3">
        <v>44892.875</v>
      </c>
      <c r="B3599" s="1">
        <v>294.4</v>
      </c>
      <c r="C3599" s="1">
        <v>340.93453</v>
      </c>
      <c r="D3599" s="1">
        <v>0.136491102851917</v>
      </c>
      <c r="E3599" s="5">
        <f t="shared" si="1"/>
        <v>0.11870585</v>
      </c>
    </row>
    <row r="3600">
      <c r="A3600" s="3">
        <v>44892.916666666664</v>
      </c>
      <c r="B3600" s="1">
        <v>297.51</v>
      </c>
      <c r="C3600" s="1">
        <v>342.20971</v>
      </c>
      <c r="D3600" s="1">
        <v>0.13062081143168</v>
      </c>
      <c r="E3600" s="5">
        <f t="shared" si="1"/>
        <v>0.1180321278</v>
      </c>
    </row>
    <row r="3601">
      <c r="A3601" s="3">
        <v>44892.958333333336</v>
      </c>
      <c r="B3601" s="1">
        <v>333.77</v>
      </c>
      <c r="C3601" s="1">
        <v>342.82113</v>
      </c>
      <c r="D3601" s="1">
        <v>0.0264019023564854</v>
      </c>
      <c r="E3601" s="5">
        <f t="shared" si="1"/>
        <v>0.1178777256</v>
      </c>
    </row>
    <row r="3602">
      <c r="A3602" s="3">
        <v>44893.0</v>
      </c>
      <c r="B3602" s="1">
        <v>374.36</v>
      </c>
      <c r="C3602" s="1">
        <v>353.01371</v>
      </c>
      <c r="D3602" s="1">
        <v>0.0604687279709335</v>
      </c>
      <c r="E3602" s="5">
        <f t="shared" si="1"/>
        <v>0.1177039988</v>
      </c>
    </row>
    <row r="3603">
      <c r="A3603" s="3">
        <v>44893.041666666664</v>
      </c>
      <c r="B3603" s="1">
        <v>380.83</v>
      </c>
      <c r="C3603" s="1">
        <v>346.41522</v>
      </c>
      <c r="D3603" s="1">
        <v>0.0993454617842715</v>
      </c>
      <c r="E3603" s="5">
        <f t="shared" si="1"/>
        <v>0.1203879906</v>
      </c>
    </row>
    <row r="3604">
      <c r="A3604" s="3">
        <v>44893.083333333336</v>
      </c>
      <c r="B3604" s="1">
        <v>377.53</v>
      </c>
      <c r="C3604" s="1">
        <v>333.427</v>
      </c>
      <c r="D3604" s="1">
        <v>0.132271831615315</v>
      </c>
      <c r="E3604" s="5">
        <f t="shared" si="1"/>
        <v>0.1236037966</v>
      </c>
    </row>
    <row r="3605">
      <c r="A3605" s="3">
        <v>44893.125</v>
      </c>
      <c r="B3605" s="1">
        <v>376.11</v>
      </c>
      <c r="C3605" s="1">
        <v>318.0632</v>
      </c>
      <c r="D3605" s="1">
        <v>0.182500836311777</v>
      </c>
      <c r="E3605" s="5">
        <f t="shared" si="1"/>
        <v>0.1259525007</v>
      </c>
    </row>
    <row r="3606">
      <c r="A3606" s="3">
        <v>44893.166666666664</v>
      </c>
      <c r="B3606" s="1">
        <v>371.57</v>
      </c>
      <c r="C3606" s="1">
        <v>301.19973</v>
      </c>
      <c r="D3606" s="1">
        <v>0.233633243960743</v>
      </c>
      <c r="E3606" s="5">
        <f t="shared" si="1"/>
        <v>0.1293521677</v>
      </c>
    </row>
    <row r="3607">
      <c r="A3607" s="3">
        <v>44893.208333333336</v>
      </c>
      <c r="B3607" s="1">
        <v>364.05</v>
      </c>
      <c r="C3607" s="1">
        <v>286.29555</v>
      </c>
      <c r="D3607" s="1">
        <v>0.271588049482431</v>
      </c>
      <c r="E3607" s="5">
        <f t="shared" si="1"/>
        <v>0.1329215848</v>
      </c>
    </row>
    <row r="3608">
      <c r="A3608" s="3">
        <v>44893.25</v>
      </c>
      <c r="B3608" s="1">
        <v>352.81</v>
      </c>
      <c r="C3608" s="1">
        <v>277.04562</v>
      </c>
      <c r="D3608" s="1">
        <v>0.273472578270683</v>
      </c>
      <c r="E3608" s="5">
        <f t="shared" si="1"/>
        <v>0.1358514279</v>
      </c>
    </row>
    <row r="3609">
      <c r="A3609" s="3">
        <v>44893.291666666664</v>
      </c>
      <c r="B3609" s="1">
        <v>340.93</v>
      </c>
      <c r="C3609" s="1">
        <v>274.14157</v>
      </c>
      <c r="D3609" s="1">
        <v>0.243627516979639</v>
      </c>
      <c r="E3609" s="5">
        <f t="shared" si="1"/>
        <v>0.1375928734</v>
      </c>
    </row>
    <row r="3610">
      <c r="A3610" s="3">
        <v>44893.333333333336</v>
      </c>
      <c r="B3610" s="1">
        <v>317.72</v>
      </c>
      <c r="C3610" s="1">
        <v>275.56981</v>
      </c>
      <c r="D3610" s="1">
        <v>0.152956486779157</v>
      </c>
      <c r="E3610" s="5">
        <f t="shared" si="1"/>
        <v>0.1359304872</v>
      </c>
    </row>
    <row r="3611">
      <c r="A3611" s="3">
        <v>44893.375</v>
      </c>
      <c r="B3611" s="1">
        <v>294.82</v>
      </c>
      <c r="C3611" s="1">
        <v>279.19179</v>
      </c>
      <c r="D3611" s="1">
        <v>0.0559766102004645</v>
      </c>
      <c r="E3611" s="5">
        <f t="shared" si="1"/>
        <v>0.1314247586</v>
      </c>
    </row>
    <row r="3612">
      <c r="A3612" s="3">
        <v>44893.416666666664</v>
      </c>
      <c r="B3612" s="1">
        <v>271.9</v>
      </c>
      <c r="C3612" s="1">
        <v>285.53369</v>
      </c>
      <c r="D3612" s="1">
        <v>0.0477480958551686</v>
      </c>
      <c r="E3612" s="5">
        <f t="shared" si="1"/>
        <v>0.1274997113</v>
      </c>
    </row>
    <row r="3613">
      <c r="A3613" s="3">
        <v>44893.458333333336</v>
      </c>
      <c r="B3613" s="1">
        <v>259.03</v>
      </c>
      <c r="C3613" s="1">
        <v>293.76561</v>
      </c>
      <c r="D3613" s="1">
        <v>0.118242601644215</v>
      </c>
      <c r="E3613" s="5">
        <f t="shared" si="1"/>
        <v>0.1271375074</v>
      </c>
    </row>
    <row r="3614">
      <c r="A3614" s="3">
        <v>44893.5</v>
      </c>
      <c r="B3614" s="1">
        <v>252.02</v>
      </c>
      <c r="C3614" s="1">
        <v>299.66135</v>
      </c>
      <c r="D3614" s="1">
        <v>0.158983966400738</v>
      </c>
      <c r="E3614" s="5">
        <f t="shared" si="1"/>
        <v>0.1306716611</v>
      </c>
    </row>
    <row r="3615">
      <c r="A3615" s="3">
        <v>44893.541666666664</v>
      </c>
      <c r="B3615" s="1">
        <v>255.79</v>
      </c>
      <c r="C3615" s="1">
        <v>300.55752</v>
      </c>
      <c r="D3615" s="1">
        <v>0.148948261218019</v>
      </c>
      <c r="E3615" s="5">
        <f t="shared" si="1"/>
        <v>0.1354900003</v>
      </c>
    </row>
    <row r="3616">
      <c r="A3616" s="3">
        <v>44893.583333333336</v>
      </c>
      <c r="B3616" s="1">
        <v>255.16</v>
      </c>
      <c r="C3616" s="1">
        <v>296.41296</v>
      </c>
      <c r="D3616" s="1">
        <v>0.139173941652213</v>
      </c>
      <c r="E3616" s="5">
        <f t="shared" si="1"/>
        <v>0.1407721748</v>
      </c>
    </row>
    <row r="3617">
      <c r="A3617" s="3">
        <v>44893.625</v>
      </c>
      <c r="B3617" s="1">
        <v>235.77</v>
      </c>
      <c r="C3617" s="1">
        <v>291.11509</v>
      </c>
      <c r="D3617" s="1">
        <v>0.190114122905823</v>
      </c>
      <c r="E3617" s="5">
        <f t="shared" si="1"/>
        <v>0.1448237559</v>
      </c>
    </row>
    <row r="3618">
      <c r="A3618" s="3">
        <v>44893.666666666664</v>
      </c>
      <c r="B3618" s="1">
        <v>225.97</v>
      </c>
      <c r="C3618" s="1">
        <v>284.12008</v>
      </c>
      <c r="D3618" s="1">
        <v>0.204667266037655</v>
      </c>
      <c r="E3618" s="5">
        <f t="shared" si="1"/>
        <v>0.148014088</v>
      </c>
    </row>
    <row r="3619">
      <c r="A3619" s="3">
        <v>44893.708333333336</v>
      </c>
      <c r="B3619" s="1">
        <v>221.8</v>
      </c>
      <c r="C3619" s="1">
        <v>276.85449</v>
      </c>
      <c r="D3619" s="1">
        <v>0.198857132495846</v>
      </c>
      <c r="E3619" s="5">
        <f t="shared" si="1"/>
        <v>0.1502190403</v>
      </c>
    </row>
    <row r="3620">
      <c r="A3620" s="3">
        <v>44893.75</v>
      </c>
      <c r="B3620" s="1">
        <v>212.71</v>
      </c>
      <c r="C3620" s="1">
        <v>270.18977</v>
      </c>
      <c r="D3620" s="1">
        <v>0.212738513378948</v>
      </c>
      <c r="E3620" s="5">
        <f t="shared" si="1"/>
        <v>0.1536353112</v>
      </c>
    </row>
    <row r="3621">
      <c r="A3621" s="3">
        <v>44893.791666666664</v>
      </c>
      <c r="B3621" s="1">
        <v>213.21</v>
      </c>
      <c r="C3621" s="1">
        <v>263.4294</v>
      </c>
      <c r="D3621" s="1">
        <v>0.190637035957262</v>
      </c>
      <c r="E3621" s="5">
        <f t="shared" si="1"/>
        <v>0.1560992962</v>
      </c>
    </row>
    <row r="3622">
      <c r="A3622" s="3">
        <v>44893.833333333336</v>
      </c>
      <c r="B3622" s="1">
        <v>212.51</v>
      </c>
      <c r="C3622" s="1">
        <v>257.85766</v>
      </c>
      <c r="D3622" s="1">
        <v>0.175863148684433</v>
      </c>
      <c r="E3622" s="5">
        <f t="shared" si="1"/>
        <v>0.1577220519</v>
      </c>
    </row>
    <row r="3623">
      <c r="A3623" s="3">
        <v>44893.875</v>
      </c>
      <c r="B3623" s="1">
        <v>208.49</v>
      </c>
      <c r="C3623" s="1">
        <v>255.24408</v>
      </c>
      <c r="D3623" s="1">
        <v>0.183174003487171</v>
      </c>
      <c r="E3623" s="5">
        <f t="shared" si="1"/>
        <v>0.1596671728</v>
      </c>
    </row>
    <row r="3624">
      <c r="A3624" s="3">
        <v>44893.916666666664</v>
      </c>
      <c r="B3624" s="1">
        <v>206.21</v>
      </c>
      <c r="C3624" s="1">
        <v>256.33528</v>
      </c>
      <c r="D3624" s="1">
        <v>0.195545771147849</v>
      </c>
      <c r="E3624" s="5">
        <f t="shared" si="1"/>
        <v>0.1623723794</v>
      </c>
    </row>
    <row r="3625">
      <c r="A3625" s="3">
        <v>44893.958333333336</v>
      </c>
      <c r="B3625" s="1">
        <v>226.64</v>
      </c>
      <c r="C3625" s="1">
        <v>261.2424</v>
      </c>
      <c r="D3625" s="1">
        <v>0.132453231175337</v>
      </c>
      <c r="E3625" s="5">
        <f t="shared" si="1"/>
        <v>0.1667911848</v>
      </c>
    </row>
    <row r="3626">
      <c r="A3626" s="3">
        <v>44894.0</v>
      </c>
      <c r="B3626" s="1">
        <v>248.69</v>
      </c>
      <c r="C3626" s="1">
        <v>256.9888</v>
      </c>
      <c r="D3626" s="1">
        <v>0.032292457881433</v>
      </c>
      <c r="E3626" s="5">
        <f t="shared" si="1"/>
        <v>0.1656171736</v>
      </c>
    </row>
    <row r="3627">
      <c r="A3627" s="3">
        <v>44894.041666666664</v>
      </c>
      <c r="B3627" s="1">
        <v>233.23</v>
      </c>
      <c r="C3627" s="1">
        <v>251.05353</v>
      </c>
      <c r="D3627" s="1">
        <v>0.0709949388084684</v>
      </c>
      <c r="E3627" s="5">
        <f t="shared" si="1"/>
        <v>0.1644359018</v>
      </c>
    </row>
    <row r="3628">
      <c r="A3628" s="3">
        <v>44894.083333333336</v>
      </c>
      <c r="B3628" s="1">
        <v>220.94</v>
      </c>
      <c r="C3628" s="1">
        <v>240.45934</v>
      </c>
      <c r="D3628" s="1">
        <v>0.0811752207254665</v>
      </c>
      <c r="E3628" s="5">
        <f t="shared" si="1"/>
        <v>0.1623068763</v>
      </c>
    </row>
    <row r="3629">
      <c r="A3629" s="3">
        <v>44894.125</v>
      </c>
      <c r="B3629" s="1">
        <v>218.13</v>
      </c>
      <c r="C3629" s="1">
        <v>226.35566</v>
      </c>
      <c r="D3629" s="1">
        <v>0.0363395375224989</v>
      </c>
      <c r="E3629" s="5">
        <f t="shared" si="1"/>
        <v>0.1562168222</v>
      </c>
    </row>
    <row r="3630">
      <c r="A3630" s="3">
        <v>44894.166666666664</v>
      </c>
      <c r="B3630" s="1">
        <v>209.94</v>
      </c>
      <c r="C3630" s="1">
        <v>210.56536</v>
      </c>
      <c r="D3630" s="1">
        <v>0.00296990920063965</v>
      </c>
      <c r="E3630" s="5">
        <f t="shared" si="1"/>
        <v>0.1466058499</v>
      </c>
    </row>
    <row r="3631">
      <c r="A3631" s="3">
        <v>44894.208333333336</v>
      </c>
      <c r="B3631" s="1">
        <v>195.96</v>
      </c>
      <c r="C3631" s="1">
        <v>195.40585</v>
      </c>
      <c r="D3631" s="1">
        <v>0.00283589257946996</v>
      </c>
      <c r="E3631" s="5">
        <f t="shared" si="1"/>
        <v>0.1354078434</v>
      </c>
    </row>
    <row r="3632">
      <c r="A3632" s="3">
        <v>44894.25</v>
      </c>
      <c r="B3632" s="1">
        <v>166.0</v>
      </c>
      <c r="C3632" s="1">
        <v>183.1543</v>
      </c>
      <c r="D3632" s="1">
        <v>0.0936603727021424</v>
      </c>
      <c r="E3632" s="5">
        <f t="shared" si="1"/>
        <v>0.1279156681</v>
      </c>
    </row>
    <row r="3633">
      <c r="A3633" s="3">
        <v>44894.291666666664</v>
      </c>
      <c r="B3633" s="1">
        <v>147.54</v>
      </c>
      <c r="C3633" s="1">
        <v>175.01197</v>
      </c>
      <c r="D3633" s="1">
        <v>0.156971948832985</v>
      </c>
      <c r="E3633" s="5">
        <f t="shared" si="1"/>
        <v>0.1243050195</v>
      </c>
    </row>
    <row r="3634">
      <c r="A3634" s="3">
        <v>44894.333333333336</v>
      </c>
      <c r="B3634" s="1">
        <v>143.57</v>
      </c>
      <c r="C3634" s="1">
        <v>171.57701</v>
      </c>
      <c r="D3634" s="1">
        <v>0.163232883006878</v>
      </c>
      <c r="E3634" s="5">
        <f t="shared" si="1"/>
        <v>0.1247332026</v>
      </c>
    </row>
    <row r="3635">
      <c r="A3635" s="3">
        <v>44894.375</v>
      </c>
      <c r="B3635" s="1">
        <v>138.19</v>
      </c>
      <c r="C3635" s="1">
        <v>172.72374</v>
      </c>
      <c r="D3635" s="1">
        <v>0.1999362681702</v>
      </c>
      <c r="E3635" s="5">
        <f t="shared" si="1"/>
        <v>0.1307315217</v>
      </c>
    </row>
    <row r="3636">
      <c r="A3636" s="3">
        <v>44894.416666666664</v>
      </c>
      <c r="B3636" s="1">
        <v>136.95</v>
      </c>
      <c r="C3636" s="1">
        <v>178.09612</v>
      </c>
      <c r="D3636" s="1">
        <v>0.231033219589511</v>
      </c>
      <c r="E3636" s="5">
        <f t="shared" si="1"/>
        <v>0.1383684019</v>
      </c>
    </row>
    <row r="3637">
      <c r="A3637" s="3">
        <v>44894.458333333336</v>
      </c>
      <c r="B3637" s="1">
        <v>146.13</v>
      </c>
      <c r="C3637" s="1">
        <v>186.76123</v>
      </c>
      <c r="D3637" s="1">
        <v>0.217557091479853</v>
      </c>
      <c r="E3637" s="5">
        <f t="shared" si="1"/>
        <v>0.1425065056</v>
      </c>
    </row>
    <row r="3638">
      <c r="A3638" s="3">
        <v>44894.5</v>
      </c>
      <c r="B3638" s="1">
        <v>167.27</v>
      </c>
      <c r="C3638" s="1">
        <v>196.2229</v>
      </c>
      <c r="D3638" s="1">
        <v>0.147551075842829</v>
      </c>
      <c r="E3638" s="5">
        <f t="shared" si="1"/>
        <v>0.1420301352</v>
      </c>
    </row>
    <row r="3639">
      <c r="A3639" s="3">
        <v>44894.541666666664</v>
      </c>
      <c r="B3639" s="1">
        <v>193.24</v>
      </c>
      <c r="C3639" s="1">
        <v>204.83917</v>
      </c>
      <c r="D3639" s="1">
        <v>0.0566257420394741</v>
      </c>
      <c r="E3639" s="5">
        <f t="shared" si="1"/>
        <v>0.1381833636</v>
      </c>
    </row>
    <row r="3640">
      <c r="A3640" s="3">
        <v>44894.583333333336</v>
      </c>
      <c r="B3640" s="1">
        <v>206.1</v>
      </c>
      <c r="C3640" s="1">
        <v>212.31859</v>
      </c>
      <c r="D3640" s="1">
        <v>0.029288956751267</v>
      </c>
      <c r="E3640" s="5">
        <f t="shared" si="1"/>
        <v>0.1336048225</v>
      </c>
    </row>
    <row r="3641">
      <c r="A3641" s="3">
        <v>44894.625</v>
      </c>
      <c r="B3641" s="1">
        <v>204.23</v>
      </c>
      <c r="C3641" s="1">
        <v>220.39201</v>
      </c>
      <c r="D3641" s="1">
        <v>0.073333012390059</v>
      </c>
      <c r="E3641" s="5">
        <f t="shared" si="1"/>
        <v>0.1287389429</v>
      </c>
    </row>
    <row r="3642">
      <c r="A3642" s="3">
        <v>44894.666666666664</v>
      </c>
      <c r="B3642" s="1">
        <v>205.28</v>
      </c>
      <c r="C3642" s="1">
        <v>227.00804</v>
      </c>
      <c r="D3642" s="1">
        <v>0.0957148478089145</v>
      </c>
      <c r="E3642" s="5">
        <f t="shared" si="1"/>
        <v>0.1241992588</v>
      </c>
    </row>
    <row r="3643">
      <c r="A3643" s="3">
        <v>44894.708333333336</v>
      </c>
      <c r="B3643" s="1">
        <v>200.13</v>
      </c>
      <c r="C3643" s="1">
        <v>233.13383</v>
      </c>
      <c r="D3643" s="1">
        <v>0.141566026689477</v>
      </c>
      <c r="E3643" s="5">
        <f t="shared" si="1"/>
        <v>0.1218121294</v>
      </c>
    </row>
    <row r="3644">
      <c r="A3644" s="3">
        <v>44894.75</v>
      </c>
      <c r="B3644" s="1">
        <v>202.6</v>
      </c>
      <c r="C3644" s="1">
        <v>239.00376</v>
      </c>
      <c r="D3644" s="1">
        <v>0.15231459120141</v>
      </c>
      <c r="E3644" s="5">
        <f t="shared" si="1"/>
        <v>0.119294466</v>
      </c>
    </row>
    <row r="3645">
      <c r="A3645" s="3">
        <v>44894.791666666664</v>
      </c>
      <c r="B3645" s="1">
        <v>204.7</v>
      </c>
      <c r="C3645" s="1">
        <v>244.32945</v>
      </c>
      <c r="D3645" s="1">
        <v>0.162196779798751</v>
      </c>
      <c r="E3645" s="5">
        <f t="shared" si="1"/>
        <v>0.1181094553</v>
      </c>
    </row>
    <row r="3646">
      <c r="A3646" s="3">
        <v>44894.833333333336</v>
      </c>
      <c r="B3646" s="1">
        <v>212.6</v>
      </c>
      <c r="C3646" s="1">
        <v>249.39273</v>
      </c>
      <c r="D3646" s="1">
        <v>0.147529280424493</v>
      </c>
      <c r="E3646" s="5">
        <f t="shared" si="1"/>
        <v>0.1169288775</v>
      </c>
    </row>
    <row r="3647">
      <c r="A3647" s="3">
        <v>44894.875</v>
      </c>
      <c r="B3647" s="1">
        <v>221.41</v>
      </c>
      <c r="C3647" s="1">
        <v>254.59671</v>
      </c>
      <c r="D3647" s="1">
        <v>0.130350113322359</v>
      </c>
      <c r="E3647" s="5">
        <f t="shared" si="1"/>
        <v>0.114727882</v>
      </c>
    </row>
    <row r="3648">
      <c r="A3648" s="3">
        <v>44894.916666666664</v>
      </c>
      <c r="B3648" s="1">
        <v>229.91</v>
      </c>
      <c r="C3648" s="1">
        <v>258.58137</v>
      </c>
      <c r="D3648" s="1">
        <v>0.110879488340556</v>
      </c>
      <c r="E3648" s="5">
        <f t="shared" si="1"/>
        <v>0.1112001203</v>
      </c>
    </row>
    <row r="3649">
      <c r="A3649" s="3">
        <v>44894.958333333336</v>
      </c>
      <c r="B3649" s="1">
        <v>253.34</v>
      </c>
      <c r="C3649" s="1">
        <v>261.43674</v>
      </c>
      <c r="D3649" s="1">
        <v>0.0309701689211699</v>
      </c>
      <c r="E3649" s="5">
        <f t="shared" si="1"/>
        <v>0.1069716593</v>
      </c>
    </row>
    <row r="3650">
      <c r="A3650" s="3">
        <v>44895.0</v>
      </c>
      <c r="B3650" s="1">
        <v>284.83</v>
      </c>
      <c r="C3650" s="1">
        <v>283.03602</v>
      </c>
      <c r="D3650" s="1">
        <v>0.00633834520426049</v>
      </c>
      <c r="E3650" s="5">
        <f t="shared" si="1"/>
        <v>0.105890238</v>
      </c>
    </row>
    <row r="3651">
      <c r="A3651" s="3">
        <v>44895.041666666664</v>
      </c>
      <c r="B3651" s="1">
        <v>285.01</v>
      </c>
      <c r="C3651" s="1">
        <v>275.54134</v>
      </c>
      <c r="D3651" s="1">
        <v>0.0343638453670872</v>
      </c>
      <c r="E3651" s="5">
        <f t="shared" si="1"/>
        <v>0.1043639424</v>
      </c>
    </row>
    <row r="3652">
      <c r="A3652" s="3">
        <v>44895.083333333336</v>
      </c>
      <c r="B3652" s="1">
        <v>260.33</v>
      </c>
      <c r="C3652" s="1">
        <v>262.7904</v>
      </c>
      <c r="D3652" s="1">
        <v>0.00936259467621341</v>
      </c>
      <c r="E3652" s="5">
        <f t="shared" si="1"/>
        <v>0.1013717497</v>
      </c>
    </row>
    <row r="3653">
      <c r="A3653" s="3">
        <v>44895.125</v>
      </c>
      <c r="B3653" s="1">
        <v>239.03</v>
      </c>
      <c r="C3653" s="1">
        <v>247.49861</v>
      </c>
      <c r="D3653" s="1">
        <v>0.0342167982276749</v>
      </c>
      <c r="E3653" s="5">
        <f t="shared" si="1"/>
        <v>0.1012833022</v>
      </c>
    </row>
    <row r="3654">
      <c r="A3654" s="3">
        <v>44895.166666666664</v>
      </c>
      <c r="B3654" s="1">
        <v>225.74</v>
      </c>
      <c r="C3654" s="1">
        <v>231.3272</v>
      </c>
      <c r="D3654" s="1">
        <v>0.0241528017457523</v>
      </c>
      <c r="E3654" s="5">
        <f t="shared" si="1"/>
        <v>0.1021659227</v>
      </c>
    </row>
    <row r="3655">
      <c r="A3655" s="3">
        <v>44895.208333333336</v>
      </c>
      <c r="B3655" s="1">
        <v>222.62</v>
      </c>
      <c r="C3655" s="1">
        <v>217.90659</v>
      </c>
      <c r="D3655" s="1">
        <v>0.0216304151242053</v>
      </c>
      <c r="E3655" s="5">
        <f t="shared" si="1"/>
        <v>0.1029490278</v>
      </c>
    </row>
    <row r="3656">
      <c r="A3656" s="3">
        <v>44895.25</v>
      </c>
      <c r="B3656" s="1">
        <v>212.78</v>
      </c>
      <c r="C3656" s="1">
        <v>209.97453</v>
      </c>
      <c r="D3656" s="1">
        <v>0.0133610014509855</v>
      </c>
      <c r="E3656" s="5">
        <f t="shared" si="1"/>
        <v>0.09960322068</v>
      </c>
    </row>
    <row r="3657">
      <c r="A3657" s="3">
        <v>44895.291666666664</v>
      </c>
      <c r="B3657" s="1">
        <v>214.52</v>
      </c>
      <c r="C3657" s="1">
        <v>207.34997</v>
      </c>
      <c r="D3657" s="1">
        <v>0.0345793635755047</v>
      </c>
      <c r="E3657" s="5">
        <f t="shared" si="1"/>
        <v>0.09450352963</v>
      </c>
    </row>
    <row r="3658">
      <c r="A3658" s="3">
        <v>44895.333333333336</v>
      </c>
      <c r="B3658" s="1">
        <v>235.09</v>
      </c>
      <c r="C3658" s="1">
        <v>208.44866</v>
      </c>
      <c r="D3658" s="1">
        <v>0.127807681757225</v>
      </c>
      <c r="E3658" s="5">
        <f t="shared" si="1"/>
        <v>0.09302747958</v>
      </c>
    </row>
    <row r="3659">
      <c r="A3659" s="3">
        <v>44895.375</v>
      </c>
      <c r="B3659" s="1">
        <v>261.2</v>
      </c>
      <c r="C3659" s="1">
        <v>211.80979</v>
      </c>
      <c r="D3659" s="1">
        <v>0.233181903442706</v>
      </c>
      <c r="E3659" s="5">
        <f t="shared" si="1"/>
        <v>0.09441271438</v>
      </c>
    </row>
    <row r="3660">
      <c r="A3660" s="3">
        <v>44895.416666666664</v>
      </c>
      <c r="B3660" s="1">
        <v>277.3</v>
      </c>
      <c r="C3660" s="1">
        <v>216.78841</v>
      </c>
      <c r="D3660" s="1">
        <v>0.279127421987181</v>
      </c>
      <c r="E3660" s="5">
        <f t="shared" si="1"/>
        <v>0.09641663948</v>
      </c>
    </row>
    <row r="3661">
      <c r="A3661" s="3">
        <v>44895.458333333336</v>
      </c>
      <c r="B3661" s="1">
        <v>282.85</v>
      </c>
      <c r="C3661" s="1">
        <v>223.07288</v>
      </c>
      <c r="D3661" s="1">
        <v>0.267971256748018</v>
      </c>
      <c r="E3661" s="5">
        <f t="shared" si="1"/>
        <v>0.0985172297</v>
      </c>
    </row>
    <row r="3662">
      <c r="A3662" s="3">
        <v>44895.5</v>
      </c>
      <c r="B3662" s="1">
        <v>283.62</v>
      </c>
      <c r="C3662" s="1">
        <v>229.14906</v>
      </c>
      <c r="D3662" s="1">
        <v>0.237709637560808</v>
      </c>
      <c r="E3662" s="5">
        <f t="shared" si="1"/>
        <v>0.1022738364</v>
      </c>
    </row>
    <row r="3663">
      <c r="A3663" s="3">
        <v>44895.541666666664</v>
      </c>
      <c r="B3663" s="1">
        <v>304.08</v>
      </c>
      <c r="C3663" s="1">
        <v>232.10415</v>
      </c>
      <c r="D3663" s="1">
        <v>0.310101521235186</v>
      </c>
      <c r="E3663" s="5">
        <f t="shared" si="1"/>
        <v>0.1128353272</v>
      </c>
    </row>
    <row r="3664">
      <c r="A3664" s="3">
        <v>44895.583333333336</v>
      </c>
      <c r="B3664" s="1">
        <v>310.46</v>
      </c>
      <c r="C3664" s="1">
        <v>230.49484</v>
      </c>
      <c r="D3664" s="1">
        <v>0.346928200214807</v>
      </c>
      <c r="E3664" s="5">
        <f t="shared" si="1"/>
        <v>0.1260702957</v>
      </c>
    </row>
    <row r="3665">
      <c r="A3665" s="3">
        <v>44895.625</v>
      </c>
      <c r="B3665" s="1">
        <v>283.85</v>
      </c>
      <c r="C3665" s="1">
        <v>228.2111</v>
      </c>
      <c r="D3665" s="1">
        <v>0.243804530103925</v>
      </c>
      <c r="E3665" s="5">
        <f t="shared" si="1"/>
        <v>0.1331732756</v>
      </c>
    </row>
    <row r="3666">
      <c r="A3666" s="3">
        <v>44895.666666666664</v>
      </c>
      <c r="B3666" s="1">
        <v>262.35</v>
      </c>
      <c r="C3666" s="1">
        <v>225.23348</v>
      </c>
      <c r="D3666" s="1">
        <v>0.164791309000775</v>
      </c>
      <c r="E3666" s="5">
        <f t="shared" si="1"/>
        <v>0.1360514615</v>
      </c>
    </row>
    <row r="3667">
      <c r="A3667" s="3">
        <v>44895.708333333336</v>
      </c>
      <c r="B3667" s="1">
        <v>264.42</v>
      </c>
      <c r="C3667" s="1">
        <v>224.05505</v>
      </c>
      <c r="D3667" s="1">
        <v>0.180156394600344</v>
      </c>
      <c r="E3667" s="5">
        <f t="shared" si="1"/>
        <v>0.1376593935</v>
      </c>
    </row>
    <row r="3668">
      <c r="A3668" s="3">
        <v>44895.75</v>
      </c>
      <c r="B3668" s="1">
        <v>269.3</v>
      </c>
      <c r="C3668" s="1">
        <v>226.0449</v>
      </c>
      <c r="D3668" s="1">
        <v>0.191356230554195</v>
      </c>
      <c r="E3668" s="5">
        <f t="shared" si="1"/>
        <v>0.1392861285</v>
      </c>
    </row>
    <row r="3669">
      <c r="A3669" s="3">
        <v>44895.791666666664</v>
      </c>
      <c r="B3669" s="1">
        <v>270.25</v>
      </c>
      <c r="C3669" s="1">
        <v>228.70985</v>
      </c>
      <c r="D3669" s="1">
        <v>0.181628163369439</v>
      </c>
      <c r="E3669" s="5">
        <f t="shared" si="1"/>
        <v>0.1400957695</v>
      </c>
    </row>
    <row r="3670">
      <c r="A3670" s="3">
        <v>44895.833333333336</v>
      </c>
      <c r="B3670" s="1">
        <v>268.31</v>
      </c>
      <c r="C3670" s="1">
        <v>230.07515</v>
      </c>
      <c r="D3670" s="1">
        <v>0.166184179386604</v>
      </c>
      <c r="E3670" s="5">
        <f t="shared" si="1"/>
        <v>0.1408730569</v>
      </c>
    </row>
    <row r="3671">
      <c r="A3671" s="3">
        <v>44895.875</v>
      </c>
      <c r="B3671" s="1">
        <v>261.1</v>
      </c>
      <c r="C3671" s="1">
        <v>230.64143</v>
      </c>
      <c r="D3671" s="1">
        <v>0.132060272085548</v>
      </c>
      <c r="E3671" s="5">
        <f t="shared" si="1"/>
        <v>0.1409443135</v>
      </c>
    </row>
    <row r="3672">
      <c r="A3672" s="3">
        <v>44895.916666666664</v>
      </c>
      <c r="B3672" s="1">
        <v>261.18</v>
      </c>
      <c r="C3672" s="1">
        <v>231.04021</v>
      </c>
      <c r="D3672" s="1">
        <v>0.130452573601798</v>
      </c>
      <c r="E3672" s="5">
        <f t="shared" si="1"/>
        <v>0.1417598587</v>
      </c>
    </row>
    <row r="3673">
      <c r="A3673" s="3">
        <v>44895.958333333336</v>
      </c>
      <c r="B3673" s="1">
        <v>291.09</v>
      </c>
      <c r="C3673" s="1">
        <v>232.59655</v>
      </c>
      <c r="D3673" s="1">
        <v>0.251480299256373</v>
      </c>
      <c r="E3673" s="5">
        <f t="shared" si="1"/>
        <v>0.1509477808</v>
      </c>
    </row>
    <row r="3674">
      <c r="A3674" s="3">
        <v>44896.0</v>
      </c>
      <c r="B3674" s="1">
        <v>327.4</v>
      </c>
      <c r="C3674" s="1">
        <v>310.5442</v>
      </c>
      <c r="D3674" s="1">
        <v>0.0542782637705034</v>
      </c>
      <c r="E3674" s="5">
        <f t="shared" si="1"/>
        <v>0.1529452775</v>
      </c>
    </row>
    <row r="3675">
      <c r="A3675" s="3">
        <v>44896.041666666664</v>
      </c>
      <c r="B3675" s="1">
        <v>324.28</v>
      </c>
      <c r="C3675" s="1">
        <v>309.2884</v>
      </c>
      <c r="D3675" s="1">
        <v>0.0484712650070288</v>
      </c>
      <c r="E3675" s="5">
        <f t="shared" si="1"/>
        <v>0.1535330866</v>
      </c>
    </row>
    <row r="3676">
      <c r="A3676" s="3">
        <v>44896.083333333336</v>
      </c>
      <c r="B3676" s="1">
        <v>313.18</v>
      </c>
      <c r="C3676" s="1">
        <v>300.55362</v>
      </c>
      <c r="D3676" s="1">
        <v>0.0420104073276508</v>
      </c>
      <c r="E3676" s="5">
        <f t="shared" si="1"/>
        <v>0.1548934121</v>
      </c>
    </row>
    <row r="3677">
      <c r="A3677" s="3">
        <v>44896.125</v>
      </c>
      <c r="B3677" s="1">
        <v>301.37</v>
      </c>
      <c r="C3677" s="1">
        <v>286.72185</v>
      </c>
      <c r="D3677" s="1">
        <v>0.0510883631645093</v>
      </c>
      <c r="E3677" s="5">
        <f t="shared" si="1"/>
        <v>0.155596394</v>
      </c>
    </row>
    <row r="3678">
      <c r="A3678" s="3">
        <v>44896.166666666664</v>
      </c>
      <c r="B3678" s="1">
        <v>291.96</v>
      </c>
      <c r="C3678" s="1">
        <v>271.15076</v>
      </c>
      <c r="D3678" s="1">
        <v>0.076744169922297</v>
      </c>
      <c r="E3678" s="5">
        <f t="shared" si="1"/>
        <v>0.157787701</v>
      </c>
    </row>
    <row r="3679">
      <c r="A3679" s="3">
        <v>44896.208333333336</v>
      </c>
      <c r="B3679" s="1">
        <v>283.61</v>
      </c>
      <c r="C3679" s="1">
        <v>257.42367</v>
      </c>
      <c r="D3679" s="1">
        <v>0.101724639385337</v>
      </c>
      <c r="E3679" s="5">
        <f t="shared" si="1"/>
        <v>0.1611249604</v>
      </c>
    </row>
    <row r="3680">
      <c r="A3680" s="3">
        <v>44896.25</v>
      </c>
      <c r="B3680" s="1">
        <v>281.08</v>
      </c>
      <c r="C3680" s="1">
        <v>247.56339</v>
      </c>
      <c r="D3680" s="1">
        <v>0.135385971245586</v>
      </c>
      <c r="E3680" s="5">
        <f t="shared" si="1"/>
        <v>0.1662093341</v>
      </c>
    </row>
    <row r="3681">
      <c r="A3681" s="3">
        <v>44896.291666666664</v>
      </c>
      <c r="B3681" s="1">
        <v>285.88</v>
      </c>
      <c r="C3681" s="1">
        <v>241.04191</v>
      </c>
      <c r="D3681" s="1">
        <v>0.186017817399472</v>
      </c>
      <c r="E3681" s="5">
        <f t="shared" si="1"/>
        <v>0.1725192697</v>
      </c>
    </row>
    <row r="3682">
      <c r="A3682" s="3">
        <v>44896.333333333336</v>
      </c>
      <c r="B3682" s="1">
        <v>287.62</v>
      </c>
      <c r="C3682" s="1">
        <v>237.85879</v>
      </c>
      <c r="D3682" s="1">
        <v>0.20920483956048</v>
      </c>
      <c r="E3682" s="5">
        <f t="shared" si="1"/>
        <v>0.1759108179</v>
      </c>
    </row>
    <row r="3683">
      <c r="A3683" s="3">
        <v>44896.375</v>
      </c>
      <c r="B3683" s="1">
        <v>284.53</v>
      </c>
      <c r="C3683" s="1">
        <v>239.17466</v>
      </c>
      <c r="D3683" s="1">
        <v>0.18963271443555</v>
      </c>
      <c r="E3683" s="5">
        <f t="shared" si="1"/>
        <v>0.1740962684</v>
      </c>
    </row>
    <row r="3684">
      <c r="A3684" s="3">
        <v>44896.416666666664</v>
      </c>
      <c r="B3684" s="1">
        <v>285.63</v>
      </c>
      <c r="C3684" s="1">
        <v>245.37551</v>
      </c>
      <c r="D3684" s="1">
        <v>0.164052598403157</v>
      </c>
      <c r="E3684" s="5">
        <f t="shared" si="1"/>
        <v>0.1693014841</v>
      </c>
    </row>
    <row r="3685">
      <c r="A3685" s="3">
        <v>44896.458333333336</v>
      </c>
      <c r="B3685" s="1">
        <v>295.2</v>
      </c>
      <c r="C3685" s="1">
        <v>255.35802</v>
      </c>
      <c r="D3685" s="1">
        <v>0.156024001125948</v>
      </c>
      <c r="E3685" s="5">
        <f t="shared" si="1"/>
        <v>0.1646370151</v>
      </c>
    </row>
    <row r="3686">
      <c r="A3686" s="3">
        <v>44896.5</v>
      </c>
      <c r="B3686" s="1">
        <v>305.95</v>
      </c>
      <c r="C3686" s="1">
        <v>264.84055</v>
      </c>
      <c r="D3686" s="1">
        <v>0.155223397625476</v>
      </c>
      <c r="E3686" s="5">
        <f t="shared" si="1"/>
        <v>0.1612000884</v>
      </c>
    </row>
    <row r="3687">
      <c r="A3687" s="3">
        <v>44896.541666666664</v>
      </c>
      <c r="B3687" s="1">
        <v>310.54</v>
      </c>
      <c r="C3687" s="1">
        <v>269.81456</v>
      </c>
      <c r="D3687" s="1">
        <v>0.150938629850072</v>
      </c>
      <c r="E3687" s="5">
        <f t="shared" si="1"/>
        <v>0.1545683013</v>
      </c>
    </row>
    <row r="3688">
      <c r="A3688" s="3">
        <v>44896.583333333336</v>
      </c>
      <c r="B3688" s="1">
        <v>300.36</v>
      </c>
      <c r="C3688" s="1">
        <v>268.81877</v>
      </c>
      <c r="D3688" s="1">
        <v>0.117332692207467</v>
      </c>
      <c r="E3688" s="5">
        <f t="shared" si="1"/>
        <v>0.1450018218</v>
      </c>
    </row>
    <row r="3689">
      <c r="A3689" s="3">
        <v>44896.625</v>
      </c>
      <c r="B3689" s="1">
        <v>283.31</v>
      </c>
      <c r="C3689" s="1">
        <v>265.72167</v>
      </c>
      <c r="D3689" s="1">
        <v>0.0661908003212533</v>
      </c>
      <c r="E3689" s="5">
        <f t="shared" si="1"/>
        <v>0.1376012497</v>
      </c>
    </row>
    <row r="3690">
      <c r="A3690" s="3">
        <v>44896.666666666664</v>
      </c>
      <c r="B3690" s="1">
        <v>261.82</v>
      </c>
      <c r="C3690" s="1">
        <v>261.34086</v>
      </c>
      <c r="D3690" s="1">
        <v>0.00183339107401717</v>
      </c>
      <c r="E3690" s="5">
        <f t="shared" si="1"/>
        <v>0.1308113364</v>
      </c>
    </row>
    <row r="3691">
      <c r="A3691" s="3">
        <v>44896.708333333336</v>
      </c>
      <c r="B3691" s="1">
        <v>259.49</v>
      </c>
      <c r="C3691" s="1">
        <v>257.5895</v>
      </c>
      <c r="D3691" s="1">
        <v>0.0073780181257389</v>
      </c>
      <c r="E3691" s="5">
        <f t="shared" si="1"/>
        <v>0.1236122374</v>
      </c>
    </row>
    <row r="3692">
      <c r="A3692" s="3">
        <v>44896.75</v>
      </c>
      <c r="B3692" s="1">
        <v>256.82</v>
      </c>
      <c r="C3692" s="1">
        <v>254.79892</v>
      </c>
      <c r="D3692" s="1">
        <v>0.00793205873871044</v>
      </c>
      <c r="E3692" s="5">
        <f t="shared" si="1"/>
        <v>0.1159695636</v>
      </c>
    </row>
    <row r="3693">
      <c r="A3693" s="3">
        <v>44896.791666666664</v>
      </c>
      <c r="B3693" s="1">
        <v>265.27</v>
      </c>
      <c r="C3693" s="1">
        <v>251.87767</v>
      </c>
      <c r="D3693" s="1">
        <v>0.0531699773147813</v>
      </c>
      <c r="E3693" s="5">
        <f t="shared" si="1"/>
        <v>0.1106171392</v>
      </c>
    </row>
    <row r="3694">
      <c r="A3694" s="3">
        <v>44896.833333333336</v>
      </c>
      <c r="B3694" s="1">
        <v>267.94</v>
      </c>
      <c r="C3694" s="1">
        <v>249.48089</v>
      </c>
      <c r="D3694" s="1">
        <v>0.0739900759533125</v>
      </c>
      <c r="E3694" s="5">
        <f t="shared" si="1"/>
        <v>0.1067757182</v>
      </c>
    </row>
    <row r="3695">
      <c r="A3695" s="3">
        <v>44896.875</v>
      </c>
      <c r="B3695" s="1">
        <v>256.24</v>
      </c>
      <c r="C3695" s="1">
        <v>250.12756</v>
      </c>
      <c r="D3695" s="1">
        <v>0.0244372911165807</v>
      </c>
      <c r="E3695" s="5">
        <f t="shared" si="1"/>
        <v>0.1022914273</v>
      </c>
    </row>
    <row r="3696">
      <c r="A3696" s="3">
        <v>44896.916666666664</v>
      </c>
      <c r="B3696" s="1">
        <v>252.28</v>
      </c>
      <c r="C3696" s="1">
        <v>255.04683</v>
      </c>
      <c r="D3696" s="1">
        <v>0.0108483214631603</v>
      </c>
      <c r="E3696" s="5">
        <f t="shared" si="1"/>
        <v>0.09730791682</v>
      </c>
    </row>
    <row r="3697">
      <c r="A3697" s="3">
        <v>44896.958333333336</v>
      </c>
      <c r="B3697" s="1">
        <v>266.53</v>
      </c>
      <c r="C3697" s="1">
        <v>263.90145</v>
      </c>
      <c r="D3697" s="1">
        <v>0.00996034694011708</v>
      </c>
      <c r="E3697" s="5">
        <f t="shared" si="1"/>
        <v>0.08724458548</v>
      </c>
    </row>
    <row r="3698">
      <c r="A3698" s="3">
        <v>44897.0</v>
      </c>
      <c r="B3698" s="1">
        <v>292.26</v>
      </c>
      <c r="C3698" s="1">
        <v>279.45934</v>
      </c>
      <c r="D3698" s="1">
        <v>0.0458050892126203</v>
      </c>
      <c r="E3698" s="5">
        <f t="shared" si="1"/>
        <v>0.08689153654</v>
      </c>
    </row>
    <row r="3699">
      <c r="A3699" s="3">
        <v>44897.041666666664</v>
      </c>
      <c r="B3699" s="1">
        <v>273.67</v>
      </c>
      <c r="C3699" s="1">
        <v>277.0026</v>
      </c>
      <c r="D3699" s="1">
        <v>0.0120309340056734</v>
      </c>
      <c r="E3699" s="5">
        <f t="shared" si="1"/>
        <v>0.08537318941</v>
      </c>
    </row>
    <row r="3700">
      <c r="A3700" s="3">
        <v>44897.083333333336</v>
      </c>
      <c r="B3700" s="1">
        <v>256.41</v>
      </c>
      <c r="C3700" s="1">
        <v>268.70948</v>
      </c>
      <c r="D3700" s="1">
        <v>0.0457724081785278</v>
      </c>
      <c r="E3700" s="5">
        <f t="shared" si="1"/>
        <v>0.08552993945</v>
      </c>
    </row>
    <row r="3701">
      <c r="A3701" s="3">
        <v>44897.125</v>
      </c>
      <c r="B3701" s="1">
        <v>252.19</v>
      </c>
      <c r="C3701" s="1">
        <v>256.02244</v>
      </c>
      <c r="D3701" s="1">
        <v>0.0149691566098659</v>
      </c>
      <c r="E3701" s="5">
        <f t="shared" si="1"/>
        <v>0.08402497251</v>
      </c>
    </row>
    <row r="3702">
      <c r="A3702" s="3">
        <v>44897.166666666664</v>
      </c>
      <c r="B3702" s="1">
        <v>245.52</v>
      </c>
      <c r="C3702" s="1">
        <v>241.47385</v>
      </c>
      <c r="D3702" s="1">
        <v>0.0167560586788176</v>
      </c>
      <c r="E3702" s="5">
        <f t="shared" si="1"/>
        <v>0.08152546787</v>
      </c>
    </row>
    <row r="3703">
      <c r="A3703" s="3">
        <v>44897.208333333336</v>
      </c>
      <c r="B3703" s="1">
        <v>234.18</v>
      </c>
      <c r="C3703" s="1">
        <v>229.05837</v>
      </c>
      <c r="D3703" s="1">
        <v>0.0223594972757381</v>
      </c>
      <c r="E3703" s="5">
        <f t="shared" si="1"/>
        <v>0.07821858695</v>
      </c>
    </row>
    <row r="3704">
      <c r="A3704" s="3">
        <v>44897.25</v>
      </c>
      <c r="B3704" s="1">
        <v>223.32</v>
      </c>
      <c r="C3704" s="1">
        <v>221.04753</v>
      </c>
      <c r="D3704" s="1">
        <v>0.0102804586868715</v>
      </c>
      <c r="E3704" s="5">
        <f t="shared" si="1"/>
        <v>0.07300585726</v>
      </c>
    </row>
    <row r="3705">
      <c r="A3705" s="3">
        <v>44897.291666666664</v>
      </c>
      <c r="B3705" s="1">
        <v>217.06</v>
      </c>
      <c r="C3705" s="1">
        <v>217.08313</v>
      </c>
      <c r="D3705" s="1">
        <v>1.06549044138109E-4</v>
      </c>
      <c r="E3705" s="5">
        <f t="shared" si="1"/>
        <v>0.06525955441</v>
      </c>
    </row>
    <row r="3706">
      <c r="A3706" s="3">
        <v>44897.333333333336</v>
      </c>
      <c r="B3706" s="1">
        <v>205.5</v>
      </c>
      <c r="C3706" s="1">
        <v>216.67536</v>
      </c>
      <c r="D3706" s="1">
        <v>0.0515765152068976</v>
      </c>
      <c r="E3706" s="5">
        <f t="shared" si="1"/>
        <v>0.05869170757</v>
      </c>
    </row>
    <row r="3707">
      <c r="A3707" s="3">
        <v>44897.375</v>
      </c>
      <c r="B3707" s="1">
        <v>202.77</v>
      </c>
      <c r="C3707" s="1">
        <v>219.85264</v>
      </c>
      <c r="D3707" s="1">
        <v>0.0777004087829011</v>
      </c>
      <c r="E3707" s="5">
        <f t="shared" si="1"/>
        <v>0.0540278615</v>
      </c>
    </row>
    <row r="3708">
      <c r="A3708" s="3">
        <v>44897.416666666664</v>
      </c>
      <c r="B3708" s="1">
        <v>203.49</v>
      </c>
      <c r="C3708" s="1">
        <v>226.18429</v>
      </c>
      <c r="D3708" s="1">
        <v>0.100335394646551</v>
      </c>
      <c r="E3708" s="5">
        <f t="shared" si="1"/>
        <v>0.05137297801</v>
      </c>
    </row>
    <row r="3709">
      <c r="A3709" s="3">
        <v>44897.458333333336</v>
      </c>
      <c r="B3709" s="1">
        <v>209.61</v>
      </c>
      <c r="C3709" s="1">
        <v>235.15764</v>
      </c>
      <c r="D3709" s="1">
        <v>0.108640484740363</v>
      </c>
      <c r="E3709" s="5">
        <f t="shared" si="1"/>
        <v>0.04939866482</v>
      </c>
    </row>
    <row r="3710">
      <c r="A3710" s="3">
        <v>44897.5</v>
      </c>
      <c r="B3710" s="1">
        <v>223.33</v>
      </c>
      <c r="C3710" s="1">
        <v>244.62021</v>
      </c>
      <c r="D3710" s="1">
        <v>0.0870337328219936</v>
      </c>
      <c r="E3710" s="5">
        <f t="shared" si="1"/>
        <v>0.04655742879</v>
      </c>
    </row>
    <row r="3711">
      <c r="A3711" s="3">
        <v>44897.541666666664</v>
      </c>
      <c r="B3711" s="1">
        <v>240.63</v>
      </c>
      <c r="C3711" s="1">
        <v>251.38462</v>
      </c>
      <c r="D3711" s="1">
        <v>0.0427815353222485</v>
      </c>
      <c r="E3711" s="5">
        <f t="shared" si="1"/>
        <v>0.04205088319</v>
      </c>
    </row>
    <row r="3712">
      <c r="A3712" s="3">
        <v>44897.583333333336</v>
      </c>
      <c r="B3712" s="1">
        <v>244.04</v>
      </c>
      <c r="C3712" s="1">
        <v>253.28235</v>
      </c>
      <c r="D3712" s="1">
        <v>0.0364903042000361</v>
      </c>
      <c r="E3712" s="5">
        <f t="shared" si="1"/>
        <v>0.03868245035</v>
      </c>
    </row>
    <row r="3713">
      <c r="A3713" s="3">
        <v>44897.625</v>
      </c>
      <c r="B3713" s="1">
        <v>245.36</v>
      </c>
      <c r="C3713" s="1">
        <v>252.54271</v>
      </c>
      <c r="D3713" s="1">
        <v>0.028441565389078</v>
      </c>
      <c r="E3713" s="5">
        <f t="shared" si="1"/>
        <v>0.03710956556</v>
      </c>
    </row>
    <row r="3714">
      <c r="A3714" s="3">
        <v>44897.666666666664</v>
      </c>
      <c r="B3714" s="1">
        <v>248.14</v>
      </c>
      <c r="C3714" s="1">
        <v>249.22301</v>
      </c>
      <c r="D3714" s="1">
        <v>0.00434554578247009</v>
      </c>
      <c r="E3714" s="5">
        <f t="shared" si="1"/>
        <v>0.03721423868</v>
      </c>
    </row>
    <row r="3715">
      <c r="A3715" s="3">
        <v>44897.708333333336</v>
      </c>
      <c r="B3715" s="1">
        <v>244.29</v>
      </c>
      <c r="C3715" s="1">
        <v>245.80114</v>
      </c>
      <c r="D3715" s="1">
        <v>0.00614781526237027</v>
      </c>
      <c r="E3715" s="5">
        <f t="shared" si="1"/>
        <v>0.03716298022</v>
      </c>
    </row>
    <row r="3716">
      <c r="A3716" s="3">
        <v>44897.75</v>
      </c>
      <c r="B3716" s="1">
        <v>239.23</v>
      </c>
      <c r="C3716" s="1">
        <v>243.68864</v>
      </c>
      <c r="D3716" s="1">
        <v>0.0182964622396842</v>
      </c>
      <c r="E3716" s="5">
        <f t="shared" si="1"/>
        <v>0.03759483037</v>
      </c>
    </row>
    <row r="3717">
      <c r="A3717" s="3">
        <v>44897.791666666664</v>
      </c>
      <c r="B3717" s="1">
        <v>236.16</v>
      </c>
      <c r="C3717" s="1">
        <v>241.89668</v>
      </c>
      <c r="D3717" s="1">
        <v>0.0237154143661666</v>
      </c>
      <c r="E3717" s="5">
        <f t="shared" si="1"/>
        <v>0.03636755691</v>
      </c>
    </row>
    <row r="3718">
      <c r="A3718" s="3">
        <v>44897.833333333336</v>
      </c>
      <c r="B3718" s="1">
        <v>230.84</v>
      </c>
      <c r="C3718" s="1">
        <v>239.93129</v>
      </c>
      <c r="D3718" s="1">
        <v>0.0378912229413678</v>
      </c>
      <c r="E3718" s="5">
        <f t="shared" si="1"/>
        <v>0.03486343804</v>
      </c>
    </row>
    <row r="3719">
      <c r="A3719" s="3">
        <v>44897.875</v>
      </c>
      <c r="B3719" s="1">
        <v>231.62</v>
      </c>
      <c r="C3719" s="1">
        <v>238.96936</v>
      </c>
      <c r="D3719" s="1">
        <v>0.0307544029912453</v>
      </c>
      <c r="E3719" s="5">
        <f t="shared" si="1"/>
        <v>0.03512665103</v>
      </c>
    </row>
    <row r="3720">
      <c r="A3720" s="3">
        <v>44897.916666666664</v>
      </c>
      <c r="B3720" s="1">
        <v>233.19</v>
      </c>
      <c r="C3720" s="1">
        <v>239.75466</v>
      </c>
      <c r="D3720" s="1">
        <v>0.0273807399614255</v>
      </c>
      <c r="E3720" s="5">
        <f t="shared" si="1"/>
        <v>0.0358155018</v>
      </c>
    </row>
    <row r="3721">
      <c r="A3721" s="3">
        <v>44897.958333333336</v>
      </c>
      <c r="B3721" s="1">
        <v>253.89</v>
      </c>
      <c r="C3721" s="1">
        <v>243.1844</v>
      </c>
      <c r="D3721" s="1">
        <v>0.0440225606576736</v>
      </c>
      <c r="E3721" s="5">
        <f t="shared" si="1"/>
        <v>0.03723476071</v>
      </c>
    </row>
    <row r="3722">
      <c r="A3722" s="3">
        <v>44898.0</v>
      </c>
      <c r="B3722" s="1">
        <v>290.83</v>
      </c>
      <c r="C3722" s="1">
        <v>302.43611</v>
      </c>
      <c r="D3722" s="1">
        <v>0.0383754109256331</v>
      </c>
      <c r="E3722" s="5">
        <f t="shared" si="1"/>
        <v>0.03692519078</v>
      </c>
    </row>
    <row r="3723">
      <c r="A3723" s="3">
        <v>44898.041666666664</v>
      </c>
      <c r="B3723" s="1">
        <v>295.16</v>
      </c>
      <c r="C3723" s="1">
        <v>299.18798</v>
      </c>
      <c r="D3723" s="1">
        <v>0.0134630408614676</v>
      </c>
      <c r="E3723" s="5">
        <f t="shared" si="1"/>
        <v>0.0369848619</v>
      </c>
    </row>
    <row r="3724">
      <c r="A3724" s="3">
        <v>44898.083333333336</v>
      </c>
      <c r="B3724" s="1">
        <v>289.2</v>
      </c>
      <c r="C3724" s="1">
        <v>289.69566</v>
      </c>
      <c r="D3724" s="1">
        <v>0.00171096798619622</v>
      </c>
      <c r="E3724" s="5">
        <f t="shared" si="1"/>
        <v>0.03514896856</v>
      </c>
    </row>
    <row r="3725">
      <c r="A3725" s="3">
        <v>44898.125</v>
      </c>
      <c r="B3725" s="1">
        <v>296.36</v>
      </c>
      <c r="C3725" s="1">
        <v>276.15324</v>
      </c>
      <c r="D3725" s="1">
        <v>0.0731722720327309</v>
      </c>
      <c r="E3725" s="5">
        <f t="shared" si="1"/>
        <v>0.03757409837</v>
      </c>
    </row>
    <row r="3726">
      <c r="A3726" s="3">
        <v>44898.166666666664</v>
      </c>
      <c r="B3726" s="1">
        <v>305.22</v>
      </c>
      <c r="C3726" s="1">
        <v>262.61875</v>
      </c>
      <c r="D3726" s="1">
        <v>0.162217092267783</v>
      </c>
      <c r="E3726" s="5">
        <f t="shared" si="1"/>
        <v>0.04363497477</v>
      </c>
    </row>
    <row r="3727">
      <c r="A3727" s="3">
        <v>44898.208333333336</v>
      </c>
      <c r="B3727" s="1">
        <v>310.59</v>
      </c>
      <c r="C3727" s="1">
        <v>252.7024</v>
      </c>
      <c r="D3727" s="1">
        <v>0.22907419953273</v>
      </c>
      <c r="E3727" s="5">
        <f t="shared" si="1"/>
        <v>0.05224808736</v>
      </c>
    </row>
    <row r="3728">
      <c r="A3728" s="3">
        <v>44898.25</v>
      </c>
      <c r="B3728" s="1">
        <v>316.08</v>
      </c>
      <c r="C3728" s="1">
        <v>247.69151</v>
      </c>
      <c r="D3728" s="1">
        <v>0.276103488569309</v>
      </c>
      <c r="E3728" s="5">
        <f t="shared" si="1"/>
        <v>0.06332404694</v>
      </c>
    </row>
    <row r="3729">
      <c r="A3729" s="3">
        <v>44898.291666666664</v>
      </c>
      <c r="B3729" s="1">
        <v>310.8</v>
      </c>
      <c r="C3729" s="1">
        <v>245.5436</v>
      </c>
      <c r="D3729" s="1">
        <v>0.265762984659343</v>
      </c>
      <c r="E3729" s="5">
        <f t="shared" si="1"/>
        <v>0.07439306509</v>
      </c>
    </row>
    <row r="3730">
      <c r="A3730" s="3">
        <v>44898.333333333336</v>
      </c>
      <c r="B3730" s="1">
        <v>278.16</v>
      </c>
      <c r="C3730" s="1">
        <v>245.81425</v>
      </c>
      <c r="D3730" s="1">
        <v>0.131586146856823</v>
      </c>
      <c r="E3730" s="5">
        <f t="shared" si="1"/>
        <v>0.07772679974</v>
      </c>
    </row>
    <row r="3731">
      <c r="A3731" s="3">
        <v>44898.375</v>
      </c>
      <c r="B3731" s="1">
        <v>245.13</v>
      </c>
      <c r="C3731" s="1">
        <v>248.94972</v>
      </c>
      <c r="D3731" s="1">
        <v>0.0153433392092187</v>
      </c>
      <c r="E3731" s="5">
        <f t="shared" si="1"/>
        <v>0.07512858851</v>
      </c>
    </row>
    <row r="3732">
      <c r="A3732" s="3">
        <v>44898.416666666664</v>
      </c>
      <c r="B3732" s="1">
        <v>218.36</v>
      </c>
      <c r="C3732" s="1">
        <v>254.67054</v>
      </c>
      <c r="D3732" s="1">
        <v>0.142578485913604</v>
      </c>
      <c r="E3732" s="5">
        <f t="shared" si="1"/>
        <v>0.07688871731</v>
      </c>
    </row>
    <row r="3733">
      <c r="A3733" s="3">
        <v>44898.458333333336</v>
      </c>
      <c r="B3733" s="1">
        <v>212.3</v>
      </c>
      <c r="C3733" s="1">
        <v>262.86725</v>
      </c>
      <c r="D3733" s="1">
        <v>0.192368010849582</v>
      </c>
      <c r="E3733" s="5">
        <f t="shared" si="1"/>
        <v>0.08037736423</v>
      </c>
    </row>
    <row r="3734">
      <c r="A3734" s="3">
        <v>44898.5</v>
      </c>
      <c r="B3734" s="1">
        <v>210.23</v>
      </c>
      <c r="C3734" s="1">
        <v>271.14746</v>
      </c>
      <c r="D3734" s="1">
        <v>0.224665427439372</v>
      </c>
      <c r="E3734" s="5">
        <f t="shared" si="1"/>
        <v>0.08611201818</v>
      </c>
    </row>
    <row r="3735">
      <c r="A3735" s="3">
        <v>44898.541666666664</v>
      </c>
      <c r="B3735" s="1">
        <v>229.68</v>
      </c>
      <c r="C3735" s="1">
        <v>276.99017</v>
      </c>
      <c r="D3735" s="1">
        <v>0.1708008988189</v>
      </c>
      <c r="E3735" s="5">
        <f t="shared" si="1"/>
        <v>0.09144615832</v>
      </c>
    </row>
    <row r="3736">
      <c r="A3736" s="3">
        <v>44898.583333333336</v>
      </c>
      <c r="B3736" s="1">
        <v>248.66</v>
      </c>
      <c r="C3736" s="1">
        <v>279.71434</v>
      </c>
      <c r="D3736" s="1">
        <v>0.111021622988653</v>
      </c>
      <c r="E3736" s="5">
        <f t="shared" si="1"/>
        <v>0.09455162994</v>
      </c>
    </row>
    <row r="3737">
      <c r="A3737" s="3">
        <v>44898.625</v>
      </c>
      <c r="B3737" s="1">
        <v>246.33</v>
      </c>
      <c r="C3737" s="1">
        <v>281.657</v>
      </c>
      <c r="D3737" s="1">
        <v>0.125425606322583</v>
      </c>
      <c r="E3737" s="5">
        <f t="shared" si="1"/>
        <v>0.09859263164</v>
      </c>
    </row>
    <row r="3738">
      <c r="A3738" s="3">
        <v>44898.666666666664</v>
      </c>
      <c r="B3738" s="1">
        <v>238.35</v>
      </c>
      <c r="C3738" s="1">
        <v>282.84062</v>
      </c>
      <c r="D3738" s="1">
        <v>0.157299259208242</v>
      </c>
      <c r="E3738" s="5">
        <f t="shared" si="1"/>
        <v>0.104965703</v>
      </c>
    </row>
    <row r="3739">
      <c r="A3739" s="3">
        <v>44898.708333333336</v>
      </c>
      <c r="B3739" s="1">
        <v>243.66</v>
      </c>
      <c r="C3739" s="1">
        <v>285.82021</v>
      </c>
      <c r="D3739" s="1">
        <v>0.147506049344796</v>
      </c>
      <c r="E3739" s="5">
        <f t="shared" si="1"/>
        <v>0.1108556295</v>
      </c>
    </row>
    <row r="3740">
      <c r="A3740" s="3">
        <v>44898.75</v>
      </c>
      <c r="B3740" s="1">
        <v>268.77</v>
      </c>
      <c r="C3740" s="1">
        <v>290.17481</v>
      </c>
      <c r="D3740" s="1">
        <v>0.0737652244865775</v>
      </c>
      <c r="E3740" s="5">
        <f t="shared" si="1"/>
        <v>0.1131668279</v>
      </c>
    </row>
    <row r="3741">
      <c r="A3741" s="3">
        <v>44898.791666666664</v>
      </c>
      <c r="B3741" s="1">
        <v>292.22</v>
      </c>
      <c r="C3741" s="1">
        <v>293.59261</v>
      </c>
      <c r="D3741" s="1">
        <v>0.00467521985652143</v>
      </c>
      <c r="E3741" s="5">
        <f t="shared" si="1"/>
        <v>0.1123734864</v>
      </c>
    </row>
    <row r="3742">
      <c r="A3742" s="3">
        <v>44898.833333333336</v>
      </c>
      <c r="B3742" s="1">
        <v>300.15</v>
      </c>
      <c r="C3742" s="1">
        <v>295.33229</v>
      </c>
      <c r="D3742" s="1">
        <v>0.0163128454392846</v>
      </c>
      <c r="E3742" s="5">
        <f t="shared" si="1"/>
        <v>0.1114743874</v>
      </c>
    </row>
    <row r="3743">
      <c r="A3743" s="3">
        <v>44898.875</v>
      </c>
      <c r="B3743" s="1">
        <v>300.52</v>
      </c>
      <c r="C3743" s="1">
        <v>297.22695</v>
      </c>
      <c r="D3743" s="1">
        <v>0.0110792443282817</v>
      </c>
      <c r="E3743" s="5">
        <f t="shared" si="1"/>
        <v>0.1106545891</v>
      </c>
    </row>
    <row r="3744">
      <c r="A3744" s="3">
        <v>44898.916666666664</v>
      </c>
      <c r="B3744" s="1">
        <v>306.02</v>
      </c>
      <c r="C3744" s="1">
        <v>300.21905</v>
      </c>
      <c r="D3744" s="1">
        <v>0.0193223914338547</v>
      </c>
      <c r="E3744" s="5">
        <f t="shared" si="1"/>
        <v>0.1103188246</v>
      </c>
    </row>
    <row r="3745">
      <c r="A3745" s="3">
        <v>44898.958333333336</v>
      </c>
      <c r="B3745" s="1">
        <v>333.15</v>
      </c>
      <c r="C3745" s="1">
        <v>304.2379</v>
      </c>
      <c r="D3745" s="1">
        <v>0.095031223920491</v>
      </c>
      <c r="E3745" s="5">
        <f t="shared" si="1"/>
        <v>0.1124441856</v>
      </c>
    </row>
    <row r="3746">
      <c r="A3746" s="3">
        <v>44899.0</v>
      </c>
      <c r="B3746" s="1">
        <v>368.57</v>
      </c>
      <c r="C3746" s="1">
        <v>343.82917</v>
      </c>
      <c r="D3746" s="1">
        <v>0.0719567510807766</v>
      </c>
      <c r="E3746" s="5">
        <f t="shared" si="1"/>
        <v>0.1138434081</v>
      </c>
    </row>
    <row r="3747">
      <c r="A3747" s="3">
        <v>44899.041666666664</v>
      </c>
      <c r="B3747" s="1">
        <v>368.39</v>
      </c>
      <c r="C3747" s="1">
        <v>349.32438</v>
      </c>
      <c r="D3747" s="1">
        <v>0.0545785553244235</v>
      </c>
      <c r="E3747" s="5">
        <f t="shared" si="1"/>
        <v>0.1155565545</v>
      </c>
    </row>
    <row r="3748">
      <c r="A3748" s="3">
        <v>44899.083333333336</v>
      </c>
      <c r="B3748" s="1">
        <v>371.25</v>
      </c>
      <c r="C3748" s="1">
        <v>352.66901</v>
      </c>
      <c r="D3748" s="1">
        <v>0.0526867671191182</v>
      </c>
      <c r="E3748" s="5">
        <f t="shared" si="1"/>
        <v>0.1176805461</v>
      </c>
    </row>
    <row r="3749">
      <c r="A3749" s="3">
        <v>44899.125</v>
      </c>
      <c r="B3749" s="1">
        <v>371.81</v>
      </c>
      <c r="C3749" s="1">
        <v>353.14296</v>
      </c>
      <c r="D3749" s="1">
        <v>0.0528597257042869</v>
      </c>
      <c r="E3749" s="5">
        <f t="shared" si="1"/>
        <v>0.11683419</v>
      </c>
    </row>
    <row r="3750">
      <c r="A3750" s="3">
        <v>44899.166666666664</v>
      </c>
      <c r="B3750" s="1">
        <v>373.15</v>
      </c>
      <c r="C3750" s="1">
        <v>351.77003</v>
      </c>
      <c r="D3750" s="1">
        <v>0.0607782590233737</v>
      </c>
      <c r="E3750" s="5">
        <f t="shared" si="1"/>
        <v>0.112607572</v>
      </c>
    </row>
    <row r="3751">
      <c r="A3751" s="3">
        <v>44899.208333333336</v>
      </c>
      <c r="B3751" s="1">
        <v>377.99</v>
      </c>
      <c r="C3751" s="1">
        <v>349.91837</v>
      </c>
      <c r="D3751" s="1">
        <v>0.0802233675242601</v>
      </c>
      <c r="E3751" s="5">
        <f t="shared" si="1"/>
        <v>0.106405454</v>
      </c>
    </row>
    <row r="3752">
      <c r="A3752" s="3">
        <v>44899.25</v>
      </c>
      <c r="B3752" s="1">
        <v>377.45</v>
      </c>
      <c r="C3752" s="1">
        <v>347.69046</v>
      </c>
      <c r="D3752" s="1">
        <v>0.0855920521949323</v>
      </c>
      <c r="E3752" s="5">
        <f t="shared" si="1"/>
        <v>0.09846747746</v>
      </c>
    </row>
    <row r="3753">
      <c r="A3753" s="3">
        <v>44899.291666666664</v>
      </c>
      <c r="B3753" s="1">
        <v>380.27</v>
      </c>
      <c r="C3753" s="1">
        <v>344.4391</v>
      </c>
      <c r="D3753" s="1">
        <v>0.104026807641757</v>
      </c>
      <c r="E3753" s="5">
        <f t="shared" si="1"/>
        <v>0.09172847008</v>
      </c>
    </row>
    <row r="3754">
      <c r="A3754" s="3">
        <v>44899.333333333336</v>
      </c>
      <c r="B3754" s="1">
        <v>376.0</v>
      </c>
      <c r="C3754" s="1">
        <v>341.45043</v>
      </c>
      <c r="D3754" s="1">
        <v>0.101184731265384</v>
      </c>
      <c r="E3754" s="5">
        <f t="shared" si="1"/>
        <v>0.09046174443</v>
      </c>
    </row>
    <row r="3755">
      <c r="A3755" s="3">
        <v>44899.375</v>
      </c>
      <c r="B3755" s="1">
        <v>369.56</v>
      </c>
      <c r="C3755" s="1">
        <v>340.25053</v>
      </c>
      <c r="D3755" s="1">
        <v>0.086140850390446</v>
      </c>
      <c r="E3755" s="5">
        <f t="shared" si="1"/>
        <v>0.09341164073</v>
      </c>
    </row>
    <row r="3756">
      <c r="A3756" s="3">
        <v>44899.416666666664</v>
      </c>
      <c r="B3756" s="1">
        <v>366.15</v>
      </c>
      <c r="C3756" s="1">
        <v>341.63617</v>
      </c>
      <c r="D3756" s="1">
        <v>0.0717541997968189</v>
      </c>
      <c r="E3756" s="5">
        <f t="shared" si="1"/>
        <v>0.09046062881</v>
      </c>
    </row>
    <row r="3757">
      <c r="A3757" s="3">
        <v>44899.458333333336</v>
      </c>
      <c r="B3757" s="1">
        <v>367.62</v>
      </c>
      <c r="C3757" s="1">
        <v>346.01713</v>
      </c>
      <c r="D3757" s="1">
        <v>0.0624329494901018</v>
      </c>
      <c r="E3757" s="5">
        <f t="shared" si="1"/>
        <v>0.08504666792</v>
      </c>
    </row>
    <row r="3758">
      <c r="A3758" s="3">
        <v>44899.5</v>
      </c>
      <c r="B3758" s="1">
        <v>360.37</v>
      </c>
      <c r="C3758" s="1">
        <v>350.88536</v>
      </c>
      <c r="D3758" s="1">
        <v>0.0270305948358746</v>
      </c>
      <c r="E3758" s="5">
        <f t="shared" si="1"/>
        <v>0.07681188323</v>
      </c>
    </row>
    <row r="3759">
      <c r="A3759" s="3">
        <v>44899.541666666664</v>
      </c>
      <c r="B3759" s="1">
        <v>354.29</v>
      </c>
      <c r="C3759" s="1">
        <v>355.29627</v>
      </c>
      <c r="D3759" s="1">
        <v>0.00283219973010122</v>
      </c>
      <c r="E3759" s="5">
        <f t="shared" si="1"/>
        <v>0.06981318744</v>
      </c>
    </row>
    <row r="3760">
      <c r="A3760" s="3">
        <v>44899.583333333336</v>
      </c>
      <c r="B3760" s="1">
        <v>344.81</v>
      </c>
      <c r="C3760" s="1">
        <v>358.76947</v>
      </c>
      <c r="D3760" s="1">
        <v>0.0389093029571329</v>
      </c>
      <c r="E3760" s="5">
        <f t="shared" si="1"/>
        <v>0.06680850743</v>
      </c>
    </row>
    <row r="3761">
      <c r="A3761" s="3">
        <v>44899.625</v>
      </c>
      <c r="B3761" s="1">
        <v>341.8</v>
      </c>
      <c r="C3761" s="1">
        <v>362.1159</v>
      </c>
      <c r="D3761" s="1">
        <v>0.0561033083606657</v>
      </c>
      <c r="E3761" s="5">
        <f t="shared" si="1"/>
        <v>0.06392007835</v>
      </c>
    </row>
    <row r="3762">
      <c r="A3762" s="3">
        <v>44899.666666666664</v>
      </c>
      <c r="B3762" s="1">
        <v>327.46</v>
      </c>
      <c r="C3762" s="1">
        <v>364.31058</v>
      </c>
      <c r="D3762" s="1">
        <v>0.101151550416131</v>
      </c>
      <c r="E3762" s="5">
        <f t="shared" si="1"/>
        <v>0.06158059049</v>
      </c>
    </row>
    <row r="3763">
      <c r="A3763" s="3">
        <v>44899.708333333336</v>
      </c>
      <c r="B3763" s="1">
        <v>317.41</v>
      </c>
      <c r="C3763" s="1">
        <v>365.1572</v>
      </c>
      <c r="D3763" s="1">
        <v>0.13075793110474</v>
      </c>
      <c r="E3763" s="5">
        <f t="shared" si="1"/>
        <v>0.06088275223</v>
      </c>
    </row>
    <row r="3764">
      <c r="A3764" s="3">
        <v>44899.75</v>
      </c>
      <c r="B3764" s="1">
        <v>307.49</v>
      </c>
      <c r="C3764" s="1">
        <v>363.60971</v>
      </c>
      <c r="D3764" s="1">
        <v>0.154340515273918</v>
      </c>
      <c r="E3764" s="5">
        <f t="shared" si="1"/>
        <v>0.06424005601</v>
      </c>
    </row>
    <row r="3765">
      <c r="A3765" s="3">
        <v>44899.791666666664</v>
      </c>
      <c r="B3765" s="1">
        <v>292.68</v>
      </c>
      <c r="C3765" s="1">
        <v>360.58663</v>
      </c>
      <c r="D3765" s="1">
        <v>0.188322650787135</v>
      </c>
      <c r="E3765" s="5">
        <f t="shared" si="1"/>
        <v>0.0718920323</v>
      </c>
    </row>
    <row r="3766">
      <c r="A3766" s="3">
        <v>44899.833333333336</v>
      </c>
      <c r="B3766" s="1">
        <v>288.78</v>
      </c>
      <c r="C3766" s="1">
        <v>356.49636</v>
      </c>
      <c r="D3766" s="1">
        <v>0.189949653342884</v>
      </c>
      <c r="E3766" s="5">
        <f t="shared" si="1"/>
        <v>0.07912689929</v>
      </c>
    </row>
    <row r="3767">
      <c r="A3767" s="3">
        <v>44899.875</v>
      </c>
      <c r="B3767" s="1">
        <v>311.7</v>
      </c>
      <c r="C3767" s="1">
        <v>352.5887</v>
      </c>
      <c r="D3767" s="1">
        <v>0.115967131107718</v>
      </c>
      <c r="E3767" s="5">
        <f t="shared" si="1"/>
        <v>0.08349722791</v>
      </c>
    </row>
    <row r="3768">
      <c r="A3768" s="3">
        <v>44899.916666666664</v>
      </c>
      <c r="B3768" s="1">
        <v>322.5</v>
      </c>
      <c r="C3768" s="1">
        <v>349.88199</v>
      </c>
      <c r="D3768" s="1">
        <v>0.078260644396129</v>
      </c>
      <c r="E3768" s="5">
        <f t="shared" si="1"/>
        <v>0.08595298845</v>
      </c>
    </row>
    <row r="3769">
      <c r="A3769" s="3">
        <v>44899.958333333336</v>
      </c>
      <c r="B3769" s="1">
        <v>343.55</v>
      </c>
      <c r="C3769" s="1">
        <v>349.04326</v>
      </c>
      <c r="D3769" s="1">
        <v>0.0157380492034138</v>
      </c>
      <c r="E3769" s="5">
        <f t="shared" si="1"/>
        <v>0.08264910617</v>
      </c>
    </row>
    <row r="3770">
      <c r="A3770" s="3">
        <v>44900.0</v>
      </c>
      <c r="B3770" s="1">
        <v>355.38</v>
      </c>
      <c r="C3770" s="1">
        <v>344.13254</v>
      </c>
      <c r="D3770" s="1">
        <v>0.0326835119980225</v>
      </c>
      <c r="E3770" s="5">
        <f t="shared" si="1"/>
        <v>0.08101272121</v>
      </c>
    </row>
    <row r="3771">
      <c r="A3771" s="3">
        <v>44900.041666666664</v>
      </c>
      <c r="B3771" s="1">
        <v>338.93</v>
      </c>
      <c r="C3771" s="1">
        <v>345.8103</v>
      </c>
      <c r="D3771" s="1">
        <v>0.019896168506259</v>
      </c>
      <c r="E3771" s="5">
        <f t="shared" si="1"/>
        <v>0.07956762176</v>
      </c>
    </row>
    <row r="3772">
      <c r="A3772" s="3">
        <v>44900.083333333336</v>
      </c>
      <c r="B3772" s="1">
        <v>318.79</v>
      </c>
      <c r="C3772" s="1">
        <v>340.69424</v>
      </c>
      <c r="D3772" s="1">
        <v>0.0642929566405348</v>
      </c>
      <c r="E3772" s="5">
        <f t="shared" si="1"/>
        <v>0.08005121299</v>
      </c>
    </row>
    <row r="3773">
      <c r="A3773" s="3">
        <v>44900.125</v>
      </c>
      <c r="B3773" s="1">
        <v>294.36</v>
      </c>
      <c r="C3773" s="1">
        <v>327.62364</v>
      </c>
      <c r="D3773" s="1">
        <v>0.101530036110947</v>
      </c>
      <c r="E3773" s="5">
        <f t="shared" si="1"/>
        <v>0.08207914259</v>
      </c>
    </row>
    <row r="3774">
      <c r="A3774" s="3">
        <v>44900.166666666664</v>
      </c>
      <c r="B3774" s="1">
        <v>274.75</v>
      </c>
      <c r="C3774" s="1">
        <v>308.83086</v>
      </c>
      <c r="D3774" s="1">
        <v>0.110354450976822</v>
      </c>
      <c r="E3774" s="5">
        <f t="shared" si="1"/>
        <v>0.08414481725</v>
      </c>
    </row>
    <row r="3775">
      <c r="A3775" s="3">
        <v>44900.208333333336</v>
      </c>
      <c r="B3775" s="1">
        <v>257.42</v>
      </c>
      <c r="C3775" s="1">
        <v>287.24159</v>
      </c>
      <c r="D3775" s="1">
        <v>0.103820585312871</v>
      </c>
      <c r="E3775" s="5">
        <f t="shared" si="1"/>
        <v>0.08512803466</v>
      </c>
    </row>
    <row r="3776">
      <c r="A3776" s="3">
        <v>44900.25</v>
      </c>
      <c r="B3776" s="1">
        <v>236.07</v>
      </c>
      <c r="C3776" s="1">
        <v>265.50735</v>
      </c>
      <c r="D3776" s="1">
        <v>0.110872071903094</v>
      </c>
      <c r="E3776" s="5">
        <f t="shared" si="1"/>
        <v>0.08618136881</v>
      </c>
    </row>
    <row r="3777">
      <c r="A3777" s="3">
        <v>44900.291666666664</v>
      </c>
      <c r="B3777" s="1">
        <v>209.61</v>
      </c>
      <c r="C3777" s="1">
        <v>245.78105</v>
      </c>
      <c r="D3777" s="1">
        <v>0.147167773919103</v>
      </c>
      <c r="E3777" s="5">
        <f t="shared" si="1"/>
        <v>0.08797890908</v>
      </c>
    </row>
    <row r="3778">
      <c r="A3778" s="3">
        <v>44900.333333333336</v>
      </c>
      <c r="B3778" s="1">
        <v>198.77</v>
      </c>
      <c r="C3778" s="1">
        <v>231.21456</v>
      </c>
      <c r="D3778" s="1">
        <v>0.140322304962109</v>
      </c>
      <c r="E3778" s="5">
        <f t="shared" si="1"/>
        <v>0.08960964131</v>
      </c>
    </row>
    <row r="3779">
      <c r="A3779" s="3">
        <v>44900.375</v>
      </c>
      <c r="B3779" s="1">
        <v>191.7</v>
      </c>
      <c r="C3779" s="1">
        <v>223.79545</v>
      </c>
      <c r="D3779" s="1">
        <v>0.143414220441032</v>
      </c>
      <c r="E3779" s="5">
        <f t="shared" si="1"/>
        <v>0.09199603173</v>
      </c>
    </row>
    <row r="3780">
      <c r="A3780" s="3">
        <v>44900.416666666664</v>
      </c>
      <c r="B3780" s="1">
        <v>193.94</v>
      </c>
      <c r="C3780" s="1">
        <v>223.9475</v>
      </c>
      <c r="D3780" s="1">
        <v>0.133993458288214</v>
      </c>
      <c r="E3780" s="5">
        <f t="shared" si="1"/>
        <v>0.09458933417</v>
      </c>
    </row>
    <row r="3781">
      <c r="A3781" s="3">
        <v>44900.458333333336</v>
      </c>
      <c r="B3781" s="1">
        <v>203.54</v>
      </c>
      <c r="C3781" s="1">
        <v>230.46757</v>
      </c>
      <c r="D3781" s="1">
        <v>0.116838868045512</v>
      </c>
      <c r="E3781" s="5">
        <f t="shared" si="1"/>
        <v>0.09685624744</v>
      </c>
    </row>
    <row r="3782">
      <c r="A3782" s="3">
        <v>44900.5</v>
      </c>
      <c r="B3782" s="1">
        <v>230.22</v>
      </c>
      <c r="C3782" s="1">
        <v>239.01581</v>
      </c>
      <c r="D3782" s="1">
        <v>0.0368001179503564</v>
      </c>
      <c r="E3782" s="5">
        <f t="shared" si="1"/>
        <v>0.09726331091</v>
      </c>
    </row>
    <row r="3783">
      <c r="A3783" s="3">
        <v>44900.541666666664</v>
      </c>
      <c r="B3783" s="1">
        <v>248.79</v>
      </c>
      <c r="C3783" s="1">
        <v>246.8135</v>
      </c>
      <c r="D3783" s="1">
        <v>0.00800807087132586</v>
      </c>
      <c r="E3783" s="5">
        <f t="shared" si="1"/>
        <v>0.0974789722</v>
      </c>
    </row>
    <row r="3784">
      <c r="A3784" s="3">
        <v>44900.583333333336</v>
      </c>
      <c r="B3784" s="1">
        <v>260.67</v>
      </c>
      <c r="C3784" s="1">
        <v>251.79998</v>
      </c>
      <c r="D3784" s="1">
        <v>0.0352264523611162</v>
      </c>
      <c r="E3784" s="5">
        <f t="shared" si="1"/>
        <v>0.0973255201</v>
      </c>
    </row>
    <row r="3785">
      <c r="A3785" s="3">
        <v>44900.625</v>
      </c>
      <c r="B3785" s="1">
        <v>251.71</v>
      </c>
      <c r="C3785" s="1">
        <v>255.47516</v>
      </c>
      <c r="D3785" s="1">
        <v>0.0147378711887291</v>
      </c>
      <c r="E3785" s="5">
        <f t="shared" si="1"/>
        <v>0.09560196021</v>
      </c>
    </row>
    <row r="3786">
      <c r="A3786" s="3">
        <v>44900.666666666664</v>
      </c>
      <c r="B3786" s="1">
        <v>244.82</v>
      </c>
      <c r="C3786" s="1">
        <v>256.8518</v>
      </c>
      <c r="D3786" s="1">
        <v>0.0468433548061568</v>
      </c>
      <c r="E3786" s="5">
        <f t="shared" si="1"/>
        <v>0.09333911873</v>
      </c>
    </row>
    <row r="3787">
      <c r="A3787" s="3">
        <v>44900.708333333336</v>
      </c>
      <c r="B3787" s="1">
        <v>230.32</v>
      </c>
      <c r="C3787" s="1">
        <v>256.03772</v>
      </c>
      <c r="D3787" s="1">
        <v>0.100445043800577</v>
      </c>
      <c r="E3787" s="5">
        <f t="shared" si="1"/>
        <v>0.09207608176</v>
      </c>
    </row>
    <row r="3788">
      <c r="A3788" s="3">
        <v>44900.75</v>
      </c>
      <c r="B3788" s="1">
        <v>228.86</v>
      </c>
      <c r="C3788" s="1">
        <v>253.0876</v>
      </c>
      <c r="D3788" s="1">
        <v>0.0957281194337454</v>
      </c>
      <c r="E3788" s="5">
        <f t="shared" si="1"/>
        <v>0.0896338986</v>
      </c>
    </row>
    <row r="3789">
      <c r="A3789" s="3">
        <v>44900.791666666664</v>
      </c>
      <c r="B3789" s="1">
        <v>229.23</v>
      </c>
      <c r="C3789" s="1">
        <v>249.18667</v>
      </c>
      <c r="D3789" s="1">
        <v>0.0800872293851031</v>
      </c>
      <c r="E3789" s="5">
        <f t="shared" si="1"/>
        <v>0.08512408937</v>
      </c>
    </row>
    <row r="3790">
      <c r="A3790" s="3">
        <v>44900.833333333336</v>
      </c>
      <c r="B3790" s="1">
        <v>229.63</v>
      </c>
      <c r="C3790" s="1">
        <v>246.26279</v>
      </c>
      <c r="D3790" s="1">
        <v>0.0675408168647809</v>
      </c>
      <c r="E3790" s="5">
        <f t="shared" si="1"/>
        <v>0.08002372119</v>
      </c>
    </row>
    <row r="3791">
      <c r="A3791" s="3">
        <v>44900.875</v>
      </c>
      <c r="B3791" s="1">
        <v>230.87</v>
      </c>
      <c r="C3791" s="1">
        <v>246.85362</v>
      </c>
      <c r="D3791" s="1">
        <v>0.0647493846758253</v>
      </c>
      <c r="E3791" s="5">
        <f t="shared" si="1"/>
        <v>0.07788964842</v>
      </c>
    </row>
    <row r="3792">
      <c r="A3792" s="3">
        <v>44900.916666666664</v>
      </c>
      <c r="B3792" s="1">
        <v>221.92</v>
      </c>
      <c r="C3792" s="1">
        <v>251.31329</v>
      </c>
      <c r="D3792" s="1">
        <v>0.116958756936411</v>
      </c>
      <c r="E3792" s="5">
        <f t="shared" si="1"/>
        <v>0.07950206977</v>
      </c>
    </row>
    <row r="3793">
      <c r="A3793" s="3">
        <v>44900.958333333336</v>
      </c>
      <c r="B3793" s="1">
        <v>240.46</v>
      </c>
      <c r="C3793" s="1">
        <v>259.23686</v>
      </c>
      <c r="D3793" s="1">
        <v>0.072431289285019</v>
      </c>
      <c r="E3793" s="5">
        <f t="shared" si="1"/>
        <v>0.08186428811</v>
      </c>
    </row>
    <row r="3794">
      <c r="A3794" s="3">
        <v>44901.0</v>
      </c>
      <c r="B3794" s="1">
        <v>267.79</v>
      </c>
      <c r="C3794" s="1">
        <v>281.0569</v>
      </c>
      <c r="D3794" s="1">
        <v>0.0472036089489351</v>
      </c>
      <c r="E3794" s="5">
        <f t="shared" si="1"/>
        <v>0.08246929215</v>
      </c>
    </row>
    <row r="3795">
      <c r="A3795" s="3">
        <v>44901.041666666664</v>
      </c>
      <c r="B3795" s="1">
        <v>259.66</v>
      </c>
      <c r="C3795" s="1">
        <v>278.97429</v>
      </c>
      <c r="D3795" s="1">
        <v>0.0692332257571117</v>
      </c>
      <c r="E3795" s="5">
        <f t="shared" si="1"/>
        <v>0.08452500287</v>
      </c>
    </row>
    <row r="3796">
      <c r="A3796" s="3">
        <v>44901.083333333336</v>
      </c>
      <c r="B3796" s="1">
        <v>250.19</v>
      </c>
      <c r="C3796" s="1">
        <v>271.81835</v>
      </c>
      <c r="D3796" s="1">
        <v>0.0795691313702699</v>
      </c>
      <c r="E3796" s="5">
        <f t="shared" si="1"/>
        <v>0.08516151015</v>
      </c>
    </row>
    <row r="3797">
      <c r="A3797" s="3">
        <v>44901.125</v>
      </c>
      <c r="B3797" s="1">
        <v>241.17</v>
      </c>
      <c r="C3797" s="1">
        <v>260.97572</v>
      </c>
      <c r="D3797" s="1">
        <v>0.0758910445768672</v>
      </c>
      <c r="E3797" s="5">
        <f t="shared" si="1"/>
        <v>0.08409321884</v>
      </c>
    </row>
    <row r="3798">
      <c r="A3798" s="3">
        <v>44901.166666666664</v>
      </c>
      <c r="B3798" s="1">
        <v>235.51</v>
      </c>
      <c r="C3798" s="1">
        <v>248.93943</v>
      </c>
      <c r="D3798" s="1">
        <v>0.05394657648248</v>
      </c>
      <c r="E3798" s="5">
        <f t="shared" si="1"/>
        <v>0.08174289073</v>
      </c>
    </row>
    <row r="3799">
      <c r="A3799" s="3">
        <v>44901.208333333336</v>
      </c>
      <c r="B3799" s="1">
        <v>236.03</v>
      </c>
      <c r="C3799" s="1">
        <v>238.88164</v>
      </c>
      <c r="D3799" s="1">
        <v>0.0119374599069229</v>
      </c>
      <c r="E3799" s="5">
        <f t="shared" si="1"/>
        <v>0.07791442717</v>
      </c>
    </row>
    <row r="3800">
      <c r="A3800" s="3">
        <v>44901.25</v>
      </c>
      <c r="B3800" s="1">
        <v>231.1</v>
      </c>
      <c r="C3800" s="1">
        <v>232.65453</v>
      </c>
      <c r="D3800" s="1">
        <v>0.00668170957169843</v>
      </c>
      <c r="E3800" s="5">
        <f t="shared" si="1"/>
        <v>0.07357316208</v>
      </c>
    </row>
    <row r="3801">
      <c r="A3801" s="3">
        <v>44901.291666666664</v>
      </c>
      <c r="B3801" s="1">
        <v>232.23</v>
      </c>
      <c r="C3801" s="1">
        <v>229.53575</v>
      </c>
      <c r="D3801" s="1">
        <v>0.011737822975288</v>
      </c>
      <c r="E3801" s="5">
        <f t="shared" si="1"/>
        <v>0.06793024745</v>
      </c>
    </row>
    <row r="3802">
      <c r="A3802" s="3">
        <v>44901.333333333336</v>
      </c>
      <c r="B3802" s="1">
        <v>227.39</v>
      </c>
      <c r="C3802" s="1">
        <v>229.66847</v>
      </c>
      <c r="D3802" s="1">
        <v>0.00992069133390415</v>
      </c>
      <c r="E3802" s="5">
        <f t="shared" si="1"/>
        <v>0.06249684689</v>
      </c>
    </row>
    <row r="3803">
      <c r="A3803" s="3">
        <v>44901.375</v>
      </c>
      <c r="B3803" s="1">
        <v>226.89</v>
      </c>
      <c r="C3803" s="1">
        <v>233.4394</v>
      </c>
      <c r="D3803" s="1">
        <v>0.0280561036397455</v>
      </c>
      <c r="E3803" s="5">
        <f t="shared" si="1"/>
        <v>0.05769025869</v>
      </c>
    </row>
    <row r="3804">
      <c r="A3804" s="3">
        <v>44901.416666666664</v>
      </c>
      <c r="B3804" s="1">
        <v>236.79</v>
      </c>
      <c r="C3804" s="1">
        <v>240.20392</v>
      </c>
      <c r="D3804" s="1">
        <v>0.0142125907021001</v>
      </c>
      <c r="E3804" s="5">
        <f t="shared" si="1"/>
        <v>0.0526993892</v>
      </c>
    </row>
    <row r="3805">
      <c r="A3805" s="3">
        <v>44901.458333333336</v>
      </c>
      <c r="B3805" s="1">
        <v>246.99</v>
      </c>
      <c r="C3805" s="1">
        <v>249.50558</v>
      </c>
      <c r="D3805" s="1">
        <v>0.0100822594829342</v>
      </c>
      <c r="E3805" s="5">
        <f t="shared" si="1"/>
        <v>0.04825119718</v>
      </c>
    </row>
    <row r="3806">
      <c r="A3806" s="3">
        <v>44901.5</v>
      </c>
      <c r="B3806" s="1">
        <v>273.75</v>
      </c>
      <c r="C3806" s="1">
        <v>259.29227</v>
      </c>
      <c r="D3806" s="1">
        <v>0.0557584304383621</v>
      </c>
      <c r="E3806" s="5">
        <f t="shared" si="1"/>
        <v>0.04904112687</v>
      </c>
    </row>
    <row r="3807">
      <c r="A3807" s="3">
        <v>44901.541666666664</v>
      </c>
      <c r="B3807" s="1">
        <v>295.69</v>
      </c>
      <c r="C3807" s="1">
        <v>267.84526</v>
      </c>
      <c r="D3807" s="1">
        <v>0.103958307867759</v>
      </c>
      <c r="E3807" s="5">
        <f t="shared" si="1"/>
        <v>0.05303905341</v>
      </c>
    </row>
    <row r="3808">
      <c r="A3808" s="3">
        <v>44901.583333333336</v>
      </c>
      <c r="B3808" s="1">
        <v>305.94</v>
      </c>
      <c r="C3808" s="1">
        <v>274.50755</v>
      </c>
      <c r="D3808" s="1">
        <v>0.114504865166732</v>
      </c>
      <c r="E3808" s="5">
        <f t="shared" si="1"/>
        <v>0.05634232061</v>
      </c>
    </row>
    <row r="3809">
      <c r="A3809" s="3">
        <v>44901.625</v>
      </c>
      <c r="B3809" s="1">
        <v>314.5</v>
      </c>
      <c r="C3809" s="1">
        <v>279.71623</v>
      </c>
      <c r="D3809" s="1">
        <v>0.124353778112911</v>
      </c>
      <c r="E3809" s="5">
        <f t="shared" si="1"/>
        <v>0.06090965006</v>
      </c>
    </row>
    <row r="3810">
      <c r="A3810" s="3">
        <v>44901.666666666664</v>
      </c>
      <c r="B3810" s="1">
        <v>315.86</v>
      </c>
      <c r="C3810" s="1">
        <v>281.94659</v>
      </c>
      <c r="D3810" s="1">
        <v>0.120283100426928</v>
      </c>
      <c r="E3810" s="5">
        <f t="shared" si="1"/>
        <v>0.06396963946</v>
      </c>
    </row>
    <row r="3811">
      <c r="A3811" s="3">
        <v>44901.708333333336</v>
      </c>
      <c r="B3811" s="1">
        <v>311.77</v>
      </c>
      <c r="C3811" s="1">
        <v>283.25926</v>
      </c>
      <c r="D3811" s="1">
        <v>0.10065245528072</v>
      </c>
      <c r="E3811" s="5">
        <f t="shared" si="1"/>
        <v>0.06397828161</v>
      </c>
    </row>
    <row r="3812">
      <c r="A3812" s="3">
        <v>44901.75</v>
      </c>
      <c r="B3812" s="1">
        <v>313.05</v>
      </c>
      <c r="C3812" s="1">
        <v>284.26147</v>
      </c>
      <c r="D3812" s="1">
        <v>0.101274822789033</v>
      </c>
      <c r="E3812" s="5">
        <f t="shared" si="1"/>
        <v>0.06420939425</v>
      </c>
    </row>
    <row r="3813">
      <c r="A3813" s="3">
        <v>44901.791666666664</v>
      </c>
      <c r="B3813" s="1">
        <v>310.94</v>
      </c>
      <c r="C3813" s="1">
        <v>284.63449</v>
      </c>
      <c r="D3813" s="1">
        <v>0.0924185610816172</v>
      </c>
      <c r="E3813" s="5">
        <f t="shared" si="1"/>
        <v>0.06472319974</v>
      </c>
    </row>
    <row r="3814">
      <c r="A3814" s="3">
        <v>44901.833333333336</v>
      </c>
      <c r="B3814" s="1">
        <v>311.43</v>
      </c>
      <c r="C3814" s="1">
        <v>285.00684</v>
      </c>
      <c r="D3814" s="1">
        <v>0.0927106170504539</v>
      </c>
      <c r="E3814" s="5">
        <f t="shared" si="1"/>
        <v>0.06577194141</v>
      </c>
    </row>
    <row r="3815">
      <c r="A3815" s="3">
        <v>44901.875</v>
      </c>
      <c r="B3815" s="1">
        <v>316.98</v>
      </c>
      <c r="C3815" s="1">
        <v>286.30048</v>
      </c>
      <c r="D3815" s="1">
        <v>0.107158465120282</v>
      </c>
      <c r="E3815" s="5">
        <f t="shared" si="1"/>
        <v>0.06753898643</v>
      </c>
    </row>
    <row r="3816">
      <c r="A3816" s="3">
        <v>44901.916666666664</v>
      </c>
      <c r="B3816" s="1">
        <v>328.33</v>
      </c>
      <c r="C3816" s="1">
        <v>288.31457</v>
      </c>
      <c r="D3816" s="1">
        <v>0.138790869986209</v>
      </c>
      <c r="E3816" s="5">
        <f t="shared" si="1"/>
        <v>0.06844865781</v>
      </c>
    </row>
    <row r="3817">
      <c r="A3817" s="3">
        <v>44901.958333333336</v>
      </c>
      <c r="B3817" s="1">
        <v>339.62</v>
      </c>
      <c r="C3817" s="1">
        <v>291.22011</v>
      </c>
      <c r="D3817" s="1">
        <v>0.166196936056373</v>
      </c>
      <c r="E3817" s="5">
        <f t="shared" si="1"/>
        <v>0.07235555976</v>
      </c>
    </row>
    <row r="3818">
      <c r="A3818" s="3">
        <v>44902.0</v>
      </c>
      <c r="B3818" s="1">
        <v>343.36</v>
      </c>
      <c r="C3818" s="1">
        <v>338.74797</v>
      </c>
      <c r="D3818" s="1">
        <v>0.0136149302975896</v>
      </c>
      <c r="E3818" s="5">
        <f t="shared" si="1"/>
        <v>0.07095603148</v>
      </c>
    </row>
    <row r="3819">
      <c r="A3819" s="3">
        <v>44902.041666666664</v>
      </c>
      <c r="B3819" s="1">
        <v>333.59</v>
      </c>
      <c r="C3819" s="1">
        <v>343.28147</v>
      </c>
      <c r="D3819" s="1">
        <v>0.0282318471777694</v>
      </c>
      <c r="E3819" s="5">
        <f t="shared" si="1"/>
        <v>0.0692476407</v>
      </c>
    </row>
    <row r="3820">
      <c r="A3820" s="3">
        <v>44902.083333333336</v>
      </c>
      <c r="B3820" s="1">
        <v>320.93</v>
      </c>
      <c r="C3820" s="1">
        <v>343.22421</v>
      </c>
      <c r="D3820" s="1">
        <v>0.0649552372776967</v>
      </c>
      <c r="E3820" s="5">
        <f t="shared" si="1"/>
        <v>0.06863872845</v>
      </c>
    </row>
    <row r="3821">
      <c r="A3821" s="3">
        <v>44902.125</v>
      </c>
      <c r="B3821" s="1">
        <v>311.79</v>
      </c>
      <c r="C3821" s="1">
        <v>338.06541</v>
      </c>
      <c r="D3821" s="1">
        <v>0.0777228584255335</v>
      </c>
      <c r="E3821" s="5">
        <f t="shared" si="1"/>
        <v>0.06871505403</v>
      </c>
    </row>
    <row r="3822">
      <c r="A3822" s="3">
        <v>44902.166666666664</v>
      </c>
      <c r="B3822" s="1">
        <v>296.85</v>
      </c>
      <c r="C3822" s="1">
        <v>329.11017</v>
      </c>
      <c r="D3822" s="1">
        <v>0.0980224038655504</v>
      </c>
      <c r="E3822" s="5">
        <f t="shared" si="1"/>
        <v>0.07055154683</v>
      </c>
    </row>
    <row r="3823">
      <c r="A3823" s="3">
        <v>44902.208333333336</v>
      </c>
      <c r="B3823" s="1">
        <v>282.08</v>
      </c>
      <c r="C3823" s="1">
        <v>318.74953</v>
      </c>
      <c r="D3823" s="1">
        <v>0.115041832375407</v>
      </c>
      <c r="E3823" s="5">
        <f t="shared" si="1"/>
        <v>0.07484756235</v>
      </c>
    </row>
    <row r="3824">
      <c r="A3824" s="3">
        <v>44902.25</v>
      </c>
      <c r="B3824" s="1">
        <v>269.6</v>
      </c>
      <c r="C3824" s="1">
        <v>309.83122</v>
      </c>
      <c r="D3824" s="1">
        <v>0.129848825434699</v>
      </c>
      <c r="E3824" s="5">
        <f t="shared" si="1"/>
        <v>0.07997952552</v>
      </c>
    </row>
    <row r="3825">
      <c r="A3825" s="3">
        <v>44902.291666666664</v>
      </c>
      <c r="B3825" s="1">
        <v>268.98</v>
      </c>
      <c r="C3825" s="1">
        <v>303.07916</v>
      </c>
      <c r="D3825" s="1">
        <v>0.112509088384697</v>
      </c>
      <c r="E3825" s="5">
        <f t="shared" si="1"/>
        <v>0.08417832824</v>
      </c>
    </row>
    <row r="3826">
      <c r="A3826" s="3">
        <v>44902.333333333336</v>
      </c>
      <c r="B3826" s="1">
        <v>277.19</v>
      </c>
      <c r="C3826" s="1">
        <v>299.12593</v>
      </c>
      <c r="D3826" s="1">
        <v>0.0733334284994951</v>
      </c>
      <c r="E3826" s="5">
        <f t="shared" si="1"/>
        <v>0.08682052562</v>
      </c>
    </row>
    <row r="3827">
      <c r="A3827" s="3">
        <v>44902.375</v>
      </c>
      <c r="B3827" s="1">
        <v>292.6</v>
      </c>
      <c r="C3827" s="1">
        <v>298.52093</v>
      </c>
      <c r="D3827" s="1">
        <v>0.0198342206692173</v>
      </c>
      <c r="E3827" s="5">
        <f t="shared" si="1"/>
        <v>0.08647794717</v>
      </c>
    </row>
    <row r="3828">
      <c r="A3828" s="3">
        <v>44902.416666666664</v>
      </c>
      <c r="B3828" s="1">
        <v>318.41</v>
      </c>
      <c r="C3828" s="1">
        <v>301.85926</v>
      </c>
      <c r="D3828" s="1">
        <v>0.0548293267531366</v>
      </c>
      <c r="E3828" s="5">
        <f t="shared" si="1"/>
        <v>0.08817031117</v>
      </c>
    </row>
    <row r="3829">
      <c r="A3829" s="3">
        <v>44902.458333333336</v>
      </c>
      <c r="B3829" s="1">
        <v>324.36</v>
      </c>
      <c r="C3829" s="1">
        <v>309.16539</v>
      </c>
      <c r="D3829" s="1">
        <v>0.0491471894703349</v>
      </c>
      <c r="E3829" s="5">
        <f t="shared" si="1"/>
        <v>0.08979801658</v>
      </c>
    </row>
    <row r="3830">
      <c r="A3830" s="3">
        <v>44902.5</v>
      </c>
      <c r="B3830" s="1">
        <v>343.64</v>
      </c>
      <c r="C3830" s="1">
        <v>317.52754</v>
      </c>
      <c r="D3830" s="1">
        <v>0.0822368352678951</v>
      </c>
      <c r="E3830" s="5">
        <f t="shared" si="1"/>
        <v>0.09090128345</v>
      </c>
    </row>
    <row r="3831">
      <c r="A3831" s="3">
        <v>44902.541666666664</v>
      </c>
      <c r="B3831" s="1">
        <v>353.4</v>
      </c>
      <c r="C3831" s="1">
        <v>324.18404</v>
      </c>
      <c r="D3831" s="1">
        <v>0.0901215247980745</v>
      </c>
      <c r="E3831" s="5">
        <f t="shared" si="1"/>
        <v>0.09032475082</v>
      </c>
    </row>
    <row r="3832">
      <c r="A3832" s="3">
        <v>44902.583333333336</v>
      </c>
      <c r="B3832" s="1">
        <v>354.11</v>
      </c>
      <c r="C3832" s="1">
        <v>327.97412</v>
      </c>
      <c r="D3832" s="1">
        <v>0.0796888486201288</v>
      </c>
      <c r="E3832" s="5">
        <f t="shared" si="1"/>
        <v>0.08887408347</v>
      </c>
    </row>
    <row r="3833">
      <c r="A3833" s="3">
        <v>44902.625</v>
      </c>
      <c r="B3833" s="1">
        <v>348.19</v>
      </c>
      <c r="C3833" s="1">
        <v>330.06903</v>
      </c>
      <c r="D3833" s="1">
        <v>0.0549005461069764</v>
      </c>
      <c r="E3833" s="5">
        <f t="shared" si="1"/>
        <v>0.0859801988</v>
      </c>
    </row>
    <row r="3834">
      <c r="A3834" s="3">
        <v>44902.666666666664</v>
      </c>
      <c r="B3834" s="1">
        <v>333.53</v>
      </c>
      <c r="C3834" s="1">
        <v>329.57731</v>
      </c>
      <c r="D3834" s="1">
        <v>0.0119932103335631</v>
      </c>
      <c r="E3834" s="5">
        <f t="shared" si="1"/>
        <v>0.08146812005</v>
      </c>
    </row>
    <row r="3835">
      <c r="A3835" s="3">
        <v>44902.708333333336</v>
      </c>
      <c r="B3835" s="1">
        <v>312.78</v>
      </c>
      <c r="C3835" s="1">
        <v>327.93937</v>
      </c>
      <c r="D3835" s="1">
        <v>0.0462261362519542</v>
      </c>
      <c r="E3835" s="5">
        <f t="shared" si="1"/>
        <v>0.07920035675</v>
      </c>
    </row>
    <row r="3836">
      <c r="A3836" s="3">
        <v>44902.75</v>
      </c>
      <c r="B3836" s="1">
        <v>305.85</v>
      </c>
      <c r="C3836" s="1">
        <v>324.96274</v>
      </c>
      <c r="D3836" s="1">
        <v>0.0588151737026834</v>
      </c>
      <c r="E3836" s="5">
        <f t="shared" si="1"/>
        <v>0.07743120471</v>
      </c>
    </row>
    <row r="3837">
      <c r="A3837" s="3">
        <v>44902.791666666664</v>
      </c>
      <c r="B3837" s="1">
        <v>308.62</v>
      </c>
      <c r="C3837" s="1">
        <v>321.40095</v>
      </c>
      <c r="D3837" s="1">
        <v>0.0397663728125259</v>
      </c>
      <c r="E3837" s="5">
        <f t="shared" si="1"/>
        <v>0.07523736353</v>
      </c>
    </row>
    <row r="3838">
      <c r="A3838" s="3">
        <v>44902.833333333336</v>
      </c>
      <c r="B3838" s="1">
        <v>308.32</v>
      </c>
      <c r="C3838" s="1">
        <v>318.29942</v>
      </c>
      <c r="D3838" s="1">
        <v>0.0313523034380647</v>
      </c>
      <c r="E3838" s="5">
        <f t="shared" si="1"/>
        <v>0.07268076713</v>
      </c>
    </row>
    <row r="3839">
      <c r="A3839" s="3">
        <v>44902.875</v>
      </c>
      <c r="B3839" s="1">
        <v>317.07</v>
      </c>
      <c r="C3839" s="1">
        <v>316.9403</v>
      </c>
      <c r="D3839" s="1">
        <v>4.0922533360388E-4</v>
      </c>
      <c r="E3839" s="5">
        <f t="shared" si="1"/>
        <v>0.06823288214</v>
      </c>
    </row>
    <row r="3840">
      <c r="A3840" s="3">
        <v>44902.916666666664</v>
      </c>
      <c r="B3840" s="1">
        <v>320.14</v>
      </c>
      <c r="C3840" s="1">
        <v>318.36657</v>
      </c>
      <c r="D3840" s="1">
        <v>0.00557040269648902</v>
      </c>
      <c r="E3840" s="5">
        <f t="shared" si="1"/>
        <v>0.06268202934</v>
      </c>
    </row>
    <row r="3841">
      <c r="A3841" s="3">
        <v>44902.958333333336</v>
      </c>
      <c r="B3841" s="1">
        <v>332.33</v>
      </c>
      <c r="C3841" s="1">
        <v>322.55272</v>
      </c>
      <c r="D3841" s="1">
        <v>0.0303121920658426</v>
      </c>
      <c r="E3841" s="5">
        <f t="shared" si="1"/>
        <v>0.057020165</v>
      </c>
    </row>
    <row r="3842">
      <c r="A3842" s="3">
        <v>44903.0</v>
      </c>
      <c r="B3842" s="1">
        <v>341.33</v>
      </c>
      <c r="C3842" s="1">
        <v>342.3792</v>
      </c>
      <c r="D3842" s="1">
        <v>0.00306443849392732</v>
      </c>
      <c r="E3842" s="5">
        <f t="shared" si="1"/>
        <v>0.05658056118</v>
      </c>
    </row>
    <row r="3843">
      <c r="A3843" s="3">
        <v>44903.041666666664</v>
      </c>
      <c r="B3843" s="1">
        <v>335.86</v>
      </c>
      <c r="C3843" s="1">
        <v>346.26096</v>
      </c>
      <c r="D3843" s="1">
        <v>0.0300379228429332</v>
      </c>
      <c r="E3843" s="5">
        <f t="shared" si="1"/>
        <v>0.05665581433</v>
      </c>
    </row>
    <row r="3844">
      <c r="A3844" s="3">
        <v>44903.083333333336</v>
      </c>
      <c r="B3844" s="1">
        <v>331.83</v>
      </c>
      <c r="C3844" s="1">
        <v>345.8987</v>
      </c>
      <c r="D3844" s="1">
        <v>0.040672890646886</v>
      </c>
      <c r="E3844" s="5">
        <f t="shared" si="1"/>
        <v>0.05564404989</v>
      </c>
    </row>
    <row r="3845">
      <c r="A3845" s="3">
        <v>44903.125</v>
      </c>
      <c r="B3845" s="1">
        <v>327.93</v>
      </c>
      <c r="C3845" s="1">
        <v>340.4084</v>
      </c>
      <c r="D3845" s="1">
        <v>0.0366571447708104</v>
      </c>
      <c r="E3845" s="5">
        <f t="shared" si="1"/>
        <v>0.05393297848</v>
      </c>
    </row>
    <row r="3846">
      <c r="A3846" s="3">
        <v>44903.166666666664</v>
      </c>
      <c r="B3846" s="1">
        <v>322.05</v>
      </c>
      <c r="C3846" s="1">
        <v>332.51689</v>
      </c>
      <c r="D3846" s="1">
        <v>0.0314777694450347</v>
      </c>
      <c r="E3846" s="5">
        <f t="shared" si="1"/>
        <v>0.05116028538</v>
      </c>
    </row>
    <row r="3847">
      <c r="A3847" s="3">
        <v>44903.208333333336</v>
      </c>
      <c r="B3847" s="1">
        <v>319.38</v>
      </c>
      <c r="C3847" s="1">
        <v>324.68246</v>
      </c>
      <c r="D3847" s="1">
        <v>0.0163312178920906</v>
      </c>
      <c r="E3847" s="5">
        <f t="shared" si="1"/>
        <v>0.04704734311</v>
      </c>
    </row>
    <row r="3848">
      <c r="A3848" s="3">
        <v>44903.25</v>
      </c>
      <c r="B3848" s="1">
        <v>315.56</v>
      </c>
      <c r="C3848" s="1">
        <v>318.32582</v>
      </c>
      <c r="D3848" s="1">
        <v>0.0086886448607908</v>
      </c>
      <c r="E3848" s="5">
        <f t="shared" si="1"/>
        <v>0.04199900226</v>
      </c>
    </row>
    <row r="3849">
      <c r="A3849" s="3">
        <v>44903.291666666664</v>
      </c>
      <c r="B3849" s="1">
        <v>308.01</v>
      </c>
      <c r="C3849" s="1">
        <v>313.34689</v>
      </c>
      <c r="D3849" s="1">
        <v>0.0170318907585136</v>
      </c>
      <c r="E3849" s="5">
        <f t="shared" si="1"/>
        <v>0.03802078569</v>
      </c>
    </row>
    <row r="3850">
      <c r="A3850" s="3">
        <v>44903.333333333336</v>
      </c>
      <c r="B3850" s="1">
        <v>307.89</v>
      </c>
      <c r="C3850" s="1">
        <v>310.46571</v>
      </c>
      <c r="D3850" s="1">
        <v>0.00829627851655506</v>
      </c>
      <c r="E3850" s="5">
        <f t="shared" si="1"/>
        <v>0.03531090444</v>
      </c>
    </row>
    <row r="3851">
      <c r="A3851" s="3">
        <v>44903.375</v>
      </c>
      <c r="B3851" s="1">
        <v>315.0</v>
      </c>
      <c r="C3851" s="1">
        <v>310.3652</v>
      </c>
      <c r="D3851" s="1">
        <v>0.0149333752624327</v>
      </c>
      <c r="E3851" s="5">
        <f t="shared" si="1"/>
        <v>0.03510670255</v>
      </c>
    </row>
    <row r="3852">
      <c r="A3852" s="3">
        <v>44903.416666666664</v>
      </c>
      <c r="B3852" s="1">
        <v>313.99</v>
      </c>
      <c r="C3852" s="1">
        <v>313.17629</v>
      </c>
      <c r="D3852" s="1">
        <v>0.00259824905646597</v>
      </c>
      <c r="E3852" s="5">
        <f t="shared" si="1"/>
        <v>0.03293040764</v>
      </c>
    </row>
    <row r="3853">
      <c r="A3853" s="3">
        <v>44903.458333333336</v>
      </c>
      <c r="B3853" s="1">
        <v>302.93</v>
      </c>
      <c r="C3853" s="1">
        <v>318.69285</v>
      </c>
      <c r="D3853" s="1">
        <v>0.0494609464881311</v>
      </c>
      <c r="E3853" s="5">
        <f t="shared" si="1"/>
        <v>0.03294348085</v>
      </c>
    </row>
    <row r="3854">
      <c r="A3854" s="3">
        <v>44903.5</v>
      </c>
      <c r="B3854" s="1">
        <v>305.06</v>
      </c>
      <c r="C3854" s="1">
        <v>324.23803</v>
      </c>
      <c r="D3854" s="1">
        <v>0.0591479969206572</v>
      </c>
      <c r="E3854" s="5">
        <f t="shared" si="1"/>
        <v>0.03198144592</v>
      </c>
    </row>
    <row r="3855">
      <c r="A3855" s="3">
        <v>44903.541666666664</v>
      </c>
      <c r="B3855" s="1">
        <v>314.9</v>
      </c>
      <c r="C3855" s="1">
        <v>327.73957</v>
      </c>
      <c r="D3855" s="1">
        <v>0.0391761361009903</v>
      </c>
      <c r="E3855" s="5">
        <f t="shared" si="1"/>
        <v>0.02985872139</v>
      </c>
    </row>
    <row r="3856">
      <c r="A3856" s="3">
        <v>44903.583333333336</v>
      </c>
      <c r="B3856" s="1">
        <v>316.8</v>
      </c>
      <c r="C3856" s="1">
        <v>328.20007</v>
      </c>
      <c r="D3856" s="1">
        <v>0.0347351236092057</v>
      </c>
      <c r="E3856" s="5">
        <f t="shared" si="1"/>
        <v>0.02798564952</v>
      </c>
    </row>
    <row r="3857">
      <c r="A3857" s="3">
        <v>44903.625</v>
      </c>
      <c r="B3857" s="1">
        <v>312.11</v>
      </c>
      <c r="C3857" s="1">
        <v>328.26174</v>
      </c>
      <c r="D3857" s="1">
        <v>0.0492038456872858</v>
      </c>
      <c r="E3857" s="5">
        <f t="shared" si="1"/>
        <v>0.027748287</v>
      </c>
    </row>
    <row r="3858">
      <c r="A3858" s="3">
        <v>44903.666666666664</v>
      </c>
      <c r="B3858" s="1">
        <v>291.66</v>
      </c>
      <c r="C3858" s="1">
        <v>328.43709</v>
      </c>
      <c r="D3858" s="1">
        <v>0.111976056053839</v>
      </c>
      <c r="E3858" s="5">
        <f t="shared" si="1"/>
        <v>0.0319142389</v>
      </c>
    </row>
    <row r="3859">
      <c r="A3859" s="3">
        <v>44903.708333333336</v>
      </c>
      <c r="B3859" s="1">
        <v>278.27</v>
      </c>
      <c r="C3859" s="1">
        <v>329.76313</v>
      </c>
      <c r="D3859" s="1">
        <v>0.156151871799615</v>
      </c>
      <c r="E3859" s="5">
        <f t="shared" si="1"/>
        <v>0.03649447789</v>
      </c>
    </row>
    <row r="3860">
      <c r="A3860" s="3">
        <v>44903.75</v>
      </c>
      <c r="B3860" s="1">
        <v>277.35</v>
      </c>
      <c r="C3860" s="1">
        <v>330.89683</v>
      </c>
      <c r="D3860" s="1">
        <v>0.16182333931697</v>
      </c>
      <c r="E3860" s="5">
        <f t="shared" si="1"/>
        <v>0.04078648479</v>
      </c>
    </row>
    <row r="3861">
      <c r="A3861" s="3">
        <v>44903.791666666664</v>
      </c>
      <c r="B3861" s="1">
        <v>285.24</v>
      </c>
      <c r="C3861" s="1">
        <v>331.98209</v>
      </c>
      <c r="D3861" s="1">
        <v>0.140797023116518</v>
      </c>
      <c r="E3861" s="5">
        <f t="shared" si="1"/>
        <v>0.04499609522</v>
      </c>
    </row>
    <row r="3862">
      <c r="A3862" s="3">
        <v>44903.833333333336</v>
      </c>
      <c r="B3862" s="1">
        <v>291.79</v>
      </c>
      <c r="C3862" s="1">
        <v>333.15646</v>
      </c>
      <c r="D3862" s="1">
        <v>0.124165264572687</v>
      </c>
      <c r="E3862" s="5">
        <f t="shared" si="1"/>
        <v>0.04886330193</v>
      </c>
    </row>
    <row r="3863">
      <c r="A3863" s="3">
        <v>44903.875</v>
      </c>
      <c r="B3863" s="1">
        <v>296.95</v>
      </c>
      <c r="C3863" s="1">
        <v>335.33571</v>
      </c>
      <c r="D3863" s="1">
        <v>0.114469496851379</v>
      </c>
      <c r="E3863" s="5">
        <f t="shared" si="1"/>
        <v>0.05361581324</v>
      </c>
    </row>
    <row r="3864">
      <c r="A3864" s="3">
        <v>44903.916666666664</v>
      </c>
      <c r="B3864" s="1">
        <v>297.23</v>
      </c>
      <c r="C3864" s="1">
        <v>338.6406</v>
      </c>
      <c r="D3864" s="1">
        <v>0.122284805779342</v>
      </c>
      <c r="E3864" s="5">
        <f t="shared" si="1"/>
        <v>0.05847891337</v>
      </c>
    </row>
    <row r="3865">
      <c r="A3865" s="3">
        <v>44903.958333333336</v>
      </c>
      <c r="B3865" s="1">
        <v>323.4</v>
      </c>
      <c r="C3865" s="1">
        <v>342.34758</v>
      </c>
      <c r="D3865" s="1">
        <v>0.0553460316558978</v>
      </c>
      <c r="E3865" s="5">
        <f t="shared" si="1"/>
        <v>0.05952199002</v>
      </c>
    </row>
    <row r="3866">
      <c r="A3866" s="3">
        <v>44904.0</v>
      </c>
      <c r="B3866" s="1">
        <v>354.97</v>
      </c>
      <c r="C3866" s="1">
        <v>340.52543</v>
      </c>
      <c r="D3866" s="1">
        <v>0.0424184766465167</v>
      </c>
      <c r="E3866" s="5">
        <f t="shared" si="1"/>
        <v>0.06116174161</v>
      </c>
    </row>
    <row r="3867">
      <c r="A3867" s="3">
        <v>44904.041666666664</v>
      </c>
      <c r="B3867" s="1">
        <v>354.69</v>
      </c>
      <c r="C3867" s="1">
        <v>345.53317</v>
      </c>
      <c r="D3867" s="1">
        <v>0.0265005816952393</v>
      </c>
      <c r="E3867" s="5">
        <f t="shared" si="1"/>
        <v>0.0610143524</v>
      </c>
    </row>
    <row r="3868">
      <c r="A3868" s="3">
        <v>44904.083333333336</v>
      </c>
      <c r="B3868" s="1">
        <v>352.01</v>
      </c>
      <c r="C3868" s="1">
        <v>345.4522</v>
      </c>
      <c r="D3868" s="1">
        <v>0.0189832341493265</v>
      </c>
      <c r="E3868" s="5">
        <f t="shared" si="1"/>
        <v>0.06011061671</v>
      </c>
    </row>
    <row r="3869">
      <c r="A3869" s="3">
        <v>44904.125</v>
      </c>
      <c r="B3869" s="1">
        <v>350.04</v>
      </c>
      <c r="C3869" s="1">
        <v>339.64677</v>
      </c>
      <c r="D3869" s="1">
        <v>0.0306001143482095</v>
      </c>
      <c r="E3869" s="5">
        <f t="shared" si="1"/>
        <v>0.05985824044</v>
      </c>
    </row>
    <row r="3870">
      <c r="A3870" s="3">
        <v>44904.166666666664</v>
      </c>
      <c r="B3870" s="1">
        <v>348.82</v>
      </c>
      <c r="C3870" s="1">
        <v>330.42589</v>
      </c>
      <c r="D3870" s="1">
        <v>0.0556678836516109</v>
      </c>
      <c r="E3870" s="5">
        <f t="shared" si="1"/>
        <v>0.06086616187</v>
      </c>
    </row>
    <row r="3871">
      <c r="A3871" s="3">
        <v>44904.208333333336</v>
      </c>
      <c r="B3871" s="1">
        <v>347.4</v>
      </c>
      <c r="C3871" s="1">
        <v>320.46351</v>
      </c>
      <c r="D3871" s="1">
        <v>0.0840547805271183</v>
      </c>
      <c r="E3871" s="5">
        <f t="shared" si="1"/>
        <v>0.06368797698</v>
      </c>
    </row>
    <row r="3872">
      <c r="A3872" s="3">
        <v>44904.25</v>
      </c>
      <c r="B3872" s="1">
        <v>342.07</v>
      </c>
      <c r="C3872" s="1">
        <v>312.02946</v>
      </c>
      <c r="D3872" s="1">
        <v>0.096274691498681</v>
      </c>
      <c r="E3872" s="5">
        <f t="shared" si="1"/>
        <v>0.06733739559</v>
      </c>
    </row>
    <row r="3873">
      <c r="A3873" s="3">
        <v>44904.291666666664</v>
      </c>
      <c r="B3873" s="1">
        <v>337.78</v>
      </c>
      <c r="C3873" s="1">
        <v>305.22497</v>
      </c>
      <c r="D3873" s="1">
        <v>0.106659130804403</v>
      </c>
      <c r="E3873" s="5">
        <f t="shared" si="1"/>
        <v>0.07107186392</v>
      </c>
    </row>
    <row r="3874">
      <c r="A3874" s="3">
        <v>44904.333333333336</v>
      </c>
      <c r="B3874" s="1">
        <v>339.3</v>
      </c>
      <c r="C3874" s="1">
        <v>300.83318</v>
      </c>
      <c r="D3874" s="1">
        <v>0.12786761087989</v>
      </c>
      <c r="E3874" s="5">
        <f t="shared" si="1"/>
        <v>0.07605400277</v>
      </c>
    </row>
    <row r="3875">
      <c r="A3875" s="3">
        <v>44904.375</v>
      </c>
      <c r="B3875" s="1">
        <v>342.26</v>
      </c>
      <c r="C3875" s="1">
        <v>299.76144</v>
      </c>
      <c r="D3875" s="1">
        <v>0.141774605833225</v>
      </c>
      <c r="E3875" s="5">
        <f t="shared" si="1"/>
        <v>0.08133905404</v>
      </c>
    </row>
    <row r="3876">
      <c r="A3876" s="3">
        <v>44904.416666666664</v>
      </c>
      <c r="B3876" s="1">
        <v>346.13</v>
      </c>
      <c r="C3876" s="1">
        <v>302.48552</v>
      </c>
      <c r="D3876" s="1">
        <v>0.144286179384718</v>
      </c>
      <c r="E3876" s="5">
        <f t="shared" si="1"/>
        <v>0.08724271781</v>
      </c>
    </row>
    <row r="3877">
      <c r="A3877" s="3">
        <v>44904.458333333336</v>
      </c>
      <c r="B3877" s="1">
        <v>352.84</v>
      </c>
      <c r="C3877" s="1">
        <v>308.58369</v>
      </c>
      <c r="D3877" s="1">
        <v>0.143417527997024</v>
      </c>
      <c r="E3877" s="5">
        <f t="shared" si="1"/>
        <v>0.09115757537</v>
      </c>
    </row>
    <row r="3878">
      <c r="A3878" s="3">
        <v>44904.5</v>
      </c>
      <c r="B3878" s="1">
        <v>351.83</v>
      </c>
      <c r="C3878" s="1">
        <v>315.04287</v>
      </c>
      <c r="D3878" s="1">
        <v>0.116768648025584</v>
      </c>
      <c r="E3878" s="5">
        <f t="shared" si="1"/>
        <v>0.09355843583</v>
      </c>
    </row>
    <row r="3879">
      <c r="A3879" s="3">
        <v>44904.541666666664</v>
      </c>
      <c r="B3879" s="1">
        <v>353.28</v>
      </c>
      <c r="C3879" s="1">
        <v>319.23666</v>
      </c>
      <c r="D3879" s="1">
        <v>0.106639820125921</v>
      </c>
      <c r="E3879" s="5">
        <f t="shared" si="1"/>
        <v>0.09636942267</v>
      </c>
    </row>
    <row r="3880">
      <c r="A3880" s="3">
        <v>44904.583333333336</v>
      </c>
      <c r="B3880" s="1">
        <v>358.5</v>
      </c>
      <c r="C3880" s="1">
        <v>319.87919</v>
      </c>
      <c r="D3880" s="1">
        <v>0.120735612716788</v>
      </c>
      <c r="E3880" s="5">
        <f t="shared" si="1"/>
        <v>0.09995277638</v>
      </c>
    </row>
    <row r="3881">
      <c r="A3881" s="3">
        <v>44904.625</v>
      </c>
      <c r="B3881" s="1">
        <v>360.85</v>
      </c>
      <c r="C3881" s="1">
        <v>319.06167</v>
      </c>
      <c r="D3881" s="1">
        <v>0.130972579689688</v>
      </c>
      <c r="E3881" s="5">
        <f t="shared" si="1"/>
        <v>0.103359807</v>
      </c>
    </row>
    <row r="3882">
      <c r="A3882" s="3">
        <v>44904.666666666664</v>
      </c>
      <c r="B3882" s="1">
        <v>354.26</v>
      </c>
      <c r="C3882" s="1">
        <v>317.04699</v>
      </c>
      <c r="D3882" s="1">
        <v>0.117373800016205</v>
      </c>
      <c r="E3882" s="5">
        <f t="shared" si="1"/>
        <v>0.103584713</v>
      </c>
    </row>
    <row r="3883">
      <c r="A3883" s="3">
        <v>44904.708333333336</v>
      </c>
      <c r="B3883" s="1">
        <v>343.5</v>
      </c>
      <c r="C3883" s="1">
        <v>315.59375</v>
      </c>
      <c r="D3883" s="1">
        <v>0.0884245964947024</v>
      </c>
      <c r="E3883" s="5">
        <f t="shared" si="1"/>
        <v>0.1007627432</v>
      </c>
    </row>
    <row r="3884">
      <c r="A3884" s="3">
        <v>44904.75</v>
      </c>
      <c r="B3884" s="1">
        <v>332.09</v>
      </c>
      <c r="C3884" s="1">
        <v>313.93535</v>
      </c>
      <c r="D3884" s="1">
        <v>0.0578292632543609</v>
      </c>
      <c r="E3884" s="5">
        <f t="shared" si="1"/>
        <v>0.09642965665</v>
      </c>
    </row>
    <row r="3885">
      <c r="A3885" s="3">
        <v>44904.791666666664</v>
      </c>
      <c r="B3885" s="1">
        <v>323.89</v>
      </c>
      <c r="C3885" s="1">
        <v>312.07997</v>
      </c>
      <c r="D3885" s="1">
        <v>0.0378429605719328</v>
      </c>
      <c r="E3885" s="5">
        <f t="shared" si="1"/>
        <v>0.09213990405</v>
      </c>
    </row>
    <row r="3886">
      <c r="A3886" s="3">
        <v>44904.833333333336</v>
      </c>
      <c r="B3886" s="1">
        <v>318.3</v>
      </c>
      <c r="C3886" s="1">
        <v>310.53463</v>
      </c>
      <c r="D3886" s="1">
        <v>0.0250064541915985</v>
      </c>
      <c r="E3886" s="5">
        <f t="shared" si="1"/>
        <v>0.08800828695</v>
      </c>
    </row>
    <row r="3887">
      <c r="A3887" s="3">
        <v>44904.875</v>
      </c>
      <c r="B3887" s="1">
        <v>313.85</v>
      </c>
      <c r="C3887" s="1">
        <v>310.70633</v>
      </c>
      <c r="D3887" s="1">
        <v>0.0101178176833411</v>
      </c>
      <c r="E3887" s="5">
        <f t="shared" si="1"/>
        <v>0.08366030032</v>
      </c>
    </row>
    <row r="3888">
      <c r="A3888" s="3">
        <v>44904.916666666664</v>
      </c>
      <c r="B3888" s="1">
        <v>311.01</v>
      </c>
      <c r="C3888" s="1">
        <v>313.4717</v>
      </c>
      <c r="D3888" s="1">
        <v>0.0078530215008245</v>
      </c>
      <c r="E3888" s="5">
        <f t="shared" si="1"/>
        <v>0.07889230931</v>
      </c>
    </row>
    <row r="3889">
      <c r="A3889" s="3">
        <v>44904.958333333336</v>
      </c>
      <c r="B3889" s="1">
        <v>326.72</v>
      </c>
      <c r="C3889" s="1">
        <v>318.53911</v>
      </c>
      <c r="D3889" s="1">
        <v>0.0256825292190966</v>
      </c>
      <c r="E3889" s="5">
        <f t="shared" si="1"/>
        <v>0.07765633004</v>
      </c>
    </row>
    <row r="3890">
      <c r="A3890" s="3">
        <v>44905.0</v>
      </c>
      <c r="B3890" s="1">
        <v>337.71</v>
      </c>
      <c r="C3890" s="1">
        <v>341.31884</v>
      </c>
      <c r="D3890" s="1">
        <v>0.010573222386435</v>
      </c>
      <c r="E3890" s="5">
        <f t="shared" si="1"/>
        <v>0.07632944444</v>
      </c>
    </row>
    <row r="3891">
      <c r="A3891" s="3">
        <v>44905.041666666664</v>
      </c>
      <c r="B3891" s="1">
        <v>334.04</v>
      </c>
      <c r="C3891" s="1">
        <v>343.21723</v>
      </c>
      <c r="D3891" s="1">
        <v>0.0267388382570419</v>
      </c>
      <c r="E3891" s="5">
        <f t="shared" si="1"/>
        <v>0.0763393718</v>
      </c>
    </row>
    <row r="3892">
      <c r="A3892" s="3">
        <v>44905.083333333336</v>
      </c>
      <c r="B3892" s="1">
        <v>328.16</v>
      </c>
      <c r="C3892" s="1">
        <v>340.16536</v>
      </c>
      <c r="D3892" s="1">
        <v>0.0352927176359168</v>
      </c>
      <c r="E3892" s="5">
        <f t="shared" si="1"/>
        <v>0.07701893361</v>
      </c>
    </row>
    <row r="3893">
      <c r="A3893" s="3">
        <v>44905.125</v>
      </c>
      <c r="B3893" s="1">
        <v>325.75</v>
      </c>
      <c r="C3893" s="1">
        <v>332.03733</v>
      </c>
      <c r="D3893" s="1">
        <v>0.0189356118482219</v>
      </c>
      <c r="E3893" s="5">
        <f t="shared" si="1"/>
        <v>0.07653291267</v>
      </c>
    </row>
    <row r="3894">
      <c r="A3894" s="3">
        <v>44905.166666666664</v>
      </c>
      <c r="B3894" s="1">
        <v>316.32</v>
      </c>
      <c r="C3894" s="1">
        <v>321.39569</v>
      </c>
      <c r="D3894" s="1">
        <v>0.0157926511086692</v>
      </c>
      <c r="E3894" s="5">
        <f t="shared" si="1"/>
        <v>0.07487144465</v>
      </c>
    </row>
    <row r="3895">
      <c r="A3895" s="3">
        <v>44905.208333333336</v>
      </c>
      <c r="B3895" s="1">
        <v>296.96</v>
      </c>
      <c r="C3895" s="1">
        <v>310.74601</v>
      </c>
      <c r="D3895" s="1">
        <v>0.0443642381763808</v>
      </c>
      <c r="E3895" s="5">
        <f t="shared" si="1"/>
        <v>0.07321767205</v>
      </c>
    </row>
    <row r="3896">
      <c r="A3896" s="3">
        <v>44905.25</v>
      </c>
      <c r="B3896" s="1">
        <v>292.13</v>
      </c>
      <c r="C3896" s="1">
        <v>302.65897</v>
      </c>
      <c r="D3896" s="1">
        <v>0.0347882304628209</v>
      </c>
      <c r="E3896" s="5">
        <f t="shared" si="1"/>
        <v>0.07065573618</v>
      </c>
    </row>
    <row r="3897">
      <c r="A3897" s="3">
        <v>44905.291666666664</v>
      </c>
      <c r="B3897" s="1">
        <v>297.93</v>
      </c>
      <c r="C3897" s="1">
        <v>297.69008</v>
      </c>
      <c r="D3897" s="1">
        <v>8.05938847542328E-4</v>
      </c>
      <c r="E3897" s="5">
        <f t="shared" si="1"/>
        <v>0.06624518651</v>
      </c>
    </row>
    <row r="3898">
      <c r="A3898" s="3">
        <v>44905.333333333336</v>
      </c>
      <c r="B3898" s="1">
        <v>295.49</v>
      </c>
      <c r="C3898" s="1">
        <v>295.9489</v>
      </c>
      <c r="D3898" s="1">
        <v>0.0015506055268324</v>
      </c>
      <c r="E3898" s="5">
        <f t="shared" si="1"/>
        <v>0.06098197796</v>
      </c>
    </row>
    <row r="3899">
      <c r="A3899" s="3">
        <v>44905.375</v>
      </c>
      <c r="B3899" s="1">
        <v>300.78</v>
      </c>
      <c r="C3899" s="1">
        <v>297.08852</v>
      </c>
      <c r="D3899" s="1">
        <v>0.0124255221978956</v>
      </c>
      <c r="E3899" s="5">
        <f t="shared" si="1"/>
        <v>0.0555924328</v>
      </c>
    </row>
    <row r="3900">
      <c r="A3900" s="3">
        <v>44905.416666666664</v>
      </c>
      <c r="B3900" s="1">
        <v>314.43</v>
      </c>
      <c r="C3900" s="1">
        <v>301.17074</v>
      </c>
      <c r="D3900" s="1">
        <v>0.0440257244113421</v>
      </c>
      <c r="E3900" s="5">
        <f t="shared" si="1"/>
        <v>0.05141491385</v>
      </c>
    </row>
    <row r="3901">
      <c r="A3901" s="3">
        <v>44905.458333333336</v>
      </c>
      <c r="B3901" s="1">
        <v>320.45</v>
      </c>
      <c r="C3901" s="1">
        <v>308.16205</v>
      </c>
      <c r="D3901" s="1">
        <v>0.0398749618909919</v>
      </c>
      <c r="E3901" s="5">
        <f t="shared" si="1"/>
        <v>0.04710064026</v>
      </c>
    </row>
    <row r="3902">
      <c r="A3902" s="3">
        <v>44905.5</v>
      </c>
      <c r="B3902" s="1">
        <v>323.97</v>
      </c>
      <c r="C3902" s="1">
        <v>315.05101</v>
      </c>
      <c r="D3902" s="1">
        <v>0.0283096695992182</v>
      </c>
      <c r="E3902" s="5">
        <f t="shared" si="1"/>
        <v>0.04341484949</v>
      </c>
    </row>
    <row r="3903">
      <c r="A3903" s="3">
        <v>44905.541666666664</v>
      </c>
      <c r="B3903" s="1">
        <v>327.21</v>
      </c>
      <c r="C3903" s="1">
        <v>319.3335</v>
      </c>
      <c r="D3903" s="1">
        <v>0.0246654359783735</v>
      </c>
      <c r="E3903" s="5">
        <f t="shared" si="1"/>
        <v>0.03999925015</v>
      </c>
    </row>
    <row r="3904">
      <c r="A3904" s="3">
        <v>44905.583333333336</v>
      </c>
      <c r="B3904" s="1">
        <v>333.47</v>
      </c>
      <c r="C3904" s="1">
        <v>320.52624</v>
      </c>
      <c r="D3904" s="1">
        <v>0.0403828404189312</v>
      </c>
      <c r="E3904" s="5">
        <f t="shared" si="1"/>
        <v>0.03665121797</v>
      </c>
    </row>
    <row r="3905">
      <c r="A3905" s="3">
        <v>44905.625</v>
      </c>
      <c r="B3905" s="1">
        <v>330.94</v>
      </c>
      <c r="C3905" s="1">
        <v>321.42119</v>
      </c>
      <c r="D3905" s="1">
        <v>0.0296147556419661</v>
      </c>
      <c r="E3905" s="5">
        <f t="shared" si="1"/>
        <v>0.03242797531</v>
      </c>
    </row>
    <row r="3906">
      <c r="A3906" s="3">
        <v>44905.666666666664</v>
      </c>
      <c r="B3906" s="1">
        <v>323.75</v>
      </c>
      <c r="C3906" s="1">
        <v>321.90322</v>
      </c>
      <c r="D3906" s="1">
        <v>0.00573706594174492</v>
      </c>
      <c r="E3906" s="5">
        <f t="shared" si="1"/>
        <v>0.02777644472</v>
      </c>
    </row>
    <row r="3907">
      <c r="A3907" s="3">
        <v>44905.708333333336</v>
      </c>
      <c r="B3907" s="1">
        <v>312.31</v>
      </c>
      <c r="C3907" s="1">
        <v>322.96961</v>
      </c>
      <c r="D3907" s="1">
        <v>0.0330049938754299</v>
      </c>
      <c r="E3907" s="5">
        <f t="shared" si="1"/>
        <v>0.02546729461</v>
      </c>
    </row>
    <row r="3908">
      <c r="A3908" s="3">
        <v>44905.75</v>
      </c>
      <c r="B3908" s="1">
        <v>301.12</v>
      </c>
      <c r="C3908" s="1">
        <v>323.38314</v>
      </c>
      <c r="D3908" s="1">
        <v>0.0688444672780406</v>
      </c>
      <c r="E3908" s="5">
        <f t="shared" si="1"/>
        <v>0.02592626144</v>
      </c>
    </row>
    <row r="3909">
      <c r="A3909" s="3">
        <v>44905.791666666664</v>
      </c>
      <c r="B3909" s="1">
        <v>294.88</v>
      </c>
      <c r="C3909" s="1">
        <v>323.67951</v>
      </c>
      <c r="D3909" s="1">
        <v>0.088975388031204</v>
      </c>
      <c r="E3909" s="5">
        <f t="shared" si="1"/>
        <v>0.02805677925</v>
      </c>
    </row>
    <row r="3910">
      <c r="A3910" s="3">
        <v>44905.833333333336</v>
      </c>
      <c r="B3910" s="1">
        <v>292.71</v>
      </c>
      <c r="C3910" s="1">
        <v>324.91384</v>
      </c>
      <c r="D3910" s="1">
        <v>0.0991150146143359</v>
      </c>
      <c r="E3910" s="5">
        <f t="shared" si="1"/>
        <v>0.03114463594</v>
      </c>
    </row>
    <row r="3911">
      <c r="A3911" s="3">
        <v>44905.875</v>
      </c>
      <c r="B3911" s="1">
        <v>297.69</v>
      </c>
      <c r="C3911" s="1">
        <v>328.01148</v>
      </c>
      <c r="D3911" s="1">
        <v>0.0924403011748247</v>
      </c>
      <c r="E3911" s="5">
        <f t="shared" si="1"/>
        <v>0.03457473942</v>
      </c>
    </row>
    <row r="3912">
      <c r="A3912" s="3">
        <v>44905.916666666664</v>
      </c>
      <c r="B3912" s="1">
        <v>305.36</v>
      </c>
      <c r="C3912" s="1">
        <v>333.01024</v>
      </c>
      <c r="D3912" s="1">
        <v>0.0830312004820031</v>
      </c>
      <c r="E3912" s="5">
        <f t="shared" si="1"/>
        <v>0.03770716354</v>
      </c>
    </row>
    <row r="3913">
      <c r="A3913" s="3">
        <v>44905.958333333336</v>
      </c>
      <c r="B3913" s="1">
        <v>314.56</v>
      </c>
      <c r="C3913" s="1">
        <v>338.71403</v>
      </c>
      <c r="D3913" s="1">
        <v>0.0713109817151653</v>
      </c>
      <c r="E3913" s="5">
        <f t="shared" si="1"/>
        <v>0.03960834906</v>
      </c>
    </row>
    <row r="3914">
      <c r="A3914" s="3">
        <v>44906.0</v>
      </c>
      <c r="B3914" s="1">
        <v>326.2</v>
      </c>
      <c r="C3914" s="1">
        <v>339.8921</v>
      </c>
      <c r="D3914" s="1">
        <v>0.0402836664929842</v>
      </c>
      <c r="E3914" s="5">
        <f t="shared" si="1"/>
        <v>0.04084628423</v>
      </c>
    </row>
    <row r="3915">
      <c r="A3915" s="3">
        <v>44906.041666666664</v>
      </c>
      <c r="B3915" s="1">
        <v>322.91</v>
      </c>
      <c r="C3915" s="1">
        <v>344.96692</v>
      </c>
      <c r="D3915" s="1">
        <v>0.0639392322023224</v>
      </c>
      <c r="E3915" s="5">
        <f t="shared" si="1"/>
        <v>0.04239630065</v>
      </c>
    </row>
    <row r="3916">
      <c r="A3916" s="3">
        <v>44906.083333333336</v>
      </c>
      <c r="B3916" s="1">
        <v>323.09</v>
      </c>
      <c r="C3916" s="1">
        <v>347.99182</v>
      </c>
      <c r="D3916" s="1">
        <v>0.0715586360621926</v>
      </c>
      <c r="E3916" s="5">
        <f t="shared" si="1"/>
        <v>0.04390738058</v>
      </c>
    </row>
    <row r="3917">
      <c r="A3917" s="3">
        <v>44906.125</v>
      </c>
      <c r="B3917" s="1">
        <v>330.77</v>
      </c>
      <c r="C3917" s="1">
        <v>348.55932</v>
      </c>
      <c r="D3917" s="1">
        <v>0.0510367073243086</v>
      </c>
      <c r="E3917" s="5">
        <f t="shared" si="1"/>
        <v>0.04524492623</v>
      </c>
    </row>
    <row r="3918">
      <c r="A3918" s="3">
        <v>44906.166666666664</v>
      </c>
      <c r="B3918" s="1">
        <v>341.75</v>
      </c>
      <c r="C3918" s="1">
        <v>347.88888</v>
      </c>
      <c r="D3918" s="1">
        <v>0.0176460943505868</v>
      </c>
      <c r="E3918" s="5">
        <f t="shared" si="1"/>
        <v>0.04532215303</v>
      </c>
    </row>
    <row r="3919">
      <c r="A3919" s="3">
        <v>44906.208333333336</v>
      </c>
      <c r="B3919" s="1">
        <v>346.51</v>
      </c>
      <c r="C3919" s="1">
        <v>347.27138</v>
      </c>
      <c r="D3919" s="1">
        <v>0.00219246400322431</v>
      </c>
      <c r="E3919" s="5">
        <f t="shared" si="1"/>
        <v>0.04356499577</v>
      </c>
    </row>
    <row r="3920">
      <c r="A3920" s="3">
        <v>44906.25</v>
      </c>
      <c r="B3920" s="1">
        <v>352.45</v>
      </c>
      <c r="C3920" s="1">
        <v>346.98992</v>
      </c>
      <c r="D3920" s="1">
        <v>0.0157355579666406</v>
      </c>
      <c r="E3920" s="5">
        <f t="shared" si="1"/>
        <v>0.04277113442</v>
      </c>
    </row>
    <row r="3921">
      <c r="A3921" s="3">
        <v>44906.291666666664</v>
      </c>
      <c r="B3921" s="1">
        <v>355.89</v>
      </c>
      <c r="C3921" s="1">
        <v>346.21724</v>
      </c>
      <c r="D3921" s="1">
        <v>0.0279384123101437</v>
      </c>
      <c r="E3921" s="5">
        <f t="shared" si="1"/>
        <v>0.04390165415</v>
      </c>
    </row>
    <row r="3922">
      <c r="A3922" s="3">
        <v>44906.333333333336</v>
      </c>
      <c r="B3922" s="1">
        <v>354.62</v>
      </c>
      <c r="C3922" s="1">
        <v>345.38041</v>
      </c>
      <c r="D3922" s="1">
        <v>0.0267519226119397</v>
      </c>
      <c r="E3922" s="5">
        <f t="shared" si="1"/>
        <v>0.04495170902</v>
      </c>
    </row>
    <row r="3923">
      <c r="A3923" s="3">
        <v>44906.375</v>
      </c>
      <c r="B3923" s="1">
        <v>357.16</v>
      </c>
      <c r="C3923" s="1">
        <v>345.53771</v>
      </c>
      <c r="D3923" s="1">
        <v>0.0336353736904722</v>
      </c>
      <c r="E3923" s="5">
        <f t="shared" si="1"/>
        <v>0.04583545284</v>
      </c>
    </row>
    <row r="3924">
      <c r="A3924" s="3">
        <v>44906.416666666664</v>
      </c>
      <c r="B3924" s="1">
        <v>359.36</v>
      </c>
      <c r="C3924" s="1">
        <v>347.54488</v>
      </c>
      <c r="D3924" s="1">
        <v>0.033995954709504</v>
      </c>
      <c r="E3924" s="5">
        <f t="shared" si="1"/>
        <v>0.04541754577</v>
      </c>
    </row>
    <row r="3925">
      <c r="A3925" s="3">
        <v>44906.458333333336</v>
      </c>
      <c r="B3925" s="1">
        <v>358.42</v>
      </c>
      <c r="C3925" s="1">
        <v>352.21361</v>
      </c>
      <c r="D3925" s="1">
        <v>0.0176210964704061</v>
      </c>
      <c r="E3925" s="5">
        <f t="shared" si="1"/>
        <v>0.04449030137</v>
      </c>
    </row>
    <row r="3926">
      <c r="A3926" s="3">
        <v>44906.5</v>
      </c>
      <c r="B3926" s="1">
        <v>360.36</v>
      </c>
      <c r="C3926" s="1">
        <v>357.32508</v>
      </c>
      <c r="D3926" s="1">
        <v>0.00849344244182356</v>
      </c>
      <c r="E3926" s="5">
        <f t="shared" si="1"/>
        <v>0.04366462524</v>
      </c>
    </row>
    <row r="3927">
      <c r="A3927" s="3">
        <v>44906.541666666664</v>
      </c>
      <c r="B3927" s="1">
        <v>363.99</v>
      </c>
      <c r="C3927" s="1">
        <v>361.5998</v>
      </c>
      <c r="D3927" s="1">
        <v>0.00661007002769358</v>
      </c>
      <c r="E3927" s="5">
        <f t="shared" si="1"/>
        <v>0.04291231833</v>
      </c>
    </row>
    <row r="3928">
      <c r="A3928" s="3">
        <v>44906.583333333336</v>
      </c>
      <c r="B3928" s="1">
        <v>366.15</v>
      </c>
      <c r="C3928" s="1">
        <v>364.27945</v>
      </c>
      <c r="D3928" s="1">
        <v>0.00513493143793859</v>
      </c>
      <c r="E3928" s="5">
        <f t="shared" si="1"/>
        <v>0.04144365545</v>
      </c>
    </row>
    <row r="3929">
      <c r="A3929" s="3">
        <v>44906.625</v>
      </c>
      <c r="B3929" s="1">
        <v>361.23</v>
      </c>
      <c r="C3929" s="1">
        <v>366.44664</v>
      </c>
      <c r="D3929" s="1">
        <v>0.0142357424808151</v>
      </c>
      <c r="E3929" s="5">
        <f t="shared" si="1"/>
        <v>0.04080286324</v>
      </c>
    </row>
    <row r="3930">
      <c r="A3930" s="3">
        <v>44906.666666666664</v>
      </c>
      <c r="B3930" s="1">
        <v>357.77</v>
      </c>
      <c r="C3930" s="1">
        <v>367.15609</v>
      </c>
      <c r="D3930" s="1">
        <v>0.0255643042717881</v>
      </c>
      <c r="E3930" s="5">
        <f t="shared" si="1"/>
        <v>0.04162899817</v>
      </c>
    </row>
    <row r="3931">
      <c r="A3931" s="3">
        <v>44906.708333333336</v>
      </c>
      <c r="B3931" s="1">
        <v>349.96</v>
      </c>
      <c r="C3931" s="1">
        <v>366.72281</v>
      </c>
      <c r="D3931" s="1">
        <v>0.0457097555507932</v>
      </c>
      <c r="E3931" s="5">
        <f t="shared" si="1"/>
        <v>0.04215836324</v>
      </c>
    </row>
    <row r="3932">
      <c r="A3932" s="3">
        <v>44906.75</v>
      </c>
      <c r="B3932" s="1">
        <v>338.12</v>
      </c>
      <c r="C3932" s="1">
        <v>364.70302</v>
      </c>
      <c r="D3932" s="1">
        <v>0.0728894978714461</v>
      </c>
      <c r="E3932" s="5">
        <f t="shared" si="1"/>
        <v>0.04232690618</v>
      </c>
    </row>
    <row r="3933">
      <c r="A3933" s="3">
        <v>44906.791666666664</v>
      </c>
      <c r="B3933" s="1">
        <v>329.5</v>
      </c>
      <c r="C3933" s="1">
        <v>361.73643</v>
      </c>
      <c r="D3933" s="1">
        <v>0.0891157962718877</v>
      </c>
      <c r="E3933" s="5">
        <f t="shared" si="1"/>
        <v>0.04233275652</v>
      </c>
    </row>
    <row r="3934">
      <c r="A3934" s="3">
        <v>44906.833333333336</v>
      </c>
      <c r="B3934" s="1">
        <v>323.13</v>
      </c>
      <c r="C3934" s="1">
        <v>357.69415</v>
      </c>
      <c r="D3934" s="1">
        <v>0.09663045929043</v>
      </c>
      <c r="E3934" s="5">
        <f t="shared" si="1"/>
        <v>0.04222923338</v>
      </c>
    </row>
    <row r="3935">
      <c r="A3935" s="3">
        <v>44906.875</v>
      </c>
      <c r="B3935" s="1">
        <v>315.03</v>
      </c>
      <c r="C3935" s="1">
        <v>353.70793</v>
      </c>
      <c r="D3935" s="1">
        <v>0.10934990911852</v>
      </c>
      <c r="E3935" s="5">
        <f t="shared" si="1"/>
        <v>0.04293380038</v>
      </c>
    </row>
    <row r="3936">
      <c r="A3936" s="3">
        <v>44906.916666666664</v>
      </c>
      <c r="B3936" s="1">
        <v>308.83</v>
      </c>
      <c r="C3936" s="1">
        <v>350.95365</v>
      </c>
      <c r="D3936" s="1">
        <v>0.12002624848039</v>
      </c>
      <c r="E3936" s="5">
        <f t="shared" si="1"/>
        <v>0.04447526071</v>
      </c>
    </row>
    <row r="3937">
      <c r="A3937" s="3">
        <v>44906.958333333336</v>
      </c>
      <c r="B3937" s="1">
        <v>319.62</v>
      </c>
      <c r="C3937" s="1">
        <v>349.99661</v>
      </c>
      <c r="D3937" s="1">
        <v>0.0867911549200432</v>
      </c>
      <c r="E3937" s="5">
        <f t="shared" si="1"/>
        <v>0.04512026793</v>
      </c>
    </row>
    <row r="3938">
      <c r="A3938" s="3">
        <v>44907.0</v>
      </c>
      <c r="B3938" s="1">
        <v>339.64</v>
      </c>
      <c r="C3938" s="1">
        <v>326.98448</v>
      </c>
      <c r="D3938" s="1">
        <v>0.0387037329722804</v>
      </c>
      <c r="E3938" s="5">
        <f t="shared" si="1"/>
        <v>0.04505443737</v>
      </c>
    </row>
    <row r="3939">
      <c r="A3939" s="3">
        <v>44907.041666666664</v>
      </c>
      <c r="B3939" s="1">
        <v>345.09</v>
      </c>
      <c r="C3939" s="1">
        <v>329.64916</v>
      </c>
      <c r="D3939" s="1">
        <v>0.0468402224959407</v>
      </c>
      <c r="E3939" s="5">
        <f t="shared" si="1"/>
        <v>0.04434197863</v>
      </c>
    </row>
    <row r="3940">
      <c r="A3940" s="3">
        <v>44907.083333333336</v>
      </c>
      <c r="B3940" s="1">
        <v>339.59</v>
      </c>
      <c r="C3940" s="1">
        <v>327.75734</v>
      </c>
      <c r="D3940" s="1">
        <v>0.0361018917226994</v>
      </c>
      <c r="E3940" s="5">
        <f t="shared" si="1"/>
        <v>0.04286461428</v>
      </c>
    </row>
    <row r="3941">
      <c r="A3941" s="3">
        <v>44907.125</v>
      </c>
      <c r="B3941" s="1">
        <v>324.69</v>
      </c>
      <c r="C3941" s="1">
        <v>320.13373</v>
      </c>
      <c r="D3941" s="1">
        <v>0.0142323959427829</v>
      </c>
      <c r="E3941" s="5">
        <f t="shared" si="1"/>
        <v>0.04133110131</v>
      </c>
    </row>
    <row r="3942">
      <c r="A3942" s="3">
        <v>44907.166666666664</v>
      </c>
      <c r="B3942" s="1">
        <v>308.46</v>
      </c>
      <c r="C3942" s="1">
        <v>306.38283</v>
      </c>
      <c r="D3942" s="1">
        <v>0.00677965537429093</v>
      </c>
      <c r="E3942" s="5">
        <f t="shared" si="1"/>
        <v>0.04087833302</v>
      </c>
    </row>
    <row r="3943">
      <c r="A3943" s="3">
        <v>44907.208333333336</v>
      </c>
      <c r="B3943" s="1">
        <v>298.5</v>
      </c>
      <c r="C3943" s="1">
        <v>289.42198</v>
      </c>
      <c r="D3943" s="1">
        <v>0.031366035157385</v>
      </c>
      <c r="E3943" s="5">
        <f t="shared" si="1"/>
        <v>0.04209389848</v>
      </c>
    </row>
    <row r="3944">
      <c r="A3944" s="3">
        <v>44907.25</v>
      </c>
      <c r="B3944" s="1">
        <v>279.25</v>
      </c>
      <c r="C3944" s="1">
        <v>273.40595</v>
      </c>
      <c r="D3944" s="1">
        <v>0.0213749920219365</v>
      </c>
      <c r="E3944" s="5">
        <f t="shared" si="1"/>
        <v>0.0423288749</v>
      </c>
    </row>
    <row r="3945">
      <c r="A3945" s="3">
        <v>44907.291666666664</v>
      </c>
      <c r="B3945" s="1">
        <v>262.86</v>
      </c>
      <c r="C3945" s="1">
        <v>259.70145</v>
      </c>
      <c r="D3945" s="1">
        <v>0.0121622347507108</v>
      </c>
      <c r="E3945" s="5">
        <f t="shared" si="1"/>
        <v>0.04167153417</v>
      </c>
    </row>
    <row r="3946">
      <c r="A3946" s="3">
        <v>44907.333333333336</v>
      </c>
      <c r="B3946" s="1">
        <v>253.1</v>
      </c>
      <c r="C3946" s="1">
        <v>248.57562</v>
      </c>
      <c r="D3946" s="1">
        <v>0.0182012218253745</v>
      </c>
      <c r="E3946" s="5">
        <f t="shared" si="1"/>
        <v>0.04131525497</v>
      </c>
    </row>
    <row r="3947">
      <c r="A3947" s="3">
        <v>44907.375</v>
      </c>
      <c r="B3947" s="1">
        <v>243.17</v>
      </c>
      <c r="C3947" s="1">
        <v>239.44302</v>
      </c>
      <c r="D3947" s="1">
        <v>0.0155652062858211</v>
      </c>
      <c r="E3947" s="5">
        <f t="shared" si="1"/>
        <v>0.04056233133</v>
      </c>
    </row>
    <row r="3948">
      <c r="A3948" s="3">
        <v>44907.416666666664</v>
      </c>
      <c r="B3948" s="1">
        <v>238.4</v>
      </c>
      <c r="C3948" s="1">
        <v>233.30397</v>
      </c>
      <c r="D3948" s="1">
        <v>0.0218428773415215</v>
      </c>
      <c r="E3948" s="5">
        <f t="shared" si="1"/>
        <v>0.04005595311</v>
      </c>
    </row>
    <row r="3949">
      <c r="A3949" s="3">
        <v>44907.458333333336</v>
      </c>
      <c r="B3949" s="1">
        <v>232.84</v>
      </c>
      <c r="C3949" s="1">
        <v>231.90825</v>
      </c>
      <c r="D3949" s="1">
        <v>0.00401775271039298</v>
      </c>
      <c r="E3949" s="5">
        <f t="shared" si="1"/>
        <v>0.03948914712</v>
      </c>
    </row>
    <row r="3950">
      <c r="A3950" s="3">
        <v>44907.5</v>
      </c>
      <c r="B3950" s="1">
        <v>232.12</v>
      </c>
      <c r="C3950" s="1">
        <v>233.91786</v>
      </c>
      <c r="D3950" s="1">
        <v>0.00768586032721052</v>
      </c>
      <c r="E3950" s="5">
        <f t="shared" si="1"/>
        <v>0.03945549786</v>
      </c>
    </row>
    <row r="3951">
      <c r="A3951" s="3">
        <v>44907.541666666664</v>
      </c>
      <c r="B3951" s="1">
        <v>237.23</v>
      </c>
      <c r="C3951" s="1">
        <v>237.76253</v>
      </c>
      <c r="D3951" s="1">
        <v>0.00223975577648845</v>
      </c>
      <c r="E3951" s="5">
        <f t="shared" si="1"/>
        <v>0.03927340143</v>
      </c>
    </row>
    <row r="3952">
      <c r="A3952" s="3">
        <v>44907.583333333336</v>
      </c>
      <c r="B3952" s="1">
        <v>242.65</v>
      </c>
      <c r="C3952" s="1">
        <v>241.33333</v>
      </c>
      <c r="D3952" s="1">
        <v>0.0054558149924837</v>
      </c>
      <c r="E3952" s="5">
        <f t="shared" si="1"/>
        <v>0.03928677158</v>
      </c>
    </row>
    <row r="3953">
      <c r="A3953" s="3">
        <v>44907.625</v>
      </c>
      <c r="B3953" s="1">
        <v>237.9</v>
      </c>
      <c r="C3953" s="1">
        <v>244.35918</v>
      </c>
      <c r="D3953" s="1">
        <v>0.0264331383007587</v>
      </c>
      <c r="E3953" s="5">
        <f t="shared" si="1"/>
        <v>0.03979499641</v>
      </c>
    </row>
    <row r="3954">
      <c r="A3954" s="3">
        <v>44907.666666666664</v>
      </c>
      <c r="B3954" s="1">
        <v>224.01</v>
      </c>
      <c r="C3954" s="1">
        <v>243.9046</v>
      </c>
      <c r="D3954" s="1">
        <v>0.0815671373151633</v>
      </c>
      <c r="E3954" s="5">
        <f t="shared" si="1"/>
        <v>0.04212844778</v>
      </c>
    </row>
    <row r="3955">
      <c r="A3955" s="3">
        <v>44907.708333333336</v>
      </c>
      <c r="B3955" s="1">
        <v>203.41</v>
      </c>
      <c r="C3955" s="1">
        <v>240.42446</v>
      </c>
      <c r="D3955" s="1">
        <v>0.153954635065001</v>
      </c>
      <c r="E3955" s="5">
        <f t="shared" si="1"/>
        <v>0.0466386511</v>
      </c>
    </row>
    <row r="3956">
      <c r="A3956" s="3">
        <v>44907.75</v>
      </c>
      <c r="B3956" s="1">
        <v>193.31</v>
      </c>
      <c r="C3956" s="1">
        <v>235.49245</v>
      </c>
      <c r="D3956" s="1">
        <v>0.179124426282031</v>
      </c>
      <c r="E3956" s="5">
        <f t="shared" si="1"/>
        <v>0.05106510645</v>
      </c>
    </row>
    <row r="3957">
      <c r="A3957" s="3">
        <v>44907.791666666664</v>
      </c>
      <c r="B3957" s="1">
        <v>192.19</v>
      </c>
      <c r="C3957" s="1">
        <v>229.30646</v>
      </c>
      <c r="D3957" s="1">
        <v>0.1618639963305</v>
      </c>
      <c r="E3957" s="5">
        <f t="shared" si="1"/>
        <v>0.05409628145</v>
      </c>
    </row>
    <row r="3958">
      <c r="A3958" s="3">
        <v>44907.833333333336</v>
      </c>
      <c r="B3958" s="1">
        <v>193.78</v>
      </c>
      <c r="C3958" s="1">
        <v>222.81381</v>
      </c>
      <c r="D3958" s="1">
        <v>0.130305253520865</v>
      </c>
      <c r="E3958" s="5">
        <f t="shared" si="1"/>
        <v>0.05549939788</v>
      </c>
    </row>
    <row r="3959">
      <c r="A3959" s="3">
        <v>44907.875</v>
      </c>
      <c r="B3959" s="1">
        <v>186.23</v>
      </c>
      <c r="C3959" s="1">
        <v>217.66106</v>
      </c>
      <c r="D3959" s="1">
        <v>0.144403688928097</v>
      </c>
      <c r="E3959" s="5">
        <f t="shared" si="1"/>
        <v>0.05695997204</v>
      </c>
    </row>
    <row r="3960">
      <c r="A3960" s="3">
        <v>44907.916666666664</v>
      </c>
      <c r="B3960" s="1">
        <v>181.98</v>
      </c>
      <c r="C3960" s="1">
        <v>214.93303</v>
      </c>
      <c r="D3960" s="1">
        <v>0.153317663646206</v>
      </c>
      <c r="E3960" s="5">
        <f t="shared" si="1"/>
        <v>0.05834711433</v>
      </c>
    </row>
    <row r="3961">
      <c r="A3961" s="3">
        <v>44907.958333333336</v>
      </c>
      <c r="B3961" s="1">
        <v>189.55</v>
      </c>
      <c r="C3961" s="1">
        <v>216.53839</v>
      </c>
      <c r="D3961" s="1">
        <v>0.124635590021704</v>
      </c>
      <c r="E3961" s="5">
        <f t="shared" si="1"/>
        <v>0.0599239658</v>
      </c>
    </row>
    <row r="3962">
      <c r="A3962" s="3">
        <v>44908.0</v>
      </c>
      <c r="B3962" s="1">
        <v>202.12</v>
      </c>
      <c r="C3962" s="1">
        <v>229.16044</v>
      </c>
      <c r="D3962" s="1">
        <v>0.117997853381674</v>
      </c>
      <c r="E3962" s="5">
        <f t="shared" si="1"/>
        <v>0.06322788748</v>
      </c>
    </row>
    <row r="3963">
      <c r="A3963" s="3">
        <v>44908.041666666664</v>
      </c>
      <c r="B3963" s="1">
        <v>202.88</v>
      </c>
      <c r="C3963" s="1">
        <v>230.07918</v>
      </c>
      <c r="D3963" s="1">
        <v>0.118216606995904</v>
      </c>
      <c r="E3963" s="5">
        <f t="shared" si="1"/>
        <v>0.0662019035</v>
      </c>
    </row>
    <row r="3964">
      <c r="A3964" s="3">
        <v>44908.083333333336</v>
      </c>
      <c r="B3964" s="1">
        <v>189.0</v>
      </c>
      <c r="C3964" s="1">
        <v>228.1681</v>
      </c>
      <c r="D3964" s="1">
        <v>0.17166334820687</v>
      </c>
      <c r="E3964" s="5">
        <f t="shared" si="1"/>
        <v>0.07185029752</v>
      </c>
    </row>
    <row r="3965">
      <c r="A3965" s="3">
        <v>44908.125</v>
      </c>
      <c r="B3965" s="1">
        <v>189.69</v>
      </c>
      <c r="C3965" s="1">
        <v>224.01843</v>
      </c>
      <c r="D3965" s="1">
        <v>0.153239311604853</v>
      </c>
      <c r="E3965" s="5">
        <f t="shared" si="1"/>
        <v>0.07764225234</v>
      </c>
    </row>
    <row r="3966">
      <c r="A3966" s="3">
        <v>44908.166666666664</v>
      </c>
      <c r="B3966" s="1">
        <v>187.28</v>
      </c>
      <c r="C3966" s="1">
        <v>218.74134</v>
      </c>
      <c r="D3966" s="1">
        <v>0.143828962554586</v>
      </c>
      <c r="E3966" s="5">
        <f t="shared" si="1"/>
        <v>0.08335264014</v>
      </c>
    </row>
    <row r="3967">
      <c r="A3967" s="3">
        <v>44908.208333333336</v>
      </c>
      <c r="B3967" s="1">
        <v>174.34</v>
      </c>
      <c r="C3967" s="1">
        <v>213.60525</v>
      </c>
      <c r="D3967" s="1">
        <v>0.183821558692962</v>
      </c>
      <c r="E3967" s="5">
        <f t="shared" si="1"/>
        <v>0.08970495362</v>
      </c>
    </row>
    <row r="3968">
      <c r="A3968" s="3">
        <v>44908.25</v>
      </c>
      <c r="B3968" s="1">
        <v>158.81</v>
      </c>
      <c r="C3968" s="1">
        <v>209.82916</v>
      </c>
      <c r="D3968" s="1">
        <v>0.24314618616402</v>
      </c>
      <c r="E3968" s="5">
        <f t="shared" si="1"/>
        <v>0.09894542004</v>
      </c>
    </row>
    <row r="3969">
      <c r="A3969" s="3">
        <v>44908.291666666664</v>
      </c>
      <c r="B3969" s="1">
        <v>147.88</v>
      </c>
      <c r="C3969" s="1">
        <v>206.76407</v>
      </c>
      <c r="D3969" s="1">
        <v>0.284788696604782</v>
      </c>
      <c r="E3969" s="5">
        <f t="shared" si="1"/>
        <v>0.110304856</v>
      </c>
    </row>
    <row r="3970">
      <c r="A3970" s="3">
        <v>44908.333333333336</v>
      </c>
      <c r="B3970" s="1">
        <v>142.44</v>
      </c>
      <c r="C3970" s="1">
        <v>204.02387</v>
      </c>
      <c r="D3970" s="1">
        <v>0.301846396698582</v>
      </c>
      <c r="E3970" s="5">
        <f t="shared" si="1"/>
        <v>0.1221234049</v>
      </c>
    </row>
    <row r="3971">
      <c r="A3971" s="3">
        <v>44908.375</v>
      </c>
      <c r="B3971" s="1">
        <v>140.81</v>
      </c>
      <c r="C3971" s="1">
        <v>202.27678</v>
      </c>
      <c r="D3971" s="1">
        <v>0.303874621694096</v>
      </c>
      <c r="E3971" s="5">
        <f t="shared" si="1"/>
        <v>0.1341362972</v>
      </c>
    </row>
    <row r="3972">
      <c r="A3972" s="3">
        <v>44908.416666666664</v>
      </c>
      <c r="B3972" s="1">
        <v>150.74</v>
      </c>
      <c r="C3972" s="1">
        <v>202.16035</v>
      </c>
      <c r="D3972" s="1">
        <v>0.254354278670372</v>
      </c>
      <c r="E3972" s="5">
        <f t="shared" si="1"/>
        <v>0.1438242723</v>
      </c>
    </row>
    <row r="3973">
      <c r="A3973" s="3">
        <v>44908.458333333336</v>
      </c>
      <c r="B3973" s="1">
        <v>174.06</v>
      </c>
      <c r="C3973" s="1">
        <v>204.48003</v>
      </c>
      <c r="D3973" s="1">
        <v>0.148767730521166</v>
      </c>
      <c r="E3973" s="5">
        <f t="shared" si="1"/>
        <v>0.1498555213</v>
      </c>
    </row>
    <row r="3974">
      <c r="A3974" s="3">
        <v>44908.5</v>
      </c>
      <c r="B3974" s="1">
        <v>201.16</v>
      </c>
      <c r="C3974" s="1">
        <v>208.03586</v>
      </c>
      <c r="D3974" s="1">
        <v>0.0330513210558988</v>
      </c>
      <c r="E3974" s="5">
        <f t="shared" si="1"/>
        <v>0.1509124155</v>
      </c>
    </row>
    <row r="3975">
      <c r="A3975" s="3">
        <v>44908.541666666664</v>
      </c>
      <c r="B3975" s="1">
        <v>225.02</v>
      </c>
      <c r="C3975" s="1">
        <v>211.19683</v>
      </c>
      <c r="D3975" s="1">
        <v>0.0654515979240787</v>
      </c>
      <c r="E3975" s="5">
        <f t="shared" si="1"/>
        <v>0.1535462423</v>
      </c>
    </row>
    <row r="3976">
      <c r="A3976" s="3">
        <v>44908.583333333336</v>
      </c>
      <c r="B3976" s="1">
        <v>225.04</v>
      </c>
      <c r="C3976" s="1">
        <v>212.47821</v>
      </c>
      <c r="D3976" s="1">
        <v>0.0591203681544568</v>
      </c>
      <c r="E3976" s="5">
        <f t="shared" si="1"/>
        <v>0.1557822653</v>
      </c>
    </row>
    <row r="3977">
      <c r="A3977" s="3">
        <v>44908.625</v>
      </c>
      <c r="B3977" s="1">
        <v>221.9</v>
      </c>
      <c r="C3977" s="1">
        <v>213.96626</v>
      </c>
      <c r="D3977" s="1">
        <v>0.0370793974713583</v>
      </c>
      <c r="E3977" s="5">
        <f t="shared" si="1"/>
        <v>0.1562258595</v>
      </c>
    </row>
    <row r="3978">
      <c r="A3978" s="3">
        <v>44908.666666666664</v>
      </c>
      <c r="B3978" s="1">
        <v>221.15</v>
      </c>
      <c r="C3978" s="1">
        <v>214.37027</v>
      </c>
      <c r="D3978" s="1">
        <v>0.031626260488453</v>
      </c>
      <c r="E3978" s="5">
        <f t="shared" si="1"/>
        <v>0.1541449896</v>
      </c>
    </row>
    <row r="3979">
      <c r="A3979" s="3">
        <v>44908.708333333336</v>
      </c>
      <c r="B3979" s="1">
        <v>213.79</v>
      </c>
      <c r="C3979" s="1">
        <v>214.84327</v>
      </c>
      <c r="D3979" s="1">
        <v>0.00490250404399447</v>
      </c>
      <c r="E3979" s="5">
        <f t="shared" si="1"/>
        <v>0.1479344842</v>
      </c>
    </row>
    <row r="3980">
      <c r="A3980" s="3">
        <v>44908.75</v>
      </c>
      <c r="B3980" s="1">
        <v>210.59</v>
      </c>
      <c r="C3980" s="1">
        <v>215.79428</v>
      </c>
      <c r="D3980" s="1">
        <v>0.0241168579630562</v>
      </c>
      <c r="E3980" s="5">
        <f t="shared" si="1"/>
        <v>0.1414758355</v>
      </c>
    </row>
    <row r="3981">
      <c r="A3981" s="3">
        <v>44908.791666666664</v>
      </c>
      <c r="B3981" s="1">
        <v>208.95</v>
      </c>
      <c r="C3981" s="1">
        <v>216.85189</v>
      </c>
      <c r="D3981" s="1">
        <v>0.0364391105837261</v>
      </c>
      <c r="E3981" s="5">
        <f t="shared" si="1"/>
        <v>0.1362497986</v>
      </c>
    </row>
    <row r="3982">
      <c r="A3982" s="3">
        <v>44908.833333333336</v>
      </c>
      <c r="B3982" s="1">
        <v>220.11</v>
      </c>
      <c r="C3982" s="1">
        <v>218.05212</v>
      </c>
      <c r="D3982" s="1">
        <v>0.00943756015763576</v>
      </c>
      <c r="E3982" s="5">
        <f t="shared" si="1"/>
        <v>0.1312136447</v>
      </c>
    </row>
    <row r="3983">
      <c r="A3983" s="3">
        <v>44908.875</v>
      </c>
      <c r="B3983" s="1">
        <v>223.76</v>
      </c>
      <c r="C3983" s="1">
        <v>220.03965</v>
      </c>
      <c r="D3983" s="1">
        <v>0.0169076346013093</v>
      </c>
      <c r="E3983" s="5">
        <f t="shared" si="1"/>
        <v>0.1259013091</v>
      </c>
    </row>
    <row r="3984">
      <c r="A3984" s="3">
        <v>44908.916666666664</v>
      </c>
      <c r="B3984" s="1">
        <v>226.22</v>
      </c>
      <c r="C3984" s="1">
        <v>222.3066</v>
      </c>
      <c r="D3984" s="1">
        <v>0.01760361590704</v>
      </c>
      <c r="E3984" s="5">
        <f t="shared" si="1"/>
        <v>0.1202465571</v>
      </c>
    </row>
    <row r="3985">
      <c r="A3985" s="3">
        <v>44908.958333333336</v>
      </c>
      <c r="B3985" s="1">
        <v>223.42</v>
      </c>
      <c r="C3985" s="1">
        <v>225.65993</v>
      </c>
      <c r="D3985" s="1">
        <v>0.00992613088198695</v>
      </c>
      <c r="E3985" s="5">
        <f t="shared" si="1"/>
        <v>0.1154669963</v>
      </c>
    </row>
    <row r="3986">
      <c r="A3986" s="3">
        <v>44909.0</v>
      </c>
      <c r="B3986" s="1">
        <v>246.21</v>
      </c>
      <c r="C3986" s="1">
        <v>254.89253</v>
      </c>
      <c r="D3986" s="1">
        <v>0.0340634933475688</v>
      </c>
      <c r="E3986" s="5">
        <f t="shared" si="1"/>
        <v>0.1119697313</v>
      </c>
    </row>
    <row r="3987">
      <c r="A3987" s="3">
        <v>44909.041666666664</v>
      </c>
      <c r="B3987" s="1">
        <v>268.93</v>
      </c>
      <c r="C3987" s="1">
        <v>259.94195</v>
      </c>
      <c r="D3987" s="1">
        <v>0.0345771430890627</v>
      </c>
      <c r="E3987" s="5">
        <f t="shared" si="1"/>
        <v>0.1084847536</v>
      </c>
    </row>
    <row r="3988">
      <c r="A3988" s="3">
        <v>44909.083333333336</v>
      </c>
      <c r="B3988" s="1">
        <v>278.43</v>
      </c>
      <c r="C3988" s="1">
        <v>263.22124</v>
      </c>
      <c r="D3988" s="1">
        <v>0.0577793798099271</v>
      </c>
      <c r="E3988" s="5">
        <f t="shared" si="1"/>
        <v>0.1037395883</v>
      </c>
    </row>
    <row r="3989">
      <c r="A3989" s="3">
        <v>44909.125</v>
      </c>
      <c r="B3989" s="1">
        <v>280.06</v>
      </c>
      <c r="C3989" s="1">
        <v>264.12309</v>
      </c>
      <c r="D3989" s="1">
        <v>0.060338950297757</v>
      </c>
      <c r="E3989" s="5">
        <f t="shared" si="1"/>
        <v>0.09986873989</v>
      </c>
    </row>
    <row r="3990">
      <c r="A3990" s="3">
        <v>44909.166666666664</v>
      </c>
      <c r="B3990" s="1">
        <v>270.69</v>
      </c>
      <c r="C3990" s="1">
        <v>262.64918</v>
      </c>
      <c r="D3990" s="1">
        <v>0.0306142969873349</v>
      </c>
      <c r="E3990" s="5">
        <f t="shared" si="1"/>
        <v>0.09515146216</v>
      </c>
    </row>
    <row r="3991">
      <c r="A3991" s="3">
        <v>44909.208333333336</v>
      </c>
      <c r="B3991" s="1">
        <v>264.49</v>
      </c>
      <c r="C3991" s="1">
        <v>259.842</v>
      </c>
      <c r="D3991" s="1">
        <v>0.0178877933513443</v>
      </c>
      <c r="E3991" s="5">
        <f t="shared" si="1"/>
        <v>0.08823755527</v>
      </c>
    </row>
    <row r="3992">
      <c r="A3992" s="3">
        <v>44909.25</v>
      </c>
      <c r="B3992" s="1">
        <v>257.24</v>
      </c>
      <c r="C3992" s="1">
        <v>256.26755</v>
      </c>
      <c r="D3992" s="1">
        <v>0.00379466694085919</v>
      </c>
      <c r="E3992" s="5">
        <f t="shared" si="1"/>
        <v>0.0782645753</v>
      </c>
    </row>
    <row r="3993">
      <c r="A3993" s="3">
        <v>44909.291666666664</v>
      </c>
      <c r="B3993" s="1">
        <v>244.24</v>
      </c>
      <c r="C3993" s="1">
        <v>251.96054</v>
      </c>
      <c r="D3993" s="1">
        <v>0.0306418616184899</v>
      </c>
      <c r="E3993" s="5">
        <f t="shared" si="1"/>
        <v>0.06767512384</v>
      </c>
    </row>
    <row r="3994">
      <c r="A3994" s="3">
        <v>44909.333333333336</v>
      </c>
      <c r="B3994" s="1">
        <v>249.32</v>
      </c>
      <c r="C3994" s="1">
        <v>247.52984</v>
      </c>
      <c r="D3994" s="1">
        <v>0.00723209775435554</v>
      </c>
      <c r="E3994" s="5">
        <f t="shared" si="1"/>
        <v>0.05539952805</v>
      </c>
    </row>
    <row r="3995">
      <c r="A3995" s="3">
        <v>44909.375</v>
      </c>
      <c r="B3995" s="1">
        <v>254.57</v>
      </c>
      <c r="C3995" s="1">
        <v>244.84868</v>
      </c>
      <c r="D3995" s="1">
        <v>0.0397033792463165</v>
      </c>
      <c r="E3995" s="5">
        <f t="shared" si="1"/>
        <v>0.04439239295</v>
      </c>
    </row>
    <row r="3996">
      <c r="A3996" s="3">
        <v>44909.416666666664</v>
      </c>
      <c r="B3996" s="1">
        <v>248.87</v>
      </c>
      <c r="C3996" s="1">
        <v>244.32829</v>
      </c>
      <c r="D3996" s="1">
        <v>0.0185885555864202</v>
      </c>
      <c r="E3996" s="5">
        <f t="shared" si="1"/>
        <v>0.03456882116</v>
      </c>
    </row>
    <row r="3997">
      <c r="A3997" s="3">
        <v>44909.458333333336</v>
      </c>
      <c r="B3997" s="1">
        <v>260.63</v>
      </c>
      <c r="C3997" s="1">
        <v>246.36744</v>
      </c>
      <c r="D3997" s="1">
        <v>0.0578914161709031</v>
      </c>
      <c r="E3997" s="5">
        <f t="shared" si="1"/>
        <v>0.03078230806</v>
      </c>
    </row>
    <row r="3998">
      <c r="A3998" s="3">
        <v>44909.5</v>
      </c>
      <c r="B3998" s="1">
        <v>274.39</v>
      </c>
      <c r="C3998" s="1">
        <v>249.86029</v>
      </c>
      <c r="D3998" s="1">
        <v>0.0981737033924037</v>
      </c>
      <c r="E3998" s="5">
        <f t="shared" si="1"/>
        <v>0.03349574066</v>
      </c>
    </row>
    <row r="3999">
      <c r="A3999" s="3">
        <v>44909.541666666664</v>
      </c>
      <c r="B3999" s="1">
        <v>271.58</v>
      </c>
      <c r="C3999" s="1">
        <v>253.91757</v>
      </c>
      <c r="D3999" s="1">
        <v>0.0695597000239092</v>
      </c>
      <c r="E3999" s="5">
        <f t="shared" si="1"/>
        <v>0.03366691158</v>
      </c>
    </row>
    <row r="4000">
      <c r="A4000" s="3">
        <v>44909.583333333336</v>
      </c>
      <c r="B4000" s="1">
        <v>262.67</v>
      </c>
      <c r="C4000" s="1">
        <v>257.22234</v>
      </c>
      <c r="D4000" s="1">
        <v>0.0211787980779587</v>
      </c>
      <c r="E4000" s="5">
        <f t="shared" si="1"/>
        <v>0.03208601282</v>
      </c>
    </row>
    <row r="4001">
      <c r="A4001" s="3">
        <v>44909.625</v>
      </c>
      <c r="B4001" s="1">
        <v>245.48</v>
      </c>
      <c r="C4001" s="1">
        <v>259.95257</v>
      </c>
      <c r="D4001" s="1">
        <v>0.0556738869709962</v>
      </c>
      <c r="E4001" s="5">
        <f t="shared" si="1"/>
        <v>0.03286078322</v>
      </c>
    </row>
    <row r="4002">
      <c r="A4002" s="3">
        <v>44909.666666666664</v>
      </c>
      <c r="B4002" s="1">
        <v>229.23</v>
      </c>
      <c r="C4002" s="1">
        <v>259.78735</v>
      </c>
      <c r="D4002" s="1">
        <v>0.117624472477201</v>
      </c>
      <c r="E4002" s="5">
        <f t="shared" si="1"/>
        <v>0.03644404205</v>
      </c>
    </row>
    <row r="4003">
      <c r="A4003" s="3">
        <v>44909.708333333336</v>
      </c>
      <c r="B4003" s="1">
        <v>208.99</v>
      </c>
      <c r="C4003" s="1">
        <v>257.60374</v>
      </c>
      <c r="D4003" s="1">
        <v>0.18871519489585</v>
      </c>
      <c r="E4003" s="5">
        <f t="shared" si="1"/>
        <v>0.04410290417</v>
      </c>
    </row>
    <row r="4004">
      <c r="A4004" s="3">
        <v>44909.75</v>
      </c>
      <c r="B4004" s="1">
        <v>202.7</v>
      </c>
      <c r="C4004" s="1">
        <v>255.50569</v>
      </c>
      <c r="D4004" s="1">
        <v>0.206671287829245</v>
      </c>
      <c r="E4004" s="5">
        <f t="shared" si="1"/>
        <v>0.05170933875</v>
      </c>
    </row>
    <row r="4005">
      <c r="A4005" s="3">
        <v>44909.791666666664</v>
      </c>
      <c r="B4005" s="1">
        <v>199.87</v>
      </c>
      <c r="C4005" s="1">
        <v>254.14018</v>
      </c>
      <c r="D4005" s="1">
        <v>0.213544273085822</v>
      </c>
      <c r="E4005" s="5">
        <f t="shared" si="1"/>
        <v>0.05908872052</v>
      </c>
    </row>
    <row r="4006">
      <c r="A4006" s="3">
        <v>44909.833333333336</v>
      </c>
      <c r="B4006" s="1">
        <v>198.38</v>
      </c>
      <c r="C4006" s="1">
        <v>253.1473</v>
      </c>
      <c r="D4006" s="1">
        <v>0.21634558219661</v>
      </c>
      <c r="E4006" s="5">
        <f t="shared" si="1"/>
        <v>0.06770988811</v>
      </c>
    </row>
    <row r="4007">
      <c r="A4007" s="3">
        <v>44909.875</v>
      </c>
      <c r="B4007" s="1">
        <v>202.04</v>
      </c>
      <c r="C4007" s="1">
        <v>253.20322</v>
      </c>
      <c r="D4007" s="1">
        <v>0.202063860009363</v>
      </c>
      <c r="E4007" s="5">
        <f t="shared" si="1"/>
        <v>0.07542473083</v>
      </c>
    </row>
    <row r="4008">
      <c r="A4008" s="3">
        <v>44909.916666666664</v>
      </c>
      <c r="B4008" s="1">
        <v>213.78</v>
      </c>
      <c r="C4008" s="1">
        <v>254.13746</v>
      </c>
      <c r="D4008" s="1">
        <v>0.158801697317664</v>
      </c>
      <c r="E4008" s="5">
        <f t="shared" si="1"/>
        <v>0.08130798422</v>
      </c>
    </row>
    <row r="4009">
      <c r="A4009" s="3">
        <v>44909.958333333336</v>
      </c>
      <c r="B4009" s="1">
        <v>263.43</v>
      </c>
      <c r="C4009" s="1">
        <v>256.98755</v>
      </c>
      <c r="D4009" s="1">
        <v>0.0250691132702732</v>
      </c>
      <c r="E4009" s="5">
        <f t="shared" si="1"/>
        <v>0.08193894182</v>
      </c>
    </row>
    <row r="4010">
      <c r="A4010" s="3">
        <v>44910.0</v>
      </c>
      <c r="B4010" s="1">
        <v>345.4</v>
      </c>
      <c r="C4010" s="1">
        <v>316.96584</v>
      </c>
      <c r="D4010" s="1">
        <v>0.0897073324999311</v>
      </c>
      <c r="E4010" s="5">
        <f t="shared" si="1"/>
        <v>0.08425743512</v>
      </c>
    </row>
    <row r="4011">
      <c r="A4011" s="3">
        <v>44910.041666666664</v>
      </c>
      <c r="B4011" s="1">
        <v>357.13</v>
      </c>
      <c r="C4011" s="1">
        <v>321.29389</v>
      </c>
      <c r="D4011" s="1">
        <v>0.111536854933655</v>
      </c>
      <c r="E4011" s="5">
        <f t="shared" si="1"/>
        <v>0.08746408978</v>
      </c>
    </row>
    <row r="4012">
      <c r="A4012" s="3">
        <v>44910.083333333336</v>
      </c>
      <c r="B4012" s="1">
        <v>354.49</v>
      </c>
      <c r="C4012" s="1">
        <v>319.97851</v>
      </c>
      <c r="D4012" s="1">
        <v>0.107855649430957</v>
      </c>
      <c r="E4012" s="5">
        <f t="shared" si="1"/>
        <v>0.08955060102</v>
      </c>
    </row>
    <row r="4013">
      <c r="A4013" s="3">
        <v>44910.125</v>
      </c>
      <c r="B4013" s="1">
        <v>352.44</v>
      </c>
      <c r="C4013" s="1">
        <v>313.15988</v>
      </c>
      <c r="D4013" s="1">
        <v>0.125431520793787</v>
      </c>
      <c r="E4013" s="5">
        <f t="shared" si="1"/>
        <v>0.09226279145</v>
      </c>
    </row>
    <row r="4014">
      <c r="A4014" s="3">
        <v>44910.166666666664</v>
      </c>
      <c r="B4014" s="1">
        <v>343.29</v>
      </c>
      <c r="C4014" s="1">
        <v>302.9059</v>
      </c>
      <c r="D4014" s="1">
        <v>0.133322262788542</v>
      </c>
      <c r="E4014" s="5">
        <f t="shared" si="1"/>
        <v>0.09654229003</v>
      </c>
    </row>
    <row r="4015">
      <c r="A4015" s="3">
        <v>44910.208333333336</v>
      </c>
      <c r="B4015" s="1">
        <v>335.6</v>
      </c>
      <c r="C4015" s="1">
        <v>292.45147</v>
      </c>
      <c r="D4015" s="1">
        <v>0.147540821046309</v>
      </c>
      <c r="E4015" s="5">
        <f t="shared" si="1"/>
        <v>0.1019444995</v>
      </c>
    </row>
    <row r="4016">
      <c r="A4016" s="3">
        <v>44910.25</v>
      </c>
      <c r="B4016" s="1">
        <v>334.09</v>
      </c>
      <c r="C4016" s="1">
        <v>285.67472</v>
      </c>
      <c r="D4016" s="1">
        <v>0.16947694916792</v>
      </c>
      <c r="E4016" s="5">
        <f t="shared" si="1"/>
        <v>0.1088479279</v>
      </c>
    </row>
    <row r="4017">
      <c r="A4017" s="3">
        <v>44910.291666666664</v>
      </c>
      <c r="B4017" s="1">
        <v>335.04</v>
      </c>
      <c r="C4017" s="1">
        <v>283.13759</v>
      </c>
      <c r="D4017" s="1">
        <v>0.183311618919974</v>
      </c>
      <c r="E4017" s="5">
        <f t="shared" si="1"/>
        <v>0.1152091678</v>
      </c>
    </row>
    <row r="4018">
      <c r="A4018" s="3">
        <v>44910.333333333336</v>
      </c>
      <c r="B4018" s="1">
        <v>336.37</v>
      </c>
      <c r="C4018" s="1">
        <v>283.97023</v>
      </c>
      <c r="D4018" s="1">
        <v>0.184525575092853</v>
      </c>
      <c r="E4018" s="5">
        <f t="shared" si="1"/>
        <v>0.1225963961</v>
      </c>
    </row>
    <row r="4019">
      <c r="A4019" s="3">
        <v>44910.375</v>
      </c>
      <c r="B4019" s="1">
        <v>337.27</v>
      </c>
      <c r="C4019" s="1">
        <v>287.28485</v>
      </c>
      <c r="D4019" s="1">
        <v>0.173991597538122</v>
      </c>
      <c r="E4019" s="5">
        <f t="shared" si="1"/>
        <v>0.1281917385</v>
      </c>
    </row>
    <row r="4020">
      <c r="A4020" s="3">
        <v>44910.416666666664</v>
      </c>
      <c r="B4020" s="1">
        <v>340.09</v>
      </c>
      <c r="C4020" s="1">
        <v>293.38974</v>
      </c>
      <c r="D4020" s="1">
        <v>0.159174823223197</v>
      </c>
      <c r="E4020" s="5">
        <f t="shared" si="1"/>
        <v>0.1340494996</v>
      </c>
    </row>
    <row r="4021">
      <c r="A4021" s="3">
        <v>44910.458333333336</v>
      </c>
      <c r="B4021" s="1">
        <v>342.72</v>
      </c>
      <c r="C4021" s="1">
        <v>302.30885</v>
      </c>
      <c r="D4021" s="1">
        <v>0.13367504788563</v>
      </c>
      <c r="E4021" s="5">
        <f t="shared" si="1"/>
        <v>0.137207151</v>
      </c>
    </row>
    <row r="4022">
      <c r="A4022" s="3">
        <v>44910.5</v>
      </c>
      <c r="B4022" s="1">
        <v>345.68</v>
      </c>
      <c r="C4022" s="1">
        <v>310.91271</v>
      </c>
      <c r="D4022" s="1">
        <v>0.111823315296438</v>
      </c>
      <c r="E4022" s="5">
        <f t="shared" si="1"/>
        <v>0.1377758848</v>
      </c>
    </row>
    <row r="4023">
      <c r="A4023" s="3">
        <v>44910.541666666664</v>
      </c>
      <c r="B4023" s="1">
        <v>352.59</v>
      </c>
      <c r="C4023" s="1">
        <v>316.20465</v>
      </c>
      <c r="D4023" s="1">
        <v>0.115068990920911</v>
      </c>
      <c r="E4023" s="5">
        <f t="shared" si="1"/>
        <v>0.1396721052</v>
      </c>
    </row>
    <row r="4024">
      <c r="A4024" s="3">
        <v>44910.583333333336</v>
      </c>
      <c r="B4024" s="1">
        <v>357.13</v>
      </c>
      <c r="C4024" s="1">
        <v>317.24385</v>
      </c>
      <c r="D4024" s="1">
        <v>0.125727102353599</v>
      </c>
      <c r="E4024" s="5">
        <f t="shared" si="1"/>
        <v>0.1440282846</v>
      </c>
    </row>
    <row r="4025">
      <c r="A4025" s="3">
        <v>44910.625</v>
      </c>
      <c r="B4025" s="1">
        <v>328.88</v>
      </c>
      <c r="C4025" s="1">
        <v>316.02164</v>
      </c>
      <c r="D4025" s="1">
        <v>0.0406882262872884</v>
      </c>
      <c r="E4025" s="5">
        <f t="shared" si="1"/>
        <v>0.1434038821</v>
      </c>
    </row>
    <row r="4026">
      <c r="A4026" s="3">
        <v>44910.666666666664</v>
      </c>
      <c r="B4026" s="1">
        <v>311.04</v>
      </c>
      <c r="C4026" s="1">
        <v>312.22356</v>
      </c>
      <c r="D4026" s="1">
        <v>0.00379074532363925</v>
      </c>
      <c r="E4026" s="5">
        <f t="shared" si="1"/>
        <v>0.1386608101</v>
      </c>
    </row>
    <row r="4027">
      <c r="A4027" s="3">
        <v>44910.708333333336</v>
      </c>
      <c r="B4027" s="1">
        <v>300.05</v>
      </c>
      <c r="C4027" s="1">
        <v>308.10948</v>
      </c>
      <c r="D4027" s="1">
        <v>0.0261578449322624</v>
      </c>
      <c r="E4027" s="5">
        <f t="shared" si="1"/>
        <v>0.1318875872</v>
      </c>
    </row>
    <row r="4028">
      <c r="A4028" s="3">
        <v>44910.75</v>
      </c>
      <c r="B4028" s="1">
        <v>288.48</v>
      </c>
      <c r="C4028" s="1">
        <v>304.06865</v>
      </c>
      <c r="D4028" s="1">
        <v>0.0512668767398413</v>
      </c>
      <c r="E4028" s="5">
        <f t="shared" si="1"/>
        <v>0.1254124034</v>
      </c>
    </row>
    <row r="4029">
      <c r="A4029" s="3">
        <v>44910.791666666664</v>
      </c>
      <c r="B4029" s="1">
        <v>291.43</v>
      </c>
      <c r="C4029" s="1">
        <v>300.89409</v>
      </c>
      <c r="D4029" s="1">
        <v>0.0314532266153848</v>
      </c>
      <c r="E4029" s="5">
        <f t="shared" si="1"/>
        <v>0.1178252764</v>
      </c>
    </row>
    <row r="4030">
      <c r="A4030" s="3">
        <v>44910.833333333336</v>
      </c>
      <c r="B4030" s="1">
        <v>298.89</v>
      </c>
      <c r="C4030" s="1">
        <v>299.61426</v>
      </c>
      <c r="D4030" s="1">
        <v>0.00241730817485127</v>
      </c>
      <c r="E4030" s="5">
        <f t="shared" si="1"/>
        <v>0.1089115984</v>
      </c>
    </row>
    <row r="4031">
      <c r="A4031" s="3">
        <v>44910.875</v>
      </c>
      <c r="B4031" s="1">
        <v>295.67</v>
      </c>
      <c r="C4031" s="1">
        <v>301.2423</v>
      </c>
      <c r="D4031" s="1">
        <v>0.018497734215945</v>
      </c>
      <c r="E4031" s="5">
        <f t="shared" si="1"/>
        <v>0.1012630098</v>
      </c>
    </row>
    <row r="4032">
      <c r="A4032" s="3">
        <v>44910.916666666664</v>
      </c>
      <c r="B4032" s="1">
        <v>294.13</v>
      </c>
      <c r="C4032" s="1">
        <v>306.16426</v>
      </c>
      <c r="D4032" s="1">
        <v>0.0393065474069377</v>
      </c>
      <c r="E4032" s="5">
        <f t="shared" si="1"/>
        <v>0.0962840452</v>
      </c>
    </row>
    <row r="4033">
      <c r="A4033" s="3">
        <v>44910.958333333336</v>
      </c>
      <c r="B4033" s="1">
        <v>334.78</v>
      </c>
      <c r="C4033" s="1">
        <v>313.45505</v>
      </c>
      <c r="D4033" s="1">
        <v>0.0680319235565033</v>
      </c>
      <c r="E4033" s="5">
        <f t="shared" si="1"/>
        <v>0.0980741623</v>
      </c>
    </row>
    <row r="4034">
      <c r="A4034" s="3">
        <v>44911.0</v>
      </c>
      <c r="B4034" s="1">
        <v>379.87</v>
      </c>
      <c r="C4034" s="1">
        <v>357.40047</v>
      </c>
      <c r="D4034" s="1">
        <v>0.0628693353425081</v>
      </c>
      <c r="E4034" s="5">
        <f t="shared" si="1"/>
        <v>0.09695591242</v>
      </c>
    </row>
    <row r="4035">
      <c r="A4035" s="3">
        <v>44911.041666666664</v>
      </c>
      <c r="B4035" s="1">
        <v>367.75</v>
      </c>
      <c r="C4035" s="1">
        <v>351.34382</v>
      </c>
      <c r="D4035" s="1">
        <v>0.0466955132439785</v>
      </c>
      <c r="E4035" s="5">
        <f t="shared" si="1"/>
        <v>0.09425418985</v>
      </c>
    </row>
    <row r="4036">
      <c r="A4036" s="3">
        <v>44911.083333333336</v>
      </c>
      <c r="B4036" s="1">
        <v>347.81</v>
      </c>
      <c r="C4036" s="1">
        <v>338.30416</v>
      </c>
      <c r="D4036" s="1">
        <v>0.0280985016560245</v>
      </c>
      <c r="E4036" s="5">
        <f t="shared" si="1"/>
        <v>0.09093097536</v>
      </c>
    </row>
    <row r="4037">
      <c r="A4037" s="3">
        <v>44911.125</v>
      </c>
      <c r="B4037" s="1">
        <v>338.15</v>
      </c>
      <c r="C4037" s="1">
        <v>320.15358</v>
      </c>
      <c r="D4037" s="1">
        <v>0.0562118343327599</v>
      </c>
      <c r="E4037" s="5">
        <f t="shared" si="1"/>
        <v>0.08804682175</v>
      </c>
    </row>
    <row r="4038">
      <c r="A4038" s="3">
        <v>44911.166666666664</v>
      </c>
      <c r="B4038" s="1">
        <v>329.93</v>
      </c>
      <c r="C4038" s="1">
        <v>298.6642</v>
      </c>
      <c r="D4038" s="1">
        <v>0.104685462804045</v>
      </c>
      <c r="E4038" s="5">
        <f t="shared" si="1"/>
        <v>0.08685362175</v>
      </c>
    </row>
    <row r="4039">
      <c r="A4039" s="3">
        <v>44911.208333333336</v>
      </c>
      <c r="B4039" s="1">
        <v>323.35</v>
      </c>
      <c r="C4039" s="1">
        <v>277.46751</v>
      </c>
      <c r="D4039" s="1">
        <v>0.165361667029051</v>
      </c>
      <c r="E4039" s="5">
        <f t="shared" si="1"/>
        <v>0.087596157</v>
      </c>
    </row>
    <row r="4040">
      <c r="A4040" s="3">
        <v>44911.25</v>
      </c>
      <c r="B4040" s="1">
        <v>317.07</v>
      </c>
      <c r="C4040" s="1">
        <v>261.23629</v>
      </c>
      <c r="D4040" s="1">
        <v>0.213728766397654</v>
      </c>
      <c r="E4040" s="5">
        <f t="shared" si="1"/>
        <v>0.08943998272</v>
      </c>
    </row>
    <row r="4041">
      <c r="A4041" s="3">
        <v>44911.291666666664</v>
      </c>
      <c r="B4041" s="1">
        <v>314.54</v>
      </c>
      <c r="C4041" s="1">
        <v>252.28978</v>
      </c>
      <c r="D4041" s="1">
        <v>0.246740950029763</v>
      </c>
      <c r="E4041" s="5">
        <f t="shared" si="1"/>
        <v>0.09208287152</v>
      </c>
    </row>
    <row r="4042">
      <c r="A4042" s="3">
        <v>44911.333333333336</v>
      </c>
      <c r="B4042" s="1">
        <v>312.6</v>
      </c>
      <c r="C4042" s="1">
        <v>250.26972</v>
      </c>
      <c r="D4042" s="1">
        <v>0.249052422322604</v>
      </c>
      <c r="E4042" s="5">
        <f t="shared" si="1"/>
        <v>0.09477149015</v>
      </c>
    </row>
    <row r="4043">
      <c r="A4043" s="3">
        <v>44911.375</v>
      </c>
      <c r="B4043" s="1">
        <v>312.06</v>
      </c>
      <c r="C4043" s="1">
        <v>253.60247</v>
      </c>
      <c r="D4043" s="1">
        <v>0.230508519889415</v>
      </c>
      <c r="E4043" s="5">
        <f t="shared" si="1"/>
        <v>0.09712636192</v>
      </c>
    </row>
    <row r="4044">
      <c r="A4044" s="3">
        <v>44911.416666666664</v>
      </c>
      <c r="B4044" s="1">
        <v>310.27</v>
      </c>
      <c r="C4044" s="1">
        <v>261.5365</v>
      </c>
      <c r="D4044" s="1">
        <v>0.186335368103496</v>
      </c>
      <c r="E4044" s="5">
        <f t="shared" si="1"/>
        <v>0.09825805129</v>
      </c>
    </row>
    <row r="4045">
      <c r="A4045" s="3">
        <v>44911.458333333336</v>
      </c>
      <c r="B4045" s="1">
        <v>306.79</v>
      </c>
      <c r="C4045" s="1">
        <v>273.29325</v>
      </c>
      <c r="D4045" s="1">
        <v>0.122567059376695</v>
      </c>
      <c r="E4045" s="5">
        <f t="shared" si="1"/>
        <v>0.09779521843</v>
      </c>
    </row>
    <row r="4046">
      <c r="A4046" s="3">
        <v>44911.5</v>
      </c>
      <c r="B4046" s="1">
        <v>315.99</v>
      </c>
      <c r="C4046" s="1">
        <v>285.0925</v>
      </c>
      <c r="D4046" s="1">
        <v>0.108377105676228</v>
      </c>
      <c r="E4046" s="5">
        <f t="shared" si="1"/>
        <v>0.09765162636</v>
      </c>
    </row>
    <row r="4047">
      <c r="A4047" s="3">
        <v>44911.541666666664</v>
      </c>
      <c r="B4047" s="1">
        <v>319.22</v>
      </c>
      <c r="C4047" s="1">
        <v>292.76561</v>
      </c>
      <c r="D4047" s="1">
        <v>0.090360305638357</v>
      </c>
      <c r="E4047" s="5">
        <f t="shared" si="1"/>
        <v>0.09662209781</v>
      </c>
    </row>
    <row r="4048">
      <c r="A4048" s="3">
        <v>44911.583333333336</v>
      </c>
      <c r="B4048" s="1">
        <v>311.84</v>
      </c>
      <c r="C4048" s="1">
        <v>295.35271</v>
      </c>
      <c r="D4048" s="1">
        <v>0.0558223758976173</v>
      </c>
      <c r="E4048" s="5">
        <f t="shared" si="1"/>
        <v>0.09370940087</v>
      </c>
    </row>
    <row r="4049">
      <c r="A4049" s="3">
        <v>44911.625</v>
      </c>
      <c r="B4049" s="1">
        <v>299.53</v>
      </c>
      <c r="C4049" s="1">
        <v>296.08585</v>
      </c>
      <c r="D4049" s="1">
        <v>0.0116322681411488</v>
      </c>
      <c r="E4049" s="5">
        <f t="shared" si="1"/>
        <v>0.09249873595</v>
      </c>
    </row>
    <row r="4050">
      <c r="A4050" s="3">
        <v>44911.666666666664</v>
      </c>
      <c r="B4050" s="1">
        <v>284.88</v>
      </c>
      <c r="C4050" s="1">
        <v>294.21823</v>
      </c>
      <c r="D4050" s="1">
        <v>0.0317391277896002</v>
      </c>
      <c r="E4050" s="5">
        <f t="shared" si="1"/>
        <v>0.09366325189</v>
      </c>
    </row>
    <row r="4051">
      <c r="A4051" s="3">
        <v>44911.708333333336</v>
      </c>
      <c r="B4051" s="1">
        <v>269.31</v>
      </c>
      <c r="C4051" s="1">
        <v>290.91963</v>
      </c>
      <c r="D4051" s="1">
        <v>0.0742804120849458</v>
      </c>
      <c r="E4051" s="5">
        <f t="shared" si="1"/>
        <v>0.09566835885</v>
      </c>
    </row>
    <row r="4052">
      <c r="A4052" s="3">
        <v>44911.75</v>
      </c>
      <c r="B4052" s="1">
        <v>281.02</v>
      </c>
      <c r="C4052" s="1">
        <v>286.51982</v>
      </c>
      <c r="D4052" s="1">
        <v>0.019195251483824</v>
      </c>
      <c r="E4052" s="5">
        <f t="shared" si="1"/>
        <v>0.09433204113</v>
      </c>
    </row>
    <row r="4053">
      <c r="A4053" s="3">
        <v>44911.791666666664</v>
      </c>
      <c r="B4053" s="1">
        <v>299.5</v>
      </c>
      <c r="C4053" s="1">
        <v>281.75406</v>
      </c>
      <c r="D4053" s="1">
        <v>0.0629837951580893</v>
      </c>
      <c r="E4053" s="5">
        <f t="shared" si="1"/>
        <v>0.09564581482</v>
      </c>
    </row>
    <row r="4054">
      <c r="A4054" s="3">
        <v>44911.833333333336</v>
      </c>
      <c r="B4054" s="1">
        <v>313.75</v>
      </c>
      <c r="C4054" s="1">
        <v>279.13651</v>
      </c>
      <c r="D4054" s="1">
        <v>0.1240020160745</v>
      </c>
      <c r="E4054" s="5">
        <f t="shared" si="1"/>
        <v>0.1007118443</v>
      </c>
    </row>
    <row r="4055">
      <c r="A4055" s="3">
        <v>44911.875</v>
      </c>
      <c r="B4055" s="1">
        <v>323.77</v>
      </c>
      <c r="C4055" s="1">
        <v>280.17333</v>
      </c>
      <c r="D4055" s="1">
        <v>0.15560606714422</v>
      </c>
      <c r="E4055" s="5">
        <f t="shared" si="1"/>
        <v>0.1064246915</v>
      </c>
    </row>
    <row r="4056">
      <c r="A4056" s="3">
        <v>44911.916666666664</v>
      </c>
      <c r="B4056" s="1">
        <v>336.72</v>
      </c>
      <c r="C4056" s="1">
        <v>284.8903</v>
      </c>
      <c r="D4056" s="1">
        <v>0.181928623052452</v>
      </c>
      <c r="E4056" s="5">
        <f t="shared" si="1"/>
        <v>0.112367278</v>
      </c>
    </row>
    <row r="4057">
      <c r="A4057" s="3">
        <v>44911.958333333336</v>
      </c>
      <c r="B4057" s="1">
        <v>354.69</v>
      </c>
      <c r="C4057" s="1">
        <v>292.02247</v>
      </c>
      <c r="D4057" s="1">
        <v>0.214598314985829</v>
      </c>
      <c r="E4057" s="5">
        <f t="shared" si="1"/>
        <v>0.118474211</v>
      </c>
    </row>
    <row r="4058">
      <c r="A4058" s="3">
        <v>44912.0</v>
      </c>
      <c r="B4058" s="1">
        <v>375.18</v>
      </c>
      <c r="C4058" s="1">
        <v>353.8238</v>
      </c>
      <c r="D4058" s="1">
        <v>0.0603582913303175</v>
      </c>
      <c r="E4058" s="5">
        <f t="shared" si="1"/>
        <v>0.1183695842</v>
      </c>
    </row>
    <row r="4059">
      <c r="A4059" s="3">
        <v>44912.041666666664</v>
      </c>
      <c r="B4059" s="1">
        <v>372.83</v>
      </c>
      <c r="C4059" s="1">
        <v>345.62811</v>
      </c>
      <c r="D4059" s="1">
        <v>0.0787027710217204</v>
      </c>
      <c r="E4059" s="5">
        <f t="shared" si="1"/>
        <v>0.1197032199</v>
      </c>
    </row>
    <row r="4060">
      <c r="A4060" s="3">
        <v>44912.083333333336</v>
      </c>
      <c r="B4060" s="1">
        <v>361.38</v>
      </c>
      <c r="C4060" s="1">
        <v>331.37441</v>
      </c>
      <c r="D4060" s="1">
        <v>0.0905489050889595</v>
      </c>
      <c r="E4060" s="5">
        <f t="shared" si="1"/>
        <v>0.12230532</v>
      </c>
    </row>
    <row r="4061">
      <c r="A4061" s="3">
        <v>44912.125</v>
      </c>
      <c r="B4061" s="1">
        <v>349.42</v>
      </c>
      <c r="C4061" s="1">
        <v>313.8227</v>
      </c>
      <c r="D4061" s="1">
        <v>0.113431246369367</v>
      </c>
      <c r="E4061" s="5">
        <f t="shared" si="1"/>
        <v>0.1246894622</v>
      </c>
    </row>
    <row r="4062">
      <c r="A4062" s="3">
        <v>44912.166666666664</v>
      </c>
      <c r="B4062" s="1">
        <v>342.0</v>
      </c>
      <c r="C4062" s="1">
        <v>295.19052</v>
      </c>
      <c r="D4062" s="1">
        <v>0.158573791597372</v>
      </c>
      <c r="E4062" s="5">
        <f t="shared" si="1"/>
        <v>0.1269348092</v>
      </c>
    </row>
    <row r="4063">
      <c r="A4063" s="3">
        <v>44912.208333333336</v>
      </c>
      <c r="B4063" s="1">
        <v>332.78</v>
      </c>
      <c r="C4063" s="1">
        <v>278.59178</v>
      </c>
      <c r="D4063" s="1">
        <v>0.1945076053572</v>
      </c>
      <c r="E4063" s="5">
        <f t="shared" si="1"/>
        <v>0.1281492233</v>
      </c>
    </row>
    <row r="4064">
      <c r="A4064" s="3">
        <v>44912.25</v>
      </c>
      <c r="B4064" s="1">
        <v>327.21</v>
      </c>
      <c r="C4064" s="1">
        <v>266.1489</v>
      </c>
      <c r="D4064" s="1">
        <v>0.22942458150306</v>
      </c>
      <c r="E4064" s="5">
        <f t="shared" si="1"/>
        <v>0.1288032156</v>
      </c>
    </row>
    <row r="4065">
      <c r="A4065" s="3">
        <v>44912.291666666664</v>
      </c>
      <c r="B4065" s="1">
        <v>318.08</v>
      </c>
      <c r="C4065" s="1">
        <v>257.77644</v>
      </c>
      <c r="D4065" s="1">
        <v>0.233937438192567</v>
      </c>
      <c r="E4065" s="5">
        <f t="shared" si="1"/>
        <v>0.128269736</v>
      </c>
    </row>
    <row r="4066">
      <c r="A4066" s="3">
        <v>44912.333333333336</v>
      </c>
      <c r="B4066" s="1">
        <v>315.9</v>
      </c>
      <c r="C4066" s="1">
        <v>253.6674</v>
      </c>
      <c r="D4066" s="1">
        <v>0.245331485244063</v>
      </c>
      <c r="E4066" s="5">
        <f t="shared" si="1"/>
        <v>0.1281146969</v>
      </c>
    </row>
    <row r="4067">
      <c r="A4067" s="3">
        <v>44912.375</v>
      </c>
      <c r="B4067" s="1">
        <v>316.4</v>
      </c>
      <c r="C4067" s="1">
        <v>254.29753</v>
      </c>
      <c r="D4067" s="1">
        <v>0.244211849010094</v>
      </c>
      <c r="E4067" s="5">
        <f t="shared" si="1"/>
        <v>0.128685669</v>
      </c>
    </row>
    <row r="4068">
      <c r="A4068" s="3">
        <v>44912.416666666664</v>
      </c>
      <c r="B4068" s="1">
        <v>321.93</v>
      </c>
      <c r="C4068" s="1">
        <v>259.65297</v>
      </c>
      <c r="D4068" s="1">
        <v>0.239847169859062</v>
      </c>
      <c r="E4068" s="5">
        <f t="shared" si="1"/>
        <v>0.1309153274</v>
      </c>
    </row>
    <row r="4069">
      <c r="A4069" s="3">
        <v>44912.458333333336</v>
      </c>
      <c r="B4069" s="1">
        <v>327.45</v>
      </c>
      <c r="C4069" s="1">
        <v>268.74757</v>
      </c>
      <c r="D4069" s="1">
        <v>0.218429621521787</v>
      </c>
      <c r="E4069" s="5">
        <f t="shared" si="1"/>
        <v>0.1349096008</v>
      </c>
    </row>
    <row r="4070">
      <c r="A4070" s="3">
        <v>44912.5</v>
      </c>
      <c r="B4070" s="1">
        <v>329.29</v>
      </c>
      <c r="C4070" s="1">
        <v>278.3887</v>
      </c>
      <c r="D4070" s="1">
        <v>0.182842550721347</v>
      </c>
      <c r="E4070" s="5">
        <f t="shared" si="1"/>
        <v>0.1380123277</v>
      </c>
    </row>
    <row r="4071">
      <c r="A4071" s="3">
        <v>44912.541666666664</v>
      </c>
      <c r="B4071" s="1">
        <v>333.92</v>
      </c>
      <c r="C4071" s="1">
        <v>285.55613</v>
      </c>
      <c r="D4071" s="1">
        <v>0.16936729742065</v>
      </c>
      <c r="E4071" s="5">
        <f t="shared" si="1"/>
        <v>0.1413042857</v>
      </c>
    </row>
    <row r="4072">
      <c r="A4072" s="3">
        <v>44912.583333333336</v>
      </c>
      <c r="B4072" s="1">
        <v>345.63</v>
      </c>
      <c r="C4072" s="1">
        <v>289.91848</v>
      </c>
      <c r="D4072" s="1">
        <v>0.192162707254811</v>
      </c>
      <c r="E4072" s="5">
        <f t="shared" si="1"/>
        <v>0.1469851328</v>
      </c>
    </row>
    <row r="4073">
      <c r="A4073" s="3">
        <v>44912.625</v>
      </c>
      <c r="B4073" s="1">
        <v>326.75</v>
      </c>
      <c r="C4073" s="1">
        <v>293.66063</v>
      </c>
      <c r="D4073" s="1">
        <v>0.112678945080244</v>
      </c>
      <c r="E4073" s="5">
        <f t="shared" si="1"/>
        <v>0.151195411</v>
      </c>
    </row>
    <row r="4074">
      <c r="A4074" s="3">
        <v>44912.666666666664</v>
      </c>
      <c r="B4074" s="1">
        <v>306.95</v>
      </c>
      <c r="C4074" s="1">
        <v>295.74111</v>
      </c>
      <c r="D4074" s="1">
        <v>0.0379010209300965</v>
      </c>
      <c r="E4074" s="5">
        <f t="shared" si="1"/>
        <v>0.1514521566</v>
      </c>
    </row>
    <row r="4075">
      <c r="A4075" s="3">
        <v>44912.708333333336</v>
      </c>
      <c r="B4075" s="1">
        <v>300.79</v>
      </c>
      <c r="C4075" s="1">
        <v>298.37914</v>
      </c>
      <c r="D4075" s="1">
        <v>0.008079854375879</v>
      </c>
      <c r="E4075" s="5">
        <f t="shared" si="1"/>
        <v>0.1486938</v>
      </c>
    </row>
    <row r="4076">
      <c r="A4076" s="3">
        <v>44912.75</v>
      </c>
      <c r="B4076" s="1">
        <v>296.85</v>
      </c>
      <c r="C4076" s="1">
        <v>301.668</v>
      </c>
      <c r="D4076" s="1">
        <v>0.0159712001272922</v>
      </c>
      <c r="E4076" s="5">
        <f t="shared" si="1"/>
        <v>0.1485594645</v>
      </c>
    </row>
    <row r="4077">
      <c r="A4077" s="3">
        <v>44912.791666666664</v>
      </c>
      <c r="B4077" s="1">
        <v>288.7</v>
      </c>
      <c r="C4077" s="1">
        <v>303.51678</v>
      </c>
      <c r="D4077" s="1">
        <v>0.0488170044502975</v>
      </c>
      <c r="E4077" s="5">
        <f t="shared" si="1"/>
        <v>0.1479691816</v>
      </c>
    </row>
    <row r="4078">
      <c r="A4078" s="3">
        <v>44912.833333333336</v>
      </c>
      <c r="B4078" s="1">
        <v>288.0</v>
      </c>
      <c r="C4078" s="1">
        <v>303.81198</v>
      </c>
      <c r="D4078" s="1">
        <v>0.0520452814270194</v>
      </c>
      <c r="E4078" s="5">
        <f t="shared" si="1"/>
        <v>0.1449709843</v>
      </c>
    </row>
    <row r="4079">
      <c r="A4079" s="3">
        <v>44912.875</v>
      </c>
      <c r="B4079" s="1">
        <v>282.68</v>
      </c>
      <c r="C4079" s="1">
        <v>304.87399</v>
      </c>
      <c r="D4079" s="1">
        <v>0.0727972563353141</v>
      </c>
      <c r="E4079" s="5">
        <f t="shared" si="1"/>
        <v>0.1415206172</v>
      </c>
    </row>
    <row r="4080">
      <c r="A4080" s="3">
        <v>44912.916666666664</v>
      </c>
      <c r="B4080" s="1">
        <v>285.79</v>
      </c>
      <c r="C4080" s="1">
        <v>308.01442</v>
      </c>
      <c r="D4080" s="1">
        <v>0.0721538296810907</v>
      </c>
      <c r="E4080" s="5">
        <f t="shared" si="1"/>
        <v>0.1369466675</v>
      </c>
    </row>
    <row r="4081">
      <c r="A4081" s="3">
        <v>44912.958333333336</v>
      </c>
      <c r="B4081" s="1">
        <v>330.23</v>
      </c>
      <c r="C4081" s="1">
        <v>313.01059</v>
      </c>
      <c r="D4081" s="1">
        <v>0.0550122281805227</v>
      </c>
      <c r="E4081" s="5">
        <f t="shared" si="1"/>
        <v>0.1302972472</v>
      </c>
    </row>
    <row r="4082">
      <c r="A4082" s="3">
        <v>44913.0</v>
      </c>
      <c r="B4082" s="1">
        <v>377.12</v>
      </c>
      <c r="C4082" s="1">
        <v>347.54994</v>
      </c>
      <c r="D4082" s="1">
        <v>0.0850814705938375</v>
      </c>
      <c r="E4082" s="5">
        <f t="shared" si="1"/>
        <v>0.1313273796</v>
      </c>
    </row>
    <row r="4083">
      <c r="A4083" s="3">
        <v>44913.041666666664</v>
      </c>
      <c r="B4083" s="1">
        <v>372.98</v>
      </c>
      <c r="C4083" s="1">
        <v>341.34159</v>
      </c>
      <c r="D4083" s="1">
        <v>0.0926884122148725</v>
      </c>
      <c r="E4083" s="5">
        <f t="shared" si="1"/>
        <v>0.1319101147</v>
      </c>
    </row>
    <row r="4084">
      <c r="A4084" s="3">
        <v>44913.083333333336</v>
      </c>
      <c r="B4084" s="1">
        <v>359.41</v>
      </c>
      <c r="C4084" s="1">
        <v>327.46775</v>
      </c>
      <c r="D4084" s="1">
        <v>0.0975431931846723</v>
      </c>
      <c r="E4084" s="5">
        <f t="shared" si="1"/>
        <v>0.1322015434</v>
      </c>
    </row>
    <row r="4085">
      <c r="A4085" s="3">
        <v>44913.125</v>
      </c>
      <c r="B4085" s="1">
        <v>349.34</v>
      </c>
      <c r="C4085" s="1">
        <v>309.21234</v>
      </c>
      <c r="D4085" s="1">
        <v>0.129773798807641</v>
      </c>
      <c r="E4085" s="5">
        <f t="shared" si="1"/>
        <v>0.132882483</v>
      </c>
    </row>
    <row r="4086">
      <c r="A4086" s="3">
        <v>44913.166666666664</v>
      </c>
      <c r="B4086" s="1">
        <v>339.51</v>
      </c>
      <c r="C4086" s="1">
        <v>289.15403</v>
      </c>
      <c r="D4086" s="1">
        <v>0.174149293371425</v>
      </c>
      <c r="E4086" s="5">
        <f t="shared" si="1"/>
        <v>0.1335314623</v>
      </c>
    </row>
    <row r="4087">
      <c r="A4087" s="3">
        <v>44913.208333333336</v>
      </c>
      <c r="B4087" s="1">
        <v>323.25</v>
      </c>
      <c r="C4087" s="1">
        <v>271.45113</v>
      </c>
      <c r="D4087" s="1">
        <v>0.19082208278153</v>
      </c>
      <c r="E4087" s="5">
        <f t="shared" si="1"/>
        <v>0.1333778988</v>
      </c>
    </row>
    <row r="4088">
      <c r="A4088" s="3">
        <v>44913.25</v>
      </c>
      <c r="B4088" s="1">
        <v>305.42</v>
      </c>
      <c r="C4088" s="1">
        <v>259.40269</v>
      </c>
      <c r="D4088" s="1">
        <v>0.177397196613496</v>
      </c>
      <c r="E4088" s="5">
        <f t="shared" si="1"/>
        <v>0.1312100911</v>
      </c>
    </row>
    <row r="4089">
      <c r="A4089" s="3">
        <v>44913.291666666664</v>
      </c>
      <c r="B4089" s="1">
        <v>287.45</v>
      </c>
      <c r="C4089" s="1">
        <v>253.02807</v>
      </c>
      <c r="D4089" s="1">
        <v>0.136039965842524</v>
      </c>
      <c r="E4089" s="5">
        <f t="shared" si="1"/>
        <v>0.1271310298</v>
      </c>
    </row>
    <row r="4090">
      <c r="A4090" s="3">
        <v>44913.333333333336</v>
      </c>
      <c r="B4090" s="1">
        <v>275.4</v>
      </c>
      <c r="C4090" s="1">
        <v>251.42966</v>
      </c>
      <c r="D4090" s="1">
        <v>0.0953361667831868</v>
      </c>
      <c r="E4090" s="5">
        <f t="shared" si="1"/>
        <v>0.1208812249</v>
      </c>
    </row>
    <row r="4091">
      <c r="A4091" s="3">
        <v>44913.375</v>
      </c>
      <c r="B4091" s="1">
        <v>269.94</v>
      </c>
      <c r="C4091" s="1">
        <v>253.52094</v>
      </c>
      <c r="D4091" s="1">
        <v>0.0647641177095667</v>
      </c>
      <c r="E4091" s="5">
        <f t="shared" si="1"/>
        <v>0.1134042361</v>
      </c>
    </row>
    <row r="4092">
      <c r="A4092" s="3">
        <v>44913.416666666664</v>
      </c>
      <c r="B4092" s="1">
        <v>265.15</v>
      </c>
      <c r="C4092" s="1">
        <v>258.99407</v>
      </c>
      <c r="D4092" s="1">
        <v>0.0237686136983752</v>
      </c>
      <c r="E4092" s="5">
        <f t="shared" si="1"/>
        <v>0.1044009629</v>
      </c>
    </row>
    <row r="4093">
      <c r="A4093" s="3">
        <v>44913.458333333336</v>
      </c>
      <c r="B4093" s="1">
        <v>262.23</v>
      </c>
      <c r="C4093" s="1">
        <v>267.35901</v>
      </c>
      <c r="D4093" s="1">
        <v>0.019183980371561</v>
      </c>
      <c r="E4093" s="5">
        <f t="shared" si="1"/>
        <v>0.09609906116</v>
      </c>
    </row>
    <row r="4094">
      <c r="A4094" s="3">
        <v>44913.5</v>
      </c>
      <c r="B4094" s="1">
        <v>261.35</v>
      </c>
      <c r="C4094" s="1">
        <v>275.06312</v>
      </c>
      <c r="D4094" s="1">
        <v>0.0498544479536188</v>
      </c>
      <c r="E4094" s="5">
        <f t="shared" si="1"/>
        <v>0.09055789022</v>
      </c>
    </row>
    <row r="4095">
      <c r="A4095" s="3">
        <v>44913.541666666664</v>
      </c>
      <c r="B4095" s="1">
        <v>267.22</v>
      </c>
      <c r="C4095" s="1">
        <v>278.87491</v>
      </c>
      <c r="D4095" s="1">
        <v>0.0417926087362967</v>
      </c>
      <c r="E4095" s="5">
        <f t="shared" si="1"/>
        <v>0.08524227819</v>
      </c>
    </row>
    <row r="4096">
      <c r="A4096" s="3">
        <v>44913.583333333336</v>
      </c>
      <c r="B4096" s="1">
        <v>271.3</v>
      </c>
      <c r="C4096" s="1">
        <v>277.16611</v>
      </c>
      <c r="D4096" s="1">
        <v>0.0211646005350365</v>
      </c>
      <c r="E4096" s="5">
        <f t="shared" si="1"/>
        <v>0.07811735707</v>
      </c>
    </row>
    <row r="4097">
      <c r="A4097" s="3">
        <v>44913.625</v>
      </c>
      <c r="B4097" s="1">
        <v>250.81</v>
      </c>
      <c r="C4097" s="1">
        <v>273.02872</v>
      </c>
      <c r="D4097" s="1">
        <v>0.0813786915896614</v>
      </c>
      <c r="E4097" s="5">
        <f t="shared" si="1"/>
        <v>0.07681317985</v>
      </c>
    </row>
    <row r="4098">
      <c r="A4098" s="3">
        <v>44913.666666666664</v>
      </c>
      <c r="B4098" s="1">
        <v>240.74</v>
      </c>
      <c r="C4098" s="1">
        <v>266.5726</v>
      </c>
      <c r="D4098" s="1">
        <v>0.0969064337445034</v>
      </c>
      <c r="E4098" s="5">
        <f t="shared" si="1"/>
        <v>0.07927173871</v>
      </c>
    </row>
    <row r="4099">
      <c r="A4099" s="3">
        <v>44913.708333333336</v>
      </c>
      <c r="B4099" s="1">
        <v>230.12</v>
      </c>
      <c r="C4099" s="1">
        <v>259.94039</v>
      </c>
      <c r="D4099" s="1">
        <v>0.114720109483562</v>
      </c>
      <c r="E4099" s="5">
        <f t="shared" si="1"/>
        <v>0.08371508268</v>
      </c>
    </row>
    <row r="4100">
      <c r="A4100" s="3">
        <v>44913.75</v>
      </c>
      <c r="B4100" s="1">
        <v>205.51</v>
      </c>
      <c r="C4100" s="1">
        <v>254.46864</v>
      </c>
      <c r="D4100" s="1">
        <v>0.192395573772862</v>
      </c>
      <c r="E4100" s="5">
        <f t="shared" si="1"/>
        <v>0.09106609824</v>
      </c>
    </row>
    <row r="4101">
      <c r="A4101" s="3">
        <v>44913.791666666664</v>
      </c>
      <c r="B4101" s="1">
        <v>197.93</v>
      </c>
      <c r="C4101" s="1">
        <v>249.41385</v>
      </c>
      <c r="D4101" s="1">
        <v>0.206419370856911</v>
      </c>
      <c r="E4101" s="5">
        <f t="shared" si="1"/>
        <v>0.09763286351</v>
      </c>
    </row>
    <row r="4102">
      <c r="A4102" s="3">
        <v>44913.833333333336</v>
      </c>
      <c r="B4102" s="1">
        <v>200.71</v>
      </c>
      <c r="C4102" s="1">
        <v>245.68089</v>
      </c>
      <c r="D4102" s="1">
        <v>0.183045942238323</v>
      </c>
      <c r="E4102" s="5">
        <f t="shared" si="1"/>
        <v>0.1030912244</v>
      </c>
    </row>
    <row r="4103">
      <c r="A4103" s="3">
        <v>44913.875</v>
      </c>
      <c r="B4103" s="1">
        <v>195.9</v>
      </c>
      <c r="C4103" s="1">
        <v>244.57618</v>
      </c>
      <c r="D4103" s="1">
        <v>0.199022570390951</v>
      </c>
      <c r="E4103" s="5">
        <f t="shared" si="1"/>
        <v>0.1083506125</v>
      </c>
    </row>
    <row r="4104">
      <c r="A4104" s="3">
        <v>44913.916666666664</v>
      </c>
      <c r="B4104" s="1">
        <v>192.24</v>
      </c>
      <c r="C4104" s="1">
        <v>246.58471</v>
      </c>
      <c r="D4104" s="1">
        <v>0.220389617831535</v>
      </c>
      <c r="E4104" s="5">
        <f t="shared" si="1"/>
        <v>0.1145271036</v>
      </c>
    </row>
    <row r="4105">
      <c r="A4105" s="3">
        <v>44913.958333333336</v>
      </c>
      <c r="B4105" s="1">
        <v>202.39</v>
      </c>
      <c r="C4105" s="1">
        <v>252.10879</v>
      </c>
      <c r="D4105" s="1">
        <v>0.197211648193623</v>
      </c>
      <c r="E4105" s="5">
        <f t="shared" si="1"/>
        <v>0.1204520795</v>
      </c>
    </row>
    <row r="4106">
      <c r="A4106" s="3">
        <v>44914.0</v>
      </c>
      <c r="B4106" s="1">
        <v>226.28</v>
      </c>
      <c r="C4106" s="1">
        <v>264.80765</v>
      </c>
      <c r="D4106" s="1">
        <v>0.145492964421533</v>
      </c>
      <c r="E4106" s="5">
        <f t="shared" si="1"/>
        <v>0.122969225</v>
      </c>
    </row>
    <row r="4107">
      <c r="A4107" s="3">
        <v>44914.041666666664</v>
      </c>
      <c r="B4107" s="1">
        <v>231.47</v>
      </c>
      <c r="C4107" s="1">
        <v>263.44044</v>
      </c>
      <c r="D4107" s="1">
        <v>0.121357373985558</v>
      </c>
      <c r="E4107" s="5">
        <f t="shared" si="1"/>
        <v>0.1241637651</v>
      </c>
    </row>
    <row r="4108">
      <c r="A4108" s="3">
        <v>44914.083333333336</v>
      </c>
      <c r="B4108" s="1">
        <v>221.58</v>
      </c>
      <c r="C4108" s="1">
        <v>258.3182</v>
      </c>
      <c r="D4108" s="1">
        <v>0.142220718478217</v>
      </c>
      <c r="E4108" s="5">
        <f t="shared" si="1"/>
        <v>0.1260253287</v>
      </c>
    </row>
    <row r="4109">
      <c r="A4109" s="3">
        <v>44914.125</v>
      </c>
      <c r="B4109" s="1">
        <v>217.62</v>
      </c>
      <c r="C4109" s="1">
        <v>251.19992</v>
      </c>
      <c r="D4109" s="1">
        <v>0.13367806805034</v>
      </c>
      <c r="E4109" s="5">
        <f t="shared" si="1"/>
        <v>0.1261880066</v>
      </c>
    </row>
    <row r="4110">
      <c r="A4110" s="3">
        <v>44914.166666666664</v>
      </c>
      <c r="B4110" s="1">
        <v>214.96</v>
      </c>
      <c r="C4110" s="1">
        <v>243.07778</v>
      </c>
      <c r="D4110" s="1">
        <v>0.115674003604936</v>
      </c>
      <c r="E4110" s="5">
        <f t="shared" si="1"/>
        <v>0.1237515362</v>
      </c>
    </row>
    <row r="4111">
      <c r="A4111" s="3">
        <v>44914.208333333336</v>
      </c>
      <c r="B4111" s="1">
        <v>210.85</v>
      </c>
      <c r="C4111" s="1">
        <v>236.12722</v>
      </c>
      <c r="D4111" s="1">
        <v>0.107049157653234</v>
      </c>
      <c r="E4111" s="5">
        <f t="shared" si="1"/>
        <v>0.1202609976</v>
      </c>
    </row>
    <row r="4112">
      <c r="A4112" s="3">
        <v>44914.25</v>
      </c>
      <c r="B4112" s="1">
        <v>207.22</v>
      </c>
      <c r="C4112" s="1">
        <v>231.69502</v>
      </c>
      <c r="D4112" s="1">
        <v>0.10563463988134</v>
      </c>
      <c r="E4112" s="5">
        <f t="shared" si="1"/>
        <v>0.1172708911</v>
      </c>
    </row>
    <row r="4113">
      <c r="A4113" s="3">
        <v>44914.291666666664</v>
      </c>
      <c r="B4113" s="1">
        <v>198.14</v>
      </c>
      <c r="C4113" s="1">
        <v>229.01839</v>
      </c>
      <c r="D4113" s="1">
        <v>0.134829303445893</v>
      </c>
      <c r="E4113" s="5">
        <f t="shared" si="1"/>
        <v>0.1172204468</v>
      </c>
    </row>
    <row r="4114">
      <c r="A4114" s="3">
        <v>44914.333333333336</v>
      </c>
      <c r="B4114" s="1">
        <v>189.56</v>
      </c>
      <c r="C4114" s="1">
        <v>228.53975</v>
      </c>
      <c r="D4114" s="1">
        <v>0.170560044806209</v>
      </c>
      <c r="E4114" s="5">
        <f t="shared" si="1"/>
        <v>0.1203547751</v>
      </c>
    </row>
    <row r="4115">
      <c r="A4115" s="3">
        <v>44914.375</v>
      </c>
      <c r="B4115" s="1">
        <v>189.63</v>
      </c>
      <c r="C4115" s="1">
        <v>231.56658</v>
      </c>
      <c r="D4115" s="1">
        <v>0.181099448806472</v>
      </c>
      <c r="E4115" s="5">
        <f t="shared" si="1"/>
        <v>0.1252020805</v>
      </c>
    </row>
    <row r="4116">
      <c r="A4116" s="3">
        <v>44914.416666666664</v>
      </c>
      <c r="B4116" s="1">
        <v>198.9</v>
      </c>
      <c r="C4116" s="1">
        <v>238.42593</v>
      </c>
      <c r="D4116" s="1">
        <v>0.165778655031354</v>
      </c>
      <c r="E4116" s="5">
        <f t="shared" si="1"/>
        <v>0.1311191656</v>
      </c>
    </row>
    <row r="4117">
      <c r="A4117" s="3">
        <v>44914.458333333336</v>
      </c>
      <c r="B4117" s="1">
        <v>215.5</v>
      </c>
      <c r="C4117" s="1">
        <v>249.47993</v>
      </c>
      <c r="D4117" s="1">
        <v>0.136203060502702</v>
      </c>
      <c r="E4117" s="5">
        <f t="shared" si="1"/>
        <v>0.1359949606</v>
      </c>
    </row>
    <row r="4118">
      <c r="A4118" s="3">
        <v>44914.5</v>
      </c>
      <c r="B4118" s="1">
        <v>233.18</v>
      </c>
      <c r="C4118" s="1">
        <v>262.1622</v>
      </c>
      <c r="D4118" s="1">
        <v>0.110550643838051</v>
      </c>
      <c r="E4118" s="5">
        <f t="shared" si="1"/>
        <v>0.1385239687</v>
      </c>
    </row>
    <row r="4119">
      <c r="A4119" s="3">
        <v>44914.541666666664</v>
      </c>
      <c r="B4119" s="1">
        <v>257.03</v>
      </c>
      <c r="C4119" s="1">
        <v>273.3851</v>
      </c>
      <c r="D4119" s="1">
        <v>0.0598244015493165</v>
      </c>
      <c r="E4119" s="5">
        <f t="shared" si="1"/>
        <v>0.1392752934</v>
      </c>
    </row>
    <row r="4120">
      <c r="A4120" s="3">
        <v>44914.583333333336</v>
      </c>
      <c r="B4120" s="1">
        <v>280.34</v>
      </c>
      <c r="C4120" s="1">
        <v>281.35923</v>
      </c>
      <c r="D4120" s="1">
        <v>0.00362252199794565</v>
      </c>
      <c r="E4120" s="5">
        <f t="shared" si="1"/>
        <v>0.1385443735</v>
      </c>
    </row>
    <row r="4121">
      <c r="A4121" s="3">
        <v>44914.625</v>
      </c>
      <c r="B4121" s="1">
        <v>284.82</v>
      </c>
      <c r="C4121" s="1">
        <v>287.30608</v>
      </c>
      <c r="D4121" s="1">
        <v>0.008653071316834</v>
      </c>
      <c r="E4121" s="5">
        <f t="shared" si="1"/>
        <v>0.1355141393</v>
      </c>
    </row>
    <row r="4122">
      <c r="A4122" s="3">
        <v>44914.666666666664</v>
      </c>
      <c r="B4122" s="1">
        <v>274.65</v>
      </c>
      <c r="C4122" s="1">
        <v>289.82205</v>
      </c>
      <c r="D4122" s="1">
        <v>0.0523495365518255</v>
      </c>
      <c r="E4122" s="5">
        <f t="shared" si="1"/>
        <v>0.1336576019</v>
      </c>
    </row>
    <row r="4123">
      <c r="A4123" s="3">
        <v>44914.708333333336</v>
      </c>
      <c r="B4123" s="1">
        <v>273.52</v>
      </c>
      <c r="C4123" s="1">
        <v>289.91393</v>
      </c>
      <c r="D4123" s="1">
        <v>0.0565475760340319</v>
      </c>
      <c r="E4123" s="5">
        <f t="shared" si="1"/>
        <v>0.1312337464</v>
      </c>
    </row>
    <row r="4124">
      <c r="A4124" s="3">
        <v>44914.75</v>
      </c>
      <c r="B4124" s="1">
        <v>280.76</v>
      </c>
      <c r="C4124" s="1">
        <v>287.83271</v>
      </c>
      <c r="D4124" s="1">
        <v>0.0245722940940243</v>
      </c>
      <c r="E4124" s="5">
        <f t="shared" si="1"/>
        <v>0.1242411097</v>
      </c>
    </row>
    <row r="4125">
      <c r="A4125" s="3">
        <v>44914.791666666664</v>
      </c>
      <c r="B4125" s="1">
        <v>285.17</v>
      </c>
      <c r="C4125" s="1">
        <v>283.99146</v>
      </c>
      <c r="D4125" s="1">
        <v>0.00414991352204745</v>
      </c>
      <c r="E4125" s="5">
        <f t="shared" si="1"/>
        <v>0.1158132157</v>
      </c>
    </row>
    <row r="4126">
      <c r="A4126" s="3">
        <v>44914.833333333336</v>
      </c>
      <c r="B4126" s="1">
        <v>284.97</v>
      </c>
      <c r="C4126" s="1">
        <v>279.51615</v>
      </c>
      <c r="D4126" s="1">
        <v>0.019511752719834</v>
      </c>
      <c r="E4126" s="5">
        <f t="shared" si="1"/>
        <v>0.1089992911</v>
      </c>
    </row>
    <row r="4127">
      <c r="A4127" s="3">
        <v>44914.875</v>
      </c>
      <c r="B4127" s="1">
        <v>286.26</v>
      </c>
      <c r="C4127" s="1">
        <v>276.62495</v>
      </c>
      <c r="D4127" s="1">
        <v>0.0348307338148636</v>
      </c>
      <c r="E4127" s="5">
        <f t="shared" si="1"/>
        <v>0.1021579646</v>
      </c>
    </row>
    <row r="4128">
      <c r="A4128" s="3">
        <v>44914.916666666664</v>
      </c>
      <c r="B4128" s="1">
        <v>287.7</v>
      </c>
      <c r="C4128" s="1">
        <v>275.8799</v>
      </c>
      <c r="D4128" s="1">
        <v>0.0428450931002946</v>
      </c>
      <c r="E4128" s="5">
        <f t="shared" si="1"/>
        <v>0.09476027606</v>
      </c>
    </row>
    <row r="4129">
      <c r="A4129" s="3">
        <v>44914.958333333336</v>
      </c>
      <c r="B4129" s="1">
        <v>306.83</v>
      </c>
      <c r="C4129" s="1">
        <v>277.42616</v>
      </c>
      <c r="D4129" s="1">
        <v>0.105987986136563</v>
      </c>
      <c r="E4129" s="5">
        <f t="shared" si="1"/>
        <v>0.09095929014</v>
      </c>
    </row>
    <row r="4130">
      <c r="A4130" s="3">
        <v>44915.0</v>
      </c>
      <c r="B4130" s="1">
        <v>339.82</v>
      </c>
      <c r="C4130" s="1">
        <v>316.20732</v>
      </c>
      <c r="D4130" s="1">
        <v>0.0746746786254031</v>
      </c>
      <c r="E4130" s="5">
        <f t="shared" si="1"/>
        <v>0.08800852823</v>
      </c>
    </row>
    <row r="4131">
      <c r="A4131" s="3">
        <v>44915.041666666664</v>
      </c>
      <c r="B4131" s="1">
        <v>334.34</v>
      </c>
      <c r="C4131" s="1">
        <v>321.49992</v>
      </c>
      <c r="D4131" s="1">
        <v>0.0399380503733873</v>
      </c>
      <c r="E4131" s="5">
        <f t="shared" si="1"/>
        <v>0.08461605641</v>
      </c>
    </row>
    <row r="4132">
      <c r="A4132" s="3">
        <v>44915.083333333336</v>
      </c>
      <c r="B4132" s="1">
        <v>328.49</v>
      </c>
      <c r="C4132" s="1">
        <v>324.98894</v>
      </c>
      <c r="D4132" s="1">
        <v>0.010772858916368</v>
      </c>
      <c r="E4132" s="5">
        <f t="shared" si="1"/>
        <v>0.07913906227</v>
      </c>
    </row>
    <row r="4133">
      <c r="A4133" s="3">
        <v>44915.125</v>
      </c>
      <c r="B4133" s="1">
        <v>327.58</v>
      </c>
      <c r="C4133" s="1">
        <v>325.69349</v>
      </c>
      <c r="D4133" s="1">
        <v>0.0057922864838348</v>
      </c>
      <c r="E4133" s="5">
        <f t="shared" si="1"/>
        <v>0.07381048803</v>
      </c>
    </row>
    <row r="4134">
      <c r="A4134" s="3">
        <v>44915.166666666664</v>
      </c>
      <c r="B4134" s="1">
        <v>327.74</v>
      </c>
      <c r="C4134" s="1">
        <v>324.59137</v>
      </c>
      <c r="D4134" s="1">
        <v>0.00970028870453341</v>
      </c>
      <c r="E4134" s="5">
        <f t="shared" si="1"/>
        <v>0.06939491658</v>
      </c>
    </row>
    <row r="4135">
      <c r="A4135" s="3">
        <v>44915.208333333336</v>
      </c>
      <c r="B4135" s="1">
        <v>320.52</v>
      </c>
      <c r="C4135" s="1">
        <v>323.86245</v>
      </c>
      <c r="D4135" s="1">
        <v>0.0103205851743542</v>
      </c>
      <c r="E4135" s="5">
        <f t="shared" si="1"/>
        <v>0.06536455939</v>
      </c>
    </row>
    <row r="4136">
      <c r="A4136" s="3">
        <v>44915.25</v>
      </c>
      <c r="B4136" s="1">
        <v>313.12</v>
      </c>
      <c r="C4136" s="1">
        <v>323.13751</v>
      </c>
      <c r="D4136" s="1">
        <v>0.0310007649684495</v>
      </c>
      <c r="E4136" s="5">
        <f t="shared" si="1"/>
        <v>0.0622548146</v>
      </c>
    </row>
    <row r="4137">
      <c r="A4137" s="3">
        <v>44915.291666666664</v>
      </c>
      <c r="B4137" s="1">
        <v>296.27</v>
      </c>
      <c r="C4137" s="1">
        <v>320.94496</v>
      </c>
      <c r="D4137" s="1">
        <v>0.076882216813749</v>
      </c>
      <c r="E4137" s="5">
        <f t="shared" si="1"/>
        <v>0.05984035266</v>
      </c>
    </row>
    <row r="4138">
      <c r="A4138" s="3">
        <v>44915.333333333336</v>
      </c>
      <c r="B4138" s="1">
        <v>292.57</v>
      </c>
      <c r="C4138" s="1">
        <v>318.76179</v>
      </c>
      <c r="D4138" s="1">
        <v>0.0821672823458546</v>
      </c>
      <c r="E4138" s="5">
        <f t="shared" si="1"/>
        <v>0.05615732089</v>
      </c>
    </row>
    <row r="4139">
      <c r="A4139" s="3">
        <v>44915.375</v>
      </c>
      <c r="B4139" s="1">
        <v>286.6</v>
      </c>
      <c r="C4139" s="1">
        <v>318.0433</v>
      </c>
      <c r="D4139" s="1">
        <v>0.0988648401019608</v>
      </c>
      <c r="E4139" s="5">
        <f t="shared" si="1"/>
        <v>0.05273087886</v>
      </c>
    </row>
    <row r="4140">
      <c r="A4140" s="3">
        <v>44915.416666666664</v>
      </c>
      <c r="B4140" s="1">
        <v>276.07</v>
      </c>
      <c r="C4140" s="1">
        <v>318.15751</v>
      </c>
      <c r="D4140" s="1">
        <v>0.132285137635129</v>
      </c>
      <c r="E4140" s="5">
        <f t="shared" si="1"/>
        <v>0.05133531564</v>
      </c>
    </row>
    <row r="4141">
      <c r="A4141" s="3">
        <v>44915.458333333336</v>
      </c>
      <c r="B4141" s="1">
        <v>270.22</v>
      </c>
      <c r="C4141" s="1">
        <v>319.57703</v>
      </c>
      <c r="D4141" s="1">
        <v>0.154444861071523</v>
      </c>
      <c r="E4141" s="5">
        <f t="shared" si="1"/>
        <v>0.05209539066</v>
      </c>
    </row>
    <row r="4142">
      <c r="A4142" s="3">
        <v>44915.5</v>
      </c>
      <c r="B4142" s="1">
        <v>278.75</v>
      </c>
      <c r="C4142" s="1">
        <v>321.49771</v>
      </c>
      <c r="D4142" s="1">
        <v>0.132964275235428</v>
      </c>
      <c r="E4142" s="5">
        <f t="shared" si="1"/>
        <v>0.05302929197</v>
      </c>
    </row>
    <row r="4143">
      <c r="A4143" s="3">
        <v>44915.541666666664</v>
      </c>
      <c r="B4143" s="1">
        <v>294.54</v>
      </c>
      <c r="C4143" s="1">
        <v>324.43671</v>
      </c>
      <c r="D4143" s="1">
        <v>0.0921495905934935</v>
      </c>
      <c r="E4143" s="5">
        <f t="shared" si="1"/>
        <v>0.05437617485</v>
      </c>
    </row>
    <row r="4144">
      <c r="A4144" s="3">
        <v>44915.583333333336</v>
      </c>
      <c r="B4144" s="1">
        <v>306.78</v>
      </c>
      <c r="C4144" s="1">
        <v>327.39597</v>
      </c>
      <c r="D4144" s="1">
        <v>0.062969528916315</v>
      </c>
      <c r="E4144" s="5">
        <f t="shared" si="1"/>
        <v>0.0568489668</v>
      </c>
    </row>
    <row r="4145">
      <c r="A4145" s="3">
        <v>44915.625</v>
      </c>
      <c r="B4145" s="1">
        <v>307.57</v>
      </c>
      <c r="C4145" s="1">
        <v>329.93084</v>
      </c>
      <c r="D4145" s="1">
        <v>0.0677743250676414</v>
      </c>
      <c r="E4145" s="5">
        <f t="shared" si="1"/>
        <v>0.05931235238</v>
      </c>
    </row>
    <row r="4146">
      <c r="A4146" s="3">
        <v>44915.666666666664</v>
      </c>
      <c r="B4146" s="1">
        <v>303.38</v>
      </c>
      <c r="C4146" s="1">
        <v>330.97341</v>
      </c>
      <c r="D4146" s="1">
        <v>0.0833704737791474</v>
      </c>
      <c r="E4146" s="5">
        <f t="shared" si="1"/>
        <v>0.06060489143</v>
      </c>
    </row>
    <row r="4147">
      <c r="A4147" s="3">
        <v>44915.708333333336</v>
      </c>
      <c r="B4147" s="1">
        <v>311.0</v>
      </c>
      <c r="C4147" s="1">
        <v>330.91312</v>
      </c>
      <c r="D4147" s="1">
        <v>0.0601762782932269</v>
      </c>
      <c r="E4147" s="5">
        <f t="shared" si="1"/>
        <v>0.06075608735</v>
      </c>
    </row>
    <row r="4148">
      <c r="A4148" s="3">
        <v>44915.75</v>
      </c>
      <c r="B4148" s="1">
        <v>317.51</v>
      </c>
      <c r="C4148" s="1">
        <v>329.76769</v>
      </c>
      <c r="D4148" s="1">
        <v>0.0371706821853894</v>
      </c>
      <c r="E4148" s="5">
        <f t="shared" si="1"/>
        <v>0.06128102019</v>
      </c>
    </row>
    <row r="4149">
      <c r="A4149" s="3">
        <v>44915.791666666664</v>
      </c>
      <c r="B4149" s="1">
        <v>319.78</v>
      </c>
      <c r="C4149" s="1">
        <v>328.30255</v>
      </c>
      <c r="D4149" s="1">
        <v>0.0259594389382599</v>
      </c>
      <c r="E4149" s="5">
        <f t="shared" si="1"/>
        <v>0.06218975042</v>
      </c>
    </row>
    <row r="4150">
      <c r="A4150" s="3">
        <v>44915.833333333336</v>
      </c>
      <c r="B4150" s="1">
        <v>318.49</v>
      </c>
      <c r="C4150" s="1">
        <v>326.20776</v>
      </c>
      <c r="D4150" s="1">
        <v>0.0236590325135122</v>
      </c>
      <c r="E4150" s="5">
        <f t="shared" si="1"/>
        <v>0.06236255374</v>
      </c>
    </row>
    <row r="4151">
      <c r="A4151" s="3">
        <v>44915.875</v>
      </c>
      <c r="B4151" s="1">
        <v>317.46</v>
      </c>
      <c r="C4151" s="1">
        <v>324.12162</v>
      </c>
      <c r="D4151" s="1">
        <v>0.0205528406281568</v>
      </c>
      <c r="E4151" s="5">
        <f t="shared" si="1"/>
        <v>0.06176764153</v>
      </c>
    </row>
    <row r="4152">
      <c r="A4152" s="3">
        <v>44915.916666666664</v>
      </c>
      <c r="B4152" s="1">
        <v>323.15</v>
      </c>
      <c r="C4152" s="1">
        <v>321.90392</v>
      </c>
      <c r="D4152" s="1">
        <v>0.00387096870395349</v>
      </c>
      <c r="E4152" s="5">
        <f t="shared" si="1"/>
        <v>0.06014371968</v>
      </c>
    </row>
    <row r="4153">
      <c r="A4153" s="3">
        <v>44915.958333333336</v>
      </c>
      <c r="B4153" s="1">
        <v>345.65</v>
      </c>
      <c r="C4153" s="1">
        <v>320.52741</v>
      </c>
      <c r="D4153" s="1">
        <v>0.0783789130545809</v>
      </c>
      <c r="E4153" s="5">
        <f t="shared" si="1"/>
        <v>0.05899334163</v>
      </c>
    </row>
    <row r="4154">
      <c r="A4154" s="3">
        <v>44916.0</v>
      </c>
      <c r="B4154" s="1">
        <v>366.89</v>
      </c>
      <c r="C4154" s="1">
        <v>363.11012</v>
      </c>
      <c r="D4154" s="1">
        <v>0.0104097346557016</v>
      </c>
      <c r="E4154" s="5">
        <f t="shared" si="1"/>
        <v>0.05631563563</v>
      </c>
    </row>
    <row r="4155">
      <c r="A4155" s="3">
        <v>44916.041666666664</v>
      </c>
      <c r="B4155" s="1">
        <v>363.47</v>
      </c>
      <c r="C4155" s="1">
        <v>366.6165</v>
      </c>
      <c r="D4155" s="1">
        <v>0.0085825378835921</v>
      </c>
      <c r="E4155" s="5">
        <f t="shared" si="1"/>
        <v>0.05500915594</v>
      </c>
    </row>
    <row r="4156">
      <c r="A4156" s="3">
        <v>44916.083333333336</v>
      </c>
      <c r="B4156" s="1">
        <v>362.44</v>
      </c>
      <c r="C4156" s="1">
        <v>365.45114</v>
      </c>
      <c r="D4156" s="1">
        <v>0.00823951459010365</v>
      </c>
      <c r="E4156" s="5">
        <f t="shared" si="1"/>
        <v>0.05490359993</v>
      </c>
    </row>
    <row r="4157">
      <c r="A4157" s="3">
        <v>44916.125</v>
      </c>
      <c r="B4157" s="1">
        <v>362.57</v>
      </c>
      <c r="C4157" s="1">
        <v>359.24763</v>
      </c>
      <c r="D4157" s="1">
        <v>0.00924813338364954</v>
      </c>
      <c r="E4157" s="5">
        <f t="shared" si="1"/>
        <v>0.05504759355</v>
      </c>
    </row>
    <row r="4158">
      <c r="A4158" s="3">
        <v>44916.166666666664</v>
      </c>
      <c r="B4158" s="1">
        <v>359.8</v>
      </c>
      <c r="C4158" s="1">
        <v>349.14899</v>
      </c>
      <c r="D4158" s="1">
        <v>0.0305056302754877</v>
      </c>
      <c r="E4158" s="5">
        <f t="shared" si="1"/>
        <v>0.05591448278</v>
      </c>
    </row>
    <row r="4159">
      <c r="A4159" s="3">
        <v>44916.208333333336</v>
      </c>
      <c r="B4159" s="1">
        <v>360.93</v>
      </c>
      <c r="C4159" s="1">
        <v>337.43347</v>
      </c>
      <c r="D4159" s="1">
        <v>0.0696330746324601</v>
      </c>
      <c r="E4159" s="5">
        <f t="shared" si="1"/>
        <v>0.05838583651</v>
      </c>
    </row>
    <row r="4160">
      <c r="A4160" s="3">
        <v>44916.25</v>
      </c>
      <c r="B4160" s="1">
        <v>359.4</v>
      </c>
      <c r="C4160" s="1">
        <v>326.69898</v>
      </c>
      <c r="D4160" s="1">
        <v>0.100095262005409</v>
      </c>
      <c r="E4160" s="5">
        <f t="shared" si="1"/>
        <v>0.06126477389</v>
      </c>
    </row>
    <row r="4161">
      <c r="A4161" s="3">
        <v>44916.291666666664</v>
      </c>
      <c r="B4161" s="1">
        <v>348.76</v>
      </c>
      <c r="C4161" s="1">
        <v>317.58426</v>
      </c>
      <c r="D4161" s="1">
        <v>0.0981652554191445</v>
      </c>
      <c r="E4161" s="5">
        <f t="shared" si="1"/>
        <v>0.06215156716</v>
      </c>
    </row>
    <row r="4162">
      <c r="A4162" s="3">
        <v>44916.333333333336</v>
      </c>
      <c r="B4162" s="1">
        <v>343.04</v>
      </c>
      <c r="C4162" s="1">
        <v>311.09659</v>
      </c>
      <c r="D4162" s="1">
        <v>0.102680039019392</v>
      </c>
      <c r="E4162" s="5">
        <f t="shared" si="1"/>
        <v>0.06300626536</v>
      </c>
    </row>
    <row r="4163">
      <c r="A4163" s="3">
        <v>44916.375</v>
      </c>
      <c r="B4163" s="1">
        <v>340.31</v>
      </c>
      <c r="C4163" s="1">
        <v>308.44359</v>
      </c>
      <c r="D4163" s="1">
        <v>0.103313575101366</v>
      </c>
      <c r="E4163" s="5">
        <f t="shared" si="1"/>
        <v>0.06319162932</v>
      </c>
    </row>
    <row r="4164">
      <c r="A4164" s="3">
        <v>44916.416666666664</v>
      </c>
      <c r="B4164" s="1">
        <v>341.44</v>
      </c>
      <c r="C4164" s="1">
        <v>310.56133</v>
      </c>
      <c r="D4164" s="1">
        <v>0.0994285734157565</v>
      </c>
      <c r="E4164" s="5">
        <f t="shared" si="1"/>
        <v>0.06182260581</v>
      </c>
    </row>
    <row r="4165">
      <c r="A4165" s="3">
        <v>44916.458333333336</v>
      </c>
      <c r="B4165" s="1">
        <v>349.53</v>
      </c>
      <c r="C4165" s="1">
        <v>317.59302</v>
      </c>
      <c r="D4165" s="1">
        <v>0.100559451841857</v>
      </c>
      <c r="E4165" s="5">
        <f t="shared" si="1"/>
        <v>0.05957738042</v>
      </c>
    </row>
    <row r="4166">
      <c r="A4166" s="3">
        <v>44916.5</v>
      </c>
      <c r="B4166" s="1">
        <v>347.32</v>
      </c>
      <c r="C4166" s="1">
        <v>326.50861</v>
      </c>
      <c r="D4166" s="1">
        <v>0.0637391767402397</v>
      </c>
      <c r="E4166" s="5">
        <f t="shared" si="1"/>
        <v>0.05669300132</v>
      </c>
    </row>
    <row r="4167">
      <c r="A4167" s="3">
        <v>44916.541666666664</v>
      </c>
      <c r="B4167" s="1">
        <v>346.3</v>
      </c>
      <c r="C4167" s="1">
        <v>333.88974</v>
      </c>
      <c r="D4167" s="1">
        <v>0.0371687372004901</v>
      </c>
      <c r="E4167" s="5">
        <f t="shared" si="1"/>
        <v>0.05440213243</v>
      </c>
    </row>
    <row r="4168">
      <c r="A4168" s="3">
        <v>44916.583333333336</v>
      </c>
      <c r="B4168" s="1">
        <v>342.54</v>
      </c>
      <c r="C4168" s="1">
        <v>337.92431</v>
      </c>
      <c r="D4168" s="1">
        <v>0.0136589462888894</v>
      </c>
      <c r="E4168" s="5">
        <f t="shared" si="1"/>
        <v>0.05234752482</v>
      </c>
    </row>
    <row r="4169">
      <c r="A4169" s="3">
        <v>44916.625</v>
      </c>
      <c r="B4169" s="1">
        <v>332.45</v>
      </c>
      <c r="C4169" s="1">
        <v>339.74897</v>
      </c>
      <c r="D4169" s="1">
        <v>0.0214834205384051</v>
      </c>
      <c r="E4169" s="5">
        <f t="shared" si="1"/>
        <v>0.05041873713</v>
      </c>
    </row>
    <row r="4170">
      <c r="A4170" s="3">
        <v>44916.666666666664</v>
      </c>
      <c r="B4170" s="1">
        <v>313.59</v>
      </c>
      <c r="C4170" s="1">
        <v>338.86923</v>
      </c>
      <c r="D4170" s="1">
        <v>0.0745987766431317</v>
      </c>
      <c r="E4170" s="5">
        <f t="shared" si="1"/>
        <v>0.05005324975</v>
      </c>
    </row>
    <row r="4171">
      <c r="A4171" s="3">
        <v>44916.708333333336</v>
      </c>
      <c r="B4171" s="1">
        <v>296.68</v>
      </c>
      <c r="C4171" s="1">
        <v>337.11008</v>
      </c>
      <c r="D4171" s="1">
        <v>0.119931388583812</v>
      </c>
      <c r="E4171" s="5">
        <f t="shared" si="1"/>
        <v>0.05254304601</v>
      </c>
    </row>
    <row r="4172">
      <c r="A4172" s="3">
        <v>44916.75</v>
      </c>
      <c r="B4172" s="1">
        <v>274.12</v>
      </c>
      <c r="C4172" s="1">
        <v>334.44749</v>
      </c>
      <c r="D4172" s="1">
        <v>0.180379556742973</v>
      </c>
      <c r="E4172" s="5">
        <f t="shared" si="1"/>
        <v>0.05851008245</v>
      </c>
    </row>
    <row r="4173">
      <c r="A4173" s="3">
        <v>44916.791666666664</v>
      </c>
      <c r="B4173" s="1">
        <v>243.67</v>
      </c>
      <c r="C4173" s="1">
        <v>331.18222</v>
      </c>
      <c r="D4173" s="1">
        <v>0.264241902841281</v>
      </c>
      <c r="E4173" s="5">
        <f t="shared" si="1"/>
        <v>0.06843851845</v>
      </c>
    </row>
    <row r="4174">
      <c r="A4174" s="3">
        <v>44916.833333333336</v>
      </c>
      <c r="B4174" s="1">
        <v>230.2</v>
      </c>
      <c r="C4174" s="1">
        <v>328.07175</v>
      </c>
      <c r="D4174" s="1">
        <v>0.298324223283473</v>
      </c>
      <c r="E4174" s="5">
        <f t="shared" si="1"/>
        <v>0.07988290139</v>
      </c>
    </row>
    <row r="4175">
      <c r="A4175" s="3">
        <v>44916.875</v>
      </c>
      <c r="B4175" s="1">
        <v>225.29</v>
      </c>
      <c r="C4175" s="1">
        <v>326.66899</v>
      </c>
      <c r="D4175" s="1">
        <v>0.310341639713031</v>
      </c>
      <c r="E4175" s="5">
        <f t="shared" si="1"/>
        <v>0.09195743469</v>
      </c>
    </row>
    <row r="4176">
      <c r="A4176" s="3">
        <v>44916.916666666664</v>
      </c>
      <c r="B4176" s="1">
        <v>223.98</v>
      </c>
      <c r="C4176" s="1">
        <v>328.16051</v>
      </c>
      <c r="D4176" s="1">
        <v>0.317468149961127</v>
      </c>
      <c r="E4176" s="5">
        <f t="shared" si="1"/>
        <v>0.1050239839</v>
      </c>
    </row>
    <row r="4177">
      <c r="A4177" s="3">
        <v>44916.958333333336</v>
      </c>
      <c r="B4177" s="1">
        <v>251.89</v>
      </c>
      <c r="C4177" s="1">
        <v>332.40191</v>
      </c>
      <c r="D4177" s="1">
        <v>0.242212537226395</v>
      </c>
      <c r="E4177" s="5">
        <f t="shared" si="1"/>
        <v>0.1118503849</v>
      </c>
    </row>
    <row r="4178">
      <c r="A4178" s="3">
        <v>44917.0</v>
      </c>
      <c r="B4178" s="1">
        <v>297.3</v>
      </c>
      <c r="C4178" s="1">
        <v>286.89127</v>
      </c>
      <c r="D4178" s="1">
        <v>0.0362810970163016</v>
      </c>
      <c r="E4178" s="5">
        <f t="shared" si="1"/>
        <v>0.1129283583</v>
      </c>
    </row>
    <row r="4179">
      <c r="A4179" s="3">
        <v>44917.041666666664</v>
      </c>
      <c r="B4179" s="1">
        <v>287.73</v>
      </c>
      <c r="C4179" s="1">
        <v>291.22984</v>
      </c>
      <c r="D4179" s="1">
        <v>0.0120174498602203</v>
      </c>
      <c r="E4179" s="5">
        <f t="shared" si="1"/>
        <v>0.1130714797</v>
      </c>
    </row>
    <row r="4180">
      <c r="A4180" s="3">
        <v>44917.083333333336</v>
      </c>
      <c r="B4180" s="1">
        <v>262.99</v>
      </c>
      <c r="C4180" s="1">
        <v>291.40036</v>
      </c>
      <c r="D4180" s="1">
        <v>0.0974959674037464</v>
      </c>
      <c r="E4180" s="5">
        <f t="shared" si="1"/>
        <v>0.1167904985</v>
      </c>
    </row>
    <row r="4181">
      <c r="A4181" s="3">
        <v>44917.125</v>
      </c>
      <c r="B4181" s="1">
        <v>247.8</v>
      </c>
      <c r="C4181" s="1">
        <v>287.40613</v>
      </c>
      <c r="D4181" s="1">
        <v>0.137805446251268</v>
      </c>
      <c r="E4181" s="5">
        <f t="shared" si="1"/>
        <v>0.1221470533</v>
      </c>
    </row>
    <row r="4182">
      <c r="A4182" s="3">
        <v>44917.166666666664</v>
      </c>
      <c r="B4182" s="1">
        <v>241.83</v>
      </c>
      <c r="C4182" s="1">
        <v>277.96026</v>
      </c>
      <c r="D4182" s="1">
        <v>0.129983545129796</v>
      </c>
      <c r="E4182" s="5">
        <f t="shared" si="1"/>
        <v>0.1262919664</v>
      </c>
    </row>
    <row r="4183">
      <c r="A4183" s="3">
        <v>44917.208333333336</v>
      </c>
      <c r="B4183" s="1">
        <v>234.43</v>
      </c>
      <c r="C4183" s="1">
        <v>265.98037</v>
      </c>
      <c r="D4183" s="1">
        <v>0.118619167271629</v>
      </c>
      <c r="E4183" s="5">
        <f t="shared" si="1"/>
        <v>0.1283330536</v>
      </c>
    </row>
    <row r="4184">
      <c r="A4184" s="3">
        <v>44917.25</v>
      </c>
      <c r="B4184" s="1">
        <v>224.85</v>
      </c>
      <c r="C4184" s="1">
        <v>255.9984</v>
      </c>
      <c r="D4184" s="1">
        <v>0.121674197963737</v>
      </c>
      <c r="E4184" s="5">
        <f t="shared" si="1"/>
        <v>0.1292321759</v>
      </c>
    </row>
    <row r="4185">
      <c r="A4185" s="3">
        <v>44917.291666666664</v>
      </c>
      <c r="B4185" s="1">
        <v>217.04</v>
      </c>
      <c r="C4185" s="1">
        <v>249.35316</v>
      </c>
      <c r="D4185" s="1">
        <v>0.12958793062819</v>
      </c>
      <c r="E4185" s="5">
        <f t="shared" si="1"/>
        <v>0.130541454</v>
      </c>
    </row>
    <row r="4186">
      <c r="A4186" s="3">
        <v>44917.333333333336</v>
      </c>
      <c r="B4186" s="1">
        <v>214.06</v>
      </c>
      <c r="C4186" s="1">
        <v>245.0143</v>
      </c>
      <c r="D4186" s="1">
        <v>0.126336707694203</v>
      </c>
      <c r="E4186" s="5">
        <f t="shared" si="1"/>
        <v>0.1315271486</v>
      </c>
    </row>
    <row r="4187">
      <c r="A4187" s="3">
        <v>44917.375</v>
      </c>
      <c r="B4187" s="1">
        <v>212.45</v>
      </c>
      <c r="C4187" s="1">
        <v>241.83332</v>
      </c>
      <c r="D4187" s="1">
        <v>0.121502363694134</v>
      </c>
      <c r="E4187" s="5">
        <f t="shared" si="1"/>
        <v>0.1322850147</v>
      </c>
    </row>
    <row r="4188">
      <c r="A4188" s="3">
        <v>44917.416666666664</v>
      </c>
      <c r="B4188" s="1">
        <v>211.55</v>
      </c>
      <c r="C4188" s="1">
        <v>240.34867</v>
      </c>
      <c r="D4188" s="1">
        <v>0.119820384277558</v>
      </c>
      <c r="E4188" s="5">
        <f t="shared" si="1"/>
        <v>0.1331346735</v>
      </c>
    </row>
    <row r="4189">
      <c r="A4189" s="3">
        <v>44917.458333333336</v>
      </c>
      <c r="B4189" s="1">
        <v>213.95</v>
      </c>
      <c r="C4189" s="1">
        <v>240.7823</v>
      </c>
      <c r="D4189" s="1">
        <v>0.111438008524713</v>
      </c>
      <c r="E4189" s="5">
        <f t="shared" si="1"/>
        <v>0.1335879467</v>
      </c>
    </row>
    <row r="4190">
      <c r="A4190" s="3">
        <v>44917.5</v>
      </c>
      <c r="B4190" s="1">
        <v>229.5</v>
      </c>
      <c r="C4190" s="1">
        <v>241.65316</v>
      </c>
      <c r="D4190" s="1">
        <v>0.0502917487195284</v>
      </c>
      <c r="E4190" s="5">
        <f t="shared" si="1"/>
        <v>0.1330276372</v>
      </c>
    </row>
    <row r="4191">
      <c r="A4191" s="3">
        <v>44917.541666666664</v>
      </c>
      <c r="B4191" s="1">
        <v>234.05</v>
      </c>
      <c r="C4191" s="1">
        <v>241.31654</v>
      </c>
      <c r="D4191" s="1">
        <v>0.0301120677430564</v>
      </c>
      <c r="E4191" s="5">
        <f t="shared" si="1"/>
        <v>0.1327336093</v>
      </c>
    </row>
    <row r="4192">
      <c r="A4192" s="3">
        <v>44917.583333333336</v>
      </c>
      <c r="B4192" s="1">
        <v>236.44</v>
      </c>
      <c r="C4192" s="1">
        <v>238.05474</v>
      </c>
      <c r="D4192" s="1">
        <v>0.0067830617445383</v>
      </c>
      <c r="E4192" s="5">
        <f t="shared" si="1"/>
        <v>0.1324471141</v>
      </c>
    </row>
    <row r="4193">
      <c r="A4193" s="3">
        <v>44917.625</v>
      </c>
      <c r="B4193" s="1">
        <v>232.97</v>
      </c>
      <c r="C4193" s="1">
        <v>233.24561</v>
      </c>
      <c r="D4193" s="1">
        <v>0.00118162995650807</v>
      </c>
      <c r="E4193" s="5">
        <f t="shared" si="1"/>
        <v>0.1316012062</v>
      </c>
    </row>
    <row r="4194">
      <c r="A4194" s="3">
        <v>44917.666666666664</v>
      </c>
      <c r="B4194" s="1">
        <v>227.67</v>
      </c>
      <c r="C4194" s="1">
        <v>225.22519</v>
      </c>
      <c r="D4194" s="1">
        <v>0.0108549580977154</v>
      </c>
      <c r="E4194" s="5">
        <f t="shared" si="1"/>
        <v>0.1289452138</v>
      </c>
    </row>
    <row r="4195">
      <c r="A4195" s="3">
        <v>44917.708333333336</v>
      </c>
      <c r="B4195" s="1">
        <v>223.59</v>
      </c>
      <c r="C4195" s="1">
        <v>216.24299</v>
      </c>
      <c r="D4195" s="1">
        <v>0.0339757140797951</v>
      </c>
      <c r="E4195" s="5">
        <f t="shared" si="1"/>
        <v>0.1253637273</v>
      </c>
    </row>
    <row r="4196">
      <c r="A4196" s="3">
        <v>44917.75</v>
      </c>
      <c r="B4196" s="1">
        <v>223.64</v>
      </c>
      <c r="C4196" s="1">
        <v>209.4946</v>
      </c>
      <c r="D4196" s="1">
        <v>0.0675215494814663</v>
      </c>
      <c r="E4196" s="5">
        <f t="shared" si="1"/>
        <v>0.1206613104</v>
      </c>
    </row>
    <row r="4197">
      <c r="A4197" s="3">
        <v>44917.791666666664</v>
      </c>
      <c r="B4197" s="1">
        <v>228.6</v>
      </c>
      <c r="C4197" s="1">
        <v>204.65642</v>
      </c>
      <c r="D4197" s="1">
        <v>0.116994033219187</v>
      </c>
      <c r="E4197" s="5">
        <f t="shared" si="1"/>
        <v>0.1145259825</v>
      </c>
    </row>
    <row r="4198">
      <c r="A4198" s="3">
        <v>44917.833333333336</v>
      </c>
      <c r="B4198" s="1">
        <v>235.94</v>
      </c>
      <c r="C4198" s="1">
        <v>200.9976</v>
      </c>
      <c r="D4198" s="1">
        <v>0.173844861829195</v>
      </c>
      <c r="E4198" s="5">
        <f t="shared" si="1"/>
        <v>0.1093393424</v>
      </c>
    </row>
    <row r="4199">
      <c r="A4199" s="3">
        <v>44917.875</v>
      </c>
      <c r="B4199" s="1">
        <v>241.72</v>
      </c>
      <c r="C4199" s="1">
        <v>198.90493</v>
      </c>
      <c r="D4199" s="1">
        <v>0.215253940664014</v>
      </c>
      <c r="E4199" s="5">
        <f t="shared" si="1"/>
        <v>0.1053773549</v>
      </c>
    </row>
    <row r="4200">
      <c r="A4200" s="3">
        <v>44917.916666666664</v>
      </c>
      <c r="B4200" s="1">
        <v>247.56</v>
      </c>
      <c r="C4200" s="1">
        <v>198.81848</v>
      </c>
      <c r="D4200" s="1">
        <v>0.245155882893783</v>
      </c>
      <c r="E4200" s="5">
        <f t="shared" si="1"/>
        <v>0.1023643438</v>
      </c>
    </row>
    <row r="4201">
      <c r="A4201" s="3">
        <v>44917.958333333336</v>
      </c>
      <c r="B4201" s="1">
        <v>249.41</v>
      </c>
      <c r="C4201" s="1">
        <v>202.53895</v>
      </c>
      <c r="D4201" s="1">
        <v>0.231417463159555</v>
      </c>
      <c r="E4201" s="5">
        <f t="shared" si="1"/>
        <v>0.1019145491</v>
      </c>
    </row>
    <row r="4202">
      <c r="A4202" s="3">
        <v>44918.0</v>
      </c>
      <c r="B4202" s="1">
        <v>261.46</v>
      </c>
      <c r="C4202" s="1">
        <v>257.81125</v>
      </c>
      <c r="D4202" s="1">
        <v>0.0141527958923437</v>
      </c>
      <c r="E4202" s="5">
        <f t="shared" si="1"/>
        <v>0.1009925365</v>
      </c>
    </row>
    <row r="4203">
      <c r="A4203" s="3">
        <v>44918.041666666664</v>
      </c>
      <c r="B4203" s="1">
        <v>269.57</v>
      </c>
      <c r="C4203" s="1">
        <v>251.4832</v>
      </c>
      <c r="D4203" s="1">
        <v>0.0719205099982821</v>
      </c>
      <c r="E4203" s="5">
        <f t="shared" si="1"/>
        <v>0.1034884973</v>
      </c>
    </row>
    <row r="4204">
      <c r="A4204" s="3">
        <v>44918.083333333336</v>
      </c>
      <c r="B4204" s="1">
        <v>274.78</v>
      </c>
      <c r="C4204" s="1">
        <v>243.32726</v>
      </c>
      <c r="D4204" s="1">
        <v>0.129261061830885</v>
      </c>
      <c r="E4204" s="5">
        <f t="shared" si="1"/>
        <v>0.1048120429</v>
      </c>
    </row>
    <row r="4205">
      <c r="A4205" s="3">
        <v>44918.125</v>
      </c>
      <c r="B4205" s="1">
        <v>277.78</v>
      </c>
      <c r="C4205" s="1">
        <v>235.00242</v>
      </c>
      <c r="D4205" s="1">
        <v>0.182030380793525</v>
      </c>
      <c r="E4205" s="5">
        <f t="shared" si="1"/>
        <v>0.1066547486</v>
      </c>
    </row>
    <row r="4206">
      <c r="A4206" s="3">
        <v>44918.166666666664</v>
      </c>
      <c r="B4206" s="1">
        <v>281.51</v>
      </c>
      <c r="C4206" s="1">
        <v>227.72235</v>
      </c>
      <c r="D4206" s="1">
        <v>0.236198379298298</v>
      </c>
      <c r="E4206" s="5">
        <f t="shared" si="1"/>
        <v>0.1110803666</v>
      </c>
    </row>
    <row r="4207">
      <c r="A4207" s="3">
        <v>44918.208333333336</v>
      </c>
      <c r="B4207" s="1">
        <v>284.99</v>
      </c>
      <c r="C4207" s="1">
        <v>221.29169</v>
      </c>
      <c r="D4207" s="1">
        <v>0.287847727133359</v>
      </c>
      <c r="E4207" s="5">
        <f t="shared" si="1"/>
        <v>0.1181315566</v>
      </c>
    </row>
    <row r="4208">
      <c r="A4208" s="3">
        <v>44918.25</v>
      </c>
      <c r="B4208" s="1">
        <v>289.17</v>
      </c>
      <c r="C4208" s="1">
        <v>216.73363</v>
      </c>
      <c r="D4208" s="1">
        <v>0.334218413635207</v>
      </c>
      <c r="E4208" s="5">
        <f t="shared" si="1"/>
        <v>0.1269875656</v>
      </c>
    </row>
    <row r="4209">
      <c r="A4209" s="3">
        <v>44918.291666666664</v>
      </c>
      <c r="B4209" s="1">
        <v>297.21</v>
      </c>
      <c r="C4209" s="1">
        <v>215.02782</v>
      </c>
      <c r="D4209" s="1">
        <v>0.382193243646333</v>
      </c>
      <c r="E4209" s="5">
        <f t="shared" si="1"/>
        <v>0.137512787</v>
      </c>
    </row>
    <row r="4210">
      <c r="A4210" s="3">
        <v>44918.333333333336</v>
      </c>
      <c r="B4210" s="1">
        <v>307.93</v>
      </c>
      <c r="C4210" s="1">
        <v>216.75436</v>
      </c>
      <c r="D4210" s="1">
        <v>0.420640396806781</v>
      </c>
      <c r="E4210" s="5">
        <f t="shared" si="1"/>
        <v>0.1497754407</v>
      </c>
    </row>
    <row r="4211">
      <c r="A4211" s="3">
        <v>44918.375</v>
      </c>
      <c r="B4211" s="1">
        <v>313.91</v>
      </c>
      <c r="C4211" s="1">
        <v>220.74464</v>
      </c>
      <c r="D4211" s="1">
        <v>0.422050383646914</v>
      </c>
      <c r="E4211" s="5">
        <f t="shared" si="1"/>
        <v>0.1622982749</v>
      </c>
    </row>
    <row r="4212">
      <c r="A4212" s="3">
        <v>44918.416666666664</v>
      </c>
      <c r="B4212" s="1">
        <v>318.3</v>
      </c>
      <c r="C4212" s="1">
        <v>224.62178</v>
      </c>
      <c r="D4212" s="1">
        <v>0.417048694031362</v>
      </c>
      <c r="E4212" s="5">
        <f t="shared" si="1"/>
        <v>0.1746827878</v>
      </c>
    </row>
    <row r="4213">
      <c r="A4213" s="3">
        <v>44918.458333333336</v>
      </c>
      <c r="B4213" s="1">
        <v>318.72</v>
      </c>
      <c r="C4213" s="1">
        <v>228.49005</v>
      </c>
      <c r="D4213" s="1">
        <v>0.394896626789656</v>
      </c>
      <c r="E4213" s="5">
        <f t="shared" si="1"/>
        <v>0.1864935635</v>
      </c>
    </row>
    <row r="4214">
      <c r="A4214" s="3">
        <v>44918.5</v>
      </c>
      <c r="B4214" s="1">
        <v>322.41</v>
      </c>
      <c r="C4214" s="1">
        <v>231.05818</v>
      </c>
      <c r="D4214" s="1">
        <v>0.395362847573715</v>
      </c>
      <c r="E4214" s="5">
        <f t="shared" si="1"/>
        <v>0.200871526</v>
      </c>
    </row>
    <row r="4215">
      <c r="A4215" s="3">
        <v>44918.541666666664</v>
      </c>
      <c r="B4215" s="1">
        <v>328.7</v>
      </c>
      <c r="C4215" s="1">
        <v>232.59763</v>
      </c>
      <c r="D4215" s="1">
        <v>0.413170031010204</v>
      </c>
      <c r="E4215" s="5">
        <f t="shared" si="1"/>
        <v>0.2168322745</v>
      </c>
    </row>
    <row r="4216">
      <c r="A4216" s="3">
        <v>44918.583333333336</v>
      </c>
      <c r="B4216" s="1">
        <v>334.28</v>
      </c>
      <c r="C4216" s="1">
        <v>234.3165</v>
      </c>
      <c r="D4216" s="1">
        <v>0.426617417040626</v>
      </c>
      <c r="E4216" s="5">
        <f t="shared" si="1"/>
        <v>0.2343253726</v>
      </c>
    </row>
    <row r="4217">
      <c r="A4217" s="3">
        <v>44918.625</v>
      </c>
      <c r="B4217" s="1">
        <v>330.44</v>
      </c>
      <c r="C4217" s="1">
        <v>239.40452</v>
      </c>
      <c r="D4217" s="1">
        <v>0.380257983433228</v>
      </c>
      <c r="E4217" s="5">
        <f t="shared" si="1"/>
        <v>0.2501202207</v>
      </c>
    </row>
    <row r="4218">
      <c r="A4218" s="3">
        <v>44918.666666666664</v>
      </c>
      <c r="B4218" s="1">
        <v>308.22</v>
      </c>
      <c r="C4218" s="1">
        <v>244.21729</v>
      </c>
      <c r="D4218" s="1">
        <v>0.262072804099988</v>
      </c>
      <c r="E4218" s="5">
        <f t="shared" si="1"/>
        <v>0.2605876309</v>
      </c>
    </row>
    <row r="4219">
      <c r="A4219" s="3">
        <v>44918.708333333336</v>
      </c>
      <c r="B4219" s="1">
        <v>302.16</v>
      </c>
      <c r="C4219" s="1">
        <v>248.00512</v>
      </c>
      <c r="D4219" s="1">
        <v>0.21836194349536</v>
      </c>
      <c r="E4219" s="5">
        <f t="shared" si="1"/>
        <v>0.2682703905</v>
      </c>
    </row>
    <row r="4220">
      <c r="A4220" s="3">
        <v>44918.75</v>
      </c>
      <c r="B4220" s="1">
        <v>304.33</v>
      </c>
      <c r="C4220" s="1">
        <v>251.50433</v>
      </c>
      <c r="D4220" s="1">
        <v>0.21003880927219</v>
      </c>
      <c r="E4220" s="5">
        <f t="shared" si="1"/>
        <v>0.2742086096</v>
      </c>
    </row>
    <row r="4221">
      <c r="A4221" s="3">
        <v>44918.791666666664</v>
      </c>
      <c r="B4221" s="1">
        <v>303.16</v>
      </c>
      <c r="C4221" s="1">
        <v>257.09911</v>
      </c>
      <c r="D4221" s="1">
        <v>0.179156162773181</v>
      </c>
      <c r="E4221" s="5">
        <f t="shared" si="1"/>
        <v>0.2767986984</v>
      </c>
    </row>
    <row r="4222">
      <c r="A4222" s="3">
        <v>44918.833333333336</v>
      </c>
      <c r="B4222" s="1">
        <v>300.6</v>
      </c>
      <c r="C4222" s="1">
        <v>265.02067</v>
      </c>
      <c r="D4222" s="1">
        <v>0.134251151051727</v>
      </c>
      <c r="E4222" s="5">
        <f t="shared" si="1"/>
        <v>0.2751489604</v>
      </c>
    </row>
    <row r="4223">
      <c r="A4223" s="3">
        <v>44918.875</v>
      </c>
      <c r="B4223" s="1">
        <v>305.8</v>
      </c>
      <c r="C4223" s="1">
        <v>273.59706</v>
      </c>
      <c r="D4223" s="1">
        <v>0.11770206887457</v>
      </c>
      <c r="E4223" s="5">
        <f t="shared" si="1"/>
        <v>0.2710842991</v>
      </c>
    </row>
    <row r="4224">
      <c r="A4224" s="3">
        <v>44918.916666666664</v>
      </c>
      <c r="B4224" s="1">
        <v>311.5</v>
      </c>
      <c r="C4224" s="1">
        <v>280.27154</v>
      </c>
      <c r="D4224" s="1">
        <v>0.111422158667983</v>
      </c>
      <c r="E4224" s="5">
        <f t="shared" si="1"/>
        <v>0.2655120606</v>
      </c>
    </row>
    <row r="4225">
      <c r="A4225" s="3">
        <v>44918.958333333336</v>
      </c>
      <c r="B4225" s="1">
        <v>338.62</v>
      </c>
      <c r="C4225" s="1">
        <v>284.17294</v>
      </c>
      <c r="D4225" s="1">
        <v>0.191598327412877</v>
      </c>
      <c r="E4225" s="5">
        <f t="shared" si="1"/>
        <v>0.2638529299</v>
      </c>
    </row>
    <row r="4226">
      <c r="A4226" s="3">
        <v>44919.0</v>
      </c>
      <c r="B4226" s="1">
        <v>368.98</v>
      </c>
      <c r="C4226" s="1">
        <v>384.13957</v>
      </c>
      <c r="D4226" s="1">
        <v>0.0394637032576466</v>
      </c>
      <c r="E4226" s="5">
        <f t="shared" si="1"/>
        <v>0.2649075511</v>
      </c>
    </row>
    <row r="4227">
      <c r="A4227" s="3">
        <v>44919.041666666664</v>
      </c>
      <c r="B4227" s="1">
        <v>378.32</v>
      </c>
      <c r="C4227" s="1">
        <v>384.90638</v>
      </c>
      <c r="D4227" s="1">
        <v>0.0171116415373525</v>
      </c>
      <c r="E4227" s="5">
        <f t="shared" si="1"/>
        <v>0.2626238482</v>
      </c>
    </row>
    <row r="4228">
      <c r="A4228" s="3">
        <v>44919.083333333336</v>
      </c>
      <c r="B4228" s="1">
        <v>381.51</v>
      </c>
      <c r="C4228" s="1">
        <v>380.6089</v>
      </c>
      <c r="D4228" s="1">
        <v>0.00236752214674955</v>
      </c>
      <c r="E4228" s="5">
        <f t="shared" si="1"/>
        <v>0.2573366174</v>
      </c>
    </row>
    <row r="4229">
      <c r="A4229" s="3">
        <v>44919.125</v>
      </c>
      <c r="B4229" s="1">
        <v>383.43</v>
      </c>
      <c r="C4229" s="1">
        <v>371.3798</v>
      </c>
      <c r="D4229" s="1">
        <v>0.0324471067085501</v>
      </c>
      <c r="E4229" s="5">
        <f t="shared" si="1"/>
        <v>0.251103981</v>
      </c>
    </row>
    <row r="4230">
      <c r="A4230" s="3">
        <v>44919.166666666664</v>
      </c>
      <c r="B4230" s="1">
        <v>384.24</v>
      </c>
      <c r="C4230" s="1">
        <v>359.14177</v>
      </c>
      <c r="D4230" s="1">
        <v>0.0698839068482621</v>
      </c>
      <c r="E4230" s="5">
        <f t="shared" si="1"/>
        <v>0.2441742113</v>
      </c>
    </row>
    <row r="4231">
      <c r="A4231" s="3">
        <v>44919.208333333336</v>
      </c>
      <c r="B4231" s="1">
        <v>386.23</v>
      </c>
      <c r="C4231" s="1">
        <v>346.31121</v>
      </c>
      <c r="D4231" s="1">
        <v>0.115268547038948</v>
      </c>
      <c r="E4231" s="5">
        <f t="shared" si="1"/>
        <v>0.2369834121</v>
      </c>
    </row>
    <row r="4232">
      <c r="A4232" s="3">
        <v>44919.25</v>
      </c>
      <c r="B4232" s="1">
        <v>384.97</v>
      </c>
      <c r="C4232" s="1">
        <v>334.7777</v>
      </c>
      <c r="D4232" s="1">
        <v>0.149927250232019</v>
      </c>
      <c r="E4232" s="5">
        <f t="shared" si="1"/>
        <v>0.2293046136</v>
      </c>
    </row>
    <row r="4233">
      <c r="A4233" s="3">
        <v>44919.291666666664</v>
      </c>
      <c r="B4233" s="1">
        <v>380.42</v>
      </c>
      <c r="C4233" s="1">
        <v>324.95706</v>
      </c>
      <c r="D4233" s="1">
        <v>0.170677750469554</v>
      </c>
      <c r="E4233" s="5">
        <f t="shared" si="1"/>
        <v>0.2204914681</v>
      </c>
    </row>
    <row r="4234">
      <c r="A4234" s="3">
        <v>44919.333333333336</v>
      </c>
      <c r="B4234" s="1">
        <v>375.96</v>
      </c>
      <c r="C4234" s="1">
        <v>317.95305</v>
      </c>
      <c r="D4234" s="1">
        <v>0.182438727982008</v>
      </c>
      <c r="E4234" s="5">
        <f t="shared" si="1"/>
        <v>0.2105663986</v>
      </c>
    </row>
    <row r="4235">
      <c r="A4235" s="3">
        <v>44919.375</v>
      </c>
      <c r="B4235" s="1">
        <v>374.65</v>
      </c>
      <c r="C4235" s="1">
        <v>315.57977</v>
      </c>
      <c r="D4235" s="1">
        <v>0.187180027414304</v>
      </c>
      <c r="E4235" s="5">
        <f t="shared" si="1"/>
        <v>0.2007801337</v>
      </c>
    </row>
    <row r="4236">
      <c r="A4236" s="3">
        <v>44919.416666666664</v>
      </c>
      <c r="B4236" s="1">
        <v>375.08</v>
      </c>
      <c r="C4236" s="1">
        <v>319.65268</v>
      </c>
      <c r="D4236" s="1">
        <v>0.173398577481033</v>
      </c>
      <c r="E4236" s="5">
        <f t="shared" si="1"/>
        <v>0.1906280455</v>
      </c>
    </row>
    <row r="4237">
      <c r="A4237" s="3">
        <v>44919.458333333336</v>
      </c>
      <c r="B4237" s="1">
        <v>375.34</v>
      </c>
      <c r="C4237" s="1">
        <v>330.0577</v>
      </c>
      <c r="D4237" s="1">
        <v>0.13719510255328</v>
      </c>
      <c r="E4237" s="5">
        <f t="shared" si="1"/>
        <v>0.179890482</v>
      </c>
    </row>
    <row r="4238">
      <c r="A4238" s="3">
        <v>44919.5</v>
      </c>
      <c r="B4238" s="1">
        <v>376.18</v>
      </c>
      <c r="C4238" s="1">
        <v>342.51057</v>
      </c>
      <c r="D4238" s="1">
        <v>0.0983018713845824</v>
      </c>
      <c r="E4238" s="5">
        <f t="shared" si="1"/>
        <v>0.1675129413</v>
      </c>
    </row>
    <row r="4239">
      <c r="A4239" s="3">
        <v>44919.541666666664</v>
      </c>
      <c r="B4239" s="1">
        <v>375.62</v>
      </c>
      <c r="C4239" s="1">
        <v>352.61653</v>
      </c>
      <c r="D4239" s="1">
        <v>0.0652365049363964</v>
      </c>
      <c r="E4239" s="5">
        <f t="shared" si="1"/>
        <v>0.1530157111</v>
      </c>
    </row>
    <row r="4240">
      <c r="A4240" s="3">
        <v>44919.583333333336</v>
      </c>
      <c r="B4240" s="1">
        <v>375.12</v>
      </c>
      <c r="C4240" s="1">
        <v>358.59604</v>
      </c>
      <c r="D4240" s="1">
        <v>0.0460795941862603</v>
      </c>
      <c r="E4240" s="5">
        <f t="shared" si="1"/>
        <v>0.1371599685</v>
      </c>
    </row>
    <row r="4241">
      <c r="A4241" s="3">
        <v>44919.625</v>
      </c>
      <c r="B4241" s="1">
        <v>355.4</v>
      </c>
      <c r="C4241" s="1">
        <v>362.74989</v>
      </c>
      <c r="D4241" s="1">
        <v>0.0202615912578223</v>
      </c>
      <c r="E4241" s="5">
        <f t="shared" si="1"/>
        <v>0.1221601188</v>
      </c>
    </row>
    <row r="4242">
      <c r="A4242" s="3">
        <v>44919.666666666664</v>
      </c>
      <c r="B4242" s="1">
        <v>329.05</v>
      </c>
      <c r="C4242" s="1">
        <v>365.40273</v>
      </c>
      <c r="D4242" s="1">
        <v>0.0994867498663734</v>
      </c>
      <c r="E4242" s="5">
        <f t="shared" si="1"/>
        <v>0.1153856999</v>
      </c>
    </row>
    <row r="4243">
      <c r="A4243" s="3">
        <v>44919.708333333336</v>
      </c>
      <c r="B4243" s="1">
        <v>317.0</v>
      </c>
      <c r="C4243" s="1">
        <v>367.93102</v>
      </c>
      <c r="D4243" s="1">
        <v>0.138425458119839</v>
      </c>
      <c r="E4243" s="5">
        <f t="shared" si="1"/>
        <v>0.112055013</v>
      </c>
    </row>
    <row r="4244">
      <c r="A4244" s="3">
        <v>44919.75</v>
      </c>
      <c r="B4244" s="1">
        <v>313.32</v>
      </c>
      <c r="C4244" s="1">
        <v>369.10602</v>
      </c>
      <c r="D4244" s="1">
        <v>0.15113820143058</v>
      </c>
      <c r="E4244" s="5">
        <f t="shared" si="1"/>
        <v>0.109600821</v>
      </c>
    </row>
    <row r="4245">
      <c r="A4245" s="3">
        <v>44919.791666666664</v>
      </c>
      <c r="B4245" s="1">
        <v>311.6</v>
      </c>
      <c r="C4245" s="1">
        <v>368.34078</v>
      </c>
      <c r="D4245" s="1">
        <v>0.154044252173218</v>
      </c>
      <c r="E4245" s="5">
        <f t="shared" si="1"/>
        <v>0.1085544914</v>
      </c>
    </row>
    <row r="4246">
      <c r="A4246" s="3">
        <v>44919.833333333336</v>
      </c>
      <c r="B4246" s="1">
        <v>310.54</v>
      </c>
      <c r="C4246" s="1">
        <v>366.02336</v>
      </c>
      <c r="D4246" s="1">
        <v>0.151584204898834</v>
      </c>
      <c r="E4246" s="5">
        <f t="shared" si="1"/>
        <v>0.109276702</v>
      </c>
    </row>
    <row r="4247">
      <c r="A4247" s="3">
        <v>44919.875</v>
      </c>
      <c r="B4247" s="1">
        <v>305.12</v>
      </c>
      <c r="C4247" s="1">
        <v>364.65218</v>
      </c>
      <c r="D4247" s="1">
        <v>0.16325743616835</v>
      </c>
      <c r="E4247" s="5">
        <f t="shared" si="1"/>
        <v>0.1111748423</v>
      </c>
    </row>
    <row r="4248">
      <c r="A4248" s="3">
        <v>44919.916666666664</v>
      </c>
      <c r="B4248" s="1">
        <v>307.55</v>
      </c>
      <c r="C4248" s="1">
        <v>365.99274</v>
      </c>
      <c r="D4248" s="1">
        <v>0.159682784964532</v>
      </c>
      <c r="E4248" s="5">
        <f t="shared" si="1"/>
        <v>0.1131857017</v>
      </c>
    </row>
    <row r="4249">
      <c r="A4249" s="3">
        <v>44919.958333333336</v>
      </c>
      <c r="B4249" s="1">
        <v>341.16</v>
      </c>
      <c r="C4249" s="1">
        <v>369.49856</v>
      </c>
      <c r="D4249" s="1">
        <v>0.0766946425988777</v>
      </c>
      <c r="E4249" s="5">
        <f t="shared" si="1"/>
        <v>0.1083980482</v>
      </c>
    </row>
    <row r="4250">
      <c r="A4250" s="3">
        <v>44920.0</v>
      </c>
      <c r="B4250" s="1">
        <v>384.38</v>
      </c>
      <c r="C4250" s="1">
        <v>390.03179</v>
      </c>
      <c r="D4250" s="1">
        <v>0.0144905880620654</v>
      </c>
      <c r="E4250" s="5">
        <f t="shared" si="1"/>
        <v>0.1073575017</v>
      </c>
    </row>
    <row r="4251">
      <c r="A4251" s="3">
        <v>44920.041666666664</v>
      </c>
      <c r="B4251" s="1">
        <v>395.22</v>
      </c>
      <c r="C4251" s="1">
        <v>396.36524</v>
      </c>
      <c r="D4251" s="1">
        <v>0.00288935528251656</v>
      </c>
      <c r="E4251" s="5">
        <f t="shared" si="1"/>
        <v>0.1067649064</v>
      </c>
    </row>
    <row r="4252">
      <c r="A4252" s="3">
        <v>44920.083333333336</v>
      </c>
      <c r="B4252" s="1">
        <v>392.99</v>
      </c>
      <c r="C4252" s="1">
        <v>400.12792</v>
      </c>
      <c r="D4252" s="1">
        <v>0.0178390950574006</v>
      </c>
      <c r="E4252" s="5">
        <f t="shared" si="1"/>
        <v>0.1074095553</v>
      </c>
    </row>
    <row r="4253">
      <c r="A4253" s="3">
        <v>44920.125</v>
      </c>
      <c r="B4253" s="1">
        <v>390.38</v>
      </c>
      <c r="C4253" s="1">
        <v>400.7798</v>
      </c>
      <c r="D4253" s="1">
        <v>0.0259489125948963</v>
      </c>
      <c r="E4253" s="5">
        <f t="shared" si="1"/>
        <v>0.1071387972</v>
      </c>
    </row>
    <row r="4254">
      <c r="A4254" s="3">
        <v>44920.166666666664</v>
      </c>
      <c r="B4254" s="1">
        <v>383.3</v>
      </c>
      <c r="C4254" s="1">
        <v>399.15049</v>
      </c>
      <c r="D4254" s="1">
        <v>0.0397105612973191</v>
      </c>
      <c r="E4254" s="5">
        <f t="shared" si="1"/>
        <v>0.1058815745</v>
      </c>
    </row>
    <row r="4255">
      <c r="A4255" s="3">
        <v>44920.208333333336</v>
      </c>
      <c r="B4255" s="1">
        <v>370.6</v>
      </c>
      <c r="C4255" s="1">
        <v>396.38177</v>
      </c>
      <c r="D4255" s="1">
        <v>0.065042774293076</v>
      </c>
      <c r="E4255" s="5">
        <f t="shared" si="1"/>
        <v>0.1037888339</v>
      </c>
    </row>
    <row r="4256">
      <c r="A4256" s="3">
        <v>44920.25</v>
      </c>
      <c r="B4256" s="1">
        <v>363.48</v>
      </c>
      <c r="C4256" s="1">
        <v>392.11226</v>
      </c>
      <c r="D4256" s="1">
        <v>0.0730205681403585</v>
      </c>
      <c r="E4256" s="5">
        <f t="shared" si="1"/>
        <v>0.1005843889</v>
      </c>
    </row>
    <row r="4257">
      <c r="A4257" s="3">
        <v>44920.291666666664</v>
      </c>
      <c r="B4257" s="1">
        <v>359.8</v>
      </c>
      <c r="C4257" s="1">
        <v>384.47603</v>
      </c>
      <c r="D4257" s="1">
        <v>0.0641809321637033</v>
      </c>
      <c r="E4257" s="5">
        <f t="shared" si="1"/>
        <v>0.09614702143</v>
      </c>
    </row>
    <row r="4258">
      <c r="A4258" s="3">
        <v>44920.333333333336</v>
      </c>
      <c r="B4258" s="1">
        <v>355.19</v>
      </c>
      <c r="C4258" s="1">
        <v>375.36321</v>
      </c>
      <c r="D4258" s="1">
        <v>0.0537431731788525</v>
      </c>
      <c r="E4258" s="5">
        <f t="shared" si="1"/>
        <v>0.09078470665</v>
      </c>
    </row>
    <row r="4259">
      <c r="A4259" s="3">
        <v>44920.375</v>
      </c>
      <c r="B4259" s="1">
        <v>353.24</v>
      </c>
      <c r="C4259" s="1">
        <v>368.74549</v>
      </c>
      <c r="D4259" s="1">
        <v>0.0420493007250068</v>
      </c>
      <c r="E4259" s="5">
        <f t="shared" si="1"/>
        <v>0.08473759303</v>
      </c>
    </row>
    <row r="4260">
      <c r="A4260" s="3">
        <v>44920.416666666664</v>
      </c>
      <c r="B4260" s="1">
        <v>352.44</v>
      </c>
      <c r="C4260" s="1">
        <v>366.02598</v>
      </c>
      <c r="D4260" s="1">
        <v>0.0371175291983372</v>
      </c>
      <c r="E4260" s="5">
        <f t="shared" si="1"/>
        <v>0.07905921602</v>
      </c>
    </row>
    <row r="4261">
      <c r="A4261" s="3">
        <v>44920.458333333336</v>
      </c>
      <c r="B4261" s="1">
        <v>354.07</v>
      </c>
      <c r="C4261" s="1">
        <v>368.73185</v>
      </c>
      <c r="D4261" s="1">
        <v>0.0397629062962692</v>
      </c>
      <c r="E4261" s="5">
        <f t="shared" si="1"/>
        <v>0.07499954118</v>
      </c>
    </row>
    <row r="4262">
      <c r="A4262" s="3">
        <v>44920.5</v>
      </c>
      <c r="B4262" s="1">
        <v>359.78</v>
      </c>
      <c r="C4262" s="1">
        <v>374.92339</v>
      </c>
      <c r="D4262" s="1">
        <v>0.0403906248687232</v>
      </c>
      <c r="E4262" s="5">
        <f t="shared" si="1"/>
        <v>0.07258657257</v>
      </c>
    </row>
    <row r="4263">
      <c r="A4263" s="3">
        <v>44920.541666666664</v>
      </c>
      <c r="B4263" s="1">
        <v>365.74</v>
      </c>
      <c r="C4263" s="1">
        <v>380.4234</v>
      </c>
      <c r="D4263" s="1">
        <v>0.0385975205521006</v>
      </c>
      <c r="E4263" s="5">
        <f t="shared" si="1"/>
        <v>0.07147661489</v>
      </c>
    </row>
    <row r="4264">
      <c r="A4264" s="3">
        <v>44920.583333333336</v>
      </c>
      <c r="B4264" s="1">
        <v>369.22</v>
      </c>
      <c r="C4264" s="1">
        <v>381.38845</v>
      </c>
      <c r="D4264" s="1">
        <v>0.0319056594398701</v>
      </c>
      <c r="E4264" s="5">
        <f t="shared" si="1"/>
        <v>0.07088603428</v>
      </c>
    </row>
    <row r="4265">
      <c r="A4265" s="3">
        <v>44920.625</v>
      </c>
      <c r="B4265" s="1">
        <v>348.55</v>
      </c>
      <c r="C4265" s="1">
        <v>379.05089</v>
      </c>
      <c r="D4265" s="1">
        <v>0.0804664777333723</v>
      </c>
      <c r="E4265" s="5">
        <f t="shared" si="1"/>
        <v>0.07339457121</v>
      </c>
    </row>
    <row r="4266">
      <c r="A4266" s="3">
        <v>44920.666666666664</v>
      </c>
      <c r="B4266" s="1">
        <v>327.69</v>
      </c>
      <c r="C4266" s="1">
        <v>374.57474</v>
      </c>
      <c r="D4266" s="1">
        <v>0.125167917089123</v>
      </c>
      <c r="E4266" s="5">
        <f t="shared" si="1"/>
        <v>0.07446461985</v>
      </c>
    </row>
    <row r="4267">
      <c r="A4267" s="3">
        <v>44920.708333333336</v>
      </c>
      <c r="B4267" s="1">
        <v>326.63</v>
      </c>
      <c r="C4267" s="1">
        <v>369.38065</v>
      </c>
      <c r="D4267" s="1">
        <v>0.115736030027561</v>
      </c>
      <c r="E4267" s="5">
        <f t="shared" si="1"/>
        <v>0.07351922701</v>
      </c>
    </row>
    <row r="4268">
      <c r="A4268" s="3">
        <v>44920.75</v>
      </c>
      <c r="B4268" s="1">
        <v>310.3</v>
      </c>
      <c r="C4268" s="1">
        <v>362.97062</v>
      </c>
      <c r="D4268" s="1">
        <v>0.145109871427059</v>
      </c>
      <c r="E4268" s="5">
        <f t="shared" si="1"/>
        <v>0.07326804659</v>
      </c>
    </row>
    <row r="4269">
      <c r="A4269" s="3">
        <v>44920.791666666664</v>
      </c>
      <c r="B4269" s="1">
        <v>287.08</v>
      </c>
      <c r="C4269" s="1">
        <v>354.75486</v>
      </c>
      <c r="D4269" s="1">
        <v>0.190765138495918</v>
      </c>
      <c r="E4269" s="5">
        <f t="shared" si="1"/>
        <v>0.07479808352</v>
      </c>
    </row>
    <row r="4270">
      <c r="A4270" s="3">
        <v>44920.833333333336</v>
      </c>
      <c r="B4270" s="1">
        <v>286.11</v>
      </c>
      <c r="C4270" s="1">
        <v>345.24116</v>
      </c>
      <c r="D4270" s="1">
        <v>0.171274942999264</v>
      </c>
      <c r="E4270" s="5">
        <f t="shared" si="1"/>
        <v>0.07561853094</v>
      </c>
    </row>
    <row r="4271">
      <c r="A4271" s="3">
        <v>44920.875</v>
      </c>
      <c r="B4271" s="1">
        <v>289.86</v>
      </c>
      <c r="C4271" s="1">
        <v>337.13818</v>
      </c>
      <c r="D4271" s="1">
        <v>0.140233835277867</v>
      </c>
      <c r="E4271" s="5">
        <f t="shared" si="1"/>
        <v>0.07465921424</v>
      </c>
    </row>
    <row r="4272">
      <c r="A4272" s="3">
        <v>44920.916666666664</v>
      </c>
      <c r="B4272" s="1">
        <v>293.37</v>
      </c>
      <c r="C4272" s="1">
        <v>332.51988</v>
      </c>
      <c r="D4272" s="1">
        <v>0.117736960569094</v>
      </c>
      <c r="E4272" s="5">
        <f t="shared" si="1"/>
        <v>0.07291147156</v>
      </c>
    </row>
    <row r="4273">
      <c r="A4273" s="3">
        <v>44920.958333333336</v>
      </c>
      <c r="B4273" s="1">
        <v>289.39</v>
      </c>
      <c r="C4273" s="1">
        <v>332.02059</v>
      </c>
      <c r="D4273" s="1">
        <v>0.128397428605256</v>
      </c>
      <c r="E4273" s="5">
        <f t="shared" si="1"/>
        <v>0.07506575431</v>
      </c>
    </row>
    <row r="4274">
      <c r="A4274" s="3">
        <v>44921.0</v>
      </c>
      <c r="B4274" s="1">
        <v>303.62</v>
      </c>
      <c r="C4274" s="1">
        <v>335.81106</v>
      </c>
      <c r="D4274" s="1">
        <v>0.0958606306772623</v>
      </c>
      <c r="E4274" s="5">
        <f t="shared" si="1"/>
        <v>0.07845617275</v>
      </c>
    </row>
    <row r="4275">
      <c r="A4275" s="3">
        <v>44921.041666666664</v>
      </c>
      <c r="B4275" s="1">
        <v>279.48</v>
      </c>
      <c r="C4275" s="1">
        <v>334.44078</v>
      </c>
      <c r="D4275" s="1">
        <v>0.164336358741897</v>
      </c>
      <c r="E4275" s="5">
        <f t="shared" si="1"/>
        <v>0.08518313123</v>
      </c>
    </row>
    <row r="4276">
      <c r="A4276" s="3">
        <v>44921.083333333336</v>
      </c>
      <c r="B4276" s="1">
        <v>261.61</v>
      </c>
      <c r="C4276" s="1">
        <v>326.25036</v>
      </c>
      <c r="D4276" s="1">
        <v>0.19813115302003</v>
      </c>
      <c r="E4276" s="5">
        <f t="shared" si="1"/>
        <v>0.09269530031</v>
      </c>
    </row>
    <row r="4277">
      <c r="A4277" s="3">
        <v>44921.125</v>
      </c>
      <c r="B4277" s="1">
        <v>258.24</v>
      </c>
      <c r="C4277" s="1">
        <v>313.54852</v>
      </c>
      <c r="D4277" s="1">
        <v>0.176395410828282</v>
      </c>
      <c r="E4277" s="5">
        <f t="shared" si="1"/>
        <v>0.0989639044</v>
      </c>
    </row>
    <row r="4278">
      <c r="A4278" s="3">
        <v>44921.166666666664</v>
      </c>
      <c r="B4278" s="1">
        <v>259.89</v>
      </c>
      <c r="C4278" s="1">
        <v>297.79515</v>
      </c>
      <c r="D4278" s="1">
        <v>0.127285988371536</v>
      </c>
      <c r="E4278" s="5">
        <f t="shared" si="1"/>
        <v>0.1026128805</v>
      </c>
    </row>
    <row r="4279">
      <c r="A4279" s="3">
        <v>44921.208333333336</v>
      </c>
      <c r="B4279" s="1">
        <v>252.84</v>
      </c>
      <c r="C4279" s="1">
        <v>282.58865</v>
      </c>
      <c r="D4279" s="1">
        <v>0.105271920864479</v>
      </c>
      <c r="E4279" s="5">
        <f t="shared" si="1"/>
        <v>0.104289095</v>
      </c>
    </row>
    <row r="4280">
      <c r="A4280" s="3">
        <v>44921.25</v>
      </c>
      <c r="B4280" s="1">
        <v>244.45</v>
      </c>
      <c r="C4280" s="1">
        <v>271.69546</v>
      </c>
      <c r="D4280" s="1">
        <v>0.100279408422945</v>
      </c>
      <c r="E4280" s="5">
        <f t="shared" si="1"/>
        <v>0.10542488</v>
      </c>
    </row>
    <row r="4281">
      <c r="A4281" s="3">
        <v>44921.291666666664</v>
      </c>
      <c r="B4281" s="1">
        <v>249.32</v>
      </c>
      <c r="C4281" s="1">
        <v>266.34592</v>
      </c>
      <c r="D4281" s="1">
        <v>0.0639240878929175</v>
      </c>
      <c r="E4281" s="5">
        <f t="shared" si="1"/>
        <v>0.1054141781</v>
      </c>
    </row>
    <row r="4282">
      <c r="A4282" s="3">
        <v>44921.333333333336</v>
      </c>
      <c r="B4282" s="1">
        <v>257.41</v>
      </c>
      <c r="C4282" s="1">
        <v>266.19466</v>
      </c>
      <c r="D4282" s="1">
        <v>0.0330008873957125</v>
      </c>
      <c r="E4282" s="5">
        <f t="shared" si="1"/>
        <v>0.1045499162</v>
      </c>
    </row>
    <row r="4283">
      <c r="A4283" s="3">
        <v>44921.375</v>
      </c>
      <c r="B4283" s="1">
        <v>279.78</v>
      </c>
      <c r="C4283" s="1">
        <v>270.82393</v>
      </c>
      <c r="D4283" s="1">
        <v>0.0330697143343276</v>
      </c>
      <c r="E4283" s="5">
        <f t="shared" si="1"/>
        <v>0.1041757668</v>
      </c>
    </row>
    <row r="4284">
      <c r="A4284" s="3">
        <v>44921.416666666664</v>
      </c>
      <c r="B4284" s="1">
        <v>300.66</v>
      </c>
      <c r="C4284" s="1">
        <v>280.463</v>
      </c>
      <c r="D4284" s="1">
        <v>0.0720130641118436</v>
      </c>
      <c r="E4284" s="5">
        <f t="shared" si="1"/>
        <v>0.1056297474</v>
      </c>
    </row>
    <row r="4285">
      <c r="A4285" s="3">
        <v>44921.458333333336</v>
      </c>
      <c r="B4285" s="1">
        <v>309.69</v>
      </c>
      <c r="C4285" s="1">
        <v>293.24185</v>
      </c>
      <c r="D4285" s="1">
        <v>0.0560907319333853</v>
      </c>
      <c r="E4285" s="5">
        <f t="shared" si="1"/>
        <v>0.1063100735</v>
      </c>
    </row>
    <row r="4286">
      <c r="A4286" s="3">
        <v>44921.5</v>
      </c>
      <c r="B4286" s="1">
        <v>323.5</v>
      </c>
      <c r="C4286" s="1">
        <v>303.95906</v>
      </c>
      <c r="D4286" s="1">
        <v>0.0642880656362076</v>
      </c>
      <c r="E4286" s="5">
        <f t="shared" si="1"/>
        <v>0.1073058002</v>
      </c>
    </row>
    <row r="4287">
      <c r="A4287" s="3">
        <v>44921.541666666664</v>
      </c>
      <c r="B4287" s="1">
        <v>326.37</v>
      </c>
      <c r="C4287" s="1">
        <v>309.0015</v>
      </c>
      <c r="D4287" s="1">
        <v>0.0562084650074513</v>
      </c>
      <c r="E4287" s="5">
        <f t="shared" si="1"/>
        <v>0.1080395895</v>
      </c>
    </row>
    <row r="4288">
      <c r="A4288" s="3">
        <v>44921.583333333336</v>
      </c>
      <c r="B4288" s="1">
        <v>314.44</v>
      </c>
      <c r="C4288" s="1">
        <v>308.54015</v>
      </c>
      <c r="D4288" s="1">
        <v>0.0191218225569671</v>
      </c>
      <c r="E4288" s="5">
        <f t="shared" si="1"/>
        <v>0.1075069297</v>
      </c>
    </row>
    <row r="4289">
      <c r="A4289" s="3">
        <v>44921.625</v>
      </c>
      <c r="B4289" s="1">
        <v>277.64</v>
      </c>
      <c r="C4289" s="1">
        <v>305.85605</v>
      </c>
      <c r="D4289" s="1">
        <v>0.092252711692314</v>
      </c>
      <c r="E4289" s="5">
        <f t="shared" si="1"/>
        <v>0.1079980227</v>
      </c>
    </row>
    <row r="4290">
      <c r="A4290" s="3">
        <v>44921.666666666664</v>
      </c>
      <c r="B4290" s="1">
        <v>240.94</v>
      </c>
      <c r="C4290" s="1">
        <v>300.41978</v>
      </c>
      <c r="D4290" s="1">
        <v>0.197988894073486</v>
      </c>
      <c r="E4290" s="5">
        <f t="shared" si="1"/>
        <v>0.1110322301</v>
      </c>
    </row>
    <row r="4291">
      <c r="A4291" s="3">
        <v>44921.708333333336</v>
      </c>
      <c r="B4291" s="1">
        <v>225.98</v>
      </c>
      <c r="C4291" s="1">
        <v>293.58031</v>
      </c>
      <c r="D4291" s="1">
        <v>0.230261729746112</v>
      </c>
      <c r="E4291" s="5">
        <f t="shared" si="1"/>
        <v>0.1158041343</v>
      </c>
    </row>
    <row r="4292">
      <c r="A4292" s="3">
        <v>44921.75</v>
      </c>
      <c r="B4292" s="1">
        <v>227.96</v>
      </c>
      <c r="C4292" s="1">
        <v>285.77389</v>
      </c>
      <c r="D4292" s="1">
        <v>0.2023064108481</v>
      </c>
      <c r="E4292" s="5">
        <f t="shared" si="1"/>
        <v>0.1181873234</v>
      </c>
    </row>
    <row r="4293">
      <c r="A4293" s="3">
        <v>44921.791666666664</v>
      </c>
      <c r="B4293" s="1">
        <v>236.79</v>
      </c>
      <c r="C4293" s="1">
        <v>277.6929</v>
      </c>
      <c r="D4293" s="1">
        <v>0.147295447596967</v>
      </c>
      <c r="E4293" s="5">
        <f t="shared" si="1"/>
        <v>0.1163760863</v>
      </c>
    </row>
    <row r="4294">
      <c r="A4294" s="3">
        <v>44921.833333333336</v>
      </c>
      <c r="B4294" s="1">
        <v>245.79</v>
      </c>
      <c r="C4294" s="1">
        <v>271.92567</v>
      </c>
      <c r="D4294" s="1">
        <v>0.0961132871346792</v>
      </c>
      <c r="E4294" s="5">
        <f t="shared" si="1"/>
        <v>0.1132443506</v>
      </c>
    </row>
    <row r="4295">
      <c r="A4295" s="3">
        <v>44921.875</v>
      </c>
      <c r="B4295" s="1">
        <v>253.28</v>
      </c>
      <c r="C4295" s="1">
        <v>270.77342</v>
      </c>
      <c r="D4295" s="1">
        <v>0.0646053811337907</v>
      </c>
      <c r="E4295" s="5">
        <f t="shared" si="1"/>
        <v>0.110093165</v>
      </c>
    </row>
    <row r="4296">
      <c r="A4296" s="3">
        <v>44921.916666666664</v>
      </c>
      <c r="B4296" s="1">
        <v>258.08</v>
      </c>
      <c r="C4296" s="1">
        <v>274.98832</v>
      </c>
      <c r="D4296" s="1">
        <v>0.0614874115380609</v>
      </c>
      <c r="E4296" s="5">
        <f t="shared" si="1"/>
        <v>0.1077494338</v>
      </c>
    </row>
    <row r="4297">
      <c r="A4297" s="3">
        <v>44921.958333333336</v>
      </c>
      <c r="B4297" s="1">
        <v>267.4</v>
      </c>
      <c r="C4297" s="1">
        <v>283.63744</v>
      </c>
      <c r="D4297" s="1">
        <v>0.0572471673697239</v>
      </c>
      <c r="E4297" s="5">
        <f t="shared" si="1"/>
        <v>0.1047848396</v>
      </c>
    </row>
    <row r="4298">
      <c r="A4298" s="3">
        <v>44922.0</v>
      </c>
      <c r="B4298" s="1">
        <v>334.57</v>
      </c>
      <c r="C4298" s="1">
        <v>309.90945</v>
      </c>
      <c r="D4298" s="1">
        <v>0.0795734044250667</v>
      </c>
      <c r="E4298" s="5">
        <f t="shared" si="1"/>
        <v>0.1041062052</v>
      </c>
    </row>
    <row r="4299">
      <c r="A4299" s="3">
        <v>44922.041666666664</v>
      </c>
      <c r="B4299" s="1">
        <v>356.44</v>
      </c>
      <c r="C4299" s="1">
        <v>308.3257</v>
      </c>
      <c r="D4299" s="1">
        <v>0.156050241676253</v>
      </c>
      <c r="E4299" s="5">
        <f t="shared" si="1"/>
        <v>0.1037609503</v>
      </c>
    </row>
    <row r="4300">
      <c r="A4300" s="3">
        <v>44922.083333333336</v>
      </c>
      <c r="B4300" s="1">
        <v>357.14</v>
      </c>
      <c r="C4300" s="1">
        <v>302.73639</v>
      </c>
      <c r="D4300" s="1">
        <v>0.179706212391579</v>
      </c>
      <c r="E4300" s="5">
        <f t="shared" si="1"/>
        <v>0.1029932445</v>
      </c>
    </row>
    <row r="4301">
      <c r="A4301" s="3">
        <v>44922.125</v>
      </c>
      <c r="B4301" s="1">
        <v>357.82</v>
      </c>
      <c r="C4301" s="1">
        <v>294.69724</v>
      </c>
      <c r="D4301" s="1">
        <v>0.214195287339643</v>
      </c>
      <c r="E4301" s="5">
        <f t="shared" si="1"/>
        <v>0.1045682393</v>
      </c>
    </row>
    <row r="4302">
      <c r="A4302" s="3">
        <v>44922.166666666664</v>
      </c>
      <c r="B4302" s="1">
        <v>360.16</v>
      </c>
      <c r="C4302" s="1">
        <v>284.13738</v>
      </c>
      <c r="D4302" s="1">
        <v>0.267555856255167</v>
      </c>
      <c r="E4302" s="5">
        <f t="shared" si="1"/>
        <v>0.1104128171</v>
      </c>
    </row>
    <row r="4303">
      <c r="A4303" s="3">
        <v>44922.208333333336</v>
      </c>
      <c r="B4303" s="1">
        <v>362.0</v>
      </c>
      <c r="C4303" s="1">
        <v>273.75916</v>
      </c>
      <c r="D4303" s="1">
        <v>0.322330182485948</v>
      </c>
      <c r="E4303" s="5">
        <f t="shared" si="1"/>
        <v>0.1194569114</v>
      </c>
    </row>
    <row r="4304">
      <c r="A4304" s="3">
        <v>44922.25</v>
      </c>
      <c r="B4304" s="1">
        <v>362.78</v>
      </c>
      <c r="C4304" s="1">
        <v>266.67032</v>
      </c>
      <c r="D4304" s="1">
        <v>0.360406362432834</v>
      </c>
      <c r="E4304" s="5">
        <f t="shared" si="1"/>
        <v>0.1302955345</v>
      </c>
    </row>
    <row r="4305">
      <c r="A4305" s="3">
        <v>44922.291666666664</v>
      </c>
      <c r="B4305" s="1">
        <v>363.03</v>
      </c>
      <c r="C4305" s="1">
        <v>263.12901</v>
      </c>
      <c r="D4305" s="1">
        <v>0.379665434837458</v>
      </c>
      <c r="E4305" s="5">
        <f t="shared" si="1"/>
        <v>0.1434514239</v>
      </c>
    </row>
    <row r="4306">
      <c r="A4306" s="3">
        <v>44922.333333333336</v>
      </c>
      <c r="B4306" s="1">
        <v>356.93</v>
      </c>
      <c r="C4306" s="1">
        <v>262.65279</v>
      </c>
      <c r="D4306" s="1">
        <v>0.358942351231068</v>
      </c>
      <c r="E4306" s="5">
        <f t="shared" si="1"/>
        <v>0.1570323182</v>
      </c>
    </row>
    <row r="4307">
      <c r="A4307" s="3">
        <v>44922.375</v>
      </c>
      <c r="B4307" s="1">
        <v>348.27</v>
      </c>
      <c r="C4307" s="1">
        <v>264.12927</v>
      </c>
      <c r="D4307" s="1">
        <v>0.318558901101721</v>
      </c>
      <c r="E4307" s="5">
        <f t="shared" si="1"/>
        <v>0.168927701</v>
      </c>
    </row>
    <row r="4308">
      <c r="A4308" s="3">
        <v>44922.416666666664</v>
      </c>
      <c r="B4308" s="1">
        <v>335.72</v>
      </c>
      <c r="C4308" s="1">
        <v>266.86202</v>
      </c>
      <c r="D4308" s="1">
        <v>0.258028399844983</v>
      </c>
      <c r="E4308" s="5">
        <f t="shared" si="1"/>
        <v>0.17667834</v>
      </c>
    </row>
    <row r="4309">
      <c r="A4309" s="3">
        <v>44922.458333333336</v>
      </c>
      <c r="B4309" s="1">
        <v>320.3</v>
      </c>
      <c r="C4309" s="1">
        <v>271.83451</v>
      </c>
      <c r="D4309" s="1">
        <v>0.178290423831764</v>
      </c>
      <c r="E4309" s="5">
        <f t="shared" si="1"/>
        <v>0.1817699938</v>
      </c>
    </row>
    <row r="4310">
      <c r="A4310" s="3">
        <v>44922.5</v>
      </c>
      <c r="B4310" s="1">
        <v>305.6</v>
      </c>
      <c r="C4310" s="1">
        <v>277.55025</v>
      </c>
      <c r="D4310" s="1">
        <v>0.101061879785732</v>
      </c>
      <c r="E4310" s="5">
        <f t="shared" si="1"/>
        <v>0.1833022361</v>
      </c>
    </row>
    <row r="4311">
      <c r="A4311" s="3">
        <v>44922.541666666664</v>
      </c>
      <c r="B4311" s="1">
        <v>291.0</v>
      </c>
      <c r="C4311" s="1">
        <v>282.63969</v>
      </c>
      <c r="D4311" s="1">
        <v>0.0295793913445065</v>
      </c>
      <c r="E4311" s="5">
        <f t="shared" si="1"/>
        <v>0.1821926914</v>
      </c>
    </row>
    <row r="4312">
      <c r="A4312" s="3">
        <v>44922.583333333336</v>
      </c>
      <c r="B4312" s="1">
        <v>274.2</v>
      </c>
      <c r="C4312" s="1">
        <v>285.56099</v>
      </c>
      <c r="D4312" s="1">
        <v>0.0397848109435396</v>
      </c>
      <c r="E4312" s="5">
        <f t="shared" si="1"/>
        <v>0.1830536492</v>
      </c>
    </row>
    <row r="4313">
      <c r="A4313" s="3">
        <v>44922.625</v>
      </c>
      <c r="B4313" s="1">
        <v>251.82</v>
      </c>
      <c r="C4313" s="1">
        <v>286.65968</v>
      </c>
      <c r="D4313" s="1">
        <v>0.121536729546338</v>
      </c>
      <c r="E4313" s="5">
        <f t="shared" si="1"/>
        <v>0.1842738166</v>
      </c>
    </row>
    <row r="4314">
      <c r="A4314" s="3">
        <v>44922.666666666664</v>
      </c>
      <c r="B4314" s="1">
        <v>241.77</v>
      </c>
      <c r="C4314" s="1">
        <v>283.67699</v>
      </c>
      <c r="D4314" s="1">
        <v>0.147727843558971</v>
      </c>
      <c r="E4314" s="5">
        <f t="shared" si="1"/>
        <v>0.1821796062</v>
      </c>
    </row>
    <row r="4315">
      <c r="A4315" s="3">
        <v>44922.708333333336</v>
      </c>
      <c r="B4315" s="1">
        <v>235.9</v>
      </c>
      <c r="C4315" s="1">
        <v>277.77204</v>
      </c>
      <c r="D4315" s="1">
        <v>0.150742457736206</v>
      </c>
      <c r="E4315" s="5">
        <f t="shared" si="1"/>
        <v>0.1788663032</v>
      </c>
    </row>
    <row r="4316">
      <c r="A4316" s="3">
        <v>44922.75</v>
      </c>
      <c r="B4316" s="1">
        <v>220.97</v>
      </c>
      <c r="C4316" s="1">
        <v>271.33407</v>
      </c>
      <c r="D4316" s="1">
        <v>0.185616461655552</v>
      </c>
      <c r="E4316" s="5">
        <f t="shared" si="1"/>
        <v>0.1781708886</v>
      </c>
    </row>
    <row r="4317">
      <c r="A4317" s="3">
        <v>44922.791666666664</v>
      </c>
      <c r="B4317" s="1">
        <v>206.23</v>
      </c>
      <c r="C4317" s="1">
        <v>265.32971</v>
      </c>
      <c r="D4317" s="1">
        <v>0.222740642199473</v>
      </c>
      <c r="E4317" s="5">
        <f t="shared" si="1"/>
        <v>0.1813144384</v>
      </c>
    </row>
    <row r="4318">
      <c r="A4318" s="3">
        <v>44922.833333333336</v>
      </c>
      <c r="B4318" s="1">
        <v>195.45</v>
      </c>
      <c r="C4318" s="1">
        <v>260.4478</v>
      </c>
      <c r="D4318" s="1">
        <v>0.249561716397681</v>
      </c>
      <c r="E4318" s="5">
        <f t="shared" si="1"/>
        <v>0.187708123</v>
      </c>
    </row>
    <row r="4319">
      <c r="A4319" s="3">
        <v>44922.875</v>
      </c>
      <c r="B4319" s="1">
        <v>198.51</v>
      </c>
      <c r="C4319" s="1">
        <v>256.96686</v>
      </c>
      <c r="D4319" s="1">
        <v>0.22748793365806</v>
      </c>
      <c r="E4319" s="5">
        <f t="shared" si="1"/>
        <v>0.194494896</v>
      </c>
    </row>
    <row r="4320">
      <c r="A4320" s="3">
        <v>44922.916666666664</v>
      </c>
      <c r="B4320" s="1">
        <v>198.51</v>
      </c>
      <c r="C4320" s="1">
        <v>254.79276</v>
      </c>
      <c r="D4320" s="1">
        <v>0.220896229547495</v>
      </c>
      <c r="E4320" s="5">
        <f t="shared" si="1"/>
        <v>0.2011369301</v>
      </c>
    </row>
    <row r="4321">
      <c r="A4321" s="3">
        <v>44922.958333333336</v>
      </c>
      <c r="B4321" s="1">
        <v>196.5</v>
      </c>
      <c r="C4321" s="1">
        <v>255.41728</v>
      </c>
      <c r="D4321" s="1">
        <v>0.230670689156191</v>
      </c>
      <c r="E4321" s="5">
        <f t="shared" si="1"/>
        <v>0.2083629101</v>
      </c>
    </row>
    <row r="4322">
      <c r="A4322" s="3">
        <v>44923.0</v>
      </c>
      <c r="B4322" s="1">
        <v>216.26</v>
      </c>
      <c r="C4322" s="1">
        <v>214.59234</v>
      </c>
      <c r="D4322" s="1">
        <v>0.00777129323441826</v>
      </c>
      <c r="E4322" s="5">
        <f t="shared" si="1"/>
        <v>0.2053711555</v>
      </c>
    </row>
    <row r="4323">
      <c r="A4323" s="3">
        <v>44923.041666666664</v>
      </c>
      <c r="B4323" s="1">
        <v>229.47</v>
      </c>
      <c r="C4323" s="1">
        <v>215.30585</v>
      </c>
      <c r="D4323" s="1">
        <v>0.0657861827720891</v>
      </c>
      <c r="E4323" s="5">
        <f t="shared" si="1"/>
        <v>0.2016101531</v>
      </c>
    </row>
    <row r="4324">
      <c r="A4324" s="3">
        <v>44923.083333333336</v>
      </c>
      <c r="B4324" s="1">
        <v>227.85</v>
      </c>
      <c r="C4324" s="1">
        <v>212.25582</v>
      </c>
      <c r="D4324" s="1">
        <v>0.0734687981700572</v>
      </c>
      <c r="E4324" s="5">
        <f t="shared" si="1"/>
        <v>0.1971835941</v>
      </c>
    </row>
    <row r="4325">
      <c r="A4325" s="3">
        <v>44923.125</v>
      </c>
      <c r="B4325" s="1">
        <v>227.74</v>
      </c>
      <c r="C4325" s="1">
        <v>205.40069</v>
      </c>
      <c r="D4325" s="1">
        <v>0.108759663855072</v>
      </c>
      <c r="E4325" s="5">
        <f t="shared" si="1"/>
        <v>0.1927904431</v>
      </c>
    </row>
    <row r="4326">
      <c r="A4326" s="3">
        <v>44923.166666666664</v>
      </c>
      <c r="B4326" s="1">
        <v>222.39</v>
      </c>
      <c r="C4326" s="1">
        <v>196.3931</v>
      </c>
      <c r="D4326" s="1">
        <v>0.132371758478276</v>
      </c>
      <c r="E4326" s="5">
        <f t="shared" si="1"/>
        <v>0.1871577724</v>
      </c>
    </row>
    <row r="4327">
      <c r="A4327" s="3">
        <v>44923.208333333336</v>
      </c>
      <c r="B4327" s="1">
        <v>212.27</v>
      </c>
      <c r="C4327" s="1">
        <v>186.78204</v>
      </c>
      <c r="D4327" s="1">
        <v>0.136458301879559</v>
      </c>
      <c r="E4327" s="5">
        <f t="shared" si="1"/>
        <v>0.1794131107</v>
      </c>
    </row>
    <row r="4328">
      <c r="A4328" s="3">
        <v>44923.25</v>
      </c>
      <c r="B4328" s="1">
        <v>193.05</v>
      </c>
      <c r="C4328" s="1">
        <v>176.67786</v>
      </c>
      <c r="D4328" s="1">
        <v>0.0926666193489099</v>
      </c>
      <c r="E4328" s="5">
        <f t="shared" si="1"/>
        <v>0.1682572881</v>
      </c>
    </row>
    <row r="4329">
      <c r="A4329" s="3">
        <v>44923.291666666664</v>
      </c>
      <c r="B4329" s="1">
        <v>179.17</v>
      </c>
      <c r="C4329" s="1">
        <v>167.00104</v>
      </c>
      <c r="D4329" s="1">
        <v>0.0728675701660301</v>
      </c>
      <c r="E4329" s="5">
        <f t="shared" si="1"/>
        <v>0.1554740437</v>
      </c>
    </row>
    <row r="4330">
      <c r="A4330" s="3">
        <v>44923.333333333336</v>
      </c>
      <c r="B4330" s="1">
        <v>171.03</v>
      </c>
      <c r="C4330" s="1">
        <v>159.76221</v>
      </c>
      <c r="D4330" s="1">
        <v>0.0705285060841358</v>
      </c>
      <c r="E4330" s="5">
        <f t="shared" si="1"/>
        <v>0.1434568002</v>
      </c>
    </row>
    <row r="4331">
      <c r="A4331" s="3">
        <v>44923.375</v>
      </c>
      <c r="B4331" s="1">
        <v>167.12</v>
      </c>
      <c r="C4331" s="1">
        <v>157.21341</v>
      </c>
      <c r="D4331" s="1">
        <v>0.0630136449556052</v>
      </c>
      <c r="E4331" s="5">
        <f t="shared" si="1"/>
        <v>0.1328090812</v>
      </c>
    </row>
    <row r="4332">
      <c r="A4332" s="3">
        <v>44923.416666666664</v>
      </c>
      <c r="B4332" s="1">
        <v>171.16</v>
      </c>
      <c r="C4332" s="1">
        <v>159.94958</v>
      </c>
      <c r="D4332" s="1">
        <v>0.0700872112324396</v>
      </c>
      <c r="E4332" s="5">
        <f t="shared" si="1"/>
        <v>0.1249781983</v>
      </c>
    </row>
    <row r="4333">
      <c r="A4333" s="3">
        <v>44923.458333333336</v>
      </c>
      <c r="B4333" s="1">
        <v>176.13</v>
      </c>
      <c r="C4333" s="1">
        <v>165.36054</v>
      </c>
      <c r="D4333" s="1">
        <v>0.0651271458112075</v>
      </c>
      <c r="E4333" s="5">
        <f t="shared" si="1"/>
        <v>0.1202630617</v>
      </c>
    </row>
    <row r="4334">
      <c r="A4334" s="3">
        <v>44923.5</v>
      </c>
      <c r="B4334" s="1">
        <v>184.43</v>
      </c>
      <c r="C4334" s="1">
        <v>170.14134</v>
      </c>
      <c r="D4334" s="1">
        <v>0.0839811182867138</v>
      </c>
      <c r="E4334" s="5">
        <f t="shared" si="1"/>
        <v>0.1195513633</v>
      </c>
    </row>
    <row r="4335">
      <c r="A4335" s="3">
        <v>44923.541666666664</v>
      </c>
      <c r="B4335" s="1">
        <v>195.36</v>
      </c>
      <c r="C4335" s="1">
        <v>173.8447</v>
      </c>
      <c r="D4335" s="1">
        <v>0.123761610218775</v>
      </c>
      <c r="E4335" s="5">
        <f t="shared" si="1"/>
        <v>0.1234756225</v>
      </c>
    </row>
    <row r="4336">
      <c r="A4336" s="3">
        <v>44923.583333333336</v>
      </c>
      <c r="B4336" s="1">
        <v>200.75</v>
      </c>
      <c r="C4336" s="1">
        <v>176.99287</v>
      </c>
      <c r="D4336" s="1">
        <v>0.134226480422629</v>
      </c>
      <c r="E4336" s="5">
        <f t="shared" si="1"/>
        <v>0.127410692</v>
      </c>
    </row>
    <row r="4337">
      <c r="A4337" s="3">
        <v>44923.625</v>
      </c>
      <c r="B4337" s="1">
        <v>185.79</v>
      </c>
      <c r="C4337" s="1">
        <v>181.5554</v>
      </c>
      <c r="D4337" s="1">
        <v>0.0233240101919304</v>
      </c>
      <c r="E4337" s="5">
        <f t="shared" si="1"/>
        <v>0.1233184954</v>
      </c>
    </row>
    <row r="4338">
      <c r="A4338" s="3">
        <v>44923.666666666664</v>
      </c>
      <c r="B4338" s="1">
        <v>168.04</v>
      </c>
      <c r="C4338" s="1">
        <v>185.68201</v>
      </c>
      <c r="D4338" s="1">
        <v>0.0950119508077276</v>
      </c>
      <c r="E4338" s="5">
        <f t="shared" si="1"/>
        <v>0.1211219998</v>
      </c>
    </row>
    <row r="4339">
      <c r="A4339" s="3">
        <v>44923.708333333336</v>
      </c>
      <c r="B4339" s="1">
        <v>154.45</v>
      </c>
      <c r="C4339" s="1">
        <v>189.1849</v>
      </c>
      <c r="D4339" s="1">
        <v>0.183602919683336</v>
      </c>
      <c r="E4339" s="5">
        <f t="shared" si="1"/>
        <v>0.1224911858</v>
      </c>
    </row>
    <row r="4340">
      <c r="A4340" s="3">
        <v>44923.75</v>
      </c>
      <c r="B4340" s="1">
        <v>147.07</v>
      </c>
      <c r="C4340" s="1">
        <v>191.85758</v>
      </c>
      <c r="D4340" s="1">
        <v>0.23344180615642</v>
      </c>
      <c r="E4340" s="5">
        <f t="shared" si="1"/>
        <v>0.1244839084</v>
      </c>
    </row>
    <row r="4341">
      <c r="A4341" s="3">
        <v>44923.791666666664</v>
      </c>
      <c r="B4341" s="1">
        <v>145.62</v>
      </c>
      <c r="C4341" s="1">
        <v>193.28869</v>
      </c>
      <c r="D4341" s="1">
        <v>0.246619137415644</v>
      </c>
      <c r="E4341" s="5">
        <f t="shared" si="1"/>
        <v>0.1254788457</v>
      </c>
    </row>
    <row r="4342">
      <c r="A4342" s="3">
        <v>44923.833333333336</v>
      </c>
      <c r="B4342" s="1">
        <v>147.36</v>
      </c>
      <c r="C4342" s="1">
        <v>194.09317</v>
      </c>
      <c r="D4342" s="1">
        <v>0.240776993853003</v>
      </c>
      <c r="E4342" s="5">
        <f t="shared" si="1"/>
        <v>0.1251128156</v>
      </c>
    </row>
    <row r="4343">
      <c r="A4343" s="3">
        <v>44923.875</v>
      </c>
      <c r="B4343" s="1">
        <v>151.46</v>
      </c>
      <c r="C4343" s="1">
        <v>195.96447</v>
      </c>
      <c r="D4343" s="1">
        <v>0.227104790985835</v>
      </c>
      <c r="E4343" s="5">
        <f t="shared" si="1"/>
        <v>0.1250968514</v>
      </c>
    </row>
    <row r="4344">
      <c r="A4344" s="3">
        <v>44923.916666666664</v>
      </c>
      <c r="B4344" s="1">
        <v>154.86</v>
      </c>
      <c r="C4344" s="1">
        <v>198.26905</v>
      </c>
      <c r="D4344" s="1">
        <v>0.218940122021061</v>
      </c>
      <c r="E4344" s="5">
        <f t="shared" si="1"/>
        <v>0.1250153469</v>
      </c>
    </row>
    <row r="4345">
      <c r="A4345" s="3">
        <v>44923.958333333336</v>
      </c>
      <c r="B4345" s="1">
        <v>174.7</v>
      </c>
      <c r="C4345" s="1">
        <v>201.73615</v>
      </c>
      <c r="D4345" s="1">
        <v>0.134017378640367</v>
      </c>
      <c r="E4345" s="5">
        <f t="shared" si="1"/>
        <v>0.1209881256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/>
    </row>
    <row r="2">
      <c r="A2" s="10">
        <v>44743.0</v>
      </c>
      <c r="B2" s="11">
        <v>331.84</v>
      </c>
      <c r="C2" s="11">
        <v>327.08255</v>
      </c>
      <c r="D2" s="11">
        <v>0.0145451048978306</v>
      </c>
      <c r="E2" s="8"/>
      <c r="F2" s="8"/>
    </row>
    <row r="3">
      <c r="A3" s="10">
        <v>44743.041666666664</v>
      </c>
      <c r="B3" s="11">
        <v>334.59</v>
      </c>
      <c r="C3" s="11">
        <v>327.662</v>
      </c>
      <c r="D3" s="11">
        <v>0.0211437395853043</v>
      </c>
      <c r="E3" s="8"/>
      <c r="F3" s="8"/>
    </row>
    <row r="4">
      <c r="A4" s="10">
        <v>44743.083333333336</v>
      </c>
      <c r="B4" s="11">
        <v>343.92</v>
      </c>
      <c r="C4" s="11">
        <v>323.34089</v>
      </c>
      <c r="D4" s="11">
        <v>0.063645244497224</v>
      </c>
      <c r="E4" s="8"/>
      <c r="F4" s="8"/>
    </row>
    <row r="5">
      <c r="A5" s="10">
        <v>44743.125</v>
      </c>
      <c r="B5" s="11">
        <v>325.47</v>
      </c>
      <c r="C5" s="11">
        <v>314.08422</v>
      </c>
      <c r="D5" s="11">
        <v>0.036250722815683</v>
      </c>
      <c r="E5" s="8"/>
      <c r="F5" s="8"/>
    </row>
    <row r="6">
      <c r="A6" s="10">
        <v>44743.166666666664</v>
      </c>
      <c r="B6" s="11">
        <v>303.34</v>
      </c>
      <c r="C6" s="11">
        <v>302.31025</v>
      </c>
      <c r="D6" s="11">
        <v>0.00340626889098195</v>
      </c>
      <c r="E6" s="8"/>
      <c r="F6" s="8"/>
    </row>
    <row r="7">
      <c r="A7" s="10">
        <v>44743.208333333336</v>
      </c>
      <c r="B7" s="11">
        <v>286.96</v>
      </c>
      <c r="C7" s="11">
        <v>291.05455</v>
      </c>
      <c r="D7" s="11">
        <v>0.0140679814144806</v>
      </c>
      <c r="E7" s="8"/>
      <c r="F7" s="8"/>
      <c r="G7" s="2" t="str">
        <f>IFERROR(__xludf.DUMMYFUNCTION("FILTER(A:A, MOD(ROW(A:A), 24) = 1)
"),"datetime")</f>
        <v>datetime</v>
      </c>
      <c r="H7" s="2" t="str">
        <f>IFERROR(__xludf.DUMMYFUNCTION("FILTER(E:E, MOD(ROW(E:E), 24) = 1)
"),"daily mape")</f>
        <v>daily mape</v>
      </c>
    </row>
    <row r="8">
      <c r="A8" s="10">
        <v>44743.25</v>
      </c>
      <c r="B8" s="11">
        <v>271.46</v>
      </c>
      <c r="C8" s="11">
        <v>282.32363</v>
      </c>
      <c r="D8" s="11">
        <v>0.0384793508074403</v>
      </c>
      <c r="E8" s="8"/>
      <c r="F8" s="8"/>
      <c r="G8" s="4">
        <f>IFERROR(__xludf.DUMMYFUNCTION("""COMPUTED_VALUE"""),44743.958333333336)</f>
        <v>44743.95833</v>
      </c>
      <c r="H8" s="2">
        <f>IFERROR(__xludf.DUMMYFUNCTION("""COMPUTED_VALUE"""),0.040787680359130385)</f>
        <v>0.04078768036</v>
      </c>
    </row>
    <row r="9">
      <c r="A9" s="10">
        <v>44743.291666666664</v>
      </c>
      <c r="B9" s="11">
        <v>257.51</v>
      </c>
      <c r="C9" s="11">
        <v>275.95785</v>
      </c>
      <c r="D9" s="11">
        <v>0.0668502454269737</v>
      </c>
      <c r="E9" s="8"/>
      <c r="F9" s="8"/>
      <c r="G9" s="4">
        <f>IFERROR(__xludf.DUMMYFUNCTION("""COMPUTED_VALUE"""),44744.958333333336)</f>
        <v>44744.95833</v>
      </c>
      <c r="H9" s="2">
        <f>IFERROR(__xludf.DUMMYFUNCTION("""COMPUTED_VALUE"""),0.06268495411559163)</f>
        <v>0.06268495412</v>
      </c>
    </row>
    <row r="10">
      <c r="A10" s="10">
        <v>44743.333333333336</v>
      </c>
      <c r="B10" s="11">
        <v>256.48</v>
      </c>
      <c r="C10" s="11">
        <v>272.909</v>
      </c>
      <c r="D10" s="11">
        <v>0.0601995536973862</v>
      </c>
      <c r="E10" s="8"/>
      <c r="F10" s="8"/>
      <c r="G10" s="4">
        <f>IFERROR(__xludf.DUMMYFUNCTION("""COMPUTED_VALUE"""),44745.958333333336)</f>
        <v>44745.95833</v>
      </c>
      <c r="H10" s="2">
        <f>IFERROR(__xludf.DUMMYFUNCTION("""COMPUTED_VALUE"""),0.16117904467772926)</f>
        <v>0.1611790447</v>
      </c>
    </row>
    <row r="11">
      <c r="A11" s="10">
        <v>44743.375</v>
      </c>
      <c r="B11" s="11">
        <v>258.54</v>
      </c>
      <c r="C11" s="11">
        <v>273.8976</v>
      </c>
      <c r="D11" s="11">
        <v>0.0560705898846867</v>
      </c>
      <c r="E11" s="8"/>
      <c r="F11" s="8"/>
      <c r="G11" s="4">
        <f>IFERROR(__xludf.DUMMYFUNCTION("""COMPUTED_VALUE"""),44746.958333333336)</f>
        <v>44746.95833</v>
      </c>
      <c r="H11" s="2">
        <f>IFERROR(__xludf.DUMMYFUNCTION("""COMPUTED_VALUE"""),0.17846753298436338)</f>
        <v>0.178467533</v>
      </c>
    </row>
    <row r="12">
      <c r="A12" s="10">
        <v>44743.416666666664</v>
      </c>
      <c r="B12" s="11">
        <v>266.54</v>
      </c>
      <c r="C12" s="11">
        <v>278.65687</v>
      </c>
      <c r="D12" s="11">
        <v>0.0434831195800053</v>
      </c>
      <c r="E12" s="8"/>
      <c r="F12" s="8"/>
      <c r="G12" s="4">
        <f>IFERROR(__xludf.DUMMYFUNCTION("""COMPUTED_VALUE"""),44744.958333333336)</f>
        <v>44744.95833</v>
      </c>
      <c r="H12" s="2">
        <f>IFERROR(__xludf.DUMMYFUNCTION("""COMPUTED_VALUE"""),0.042500817928973526)</f>
        <v>0.04250081793</v>
      </c>
    </row>
    <row r="13">
      <c r="A13" s="10">
        <v>44743.458333333336</v>
      </c>
      <c r="B13" s="11">
        <v>279.22</v>
      </c>
      <c r="C13" s="11">
        <v>286.2773</v>
      </c>
      <c r="D13" s="11">
        <v>0.0246519720564641</v>
      </c>
      <c r="E13" s="8"/>
      <c r="F13" s="8"/>
      <c r="G13" s="4">
        <f>IFERROR(__xludf.DUMMYFUNCTION("""COMPUTED_VALUE"""),44745.958333333336)</f>
        <v>44745.95833</v>
      </c>
      <c r="H13" s="2">
        <f>IFERROR(__xludf.DUMMYFUNCTION("""COMPUTED_VALUE"""),0.10798579515042651)</f>
        <v>0.1079857952</v>
      </c>
    </row>
    <row r="14">
      <c r="A14" s="10">
        <v>44743.5</v>
      </c>
      <c r="B14" s="11">
        <v>294.23</v>
      </c>
      <c r="C14" s="11">
        <v>294.31171</v>
      </c>
      <c r="D14" s="11">
        <v>2.77630815301188E-4</v>
      </c>
      <c r="E14" s="8"/>
      <c r="F14" s="8"/>
      <c r="G14" s="4">
        <f>IFERROR(__xludf.DUMMYFUNCTION("""COMPUTED_VALUE"""),44746.958333333336)</f>
        <v>44746.95833</v>
      </c>
      <c r="H14" s="2">
        <f>IFERROR(__xludf.DUMMYFUNCTION("""COMPUTED_VALUE"""),0.12569401846076347)</f>
        <v>0.1256940185</v>
      </c>
    </row>
    <row r="15">
      <c r="A15" s="10">
        <v>44743.541666666664</v>
      </c>
      <c r="B15" s="11">
        <v>298.4</v>
      </c>
      <c r="C15" s="11">
        <v>301.3697</v>
      </c>
      <c r="D15" s="11">
        <v>0.00985400987557822</v>
      </c>
      <c r="E15" s="8"/>
      <c r="F15" s="8"/>
      <c r="G15" s="4">
        <f>IFERROR(__xludf.DUMMYFUNCTION("""COMPUTED_VALUE"""),44747.958333333336)</f>
        <v>44747.95833</v>
      </c>
      <c r="H15" s="2">
        <f>IFERROR(__xludf.DUMMYFUNCTION("""COMPUTED_VALUE"""),0.1006078190251876)</f>
        <v>0.100607819</v>
      </c>
    </row>
    <row r="16">
      <c r="A16" s="10">
        <v>44743.583333333336</v>
      </c>
      <c r="B16" s="11">
        <v>285.98</v>
      </c>
      <c r="C16" s="11">
        <v>306.99838</v>
      </c>
      <c r="D16" s="11">
        <v>0.0684641397781968</v>
      </c>
      <c r="E16" s="8"/>
      <c r="F16" s="8"/>
      <c r="G16" s="4">
        <f>IFERROR(__xludf.DUMMYFUNCTION("""COMPUTED_VALUE"""),44745.958333333336)</f>
        <v>44745.95833</v>
      </c>
      <c r="H16" s="2">
        <f>IFERROR(__xludf.DUMMYFUNCTION("""COMPUTED_VALUE"""),0.07145031746760243)</f>
        <v>0.07145031747</v>
      </c>
    </row>
    <row r="17">
      <c r="A17" s="10">
        <v>44743.625</v>
      </c>
      <c r="B17" s="11">
        <v>274.48</v>
      </c>
      <c r="C17" s="11">
        <v>311.88528</v>
      </c>
      <c r="D17" s="11">
        <v>0.119932816322719</v>
      </c>
      <c r="E17" s="8"/>
      <c r="F17" s="8"/>
      <c r="G17" s="4">
        <f>IFERROR(__xludf.DUMMYFUNCTION("""COMPUTED_VALUE"""),44746.958333333336)</f>
        <v>44746.95833</v>
      </c>
      <c r="H17" s="2">
        <f>IFERROR(__xludf.DUMMYFUNCTION("""COMPUTED_VALUE"""),0.12117994975547303)</f>
        <v>0.1211799498</v>
      </c>
    </row>
    <row r="18">
      <c r="A18" s="10">
        <v>44743.666666666664</v>
      </c>
      <c r="B18" s="11">
        <v>296.73</v>
      </c>
      <c r="C18" s="11">
        <v>314.99939</v>
      </c>
      <c r="D18" s="11">
        <v>0.0579981758059912</v>
      </c>
      <c r="E18" s="8"/>
      <c r="F18" s="8"/>
      <c r="G18" s="4">
        <f>IFERROR(__xludf.DUMMYFUNCTION("""COMPUTED_VALUE"""),44747.958333333336)</f>
        <v>44747.95833</v>
      </c>
      <c r="H18" s="2">
        <f>IFERROR(__xludf.DUMMYFUNCTION("""COMPUTED_VALUE"""),0.11959157129307178)</f>
        <v>0.1195915713</v>
      </c>
    </row>
    <row r="19">
      <c r="A19" s="10">
        <v>44743.708333333336</v>
      </c>
      <c r="B19" s="11">
        <v>322.07</v>
      </c>
      <c r="C19" s="11">
        <v>318.07157</v>
      </c>
      <c r="D19" s="11">
        <v>0.0125708500134104</v>
      </c>
      <c r="E19" s="8"/>
      <c r="F19" s="8"/>
      <c r="G19" s="4">
        <f>IFERROR(__xludf.DUMMYFUNCTION("""COMPUTED_VALUE"""),44748.958333333336)</f>
        <v>44748.95833</v>
      </c>
      <c r="H19" s="2">
        <f>IFERROR(__xludf.DUMMYFUNCTION("""COMPUTED_VALUE"""),0.11087671525305114)</f>
        <v>0.1108767153</v>
      </c>
    </row>
    <row r="20">
      <c r="A20" s="10">
        <v>44743.75</v>
      </c>
      <c r="B20" s="11">
        <v>345.34</v>
      </c>
      <c r="C20" s="11">
        <v>320.38061</v>
      </c>
      <c r="D20" s="11">
        <v>0.0779054325416259</v>
      </c>
      <c r="E20" s="8"/>
      <c r="F20" s="8"/>
      <c r="G20" s="4">
        <f>IFERROR(__xludf.DUMMYFUNCTION("""COMPUTED_VALUE"""),44746.958333333336)</f>
        <v>44746.95833</v>
      </c>
      <c r="H20" s="2">
        <f>IFERROR(__xludf.DUMMYFUNCTION("""COMPUTED_VALUE"""),0.1722557992691952)</f>
        <v>0.1722557993</v>
      </c>
    </row>
    <row r="21">
      <c r="A21" s="10">
        <v>44743.791666666664</v>
      </c>
      <c r="B21" s="11">
        <v>349.03</v>
      </c>
      <c r="C21" s="11">
        <v>321.45947</v>
      </c>
      <c r="D21" s="11">
        <v>0.0857667375610367</v>
      </c>
      <c r="E21" s="8"/>
      <c r="F21" s="8"/>
      <c r="G21" s="4">
        <f>IFERROR(__xludf.DUMMYFUNCTION("""COMPUTED_VALUE"""),44747.958333333336)</f>
        <v>44747.95833</v>
      </c>
      <c r="H21" s="2">
        <f>IFERROR(__xludf.DUMMYFUNCTION("""COMPUTED_VALUE"""),0.15445714366233332)</f>
        <v>0.1544571437</v>
      </c>
    </row>
    <row r="22">
      <c r="A22" s="10">
        <v>44743.833333333336</v>
      </c>
      <c r="B22" s="11">
        <v>343.12</v>
      </c>
      <c r="C22" s="11">
        <v>321.42619</v>
      </c>
      <c r="D22" s="11">
        <v>0.0674923533766803</v>
      </c>
      <c r="E22" s="8"/>
      <c r="F22" s="8"/>
      <c r="G22" s="4">
        <f>IFERROR(__xludf.DUMMYFUNCTION("""COMPUTED_VALUE"""),44748.958333333336)</f>
        <v>44748.95833</v>
      </c>
      <c r="H22" s="2">
        <f>IFERROR(__xludf.DUMMYFUNCTION("""COMPUTED_VALUE"""),0.12565489232091562)</f>
        <v>0.1256548923</v>
      </c>
    </row>
    <row r="23">
      <c r="A23" s="10">
        <v>44743.875</v>
      </c>
      <c r="B23" s="11">
        <v>331.99</v>
      </c>
      <c r="C23" s="11">
        <v>321.57543</v>
      </c>
      <c r="D23" s="11">
        <v>0.0323860874569926</v>
      </c>
      <c r="E23" s="8"/>
      <c r="F23" s="8"/>
      <c r="G23" s="4">
        <f>IFERROR(__xludf.DUMMYFUNCTION("""COMPUTED_VALUE"""),44749.958333333336)</f>
        <v>44749.95833</v>
      </c>
      <c r="H23" s="2">
        <f>IFERROR(__xludf.DUMMYFUNCTION("""COMPUTED_VALUE"""),0.09861860683075337)</f>
        <v>0.09861860683</v>
      </c>
    </row>
    <row r="24">
      <c r="A24" s="10">
        <v>44743.916666666664</v>
      </c>
      <c r="B24" s="11">
        <v>323.32</v>
      </c>
      <c r="C24" s="11">
        <v>322.63955</v>
      </c>
      <c r="D24" s="11">
        <v>0.00210900988425011</v>
      </c>
      <c r="E24" s="8"/>
      <c r="F24" s="8"/>
      <c r="G24" s="4">
        <f>IFERROR(__xludf.DUMMYFUNCTION("""COMPUTED_VALUE"""),44747.958333333336)</f>
        <v>44747.95833</v>
      </c>
      <c r="H24" s="2">
        <f>IFERROR(__xludf.DUMMYFUNCTION("""COMPUTED_VALUE"""),0.13537735256170566)</f>
        <v>0.1353773526</v>
      </c>
    </row>
    <row r="25">
      <c r="A25" s="10">
        <v>44743.958333333336</v>
      </c>
      <c r="B25" s="11">
        <v>325.39</v>
      </c>
      <c r="C25" s="11">
        <v>324.95028</v>
      </c>
      <c r="D25" s="11">
        <v>0.001353191632886</v>
      </c>
      <c r="E25" s="8">
        <f t="shared" ref="E25:E17377" si="1">AVERAGE(D2:D25)</f>
        <v>0.04078768036</v>
      </c>
      <c r="F25" s="8"/>
      <c r="G25" s="4">
        <f>IFERROR(__xludf.DUMMYFUNCTION("""COMPUTED_VALUE"""),44748.958333333336)</f>
        <v>44748.95833</v>
      </c>
      <c r="H25" s="2">
        <f>IFERROR(__xludf.DUMMYFUNCTION("""COMPUTED_VALUE"""),0.12928552574131577)</f>
        <v>0.1292855257</v>
      </c>
    </row>
    <row r="26">
      <c r="A26" s="10">
        <v>44744.0</v>
      </c>
      <c r="B26" s="11">
        <v>312.21</v>
      </c>
      <c r="C26" s="11">
        <v>322.52423</v>
      </c>
      <c r="D26" s="11">
        <v>0.0319797058348143</v>
      </c>
      <c r="E26" s="8">
        <f t="shared" si="1"/>
        <v>0.04151412206</v>
      </c>
      <c r="F26" s="8"/>
      <c r="G26" s="4">
        <f>IFERROR(__xludf.DUMMYFUNCTION("""COMPUTED_VALUE"""),44749.958333333336)</f>
        <v>44749.95833</v>
      </c>
      <c r="H26" s="2">
        <f>IFERROR(__xludf.DUMMYFUNCTION("""COMPUTED_VALUE"""),0.11255924553810644)</f>
        <v>0.1125592455</v>
      </c>
    </row>
    <row r="27">
      <c r="A27" s="10">
        <v>44744.041666666664</v>
      </c>
      <c r="B27" s="11">
        <v>307.63</v>
      </c>
      <c r="C27" s="11">
        <v>315.88637</v>
      </c>
      <c r="D27" s="11">
        <v>0.0261371517865744</v>
      </c>
      <c r="E27" s="8">
        <f t="shared" si="1"/>
        <v>0.04172218091</v>
      </c>
      <c r="F27" s="8"/>
      <c r="G27" s="4">
        <f>IFERROR(__xludf.DUMMYFUNCTION("""COMPUTED_VALUE"""),44750.958333333336)</f>
        <v>44750.95833</v>
      </c>
      <c r="H27" s="2">
        <f>IFERROR(__xludf.DUMMYFUNCTION("""COMPUTED_VALUE"""),0.09299920235390313)</f>
        <v>0.09299920235</v>
      </c>
    </row>
    <row r="28">
      <c r="A28" s="10">
        <v>44744.083333333336</v>
      </c>
      <c r="B28" s="11">
        <v>316.77</v>
      </c>
      <c r="C28" s="11">
        <v>303.19587</v>
      </c>
      <c r="D28" s="11">
        <v>0.0447701678786058</v>
      </c>
      <c r="E28" s="8">
        <f t="shared" si="1"/>
        <v>0.04093571938</v>
      </c>
      <c r="F28" s="8"/>
      <c r="G28" s="4">
        <f>IFERROR(__xludf.DUMMYFUNCTION("""COMPUTED_VALUE"""),44748.958333333336)</f>
        <v>44748.95833</v>
      </c>
      <c r="H28" s="2">
        <f>IFERROR(__xludf.DUMMYFUNCTION("""COMPUTED_VALUE"""),0.09079830278749357)</f>
        <v>0.09079830279</v>
      </c>
    </row>
    <row r="29">
      <c r="A29" s="10">
        <v>44744.125</v>
      </c>
      <c r="B29" s="11">
        <v>308.66</v>
      </c>
      <c r="C29" s="11">
        <v>287.74714</v>
      </c>
      <c r="D29" s="11">
        <v>0.0726779074155177</v>
      </c>
      <c r="E29" s="8">
        <f t="shared" si="1"/>
        <v>0.04245351874</v>
      </c>
      <c r="F29" s="8"/>
      <c r="G29" s="4">
        <f>IFERROR(__xludf.DUMMYFUNCTION("""COMPUTED_VALUE"""),44749.958333333336)</f>
        <v>44749.95833</v>
      </c>
      <c r="H29" s="2">
        <f>IFERROR(__xludf.DUMMYFUNCTION("""COMPUTED_VALUE"""),0.12344193756263222)</f>
        <v>0.1234419376</v>
      </c>
    </row>
    <row r="30">
      <c r="A30" s="10">
        <v>44744.166666666664</v>
      </c>
      <c r="B30" s="11">
        <v>293.95</v>
      </c>
      <c r="C30" s="11">
        <v>272.59964</v>
      </c>
      <c r="D30" s="11">
        <v>0.0783213066605662</v>
      </c>
      <c r="E30" s="8">
        <f t="shared" si="1"/>
        <v>0.04557497865</v>
      </c>
      <c r="F30" s="8"/>
      <c r="G30" s="4">
        <f>IFERROR(__xludf.DUMMYFUNCTION("""COMPUTED_VALUE"""),44750.958333333336)</f>
        <v>44750.95833</v>
      </c>
      <c r="H30" s="2">
        <f>IFERROR(__xludf.DUMMYFUNCTION("""COMPUTED_VALUE"""),0.10564359519721188)</f>
        <v>0.1056435952</v>
      </c>
    </row>
    <row r="31">
      <c r="A31" s="10">
        <v>44744.208333333336</v>
      </c>
      <c r="B31" s="11">
        <v>282.36</v>
      </c>
      <c r="C31" s="11">
        <v>260.90919</v>
      </c>
      <c r="D31" s="11">
        <v>0.0822156168588771</v>
      </c>
      <c r="E31" s="8">
        <f t="shared" si="1"/>
        <v>0.04841446346</v>
      </c>
      <c r="F31" s="8"/>
      <c r="G31" s="4">
        <f>IFERROR(__xludf.DUMMYFUNCTION("""COMPUTED_VALUE"""),44751.958333333336)</f>
        <v>44751.95833</v>
      </c>
      <c r="H31" s="2">
        <f>IFERROR(__xludf.DUMMYFUNCTION("""COMPUTED_VALUE"""),0.10094799501580388)</f>
        <v>0.100947995</v>
      </c>
    </row>
    <row r="32">
      <c r="A32" s="10">
        <v>44744.25</v>
      </c>
      <c r="B32" s="11">
        <v>267.25</v>
      </c>
      <c r="C32" s="11">
        <v>254.25232</v>
      </c>
      <c r="D32" s="11">
        <v>0.0511211854428703</v>
      </c>
      <c r="E32" s="8">
        <f t="shared" si="1"/>
        <v>0.04894120657</v>
      </c>
      <c r="F32" s="8"/>
      <c r="G32" s="4">
        <f>IFERROR(__xludf.DUMMYFUNCTION("""COMPUTED_VALUE"""),44749.958333333336)</f>
        <v>44749.95833</v>
      </c>
      <c r="H32" s="2">
        <f>IFERROR(__xludf.DUMMYFUNCTION("""COMPUTED_VALUE"""),0.07415201258406058)</f>
        <v>0.07415201258</v>
      </c>
    </row>
    <row r="33">
      <c r="A33" s="10">
        <v>44744.291666666664</v>
      </c>
      <c r="B33" s="11">
        <v>272.68</v>
      </c>
      <c r="C33" s="11">
        <v>251.22295</v>
      </c>
      <c r="D33" s="11">
        <v>0.085410389456855</v>
      </c>
      <c r="E33" s="8">
        <f t="shared" si="1"/>
        <v>0.0497145459</v>
      </c>
      <c r="F33" s="8"/>
      <c r="G33" s="4">
        <f>IFERROR(__xludf.DUMMYFUNCTION("""COMPUTED_VALUE"""),44750.958333333336)</f>
        <v>44750.95833</v>
      </c>
      <c r="H33" s="2">
        <f>IFERROR(__xludf.DUMMYFUNCTION("""COMPUTED_VALUE"""),0.0782706320239472)</f>
        <v>0.07827063202</v>
      </c>
    </row>
    <row r="34">
      <c r="A34" s="10">
        <v>44744.333333333336</v>
      </c>
      <c r="B34" s="11">
        <v>277.8</v>
      </c>
      <c r="C34" s="11">
        <v>251.60967</v>
      </c>
      <c r="D34" s="11">
        <v>0.104091110647694</v>
      </c>
      <c r="E34" s="8">
        <f t="shared" si="1"/>
        <v>0.05154336077</v>
      </c>
      <c r="F34" s="8"/>
      <c r="G34" s="4">
        <f>IFERROR(__xludf.DUMMYFUNCTION("""COMPUTED_VALUE"""),44751.958333333336)</f>
        <v>44751.95833</v>
      </c>
      <c r="H34" s="2">
        <f>IFERROR(__xludf.DUMMYFUNCTION("""COMPUTED_VALUE"""),0.08920784917515001)</f>
        <v>0.08920784918</v>
      </c>
    </row>
    <row r="35">
      <c r="A35" s="10">
        <v>44744.375</v>
      </c>
      <c r="B35" s="11">
        <v>276.49</v>
      </c>
      <c r="C35" s="11">
        <v>255.48166</v>
      </c>
      <c r="D35" s="11">
        <v>0.0822303252609208</v>
      </c>
      <c r="E35" s="8">
        <f t="shared" si="1"/>
        <v>0.05263334975</v>
      </c>
      <c r="F35" s="8"/>
      <c r="G35" s="4">
        <f>IFERROR(__xludf.DUMMYFUNCTION("""COMPUTED_VALUE"""),44752.958333333336)</f>
        <v>44752.95833</v>
      </c>
      <c r="H35" s="2">
        <f>IFERROR(__xludf.DUMMYFUNCTION("""COMPUTED_VALUE"""),0.116597089921314)</f>
        <v>0.1165970899</v>
      </c>
    </row>
    <row r="36">
      <c r="A36" s="10">
        <v>44744.416666666664</v>
      </c>
      <c r="B36" s="11">
        <v>288.74</v>
      </c>
      <c r="C36" s="11">
        <v>262.58121</v>
      </c>
      <c r="D36" s="11">
        <v>0.0996217132215972</v>
      </c>
      <c r="E36" s="8">
        <f t="shared" si="1"/>
        <v>0.05497245782</v>
      </c>
      <c r="F36" s="8"/>
      <c r="G36" s="4">
        <f>IFERROR(__xludf.DUMMYFUNCTION("""COMPUTED_VALUE"""),44750.958333333336)</f>
        <v>44750.95833</v>
      </c>
      <c r="H36" s="2">
        <f>IFERROR(__xludf.DUMMYFUNCTION("""COMPUTED_VALUE"""),0.07748956706758713)</f>
        <v>0.07748956707</v>
      </c>
    </row>
    <row r="37">
      <c r="A37" s="10">
        <v>44744.458333333336</v>
      </c>
      <c r="B37" s="11">
        <v>298.93</v>
      </c>
      <c r="C37" s="11">
        <v>271.96133</v>
      </c>
      <c r="D37" s="11">
        <v>0.0991636200631907</v>
      </c>
      <c r="E37" s="8">
        <f t="shared" si="1"/>
        <v>0.05807710982</v>
      </c>
      <c r="F37" s="8"/>
      <c r="G37" s="4">
        <f>IFERROR(__xludf.DUMMYFUNCTION("""COMPUTED_VALUE"""),44751.958333333336)</f>
        <v>44751.95833</v>
      </c>
      <c r="H37" s="2">
        <f>IFERROR(__xludf.DUMMYFUNCTION("""COMPUTED_VALUE"""),0.08130389416741805)</f>
        <v>0.08130389417</v>
      </c>
    </row>
    <row r="38">
      <c r="A38" s="10">
        <v>44744.5</v>
      </c>
      <c r="B38" s="11">
        <v>308.74</v>
      </c>
      <c r="C38" s="11">
        <v>280.27177</v>
      </c>
      <c r="D38" s="11">
        <v>0.101573661878254</v>
      </c>
      <c r="E38" s="8">
        <f t="shared" si="1"/>
        <v>0.06229777778</v>
      </c>
      <c r="F38" s="8"/>
      <c r="G38" s="4">
        <f>IFERROR(__xludf.DUMMYFUNCTION("""COMPUTED_VALUE"""),44752.958333333336)</f>
        <v>44752.95833</v>
      </c>
      <c r="H38" s="2">
        <f>IFERROR(__xludf.DUMMYFUNCTION("""COMPUTED_VALUE"""),0.09228883940860276)</f>
        <v>0.09228883941</v>
      </c>
    </row>
    <row r="39">
      <c r="A39" s="10">
        <v>44744.541666666664</v>
      </c>
      <c r="B39" s="11">
        <v>309.66</v>
      </c>
      <c r="C39" s="11">
        <v>285.32638</v>
      </c>
      <c r="D39" s="11">
        <v>0.0852834567907813</v>
      </c>
      <c r="E39" s="8">
        <f t="shared" si="1"/>
        <v>0.0654406714</v>
      </c>
      <c r="F39" s="8"/>
      <c r="G39" s="4">
        <f>IFERROR(__xludf.DUMMYFUNCTION("""COMPUTED_VALUE"""),44753.958333333336)</f>
        <v>44753.95833</v>
      </c>
      <c r="H39" s="2">
        <f>IFERROR(__xludf.DUMMYFUNCTION("""COMPUTED_VALUE"""),0.11995049223381733)</f>
        <v>0.1199504922</v>
      </c>
    </row>
    <row r="40">
      <c r="A40" s="10">
        <v>44744.583333333336</v>
      </c>
      <c r="B40" s="11">
        <v>289.55</v>
      </c>
      <c r="C40" s="11">
        <v>287.85368</v>
      </c>
      <c r="D40" s="11">
        <v>0.00589299396832451</v>
      </c>
      <c r="E40" s="8">
        <f t="shared" si="1"/>
        <v>0.06283354032</v>
      </c>
      <c r="F40" s="8"/>
      <c r="G40" s="4">
        <f>IFERROR(__xludf.DUMMYFUNCTION("""COMPUTED_VALUE"""),44751.958333333336)</f>
        <v>44751.95833</v>
      </c>
      <c r="H40" s="2">
        <f>IFERROR(__xludf.DUMMYFUNCTION("""COMPUTED_VALUE"""),0.07436049184722518)</f>
        <v>0.07436049185</v>
      </c>
    </row>
    <row r="41">
      <c r="A41" s="10">
        <v>44744.625</v>
      </c>
      <c r="B41" s="11">
        <v>279.62</v>
      </c>
      <c r="C41" s="11">
        <v>290.5484</v>
      </c>
      <c r="D41" s="11">
        <v>0.0376130104313085</v>
      </c>
      <c r="E41" s="8">
        <f t="shared" si="1"/>
        <v>0.05940354841</v>
      </c>
      <c r="F41" s="8"/>
      <c r="G41" s="4">
        <f>IFERROR(__xludf.DUMMYFUNCTION("""COMPUTED_VALUE"""),44752.958333333336)</f>
        <v>44752.95833</v>
      </c>
      <c r="H41" s="2">
        <f>IFERROR(__xludf.DUMMYFUNCTION("""COMPUTED_VALUE"""),0.1142762786994239)</f>
        <v>0.1142762787</v>
      </c>
    </row>
    <row r="42">
      <c r="A42" s="10">
        <v>44744.666666666664</v>
      </c>
      <c r="B42" s="11">
        <v>289.53</v>
      </c>
      <c r="C42" s="11">
        <v>292.56823</v>
      </c>
      <c r="D42" s="11">
        <v>0.0103846887271391</v>
      </c>
      <c r="E42" s="8">
        <f t="shared" si="1"/>
        <v>0.05741965312</v>
      </c>
      <c r="F42" s="8"/>
      <c r="G42" s="4">
        <f>IFERROR(__xludf.DUMMYFUNCTION("""COMPUTED_VALUE"""),44753.958333333336)</f>
        <v>44753.95833</v>
      </c>
      <c r="H42" s="2">
        <f>IFERROR(__xludf.DUMMYFUNCTION("""COMPUTED_VALUE"""),0.13676498424209196)</f>
        <v>0.1367649842</v>
      </c>
    </row>
    <row r="43">
      <c r="A43" s="10">
        <v>44744.708333333336</v>
      </c>
      <c r="B43" s="11">
        <v>307.63</v>
      </c>
      <c r="C43" s="11">
        <v>295.92001</v>
      </c>
      <c r="D43" s="11">
        <v>0.0395714706822293</v>
      </c>
      <c r="E43" s="8">
        <f t="shared" si="1"/>
        <v>0.05854467898</v>
      </c>
      <c r="F43" s="8"/>
      <c r="G43" s="4">
        <f>IFERROR(__xludf.DUMMYFUNCTION("""COMPUTED_VALUE"""),44754.958333333336)</f>
        <v>44754.95833</v>
      </c>
      <c r="H43" s="2">
        <f>IFERROR(__xludf.DUMMYFUNCTION("""COMPUTED_VALUE"""),0.19499091609777672)</f>
        <v>0.1949909161</v>
      </c>
    </row>
    <row r="44">
      <c r="A44" s="10">
        <v>44744.75</v>
      </c>
      <c r="B44" s="11">
        <v>322.43</v>
      </c>
      <c r="C44" s="11">
        <v>300.04027</v>
      </c>
      <c r="D44" s="11">
        <v>0.0746224165176227</v>
      </c>
      <c r="E44" s="8">
        <f t="shared" si="1"/>
        <v>0.05840788664</v>
      </c>
      <c r="F44" s="8"/>
      <c r="G44" s="4">
        <f>IFERROR(__xludf.DUMMYFUNCTION("""COMPUTED_VALUE"""),44752.958333333336)</f>
        <v>44752.95833</v>
      </c>
      <c r="H44" s="2">
        <f>IFERROR(__xludf.DUMMYFUNCTION("""COMPUTED_VALUE"""),0.09399515043854456)</f>
        <v>0.09399515044</v>
      </c>
    </row>
    <row r="45">
      <c r="A45" s="10">
        <v>44744.791666666664</v>
      </c>
      <c r="B45" s="11">
        <v>331.57</v>
      </c>
      <c r="C45" s="11">
        <v>302.76703</v>
      </c>
      <c r="D45" s="11">
        <v>0.0951324521695774</v>
      </c>
      <c r="E45" s="8">
        <f t="shared" si="1"/>
        <v>0.05879812475</v>
      </c>
      <c r="F45" s="8"/>
      <c r="G45" s="4">
        <f>IFERROR(__xludf.DUMMYFUNCTION("""COMPUTED_VALUE"""),44753.958333333336)</f>
        <v>44753.95833</v>
      </c>
      <c r="H45" s="2">
        <f>IFERROR(__xludf.DUMMYFUNCTION("""COMPUTED_VALUE"""),0.11884028973137889)</f>
        <v>0.1188402897</v>
      </c>
    </row>
    <row r="46">
      <c r="A46" s="10">
        <v>44744.833333333336</v>
      </c>
      <c r="B46" s="11">
        <v>331.09</v>
      </c>
      <c r="C46" s="11">
        <v>303.84111</v>
      </c>
      <c r="D46" s="11">
        <v>0.0896813798501458</v>
      </c>
      <c r="E46" s="8">
        <f t="shared" si="1"/>
        <v>0.05972266752</v>
      </c>
      <c r="F46" s="8"/>
      <c r="G46" s="4">
        <f>IFERROR(__xludf.DUMMYFUNCTION("""COMPUTED_VALUE"""),44754.958333333336)</f>
        <v>44754.95833</v>
      </c>
      <c r="H46" s="2">
        <f>IFERROR(__xludf.DUMMYFUNCTION("""COMPUTED_VALUE"""),0.1645373884609518)</f>
        <v>0.1645373885</v>
      </c>
    </row>
    <row r="47">
      <c r="A47" s="10">
        <v>44744.875</v>
      </c>
      <c r="B47" s="11">
        <v>317.3</v>
      </c>
      <c r="C47" s="11">
        <v>305.16894</v>
      </c>
      <c r="D47" s="11">
        <v>0.0397519485436492</v>
      </c>
      <c r="E47" s="8">
        <f t="shared" si="1"/>
        <v>0.0600295784</v>
      </c>
      <c r="F47" s="8"/>
      <c r="G47" s="4">
        <f>IFERROR(__xludf.DUMMYFUNCTION("""COMPUTED_VALUE"""),44755.958333333336)</f>
        <v>44755.95833</v>
      </c>
      <c r="H47" s="2">
        <f>IFERROR(__xludf.DUMMYFUNCTION("""COMPUTED_VALUE"""),0.16155839803774427)</f>
        <v>0.161558398</v>
      </c>
    </row>
    <row r="48">
      <c r="A48" s="10">
        <v>44744.916666666664</v>
      </c>
      <c r="B48" s="11">
        <v>306.73</v>
      </c>
      <c r="C48" s="11">
        <v>307.73994</v>
      </c>
      <c r="D48" s="11">
        <v>0.00328179696142129</v>
      </c>
      <c r="E48" s="8">
        <f t="shared" si="1"/>
        <v>0.06007844453</v>
      </c>
      <c r="F48" s="8"/>
      <c r="G48" s="4">
        <f>IFERROR(__xludf.DUMMYFUNCTION("""COMPUTED_VALUE"""),44753.958333333336)</f>
        <v>44753.95833</v>
      </c>
      <c r="H48" s="2">
        <f>IFERROR(__xludf.DUMMYFUNCTION("""COMPUTED_VALUE"""),0.09784969219920077)</f>
        <v>0.0978496922</v>
      </c>
    </row>
    <row r="49">
      <c r="A49" s="10">
        <v>44744.958333333336</v>
      </c>
      <c r="B49" s="11">
        <v>291.54</v>
      </c>
      <c r="C49" s="11">
        <v>311.44422</v>
      </c>
      <c r="D49" s="11">
        <v>0.0639094217256623</v>
      </c>
      <c r="E49" s="8">
        <f t="shared" si="1"/>
        <v>0.06268495412</v>
      </c>
      <c r="F49" s="8"/>
      <c r="G49" s="4">
        <f>IFERROR(__xludf.DUMMYFUNCTION("""COMPUTED_VALUE"""),44754.958333333336)</f>
        <v>44754.95833</v>
      </c>
      <c r="H49" s="2">
        <f>IFERROR(__xludf.DUMMYFUNCTION("""COMPUTED_VALUE"""),0.10876833101743139)</f>
        <v>0.108768331</v>
      </c>
    </row>
    <row r="50">
      <c r="A50" s="10">
        <v>44745.0</v>
      </c>
      <c r="B50" s="11">
        <v>289.01</v>
      </c>
      <c r="C50" s="11">
        <v>312.28235</v>
      </c>
      <c r="D50" s="11">
        <v>0.0745234240743994</v>
      </c>
      <c r="E50" s="8">
        <f t="shared" si="1"/>
        <v>0.06445760904</v>
      </c>
      <c r="F50" s="8"/>
      <c r="G50" s="4">
        <f>IFERROR(__xludf.DUMMYFUNCTION("""COMPUTED_VALUE"""),44755.958333333336)</f>
        <v>44755.95833</v>
      </c>
      <c r="H50" s="2">
        <f>IFERROR(__xludf.DUMMYFUNCTION("""COMPUTED_VALUE"""),0.10934459606638146)</f>
        <v>0.1093445961</v>
      </c>
    </row>
    <row r="51">
      <c r="A51" s="10">
        <v>44745.041666666664</v>
      </c>
      <c r="B51" s="11">
        <v>295.7</v>
      </c>
      <c r="C51" s="11">
        <v>305.94098</v>
      </c>
      <c r="D51" s="11">
        <v>0.0334737111713508</v>
      </c>
      <c r="E51" s="8">
        <f t="shared" si="1"/>
        <v>0.06476329902</v>
      </c>
      <c r="F51" s="8"/>
      <c r="G51" s="4">
        <f>IFERROR(__xludf.DUMMYFUNCTION("""COMPUTED_VALUE"""),44756.958333333336)</f>
        <v>44756.95833</v>
      </c>
      <c r="H51" s="2">
        <f>IFERROR(__xludf.DUMMYFUNCTION("""COMPUTED_VALUE"""),0.0863477232747637)</f>
        <v>0.08634772327</v>
      </c>
    </row>
    <row r="52">
      <c r="A52" s="10">
        <v>44745.083333333336</v>
      </c>
      <c r="B52" s="11">
        <v>306.41</v>
      </c>
      <c r="C52" s="11">
        <v>292.99991</v>
      </c>
      <c r="D52" s="11">
        <v>0.0457682393144763</v>
      </c>
      <c r="E52" s="8">
        <f t="shared" si="1"/>
        <v>0.06480488533</v>
      </c>
      <c r="F52" s="8"/>
      <c r="G52" s="4">
        <f>IFERROR(__xludf.DUMMYFUNCTION("""COMPUTED_VALUE"""),44754.958333333336)</f>
        <v>44754.95833</v>
      </c>
      <c r="H52" s="2">
        <f>IFERROR(__xludf.DUMMYFUNCTION("""COMPUTED_VALUE"""),0.08697003418423382)</f>
        <v>0.08697003418</v>
      </c>
    </row>
    <row r="53">
      <c r="A53" s="10">
        <v>44745.125</v>
      </c>
      <c r="B53" s="11">
        <v>310.67</v>
      </c>
      <c r="C53" s="11">
        <v>277.05319</v>
      </c>
      <c r="D53" s="11">
        <v>0.121337025572598</v>
      </c>
      <c r="E53" s="8">
        <f t="shared" si="1"/>
        <v>0.06683234858</v>
      </c>
      <c r="F53" s="8"/>
      <c r="G53" s="4">
        <f>IFERROR(__xludf.DUMMYFUNCTION("""COMPUTED_VALUE"""),44755.958333333336)</f>
        <v>44755.95833</v>
      </c>
      <c r="H53" s="2">
        <f>IFERROR(__xludf.DUMMYFUNCTION("""COMPUTED_VALUE"""),0.11333301957045494)</f>
        <v>0.1133330196</v>
      </c>
    </row>
    <row r="54">
      <c r="A54" s="10">
        <v>44745.166666666664</v>
      </c>
      <c r="B54" s="11">
        <v>311.41</v>
      </c>
      <c r="C54" s="11">
        <v>261.37013</v>
      </c>
      <c r="D54" s="11">
        <v>0.191452137243073</v>
      </c>
      <c r="E54" s="8">
        <f t="shared" si="1"/>
        <v>0.07154613319</v>
      </c>
      <c r="F54" s="8"/>
      <c r="G54" s="4">
        <f>IFERROR(__xludf.DUMMYFUNCTION("""COMPUTED_VALUE"""),44756.958333333336)</f>
        <v>44756.95833</v>
      </c>
      <c r="H54" s="2">
        <f>IFERROR(__xludf.DUMMYFUNCTION("""COMPUTED_VALUE"""),0.09429953642018034)</f>
        <v>0.09429953642</v>
      </c>
    </row>
    <row r="55">
      <c r="A55" s="10">
        <v>44745.208333333336</v>
      </c>
      <c r="B55" s="11">
        <v>310.62</v>
      </c>
      <c r="C55" s="11">
        <v>248.96021</v>
      </c>
      <c r="D55" s="11">
        <v>0.247669256063047</v>
      </c>
      <c r="E55" s="8">
        <f t="shared" si="1"/>
        <v>0.07844003482</v>
      </c>
      <c r="F55" s="8"/>
      <c r="G55" s="4">
        <f>IFERROR(__xludf.DUMMYFUNCTION("""COMPUTED_VALUE"""),44757.958333333336)</f>
        <v>44757.95833</v>
      </c>
      <c r="H55" s="2">
        <f>IFERROR(__xludf.DUMMYFUNCTION("""COMPUTED_VALUE"""),0.06774561567038732)</f>
        <v>0.06774561567</v>
      </c>
    </row>
    <row r="56">
      <c r="A56" s="10">
        <v>44745.25</v>
      </c>
      <c r="B56" s="11">
        <v>301.36</v>
      </c>
      <c r="C56" s="11">
        <v>241.2012</v>
      </c>
      <c r="D56" s="11">
        <v>0.249413352835723</v>
      </c>
      <c r="E56" s="8">
        <f t="shared" si="1"/>
        <v>0.08670220847</v>
      </c>
      <c r="F56" s="8"/>
      <c r="G56" s="4">
        <f>IFERROR(__xludf.DUMMYFUNCTION("""COMPUTED_VALUE"""),44755.958333333336)</f>
        <v>44755.95833</v>
      </c>
      <c r="H56" s="2">
        <f>IFERROR(__xludf.DUMMYFUNCTION("""COMPUTED_VALUE"""),0.0613022705901852)</f>
        <v>0.06130227059</v>
      </c>
    </row>
    <row r="57">
      <c r="A57" s="10">
        <v>44745.291666666664</v>
      </c>
      <c r="B57" s="11">
        <v>295.25</v>
      </c>
      <c r="C57" s="11">
        <v>237.21063</v>
      </c>
      <c r="D57" s="11">
        <v>0.244674406033152</v>
      </c>
      <c r="E57" s="8">
        <f t="shared" si="1"/>
        <v>0.09333820916</v>
      </c>
      <c r="F57" s="8"/>
      <c r="G57" s="4">
        <f>IFERROR(__xludf.DUMMYFUNCTION("""COMPUTED_VALUE"""),44756.958333333336)</f>
        <v>44756.95833</v>
      </c>
      <c r="H57" s="2">
        <f>IFERROR(__xludf.DUMMYFUNCTION("""COMPUTED_VALUE"""),0.0857100817089062)</f>
        <v>0.08571008171</v>
      </c>
    </row>
    <row r="58">
      <c r="A58" s="10">
        <v>44745.333333333336</v>
      </c>
      <c r="B58" s="11">
        <v>293.51</v>
      </c>
      <c r="C58" s="11">
        <v>236.52692</v>
      </c>
      <c r="D58" s="11">
        <v>0.240915833174507</v>
      </c>
      <c r="E58" s="8">
        <f t="shared" si="1"/>
        <v>0.09903923926</v>
      </c>
      <c r="F58" s="8"/>
      <c r="G58" s="4">
        <f>IFERROR(__xludf.DUMMYFUNCTION("""COMPUTED_VALUE"""),44757.958333333336)</f>
        <v>44757.95833</v>
      </c>
      <c r="H58" s="2">
        <f>IFERROR(__xludf.DUMMYFUNCTION("""COMPUTED_VALUE"""),0.06179054327770004)</f>
        <v>0.06179054328</v>
      </c>
    </row>
    <row r="59">
      <c r="A59" s="10">
        <v>44745.375</v>
      </c>
      <c r="B59" s="11">
        <v>298.44</v>
      </c>
      <c r="C59" s="11">
        <v>239.51188</v>
      </c>
      <c r="D59" s="11">
        <v>0.246034225943197</v>
      </c>
      <c r="E59" s="8">
        <f t="shared" si="1"/>
        <v>0.1058644018</v>
      </c>
      <c r="F59" s="8"/>
      <c r="G59" s="4">
        <f>IFERROR(__xludf.DUMMYFUNCTION("""COMPUTED_VALUE"""),44758.958333333336)</f>
        <v>44758.95833</v>
      </c>
      <c r="H59" s="2">
        <f>IFERROR(__xludf.DUMMYFUNCTION("""COMPUTED_VALUE"""),0.057808847625550754)</f>
        <v>0.05780884763</v>
      </c>
    </row>
    <row r="60">
      <c r="A60" s="10">
        <v>44745.416666666664</v>
      </c>
      <c r="B60" s="11">
        <v>305.97</v>
      </c>
      <c r="C60" s="11">
        <v>245.86611</v>
      </c>
      <c r="D60" s="11">
        <v>0.244457806730663</v>
      </c>
      <c r="E60" s="8">
        <f t="shared" si="1"/>
        <v>0.111899239</v>
      </c>
      <c r="F60" s="8"/>
      <c r="G60" s="4">
        <f>IFERROR(__xludf.DUMMYFUNCTION("""COMPUTED_VALUE"""),44756.958333333336)</f>
        <v>44756.95833</v>
      </c>
      <c r="H60" s="2">
        <f>IFERROR(__xludf.DUMMYFUNCTION("""COMPUTED_VALUE"""),0.06753276351292647)</f>
        <v>0.06753276351</v>
      </c>
    </row>
    <row r="61">
      <c r="A61" s="10">
        <v>44745.458333333336</v>
      </c>
      <c r="B61" s="11">
        <v>304.09</v>
      </c>
      <c r="C61" s="11">
        <v>253.89552</v>
      </c>
      <c r="D61" s="11">
        <v>0.197697383553675</v>
      </c>
      <c r="E61" s="8">
        <f t="shared" si="1"/>
        <v>0.1160048125</v>
      </c>
      <c r="F61" s="8"/>
      <c r="G61" s="4">
        <f>IFERROR(__xludf.DUMMYFUNCTION("""COMPUTED_VALUE"""),44757.958333333336)</f>
        <v>44757.95833</v>
      </c>
      <c r="H61" s="2">
        <f>IFERROR(__xludf.DUMMYFUNCTION("""COMPUTED_VALUE"""),0.04176633440084984)</f>
        <v>0.0417663344</v>
      </c>
    </row>
    <row r="62">
      <c r="A62" s="10">
        <v>44745.5</v>
      </c>
      <c r="B62" s="11">
        <v>310.2</v>
      </c>
      <c r="C62" s="11">
        <v>259.45886</v>
      </c>
      <c r="D62" s="11">
        <v>0.195565262253907</v>
      </c>
      <c r="E62" s="8">
        <f t="shared" si="1"/>
        <v>0.1199211292</v>
      </c>
      <c r="F62" s="8"/>
      <c r="G62" s="4">
        <f>IFERROR(__xludf.DUMMYFUNCTION("""COMPUTED_VALUE"""),44758.958333333336)</f>
        <v>44758.95833</v>
      </c>
      <c r="H62" s="2">
        <f>IFERROR(__xludf.DUMMYFUNCTION("""COMPUTED_VALUE"""),0.04701578169669212)</f>
        <v>0.0470157817</v>
      </c>
    </row>
    <row r="63">
      <c r="A63" s="10">
        <v>44745.541666666664</v>
      </c>
      <c r="B63" s="11">
        <v>300.5</v>
      </c>
      <c r="C63" s="11">
        <v>259.05806</v>
      </c>
      <c r="D63" s="11">
        <v>0.159971629525829</v>
      </c>
      <c r="E63" s="8">
        <f t="shared" si="1"/>
        <v>0.1230331364</v>
      </c>
      <c r="F63" s="8"/>
      <c r="G63" s="4">
        <f>IFERROR(__xludf.DUMMYFUNCTION("""COMPUTED_VALUE"""),44759.958333333336)</f>
        <v>44759.95833</v>
      </c>
      <c r="H63" s="2">
        <f>IFERROR(__xludf.DUMMYFUNCTION("""COMPUTED_VALUE"""),0.09318901952010626)</f>
        <v>0.09318901952</v>
      </c>
    </row>
    <row r="64">
      <c r="A64" s="10">
        <v>44745.583333333336</v>
      </c>
      <c r="B64" s="11">
        <v>274.14</v>
      </c>
      <c r="C64" s="11">
        <v>252.47023</v>
      </c>
      <c r="D64" s="11">
        <v>0.0858309908459306</v>
      </c>
      <c r="E64" s="8">
        <f t="shared" si="1"/>
        <v>0.1263638862</v>
      </c>
      <c r="F64" s="8"/>
      <c r="G64" s="4">
        <f>IFERROR(__xludf.DUMMYFUNCTION("""COMPUTED_VALUE"""),44757.958333333336)</f>
        <v>44757.95833</v>
      </c>
      <c r="H64" s="2">
        <f>IFERROR(__xludf.DUMMYFUNCTION("""COMPUTED_VALUE"""),0.04466977736655572)</f>
        <v>0.04466977737</v>
      </c>
    </row>
    <row r="65">
      <c r="A65" s="10">
        <v>44745.625</v>
      </c>
      <c r="B65" s="11">
        <v>260.53</v>
      </c>
      <c r="C65" s="11">
        <v>245.90277</v>
      </c>
      <c r="D65" s="11">
        <v>0.0594837951601763</v>
      </c>
      <c r="E65" s="8">
        <f t="shared" si="1"/>
        <v>0.1272751689</v>
      </c>
      <c r="F65" s="8"/>
      <c r="G65" s="4">
        <f>IFERROR(__xludf.DUMMYFUNCTION("""COMPUTED_VALUE"""),44758.958333333336)</f>
        <v>44758.95833</v>
      </c>
      <c r="H65" s="2">
        <f>IFERROR(__xludf.DUMMYFUNCTION("""COMPUTED_VALUE"""),0.06559666916574153)</f>
        <v>0.06559666917</v>
      </c>
    </row>
    <row r="66">
      <c r="A66" s="10">
        <v>44745.666666666664</v>
      </c>
      <c r="B66" s="11">
        <v>272.8</v>
      </c>
      <c r="C66" s="11">
        <v>240.502</v>
      </c>
      <c r="D66" s="11">
        <v>0.134294101504353</v>
      </c>
      <c r="E66" s="8">
        <f t="shared" si="1"/>
        <v>0.1324380611</v>
      </c>
      <c r="F66" s="8"/>
      <c r="G66" s="4">
        <f>IFERROR(__xludf.DUMMYFUNCTION("""COMPUTED_VALUE"""),44759.958333333336)</f>
        <v>44759.95833</v>
      </c>
      <c r="H66" s="2">
        <f>IFERROR(__xludf.DUMMYFUNCTION("""COMPUTED_VALUE"""),0.08115660474187164)</f>
        <v>0.08115660474</v>
      </c>
    </row>
    <row r="67">
      <c r="A67" s="10">
        <v>44745.708333333336</v>
      </c>
      <c r="B67" s="11">
        <v>283.5</v>
      </c>
      <c r="C67" s="11">
        <v>237.9178</v>
      </c>
      <c r="D67" s="11">
        <v>0.19158801905532</v>
      </c>
      <c r="E67" s="8">
        <f t="shared" si="1"/>
        <v>0.138772084</v>
      </c>
      <c r="F67" s="8"/>
      <c r="G67" s="4">
        <f>IFERROR(__xludf.DUMMYFUNCTION("""COMPUTED_VALUE"""),44760.958333333336)</f>
        <v>44760.95833</v>
      </c>
      <c r="H67" s="2">
        <f>IFERROR(__xludf.DUMMYFUNCTION("""COMPUTED_VALUE"""),0.13529804234030324)</f>
        <v>0.1352980423</v>
      </c>
    </row>
    <row r="68">
      <c r="A68" s="10">
        <v>44745.75</v>
      </c>
      <c r="B68" s="11">
        <v>283.51</v>
      </c>
      <c r="C68" s="11">
        <v>238.19392</v>
      </c>
      <c r="D68" s="11">
        <v>0.190248684769115</v>
      </c>
      <c r="E68" s="8">
        <f t="shared" si="1"/>
        <v>0.1435898452</v>
      </c>
      <c r="F68" s="8"/>
      <c r="G68" s="4">
        <f>IFERROR(__xludf.DUMMYFUNCTION("""COMPUTED_VALUE"""),44758.958333333336)</f>
        <v>44758.95833</v>
      </c>
      <c r="H68" s="2">
        <f>IFERROR(__xludf.DUMMYFUNCTION("""COMPUTED_VALUE"""),0.06255641951488208)</f>
        <v>0.06255641951</v>
      </c>
    </row>
    <row r="69">
      <c r="A69" s="10">
        <v>44745.791666666664</v>
      </c>
      <c r="B69" s="11">
        <v>285.69</v>
      </c>
      <c r="C69" s="11">
        <v>238.96374</v>
      </c>
      <c r="D69" s="11">
        <v>0.195537030011331</v>
      </c>
      <c r="E69" s="8">
        <f t="shared" si="1"/>
        <v>0.1477733692</v>
      </c>
      <c r="F69" s="8"/>
      <c r="G69" s="4">
        <f>IFERROR(__xludf.DUMMYFUNCTION("""COMPUTED_VALUE"""),44759.958333333336)</f>
        <v>44759.95833</v>
      </c>
      <c r="H69" s="2">
        <f>IFERROR(__xludf.DUMMYFUNCTION("""COMPUTED_VALUE"""),0.10084132735743584)</f>
        <v>0.1008413274</v>
      </c>
    </row>
    <row r="70">
      <c r="A70" s="10">
        <v>44745.833333333336</v>
      </c>
      <c r="B70" s="11">
        <v>282.32</v>
      </c>
      <c r="C70" s="11">
        <v>239.5592</v>
      </c>
      <c r="D70" s="11">
        <v>0.1784978410347</v>
      </c>
      <c r="E70" s="8">
        <f t="shared" si="1"/>
        <v>0.1514740551</v>
      </c>
      <c r="F70" s="8"/>
      <c r="G70" s="4">
        <f>IFERROR(__xludf.DUMMYFUNCTION("""COMPUTED_VALUE"""),44760.958333333336)</f>
        <v>44760.95833</v>
      </c>
      <c r="H70" s="2">
        <f>IFERROR(__xludf.DUMMYFUNCTION("""COMPUTED_VALUE"""),0.15614140470407492)</f>
        <v>0.1561414047</v>
      </c>
    </row>
    <row r="71">
      <c r="A71" s="10">
        <v>44745.875</v>
      </c>
      <c r="B71" s="11">
        <v>280.4</v>
      </c>
      <c r="C71" s="11">
        <v>241.93616</v>
      </c>
      <c r="D71" s="11">
        <v>0.158983427694313</v>
      </c>
      <c r="E71" s="8">
        <f t="shared" si="1"/>
        <v>0.1564420334</v>
      </c>
      <c r="F71" s="8"/>
      <c r="G71" s="4">
        <f>IFERROR(__xludf.DUMMYFUNCTION("""COMPUTED_VALUE"""),44761.958333333336)</f>
        <v>44761.95833</v>
      </c>
      <c r="H71" s="2">
        <f>IFERROR(__xludf.DUMMYFUNCTION("""COMPUTED_VALUE"""),0.15364289275382706)</f>
        <v>0.1536428928</v>
      </c>
    </row>
    <row r="72">
      <c r="A72" s="10">
        <v>44745.916666666664</v>
      </c>
      <c r="B72" s="11">
        <v>276.76</v>
      </c>
      <c r="C72" s="11">
        <v>246.86654</v>
      </c>
      <c r="D72" s="11">
        <v>0.12109158252066</v>
      </c>
      <c r="E72" s="8">
        <f t="shared" si="1"/>
        <v>0.1613507745</v>
      </c>
      <c r="F72" s="8"/>
      <c r="G72" s="4">
        <f>IFERROR(__xludf.DUMMYFUNCTION("""COMPUTED_VALUE"""),44759.958333333336)</f>
        <v>44759.95833</v>
      </c>
      <c r="H72" s="2">
        <f>IFERROR(__xludf.DUMMYFUNCTION("""COMPUTED_VALUE"""),0.09316852132480134)</f>
        <v>0.09316852132</v>
      </c>
    </row>
    <row r="73">
      <c r="A73" s="10">
        <v>44745.958333333336</v>
      </c>
      <c r="B73" s="11">
        <v>269.15</v>
      </c>
      <c r="C73" s="11">
        <v>253.96591</v>
      </c>
      <c r="D73" s="11">
        <v>0.0597879061800064</v>
      </c>
      <c r="E73" s="8">
        <f t="shared" si="1"/>
        <v>0.1611790447</v>
      </c>
      <c r="F73" s="8"/>
      <c r="G73" s="4">
        <f>IFERROR(__xludf.DUMMYFUNCTION("""COMPUTED_VALUE"""),44760.958333333336)</f>
        <v>44760.95833</v>
      </c>
      <c r="H73" s="2">
        <f>IFERROR(__xludf.DUMMYFUNCTION("""COMPUTED_VALUE"""),0.12285687710152014)</f>
        <v>0.1228568771</v>
      </c>
    </row>
    <row r="74">
      <c r="A74" s="10">
        <v>44746.0</v>
      </c>
      <c r="B74" s="11">
        <v>268.18</v>
      </c>
      <c r="C74" s="11">
        <v>257.42514</v>
      </c>
      <c r="D74" s="11">
        <v>0.0417785924094282</v>
      </c>
      <c r="E74" s="8">
        <f t="shared" si="1"/>
        <v>0.1598146767</v>
      </c>
      <c r="F74" s="8"/>
      <c r="G74" s="4">
        <f>IFERROR(__xludf.DUMMYFUNCTION("""COMPUTED_VALUE"""),44761.958333333336)</f>
        <v>44761.95833</v>
      </c>
      <c r="H74" s="2">
        <f>IFERROR(__xludf.DUMMYFUNCTION("""COMPUTED_VALUE"""),0.13280393604871174)</f>
        <v>0.132803936</v>
      </c>
    </row>
    <row r="75">
      <c r="A75" s="10">
        <v>44746.041666666664</v>
      </c>
      <c r="B75" s="11">
        <v>280.19</v>
      </c>
      <c r="C75" s="11">
        <v>254.79609</v>
      </c>
      <c r="D75" s="11">
        <v>0.0996636565341328</v>
      </c>
      <c r="E75" s="8">
        <f t="shared" si="1"/>
        <v>0.1625725911</v>
      </c>
      <c r="F75" s="8"/>
      <c r="G75" s="4">
        <f>IFERROR(__xludf.DUMMYFUNCTION("""COMPUTED_VALUE"""),44762.958333333336)</f>
        <v>44762.95833</v>
      </c>
      <c r="H75" s="2">
        <f>IFERROR(__xludf.DUMMYFUNCTION("""COMPUTED_VALUE"""),0.17617287189727449)</f>
        <v>0.1761728719</v>
      </c>
    </row>
    <row r="76">
      <c r="A76" s="10">
        <v>44746.083333333336</v>
      </c>
      <c r="B76" s="11">
        <v>292.11</v>
      </c>
      <c r="C76" s="11">
        <v>248.2677</v>
      </c>
      <c r="D76" s="11">
        <v>0.176592847156517</v>
      </c>
      <c r="E76" s="8">
        <f t="shared" si="1"/>
        <v>0.1680236164</v>
      </c>
      <c r="F76" s="8"/>
      <c r="G76" s="4">
        <f>IFERROR(__xludf.DUMMYFUNCTION("""COMPUTED_VALUE"""),44760.958333333336)</f>
        <v>44760.95833</v>
      </c>
      <c r="H76" s="2">
        <f>IFERROR(__xludf.DUMMYFUNCTION("""COMPUTED_VALUE"""),0.10532785606522534)</f>
        <v>0.1053278561</v>
      </c>
    </row>
    <row r="77">
      <c r="A77" s="10">
        <v>44746.125</v>
      </c>
      <c r="B77" s="11">
        <v>305.87</v>
      </c>
      <c r="C77" s="11">
        <v>239.32222</v>
      </c>
      <c r="D77" s="11">
        <v>0.278067703032338</v>
      </c>
      <c r="E77" s="8">
        <f t="shared" si="1"/>
        <v>0.1745540613</v>
      </c>
      <c r="F77" s="8"/>
      <c r="G77" s="4">
        <f>IFERROR(__xludf.DUMMYFUNCTION("""COMPUTED_VALUE"""),44761.958333333336)</f>
        <v>44761.95833</v>
      </c>
      <c r="H77" s="2">
        <f>IFERROR(__xludf.DUMMYFUNCTION("""COMPUTED_VALUE"""),0.1411367690395594)</f>
        <v>0.141136769</v>
      </c>
    </row>
    <row r="78">
      <c r="A78" s="10">
        <v>44746.166666666664</v>
      </c>
      <c r="B78" s="11">
        <v>310.38</v>
      </c>
      <c r="C78" s="11">
        <v>229.05956</v>
      </c>
      <c r="D78" s="11">
        <v>0.355018755820538</v>
      </c>
      <c r="E78" s="8">
        <f t="shared" si="1"/>
        <v>0.1813693371</v>
      </c>
      <c r="F78" s="8"/>
      <c r="G78" s="4">
        <f>IFERROR(__xludf.DUMMYFUNCTION("""COMPUTED_VALUE"""),44762.958333333336)</f>
        <v>44762.95833</v>
      </c>
      <c r="H78" s="2">
        <f>IFERROR(__xludf.DUMMYFUNCTION("""COMPUTED_VALUE"""),0.14916442802116714)</f>
        <v>0.149164428</v>
      </c>
    </row>
    <row r="79">
      <c r="A79" s="10">
        <v>44746.208333333336</v>
      </c>
      <c r="B79" s="11">
        <v>309.21</v>
      </c>
      <c r="C79" s="11">
        <v>220.17346</v>
      </c>
      <c r="D79" s="11">
        <v>0.40439270019193</v>
      </c>
      <c r="E79" s="8">
        <f t="shared" si="1"/>
        <v>0.1878994806</v>
      </c>
      <c r="F79" s="8"/>
      <c r="G79" s="4">
        <f>IFERROR(__xludf.DUMMYFUNCTION("""COMPUTED_VALUE"""),44763.958333333336)</f>
        <v>44763.95833</v>
      </c>
      <c r="H79" s="2">
        <f>IFERROR(__xludf.DUMMYFUNCTION("""COMPUTED_VALUE"""),0.20519536377756734)</f>
        <v>0.2051953638</v>
      </c>
    </row>
    <row r="80">
      <c r="A80" s="10">
        <v>44746.25</v>
      </c>
      <c r="B80" s="11">
        <v>296.74</v>
      </c>
      <c r="C80" s="11">
        <v>214.72762</v>
      </c>
      <c r="D80" s="11">
        <v>0.381936799746581</v>
      </c>
      <c r="E80" s="8">
        <f t="shared" si="1"/>
        <v>0.1934212909</v>
      </c>
      <c r="F80" s="8"/>
      <c r="G80" s="4">
        <f>IFERROR(__xludf.DUMMYFUNCTION("""COMPUTED_VALUE"""),44761.958333333336)</f>
        <v>44761.95833</v>
      </c>
      <c r="H80" s="2">
        <f>IFERROR(__xludf.DUMMYFUNCTION("""COMPUTED_VALUE"""),0.11502051152076087)</f>
        <v>0.1150205115</v>
      </c>
    </row>
    <row r="81">
      <c r="A81" s="10">
        <v>44746.291666666664</v>
      </c>
      <c r="B81" s="11">
        <v>284.35</v>
      </c>
      <c r="C81" s="11">
        <v>213.25946</v>
      </c>
      <c r="D81" s="11">
        <v>0.333352339914956</v>
      </c>
      <c r="E81" s="8">
        <f t="shared" si="1"/>
        <v>0.1971162048</v>
      </c>
      <c r="F81" s="8"/>
      <c r="G81" s="4">
        <f>IFERROR(__xludf.DUMMYFUNCTION("""COMPUTED_VALUE"""),44762.958333333336)</f>
        <v>44762.95833</v>
      </c>
      <c r="H81" s="2">
        <f>IFERROR(__xludf.DUMMYFUNCTION("""COMPUTED_VALUE"""),0.21065328638695005)</f>
        <v>0.2106532864</v>
      </c>
    </row>
    <row r="82">
      <c r="A82" s="10">
        <v>44746.333333333336</v>
      </c>
      <c r="B82" s="11">
        <v>275.08</v>
      </c>
      <c r="C82" s="11">
        <v>215.45667</v>
      </c>
      <c r="D82" s="11">
        <v>0.276730026506025</v>
      </c>
      <c r="E82" s="8">
        <f t="shared" si="1"/>
        <v>0.1986084628</v>
      </c>
      <c r="F82" s="8"/>
      <c r="G82" s="4">
        <f>IFERROR(__xludf.DUMMYFUNCTION("""COMPUTED_VALUE"""),44763.958333333336)</f>
        <v>44763.95833</v>
      </c>
      <c r="H82" s="2">
        <f>IFERROR(__xludf.DUMMYFUNCTION("""COMPUTED_VALUE"""),0.1985289027159031)</f>
        <v>0.1985289027</v>
      </c>
    </row>
    <row r="83">
      <c r="A83" s="10">
        <v>44746.375</v>
      </c>
      <c r="B83" s="11">
        <v>264.97</v>
      </c>
      <c r="C83" s="11">
        <v>220.69083</v>
      </c>
      <c r="D83" s="11">
        <v>0.200638920973744</v>
      </c>
      <c r="E83" s="8">
        <f t="shared" si="1"/>
        <v>0.1967169918</v>
      </c>
      <c r="F83" s="8"/>
      <c r="G83" s="4">
        <f>IFERROR(__xludf.DUMMYFUNCTION("""COMPUTED_VALUE"""),44764.958333333336)</f>
        <v>44764.95833</v>
      </c>
      <c r="H83" s="2">
        <f>IFERROR(__xludf.DUMMYFUNCTION("""COMPUTED_VALUE"""),0.14920902651068152)</f>
        <v>0.1492090265</v>
      </c>
    </row>
    <row r="84">
      <c r="A84" s="10">
        <v>44746.416666666664</v>
      </c>
      <c r="B84" s="11">
        <v>258.1</v>
      </c>
      <c r="C84" s="11">
        <v>227.9523</v>
      </c>
      <c r="D84" s="11">
        <v>0.132254423403492</v>
      </c>
      <c r="E84" s="8">
        <f t="shared" si="1"/>
        <v>0.1920418508</v>
      </c>
      <c r="F84" s="8"/>
      <c r="G84" s="4">
        <f>IFERROR(__xludf.DUMMYFUNCTION("""COMPUTED_VALUE"""),44762.958333333336)</f>
        <v>44762.95833</v>
      </c>
      <c r="H84" s="2">
        <f>IFERROR(__xludf.DUMMYFUNCTION("""COMPUTED_VALUE"""),0.11693337708288237)</f>
        <v>0.1169333771</v>
      </c>
    </row>
    <row r="85">
      <c r="A85" s="10">
        <v>44746.458333333336</v>
      </c>
      <c r="B85" s="11">
        <v>258.34</v>
      </c>
      <c r="C85" s="11">
        <v>235.12176</v>
      </c>
      <c r="D85" s="11">
        <v>0.0987498562446962</v>
      </c>
      <c r="E85" s="8">
        <f t="shared" si="1"/>
        <v>0.1879190372</v>
      </c>
      <c r="F85" s="8"/>
      <c r="G85" s="4">
        <f>IFERROR(__xludf.DUMMYFUNCTION("""COMPUTED_VALUE"""),44763.958333333336)</f>
        <v>44763.95833</v>
      </c>
      <c r="H85" s="2">
        <f>IFERROR(__xludf.DUMMYFUNCTION("""COMPUTED_VALUE"""),0.13529895803689743)</f>
        <v>0.135298958</v>
      </c>
    </row>
    <row r="86">
      <c r="A86" s="10">
        <v>44746.5</v>
      </c>
      <c r="B86" s="11">
        <v>265.23</v>
      </c>
      <c r="C86" s="11">
        <v>239.5392</v>
      </c>
      <c r="D86" s="11">
        <v>0.107250921769798</v>
      </c>
      <c r="E86" s="8">
        <f t="shared" si="1"/>
        <v>0.184239273</v>
      </c>
      <c r="F86" s="8"/>
      <c r="G86" s="4">
        <f>IFERROR(__xludf.DUMMYFUNCTION("""COMPUTED_VALUE"""),44764.958333333336)</f>
        <v>44764.95833</v>
      </c>
      <c r="H86" s="2">
        <f>IFERROR(__xludf.DUMMYFUNCTION("""COMPUTED_VALUE"""),0.12627831080883437)</f>
        <v>0.1262783108</v>
      </c>
    </row>
    <row r="87">
      <c r="A87" s="10">
        <v>44746.541666666664</v>
      </c>
      <c r="B87" s="11">
        <v>266.04</v>
      </c>
      <c r="C87" s="11">
        <v>239.67086</v>
      </c>
      <c r="D87" s="11">
        <v>0.110022303086825</v>
      </c>
      <c r="E87" s="8">
        <f t="shared" si="1"/>
        <v>0.1821580511</v>
      </c>
      <c r="F87" s="8"/>
      <c r="G87" s="4">
        <f>IFERROR(__xludf.DUMMYFUNCTION("""COMPUTED_VALUE"""),44765.958333333336)</f>
        <v>44765.95833</v>
      </c>
      <c r="H87" s="2">
        <f>IFERROR(__xludf.DUMMYFUNCTION("""COMPUTED_VALUE"""),0.14609149145963185)</f>
        <v>0.1460914915</v>
      </c>
    </row>
    <row r="88">
      <c r="A88" s="10">
        <v>44746.583333333336</v>
      </c>
      <c r="B88" s="11">
        <v>235.59</v>
      </c>
      <c r="C88" s="11">
        <v>235.86815</v>
      </c>
      <c r="D88" s="11">
        <v>0.00117926053178443</v>
      </c>
      <c r="E88" s="8">
        <f t="shared" si="1"/>
        <v>0.1786308956</v>
      </c>
      <c r="F88" s="8"/>
      <c r="G88" s="4">
        <f>IFERROR(__xludf.DUMMYFUNCTION("""COMPUTED_VALUE"""),44763.958333333336)</f>
        <v>44763.95833</v>
      </c>
      <c r="H88" s="2">
        <f>IFERROR(__xludf.DUMMYFUNCTION("""COMPUTED_VALUE"""),0.1301436133128283)</f>
        <v>0.1301436133</v>
      </c>
    </row>
    <row r="89">
      <c r="A89" s="10">
        <v>44746.625</v>
      </c>
      <c r="B89" s="11">
        <v>212.3</v>
      </c>
      <c r="C89" s="11">
        <v>232.26867</v>
      </c>
      <c r="D89" s="11">
        <v>0.0859722923457562</v>
      </c>
      <c r="E89" s="8">
        <f t="shared" si="1"/>
        <v>0.179734583</v>
      </c>
      <c r="F89" s="8"/>
      <c r="G89" s="4">
        <f>IFERROR(__xludf.DUMMYFUNCTION("""COMPUTED_VALUE"""),44764.958333333336)</f>
        <v>44764.95833</v>
      </c>
      <c r="H89" s="2">
        <f>IFERROR(__xludf.DUMMYFUNCTION("""COMPUTED_VALUE"""),0.055131599241766714)</f>
        <v>0.05513159924</v>
      </c>
    </row>
    <row r="90">
      <c r="A90" s="10">
        <v>44746.666666666664</v>
      </c>
      <c r="B90" s="11">
        <v>226.39</v>
      </c>
      <c r="C90" s="11">
        <v>228.55509</v>
      </c>
      <c r="D90" s="11">
        <v>0.00947294588801334</v>
      </c>
      <c r="E90" s="8">
        <f t="shared" si="1"/>
        <v>0.1745337015</v>
      </c>
      <c r="F90" s="8"/>
      <c r="G90" s="4">
        <f>IFERROR(__xludf.DUMMYFUNCTION("""COMPUTED_VALUE"""),44765.958333333336)</f>
        <v>44765.95833</v>
      </c>
      <c r="H90" s="2">
        <f>IFERROR(__xludf.DUMMYFUNCTION("""COMPUTED_VALUE"""),0.08792859576087042)</f>
        <v>0.08792859576</v>
      </c>
    </row>
    <row r="91">
      <c r="A91" s="10">
        <v>44746.708333333336</v>
      </c>
      <c r="B91" s="11">
        <v>247.1</v>
      </c>
      <c r="C91" s="11">
        <v>226.0581</v>
      </c>
      <c r="D91" s="11">
        <v>0.0930818227703409</v>
      </c>
      <c r="E91" s="8">
        <f t="shared" si="1"/>
        <v>0.1704292767</v>
      </c>
      <c r="F91" s="8"/>
      <c r="G91" s="4">
        <f>IFERROR(__xludf.DUMMYFUNCTION("""COMPUTED_VALUE"""),44766.958333333336)</f>
        <v>44766.95833</v>
      </c>
      <c r="H91" s="2">
        <f>IFERROR(__xludf.DUMMYFUNCTION("""COMPUTED_VALUE"""),0.11095946169925953)</f>
        <v>0.1109594617</v>
      </c>
    </row>
    <row r="92">
      <c r="A92" s="10">
        <v>44746.75</v>
      </c>
      <c r="B92" s="11">
        <v>262.24</v>
      </c>
      <c r="C92" s="11">
        <v>225.62948</v>
      </c>
      <c r="D92" s="11">
        <v>0.162259470703916</v>
      </c>
      <c r="E92" s="8">
        <f t="shared" si="1"/>
        <v>0.1692630594</v>
      </c>
      <c r="F92" s="8"/>
      <c r="G92" s="4">
        <f>IFERROR(__xludf.DUMMYFUNCTION("""COMPUTED_VALUE"""),44764.958333333336)</f>
        <v>44764.95833</v>
      </c>
      <c r="H92" s="2">
        <f>IFERROR(__xludf.DUMMYFUNCTION("""COMPUTED_VALUE"""),0.04578518720483037)</f>
        <v>0.0457851872</v>
      </c>
    </row>
    <row r="93">
      <c r="A93" s="10">
        <v>44746.791666666664</v>
      </c>
      <c r="B93" s="11">
        <v>270.87</v>
      </c>
      <c r="C93" s="11">
        <v>226.6941</v>
      </c>
      <c r="D93" s="11">
        <v>0.194870091458048</v>
      </c>
      <c r="E93" s="8">
        <f t="shared" si="1"/>
        <v>0.1692352703</v>
      </c>
      <c r="F93" s="8"/>
      <c r="G93" s="4">
        <f>IFERROR(__xludf.DUMMYFUNCTION("""COMPUTED_VALUE"""),44765.958333333336)</f>
        <v>44765.95833</v>
      </c>
      <c r="H93" s="2">
        <f>IFERROR(__xludf.DUMMYFUNCTION("""COMPUTED_VALUE"""),0.06749503647389733)</f>
        <v>0.06749503647</v>
      </c>
    </row>
    <row r="94">
      <c r="A94" s="10">
        <v>44746.833333333336</v>
      </c>
      <c r="B94" s="11">
        <v>277.96</v>
      </c>
      <c r="C94" s="11">
        <v>228.48285</v>
      </c>
      <c r="D94" s="11">
        <v>0.21654644976636</v>
      </c>
      <c r="E94" s="8">
        <f t="shared" si="1"/>
        <v>0.170820629</v>
      </c>
      <c r="F94" s="8"/>
      <c r="G94" s="4">
        <f>IFERROR(__xludf.DUMMYFUNCTION("""COMPUTED_VALUE"""),44766.958333333336)</f>
        <v>44766.95833</v>
      </c>
      <c r="H94" s="2">
        <f>IFERROR(__xludf.DUMMYFUNCTION("""COMPUTED_VALUE"""),0.11806794174643358)</f>
        <v>0.1180679417</v>
      </c>
    </row>
    <row r="95">
      <c r="A95" s="10">
        <v>44746.875</v>
      </c>
      <c r="B95" s="11">
        <v>279.52</v>
      </c>
      <c r="C95" s="11">
        <v>231.15766</v>
      </c>
      <c r="D95" s="11">
        <v>0.209217985681287</v>
      </c>
      <c r="E95" s="8">
        <f t="shared" si="1"/>
        <v>0.1729137356</v>
      </c>
      <c r="F95" s="8"/>
      <c r="G95" s="4">
        <f>IFERROR(__xludf.DUMMYFUNCTION("""COMPUTED_VALUE"""),44767.958333333336)</f>
        <v>44767.95833</v>
      </c>
      <c r="H95" s="2">
        <f>IFERROR(__xludf.DUMMYFUNCTION("""COMPUTED_VALUE"""),0.140883494359316)</f>
        <v>0.1408834944</v>
      </c>
    </row>
    <row r="96">
      <c r="A96" s="10">
        <v>44746.916666666664</v>
      </c>
      <c r="B96" s="11">
        <v>275.3</v>
      </c>
      <c r="C96" s="11">
        <v>234.17242</v>
      </c>
      <c r="D96" s="11">
        <v>0.175629478484272</v>
      </c>
      <c r="E96" s="8">
        <f t="shared" si="1"/>
        <v>0.1751861479</v>
      </c>
      <c r="F96" s="8"/>
      <c r="G96" s="4">
        <f>IFERROR(__xludf.DUMMYFUNCTION("""COMPUTED_VALUE"""),44765.958333333336)</f>
        <v>44765.95833</v>
      </c>
      <c r="H96" s="2">
        <f>IFERROR(__xludf.DUMMYFUNCTION("""COMPUTED_VALUE"""),0.08073096559133768)</f>
        <v>0.08073096559</v>
      </c>
    </row>
    <row r="97">
      <c r="A97" s="10">
        <v>44746.958333333336</v>
      </c>
      <c r="B97" s="11">
        <v>270.98</v>
      </c>
      <c r="C97" s="11">
        <v>238.00633</v>
      </c>
      <c r="D97" s="11">
        <v>0.138541147203942</v>
      </c>
      <c r="E97" s="8">
        <f t="shared" si="1"/>
        <v>0.178467533</v>
      </c>
      <c r="F97" s="8"/>
      <c r="G97" s="4">
        <f>IFERROR(__xludf.DUMMYFUNCTION("""COMPUTED_VALUE"""),44766.958333333336)</f>
        <v>44766.95833</v>
      </c>
      <c r="H97" s="2">
        <f>IFERROR(__xludf.DUMMYFUNCTION("""COMPUTED_VALUE"""),0.10023979612339516)</f>
        <v>0.1002397961</v>
      </c>
    </row>
    <row r="98">
      <c r="A98" s="10">
        <v>44744.0</v>
      </c>
      <c r="B98" s="11">
        <v>312.21</v>
      </c>
      <c r="C98" s="11">
        <v>312.72297</v>
      </c>
      <c r="D98" s="11">
        <v>0.00164033361540406</v>
      </c>
      <c r="E98" s="8">
        <f t="shared" si="1"/>
        <v>0.1767951055</v>
      </c>
      <c r="F98" s="8"/>
      <c r="G98" s="4">
        <f>IFERROR(__xludf.DUMMYFUNCTION("""COMPUTED_VALUE"""),44767.958333333336)</f>
        <v>44767.95833</v>
      </c>
      <c r="H98" s="2">
        <f>IFERROR(__xludf.DUMMYFUNCTION("""COMPUTED_VALUE"""),0.07907834522760375)</f>
        <v>0.07907834523</v>
      </c>
    </row>
    <row r="99">
      <c r="A99" s="10">
        <v>44744.041666666664</v>
      </c>
      <c r="B99" s="11">
        <v>307.63</v>
      </c>
      <c r="C99" s="11">
        <v>313.24392</v>
      </c>
      <c r="D99" s="11">
        <v>0.017921880175679</v>
      </c>
      <c r="E99" s="8">
        <f t="shared" si="1"/>
        <v>0.1733891982</v>
      </c>
      <c r="F99" s="8"/>
      <c r="G99" s="4">
        <f>IFERROR(__xludf.DUMMYFUNCTION("""COMPUTED_VALUE"""),44768.958333333336)</f>
        <v>44768.95833</v>
      </c>
      <c r="H99" s="2">
        <f>IFERROR(__xludf.DUMMYFUNCTION("""COMPUTED_VALUE"""),0.1361281268765201)</f>
        <v>0.1361281269</v>
      </c>
    </row>
    <row r="100">
      <c r="A100" s="10">
        <v>44744.083333333336</v>
      </c>
      <c r="B100" s="11">
        <v>316.77</v>
      </c>
      <c r="C100" s="11">
        <v>309.75609</v>
      </c>
      <c r="D100" s="11">
        <v>0.0226433320487742</v>
      </c>
      <c r="E100" s="8">
        <f t="shared" si="1"/>
        <v>0.1669746351</v>
      </c>
      <c r="F100" s="8"/>
      <c r="G100" s="4">
        <f>IFERROR(__xludf.DUMMYFUNCTION("""COMPUTED_VALUE"""),44766.958333333336)</f>
        <v>44766.95833</v>
      </c>
      <c r="H100" s="2">
        <f>IFERROR(__xludf.DUMMYFUNCTION("""COMPUTED_VALUE"""),0.13303995083126607)</f>
        <v>0.1330399508</v>
      </c>
    </row>
    <row r="101">
      <c r="A101" s="10">
        <v>44744.125</v>
      </c>
      <c r="B101" s="11">
        <v>308.66</v>
      </c>
      <c r="C101" s="11">
        <v>302.60718</v>
      </c>
      <c r="D101" s="11">
        <v>0.0200022352410805</v>
      </c>
      <c r="E101" s="8">
        <f t="shared" si="1"/>
        <v>0.1562219072</v>
      </c>
      <c r="F101" s="8"/>
      <c r="G101" s="4">
        <f>IFERROR(__xludf.DUMMYFUNCTION("""COMPUTED_VALUE"""),44767.958333333336)</f>
        <v>44767.95833</v>
      </c>
      <c r="H101" s="2">
        <f>IFERROR(__xludf.DUMMYFUNCTION("""COMPUTED_VALUE"""),0.1164711324402712)</f>
        <v>0.1164711324</v>
      </c>
    </row>
    <row r="102">
      <c r="A102" s="10">
        <v>44744.166666666664</v>
      </c>
      <c r="B102" s="11">
        <v>293.95</v>
      </c>
      <c r="C102" s="11">
        <v>292.24073</v>
      </c>
      <c r="D102" s="11">
        <v>0.00584884249365242</v>
      </c>
      <c r="E102" s="8">
        <f t="shared" si="1"/>
        <v>0.1416731608</v>
      </c>
      <c r="F102" s="8"/>
      <c r="G102" s="4">
        <f>IFERROR(__xludf.DUMMYFUNCTION("""COMPUTED_VALUE"""),44768.958333333336)</f>
        <v>44768.95833</v>
      </c>
      <c r="H102" s="2">
        <f>IFERROR(__xludf.DUMMYFUNCTION("""COMPUTED_VALUE"""),0.12820704842931777)</f>
        <v>0.1282070484</v>
      </c>
    </row>
    <row r="103">
      <c r="A103" s="10">
        <v>44744.208333333336</v>
      </c>
      <c r="B103" s="11">
        <v>282.36</v>
      </c>
      <c r="C103" s="11">
        <v>280.9721</v>
      </c>
      <c r="D103" s="11">
        <v>0.00493963635535343</v>
      </c>
      <c r="E103" s="8">
        <f t="shared" si="1"/>
        <v>0.1250292832</v>
      </c>
      <c r="F103" s="8"/>
      <c r="G103" s="4">
        <f>IFERROR(__xludf.DUMMYFUNCTION("""COMPUTED_VALUE"""),44769.958333333336)</f>
        <v>44769.95833</v>
      </c>
      <c r="H103" s="2">
        <f>IFERROR(__xludf.DUMMYFUNCTION("""COMPUTED_VALUE"""),0.12074979495989253)</f>
        <v>0.120749795</v>
      </c>
    </row>
    <row r="104">
      <c r="A104" s="10">
        <v>44744.25</v>
      </c>
      <c r="B104" s="11">
        <v>267.25</v>
      </c>
      <c r="C104" s="11">
        <v>272.70883</v>
      </c>
      <c r="D104" s="11">
        <v>0.0200170636205654</v>
      </c>
      <c r="E104" s="8">
        <f t="shared" si="1"/>
        <v>0.1099492942</v>
      </c>
      <c r="F104" s="8"/>
      <c r="G104" s="4">
        <f>IFERROR(__xludf.DUMMYFUNCTION("""COMPUTED_VALUE"""),44767.958333333336)</f>
        <v>44767.95833</v>
      </c>
      <c r="H104" s="2">
        <f>IFERROR(__xludf.DUMMYFUNCTION("""COMPUTED_VALUE"""),0.13355557756919773)</f>
        <v>0.1335555776</v>
      </c>
    </row>
    <row r="105">
      <c r="A105" s="10">
        <v>44744.291666666664</v>
      </c>
      <c r="B105" s="11">
        <v>272.68</v>
      </c>
      <c r="C105" s="11">
        <v>269.06767</v>
      </c>
      <c r="D105" s="11">
        <v>0.0134253587582632</v>
      </c>
      <c r="E105" s="8">
        <f t="shared" si="1"/>
        <v>0.0966190033</v>
      </c>
      <c r="F105" s="8"/>
      <c r="G105" s="4">
        <f>IFERROR(__xludf.DUMMYFUNCTION("""COMPUTED_VALUE"""),44768.958333333336)</f>
        <v>44768.95833</v>
      </c>
      <c r="H105" s="2">
        <f>IFERROR(__xludf.DUMMYFUNCTION("""COMPUTED_VALUE"""),0.2217179327720207)</f>
        <v>0.2217179328</v>
      </c>
    </row>
    <row r="106">
      <c r="A106" s="10">
        <v>44744.333333333336</v>
      </c>
      <c r="B106" s="11">
        <v>277.8</v>
      </c>
      <c r="C106" s="11">
        <v>269.61775</v>
      </c>
      <c r="D106" s="11">
        <v>0.0303475939547749</v>
      </c>
      <c r="E106" s="8">
        <f t="shared" si="1"/>
        <v>0.08635306861</v>
      </c>
      <c r="F106" s="8"/>
      <c r="G106" s="4">
        <f>IFERROR(__xludf.DUMMYFUNCTION("""COMPUTED_VALUE"""),44769.958333333336)</f>
        <v>44769.95833</v>
      </c>
      <c r="H106" s="2">
        <f>IFERROR(__xludf.DUMMYFUNCTION("""COMPUTED_VALUE"""),0.13216081369919963)</f>
        <v>0.1321608137</v>
      </c>
    </row>
    <row r="107">
      <c r="A107" s="10">
        <v>44744.375</v>
      </c>
      <c r="B107" s="11">
        <v>276.49</v>
      </c>
      <c r="C107" s="11">
        <v>273.73335</v>
      </c>
      <c r="D107" s="11">
        <v>0.0100705668490888</v>
      </c>
      <c r="E107" s="8">
        <f t="shared" si="1"/>
        <v>0.07841272052</v>
      </c>
      <c r="F107" s="8"/>
      <c r="G107" s="4">
        <f>IFERROR(__xludf.DUMMYFUNCTION("""COMPUTED_VALUE"""),44770.958333333336)</f>
        <v>44770.95833</v>
      </c>
      <c r="H107" s="2">
        <f>IFERROR(__xludf.DUMMYFUNCTION("""COMPUTED_VALUE"""),0.10351357229962692)</f>
        <v>0.1035135723</v>
      </c>
    </row>
    <row r="108">
      <c r="A108" s="10">
        <v>44744.416666666664</v>
      </c>
      <c r="B108" s="11">
        <v>288.74</v>
      </c>
      <c r="C108" s="11">
        <v>281.87899</v>
      </c>
      <c r="D108" s="11">
        <v>0.0243402674317799</v>
      </c>
      <c r="E108" s="8">
        <f t="shared" si="1"/>
        <v>0.07391629735</v>
      </c>
      <c r="F108" s="8"/>
      <c r="G108" s="4">
        <f>IFERROR(__xludf.DUMMYFUNCTION("""COMPUTED_VALUE"""),44768.958333333336)</f>
        <v>44768.95833</v>
      </c>
      <c r="H108" s="2">
        <f>IFERROR(__xludf.DUMMYFUNCTION("""COMPUTED_VALUE"""),0.1573314656780293)</f>
        <v>0.1573314657</v>
      </c>
    </row>
    <row r="109">
      <c r="A109" s="10">
        <v>44744.458333333336</v>
      </c>
      <c r="B109" s="11">
        <v>298.93</v>
      </c>
      <c r="C109" s="11">
        <v>293.84248</v>
      </c>
      <c r="D109" s="11">
        <v>0.0173137662056214</v>
      </c>
      <c r="E109" s="8">
        <f t="shared" si="1"/>
        <v>0.07052312694</v>
      </c>
      <c r="F109" s="8"/>
      <c r="G109" s="4">
        <f>IFERROR(__xludf.DUMMYFUNCTION("""COMPUTED_VALUE"""),44769.958333333336)</f>
        <v>44769.95833</v>
      </c>
      <c r="H109" s="2">
        <f>IFERROR(__xludf.DUMMYFUNCTION("""COMPUTED_VALUE"""),0.13417046208787026)</f>
        <v>0.1341704621</v>
      </c>
    </row>
    <row r="110">
      <c r="A110" s="10">
        <v>44744.5</v>
      </c>
      <c r="B110" s="11">
        <v>308.74</v>
      </c>
      <c r="C110" s="11">
        <v>306.78451</v>
      </c>
      <c r="D110" s="11">
        <v>0.00637414842098774</v>
      </c>
      <c r="E110" s="8">
        <f t="shared" si="1"/>
        <v>0.06631992805</v>
      </c>
      <c r="F110" s="8"/>
      <c r="G110" s="4">
        <f>IFERROR(__xludf.DUMMYFUNCTION("""COMPUTED_VALUE"""),44770.958333333336)</f>
        <v>44770.95833</v>
      </c>
      <c r="H110" s="2">
        <f>IFERROR(__xludf.DUMMYFUNCTION("""COMPUTED_VALUE"""),0.10446464096797141)</f>
        <v>0.104464641</v>
      </c>
    </row>
    <row r="111">
      <c r="A111" s="10">
        <v>44744.541666666664</v>
      </c>
      <c r="B111" s="11">
        <v>309.66</v>
      </c>
      <c r="C111" s="11">
        <v>318.05656</v>
      </c>
      <c r="D111" s="11">
        <v>0.0263995812568681</v>
      </c>
      <c r="E111" s="8">
        <f t="shared" si="1"/>
        <v>0.06283564797</v>
      </c>
      <c r="F111" s="8"/>
      <c r="G111" s="4">
        <f>IFERROR(__xludf.DUMMYFUNCTION("""COMPUTED_VALUE"""),44771.958333333336)</f>
        <v>44771.95833</v>
      </c>
      <c r="H111" s="2">
        <f>IFERROR(__xludf.DUMMYFUNCTION("""COMPUTED_VALUE"""),0.06226999863812408)</f>
        <v>0.06226999864</v>
      </c>
    </row>
    <row r="112">
      <c r="A112" s="10">
        <v>44744.583333333336</v>
      </c>
      <c r="B112" s="11">
        <v>289.55</v>
      </c>
      <c r="C112" s="11">
        <v>327.38281</v>
      </c>
      <c r="D112" s="11">
        <v>0.115561382101888</v>
      </c>
      <c r="E112" s="8">
        <f t="shared" si="1"/>
        <v>0.0676015697</v>
      </c>
      <c r="F112" s="8"/>
      <c r="G112" s="4">
        <f>IFERROR(__xludf.DUMMYFUNCTION("""COMPUTED_VALUE"""),44769.958333333336)</f>
        <v>44769.95833</v>
      </c>
      <c r="H112" s="2">
        <f>IFERROR(__xludf.DUMMYFUNCTION("""COMPUTED_VALUE"""),0.0846459658335169)</f>
        <v>0.08464596583</v>
      </c>
    </row>
    <row r="113">
      <c r="A113" s="10">
        <v>44744.625</v>
      </c>
      <c r="B113" s="11">
        <v>279.62</v>
      </c>
      <c r="C113" s="11">
        <v>335.0583</v>
      </c>
      <c r="D113" s="11">
        <v>0.16545866793928</v>
      </c>
      <c r="E113" s="8">
        <f t="shared" si="1"/>
        <v>0.07091350202</v>
      </c>
      <c r="F113" s="8"/>
      <c r="G113" s="4">
        <f>IFERROR(__xludf.DUMMYFUNCTION("""COMPUTED_VALUE"""),44770.958333333336)</f>
        <v>44770.95833</v>
      </c>
      <c r="H113" s="2">
        <f>IFERROR(__xludf.DUMMYFUNCTION("""COMPUTED_VALUE"""),0.08202183275637068)</f>
        <v>0.08202183276</v>
      </c>
    </row>
    <row r="114">
      <c r="A114" s="10">
        <v>44744.666666666664</v>
      </c>
      <c r="B114" s="11">
        <v>289.53</v>
      </c>
      <c r="C114" s="11">
        <v>338.47287</v>
      </c>
      <c r="D114" s="11">
        <v>0.144599092979003</v>
      </c>
      <c r="E114" s="8">
        <f t="shared" si="1"/>
        <v>0.07654375815</v>
      </c>
      <c r="F114" s="8"/>
      <c r="G114" s="4">
        <f>IFERROR(__xludf.DUMMYFUNCTION("""COMPUTED_VALUE"""),44771.958333333336)</f>
        <v>44771.95833</v>
      </c>
      <c r="H114" s="2">
        <f>IFERROR(__xludf.DUMMYFUNCTION("""COMPUTED_VALUE"""),0.06253342441810887)</f>
        <v>0.06253342442</v>
      </c>
    </row>
    <row r="115">
      <c r="A115" s="10">
        <v>44744.708333333336</v>
      </c>
      <c r="B115" s="11">
        <v>307.63</v>
      </c>
      <c r="C115" s="11">
        <v>339.07444</v>
      </c>
      <c r="D115" s="11">
        <v>0.0927360965338466</v>
      </c>
      <c r="E115" s="8">
        <f t="shared" si="1"/>
        <v>0.07652935289</v>
      </c>
      <c r="F115" s="8"/>
      <c r="G115" s="4">
        <f>IFERROR(__xludf.DUMMYFUNCTION("""COMPUTED_VALUE"""),44772.958333333336)</f>
        <v>44772.95833</v>
      </c>
      <c r="H115" s="2">
        <f>IFERROR(__xludf.DUMMYFUNCTION("""COMPUTED_VALUE"""),0.05557595829156684)</f>
        <v>0.05557595829</v>
      </c>
    </row>
    <row r="116">
      <c r="A116" s="10">
        <v>44744.75</v>
      </c>
      <c r="B116" s="11">
        <v>322.43</v>
      </c>
      <c r="C116" s="11">
        <v>337.37053</v>
      </c>
      <c r="D116" s="11">
        <v>0.0442852255056183</v>
      </c>
      <c r="E116" s="8">
        <f t="shared" si="1"/>
        <v>0.07161375934</v>
      </c>
      <c r="F116" s="8"/>
      <c r="G116" s="4">
        <f>IFERROR(__xludf.DUMMYFUNCTION("""COMPUTED_VALUE"""),44770.958333333336)</f>
        <v>44770.95833</v>
      </c>
      <c r="H116" s="2">
        <f>IFERROR(__xludf.DUMMYFUNCTION("""COMPUTED_VALUE"""),0.07977957136923222)</f>
        <v>0.07977957137</v>
      </c>
    </row>
    <row r="117">
      <c r="A117" s="10">
        <v>44744.791666666664</v>
      </c>
      <c r="B117" s="11">
        <v>331.57</v>
      </c>
      <c r="C117" s="11">
        <v>334.47997</v>
      </c>
      <c r="D117" s="11">
        <v>0.00869998284202186</v>
      </c>
      <c r="E117" s="8">
        <f t="shared" si="1"/>
        <v>0.06385667148</v>
      </c>
      <c r="F117" s="8"/>
      <c r="G117" s="4">
        <f>IFERROR(__xludf.DUMMYFUNCTION("""COMPUTED_VALUE"""),44771.958333333336)</f>
        <v>44771.95833</v>
      </c>
      <c r="H117" s="2">
        <f>IFERROR(__xludf.DUMMYFUNCTION("""COMPUTED_VALUE"""),0.061282194657563675)</f>
        <v>0.06128219466</v>
      </c>
    </row>
    <row r="118">
      <c r="A118" s="10">
        <v>44744.833333333336</v>
      </c>
      <c r="B118" s="11">
        <v>331.09</v>
      </c>
      <c r="C118" s="11">
        <v>331.57078</v>
      </c>
      <c r="D118" s="11">
        <v>0.00145000714477927</v>
      </c>
      <c r="E118" s="8">
        <f t="shared" si="1"/>
        <v>0.0548943197</v>
      </c>
      <c r="F118" s="8"/>
      <c r="G118" s="4">
        <f>IFERROR(__xludf.DUMMYFUNCTION("""COMPUTED_VALUE"""),44772.958333333336)</f>
        <v>44772.95833</v>
      </c>
      <c r="H118" s="2">
        <f>IFERROR(__xludf.DUMMYFUNCTION("""COMPUTED_VALUE"""),0.05044056492938546)</f>
        <v>0.05044056493</v>
      </c>
    </row>
    <row r="119">
      <c r="A119" s="10">
        <v>44744.875</v>
      </c>
      <c r="B119" s="11">
        <v>317.3</v>
      </c>
      <c r="C119" s="11">
        <v>329.55051</v>
      </c>
      <c r="D119" s="11">
        <v>0.0371733911138537</v>
      </c>
      <c r="E119" s="8">
        <f t="shared" si="1"/>
        <v>0.04772579493</v>
      </c>
      <c r="F119" s="8"/>
      <c r="G119" s="4">
        <f>IFERROR(__xludf.DUMMYFUNCTION("""COMPUTED_VALUE"""),44773.958333333336)</f>
        <v>44773.95833</v>
      </c>
      <c r="H119" s="2">
        <f>IFERROR(__xludf.DUMMYFUNCTION("""COMPUTED_VALUE"""),0.08110388523617934)</f>
        <v>0.08110388524</v>
      </c>
    </row>
    <row r="120">
      <c r="A120" s="10">
        <v>44744.916666666664</v>
      </c>
      <c r="B120" s="11">
        <v>306.73</v>
      </c>
      <c r="C120" s="11">
        <v>329.37084</v>
      </c>
      <c r="D120" s="11">
        <v>0.0687396613494988</v>
      </c>
      <c r="E120" s="8">
        <f t="shared" si="1"/>
        <v>0.04327205255</v>
      </c>
      <c r="F120" s="8"/>
      <c r="G120" s="4">
        <f>IFERROR(__xludf.DUMMYFUNCTION("""COMPUTED_VALUE"""),44771.958333333336)</f>
        <v>44771.95833</v>
      </c>
      <c r="H120" s="2">
        <f>IFERROR(__xludf.DUMMYFUNCTION("""COMPUTED_VALUE"""),0.059778588369489245)</f>
        <v>0.05977858837</v>
      </c>
    </row>
    <row r="121">
      <c r="A121" s="10">
        <v>44744.958333333336</v>
      </c>
      <c r="B121" s="11">
        <v>291.54</v>
      </c>
      <c r="C121" s="11">
        <v>331.30732</v>
      </c>
      <c r="D121" s="11">
        <v>0.120031516357682</v>
      </c>
      <c r="E121" s="8">
        <f t="shared" si="1"/>
        <v>0.04250081793</v>
      </c>
      <c r="F121" s="8"/>
      <c r="G121" s="4">
        <f>IFERROR(__xludf.DUMMYFUNCTION("""COMPUTED_VALUE"""),44772.958333333336)</f>
        <v>44772.95833</v>
      </c>
      <c r="H121" s="2">
        <f>IFERROR(__xludf.DUMMYFUNCTION("""COMPUTED_VALUE"""),0.04499621365836087)</f>
        <v>0.04499621366</v>
      </c>
    </row>
    <row r="122">
      <c r="A122" s="10">
        <v>44745.0</v>
      </c>
      <c r="B122" s="11">
        <v>289.01</v>
      </c>
      <c r="C122" s="11">
        <v>328.88089</v>
      </c>
      <c r="D122" s="11">
        <v>0.121232005909495</v>
      </c>
      <c r="E122" s="8">
        <f t="shared" si="1"/>
        <v>0.04748380427</v>
      </c>
      <c r="F122" s="8"/>
      <c r="G122" s="4">
        <f>IFERROR(__xludf.DUMMYFUNCTION("""COMPUTED_VALUE"""),44773.958333333336)</f>
        <v>44773.95833</v>
      </c>
      <c r="H122" s="2">
        <f>IFERROR(__xludf.DUMMYFUNCTION("""COMPUTED_VALUE"""),0.0889613239610993)</f>
        <v>0.08896132396</v>
      </c>
    </row>
    <row r="123">
      <c r="A123" s="10">
        <v>44745.041666666664</v>
      </c>
      <c r="B123" s="11">
        <v>295.7</v>
      </c>
      <c r="C123" s="11">
        <v>319.68077</v>
      </c>
      <c r="D123" s="11">
        <v>0.075014740486267</v>
      </c>
      <c r="E123" s="8">
        <f t="shared" si="1"/>
        <v>0.04986267345</v>
      </c>
      <c r="F123" s="8"/>
      <c r="G123" s="4">
        <f>IFERROR(__xludf.DUMMYFUNCTION("""COMPUTED_VALUE"""),44774.958333333336)</f>
        <v>44774.95833</v>
      </c>
      <c r="H123" s="2">
        <f>IFERROR(__xludf.DUMMYFUNCTION("""COMPUTED_VALUE"""),0.11193687061232444)</f>
        <v>0.1119368706</v>
      </c>
    </row>
    <row r="124">
      <c r="A124" s="10">
        <v>44745.083333333336</v>
      </c>
      <c r="B124" s="11">
        <v>306.41</v>
      </c>
      <c r="C124" s="11">
        <v>304.60637</v>
      </c>
      <c r="D124" s="11">
        <v>0.00592118280389211</v>
      </c>
      <c r="E124" s="8">
        <f t="shared" si="1"/>
        <v>0.04916591724</v>
      </c>
      <c r="F124" s="8"/>
      <c r="G124" s="4">
        <f>IFERROR(__xludf.DUMMYFUNCTION("""COMPUTED_VALUE"""),44772.958333333336)</f>
        <v>44772.95833</v>
      </c>
      <c r="H124" s="2">
        <f>IFERROR(__xludf.DUMMYFUNCTION("""COMPUTED_VALUE"""),0.054199920637427866)</f>
        <v>0.05419992064</v>
      </c>
    </row>
    <row r="125">
      <c r="A125" s="10">
        <v>44745.125</v>
      </c>
      <c r="B125" s="11">
        <v>310.67</v>
      </c>
      <c r="C125" s="11">
        <v>287.39661</v>
      </c>
      <c r="D125" s="11">
        <v>0.0809800435711472</v>
      </c>
      <c r="E125" s="8">
        <f t="shared" si="1"/>
        <v>0.05170665925</v>
      </c>
      <c r="F125" s="8"/>
      <c r="G125" s="4">
        <f>IFERROR(__xludf.DUMMYFUNCTION("""COMPUTED_VALUE"""),44773.958333333336)</f>
        <v>44773.95833</v>
      </c>
      <c r="H125" s="2">
        <f>IFERROR(__xludf.DUMMYFUNCTION("""COMPUTED_VALUE"""),0.07823545274252852)</f>
        <v>0.07823545274</v>
      </c>
    </row>
    <row r="126">
      <c r="A126" s="10">
        <v>44745.166666666664</v>
      </c>
      <c r="B126" s="11">
        <v>311.41</v>
      </c>
      <c r="C126" s="11">
        <v>271.04249</v>
      </c>
      <c r="D126" s="11">
        <v>0.148934250124399</v>
      </c>
      <c r="E126" s="8">
        <f t="shared" si="1"/>
        <v>0.05766855123</v>
      </c>
      <c r="F126" s="8"/>
      <c r="G126" s="4">
        <f>IFERROR(__xludf.DUMMYFUNCTION("""COMPUTED_VALUE"""),44774.958333333336)</f>
        <v>44774.95833</v>
      </c>
      <c r="H126" s="2">
        <f>IFERROR(__xludf.DUMMYFUNCTION("""COMPUTED_VALUE"""),0.13454341841044806)</f>
        <v>0.1345434184</v>
      </c>
    </row>
    <row r="127">
      <c r="A127" s="10">
        <v>44745.208333333336</v>
      </c>
      <c r="B127" s="11">
        <v>310.62</v>
      </c>
      <c r="C127" s="11">
        <v>258.54752</v>
      </c>
      <c r="D127" s="11">
        <v>0.201403904396375</v>
      </c>
      <c r="E127" s="8">
        <f t="shared" si="1"/>
        <v>0.0658545624</v>
      </c>
      <c r="F127" s="8"/>
      <c r="G127" s="4">
        <f>IFERROR(__xludf.DUMMYFUNCTION("""COMPUTED_VALUE"""),44775.958333333336)</f>
        <v>44775.95833</v>
      </c>
      <c r="H127" s="2">
        <f>IFERROR(__xludf.DUMMYFUNCTION("""COMPUTED_VALUE"""),0.09802787037929706)</f>
        <v>0.09802787038</v>
      </c>
    </row>
    <row r="128">
      <c r="A128" s="10">
        <v>44745.25</v>
      </c>
      <c r="B128" s="11">
        <v>301.36</v>
      </c>
      <c r="C128" s="11">
        <v>251.37531</v>
      </c>
      <c r="D128" s="11">
        <v>0.198844866665703</v>
      </c>
      <c r="E128" s="8">
        <f t="shared" si="1"/>
        <v>0.07330572086</v>
      </c>
      <c r="F128" s="8"/>
      <c r="G128" s="4">
        <f>IFERROR(__xludf.DUMMYFUNCTION("""COMPUTED_VALUE"""),44773.958333333336)</f>
        <v>44773.95833</v>
      </c>
      <c r="H128" s="2">
        <f>IFERROR(__xludf.DUMMYFUNCTION("""COMPUTED_VALUE"""),0.08803366602107916)</f>
        <v>0.08803366602</v>
      </c>
    </row>
    <row r="129">
      <c r="A129" s="10">
        <v>44745.291666666664</v>
      </c>
      <c r="B129" s="11">
        <v>295.25</v>
      </c>
      <c r="C129" s="11">
        <v>248.16102</v>
      </c>
      <c r="D129" s="11">
        <v>0.18975171846086</v>
      </c>
      <c r="E129" s="8">
        <f t="shared" si="1"/>
        <v>0.08065265252</v>
      </c>
      <c r="F129" s="8"/>
      <c r="G129" s="4">
        <f>IFERROR(__xludf.DUMMYFUNCTION("""COMPUTED_VALUE"""),44774.958333333336)</f>
        <v>44774.95833</v>
      </c>
      <c r="H129" s="2">
        <f>IFERROR(__xludf.DUMMYFUNCTION("""COMPUTED_VALUE"""),0.10834582675393047)</f>
        <v>0.1083458268</v>
      </c>
    </row>
    <row r="130">
      <c r="A130" s="10">
        <v>44745.333333333336</v>
      </c>
      <c r="B130" s="11">
        <v>293.51</v>
      </c>
      <c r="C130" s="11">
        <v>248.71711</v>
      </c>
      <c r="D130" s="11">
        <v>0.180095732054783</v>
      </c>
      <c r="E130" s="8">
        <f t="shared" si="1"/>
        <v>0.08689215827</v>
      </c>
      <c r="F130" s="8"/>
      <c r="G130" s="4">
        <f>IFERROR(__xludf.DUMMYFUNCTION("""COMPUTED_VALUE"""),44775.958333333336)</f>
        <v>44775.95833</v>
      </c>
      <c r="H130" s="2">
        <f>IFERROR(__xludf.DUMMYFUNCTION("""COMPUTED_VALUE"""),0.08167062710423234)</f>
        <v>0.0816706271</v>
      </c>
    </row>
    <row r="131">
      <c r="A131" s="10">
        <v>44745.375</v>
      </c>
      <c r="B131" s="11">
        <v>298.44</v>
      </c>
      <c r="C131" s="11">
        <v>252.88039</v>
      </c>
      <c r="D131" s="11">
        <v>0.180162684817118</v>
      </c>
      <c r="E131" s="8">
        <f t="shared" si="1"/>
        <v>0.09397932985</v>
      </c>
      <c r="F131" s="8"/>
      <c r="G131" s="4">
        <f>IFERROR(__xludf.DUMMYFUNCTION("""COMPUTED_VALUE"""),44776.958333333336)</f>
        <v>44776.95833</v>
      </c>
      <c r="H131" s="2">
        <f>IFERROR(__xludf.DUMMYFUNCTION("""COMPUTED_VALUE"""),0.08227758679511256)</f>
        <v>0.0822775868</v>
      </c>
    </row>
    <row r="132">
      <c r="A132" s="10">
        <v>44745.416666666664</v>
      </c>
      <c r="B132" s="11">
        <v>305.97</v>
      </c>
      <c r="C132" s="11">
        <v>260.11969</v>
      </c>
      <c r="D132" s="11">
        <v>0.176266202685387</v>
      </c>
      <c r="E132" s="8">
        <f t="shared" si="1"/>
        <v>0.1003095772</v>
      </c>
      <c r="F132" s="8"/>
      <c r="G132" s="4">
        <f>IFERROR(__xludf.DUMMYFUNCTION("""COMPUTED_VALUE"""),44774.958333333336)</f>
        <v>44774.95833</v>
      </c>
      <c r="H132" s="2">
        <f>IFERROR(__xludf.DUMMYFUNCTION("""COMPUTED_VALUE"""),0.07598740068859124)</f>
        <v>0.07598740069</v>
      </c>
    </row>
    <row r="133">
      <c r="A133" s="10">
        <v>44745.458333333336</v>
      </c>
      <c r="B133" s="11">
        <v>304.09</v>
      </c>
      <c r="C133" s="11">
        <v>269.34286</v>
      </c>
      <c r="D133" s="11">
        <v>0.129007095268833</v>
      </c>
      <c r="E133" s="8">
        <f t="shared" si="1"/>
        <v>0.1049634659</v>
      </c>
      <c r="F133" s="8"/>
      <c r="G133" s="4">
        <f>IFERROR(__xludf.DUMMYFUNCTION("""COMPUTED_VALUE"""),44775.958333333336)</f>
        <v>44775.95833</v>
      </c>
      <c r="H133" s="2">
        <f>IFERROR(__xludf.DUMMYFUNCTION("""COMPUTED_VALUE"""),0.09182611592607583)</f>
        <v>0.09182611593</v>
      </c>
    </row>
    <row r="134">
      <c r="A134" s="10">
        <v>44745.5</v>
      </c>
      <c r="B134" s="11">
        <v>310.2</v>
      </c>
      <c r="C134" s="11">
        <v>277.24564</v>
      </c>
      <c r="D134" s="11">
        <v>0.118863402144033</v>
      </c>
      <c r="E134" s="8">
        <f t="shared" si="1"/>
        <v>0.1096505181</v>
      </c>
      <c r="F134" s="8"/>
      <c r="G134" s="4">
        <f>IFERROR(__xludf.DUMMYFUNCTION("""COMPUTED_VALUE"""),44776.958333333336)</f>
        <v>44776.95833</v>
      </c>
      <c r="H134" s="2">
        <f>IFERROR(__xludf.DUMMYFUNCTION("""COMPUTED_VALUE"""),0.10571271487641636)</f>
        <v>0.1057127149</v>
      </c>
    </row>
    <row r="135">
      <c r="A135" s="10">
        <v>44745.541666666664</v>
      </c>
      <c r="B135" s="11">
        <v>300.5</v>
      </c>
      <c r="C135" s="11">
        <v>281.87569</v>
      </c>
      <c r="D135" s="11">
        <v>0.0660727783939082</v>
      </c>
      <c r="E135" s="8">
        <f t="shared" si="1"/>
        <v>0.111303568</v>
      </c>
      <c r="F135" s="8"/>
      <c r="G135" s="4">
        <f>IFERROR(__xludf.DUMMYFUNCTION("""COMPUTED_VALUE"""),44777.958333333336)</f>
        <v>44777.95833</v>
      </c>
      <c r="H135" s="2">
        <f>IFERROR(__xludf.DUMMYFUNCTION("""COMPUTED_VALUE"""),0.09128558618532061)</f>
        <v>0.09128558619</v>
      </c>
    </row>
    <row r="136">
      <c r="A136" s="10">
        <v>44745.583333333336</v>
      </c>
      <c r="B136" s="11">
        <v>274.14</v>
      </c>
      <c r="C136" s="11">
        <v>284.3654</v>
      </c>
      <c r="D136" s="11">
        <v>0.0359586644507385</v>
      </c>
      <c r="E136" s="8">
        <f t="shared" si="1"/>
        <v>0.1079867881</v>
      </c>
      <c r="F136" s="8"/>
      <c r="G136" s="4">
        <f>IFERROR(__xludf.DUMMYFUNCTION("""COMPUTED_VALUE"""),44775.958333333336)</f>
        <v>44775.95833</v>
      </c>
      <c r="H136" s="2">
        <f>IFERROR(__xludf.DUMMYFUNCTION("""COMPUTED_VALUE"""),0.09329848338503821)</f>
        <v>0.09329848339</v>
      </c>
    </row>
    <row r="137">
      <c r="A137" s="10">
        <v>44745.625</v>
      </c>
      <c r="B137" s="11">
        <v>260.53</v>
      </c>
      <c r="C137" s="11">
        <v>287.61762</v>
      </c>
      <c r="D137" s="11">
        <v>0.0941792787243007</v>
      </c>
      <c r="E137" s="8">
        <f t="shared" si="1"/>
        <v>0.1050168135</v>
      </c>
      <c r="F137" s="8"/>
      <c r="G137" s="4">
        <f>IFERROR(__xludf.DUMMYFUNCTION("""COMPUTED_VALUE"""),44776.958333333336)</f>
        <v>44776.95833</v>
      </c>
      <c r="H137" s="2">
        <f>IFERROR(__xludf.DUMMYFUNCTION("""COMPUTED_VALUE"""),0.11195530226186305)</f>
        <v>0.1119553023</v>
      </c>
    </row>
    <row r="138">
      <c r="A138" s="10">
        <v>44745.666666666664</v>
      </c>
      <c r="B138" s="11">
        <v>272.8</v>
      </c>
      <c r="C138" s="11">
        <v>290.49213</v>
      </c>
      <c r="D138" s="11">
        <v>0.0609039907552743</v>
      </c>
      <c r="E138" s="8">
        <f t="shared" si="1"/>
        <v>0.1015295176</v>
      </c>
      <c r="F138" s="8"/>
      <c r="G138" s="4">
        <f>IFERROR(__xludf.DUMMYFUNCTION("""COMPUTED_VALUE"""),44777.958333333336)</f>
        <v>44777.95833</v>
      </c>
      <c r="H138" s="2">
        <f>IFERROR(__xludf.DUMMYFUNCTION("""COMPUTED_VALUE"""),0.07944984532269445)</f>
        <v>0.07944984532</v>
      </c>
    </row>
    <row r="139">
      <c r="A139" s="10">
        <v>44745.708333333336</v>
      </c>
      <c r="B139" s="11">
        <v>283.5</v>
      </c>
      <c r="C139" s="11">
        <v>294.75959</v>
      </c>
      <c r="D139" s="11">
        <v>0.0381992321267647</v>
      </c>
      <c r="E139" s="8">
        <f t="shared" si="1"/>
        <v>0.09925714826</v>
      </c>
      <c r="F139" s="8"/>
      <c r="G139" s="4">
        <f>IFERROR(__xludf.DUMMYFUNCTION("""COMPUTED_VALUE"""),44778.958333333336)</f>
        <v>44778.95833</v>
      </c>
      <c r="H139" s="2">
        <f>IFERROR(__xludf.DUMMYFUNCTION("""COMPUTED_VALUE"""),0.0798553075973923)</f>
        <v>0.0798553076</v>
      </c>
    </row>
    <row r="140">
      <c r="A140" s="10">
        <v>44745.75</v>
      </c>
      <c r="B140" s="11">
        <v>283.51</v>
      </c>
      <c r="C140" s="11">
        <v>299.72456</v>
      </c>
      <c r="D140" s="11">
        <v>0.0540982026965024</v>
      </c>
      <c r="E140" s="8">
        <f t="shared" si="1"/>
        <v>0.09966602231</v>
      </c>
      <c r="F140" s="8"/>
      <c r="G140" s="4">
        <f>IFERROR(__xludf.DUMMYFUNCTION("""COMPUTED_VALUE"""),44776.958333333336)</f>
        <v>44776.95833</v>
      </c>
      <c r="H140" s="2">
        <f>IFERROR(__xludf.DUMMYFUNCTION("""COMPUTED_VALUE"""),0.07434687686110607)</f>
        <v>0.07434687686</v>
      </c>
    </row>
    <row r="141">
      <c r="A141" s="10">
        <v>44745.791666666664</v>
      </c>
      <c r="B141" s="11">
        <v>285.69</v>
      </c>
      <c r="C141" s="11">
        <v>302.90239</v>
      </c>
      <c r="D141" s="11">
        <v>0.0568248735178353</v>
      </c>
      <c r="E141" s="8">
        <f t="shared" si="1"/>
        <v>0.1016712261</v>
      </c>
      <c r="F141" s="8"/>
      <c r="G141" s="4">
        <f>IFERROR(__xludf.DUMMYFUNCTION("""COMPUTED_VALUE"""),44777.958333333336)</f>
        <v>44777.95833</v>
      </c>
      <c r="H141" s="2">
        <f>IFERROR(__xludf.DUMMYFUNCTION("""COMPUTED_VALUE"""),0.08970331150968817)</f>
        <v>0.08970331151</v>
      </c>
    </row>
    <row r="142">
      <c r="A142" s="10">
        <v>44745.833333333336</v>
      </c>
      <c r="B142" s="11">
        <v>282.32</v>
      </c>
      <c r="C142" s="11">
        <v>304.00176</v>
      </c>
      <c r="D142" s="11">
        <v>0.0713211660353545</v>
      </c>
      <c r="E142" s="8">
        <f t="shared" si="1"/>
        <v>0.1045825244</v>
      </c>
      <c r="F142" s="8"/>
      <c r="G142" s="4">
        <f>IFERROR(__xludf.DUMMYFUNCTION("""COMPUTED_VALUE"""),44778.958333333336)</f>
        <v>44778.95833</v>
      </c>
      <c r="H142" s="2">
        <f>IFERROR(__xludf.DUMMYFUNCTION("""COMPUTED_VALUE"""),0.08413404297841265)</f>
        <v>0.08413404298</v>
      </c>
    </row>
    <row r="143">
      <c r="A143" s="10">
        <v>44745.875</v>
      </c>
      <c r="B143" s="11">
        <v>280.4</v>
      </c>
      <c r="C143" s="11">
        <v>304.96279</v>
      </c>
      <c r="D143" s="11">
        <v>0.0805435640197284</v>
      </c>
      <c r="E143" s="8">
        <f t="shared" si="1"/>
        <v>0.1063896149</v>
      </c>
      <c r="F143" s="8"/>
      <c r="G143" s="4">
        <f>IFERROR(__xludf.DUMMYFUNCTION("""COMPUTED_VALUE"""),44779.958333333336)</f>
        <v>44779.95833</v>
      </c>
      <c r="H143" s="2">
        <f>IFERROR(__xludf.DUMMYFUNCTION("""COMPUTED_VALUE"""),0.0532140437970904)</f>
        <v>0.0532140438</v>
      </c>
    </row>
    <row r="144">
      <c r="A144" s="10">
        <v>44745.916666666664</v>
      </c>
      <c r="B144" s="11">
        <v>276.76</v>
      </c>
      <c r="C144" s="11">
        <v>306.69089</v>
      </c>
      <c r="D144" s="11">
        <v>0.0975930194731249</v>
      </c>
      <c r="E144" s="8">
        <f t="shared" si="1"/>
        <v>0.1075918382</v>
      </c>
      <c r="F144" s="8"/>
      <c r="G144" s="4">
        <f>IFERROR(__xludf.DUMMYFUNCTION("""COMPUTED_VALUE"""),44777.958333333336)</f>
        <v>44777.95833</v>
      </c>
      <c r="H144" s="2">
        <f>IFERROR(__xludf.DUMMYFUNCTION("""COMPUTED_VALUE"""),0.07153225466818759)</f>
        <v>0.07153225467</v>
      </c>
    </row>
    <row r="145">
      <c r="A145" s="10">
        <v>44745.958333333336</v>
      </c>
      <c r="B145" s="11">
        <v>269.15</v>
      </c>
      <c r="C145" s="11">
        <v>309.18532</v>
      </c>
      <c r="D145" s="11">
        <v>0.129486484028413</v>
      </c>
      <c r="E145" s="8">
        <f t="shared" si="1"/>
        <v>0.1079857952</v>
      </c>
      <c r="F145" s="8"/>
      <c r="G145" s="4">
        <f>IFERROR(__xludf.DUMMYFUNCTION("""COMPUTED_VALUE"""),44778.958333333336)</f>
        <v>44778.95833</v>
      </c>
      <c r="H145" s="2">
        <f>IFERROR(__xludf.DUMMYFUNCTION("""COMPUTED_VALUE"""),0.09596169446926583)</f>
        <v>0.09596169447</v>
      </c>
    </row>
    <row r="146">
      <c r="A146" s="10">
        <v>44746.0</v>
      </c>
      <c r="B146" s="11">
        <v>268.18</v>
      </c>
      <c r="C146" s="11">
        <v>314.32961</v>
      </c>
      <c r="D146" s="11">
        <v>0.146819162216375</v>
      </c>
      <c r="E146" s="8">
        <f t="shared" si="1"/>
        <v>0.1090519267</v>
      </c>
      <c r="F146" s="8"/>
      <c r="G146" s="4">
        <f>IFERROR(__xludf.DUMMYFUNCTION("""COMPUTED_VALUE"""),44779.958333333336)</f>
        <v>44779.95833</v>
      </c>
      <c r="H146" s="2">
        <f>IFERROR(__xludf.DUMMYFUNCTION("""COMPUTED_VALUE"""),0.05500086881954358)</f>
        <v>0.05500086882</v>
      </c>
    </row>
    <row r="147">
      <c r="A147" s="10">
        <v>44746.041666666664</v>
      </c>
      <c r="B147" s="11">
        <v>280.19</v>
      </c>
      <c r="C147" s="11">
        <v>301.9616</v>
      </c>
      <c r="D147" s="11">
        <v>0.0721005584816081</v>
      </c>
      <c r="E147" s="8">
        <f t="shared" si="1"/>
        <v>0.1089305024</v>
      </c>
      <c r="F147" s="8"/>
      <c r="G147" s="4">
        <f>IFERROR(__xludf.DUMMYFUNCTION("""COMPUTED_VALUE"""),44780.958333333336)</f>
        <v>44780.95833</v>
      </c>
      <c r="H147" s="2">
        <f>IFERROR(__xludf.DUMMYFUNCTION("""COMPUTED_VALUE"""),0.07682688449453665)</f>
        <v>0.07682688449</v>
      </c>
    </row>
    <row r="148">
      <c r="A148" s="10">
        <v>44746.083333333336</v>
      </c>
      <c r="B148" s="11">
        <v>292.11</v>
      </c>
      <c r="C148" s="11">
        <v>283.95169</v>
      </c>
      <c r="D148" s="11">
        <v>0.0287313310232456</v>
      </c>
      <c r="E148" s="8">
        <f t="shared" si="1"/>
        <v>0.1098809253</v>
      </c>
      <c r="F148" s="8"/>
      <c r="G148" s="4">
        <f>IFERROR(__xludf.DUMMYFUNCTION("""COMPUTED_VALUE"""),44778.958333333336)</f>
        <v>44778.95833</v>
      </c>
      <c r="H148" s="2">
        <f>IFERROR(__xludf.DUMMYFUNCTION("""COMPUTED_VALUE"""),0.07714026627288063)</f>
        <v>0.07714026627</v>
      </c>
    </row>
    <row r="149">
      <c r="A149" s="10">
        <v>44746.125</v>
      </c>
      <c r="B149" s="11">
        <v>305.87</v>
      </c>
      <c r="C149" s="11">
        <v>264.22339</v>
      </c>
      <c r="D149" s="11">
        <v>0.157618937521012</v>
      </c>
      <c r="E149" s="8">
        <f t="shared" si="1"/>
        <v>0.1130742125</v>
      </c>
      <c r="F149" s="8"/>
      <c r="G149" s="4">
        <f>IFERROR(__xludf.DUMMYFUNCTION("""COMPUTED_VALUE"""),44779.958333333336)</f>
        <v>44779.95833</v>
      </c>
      <c r="H149" s="2">
        <f>IFERROR(__xludf.DUMMYFUNCTION("""COMPUTED_VALUE"""),0.04268211090924015)</f>
        <v>0.04268211091</v>
      </c>
    </row>
    <row r="150">
      <c r="A150" s="10">
        <v>44746.166666666664</v>
      </c>
      <c r="B150" s="11">
        <v>310.38</v>
      </c>
      <c r="C150" s="11">
        <v>246.31493</v>
      </c>
      <c r="D150" s="11">
        <v>0.26009414045669</v>
      </c>
      <c r="E150" s="8">
        <f t="shared" si="1"/>
        <v>0.1177058746</v>
      </c>
      <c r="F150" s="8"/>
      <c r="G150" s="4">
        <f>IFERROR(__xludf.DUMMYFUNCTION("""COMPUTED_VALUE"""),44780.958333333336)</f>
        <v>44780.95833</v>
      </c>
      <c r="H150" s="2">
        <f>IFERROR(__xludf.DUMMYFUNCTION("""COMPUTED_VALUE"""),0.0856682314265312)</f>
        <v>0.08566823143</v>
      </c>
    </row>
    <row r="151">
      <c r="A151" s="10">
        <v>44746.208333333336</v>
      </c>
      <c r="B151" s="11">
        <v>309.21</v>
      </c>
      <c r="C151" s="11">
        <v>233.23174</v>
      </c>
      <c r="D151" s="11">
        <v>0.325762951474786</v>
      </c>
      <c r="E151" s="8">
        <f t="shared" si="1"/>
        <v>0.1228875016</v>
      </c>
      <c r="F151" s="8"/>
      <c r="G151" s="4">
        <f>IFERROR(__xludf.DUMMYFUNCTION("""COMPUTED_VALUE"""),44781.958333333336)</f>
        <v>44781.95833</v>
      </c>
      <c r="H151" s="2">
        <f>IFERROR(__xludf.DUMMYFUNCTION("""COMPUTED_VALUE"""),0.06749818989486149)</f>
        <v>0.06749818989</v>
      </c>
    </row>
    <row r="152">
      <c r="A152" s="10">
        <v>44746.25</v>
      </c>
      <c r="B152" s="11">
        <v>296.74</v>
      </c>
      <c r="C152" s="11">
        <v>225.55531</v>
      </c>
      <c r="D152" s="11">
        <v>0.315597491364756</v>
      </c>
      <c r="E152" s="8">
        <f t="shared" si="1"/>
        <v>0.1277521943</v>
      </c>
      <c r="F152" s="8"/>
      <c r="G152" s="4">
        <f>IFERROR(__xludf.DUMMYFUNCTION("""COMPUTED_VALUE"""),44779.958333333336)</f>
        <v>44779.95833</v>
      </c>
      <c r="H152" s="2">
        <f>IFERROR(__xludf.DUMMYFUNCTION("""COMPUTED_VALUE"""),0.07632740518867302)</f>
        <v>0.07632740519</v>
      </c>
    </row>
    <row r="153">
      <c r="A153" s="10">
        <v>44746.291666666664</v>
      </c>
      <c r="B153" s="11">
        <v>284.35</v>
      </c>
      <c r="C153" s="11">
        <v>221.75284</v>
      </c>
      <c r="D153" s="11">
        <v>0.282283464779977</v>
      </c>
      <c r="E153" s="8">
        <f t="shared" si="1"/>
        <v>0.1316076837</v>
      </c>
      <c r="F153" s="8"/>
      <c r="G153" s="4">
        <f>IFERROR(__xludf.DUMMYFUNCTION("""COMPUTED_VALUE"""),44780.958333333336)</f>
        <v>44780.95833</v>
      </c>
      <c r="H153" s="2">
        <f>IFERROR(__xludf.DUMMYFUNCTION("""COMPUTED_VALUE"""),0.0846466041623191)</f>
        <v>0.08464660416</v>
      </c>
    </row>
    <row r="154">
      <c r="A154" s="10">
        <v>44746.333333333336</v>
      </c>
      <c r="B154" s="11">
        <v>275.08</v>
      </c>
      <c r="C154" s="11">
        <v>221.49441</v>
      </c>
      <c r="D154" s="11">
        <v>0.241927505077893</v>
      </c>
      <c r="E154" s="8">
        <f t="shared" si="1"/>
        <v>0.1341840076</v>
      </c>
      <c r="F154" s="8"/>
      <c r="G154" s="4">
        <f>IFERROR(__xludf.DUMMYFUNCTION("""COMPUTED_VALUE"""),44781.958333333336)</f>
        <v>44781.95833</v>
      </c>
      <c r="H154" s="2">
        <f>IFERROR(__xludf.DUMMYFUNCTION("""COMPUTED_VALUE"""),0.06516199528223247)</f>
        <v>0.06516199528</v>
      </c>
    </row>
    <row r="155">
      <c r="A155" s="10">
        <v>44746.375</v>
      </c>
      <c r="B155" s="11">
        <v>264.97</v>
      </c>
      <c r="C155" s="11">
        <v>224.54691</v>
      </c>
      <c r="D155" s="11">
        <v>0.18002069144483</v>
      </c>
      <c r="E155" s="8">
        <f t="shared" si="1"/>
        <v>0.1341780912</v>
      </c>
      <c r="F155" s="8"/>
      <c r="G155" s="4">
        <f>IFERROR(__xludf.DUMMYFUNCTION("""COMPUTED_VALUE"""),44782.958333333336)</f>
        <v>44782.95833</v>
      </c>
      <c r="H155" s="2">
        <f>IFERROR(__xludf.DUMMYFUNCTION("""COMPUTED_VALUE"""),0.0554062876435335)</f>
        <v>0.05540628764</v>
      </c>
    </row>
    <row r="156">
      <c r="A156" s="10">
        <v>44746.416666666664</v>
      </c>
      <c r="B156" s="11">
        <v>258.1</v>
      </c>
      <c r="C156" s="11">
        <v>230.31879</v>
      </c>
      <c r="D156" s="11">
        <v>0.120620684052742</v>
      </c>
      <c r="E156" s="8">
        <f t="shared" si="1"/>
        <v>0.1318595279</v>
      </c>
      <c r="F156" s="8"/>
      <c r="G156" s="4">
        <f>IFERROR(__xludf.DUMMYFUNCTION("""COMPUTED_VALUE"""),44780.958333333336)</f>
        <v>44780.95833</v>
      </c>
      <c r="H156" s="2">
        <f>IFERROR(__xludf.DUMMYFUNCTION("""COMPUTED_VALUE"""),0.11285813639712007)</f>
        <v>0.1128581364</v>
      </c>
    </row>
    <row r="157">
      <c r="A157" s="10">
        <v>44746.458333333336</v>
      </c>
      <c r="B157" s="11">
        <v>258.34</v>
      </c>
      <c r="C157" s="11">
        <v>237.22306</v>
      </c>
      <c r="D157" s="11">
        <v>0.0890172312927755</v>
      </c>
      <c r="E157" s="8">
        <f t="shared" si="1"/>
        <v>0.1301932836</v>
      </c>
      <c r="F157" s="8"/>
      <c r="G157" s="4">
        <f>IFERROR(__xludf.DUMMYFUNCTION("""COMPUTED_VALUE"""),44781.958333333336)</f>
        <v>44781.95833</v>
      </c>
      <c r="H157" s="2">
        <f>IFERROR(__xludf.DUMMYFUNCTION("""COMPUTED_VALUE"""),0.11080252416197227)</f>
        <v>0.1108025242</v>
      </c>
    </row>
    <row r="158">
      <c r="A158" s="10">
        <v>44746.5</v>
      </c>
      <c r="B158" s="11">
        <v>265.23</v>
      </c>
      <c r="C158" s="11">
        <v>242.01838</v>
      </c>
      <c r="D158" s="11">
        <v>0.095908500833697</v>
      </c>
      <c r="E158" s="8">
        <f t="shared" si="1"/>
        <v>0.1292368293</v>
      </c>
      <c r="F158" s="8"/>
      <c r="G158" s="4">
        <f>IFERROR(__xludf.DUMMYFUNCTION("""COMPUTED_VALUE"""),44782.958333333336)</f>
        <v>44782.95833</v>
      </c>
      <c r="H158" s="2">
        <f>IFERROR(__xludf.DUMMYFUNCTION("""COMPUTED_VALUE"""),0.04879241793942458)</f>
        <v>0.04879241794</v>
      </c>
    </row>
    <row r="159">
      <c r="A159" s="10">
        <v>44746.541666666664</v>
      </c>
      <c r="B159" s="11">
        <v>266.04</v>
      </c>
      <c r="C159" s="11">
        <v>242.536</v>
      </c>
      <c r="D159" s="11">
        <v>0.0969093248012667</v>
      </c>
      <c r="E159" s="8">
        <f t="shared" si="1"/>
        <v>0.1305216854</v>
      </c>
      <c r="F159" s="8"/>
      <c r="G159" s="4">
        <f>IFERROR(__xludf.DUMMYFUNCTION("""COMPUTED_VALUE"""),44783.958333333336)</f>
        <v>44783.95833</v>
      </c>
      <c r="H159" s="2">
        <f>IFERROR(__xludf.DUMMYFUNCTION("""COMPUTED_VALUE"""),0.05471414390118002)</f>
        <v>0.0547141439</v>
      </c>
    </row>
    <row r="160">
      <c r="A160" s="10">
        <v>44746.583333333336</v>
      </c>
      <c r="B160" s="11">
        <v>235.59</v>
      </c>
      <c r="C160" s="11">
        <v>239.68307</v>
      </c>
      <c r="D160" s="11">
        <v>0.0170770092355708</v>
      </c>
      <c r="E160" s="8">
        <f t="shared" si="1"/>
        <v>0.1297349498</v>
      </c>
      <c r="F160" s="8"/>
      <c r="G160" s="4">
        <f>IFERROR(__xludf.DUMMYFUNCTION("""COMPUTED_VALUE"""),44781.958333333336)</f>
        <v>44781.95833</v>
      </c>
      <c r="H160" s="2">
        <f>IFERROR(__xludf.DUMMYFUNCTION("""COMPUTED_VALUE"""),0.11333855818777366)</f>
        <v>0.1133385582</v>
      </c>
    </row>
    <row r="161">
      <c r="A161" s="10">
        <v>44746.625</v>
      </c>
      <c r="B161" s="11">
        <v>212.3</v>
      </c>
      <c r="C161" s="11">
        <v>238.48498</v>
      </c>
      <c r="D161" s="11">
        <v>0.109797187227472</v>
      </c>
      <c r="E161" s="8">
        <f t="shared" si="1"/>
        <v>0.130385696</v>
      </c>
      <c r="F161" s="8"/>
      <c r="G161" s="4">
        <f>IFERROR(__xludf.DUMMYFUNCTION("""COMPUTED_VALUE"""),44782.958333333336)</f>
        <v>44782.95833</v>
      </c>
      <c r="H161" s="2">
        <f>IFERROR(__xludf.DUMMYFUNCTION("""COMPUTED_VALUE"""),0.05210495980221069)</f>
        <v>0.0521049598</v>
      </c>
    </row>
    <row r="162">
      <c r="A162" s="10">
        <v>44746.666666666664</v>
      </c>
      <c r="B162" s="11">
        <v>226.39</v>
      </c>
      <c r="C162" s="11">
        <v>238.91577</v>
      </c>
      <c r="D162" s="11">
        <v>0.0524275563726916</v>
      </c>
      <c r="E162" s="8">
        <f t="shared" si="1"/>
        <v>0.1300325112</v>
      </c>
      <c r="F162" s="8"/>
      <c r="G162" s="4">
        <f>IFERROR(__xludf.DUMMYFUNCTION("""COMPUTED_VALUE"""),44783.958333333336)</f>
        <v>44783.95833</v>
      </c>
      <c r="H162" s="2">
        <f>IFERROR(__xludf.DUMMYFUNCTION("""COMPUTED_VALUE"""),0.06389709244971031)</f>
        <v>0.06389709245</v>
      </c>
    </row>
    <row r="163">
      <c r="A163" s="10">
        <v>44746.708333333336</v>
      </c>
      <c r="B163" s="11">
        <v>247.1</v>
      </c>
      <c r="C163" s="11">
        <v>242.61882</v>
      </c>
      <c r="D163" s="11">
        <v>0.0184700428433375</v>
      </c>
      <c r="E163" s="8">
        <f t="shared" si="1"/>
        <v>0.1292104617</v>
      </c>
      <c r="F163" s="8"/>
      <c r="G163" s="4">
        <f>IFERROR(__xludf.DUMMYFUNCTION("""COMPUTED_VALUE"""),44784.958333333336)</f>
        <v>44784.95833</v>
      </c>
      <c r="H163" s="2">
        <f>IFERROR(__xludf.DUMMYFUNCTION("""COMPUTED_VALUE"""),0.055043339547064064)</f>
        <v>0.05504333955</v>
      </c>
    </row>
    <row r="164">
      <c r="A164" s="10">
        <v>44746.75</v>
      </c>
      <c r="B164" s="11">
        <v>262.24</v>
      </c>
      <c r="C164" s="11">
        <v>248.77115</v>
      </c>
      <c r="D164" s="11">
        <v>0.0541415272631091</v>
      </c>
      <c r="E164" s="8">
        <f t="shared" si="1"/>
        <v>0.1292122669</v>
      </c>
      <c r="F164" s="8"/>
      <c r="G164" s="4">
        <f>IFERROR(__xludf.DUMMYFUNCTION("""COMPUTED_VALUE"""),44782.958333333336)</f>
        <v>44782.95833</v>
      </c>
      <c r="H164" s="2">
        <f>IFERROR(__xludf.DUMMYFUNCTION("""COMPUTED_VALUE"""),0.06514506243653848)</f>
        <v>0.06514506244</v>
      </c>
    </row>
    <row r="165">
      <c r="A165" s="10">
        <v>44746.791666666664</v>
      </c>
      <c r="B165" s="11">
        <v>270.87</v>
      </c>
      <c r="C165" s="11">
        <v>253.63965</v>
      </c>
      <c r="D165" s="11">
        <v>0.0679323993705243</v>
      </c>
      <c r="E165" s="8">
        <f t="shared" si="1"/>
        <v>0.1296750804</v>
      </c>
      <c r="F165" s="8"/>
      <c r="G165" s="4">
        <f>IFERROR(__xludf.DUMMYFUNCTION("""COMPUTED_VALUE"""),44783.958333333336)</f>
        <v>44783.95833</v>
      </c>
      <c r="H165" s="2">
        <f>IFERROR(__xludf.DUMMYFUNCTION("""COMPUTED_VALUE"""),0.040088481383832086)</f>
        <v>0.04008848138</v>
      </c>
    </row>
    <row r="166">
      <c r="A166" s="10">
        <v>44746.833333333336</v>
      </c>
      <c r="B166" s="11">
        <v>277.96</v>
      </c>
      <c r="C166" s="11">
        <v>255.701</v>
      </c>
      <c r="D166" s="11">
        <v>0.0870508914708976</v>
      </c>
      <c r="E166" s="8">
        <f t="shared" si="1"/>
        <v>0.1303304857</v>
      </c>
      <c r="F166" s="8"/>
      <c r="G166" s="4">
        <f>IFERROR(__xludf.DUMMYFUNCTION("""COMPUTED_VALUE"""),44784.958333333336)</f>
        <v>44784.95833</v>
      </c>
      <c r="H166" s="2">
        <f>IFERROR(__xludf.DUMMYFUNCTION("""COMPUTED_VALUE"""),0.06767060276521018)</f>
        <v>0.06767060277</v>
      </c>
    </row>
    <row r="167">
      <c r="A167" s="10">
        <v>44746.875</v>
      </c>
      <c r="B167" s="11">
        <v>279.52</v>
      </c>
      <c r="C167" s="11">
        <v>256.87342</v>
      </c>
      <c r="D167" s="11">
        <v>0.088162410887043</v>
      </c>
      <c r="E167" s="8">
        <f t="shared" si="1"/>
        <v>0.1306479376</v>
      </c>
      <c r="F167" s="8"/>
      <c r="G167" s="4">
        <f>IFERROR(__xludf.DUMMYFUNCTION("""COMPUTED_VALUE"""),44785.958333333336)</f>
        <v>44785.95833</v>
      </c>
      <c r="H167" s="2">
        <f>IFERROR(__xludf.DUMMYFUNCTION("""COMPUTED_VALUE"""),0.05176799920877765)</f>
        <v>0.05176799921</v>
      </c>
    </row>
    <row r="168">
      <c r="A168" s="10">
        <v>44746.916666666664</v>
      </c>
      <c r="B168" s="11">
        <v>275.3</v>
      </c>
      <c r="C168" s="11">
        <v>258.15066</v>
      </c>
      <c r="D168" s="11">
        <v>0.0664315171613351</v>
      </c>
      <c r="E168" s="8">
        <f t="shared" si="1"/>
        <v>0.1293495417</v>
      </c>
      <c r="F168" s="8"/>
      <c r="G168" s="4">
        <f>IFERROR(__xludf.DUMMYFUNCTION("""COMPUTED_VALUE"""),44783.958333333336)</f>
        <v>44783.95833</v>
      </c>
      <c r="H168" s="2">
        <f>IFERROR(__xludf.DUMMYFUNCTION("""COMPUTED_VALUE"""),0.04877928594872444)</f>
        <v>0.04877928595</v>
      </c>
    </row>
    <row r="169">
      <c r="A169" s="10">
        <v>44746.958333333336</v>
      </c>
      <c r="B169" s="11">
        <v>270.98</v>
      </c>
      <c r="C169" s="11">
        <v>260.11901</v>
      </c>
      <c r="D169" s="11">
        <v>0.0417539264046869</v>
      </c>
      <c r="E169" s="8">
        <f t="shared" si="1"/>
        <v>0.1256940185</v>
      </c>
      <c r="F169" s="8"/>
      <c r="G169" s="4">
        <f>IFERROR(__xludf.DUMMYFUNCTION("""COMPUTED_VALUE"""),44784.958333333336)</f>
        <v>44784.95833</v>
      </c>
      <c r="H169" s="2">
        <f>IFERROR(__xludf.DUMMYFUNCTION("""COMPUTED_VALUE"""),0.0382546189223625)</f>
        <v>0.03825461892</v>
      </c>
    </row>
    <row r="170">
      <c r="A170" s="10">
        <v>44747.0</v>
      </c>
      <c r="B170" s="11">
        <v>270.77</v>
      </c>
      <c r="C170" s="11">
        <v>275.34102</v>
      </c>
      <c r="D170" s="11">
        <v>0.0166013040846584</v>
      </c>
      <c r="E170" s="8">
        <f t="shared" si="1"/>
        <v>0.1202682744</v>
      </c>
      <c r="F170" s="8"/>
      <c r="G170" s="4">
        <f>IFERROR(__xludf.DUMMYFUNCTION("""COMPUTED_VALUE"""),44785.958333333336)</f>
        <v>44785.95833</v>
      </c>
      <c r="H170" s="2">
        <f>IFERROR(__xludf.DUMMYFUNCTION("""COMPUTED_VALUE"""),0.041301566126477916)</f>
        <v>0.04130156613</v>
      </c>
    </row>
    <row r="171">
      <c r="A171" s="10">
        <v>44747.041666666664</v>
      </c>
      <c r="B171" s="11">
        <v>275.2</v>
      </c>
      <c r="C171" s="11">
        <v>268.14609</v>
      </c>
      <c r="D171" s="11">
        <v>0.0263062198669388</v>
      </c>
      <c r="E171" s="8">
        <f t="shared" si="1"/>
        <v>0.1183601769</v>
      </c>
      <c r="F171" s="8"/>
      <c r="G171" s="4">
        <f>IFERROR(__xludf.DUMMYFUNCTION("""COMPUTED_VALUE"""),44786.958333333336)</f>
        <v>44786.95833</v>
      </c>
      <c r="H171" s="2">
        <f>IFERROR(__xludf.DUMMYFUNCTION("""COMPUTED_VALUE"""),0.033295226525861)</f>
        <v>0.03329522653</v>
      </c>
    </row>
    <row r="172">
      <c r="A172" s="10">
        <v>44747.083333333336</v>
      </c>
      <c r="B172" s="11">
        <v>280.23</v>
      </c>
      <c r="C172" s="11">
        <v>258.04469</v>
      </c>
      <c r="D172" s="11">
        <v>0.085974681362364</v>
      </c>
      <c r="E172" s="8">
        <f t="shared" si="1"/>
        <v>0.1207453165</v>
      </c>
      <c r="F172" s="8"/>
      <c r="G172" s="4">
        <f>IFERROR(__xludf.DUMMYFUNCTION("""COMPUTED_VALUE"""),44784.958333333336)</f>
        <v>44784.95833</v>
      </c>
      <c r="H172" s="2">
        <f>IFERROR(__xludf.DUMMYFUNCTION("""COMPUTED_VALUE"""),0.04094861723313744)</f>
        <v>0.04094861723</v>
      </c>
    </row>
    <row r="173">
      <c r="A173" s="10">
        <v>44747.125</v>
      </c>
      <c r="B173" s="11">
        <v>283.03</v>
      </c>
      <c r="C173" s="11">
        <v>246.04519</v>
      </c>
      <c r="D173" s="11">
        <v>0.150317142960608</v>
      </c>
      <c r="E173" s="8">
        <f t="shared" si="1"/>
        <v>0.1204410751</v>
      </c>
      <c r="F173" s="8"/>
      <c r="G173" s="4">
        <f>IFERROR(__xludf.DUMMYFUNCTION("""COMPUTED_VALUE"""),44785.958333333336)</f>
        <v>44785.95833</v>
      </c>
      <c r="H173" s="2">
        <f>IFERROR(__xludf.DUMMYFUNCTION("""COMPUTED_VALUE"""),0.04413174744616494)</f>
        <v>0.04413174745</v>
      </c>
    </row>
    <row r="174">
      <c r="A174" s="10">
        <v>44747.166666666664</v>
      </c>
      <c r="B174" s="11">
        <v>276.85</v>
      </c>
      <c r="C174" s="11">
        <v>232.73169</v>
      </c>
      <c r="D174" s="11">
        <v>0.189567265205696</v>
      </c>
      <c r="E174" s="8">
        <f t="shared" si="1"/>
        <v>0.1175024553</v>
      </c>
      <c r="F174" s="8"/>
      <c r="G174" s="4">
        <f>IFERROR(__xludf.DUMMYFUNCTION("""COMPUTED_VALUE"""),44786.958333333336)</f>
        <v>44786.95833</v>
      </c>
      <c r="H174" s="2">
        <f>IFERROR(__xludf.DUMMYFUNCTION("""COMPUTED_VALUE"""),0.029130967716456544)</f>
        <v>0.02913096772</v>
      </c>
    </row>
    <row r="175">
      <c r="A175" s="10">
        <v>44747.208333333336</v>
      </c>
      <c r="B175" s="11">
        <v>261.51</v>
      </c>
      <c r="C175" s="11">
        <v>220.23264</v>
      </c>
      <c r="D175" s="11">
        <v>0.187426168982036</v>
      </c>
      <c r="E175" s="8">
        <f t="shared" si="1"/>
        <v>0.1117384227</v>
      </c>
      <c r="F175" s="8"/>
      <c r="G175" s="4">
        <f>IFERROR(__xludf.DUMMYFUNCTION("""COMPUTED_VALUE"""),44787.958333333336)</f>
        <v>44787.95833</v>
      </c>
      <c r="H175" s="2">
        <f>IFERROR(__xludf.DUMMYFUNCTION("""COMPUTED_VALUE"""),0.0568559720432559)</f>
        <v>0.05685597204</v>
      </c>
    </row>
    <row r="176">
      <c r="A176" s="10">
        <v>44747.25</v>
      </c>
      <c r="B176" s="11">
        <v>241.93</v>
      </c>
      <c r="C176" s="11">
        <v>211.71209</v>
      </c>
      <c r="D176" s="11">
        <v>0.142731149647618</v>
      </c>
      <c r="E176" s="8">
        <f t="shared" si="1"/>
        <v>0.1045356584</v>
      </c>
      <c r="F176" s="8"/>
      <c r="G176" s="4">
        <f>IFERROR(__xludf.DUMMYFUNCTION("""COMPUTED_VALUE"""),44785.958333333336)</f>
        <v>44785.95833</v>
      </c>
      <c r="H176" s="2">
        <f>IFERROR(__xludf.DUMMYFUNCTION("""COMPUTED_VALUE"""),0.03890439206270969)</f>
        <v>0.03890439206</v>
      </c>
    </row>
    <row r="177">
      <c r="A177" s="10">
        <v>44747.291666666664</v>
      </c>
      <c r="B177" s="11">
        <v>244.34</v>
      </c>
      <c r="C177" s="11">
        <v>208.81126</v>
      </c>
      <c r="D177" s="11">
        <v>0.170147625180749</v>
      </c>
      <c r="E177" s="8">
        <f t="shared" si="1"/>
        <v>0.09986333179</v>
      </c>
      <c r="F177" s="8"/>
      <c r="G177" s="4">
        <f>IFERROR(__xludf.DUMMYFUNCTION("""COMPUTED_VALUE"""),44786.958333333336)</f>
        <v>44786.95833</v>
      </c>
      <c r="H177" s="2">
        <f>IFERROR(__xludf.DUMMYFUNCTION("""COMPUTED_VALUE"""),0.03026968009891019)</f>
        <v>0.0302696801</v>
      </c>
    </row>
    <row r="178">
      <c r="A178" s="10">
        <v>44747.333333333336</v>
      </c>
      <c r="B178" s="11">
        <v>248.46</v>
      </c>
      <c r="C178" s="11">
        <v>211.48225</v>
      </c>
      <c r="D178" s="11">
        <v>0.17485037160329</v>
      </c>
      <c r="E178" s="8">
        <f t="shared" si="1"/>
        <v>0.09706845123</v>
      </c>
      <c r="F178" s="8"/>
      <c r="G178" s="4">
        <f>IFERROR(__xludf.DUMMYFUNCTION("""COMPUTED_VALUE"""),44787.958333333336)</f>
        <v>44787.95833</v>
      </c>
      <c r="H178" s="2">
        <f>IFERROR(__xludf.DUMMYFUNCTION("""COMPUTED_VALUE"""),0.06357691905978713)</f>
        <v>0.06357691906</v>
      </c>
    </row>
    <row r="179">
      <c r="A179" s="10">
        <v>44747.375</v>
      </c>
      <c r="B179" s="11">
        <v>247.18</v>
      </c>
      <c r="C179" s="11">
        <v>218.71445</v>
      </c>
      <c r="D179" s="11">
        <v>0.130149379704907</v>
      </c>
      <c r="E179" s="8">
        <f t="shared" si="1"/>
        <v>0.09499047991</v>
      </c>
      <c r="F179" s="8"/>
      <c r="G179" s="4">
        <f>IFERROR(__xludf.DUMMYFUNCTION("""COMPUTED_VALUE"""),44788.958333333336)</f>
        <v>44788.95833</v>
      </c>
      <c r="H179" s="2">
        <f>IFERROR(__xludf.DUMMYFUNCTION("""COMPUTED_VALUE"""),0.08287418312804014)</f>
        <v>0.08287418313</v>
      </c>
    </row>
    <row r="180">
      <c r="A180" s="10">
        <v>44747.416666666664</v>
      </c>
      <c r="B180" s="11">
        <v>244.84</v>
      </c>
      <c r="C180" s="11">
        <v>229.75854</v>
      </c>
      <c r="D180" s="11">
        <v>0.0656404763017731</v>
      </c>
      <c r="E180" s="8">
        <f t="shared" si="1"/>
        <v>0.09269963792</v>
      </c>
      <c r="F180" s="8"/>
      <c r="G180" s="4">
        <f>IFERROR(__xludf.DUMMYFUNCTION("""COMPUTED_VALUE"""),44786.958333333336)</f>
        <v>44786.95833</v>
      </c>
      <c r="H180" s="2">
        <f>IFERROR(__xludf.DUMMYFUNCTION("""COMPUTED_VALUE"""),0.039446767627317074)</f>
        <v>0.03944676763</v>
      </c>
    </row>
    <row r="181">
      <c r="A181" s="10">
        <v>44747.458333333336</v>
      </c>
      <c r="B181" s="11">
        <v>249.54</v>
      </c>
      <c r="C181" s="11">
        <v>243.17181</v>
      </c>
      <c r="D181" s="11">
        <v>0.0261880273046452</v>
      </c>
      <c r="E181" s="8">
        <f t="shared" si="1"/>
        <v>0.09008175442</v>
      </c>
      <c r="F181" s="8"/>
      <c r="G181" s="4">
        <f>IFERROR(__xludf.DUMMYFUNCTION("""COMPUTED_VALUE"""),44787.958333333336)</f>
        <v>44787.95833</v>
      </c>
      <c r="H181" s="2">
        <f>IFERROR(__xludf.DUMMYFUNCTION("""COMPUTED_VALUE"""),0.05038497752987539)</f>
        <v>0.05038497753</v>
      </c>
    </row>
    <row r="182">
      <c r="A182" s="10">
        <v>44747.5</v>
      </c>
      <c r="B182" s="11">
        <v>253.7</v>
      </c>
      <c r="C182" s="11">
        <v>256.20112</v>
      </c>
      <c r="D182" s="11">
        <v>0.00976233046912525</v>
      </c>
      <c r="E182" s="8">
        <f t="shared" si="1"/>
        <v>0.08649233065</v>
      </c>
      <c r="F182" s="8"/>
      <c r="G182" s="4">
        <f>IFERROR(__xludf.DUMMYFUNCTION("""COMPUTED_VALUE"""),44788.958333333336)</f>
        <v>44788.95833</v>
      </c>
      <c r="H182" s="2">
        <f>IFERROR(__xludf.DUMMYFUNCTION("""COMPUTED_VALUE"""),0.05292177616763199)</f>
        <v>0.05292177617</v>
      </c>
    </row>
    <row r="183">
      <c r="A183" s="10">
        <v>44747.541666666664</v>
      </c>
      <c r="B183" s="11">
        <v>255.96</v>
      </c>
      <c r="C183" s="11">
        <v>267.6456</v>
      </c>
      <c r="D183" s="11">
        <v>0.043660721491405</v>
      </c>
      <c r="E183" s="8">
        <f t="shared" si="1"/>
        <v>0.08427363885</v>
      </c>
      <c r="F183" s="8"/>
      <c r="G183" s="4">
        <f>IFERROR(__xludf.DUMMYFUNCTION("""COMPUTED_VALUE"""),44789.958333333336)</f>
        <v>44789.95833</v>
      </c>
      <c r="H183" s="2">
        <f>IFERROR(__xludf.DUMMYFUNCTION("""COMPUTED_VALUE"""),0.03459928274321978)</f>
        <v>0.03459928274</v>
      </c>
    </row>
    <row r="184">
      <c r="A184" s="10">
        <v>44747.583333333336</v>
      </c>
      <c r="B184" s="11">
        <v>231.96</v>
      </c>
      <c r="C184" s="11">
        <v>278.54313</v>
      </c>
      <c r="D184" s="11">
        <v>0.167238481164478</v>
      </c>
      <c r="E184" s="8">
        <f t="shared" si="1"/>
        <v>0.09053036685</v>
      </c>
      <c r="F184" s="8"/>
      <c r="G184" s="4">
        <f>IFERROR(__xludf.DUMMYFUNCTION("""COMPUTED_VALUE"""),44787.958333333336)</f>
        <v>44787.95833</v>
      </c>
      <c r="H184" s="2">
        <f>IFERROR(__xludf.DUMMYFUNCTION("""COMPUTED_VALUE"""),0.0358225052329515)</f>
        <v>0.03582250523</v>
      </c>
    </row>
    <row r="185">
      <c r="A185" s="10">
        <v>44747.625</v>
      </c>
      <c r="B185" s="11">
        <v>219.23</v>
      </c>
      <c r="C185" s="11">
        <v>289.88891</v>
      </c>
      <c r="D185" s="11">
        <v>0.243744784855688</v>
      </c>
      <c r="E185" s="8">
        <f t="shared" si="1"/>
        <v>0.09611151675</v>
      </c>
      <c r="F185" s="8"/>
      <c r="G185" s="4">
        <f>IFERROR(__xludf.DUMMYFUNCTION("""COMPUTED_VALUE"""),44788.958333333336)</f>
        <v>44788.95833</v>
      </c>
      <c r="H185" s="2">
        <f>IFERROR(__xludf.DUMMYFUNCTION("""COMPUTED_VALUE"""),0.050022528962422076)</f>
        <v>0.05002252896</v>
      </c>
    </row>
    <row r="186">
      <c r="A186" s="10">
        <v>44747.666666666664</v>
      </c>
      <c r="B186" s="11">
        <v>235.56</v>
      </c>
      <c r="C186" s="11">
        <v>298.45197</v>
      </c>
      <c r="D186" s="11">
        <v>0.210727273805564</v>
      </c>
      <c r="E186" s="8">
        <f t="shared" si="1"/>
        <v>0.1027073383</v>
      </c>
      <c r="F186" s="8"/>
      <c r="G186" s="4">
        <f>IFERROR(__xludf.DUMMYFUNCTION("""COMPUTED_VALUE"""),44789.958333333336)</f>
        <v>44789.95833</v>
      </c>
      <c r="H186" s="2">
        <f>IFERROR(__xludf.DUMMYFUNCTION("""COMPUTED_VALUE"""),0.042834780299055464)</f>
        <v>0.0428347803</v>
      </c>
    </row>
    <row r="187">
      <c r="A187" s="10">
        <v>44747.708333333336</v>
      </c>
      <c r="B187" s="11">
        <v>255.83</v>
      </c>
      <c r="C187" s="11">
        <v>304.86842</v>
      </c>
      <c r="D187" s="11">
        <v>0.160851097663706</v>
      </c>
      <c r="E187" s="8">
        <f t="shared" si="1"/>
        <v>0.1086398823</v>
      </c>
      <c r="F187" s="8"/>
      <c r="G187" s="4">
        <f>IFERROR(__xludf.DUMMYFUNCTION("""COMPUTED_VALUE"""),44790.958333333336)</f>
        <v>44790.95833</v>
      </c>
      <c r="H187" s="2">
        <f>IFERROR(__xludf.DUMMYFUNCTION("""COMPUTED_VALUE"""),0.04804657643711058)</f>
        <v>0.04804657644</v>
      </c>
    </row>
    <row r="188">
      <c r="A188" s="10">
        <v>44747.75</v>
      </c>
      <c r="B188" s="11">
        <v>280.35</v>
      </c>
      <c r="C188" s="11">
        <v>308.46329</v>
      </c>
      <c r="D188" s="11">
        <v>0.0911398241262354</v>
      </c>
      <c r="E188" s="8">
        <f t="shared" si="1"/>
        <v>0.110181478</v>
      </c>
      <c r="F188" s="8"/>
      <c r="G188" s="4">
        <f>IFERROR(__xludf.DUMMYFUNCTION("""COMPUTED_VALUE"""),44788.958333333336)</f>
        <v>44788.95833</v>
      </c>
      <c r="H188" s="2">
        <f>IFERROR(__xludf.DUMMYFUNCTION("""COMPUTED_VALUE"""),0.035516798234924915)</f>
        <v>0.03551679823</v>
      </c>
    </row>
    <row r="189">
      <c r="A189" s="10">
        <v>44747.791666666664</v>
      </c>
      <c r="B189" s="11">
        <v>295.45</v>
      </c>
      <c r="C189" s="11">
        <v>309.40322</v>
      </c>
      <c r="D189" s="11">
        <v>0.0450972035779071</v>
      </c>
      <c r="E189" s="8">
        <f t="shared" si="1"/>
        <v>0.1092300115</v>
      </c>
      <c r="F189" s="8"/>
      <c r="G189" s="4">
        <f>IFERROR(__xludf.DUMMYFUNCTION("""COMPUTED_VALUE"""),44789.958333333336)</f>
        <v>44789.95833</v>
      </c>
      <c r="H189" s="2">
        <f>IFERROR(__xludf.DUMMYFUNCTION("""COMPUTED_VALUE"""),0.03205142860862915)</f>
        <v>0.03205142861</v>
      </c>
    </row>
    <row r="190">
      <c r="A190" s="10">
        <v>44747.833333333336</v>
      </c>
      <c r="B190" s="11">
        <v>300.33</v>
      </c>
      <c r="C190" s="11">
        <v>309.11666</v>
      </c>
      <c r="D190" s="11">
        <v>0.0284250612697485</v>
      </c>
      <c r="E190" s="8">
        <f t="shared" si="1"/>
        <v>0.1067872685</v>
      </c>
      <c r="F190" s="8"/>
      <c r="G190" s="4">
        <f>IFERROR(__xludf.DUMMYFUNCTION("""COMPUTED_VALUE"""),44790.958333333336)</f>
        <v>44790.95833</v>
      </c>
      <c r="H190" s="2">
        <f>IFERROR(__xludf.DUMMYFUNCTION("""COMPUTED_VALUE"""),0.05461411777998854)</f>
        <v>0.05461411778</v>
      </c>
    </row>
    <row r="191">
      <c r="A191" s="10">
        <v>44747.875</v>
      </c>
      <c r="B191" s="11">
        <v>301.56</v>
      </c>
      <c r="C191" s="11">
        <v>308.5093</v>
      </c>
      <c r="D191" s="11">
        <v>0.0225254149550758</v>
      </c>
      <c r="E191" s="8">
        <f t="shared" si="1"/>
        <v>0.1040523937</v>
      </c>
      <c r="F191" s="8"/>
      <c r="G191" s="4">
        <f>IFERROR(__xludf.DUMMYFUNCTION("""COMPUTED_VALUE"""),44791.958333333336)</f>
        <v>44791.95833</v>
      </c>
      <c r="H191" s="2">
        <f>IFERROR(__xludf.DUMMYFUNCTION("""COMPUTED_VALUE"""),0.07131428358526967)</f>
        <v>0.07131428359</v>
      </c>
    </row>
    <row r="192">
      <c r="A192" s="10">
        <v>44747.916666666664</v>
      </c>
      <c r="B192" s="11">
        <v>301.68</v>
      </c>
      <c r="C192" s="11">
        <v>306.41687</v>
      </c>
      <c r="D192" s="11">
        <v>0.0154589073375758</v>
      </c>
      <c r="E192" s="8">
        <f t="shared" si="1"/>
        <v>0.101928535</v>
      </c>
      <c r="F192" s="8"/>
      <c r="G192" s="4">
        <f>IFERROR(__xludf.DUMMYFUNCTION("""COMPUTED_VALUE"""),44789.958333333336)</f>
        <v>44789.95833</v>
      </c>
      <c r="H192" s="2">
        <f>IFERROR(__xludf.DUMMYFUNCTION("""COMPUTED_VALUE"""),0.06997553409388109)</f>
        <v>0.06997553409</v>
      </c>
    </row>
    <row r="193">
      <c r="A193" s="10">
        <v>44747.958333333336</v>
      </c>
      <c r="B193" s="11">
        <v>306.31</v>
      </c>
      <c r="C193" s="11">
        <v>303.26019</v>
      </c>
      <c r="D193" s="11">
        <v>0.0100567436827101</v>
      </c>
      <c r="E193" s="8">
        <f t="shared" si="1"/>
        <v>0.100607819</v>
      </c>
      <c r="F193" s="8"/>
      <c r="G193" s="4">
        <f>IFERROR(__xludf.DUMMYFUNCTION("""COMPUTED_VALUE"""),44790.958333333336)</f>
        <v>44790.95833</v>
      </c>
      <c r="H193" s="2">
        <f>IFERROR(__xludf.DUMMYFUNCTION("""COMPUTED_VALUE"""),0.06446914219065382)</f>
        <v>0.06446914219</v>
      </c>
    </row>
    <row r="194">
      <c r="A194" s="10">
        <v>44745.0</v>
      </c>
      <c r="B194" s="11">
        <v>289.01</v>
      </c>
      <c r="C194" s="11">
        <v>283.75998</v>
      </c>
      <c r="D194" s="11">
        <v>0.0185016223922767</v>
      </c>
      <c r="E194" s="8">
        <f t="shared" si="1"/>
        <v>0.100686999</v>
      </c>
      <c r="F194" s="8"/>
      <c r="G194" s="4">
        <f>IFERROR(__xludf.DUMMYFUNCTION("""COMPUTED_VALUE"""),44791.958333333336)</f>
        <v>44791.95833</v>
      </c>
      <c r="H194" s="2">
        <f>IFERROR(__xludf.DUMMYFUNCTION("""COMPUTED_VALUE"""),0.06885439421249005)</f>
        <v>0.06885439421</v>
      </c>
    </row>
    <row r="195">
      <c r="A195" s="10">
        <v>44745.041666666664</v>
      </c>
      <c r="B195" s="11">
        <v>295.7</v>
      </c>
      <c r="C195" s="11">
        <v>288.22931</v>
      </c>
      <c r="D195" s="11">
        <v>0.025919258523708</v>
      </c>
      <c r="E195" s="8">
        <f t="shared" si="1"/>
        <v>0.1006708756</v>
      </c>
      <c r="F195" s="8"/>
      <c r="G195" s="4">
        <f>IFERROR(__xludf.DUMMYFUNCTION("""COMPUTED_VALUE"""),44792.958333333336)</f>
        <v>44792.95833</v>
      </c>
      <c r="H195" s="2">
        <f>IFERROR(__xludf.DUMMYFUNCTION("""COMPUTED_VALUE"""),0.059079147533517486)</f>
        <v>0.05907914753</v>
      </c>
    </row>
    <row r="196">
      <c r="A196" s="10">
        <v>44745.083333333336</v>
      </c>
      <c r="B196" s="11">
        <v>306.41</v>
      </c>
      <c r="C196" s="11">
        <v>287.79615</v>
      </c>
      <c r="D196" s="11">
        <v>0.0646772029438198</v>
      </c>
      <c r="E196" s="8">
        <f t="shared" si="1"/>
        <v>0.09978348063</v>
      </c>
      <c r="F196" s="8"/>
      <c r="G196" s="4">
        <f>IFERROR(__xludf.DUMMYFUNCTION("""COMPUTED_VALUE"""),44790.958333333336)</f>
        <v>44790.95833</v>
      </c>
      <c r="H196" s="2">
        <f>IFERROR(__xludf.DUMMYFUNCTION("""COMPUTED_VALUE"""),0.04336593056700147)</f>
        <v>0.04336593057</v>
      </c>
    </row>
    <row r="197">
      <c r="A197" s="10">
        <v>44745.125</v>
      </c>
      <c r="B197" s="11">
        <v>310.67</v>
      </c>
      <c r="C197" s="11">
        <v>283.75012</v>
      </c>
      <c r="D197" s="11">
        <v>0.0948717836665585</v>
      </c>
      <c r="E197" s="8">
        <f t="shared" si="1"/>
        <v>0.09747325733</v>
      </c>
      <c r="F197" s="8"/>
      <c r="G197" s="4">
        <f>IFERROR(__xludf.DUMMYFUNCTION("""COMPUTED_VALUE"""),44791.958333333336)</f>
        <v>44791.95833</v>
      </c>
      <c r="H197" s="2">
        <f>IFERROR(__xludf.DUMMYFUNCTION("""COMPUTED_VALUE"""),0.07114136483149806)</f>
        <v>0.07114136483</v>
      </c>
    </row>
    <row r="198">
      <c r="A198" s="10">
        <v>44745.166666666664</v>
      </c>
      <c r="B198" s="11">
        <v>311.41</v>
      </c>
      <c r="C198" s="11">
        <v>278.50217</v>
      </c>
      <c r="D198" s="11">
        <v>0.118160048806801</v>
      </c>
      <c r="E198" s="8">
        <f t="shared" si="1"/>
        <v>0.09449795664</v>
      </c>
      <c r="F198" s="8"/>
      <c r="G198" s="4">
        <f>IFERROR(__xludf.DUMMYFUNCTION("""COMPUTED_VALUE"""),44792.958333333336)</f>
        <v>44792.95833</v>
      </c>
      <c r="H198" s="2">
        <f>IFERROR(__xludf.DUMMYFUNCTION("""COMPUTED_VALUE"""),0.05404472660815334)</f>
        <v>0.05404472661</v>
      </c>
    </row>
    <row r="199">
      <c r="A199" s="10">
        <v>44745.208333333336</v>
      </c>
      <c r="B199" s="11">
        <v>310.62</v>
      </c>
      <c r="C199" s="11">
        <v>274.51572</v>
      </c>
      <c r="D199" s="11">
        <v>0.131519899843987</v>
      </c>
      <c r="E199" s="8">
        <f t="shared" si="1"/>
        <v>0.09216852876</v>
      </c>
      <c r="F199" s="8"/>
      <c r="G199" s="4">
        <f>IFERROR(__xludf.DUMMYFUNCTION("""COMPUTED_VALUE"""),44793.958333333336)</f>
        <v>44793.95833</v>
      </c>
      <c r="H199" s="2">
        <f>IFERROR(__xludf.DUMMYFUNCTION("""COMPUTED_VALUE"""),0.09074872129555388)</f>
        <v>0.0907487213</v>
      </c>
    </row>
    <row r="200">
      <c r="A200" s="10">
        <v>44745.25</v>
      </c>
      <c r="B200" s="11">
        <v>301.36</v>
      </c>
      <c r="C200" s="11">
        <v>273.9112</v>
      </c>
      <c r="D200" s="11">
        <v>0.100210579195009</v>
      </c>
      <c r="E200" s="8">
        <f t="shared" si="1"/>
        <v>0.09039683833</v>
      </c>
      <c r="F200" s="8"/>
      <c r="G200" s="4">
        <f>IFERROR(__xludf.DUMMYFUNCTION("""COMPUTED_VALUE"""),44791.958333333336)</f>
        <v>44791.95833</v>
      </c>
      <c r="H200" s="2">
        <f>IFERROR(__xludf.DUMMYFUNCTION("""COMPUTED_VALUE"""),0.06613347063914177)</f>
        <v>0.06613347064</v>
      </c>
    </row>
    <row r="201">
      <c r="A201" s="10">
        <v>44745.291666666664</v>
      </c>
      <c r="B201" s="11">
        <v>295.25</v>
      </c>
      <c r="C201" s="11">
        <v>276.00625</v>
      </c>
      <c r="D201" s="11">
        <v>0.0697221530309548</v>
      </c>
      <c r="E201" s="8">
        <f t="shared" si="1"/>
        <v>0.08621244365</v>
      </c>
      <c r="F201" s="8"/>
      <c r="G201" s="4">
        <f>IFERROR(__xludf.DUMMYFUNCTION("""COMPUTED_VALUE"""),44792.958333333336)</f>
        <v>44792.95833</v>
      </c>
      <c r="H201" s="2">
        <f>IFERROR(__xludf.DUMMYFUNCTION("""COMPUTED_VALUE"""),0.04815030660920506)</f>
        <v>0.04815030661</v>
      </c>
    </row>
    <row r="202">
      <c r="A202" s="10">
        <v>44745.333333333336</v>
      </c>
      <c r="B202" s="11">
        <v>293.51</v>
      </c>
      <c r="C202" s="11">
        <v>279.67529</v>
      </c>
      <c r="D202" s="11">
        <v>0.0494670444428607</v>
      </c>
      <c r="E202" s="8">
        <f t="shared" si="1"/>
        <v>0.08098813836</v>
      </c>
      <c r="F202" s="8"/>
      <c r="G202" s="4">
        <f>IFERROR(__xludf.DUMMYFUNCTION("""COMPUTED_VALUE"""),44793.958333333336)</f>
        <v>44793.95833</v>
      </c>
      <c r="H202" s="2">
        <f>IFERROR(__xludf.DUMMYFUNCTION("""COMPUTED_VALUE"""),0.062272624736886634)</f>
        <v>0.06227262474</v>
      </c>
    </row>
    <row r="203">
      <c r="A203" s="10">
        <v>44745.375</v>
      </c>
      <c r="B203" s="11">
        <v>298.44</v>
      </c>
      <c r="C203" s="11">
        <v>284.93298</v>
      </c>
      <c r="D203" s="11">
        <v>0.047404200103477</v>
      </c>
      <c r="E203" s="8">
        <f t="shared" si="1"/>
        <v>0.07754042254</v>
      </c>
      <c r="F203" s="8"/>
      <c r="G203" s="4">
        <f>IFERROR(__xludf.DUMMYFUNCTION("""COMPUTED_VALUE"""),44794.958333333336)</f>
        <v>44794.95833</v>
      </c>
      <c r="H203" s="2">
        <f>IFERROR(__xludf.DUMMYFUNCTION("""COMPUTED_VALUE"""),0.06870727619800977)</f>
        <v>0.0687072762</v>
      </c>
    </row>
    <row r="204">
      <c r="A204" s="10">
        <v>44745.416666666664</v>
      </c>
      <c r="B204" s="11">
        <v>305.97</v>
      </c>
      <c r="C204" s="11">
        <v>292.40733</v>
      </c>
      <c r="D204" s="11">
        <v>0.0463827975858198</v>
      </c>
      <c r="E204" s="8">
        <f t="shared" si="1"/>
        <v>0.07673801926</v>
      </c>
      <c r="F204" s="8"/>
      <c r="G204" s="4">
        <f>IFERROR(__xludf.DUMMYFUNCTION("""COMPUTED_VALUE"""),44792.958333333336)</f>
        <v>44792.95833</v>
      </c>
      <c r="H204" s="2">
        <f>IFERROR(__xludf.DUMMYFUNCTION("""COMPUTED_VALUE"""),0.03264517126998174)</f>
        <v>0.03264517127</v>
      </c>
    </row>
    <row r="205">
      <c r="A205" s="10">
        <v>44745.458333333336</v>
      </c>
      <c r="B205" s="11">
        <v>304.09</v>
      </c>
      <c r="C205" s="11">
        <v>301.88321</v>
      </c>
      <c r="D205" s="11">
        <v>0.0073100786227891</v>
      </c>
      <c r="E205" s="8">
        <f t="shared" si="1"/>
        <v>0.07595143806</v>
      </c>
      <c r="F205" s="8"/>
      <c r="G205" s="4">
        <f>IFERROR(__xludf.DUMMYFUNCTION("""COMPUTED_VALUE"""),44793.958333333336)</f>
        <v>44793.95833</v>
      </c>
      <c r="H205" s="2">
        <f>IFERROR(__xludf.DUMMYFUNCTION("""COMPUTED_VALUE"""),0.06536939649910538)</f>
        <v>0.0653693965</v>
      </c>
    </row>
    <row r="206">
      <c r="A206" s="10">
        <v>44745.5</v>
      </c>
      <c r="B206" s="11">
        <v>310.2</v>
      </c>
      <c r="C206" s="11">
        <v>309.89769</v>
      </c>
      <c r="D206" s="11">
        <v>9.75515499970255E-4</v>
      </c>
      <c r="E206" s="8">
        <f t="shared" si="1"/>
        <v>0.07558532077</v>
      </c>
      <c r="F206" s="8"/>
      <c r="G206" s="4">
        <f>IFERROR(__xludf.DUMMYFUNCTION("""COMPUTED_VALUE"""),44794.958333333336)</f>
        <v>44794.95833</v>
      </c>
      <c r="H206" s="2">
        <f>IFERROR(__xludf.DUMMYFUNCTION("""COMPUTED_VALUE"""),0.06458456268836409)</f>
        <v>0.06458456269</v>
      </c>
    </row>
    <row r="207">
      <c r="A207" s="10">
        <v>44745.541666666664</v>
      </c>
      <c r="B207" s="11">
        <v>300.5</v>
      </c>
      <c r="C207" s="11">
        <v>313.91874</v>
      </c>
      <c r="D207" s="11">
        <v>0.0427459029683924</v>
      </c>
      <c r="E207" s="8">
        <f t="shared" si="1"/>
        <v>0.07554720334</v>
      </c>
      <c r="F207" s="8"/>
      <c r="G207" s="4">
        <f>IFERROR(__xludf.DUMMYFUNCTION("""COMPUTED_VALUE"""),44795.958333333336)</f>
        <v>44795.95833</v>
      </c>
      <c r="H207" s="2">
        <f>IFERROR(__xludf.DUMMYFUNCTION("""COMPUTED_VALUE"""),0.11555983965467527)</f>
        <v>0.1155598397</v>
      </c>
    </row>
    <row r="208">
      <c r="A208" s="10">
        <v>44745.583333333336</v>
      </c>
      <c r="B208" s="11">
        <v>274.14</v>
      </c>
      <c r="C208" s="11">
        <v>313.35987</v>
      </c>
      <c r="D208" s="11">
        <v>0.125159197953458</v>
      </c>
      <c r="E208" s="8">
        <f t="shared" si="1"/>
        <v>0.07379389987</v>
      </c>
      <c r="F208" s="8"/>
      <c r="G208" s="4">
        <f>IFERROR(__xludf.DUMMYFUNCTION("""COMPUTED_VALUE"""),44793.958333333336)</f>
        <v>44793.95833</v>
      </c>
      <c r="H208" s="2">
        <f>IFERROR(__xludf.DUMMYFUNCTION("""COMPUTED_VALUE"""),0.04791475018494417)</f>
        <v>0.04791475018</v>
      </c>
    </row>
    <row r="209">
      <c r="A209" s="10">
        <v>44745.625</v>
      </c>
      <c r="B209" s="11">
        <v>260.53</v>
      </c>
      <c r="C209" s="11">
        <v>311.04635</v>
      </c>
      <c r="D209" s="11">
        <v>0.162407789064234</v>
      </c>
      <c r="E209" s="8">
        <f t="shared" si="1"/>
        <v>0.07040485838</v>
      </c>
      <c r="F209" s="8"/>
      <c r="G209" s="4">
        <f>IFERROR(__xludf.DUMMYFUNCTION("""COMPUTED_VALUE"""),44794.958333333336)</f>
        <v>44794.95833</v>
      </c>
      <c r="H209" s="2">
        <f>IFERROR(__xludf.DUMMYFUNCTION("""COMPUTED_VALUE"""),0.059850627913044525)</f>
        <v>0.05985062791</v>
      </c>
    </row>
    <row r="210">
      <c r="A210" s="10">
        <v>44745.666666666664</v>
      </c>
      <c r="B210" s="11">
        <v>272.8</v>
      </c>
      <c r="C210" s="11">
        <v>306.93801</v>
      </c>
      <c r="D210" s="11">
        <v>0.111221187626778</v>
      </c>
      <c r="E210" s="8">
        <f t="shared" si="1"/>
        <v>0.06625877145</v>
      </c>
      <c r="F210" s="8"/>
      <c r="G210" s="4">
        <f>IFERROR(__xludf.DUMMYFUNCTION("""COMPUTED_VALUE"""),44795.958333333336)</f>
        <v>44795.95833</v>
      </c>
      <c r="H210" s="2">
        <f>IFERROR(__xludf.DUMMYFUNCTION("""COMPUTED_VALUE"""),0.07909508272100167)</f>
        <v>0.07909508272</v>
      </c>
    </row>
    <row r="211">
      <c r="A211" s="10">
        <v>44745.708333333336</v>
      </c>
      <c r="B211" s="11">
        <v>283.5</v>
      </c>
      <c r="C211" s="11">
        <v>302.86012</v>
      </c>
      <c r="D211" s="11">
        <v>0.0639242961404096</v>
      </c>
      <c r="E211" s="8">
        <f t="shared" si="1"/>
        <v>0.06222015472</v>
      </c>
      <c r="F211" s="8"/>
      <c r="G211" s="4">
        <f>IFERROR(__xludf.DUMMYFUNCTION("""COMPUTED_VALUE"""),44796.958333333336)</f>
        <v>44796.95833</v>
      </c>
      <c r="H211" s="2">
        <f>IFERROR(__xludf.DUMMYFUNCTION("""COMPUTED_VALUE"""),0.05399053552205721)</f>
        <v>0.05399053552</v>
      </c>
    </row>
    <row r="212">
      <c r="A212" s="10">
        <v>44745.75</v>
      </c>
      <c r="B212" s="11">
        <v>283.51</v>
      </c>
      <c r="C212" s="11">
        <v>299.17221</v>
      </c>
      <c r="D212" s="11">
        <v>0.0523518210464802</v>
      </c>
      <c r="E212" s="8">
        <f t="shared" si="1"/>
        <v>0.06060398793</v>
      </c>
      <c r="F212" s="8"/>
      <c r="G212" s="4">
        <f>IFERROR(__xludf.DUMMYFUNCTION("""COMPUTED_VALUE"""),44794.958333333336)</f>
        <v>44794.95833</v>
      </c>
      <c r="H212" s="2">
        <f>IFERROR(__xludf.DUMMYFUNCTION("""COMPUTED_VALUE"""),0.042407175858810896)</f>
        <v>0.04240717586</v>
      </c>
    </row>
    <row r="213">
      <c r="A213" s="10">
        <v>44745.791666666664</v>
      </c>
      <c r="B213" s="11">
        <v>285.69</v>
      </c>
      <c r="C213" s="11">
        <v>296.78398</v>
      </c>
      <c r="D213" s="11">
        <v>0.0373806564626567</v>
      </c>
      <c r="E213" s="8">
        <f t="shared" si="1"/>
        <v>0.06028246513</v>
      </c>
      <c r="F213" s="8"/>
      <c r="G213" s="4">
        <f>IFERROR(__xludf.DUMMYFUNCTION("""COMPUTED_VALUE"""),44795.958333333336)</f>
        <v>44795.95833</v>
      </c>
      <c r="H213" s="2">
        <f>IFERROR(__xludf.DUMMYFUNCTION("""COMPUTED_VALUE"""),0.08836434934444516)</f>
        <v>0.08836434934</v>
      </c>
    </row>
    <row r="214">
      <c r="A214" s="10">
        <v>44745.833333333336</v>
      </c>
      <c r="B214" s="11">
        <v>282.32</v>
      </c>
      <c r="C214" s="11">
        <v>296.54321</v>
      </c>
      <c r="D214" s="11">
        <v>0.0479633642597987</v>
      </c>
      <c r="E214" s="8">
        <f t="shared" si="1"/>
        <v>0.06109656109</v>
      </c>
      <c r="F214" s="8"/>
      <c r="G214" s="4">
        <f>IFERROR(__xludf.DUMMYFUNCTION("""COMPUTED_VALUE"""),44796.958333333336)</f>
        <v>44796.95833</v>
      </c>
      <c r="H214" s="2">
        <f>IFERROR(__xludf.DUMMYFUNCTION("""COMPUTED_VALUE"""),0.04891665954295108)</f>
        <v>0.04891665954</v>
      </c>
    </row>
    <row r="215">
      <c r="A215" s="10">
        <v>44745.875</v>
      </c>
      <c r="B215" s="11">
        <v>280.4</v>
      </c>
      <c r="C215" s="11">
        <v>299.40338</v>
      </c>
      <c r="D215" s="11">
        <v>0.0634708265484512</v>
      </c>
      <c r="E215" s="8">
        <f t="shared" si="1"/>
        <v>0.06280261991</v>
      </c>
      <c r="F215" s="8"/>
      <c r="G215" s="4">
        <f>IFERROR(__xludf.DUMMYFUNCTION("""COMPUTED_VALUE"""),44797.958333333336)</f>
        <v>44797.95833</v>
      </c>
      <c r="H215" s="2">
        <f>IFERROR(__xludf.DUMMYFUNCTION("""COMPUTED_VALUE"""),0.046079916966160546)</f>
        <v>0.04607991697</v>
      </c>
    </row>
    <row r="216">
      <c r="A216" s="10">
        <v>44745.916666666664</v>
      </c>
      <c r="B216" s="11">
        <v>276.76</v>
      </c>
      <c r="C216" s="11">
        <v>305.27475</v>
      </c>
      <c r="D216" s="11">
        <v>0.0934068408867749</v>
      </c>
      <c r="E216" s="8">
        <f t="shared" si="1"/>
        <v>0.06605045047</v>
      </c>
      <c r="F216" s="8"/>
      <c r="G216" s="4">
        <f>IFERROR(__xludf.DUMMYFUNCTION("""COMPUTED_VALUE"""),44795.958333333336)</f>
        <v>44795.95833</v>
      </c>
      <c r="H216" s="2">
        <f>IFERROR(__xludf.DUMMYFUNCTION("""COMPUTED_VALUE"""),0.06332582174591946)</f>
        <v>0.06332582175</v>
      </c>
    </row>
    <row r="217">
      <c r="A217" s="10">
        <v>44745.958333333336</v>
      </c>
      <c r="B217" s="11">
        <v>269.15</v>
      </c>
      <c r="C217" s="11">
        <v>312.83909</v>
      </c>
      <c r="D217" s="11">
        <v>0.139653551606993</v>
      </c>
      <c r="E217" s="8">
        <f t="shared" si="1"/>
        <v>0.07145031747</v>
      </c>
      <c r="F217" s="8"/>
      <c r="G217" s="4">
        <f>IFERROR(__xludf.DUMMYFUNCTION("""COMPUTED_VALUE"""),44796.958333333336)</f>
        <v>44796.95833</v>
      </c>
      <c r="H217" s="2">
        <f>IFERROR(__xludf.DUMMYFUNCTION("""COMPUTED_VALUE"""),0.03501889420197809)</f>
        <v>0.0350188942</v>
      </c>
    </row>
    <row r="218">
      <c r="A218" s="10">
        <v>44746.0</v>
      </c>
      <c r="B218" s="11">
        <v>268.18</v>
      </c>
      <c r="C218" s="11">
        <v>313.24356</v>
      </c>
      <c r="D218" s="11">
        <v>0.143861090073168</v>
      </c>
      <c r="E218" s="8">
        <f t="shared" si="1"/>
        <v>0.07667362862</v>
      </c>
      <c r="F218" s="8"/>
      <c r="G218" s="4">
        <f>IFERROR(__xludf.DUMMYFUNCTION("""COMPUTED_VALUE"""),44797.958333333336)</f>
        <v>44797.95833</v>
      </c>
      <c r="H218" s="2">
        <f>IFERROR(__xludf.DUMMYFUNCTION("""COMPUTED_VALUE"""),0.049332463993119295)</f>
        <v>0.04933246399</v>
      </c>
    </row>
    <row r="219">
      <c r="A219" s="10">
        <v>44746.041666666664</v>
      </c>
      <c r="B219" s="11">
        <v>280.19</v>
      </c>
      <c r="C219" s="11">
        <v>303.09554</v>
      </c>
      <c r="D219" s="11">
        <v>0.0755720127059607</v>
      </c>
      <c r="E219" s="8">
        <f t="shared" si="1"/>
        <v>0.07874249338</v>
      </c>
      <c r="F219" s="8"/>
      <c r="G219" s="4">
        <f>IFERROR(__xludf.DUMMYFUNCTION("""COMPUTED_VALUE"""),44798.958333333336)</f>
        <v>44798.95833</v>
      </c>
      <c r="H219" s="2">
        <f>IFERROR(__xludf.DUMMYFUNCTION("""COMPUTED_VALUE"""),0.04309939714640971)</f>
        <v>0.04309939715</v>
      </c>
    </row>
    <row r="220">
      <c r="A220" s="10">
        <v>44746.083333333336</v>
      </c>
      <c r="B220" s="11">
        <v>292.11</v>
      </c>
      <c r="C220" s="11">
        <v>286.83534</v>
      </c>
      <c r="D220" s="11">
        <v>0.0183891566499443</v>
      </c>
      <c r="E220" s="8">
        <f t="shared" si="1"/>
        <v>0.07681382478</v>
      </c>
      <c r="F220" s="8"/>
      <c r="G220" s="4">
        <f>IFERROR(__xludf.DUMMYFUNCTION("""COMPUTED_VALUE"""),44796.958333333336)</f>
        <v>44796.95833</v>
      </c>
      <c r="H220" s="2">
        <f>IFERROR(__xludf.DUMMYFUNCTION("""COMPUTED_VALUE"""),0.045653148767873956)</f>
        <v>0.04565314877</v>
      </c>
    </row>
    <row r="221">
      <c r="A221" s="10">
        <v>44746.125</v>
      </c>
      <c r="B221" s="11">
        <v>305.87</v>
      </c>
      <c r="C221" s="11">
        <v>268.90763</v>
      </c>
      <c r="D221" s="11">
        <v>0.137453779202918</v>
      </c>
      <c r="E221" s="8">
        <f t="shared" si="1"/>
        <v>0.0785880746</v>
      </c>
      <c r="F221" s="8"/>
      <c r="G221" s="4">
        <f>IFERROR(__xludf.DUMMYFUNCTION("""COMPUTED_VALUE"""),44797.958333333336)</f>
        <v>44797.95833</v>
      </c>
      <c r="H221" s="2">
        <f>IFERROR(__xludf.DUMMYFUNCTION("""COMPUTED_VALUE"""),0.039869371325335405)</f>
        <v>0.03986937133</v>
      </c>
    </row>
    <row r="222">
      <c r="A222" s="10">
        <v>44746.166666666664</v>
      </c>
      <c r="B222" s="11">
        <v>310.38</v>
      </c>
      <c r="C222" s="11">
        <v>252.32324</v>
      </c>
      <c r="D222" s="11">
        <v>0.230088833672237</v>
      </c>
      <c r="E222" s="8">
        <f t="shared" si="1"/>
        <v>0.08325177397</v>
      </c>
      <c r="F222" s="8"/>
      <c r="G222" s="4">
        <f>IFERROR(__xludf.DUMMYFUNCTION("""COMPUTED_VALUE"""),44798.958333333336)</f>
        <v>44798.95833</v>
      </c>
      <c r="H222" s="2">
        <f>IFERROR(__xludf.DUMMYFUNCTION("""COMPUTED_VALUE"""),0.04708651819569479)</f>
        <v>0.0470865182</v>
      </c>
    </row>
    <row r="223">
      <c r="A223" s="10">
        <v>44746.208333333336</v>
      </c>
      <c r="B223" s="11">
        <v>309.21</v>
      </c>
      <c r="C223" s="11">
        <v>239.78632</v>
      </c>
      <c r="D223" s="11">
        <v>0.289523105404845</v>
      </c>
      <c r="E223" s="8">
        <f t="shared" si="1"/>
        <v>0.08983524086</v>
      </c>
      <c r="F223" s="8"/>
      <c r="G223" s="4">
        <f>IFERROR(__xludf.DUMMYFUNCTION("""COMPUTED_VALUE"""),44799.958333333336)</f>
        <v>44799.95833</v>
      </c>
      <c r="H223" s="2">
        <f>IFERROR(__xludf.DUMMYFUNCTION("""COMPUTED_VALUE"""),0.035780579206330924)</f>
        <v>0.03578057921</v>
      </c>
    </row>
    <row r="224">
      <c r="A224" s="10">
        <v>44746.25</v>
      </c>
      <c r="B224" s="11">
        <v>296.74</v>
      </c>
      <c r="C224" s="11">
        <v>232.33901</v>
      </c>
      <c r="D224" s="11">
        <v>0.277185436918234</v>
      </c>
      <c r="E224" s="8">
        <f t="shared" si="1"/>
        <v>0.09720919327</v>
      </c>
      <c r="F224" s="8"/>
      <c r="G224" s="4">
        <f>IFERROR(__xludf.DUMMYFUNCTION("""COMPUTED_VALUE"""),44797.958333333336)</f>
        <v>44797.95833</v>
      </c>
      <c r="H224" s="2">
        <f>IFERROR(__xludf.DUMMYFUNCTION("""COMPUTED_VALUE"""),0.035494060508887045)</f>
        <v>0.03549406051</v>
      </c>
    </row>
    <row r="225">
      <c r="A225" s="10">
        <v>44746.291666666664</v>
      </c>
      <c r="B225" s="11">
        <v>284.35</v>
      </c>
      <c r="C225" s="11">
        <v>229.06486</v>
      </c>
      <c r="D225" s="11">
        <v>0.241351467003712</v>
      </c>
      <c r="E225" s="8">
        <f t="shared" si="1"/>
        <v>0.1043604147</v>
      </c>
      <c r="F225" s="8"/>
      <c r="G225" s="4">
        <f>IFERROR(__xludf.DUMMYFUNCTION("""COMPUTED_VALUE"""),44798.958333333336)</f>
        <v>44798.95833</v>
      </c>
      <c r="H225" s="2">
        <f>IFERROR(__xludf.DUMMYFUNCTION("""COMPUTED_VALUE"""),0.036921967612522914)</f>
        <v>0.03692196761</v>
      </c>
    </row>
    <row r="226">
      <c r="A226" s="10">
        <v>44746.333333333336</v>
      </c>
      <c r="B226" s="11">
        <v>275.08</v>
      </c>
      <c r="C226" s="11">
        <v>229.53846</v>
      </c>
      <c r="D226" s="11">
        <v>0.198404833769469</v>
      </c>
      <c r="E226" s="8">
        <f t="shared" si="1"/>
        <v>0.1105661559</v>
      </c>
      <c r="F226" s="8"/>
      <c r="G226" s="4">
        <f>IFERROR(__xludf.DUMMYFUNCTION("""COMPUTED_VALUE"""),44799.958333333336)</f>
        <v>44799.95833</v>
      </c>
      <c r="H226" s="2">
        <f>IFERROR(__xludf.DUMMYFUNCTION("""COMPUTED_VALUE"""),0.05170866052028574)</f>
        <v>0.05170866052</v>
      </c>
    </row>
    <row r="227">
      <c r="A227" s="10">
        <v>44746.375</v>
      </c>
      <c r="B227" s="11">
        <v>264.97</v>
      </c>
      <c r="C227" s="11">
        <v>233.67422</v>
      </c>
      <c r="D227" s="11">
        <v>0.13392910865392</v>
      </c>
      <c r="E227" s="8">
        <f t="shared" si="1"/>
        <v>0.1141713604</v>
      </c>
      <c r="F227" s="8"/>
      <c r="G227" s="4">
        <f>IFERROR(__xludf.DUMMYFUNCTION("""COMPUTED_VALUE"""),44800.958333333336)</f>
        <v>44800.95833</v>
      </c>
      <c r="H227" s="2">
        <f>IFERROR(__xludf.DUMMYFUNCTION("""COMPUTED_VALUE"""),0.06462957109597699)</f>
        <v>0.0646295711</v>
      </c>
    </row>
    <row r="228">
      <c r="A228" s="10">
        <v>44746.416666666664</v>
      </c>
      <c r="B228" s="11">
        <v>258.1</v>
      </c>
      <c r="C228" s="11">
        <v>240.81081</v>
      </c>
      <c r="D228" s="11">
        <v>0.0717957387378084</v>
      </c>
      <c r="E228" s="8">
        <f t="shared" si="1"/>
        <v>0.115230233</v>
      </c>
      <c r="F228" s="8"/>
      <c r="G228" s="4">
        <f>IFERROR(__xludf.DUMMYFUNCTION("""COMPUTED_VALUE"""),44798.958333333336)</f>
        <v>44798.95833</v>
      </c>
      <c r="H228" s="2">
        <f>IFERROR(__xludf.DUMMYFUNCTION("""COMPUTED_VALUE"""),0.02628690164793745)</f>
        <v>0.02628690165</v>
      </c>
    </row>
    <row r="229">
      <c r="A229" s="10">
        <v>44746.458333333336</v>
      </c>
      <c r="B229" s="11">
        <v>258.34</v>
      </c>
      <c r="C229" s="11">
        <v>248.62854</v>
      </c>
      <c r="D229" s="11">
        <v>0.0390601175552894</v>
      </c>
      <c r="E229" s="8">
        <f t="shared" si="1"/>
        <v>0.1165531513</v>
      </c>
      <c r="F229" s="8"/>
      <c r="G229" s="4">
        <f>IFERROR(__xludf.DUMMYFUNCTION("""COMPUTED_VALUE"""),44799.958333333336)</f>
        <v>44799.95833</v>
      </c>
      <c r="H229" s="2">
        <f>IFERROR(__xludf.DUMMYFUNCTION("""COMPUTED_VALUE"""),0.03480107106248956)</f>
        <v>0.03480107106</v>
      </c>
    </row>
    <row r="230">
      <c r="A230" s="10">
        <v>44746.5</v>
      </c>
      <c r="B230" s="11">
        <v>265.23</v>
      </c>
      <c r="C230" s="11">
        <v>252.93652</v>
      </c>
      <c r="D230" s="11">
        <v>0.048603024980339</v>
      </c>
      <c r="E230" s="8">
        <f t="shared" si="1"/>
        <v>0.1185376308</v>
      </c>
      <c r="F230" s="8"/>
      <c r="G230" s="4">
        <f>IFERROR(__xludf.DUMMYFUNCTION("""COMPUTED_VALUE"""),44800.958333333336)</f>
        <v>44800.95833</v>
      </c>
      <c r="H230" s="2">
        <f>IFERROR(__xludf.DUMMYFUNCTION("""COMPUTED_VALUE"""),0.06432832180427824)</f>
        <v>0.0643283218</v>
      </c>
    </row>
    <row r="231">
      <c r="A231" s="10">
        <v>44746.541666666664</v>
      </c>
      <c r="B231" s="11">
        <v>266.04</v>
      </c>
      <c r="C231" s="11">
        <v>251.13911</v>
      </c>
      <c r="D231" s="11">
        <v>0.0593332117805149</v>
      </c>
      <c r="E231" s="8">
        <f t="shared" si="1"/>
        <v>0.1192287687</v>
      </c>
      <c r="F231" s="8"/>
      <c r="G231" s="4">
        <f>IFERROR(__xludf.DUMMYFUNCTION("""COMPUTED_VALUE"""),44801.958333333336)</f>
        <v>44801.95833</v>
      </c>
      <c r="H231" s="2">
        <f>IFERROR(__xludf.DUMMYFUNCTION("""COMPUTED_VALUE"""),0.041928302208041744)</f>
        <v>0.04192830221</v>
      </c>
    </row>
    <row r="232">
      <c r="A232" s="10">
        <v>44746.583333333336</v>
      </c>
      <c r="B232" s="11">
        <v>235.59</v>
      </c>
      <c r="C232" s="11">
        <v>244.28626</v>
      </c>
      <c r="D232" s="11">
        <v>0.035598645621739</v>
      </c>
      <c r="E232" s="8">
        <f t="shared" si="1"/>
        <v>0.115497079</v>
      </c>
      <c r="F232" s="8"/>
      <c r="G232" s="4">
        <f>IFERROR(__xludf.DUMMYFUNCTION("""COMPUTED_VALUE"""),44799.958333333336)</f>
        <v>44799.95833</v>
      </c>
      <c r="H232" s="2">
        <f>IFERROR(__xludf.DUMMYFUNCTION("""COMPUTED_VALUE"""),0.03361949765573457)</f>
        <v>0.03361949766</v>
      </c>
    </row>
    <row r="233">
      <c r="A233" s="10">
        <v>44746.625</v>
      </c>
      <c r="B233" s="11">
        <v>212.3</v>
      </c>
      <c r="C233" s="11">
        <v>238.70497</v>
      </c>
      <c r="D233" s="11">
        <v>0.11061759627376</v>
      </c>
      <c r="E233" s="8">
        <f t="shared" si="1"/>
        <v>0.1133391543</v>
      </c>
      <c r="F233" s="8"/>
      <c r="G233" s="4">
        <f>IFERROR(__xludf.DUMMYFUNCTION("""COMPUTED_VALUE"""),44800.958333333336)</f>
        <v>44800.95833</v>
      </c>
      <c r="H233" s="2">
        <f>IFERROR(__xludf.DUMMYFUNCTION("""COMPUTED_VALUE"""),0.06066053284746517)</f>
        <v>0.06066053285</v>
      </c>
    </row>
    <row r="234">
      <c r="A234" s="10">
        <v>44746.666666666664</v>
      </c>
      <c r="B234" s="11">
        <v>226.39</v>
      </c>
      <c r="C234" s="11">
        <v>234.85327</v>
      </c>
      <c r="D234" s="11">
        <v>0.0360364154180183</v>
      </c>
      <c r="E234" s="8">
        <f t="shared" si="1"/>
        <v>0.1102064555</v>
      </c>
      <c r="F234" s="8"/>
      <c r="G234" s="4">
        <f>IFERROR(__xludf.DUMMYFUNCTION("""COMPUTED_VALUE"""),44801.958333333336)</f>
        <v>44801.95833</v>
      </c>
      <c r="H234" s="2">
        <f>IFERROR(__xludf.DUMMYFUNCTION("""COMPUTED_VALUE"""),0.051355603577108715)</f>
        <v>0.05135560358</v>
      </c>
    </row>
    <row r="235">
      <c r="A235" s="10">
        <v>44746.708333333336</v>
      </c>
      <c r="B235" s="11">
        <v>247.1</v>
      </c>
      <c r="C235" s="11">
        <v>234.24001</v>
      </c>
      <c r="D235" s="11">
        <v>0.0549009112491071</v>
      </c>
      <c r="E235" s="8">
        <f t="shared" si="1"/>
        <v>0.1098304811</v>
      </c>
      <c r="F235" s="8"/>
      <c r="G235" s="4">
        <f>IFERROR(__xludf.DUMMYFUNCTION("""COMPUTED_VALUE"""),44802.958333333336)</f>
        <v>44802.95833</v>
      </c>
      <c r="H235" s="2">
        <f>IFERROR(__xludf.DUMMYFUNCTION("""COMPUTED_VALUE"""),0.12173536623873164)</f>
        <v>0.1217353662</v>
      </c>
    </row>
    <row r="236">
      <c r="A236" s="10">
        <v>44746.75</v>
      </c>
      <c r="B236" s="11">
        <v>262.24</v>
      </c>
      <c r="C236" s="11">
        <v>236.82608</v>
      </c>
      <c r="D236" s="11">
        <v>0.10731047864323</v>
      </c>
      <c r="E236" s="8">
        <f t="shared" si="1"/>
        <v>0.1121204252</v>
      </c>
      <c r="F236" s="8"/>
      <c r="G236" s="4">
        <f>IFERROR(__xludf.DUMMYFUNCTION("""COMPUTED_VALUE"""),44800.958333333336)</f>
        <v>44800.95833</v>
      </c>
      <c r="H236" s="2">
        <f>IFERROR(__xludf.DUMMYFUNCTION("""COMPUTED_VALUE"""),0.0587112791370962)</f>
        <v>0.05871127914</v>
      </c>
    </row>
    <row r="237">
      <c r="A237" s="10">
        <v>44746.791666666664</v>
      </c>
      <c r="B237" s="11">
        <v>270.87</v>
      </c>
      <c r="C237" s="11">
        <v>239.6613</v>
      </c>
      <c r="D237" s="11">
        <v>0.130220023007469</v>
      </c>
      <c r="E237" s="8">
        <f t="shared" si="1"/>
        <v>0.1159887321</v>
      </c>
      <c r="F237" s="8"/>
      <c r="G237" s="4">
        <f>IFERROR(__xludf.DUMMYFUNCTION("""COMPUTED_VALUE"""),44801.958333333336)</f>
        <v>44801.95833</v>
      </c>
      <c r="H237" s="2">
        <f>IFERROR(__xludf.DUMMYFUNCTION("""COMPUTED_VALUE"""),0.04837371075238515)</f>
        <v>0.04837371075</v>
      </c>
    </row>
    <row r="238">
      <c r="A238" s="10">
        <v>44746.833333333336</v>
      </c>
      <c r="B238" s="11">
        <v>277.96</v>
      </c>
      <c r="C238" s="11">
        <v>241.65965</v>
      </c>
      <c r="D238" s="11">
        <v>0.150212706175813</v>
      </c>
      <c r="E238" s="8">
        <f t="shared" si="1"/>
        <v>0.1202491214</v>
      </c>
      <c r="F238" s="8"/>
      <c r="G238" s="4">
        <f>IFERROR(__xludf.DUMMYFUNCTION("""COMPUTED_VALUE"""),44802.958333333336)</f>
        <v>44802.95833</v>
      </c>
      <c r="H238" s="2">
        <f>IFERROR(__xludf.DUMMYFUNCTION("""COMPUTED_VALUE"""),0.07810163475464325)</f>
        <v>0.07810163475</v>
      </c>
    </row>
    <row r="239">
      <c r="A239" s="10">
        <v>44746.875</v>
      </c>
      <c r="B239" s="11">
        <v>279.52</v>
      </c>
      <c r="C239" s="11">
        <v>244.45843</v>
      </c>
      <c r="D239" s="11">
        <v>0.14342548956074</v>
      </c>
      <c r="E239" s="8">
        <f t="shared" si="1"/>
        <v>0.1235805656</v>
      </c>
      <c r="F239" s="8"/>
      <c r="G239" s="4">
        <f>IFERROR(__xludf.DUMMYFUNCTION("""COMPUTED_VALUE"""),44803.958333333336)</f>
        <v>44803.95833</v>
      </c>
      <c r="H239" s="2">
        <f>IFERROR(__xludf.DUMMYFUNCTION("""COMPUTED_VALUE"""),0.04665408632447788)</f>
        <v>0.04665408632</v>
      </c>
    </row>
    <row r="240">
      <c r="A240" s="10">
        <v>44746.916666666664</v>
      </c>
      <c r="B240" s="11">
        <v>275.3</v>
      </c>
      <c r="C240" s="11">
        <v>248.53971</v>
      </c>
      <c r="D240" s="11">
        <v>0.107670078153708</v>
      </c>
      <c r="E240" s="8">
        <f t="shared" si="1"/>
        <v>0.1241748672</v>
      </c>
      <c r="F240" s="8"/>
      <c r="G240" s="4">
        <f>IFERROR(__xludf.DUMMYFUNCTION("""COMPUTED_VALUE"""),44801.958333333336)</f>
        <v>44801.95833</v>
      </c>
      <c r="H240" s="2">
        <f>IFERROR(__xludf.DUMMYFUNCTION("""COMPUTED_VALUE"""),0.05909935849028264)</f>
        <v>0.05909935849</v>
      </c>
    </row>
    <row r="241">
      <c r="A241" s="10">
        <v>44746.958333333336</v>
      </c>
      <c r="B241" s="11">
        <v>270.98</v>
      </c>
      <c r="C241" s="11">
        <v>253.77993</v>
      </c>
      <c r="D241" s="11">
        <v>0.0677755329194078</v>
      </c>
      <c r="E241" s="8">
        <f t="shared" si="1"/>
        <v>0.1211799498</v>
      </c>
      <c r="F241" s="8"/>
      <c r="G241" s="4">
        <f>IFERROR(__xludf.DUMMYFUNCTION("""COMPUTED_VALUE"""),44802.958333333336)</f>
        <v>44802.95833</v>
      </c>
      <c r="H241" s="2">
        <f>IFERROR(__xludf.DUMMYFUNCTION("""COMPUTED_VALUE"""),0.07678712200187886)</f>
        <v>0.076787122</v>
      </c>
    </row>
    <row r="242">
      <c r="A242" s="10">
        <v>44747.0</v>
      </c>
      <c r="B242" s="11">
        <v>270.77</v>
      </c>
      <c r="C242" s="11">
        <v>263.12287</v>
      </c>
      <c r="D242" s="11">
        <v>0.0290629621058785</v>
      </c>
      <c r="E242" s="8">
        <f t="shared" si="1"/>
        <v>0.1163966944</v>
      </c>
      <c r="F242" s="8"/>
      <c r="G242" s="4">
        <f>IFERROR(__xludf.DUMMYFUNCTION("""COMPUTED_VALUE"""),44803.958333333336)</f>
        <v>44803.95833</v>
      </c>
      <c r="H242" s="2">
        <f>IFERROR(__xludf.DUMMYFUNCTION("""COMPUTED_VALUE"""),0.05867519997950194)</f>
        <v>0.05867519998</v>
      </c>
    </row>
    <row r="243">
      <c r="A243" s="10">
        <v>44747.041666666664</v>
      </c>
      <c r="B243" s="11">
        <v>275.2</v>
      </c>
      <c r="C243" s="11">
        <v>255.53743</v>
      </c>
      <c r="D243" s="11">
        <v>0.0769459487794018</v>
      </c>
      <c r="E243" s="8">
        <f t="shared" si="1"/>
        <v>0.1164539418</v>
      </c>
      <c r="F243" s="8"/>
      <c r="G243" s="4">
        <f>IFERROR(__xludf.DUMMYFUNCTION("""COMPUTED_VALUE"""),44804.958333333336)</f>
        <v>44804.95833</v>
      </c>
      <c r="H243" s="2">
        <f>IFERROR(__xludf.DUMMYFUNCTION("""COMPUTED_VALUE"""),0.02790379810230428)</f>
        <v>0.0279037981</v>
      </c>
    </row>
    <row r="244">
      <c r="A244" s="10">
        <v>44747.083333333336</v>
      </c>
      <c r="B244" s="11">
        <v>280.23</v>
      </c>
      <c r="C244" s="11">
        <v>245.47795</v>
      </c>
      <c r="D244" s="11">
        <v>0.141568927066565</v>
      </c>
      <c r="E244" s="8">
        <f t="shared" si="1"/>
        <v>0.1215864322</v>
      </c>
      <c r="F244" s="8"/>
      <c r="G244" s="4">
        <f>IFERROR(__xludf.DUMMYFUNCTION("""COMPUTED_VALUE"""),44802.958333333336)</f>
        <v>44802.95833</v>
      </c>
      <c r="H244" s="2">
        <f>IFERROR(__xludf.DUMMYFUNCTION("""COMPUTED_VALUE"""),0.04157570766376566)</f>
        <v>0.04157570766</v>
      </c>
    </row>
    <row r="245">
      <c r="A245" s="10">
        <v>44747.125</v>
      </c>
      <c r="B245" s="11">
        <v>283.03</v>
      </c>
      <c r="C245" s="11">
        <v>233.44312</v>
      </c>
      <c r="D245" s="11">
        <v>0.212415255587742</v>
      </c>
      <c r="E245" s="8">
        <f t="shared" si="1"/>
        <v>0.124709827</v>
      </c>
      <c r="F245" s="8"/>
      <c r="G245" s="4">
        <f>IFERROR(__xludf.DUMMYFUNCTION("""COMPUTED_VALUE"""),44803.958333333336)</f>
        <v>44803.95833</v>
      </c>
      <c r="H245" s="2">
        <f>IFERROR(__xludf.DUMMYFUNCTION("""COMPUTED_VALUE"""),0.05003548590459001)</f>
        <v>0.0500354859</v>
      </c>
    </row>
    <row r="246">
      <c r="A246" s="10">
        <v>44747.166666666664</v>
      </c>
      <c r="B246" s="11">
        <v>276.85</v>
      </c>
      <c r="C246" s="11">
        <v>220.21565</v>
      </c>
      <c r="D246" s="11">
        <v>0.257176771950585</v>
      </c>
      <c r="E246" s="8">
        <f t="shared" si="1"/>
        <v>0.1258384911</v>
      </c>
      <c r="F246" s="8"/>
      <c r="G246" s="4">
        <f>IFERROR(__xludf.DUMMYFUNCTION("""COMPUTED_VALUE"""),44804.958333333336)</f>
        <v>44804.95833</v>
      </c>
      <c r="H246" s="2">
        <f>IFERROR(__xludf.DUMMYFUNCTION("""COMPUTED_VALUE"""),0.0346570813484912)</f>
        <v>0.03465708135</v>
      </c>
    </row>
    <row r="247">
      <c r="A247" s="10">
        <v>44747.208333333336</v>
      </c>
      <c r="B247" s="11">
        <v>261.51</v>
      </c>
      <c r="C247" s="11">
        <v>207.56082</v>
      </c>
      <c r="D247" s="11">
        <v>0.259919863488687</v>
      </c>
      <c r="E247" s="8">
        <f t="shared" si="1"/>
        <v>0.1246050227</v>
      </c>
      <c r="F247" s="8"/>
      <c r="G247" s="4">
        <f>IFERROR(__xludf.DUMMYFUNCTION("""COMPUTED_VALUE"""),44805.958333333336)</f>
        <v>44805.95833</v>
      </c>
      <c r="H247" s="2">
        <f>IFERROR(__xludf.DUMMYFUNCTION("""COMPUTED_VALUE"""),0.03137392269651473)</f>
        <v>0.0313739227</v>
      </c>
    </row>
    <row r="248">
      <c r="A248" s="10">
        <v>44747.25</v>
      </c>
      <c r="B248" s="11">
        <v>241.93</v>
      </c>
      <c r="C248" s="11">
        <v>198.40394</v>
      </c>
      <c r="D248" s="11">
        <v>0.219381026405019</v>
      </c>
      <c r="E248" s="8">
        <f t="shared" si="1"/>
        <v>0.1221965056</v>
      </c>
      <c r="F248" s="8"/>
      <c r="G248" s="4">
        <f>IFERROR(__xludf.DUMMYFUNCTION("""COMPUTED_VALUE"""),44803.958333333336)</f>
        <v>44803.95833</v>
      </c>
      <c r="H248" s="2">
        <f>IFERROR(__xludf.DUMMYFUNCTION("""COMPUTED_VALUE"""),0.03874146941506477)</f>
        <v>0.03874146942</v>
      </c>
    </row>
    <row r="249">
      <c r="A249" s="10">
        <v>44747.291666666664</v>
      </c>
      <c r="B249" s="11">
        <v>244.34</v>
      </c>
      <c r="C249" s="11">
        <v>195.21534</v>
      </c>
      <c r="D249" s="11">
        <v>0.251643441545116</v>
      </c>
      <c r="E249" s="8">
        <f t="shared" si="1"/>
        <v>0.1226253379</v>
      </c>
      <c r="F249" s="8"/>
      <c r="G249" s="4">
        <f>IFERROR(__xludf.DUMMYFUNCTION("""COMPUTED_VALUE"""),44804.958333333336)</f>
        <v>44804.95833</v>
      </c>
      <c r="H249" s="2">
        <f>IFERROR(__xludf.DUMMYFUNCTION("""COMPUTED_VALUE"""),0.0396595501357476)</f>
        <v>0.03965955014</v>
      </c>
    </row>
    <row r="250">
      <c r="A250" s="10">
        <v>44747.333333333336</v>
      </c>
      <c r="B250" s="11">
        <v>248.46</v>
      </c>
      <c r="C250" s="11">
        <v>198.34543</v>
      </c>
      <c r="D250" s="11">
        <v>0.252663093876173</v>
      </c>
      <c r="E250" s="8">
        <f t="shared" si="1"/>
        <v>0.1248860987</v>
      </c>
      <c r="F250" s="8"/>
      <c r="G250" s="4">
        <f>IFERROR(__xludf.DUMMYFUNCTION("""COMPUTED_VALUE"""),44805.958333333336)</f>
        <v>44805.95833</v>
      </c>
      <c r="H250" s="2">
        <f>IFERROR(__xludf.DUMMYFUNCTION("""COMPUTED_VALUE"""),0.03254404885295766)</f>
        <v>0.03254404885</v>
      </c>
    </row>
    <row r="251">
      <c r="A251" s="10">
        <v>44747.375</v>
      </c>
      <c r="B251" s="11">
        <v>247.18</v>
      </c>
      <c r="C251" s="11">
        <v>206.53783</v>
      </c>
      <c r="D251" s="11">
        <v>0.196778333538219</v>
      </c>
      <c r="E251" s="8">
        <f t="shared" si="1"/>
        <v>0.1275048164</v>
      </c>
      <c r="F251" s="8"/>
      <c r="G251" s="4">
        <f>IFERROR(__xludf.DUMMYFUNCTION("""COMPUTED_VALUE"""),44806.958333333336)</f>
        <v>44806.95833</v>
      </c>
      <c r="H251" s="2">
        <f>IFERROR(__xludf.DUMMYFUNCTION("""COMPUTED_VALUE"""),0.06090047133424511)</f>
        <v>0.06090047133</v>
      </c>
    </row>
    <row r="252">
      <c r="A252" s="10">
        <v>44747.416666666664</v>
      </c>
      <c r="B252" s="11">
        <v>244.84</v>
      </c>
      <c r="C252" s="11">
        <v>218.14687</v>
      </c>
      <c r="D252" s="11">
        <v>0.122363112521394</v>
      </c>
      <c r="E252" s="8">
        <f t="shared" si="1"/>
        <v>0.1296117903</v>
      </c>
      <c r="F252" s="8"/>
      <c r="G252" s="4">
        <f>IFERROR(__xludf.DUMMYFUNCTION("""COMPUTED_VALUE"""),44804.958333333336)</f>
        <v>44804.95833</v>
      </c>
      <c r="H252" s="2">
        <f>IFERROR(__xludf.DUMMYFUNCTION("""COMPUTED_VALUE"""),0.033959701029054636)</f>
        <v>0.03395970103</v>
      </c>
    </row>
    <row r="253">
      <c r="A253" s="10">
        <v>44747.458333333336</v>
      </c>
      <c r="B253" s="11">
        <v>249.54</v>
      </c>
      <c r="C253" s="11">
        <v>230.21913</v>
      </c>
      <c r="D253" s="11">
        <v>0.0839238250965503</v>
      </c>
      <c r="E253" s="8">
        <f t="shared" si="1"/>
        <v>0.1314811115</v>
      </c>
      <c r="F253" s="8"/>
      <c r="G253" s="4">
        <f>IFERROR(__xludf.DUMMYFUNCTION("""COMPUTED_VALUE"""),44805.958333333336)</f>
        <v>44805.95833</v>
      </c>
      <c r="H253" s="2">
        <f>IFERROR(__xludf.DUMMYFUNCTION("""COMPUTED_VALUE"""),0.03270781274103365)</f>
        <v>0.03270781274</v>
      </c>
    </row>
    <row r="254">
      <c r="A254" s="10">
        <v>44747.5</v>
      </c>
      <c r="B254" s="11">
        <v>253.7</v>
      </c>
      <c r="C254" s="11">
        <v>240.01828</v>
      </c>
      <c r="D254" s="11">
        <v>0.0570028249514994</v>
      </c>
      <c r="E254" s="8">
        <f t="shared" si="1"/>
        <v>0.1318311032</v>
      </c>
      <c r="F254" s="8"/>
      <c r="G254" s="4">
        <f>IFERROR(__xludf.DUMMYFUNCTION("""COMPUTED_VALUE"""),44806.958333333336)</f>
        <v>44806.95833</v>
      </c>
      <c r="H254" s="2">
        <f>IFERROR(__xludf.DUMMYFUNCTION("""COMPUTED_VALUE"""),0.0480722592292033)</f>
        <v>0.04807225923</v>
      </c>
    </row>
    <row r="255">
      <c r="A255" s="10">
        <v>44747.541666666664</v>
      </c>
      <c r="B255" s="11">
        <v>255.96</v>
      </c>
      <c r="C255" s="11">
        <v>247.74311</v>
      </c>
      <c r="D255" s="11">
        <v>0.0331669768737463</v>
      </c>
      <c r="E255" s="8">
        <f t="shared" si="1"/>
        <v>0.1307408434</v>
      </c>
      <c r="F255" s="8"/>
      <c r="G255" s="4">
        <f>IFERROR(__xludf.DUMMYFUNCTION("""COMPUTED_VALUE"""),44807.958333333336)</f>
        <v>44807.95833</v>
      </c>
      <c r="H255" s="2">
        <f>IFERROR(__xludf.DUMMYFUNCTION("""COMPUTED_VALUE"""),0.057683339509556175)</f>
        <v>0.05768333951</v>
      </c>
    </row>
    <row r="256">
      <c r="A256" s="10">
        <v>44747.583333333336</v>
      </c>
      <c r="B256" s="11">
        <v>231.96</v>
      </c>
      <c r="C256" s="11">
        <v>255.54621</v>
      </c>
      <c r="D256" s="11">
        <v>0.0922972404873466</v>
      </c>
      <c r="E256" s="8">
        <f t="shared" si="1"/>
        <v>0.1331032848</v>
      </c>
      <c r="F256" s="8"/>
      <c r="G256" s="4">
        <f>IFERROR(__xludf.DUMMYFUNCTION("""COMPUTED_VALUE"""),44805.958333333336)</f>
        <v>44805.95833</v>
      </c>
      <c r="H256" s="2">
        <f>IFERROR(__xludf.DUMMYFUNCTION("""COMPUTED_VALUE"""),0.031305812596782015)</f>
        <v>0.0313058126</v>
      </c>
    </row>
    <row r="257">
      <c r="A257" s="10">
        <v>44747.625</v>
      </c>
      <c r="B257" s="11">
        <v>219.23</v>
      </c>
      <c r="C257" s="11">
        <v>264.76323</v>
      </c>
      <c r="D257" s="11">
        <v>0.171977166164652</v>
      </c>
      <c r="E257" s="8">
        <f t="shared" si="1"/>
        <v>0.1356599336</v>
      </c>
      <c r="F257" s="8"/>
      <c r="G257" s="4">
        <f>IFERROR(__xludf.DUMMYFUNCTION("""COMPUTED_VALUE"""),44806.958333333336)</f>
        <v>44806.95833</v>
      </c>
      <c r="H257" s="2">
        <f>IFERROR(__xludf.DUMMYFUNCTION("""COMPUTED_VALUE"""),0.06230700790785729)</f>
        <v>0.06230700791</v>
      </c>
    </row>
    <row r="258">
      <c r="A258" s="10">
        <v>44747.666666666664</v>
      </c>
      <c r="B258" s="11">
        <v>235.56</v>
      </c>
      <c r="C258" s="11">
        <v>272.1229</v>
      </c>
      <c r="D258" s="11">
        <v>0.134361716709619</v>
      </c>
      <c r="E258" s="8">
        <f t="shared" si="1"/>
        <v>0.1397568211</v>
      </c>
      <c r="F258" s="8"/>
      <c r="G258" s="4">
        <f>IFERROR(__xludf.DUMMYFUNCTION("""COMPUTED_VALUE"""),44807.958333333336)</f>
        <v>44807.95833</v>
      </c>
      <c r="H258" s="2">
        <f>IFERROR(__xludf.DUMMYFUNCTION("""COMPUTED_VALUE"""),0.07394313481571795)</f>
        <v>0.07394313482</v>
      </c>
    </row>
    <row r="259">
      <c r="A259" s="10">
        <v>44747.708333333336</v>
      </c>
      <c r="B259" s="11">
        <v>255.83</v>
      </c>
      <c r="C259" s="11">
        <v>278.21522</v>
      </c>
      <c r="D259" s="11">
        <v>0.0804600841032348</v>
      </c>
      <c r="E259" s="8">
        <f t="shared" si="1"/>
        <v>0.1408217867</v>
      </c>
      <c r="F259" s="8"/>
      <c r="G259" s="4">
        <f>IFERROR(__xludf.DUMMYFUNCTION("""COMPUTED_VALUE"""),44808.958333333336)</f>
        <v>44808.95833</v>
      </c>
      <c r="H259" s="2">
        <f>IFERROR(__xludf.DUMMYFUNCTION("""COMPUTED_VALUE"""),0.07272840177570826)</f>
        <v>0.07272840178</v>
      </c>
    </row>
    <row r="260">
      <c r="A260" s="10">
        <v>44747.75</v>
      </c>
      <c r="B260" s="11">
        <v>280.35</v>
      </c>
      <c r="C260" s="11">
        <v>282.72051</v>
      </c>
      <c r="D260" s="11">
        <v>0.00838464107184854</v>
      </c>
      <c r="E260" s="8">
        <f t="shared" si="1"/>
        <v>0.1366998768</v>
      </c>
      <c r="F260" s="8"/>
      <c r="G260" s="4">
        <f>IFERROR(__xludf.DUMMYFUNCTION("""COMPUTED_VALUE"""),44806.958333333336)</f>
        <v>44806.95833</v>
      </c>
      <c r="H260" s="2">
        <f>IFERROR(__xludf.DUMMYFUNCTION("""COMPUTED_VALUE"""),0.062364192398016154)</f>
        <v>0.0623641924</v>
      </c>
    </row>
    <row r="261">
      <c r="A261" s="10">
        <v>44747.791666666664</v>
      </c>
      <c r="B261" s="11">
        <v>295.45</v>
      </c>
      <c r="C261" s="11">
        <v>286.0057</v>
      </c>
      <c r="D261" s="11">
        <v>0.0330213698538175</v>
      </c>
      <c r="E261" s="8">
        <f t="shared" si="1"/>
        <v>0.1326499329</v>
      </c>
      <c r="F261" s="8"/>
      <c r="G261" s="4">
        <f>IFERROR(__xludf.DUMMYFUNCTION("""COMPUTED_VALUE"""),44807.958333333336)</f>
        <v>44807.95833</v>
      </c>
      <c r="H261" s="2">
        <f>IFERROR(__xludf.DUMMYFUNCTION("""COMPUTED_VALUE"""),0.07314670689428768)</f>
        <v>0.07314670689</v>
      </c>
    </row>
    <row r="262">
      <c r="A262" s="10">
        <v>44747.833333333336</v>
      </c>
      <c r="B262" s="11">
        <v>300.33</v>
      </c>
      <c r="C262" s="11">
        <v>289.26448</v>
      </c>
      <c r="D262" s="11">
        <v>0.0382539881841005</v>
      </c>
      <c r="E262" s="8">
        <f t="shared" si="1"/>
        <v>0.1279849863</v>
      </c>
      <c r="F262" s="8"/>
      <c r="G262" s="4">
        <f>IFERROR(__xludf.DUMMYFUNCTION("""COMPUTED_VALUE"""),44808.958333333336)</f>
        <v>44808.95833</v>
      </c>
      <c r="H262" s="2">
        <f>IFERROR(__xludf.DUMMYFUNCTION("""COMPUTED_VALUE"""),0.07075664820216397)</f>
        <v>0.0707566482</v>
      </c>
    </row>
    <row r="263">
      <c r="A263" s="10">
        <v>44747.875</v>
      </c>
      <c r="B263" s="11">
        <v>301.56</v>
      </c>
      <c r="C263" s="11">
        <v>292.32303</v>
      </c>
      <c r="D263" s="11">
        <v>0.0315985025196269</v>
      </c>
      <c r="E263" s="8">
        <f t="shared" si="1"/>
        <v>0.1233255285</v>
      </c>
      <c r="F263" s="8"/>
      <c r="G263" s="4">
        <f>IFERROR(__xludf.DUMMYFUNCTION("""COMPUTED_VALUE"""),44809.958333333336)</f>
        <v>44809.95833</v>
      </c>
      <c r="H263" s="2">
        <f>IFERROR(__xludf.DUMMYFUNCTION("""COMPUTED_VALUE"""),0.11418375522478853)</f>
        <v>0.1141837552</v>
      </c>
    </row>
    <row r="264">
      <c r="A264" s="10">
        <v>44747.916666666664</v>
      </c>
      <c r="B264" s="11">
        <v>301.68</v>
      </c>
      <c r="C264" s="11">
        <v>292.62584</v>
      </c>
      <c r="D264" s="11">
        <v>0.0309410816215</v>
      </c>
      <c r="E264" s="8">
        <f t="shared" si="1"/>
        <v>0.120128487</v>
      </c>
      <c r="F264" s="8"/>
      <c r="G264" s="4">
        <f>IFERROR(__xludf.DUMMYFUNCTION("""COMPUTED_VALUE"""),44807.958333333336)</f>
        <v>44807.95833</v>
      </c>
      <c r="H264" s="2">
        <f>IFERROR(__xludf.DUMMYFUNCTION("""COMPUTED_VALUE"""),0.0487757117631547)</f>
        <v>0.04877571176</v>
      </c>
    </row>
    <row r="265">
      <c r="A265" s="10">
        <v>44747.958333333336</v>
      </c>
      <c r="B265" s="11">
        <v>306.31</v>
      </c>
      <c r="C265" s="11">
        <v>290.37163</v>
      </c>
      <c r="D265" s="11">
        <v>0.0548895565314008</v>
      </c>
      <c r="E265" s="8">
        <f t="shared" si="1"/>
        <v>0.1195915713</v>
      </c>
      <c r="F265" s="8"/>
      <c r="G265" s="4">
        <f>IFERROR(__xludf.DUMMYFUNCTION("""COMPUTED_VALUE"""),44808.958333333336)</f>
        <v>44808.95833</v>
      </c>
      <c r="H265" s="2">
        <f>IFERROR(__xludf.DUMMYFUNCTION("""COMPUTED_VALUE"""),0.06643151751093036)</f>
        <v>0.06643151751</v>
      </c>
    </row>
    <row r="266">
      <c r="A266" s="10">
        <v>44748.0</v>
      </c>
      <c r="B266" s="11">
        <v>307.36</v>
      </c>
      <c r="C266" s="11">
        <v>302.42022</v>
      </c>
      <c r="D266" s="11">
        <v>0.0163341591379043</v>
      </c>
      <c r="E266" s="8">
        <f t="shared" si="1"/>
        <v>0.1190612045</v>
      </c>
      <c r="F266" s="8"/>
      <c r="G266" s="4">
        <f>IFERROR(__xludf.DUMMYFUNCTION("""COMPUTED_VALUE"""),44809.958333333336)</f>
        <v>44809.95833</v>
      </c>
      <c r="H266" s="2">
        <f>IFERROR(__xludf.DUMMYFUNCTION("""COMPUTED_VALUE"""),0.10780645403288186)</f>
        <v>0.107806454</v>
      </c>
    </row>
    <row r="267">
      <c r="A267" s="10">
        <v>44748.041666666664</v>
      </c>
      <c r="B267" s="11">
        <v>303.47</v>
      </c>
      <c r="C267" s="11">
        <v>290.61476</v>
      </c>
      <c r="D267" s="11">
        <v>0.0442346424524344</v>
      </c>
      <c r="E267" s="8">
        <f t="shared" si="1"/>
        <v>0.1176982334</v>
      </c>
      <c r="F267" s="8"/>
      <c r="G267" s="4">
        <f>IFERROR(__xludf.DUMMYFUNCTION("""COMPUTED_VALUE"""),44810.958333333336)</f>
        <v>44810.95833</v>
      </c>
      <c r="H267" s="2">
        <f>IFERROR(__xludf.DUMMYFUNCTION("""COMPUTED_VALUE"""),0.060004121341647614)</f>
        <v>0.06000412134</v>
      </c>
    </row>
    <row r="268">
      <c r="A268" s="10">
        <v>44748.083333333336</v>
      </c>
      <c r="B268" s="11">
        <v>316.01</v>
      </c>
      <c r="C268" s="11">
        <v>274.77073</v>
      </c>
      <c r="D268" s="11">
        <v>0.150086109972484</v>
      </c>
      <c r="E268" s="8">
        <f t="shared" si="1"/>
        <v>0.118053116</v>
      </c>
      <c r="F268" s="8"/>
      <c r="G268" s="4">
        <f>IFERROR(__xludf.DUMMYFUNCTION("""COMPUTED_VALUE"""),44808.958333333336)</f>
        <v>44808.95833</v>
      </c>
      <c r="H268" s="2">
        <f>IFERROR(__xludf.DUMMYFUNCTION("""COMPUTED_VALUE"""),0.05656963493655095)</f>
        <v>0.05656963494</v>
      </c>
    </row>
    <row r="269">
      <c r="A269" s="10">
        <v>44748.125</v>
      </c>
      <c r="B269" s="11">
        <v>312.67</v>
      </c>
      <c r="C269" s="11">
        <v>257.80388</v>
      </c>
      <c r="D269" s="11">
        <v>0.212821156919748</v>
      </c>
      <c r="E269" s="8">
        <f t="shared" si="1"/>
        <v>0.1180700286</v>
      </c>
      <c r="F269" s="8"/>
      <c r="G269" s="4">
        <f>IFERROR(__xludf.DUMMYFUNCTION("""COMPUTED_VALUE"""),44809.958333333336)</f>
        <v>44809.95833</v>
      </c>
      <c r="H269" s="2">
        <f>IFERROR(__xludf.DUMMYFUNCTION("""COMPUTED_VALUE"""),0.10626242956622035)</f>
        <v>0.1062624296</v>
      </c>
    </row>
    <row r="270">
      <c r="A270" s="10">
        <v>44748.166666666664</v>
      </c>
      <c r="B270" s="11">
        <v>308.92</v>
      </c>
      <c r="C270" s="11">
        <v>241.6031</v>
      </c>
      <c r="D270" s="11">
        <v>0.278625977895151</v>
      </c>
      <c r="E270" s="8">
        <f t="shared" si="1"/>
        <v>0.1189637455</v>
      </c>
      <c r="F270" s="8"/>
      <c r="G270" s="4">
        <f>IFERROR(__xludf.DUMMYFUNCTION("""COMPUTED_VALUE"""),44810.958333333336)</f>
        <v>44810.95833</v>
      </c>
      <c r="H270" s="2">
        <f>IFERROR(__xludf.DUMMYFUNCTION("""COMPUTED_VALUE"""),0.04014923938094069)</f>
        <v>0.04014923938</v>
      </c>
    </row>
    <row r="271">
      <c r="A271" s="10">
        <v>44748.208333333336</v>
      </c>
      <c r="B271" s="11">
        <v>301.17</v>
      </c>
      <c r="C271" s="11">
        <v>228.60724</v>
      </c>
      <c r="D271" s="11">
        <v>0.317412344420937</v>
      </c>
      <c r="E271" s="8">
        <f t="shared" si="1"/>
        <v>0.1213592655</v>
      </c>
      <c r="F271" s="8"/>
      <c r="G271" s="4">
        <f>IFERROR(__xludf.DUMMYFUNCTION("""COMPUTED_VALUE"""),44811.958333333336)</f>
        <v>44811.95833</v>
      </c>
      <c r="H271" s="2">
        <f>IFERROR(__xludf.DUMMYFUNCTION("""COMPUTED_VALUE"""),0.05726172402198195)</f>
        <v>0.05726172402</v>
      </c>
    </row>
    <row r="272">
      <c r="A272" s="10">
        <v>44748.25</v>
      </c>
      <c r="B272" s="11">
        <v>287.16</v>
      </c>
      <c r="C272" s="11">
        <v>220.94906</v>
      </c>
      <c r="D272" s="11">
        <v>0.299666085929489</v>
      </c>
      <c r="E272" s="8">
        <f t="shared" si="1"/>
        <v>0.1247044763</v>
      </c>
      <c r="F272" s="8"/>
      <c r="G272" s="4">
        <f>IFERROR(__xludf.DUMMYFUNCTION("""COMPUTED_VALUE"""),44809.958333333336)</f>
        <v>44809.95833</v>
      </c>
      <c r="H272" s="2">
        <f>IFERROR(__xludf.DUMMYFUNCTION("""COMPUTED_VALUE"""),0.07609319515799791)</f>
        <v>0.07609319516</v>
      </c>
    </row>
    <row r="273">
      <c r="A273" s="10">
        <v>44748.291666666664</v>
      </c>
      <c r="B273" s="11">
        <v>270.03</v>
      </c>
      <c r="C273" s="11">
        <v>217.88519</v>
      </c>
      <c r="D273" s="11">
        <v>0.239322415626321</v>
      </c>
      <c r="E273" s="8">
        <f t="shared" si="1"/>
        <v>0.1241911003</v>
      </c>
      <c r="F273" s="8"/>
      <c r="G273" s="4">
        <f>IFERROR(__xludf.DUMMYFUNCTION("""COMPUTED_VALUE"""),44810.958333333336)</f>
        <v>44810.95833</v>
      </c>
      <c r="H273" s="2">
        <f>IFERROR(__xludf.DUMMYFUNCTION("""COMPUTED_VALUE"""),0.04413476865472588)</f>
        <v>0.04413476865</v>
      </c>
    </row>
    <row r="274">
      <c r="A274" s="10">
        <v>44748.333333333336</v>
      </c>
      <c r="B274" s="11">
        <v>260.44</v>
      </c>
      <c r="C274" s="11">
        <v>218.9137</v>
      </c>
      <c r="D274" s="11">
        <v>0.189692559213973</v>
      </c>
      <c r="E274" s="8">
        <f t="shared" si="1"/>
        <v>0.121567328</v>
      </c>
      <c r="F274" s="8"/>
      <c r="G274" s="4">
        <f>IFERROR(__xludf.DUMMYFUNCTION("""COMPUTED_VALUE"""),44811.958333333336)</f>
        <v>44811.95833</v>
      </c>
      <c r="H274" s="2">
        <f>IFERROR(__xludf.DUMMYFUNCTION("""COMPUTED_VALUE"""),0.05599180431595322)</f>
        <v>0.05599180432</v>
      </c>
    </row>
    <row r="275">
      <c r="A275" s="10">
        <v>44748.375</v>
      </c>
      <c r="B275" s="11">
        <v>253.83</v>
      </c>
      <c r="C275" s="11">
        <v>223.35174</v>
      </c>
      <c r="D275" s="11">
        <v>0.136458574264968</v>
      </c>
      <c r="E275" s="8">
        <f t="shared" si="1"/>
        <v>0.1190540047</v>
      </c>
      <c r="F275" s="8"/>
      <c r="G275" s="4">
        <f>IFERROR(__xludf.DUMMYFUNCTION("""COMPUTED_VALUE"""),44812.958333333336)</f>
        <v>44812.95833</v>
      </c>
      <c r="H275" s="2">
        <f>IFERROR(__xludf.DUMMYFUNCTION("""COMPUTED_VALUE"""),0.044923667690030554)</f>
        <v>0.04492366769</v>
      </c>
    </row>
    <row r="276">
      <c r="A276" s="10">
        <v>44748.416666666664</v>
      </c>
      <c r="B276" s="11">
        <v>251.63</v>
      </c>
      <c r="C276" s="11">
        <v>231.65626</v>
      </c>
      <c r="D276" s="11">
        <v>0.0862214558760466</v>
      </c>
      <c r="E276" s="8">
        <f t="shared" si="1"/>
        <v>0.1175481023</v>
      </c>
      <c r="F276" s="8"/>
      <c r="G276" s="4">
        <f>IFERROR(__xludf.DUMMYFUNCTION("""COMPUTED_VALUE"""),44810.958333333336)</f>
        <v>44810.95833</v>
      </c>
      <c r="H276" s="2">
        <f>IFERROR(__xludf.DUMMYFUNCTION("""COMPUTED_VALUE"""),0.031894600045166775)</f>
        <v>0.03189460005</v>
      </c>
    </row>
    <row r="277">
      <c r="A277" s="10">
        <v>44748.458333333336</v>
      </c>
      <c r="B277" s="11">
        <v>252.73</v>
      </c>
      <c r="C277" s="11">
        <v>243.90615</v>
      </c>
      <c r="D277" s="11">
        <v>0.036177234563376</v>
      </c>
      <c r="E277" s="8">
        <f t="shared" si="1"/>
        <v>0.1155586611</v>
      </c>
      <c r="F277" s="8"/>
      <c r="G277" s="4">
        <f>IFERROR(__xludf.DUMMYFUNCTION("""COMPUTED_VALUE"""),44811.958333333336)</f>
        <v>44811.95833</v>
      </c>
      <c r="H277" s="2">
        <f>IFERROR(__xludf.DUMMYFUNCTION("""COMPUTED_VALUE"""),0.052380433678832716)</f>
        <v>0.05238043368</v>
      </c>
    </row>
    <row r="278">
      <c r="A278" s="10">
        <v>44748.5</v>
      </c>
      <c r="B278" s="11">
        <v>268.94</v>
      </c>
      <c r="C278" s="11">
        <v>257.03225</v>
      </c>
      <c r="D278" s="11">
        <v>0.0463278440740413</v>
      </c>
      <c r="E278" s="8">
        <f t="shared" si="1"/>
        <v>0.1151138702</v>
      </c>
      <c r="F278" s="8"/>
      <c r="G278" s="4">
        <f>IFERROR(__xludf.DUMMYFUNCTION("""COMPUTED_VALUE"""),44812.958333333336)</f>
        <v>44812.95833</v>
      </c>
      <c r="H278" s="2">
        <f>IFERROR(__xludf.DUMMYFUNCTION("""COMPUTED_VALUE"""),0.041050302511184376)</f>
        <v>0.04105030251</v>
      </c>
    </row>
    <row r="279">
      <c r="A279" s="10">
        <v>44748.541666666664</v>
      </c>
      <c r="B279" s="11">
        <v>273.24</v>
      </c>
      <c r="C279" s="11">
        <v>268.55527</v>
      </c>
      <c r="D279" s="11">
        <v>0.017444193145046</v>
      </c>
      <c r="E279" s="8">
        <f t="shared" si="1"/>
        <v>0.1144587542</v>
      </c>
      <c r="F279" s="8"/>
      <c r="G279" s="4">
        <f>IFERROR(__xludf.DUMMYFUNCTION("""COMPUTED_VALUE"""),44813.958333333336)</f>
        <v>44813.95833</v>
      </c>
      <c r="H279" s="2">
        <f>IFERROR(__xludf.DUMMYFUNCTION("""COMPUTED_VALUE"""),0.04497898983843567)</f>
        <v>0.04497898984</v>
      </c>
    </row>
    <row r="280">
      <c r="A280" s="10">
        <v>44748.583333333336</v>
      </c>
      <c r="B280" s="11">
        <v>257.57</v>
      </c>
      <c r="C280" s="11">
        <v>279.08129</v>
      </c>
      <c r="D280" s="11">
        <v>0.0770789399748009</v>
      </c>
      <c r="E280" s="8">
        <f t="shared" si="1"/>
        <v>0.1138246583</v>
      </c>
      <c r="F280" s="8"/>
      <c r="G280" s="4">
        <f>IFERROR(__xludf.DUMMYFUNCTION("""COMPUTED_VALUE"""),44811.958333333336)</f>
        <v>44811.95833</v>
      </c>
      <c r="H280" s="2">
        <f>IFERROR(__xludf.DUMMYFUNCTION("""COMPUTED_VALUE"""),0.05348894102401549)</f>
        <v>0.05348894102</v>
      </c>
    </row>
    <row r="281">
      <c r="A281" s="10">
        <v>44748.625</v>
      </c>
      <c r="B281" s="11">
        <v>237.97</v>
      </c>
      <c r="C281" s="11">
        <v>290.69735</v>
      </c>
      <c r="D281" s="11">
        <v>0.181382286422631</v>
      </c>
      <c r="E281" s="8">
        <f t="shared" si="1"/>
        <v>0.1142165384</v>
      </c>
      <c r="F281" s="8"/>
      <c r="G281" s="4">
        <f>IFERROR(__xludf.DUMMYFUNCTION("""COMPUTED_VALUE"""),44812.958333333336)</f>
        <v>44812.95833</v>
      </c>
      <c r="H281" s="2">
        <f>IFERROR(__xludf.DUMMYFUNCTION("""COMPUTED_VALUE"""),0.04064633624246589)</f>
        <v>0.04064633624</v>
      </c>
    </row>
    <row r="282">
      <c r="A282" s="10">
        <v>44748.666666666664</v>
      </c>
      <c r="B282" s="11">
        <v>254.12</v>
      </c>
      <c r="C282" s="11">
        <v>300.8394</v>
      </c>
      <c r="D282" s="11">
        <v>0.155296812850976</v>
      </c>
      <c r="E282" s="8">
        <f t="shared" si="1"/>
        <v>0.115088834</v>
      </c>
      <c r="F282" s="8"/>
      <c r="G282" s="4">
        <f>IFERROR(__xludf.DUMMYFUNCTION("""COMPUTED_VALUE"""),44813.958333333336)</f>
        <v>44813.95833</v>
      </c>
      <c r="H282" s="2">
        <f>IFERROR(__xludf.DUMMYFUNCTION("""COMPUTED_VALUE"""),0.041488543783105146)</f>
        <v>0.04148854378</v>
      </c>
    </row>
    <row r="283">
      <c r="A283" s="10">
        <v>44748.708333333336</v>
      </c>
      <c r="B283" s="11">
        <v>284.93</v>
      </c>
      <c r="C283" s="11">
        <v>310.68052</v>
      </c>
      <c r="D283" s="11">
        <v>0.0828842439171918</v>
      </c>
      <c r="E283" s="8">
        <f t="shared" si="1"/>
        <v>0.1151898407</v>
      </c>
      <c r="F283" s="8"/>
      <c r="G283" s="4">
        <f>IFERROR(__xludf.DUMMYFUNCTION("""COMPUTED_VALUE"""),44814.958333333336)</f>
        <v>44814.95833</v>
      </c>
      <c r="H283" s="2">
        <f>IFERROR(__xludf.DUMMYFUNCTION("""COMPUTED_VALUE"""),0.057879909131617925)</f>
        <v>0.05787990913</v>
      </c>
    </row>
    <row r="284">
      <c r="A284" s="10">
        <v>44748.75</v>
      </c>
      <c r="B284" s="11">
        <v>308.44</v>
      </c>
      <c r="C284" s="11">
        <v>318.59595</v>
      </c>
      <c r="D284" s="11">
        <v>0.0318772099896436</v>
      </c>
      <c r="E284" s="8">
        <f t="shared" si="1"/>
        <v>0.1161686977</v>
      </c>
      <c r="F284" s="8"/>
      <c r="G284" s="4">
        <f>IFERROR(__xludf.DUMMYFUNCTION("""COMPUTED_VALUE"""),44812.958333333336)</f>
        <v>44812.95833</v>
      </c>
      <c r="H284" s="2">
        <f>IFERROR(__xludf.DUMMYFUNCTION("""COMPUTED_VALUE"""),0.039965481033950874)</f>
        <v>0.03996548103</v>
      </c>
    </row>
    <row r="285">
      <c r="A285" s="10">
        <v>44748.791666666664</v>
      </c>
      <c r="B285" s="11">
        <v>315.86</v>
      </c>
      <c r="C285" s="11">
        <v>321.59971</v>
      </c>
      <c r="D285" s="11">
        <v>0.0178473730588874</v>
      </c>
      <c r="E285" s="8">
        <f t="shared" si="1"/>
        <v>0.1155364479</v>
      </c>
      <c r="F285" s="8"/>
      <c r="G285" s="4">
        <f>IFERROR(__xludf.DUMMYFUNCTION("""COMPUTED_VALUE"""),44813.958333333336)</f>
        <v>44813.95833</v>
      </c>
      <c r="H285" s="2">
        <f>IFERROR(__xludf.DUMMYFUNCTION("""COMPUTED_VALUE"""),0.058316620664791326)</f>
        <v>0.05831662066</v>
      </c>
    </row>
    <row r="286">
      <c r="A286" s="10">
        <v>44748.833333333336</v>
      </c>
      <c r="B286" s="11">
        <v>315.15</v>
      </c>
      <c r="C286" s="11">
        <v>318.87501</v>
      </c>
      <c r="D286" s="11">
        <v>0.0116817244474566</v>
      </c>
      <c r="E286" s="8">
        <f t="shared" si="1"/>
        <v>0.1144292702</v>
      </c>
      <c r="F286" s="8"/>
      <c r="G286" s="4">
        <f>IFERROR(__xludf.DUMMYFUNCTION("""COMPUTED_VALUE"""),44814.958333333336)</f>
        <v>44814.95833</v>
      </c>
      <c r="H286" s="2">
        <f>IFERROR(__xludf.DUMMYFUNCTION("""COMPUTED_VALUE"""),0.06045900949438245)</f>
        <v>0.06045900949</v>
      </c>
    </row>
    <row r="287">
      <c r="A287" s="10">
        <v>44748.875</v>
      </c>
      <c r="B287" s="11">
        <v>310.38</v>
      </c>
      <c r="C287" s="11">
        <v>313.42441</v>
      </c>
      <c r="D287" s="11">
        <v>0.00971337873779527</v>
      </c>
      <c r="E287" s="8">
        <f t="shared" si="1"/>
        <v>0.11351739</v>
      </c>
      <c r="F287" s="8"/>
      <c r="G287" s="4">
        <f>IFERROR(__xludf.DUMMYFUNCTION("""COMPUTED_VALUE"""),44815.958333333336)</f>
        <v>44815.95833</v>
      </c>
      <c r="H287" s="2">
        <f>IFERROR(__xludf.DUMMYFUNCTION("""COMPUTED_VALUE"""),0.11023662402493888)</f>
        <v>0.110236624</v>
      </c>
    </row>
    <row r="288">
      <c r="A288" s="10">
        <v>44748.916666666664</v>
      </c>
      <c r="B288" s="11">
        <v>309.67</v>
      </c>
      <c r="C288" s="11">
        <v>307.17694</v>
      </c>
      <c r="D288" s="11">
        <v>0.0081160389188069</v>
      </c>
      <c r="E288" s="8">
        <f t="shared" si="1"/>
        <v>0.1125663466</v>
      </c>
      <c r="F288" s="8"/>
      <c r="G288" s="4">
        <f>IFERROR(__xludf.DUMMYFUNCTION("""COMPUTED_VALUE"""),44813.958333333336)</f>
        <v>44813.95833</v>
      </c>
      <c r="H288" s="2">
        <f>IFERROR(__xludf.DUMMYFUNCTION("""COMPUTED_VALUE"""),0.06213656518247195)</f>
        <v>0.06213656518</v>
      </c>
    </row>
    <row r="289">
      <c r="A289" s="10">
        <v>44748.958333333336</v>
      </c>
      <c r="B289" s="11">
        <v>306.07</v>
      </c>
      <c r="C289" s="11">
        <v>301.74348</v>
      </c>
      <c r="D289" s="11">
        <v>0.0143384042631178</v>
      </c>
      <c r="E289" s="8">
        <f t="shared" si="1"/>
        <v>0.1108767153</v>
      </c>
      <c r="F289" s="8"/>
      <c r="G289" s="4">
        <f>IFERROR(__xludf.DUMMYFUNCTION("""COMPUTED_VALUE"""),44814.958333333336)</f>
        <v>44814.95833</v>
      </c>
      <c r="H289" s="2">
        <f>IFERROR(__xludf.DUMMYFUNCTION("""COMPUTED_VALUE"""),0.07060671467071218)</f>
        <v>0.07060671467</v>
      </c>
    </row>
    <row r="290">
      <c r="A290" s="10">
        <v>44746.0</v>
      </c>
      <c r="B290" s="11">
        <v>268.18</v>
      </c>
      <c r="C290" s="11">
        <v>266.22719</v>
      </c>
      <c r="D290" s="11">
        <v>0.00733512606281875</v>
      </c>
      <c r="E290" s="8">
        <f t="shared" si="1"/>
        <v>0.1105017555</v>
      </c>
      <c r="F290" s="8"/>
      <c r="G290" s="4">
        <f>IFERROR(__xludf.DUMMYFUNCTION("""COMPUTED_VALUE"""),44815.958333333336)</f>
        <v>44815.95833</v>
      </c>
      <c r="H290" s="2">
        <f>IFERROR(__xludf.DUMMYFUNCTION("""COMPUTED_VALUE"""),0.1215849274481499)</f>
        <v>0.1215849274</v>
      </c>
    </row>
    <row r="291">
      <c r="A291" s="10">
        <v>44746.041666666664</v>
      </c>
      <c r="B291" s="11">
        <v>280.19</v>
      </c>
      <c r="C291" s="11">
        <v>258.30679</v>
      </c>
      <c r="D291" s="11">
        <v>0.0847179046280588</v>
      </c>
      <c r="E291" s="8">
        <f t="shared" si="1"/>
        <v>0.1121885581</v>
      </c>
      <c r="F291" s="8"/>
      <c r="G291" s="4">
        <f>IFERROR(__xludf.DUMMYFUNCTION("""COMPUTED_VALUE"""),44816.958333333336)</f>
        <v>44816.95833</v>
      </c>
      <c r="H291" s="2">
        <f>IFERROR(__xludf.DUMMYFUNCTION("""COMPUTED_VALUE"""),0.057811012655307775)</f>
        <v>0.05781101266</v>
      </c>
    </row>
    <row r="292">
      <c r="A292" s="10">
        <v>44746.083333333336</v>
      </c>
      <c r="B292" s="11">
        <v>292.11</v>
      </c>
      <c r="C292" s="11">
        <v>247.54487</v>
      </c>
      <c r="D292" s="11">
        <v>0.180028493420203</v>
      </c>
      <c r="E292" s="8">
        <f t="shared" si="1"/>
        <v>0.1134361574</v>
      </c>
      <c r="F292" s="8"/>
      <c r="G292" s="4">
        <f>IFERROR(__xludf.DUMMYFUNCTION("""COMPUTED_VALUE"""),44814.958333333336)</f>
        <v>44814.95833</v>
      </c>
      <c r="H292" s="2">
        <f>IFERROR(__xludf.DUMMYFUNCTION("""COMPUTED_VALUE"""),0.06818905950322461)</f>
        <v>0.0681890595</v>
      </c>
    </row>
    <row r="293">
      <c r="A293" s="10">
        <v>44746.125</v>
      </c>
      <c r="B293" s="11">
        <v>305.87</v>
      </c>
      <c r="C293" s="11">
        <v>237.29257</v>
      </c>
      <c r="D293" s="11">
        <v>0.288999482790379</v>
      </c>
      <c r="E293" s="8">
        <f t="shared" si="1"/>
        <v>0.1166102544</v>
      </c>
      <c r="F293" s="8"/>
      <c r="G293" s="4">
        <f>IFERROR(__xludf.DUMMYFUNCTION("""COMPUTED_VALUE"""),44815.958333333336)</f>
        <v>44815.95833</v>
      </c>
      <c r="H293" s="2">
        <f>IFERROR(__xludf.DUMMYFUNCTION("""COMPUTED_VALUE"""),0.0834785126773016)</f>
        <v>0.08347851268</v>
      </c>
    </row>
    <row r="294">
      <c r="A294" s="10">
        <v>44746.166666666664</v>
      </c>
      <c r="B294" s="11">
        <v>310.38</v>
      </c>
      <c r="C294" s="11">
        <v>228.12132</v>
      </c>
      <c r="D294" s="11">
        <v>0.360591811409823</v>
      </c>
      <c r="E294" s="8">
        <f t="shared" si="1"/>
        <v>0.1200254974</v>
      </c>
      <c r="F294" s="8"/>
      <c r="G294" s="4">
        <f>IFERROR(__xludf.DUMMYFUNCTION("""COMPUTED_VALUE"""),44816.958333333336)</f>
        <v>44816.95833</v>
      </c>
      <c r="H294" s="2">
        <f>IFERROR(__xludf.DUMMYFUNCTION("""COMPUTED_VALUE"""),0.062482602353990925)</f>
        <v>0.06248260235</v>
      </c>
    </row>
    <row r="295">
      <c r="A295" s="10">
        <v>44746.208333333336</v>
      </c>
      <c r="B295" s="11">
        <v>309.21</v>
      </c>
      <c r="C295" s="11">
        <v>221.55382</v>
      </c>
      <c r="D295" s="11">
        <v>0.395642828455857</v>
      </c>
      <c r="E295" s="8">
        <f t="shared" si="1"/>
        <v>0.1232851009</v>
      </c>
      <c r="F295" s="8"/>
      <c r="G295" s="4">
        <f>IFERROR(__xludf.DUMMYFUNCTION("""COMPUTED_VALUE"""),44817.958333333336)</f>
        <v>44817.95833</v>
      </c>
      <c r="H295" s="2">
        <f>IFERROR(__xludf.DUMMYFUNCTION("""COMPUTED_VALUE"""),0.1366853188869874)</f>
        <v>0.1366853189</v>
      </c>
    </row>
    <row r="296">
      <c r="A296" s="10">
        <v>44746.25</v>
      </c>
      <c r="B296" s="11">
        <v>296.74</v>
      </c>
      <c r="C296" s="11">
        <v>218.56151</v>
      </c>
      <c r="D296" s="11">
        <v>0.357695597912002</v>
      </c>
      <c r="E296" s="8">
        <f t="shared" si="1"/>
        <v>0.1257029973</v>
      </c>
      <c r="F296" s="8"/>
      <c r="G296" s="4">
        <f>IFERROR(__xludf.DUMMYFUNCTION("""COMPUTED_VALUE"""),44815.958333333336)</f>
        <v>44815.95833</v>
      </c>
      <c r="H296" s="2">
        <f>IFERROR(__xludf.DUMMYFUNCTION("""COMPUTED_VALUE"""),0.0629163131213278)</f>
        <v>0.06291631312</v>
      </c>
    </row>
    <row r="297">
      <c r="A297" s="10">
        <v>44746.291666666664</v>
      </c>
      <c r="B297" s="11">
        <v>284.35</v>
      </c>
      <c r="C297" s="11">
        <v>219.84652</v>
      </c>
      <c r="D297" s="11">
        <v>0.293402324494379</v>
      </c>
      <c r="E297" s="8">
        <f t="shared" si="1"/>
        <v>0.1279563268</v>
      </c>
      <c r="F297" s="8"/>
      <c r="G297" s="4">
        <f>IFERROR(__xludf.DUMMYFUNCTION("""COMPUTED_VALUE"""),44816.958333333336)</f>
        <v>44816.95833</v>
      </c>
      <c r="H297" s="2">
        <f>IFERROR(__xludf.DUMMYFUNCTION("""COMPUTED_VALUE"""),0.0632655731523863)</f>
        <v>0.06326557315</v>
      </c>
    </row>
    <row r="298">
      <c r="A298" s="10">
        <v>44746.333333333336</v>
      </c>
      <c r="B298" s="11">
        <v>275.08</v>
      </c>
      <c r="C298" s="11">
        <v>224.88972</v>
      </c>
      <c r="D298" s="11">
        <v>0.223177297743978</v>
      </c>
      <c r="E298" s="8">
        <f t="shared" si="1"/>
        <v>0.1293515242</v>
      </c>
      <c r="F298" s="8"/>
      <c r="G298" s="4">
        <f>IFERROR(__xludf.DUMMYFUNCTION("""COMPUTED_VALUE"""),44817.958333333336)</f>
        <v>44817.95833</v>
      </c>
      <c r="H298" s="2">
        <f>IFERROR(__xludf.DUMMYFUNCTION("""COMPUTED_VALUE"""),0.1281894341084819)</f>
        <v>0.1281894341</v>
      </c>
    </row>
    <row r="299">
      <c r="A299" s="10">
        <v>44746.375</v>
      </c>
      <c r="B299" s="11">
        <v>264.97</v>
      </c>
      <c r="C299" s="11">
        <v>232.90541</v>
      </c>
      <c r="D299" s="11">
        <v>0.137672156262922</v>
      </c>
      <c r="E299" s="8">
        <f t="shared" si="1"/>
        <v>0.1294020901</v>
      </c>
      <c r="F299" s="8"/>
      <c r="G299" s="4">
        <f>IFERROR(__xludf.DUMMYFUNCTION("""COMPUTED_VALUE"""),44818.958333333336)</f>
        <v>44818.95833</v>
      </c>
      <c r="H299" s="2">
        <f>IFERROR(__xludf.DUMMYFUNCTION("""COMPUTED_VALUE"""),0.1297344614314568)</f>
        <v>0.1297344614</v>
      </c>
    </row>
    <row r="300">
      <c r="A300" s="10">
        <v>44746.416666666664</v>
      </c>
      <c r="B300" s="11">
        <v>258.1</v>
      </c>
      <c r="C300" s="11">
        <v>242.37913</v>
      </c>
      <c r="D300" s="11">
        <v>0.064860658588881</v>
      </c>
      <c r="E300" s="8">
        <f t="shared" si="1"/>
        <v>0.1285120569</v>
      </c>
      <c r="F300" s="8"/>
      <c r="G300" s="4">
        <f>IFERROR(__xludf.DUMMYFUNCTION("""COMPUTED_VALUE"""),44816.958333333336)</f>
        <v>44816.95833</v>
      </c>
      <c r="H300" s="2">
        <f>IFERROR(__xludf.DUMMYFUNCTION("""COMPUTED_VALUE"""),0.05696102213129133)</f>
        <v>0.05696102213</v>
      </c>
    </row>
    <row r="301">
      <c r="A301" s="10">
        <v>44746.458333333336</v>
      </c>
      <c r="B301" s="11">
        <v>258.34</v>
      </c>
      <c r="C301" s="11">
        <v>249.89368</v>
      </c>
      <c r="D301" s="11">
        <v>0.0337996543169878</v>
      </c>
      <c r="E301" s="8">
        <f t="shared" si="1"/>
        <v>0.1284129911</v>
      </c>
      <c r="F301" s="8"/>
      <c r="G301" s="4">
        <f>IFERROR(__xludf.DUMMYFUNCTION("""COMPUTED_VALUE"""),44817.958333333336)</f>
        <v>44817.95833</v>
      </c>
      <c r="H301" s="2">
        <f>IFERROR(__xludf.DUMMYFUNCTION("""COMPUTED_VALUE"""),0.0933166506749389)</f>
        <v>0.09331665067</v>
      </c>
    </row>
    <row r="302">
      <c r="A302" s="10">
        <v>44746.5</v>
      </c>
      <c r="B302" s="11">
        <v>265.23</v>
      </c>
      <c r="C302" s="11">
        <v>251.96064</v>
      </c>
      <c r="D302" s="11">
        <v>0.0526644161564282</v>
      </c>
      <c r="E302" s="8">
        <f t="shared" si="1"/>
        <v>0.1286770149</v>
      </c>
      <c r="F302" s="8"/>
      <c r="G302" s="4">
        <f>IFERROR(__xludf.DUMMYFUNCTION("""COMPUTED_VALUE"""),44818.958333333336)</f>
        <v>44818.95833</v>
      </c>
      <c r="H302" s="2">
        <f>IFERROR(__xludf.DUMMYFUNCTION("""COMPUTED_VALUE"""),0.07956105226943705)</f>
        <v>0.07956105227</v>
      </c>
    </row>
    <row r="303">
      <c r="A303" s="10">
        <v>44746.541666666664</v>
      </c>
      <c r="B303" s="11">
        <v>266.04</v>
      </c>
      <c r="C303" s="11">
        <v>247.33567</v>
      </c>
      <c r="D303" s="11">
        <v>0.0756232612950652</v>
      </c>
      <c r="E303" s="8">
        <f t="shared" si="1"/>
        <v>0.1311011428</v>
      </c>
      <c r="F303" s="8"/>
      <c r="G303" s="4">
        <f>IFERROR(__xludf.DUMMYFUNCTION("""COMPUTED_VALUE"""),44819.958333333336)</f>
        <v>44819.95833</v>
      </c>
      <c r="H303" s="2">
        <f>IFERROR(__xludf.DUMMYFUNCTION("""COMPUTED_VALUE"""),0.10926713264873973)</f>
        <v>0.1092671326</v>
      </c>
    </row>
    <row r="304">
      <c r="A304" s="10">
        <v>44746.583333333336</v>
      </c>
      <c r="B304" s="11">
        <v>235.59</v>
      </c>
      <c r="C304" s="11">
        <v>238.21073</v>
      </c>
      <c r="D304" s="11">
        <v>0.0110017294351098</v>
      </c>
      <c r="E304" s="8">
        <f t="shared" si="1"/>
        <v>0.1283479256</v>
      </c>
      <c r="F304" s="8"/>
      <c r="G304" s="4">
        <f>IFERROR(__xludf.DUMMYFUNCTION("""COMPUTED_VALUE"""),44817.958333333336)</f>
        <v>44817.95833</v>
      </c>
      <c r="H304" s="2">
        <f>IFERROR(__xludf.DUMMYFUNCTION("""COMPUTED_VALUE"""),0.09468200781009593)</f>
        <v>0.09468200781</v>
      </c>
    </row>
    <row r="305">
      <c r="A305" s="10">
        <v>44746.625</v>
      </c>
      <c r="B305" s="11">
        <v>212.3</v>
      </c>
      <c r="C305" s="11">
        <v>231.08792</v>
      </c>
      <c r="D305" s="11">
        <v>0.0813020429626956</v>
      </c>
      <c r="E305" s="8">
        <f t="shared" si="1"/>
        <v>0.1241779155</v>
      </c>
      <c r="F305" s="8"/>
      <c r="G305" s="4">
        <f>IFERROR(__xludf.DUMMYFUNCTION("""COMPUTED_VALUE"""),44818.958333333336)</f>
        <v>44818.95833</v>
      </c>
      <c r="H305" s="2">
        <f>IFERROR(__xludf.DUMMYFUNCTION("""COMPUTED_VALUE"""),0.056015177644383456)</f>
        <v>0.05601517764</v>
      </c>
    </row>
    <row r="306">
      <c r="A306" s="10">
        <v>44746.666666666664</v>
      </c>
      <c r="B306" s="11">
        <v>226.39</v>
      </c>
      <c r="C306" s="11">
        <v>225.2282</v>
      </c>
      <c r="D306" s="11">
        <v>0.00515832386885833</v>
      </c>
      <c r="E306" s="8">
        <f t="shared" si="1"/>
        <v>0.1179221451</v>
      </c>
      <c r="F306" s="8"/>
      <c r="G306" s="4">
        <f>IFERROR(__xludf.DUMMYFUNCTION("""COMPUTED_VALUE"""),44819.958333333336)</f>
        <v>44819.95833</v>
      </c>
      <c r="H306" s="2">
        <f>IFERROR(__xludf.DUMMYFUNCTION("""COMPUTED_VALUE"""),0.1312535926834826)</f>
        <v>0.1312535927</v>
      </c>
    </row>
    <row r="307">
      <c r="A307" s="10">
        <v>44746.708333333336</v>
      </c>
      <c r="B307" s="11">
        <v>247.1</v>
      </c>
      <c r="C307" s="11">
        <v>220.9145</v>
      </c>
      <c r="D307" s="11">
        <v>0.11853228285151</v>
      </c>
      <c r="E307" s="8">
        <f t="shared" si="1"/>
        <v>0.1194074801</v>
      </c>
      <c r="F307" s="8"/>
      <c r="G307" s="4">
        <f>IFERROR(__xludf.DUMMYFUNCTION("""COMPUTED_VALUE"""),44820.958333333336)</f>
        <v>44820.95833</v>
      </c>
      <c r="H307" s="2">
        <f>IFERROR(__xludf.DUMMYFUNCTION("""COMPUTED_VALUE"""),0.06958041711115634)</f>
        <v>0.06958041711</v>
      </c>
    </row>
    <row r="308">
      <c r="A308" s="10">
        <v>44746.75</v>
      </c>
      <c r="B308" s="11">
        <v>262.24</v>
      </c>
      <c r="C308" s="11">
        <v>219.209</v>
      </c>
      <c r="D308" s="11">
        <v>0.196301246755379</v>
      </c>
      <c r="E308" s="8">
        <f t="shared" si="1"/>
        <v>0.1262584816</v>
      </c>
      <c r="F308" s="8"/>
      <c r="G308" s="4">
        <f>IFERROR(__xludf.DUMMYFUNCTION("""COMPUTED_VALUE"""),44818.958333333336)</f>
        <v>44818.95833</v>
      </c>
      <c r="H308" s="2">
        <f>IFERROR(__xludf.DUMMYFUNCTION("""COMPUTED_VALUE"""),0.03543440382179704)</f>
        <v>0.03543440382</v>
      </c>
    </row>
    <row r="309">
      <c r="A309" s="10">
        <v>44746.791666666664</v>
      </c>
      <c r="B309" s="11">
        <v>270.87</v>
      </c>
      <c r="C309" s="11">
        <v>219.2784</v>
      </c>
      <c r="D309" s="11">
        <v>0.23527898780728</v>
      </c>
      <c r="E309" s="8">
        <f t="shared" si="1"/>
        <v>0.1353181322</v>
      </c>
      <c r="F309" s="8"/>
      <c r="G309" s="4">
        <f>IFERROR(__xludf.DUMMYFUNCTION("""COMPUTED_VALUE"""),44819.958333333336)</f>
        <v>44819.95833</v>
      </c>
      <c r="H309" s="2">
        <f>IFERROR(__xludf.DUMMYFUNCTION("""COMPUTED_VALUE"""),0.0829777960392485)</f>
        <v>0.08297779604</v>
      </c>
    </row>
    <row r="310">
      <c r="A310" s="10">
        <v>44746.833333333336</v>
      </c>
      <c r="B310" s="11">
        <v>277.96</v>
      </c>
      <c r="C310" s="11">
        <v>220.67277</v>
      </c>
      <c r="D310" s="11">
        <v>0.259602623377591</v>
      </c>
      <c r="E310" s="8">
        <f t="shared" si="1"/>
        <v>0.1456481697</v>
      </c>
      <c r="F310" s="8"/>
      <c r="G310" s="4">
        <f>IFERROR(__xludf.DUMMYFUNCTION("""COMPUTED_VALUE"""),44820.958333333336)</f>
        <v>44820.95833</v>
      </c>
      <c r="H310" s="2">
        <f>IFERROR(__xludf.DUMMYFUNCTION("""COMPUTED_VALUE"""),0.0826852901071221)</f>
        <v>0.08268529011</v>
      </c>
    </row>
    <row r="311">
      <c r="A311" s="10">
        <v>44746.875</v>
      </c>
      <c r="B311" s="11">
        <v>279.52</v>
      </c>
      <c r="C311" s="11">
        <v>223.01177</v>
      </c>
      <c r="D311" s="11">
        <v>0.253386760707741</v>
      </c>
      <c r="E311" s="8">
        <f t="shared" si="1"/>
        <v>0.1558012273</v>
      </c>
      <c r="F311" s="8"/>
      <c r="G311" s="4">
        <f>IFERROR(__xludf.DUMMYFUNCTION("""COMPUTED_VALUE"""),44821.958333333336)</f>
        <v>44821.95833</v>
      </c>
      <c r="H311" s="2">
        <f>IFERROR(__xludf.DUMMYFUNCTION("""COMPUTED_VALUE"""),0.06142591840109642)</f>
        <v>0.0614259184</v>
      </c>
    </row>
    <row r="312">
      <c r="A312" s="10">
        <v>44746.916666666664</v>
      </c>
      <c r="B312" s="11">
        <v>275.3</v>
      </c>
      <c r="C312" s="11">
        <v>225.0404</v>
      </c>
      <c r="D312" s="11">
        <v>0.223335898798615</v>
      </c>
      <c r="E312" s="8">
        <f t="shared" si="1"/>
        <v>0.1647687214</v>
      </c>
      <c r="F312" s="8"/>
      <c r="G312" s="4">
        <f>IFERROR(__xludf.DUMMYFUNCTION("""COMPUTED_VALUE"""),44819.958333333336)</f>
        <v>44819.95833</v>
      </c>
      <c r="H312" s="2">
        <f>IFERROR(__xludf.DUMMYFUNCTION("""COMPUTED_VALUE"""),0.0459773191743355)</f>
        <v>0.04597731917</v>
      </c>
    </row>
    <row r="313">
      <c r="A313" s="10">
        <v>44746.958333333336</v>
      </c>
      <c r="B313" s="11">
        <v>270.98</v>
      </c>
      <c r="C313" s="11">
        <v>226.94605</v>
      </c>
      <c r="D313" s="11">
        <v>0.194028272358122</v>
      </c>
      <c r="E313" s="8">
        <f t="shared" si="1"/>
        <v>0.1722557993</v>
      </c>
      <c r="F313" s="8"/>
      <c r="G313" s="4">
        <f>IFERROR(__xludf.DUMMYFUNCTION("""COMPUTED_VALUE"""),44820.958333333336)</f>
        <v>44820.95833</v>
      </c>
      <c r="H313" s="2">
        <f>IFERROR(__xludf.DUMMYFUNCTION("""COMPUTED_VALUE"""),0.04448379244688882)</f>
        <v>0.04448379245</v>
      </c>
    </row>
    <row r="314">
      <c r="A314" s="10">
        <v>44747.0</v>
      </c>
      <c r="B314" s="11">
        <v>270.77</v>
      </c>
      <c r="C314" s="11">
        <v>235.90099</v>
      </c>
      <c r="D314" s="11">
        <v>0.147812054540339</v>
      </c>
      <c r="E314" s="8">
        <f t="shared" si="1"/>
        <v>0.1781090046</v>
      </c>
      <c r="F314" s="8"/>
      <c r="G314" s="4">
        <f>IFERROR(__xludf.DUMMYFUNCTION("""COMPUTED_VALUE"""),44821.958333333336)</f>
        <v>44821.95833</v>
      </c>
      <c r="H314" s="2">
        <f>IFERROR(__xludf.DUMMYFUNCTION("""COMPUTED_VALUE"""),0.02176223823953917)</f>
        <v>0.02176223824</v>
      </c>
    </row>
    <row r="315">
      <c r="A315" s="10">
        <v>44747.041666666664</v>
      </c>
      <c r="B315" s="11">
        <v>275.2</v>
      </c>
      <c r="C315" s="11">
        <v>232.1472</v>
      </c>
      <c r="D315" s="11">
        <v>0.185454745954291</v>
      </c>
      <c r="E315" s="8">
        <f t="shared" si="1"/>
        <v>0.182306373</v>
      </c>
      <c r="F315" s="8"/>
      <c r="G315" s="4">
        <f>IFERROR(__xludf.DUMMYFUNCTION("""COMPUTED_VALUE"""),44822.958333333336)</f>
        <v>44822.95833</v>
      </c>
      <c r="H315" s="2">
        <f>IFERROR(__xludf.DUMMYFUNCTION("""COMPUTED_VALUE"""),0.1044652982115007)</f>
        <v>0.1044652982</v>
      </c>
    </row>
    <row r="316">
      <c r="A316" s="10">
        <v>44747.083333333336</v>
      </c>
      <c r="B316" s="11">
        <v>280.23</v>
      </c>
      <c r="C316" s="11">
        <v>228.09529</v>
      </c>
      <c r="D316" s="11">
        <v>0.228565482434994</v>
      </c>
      <c r="E316" s="8">
        <f t="shared" si="1"/>
        <v>0.1843287476</v>
      </c>
      <c r="F316" s="8"/>
      <c r="G316" s="4">
        <f>IFERROR(__xludf.DUMMYFUNCTION("""COMPUTED_VALUE"""),44820.958333333336)</f>
        <v>44820.95833</v>
      </c>
      <c r="H316" s="2">
        <f>IFERROR(__xludf.DUMMYFUNCTION("""COMPUTED_VALUE"""),0.04491382366270741)</f>
        <v>0.04491382366</v>
      </c>
    </row>
    <row r="317">
      <c r="A317" s="10">
        <v>44747.125</v>
      </c>
      <c r="B317" s="11">
        <v>283.03</v>
      </c>
      <c r="C317" s="11">
        <v>221.0965</v>
      </c>
      <c r="D317" s="11">
        <v>0.280119766708202</v>
      </c>
      <c r="E317" s="8">
        <f t="shared" si="1"/>
        <v>0.1839587594</v>
      </c>
      <c r="F317" s="8"/>
      <c r="G317" s="4">
        <f>IFERROR(__xludf.DUMMYFUNCTION("""COMPUTED_VALUE"""),44821.958333333336)</f>
        <v>44821.95833</v>
      </c>
      <c r="H317" s="2">
        <f>IFERROR(__xludf.DUMMYFUNCTION("""COMPUTED_VALUE"""),0.04319564367555165)</f>
        <v>0.04319564368</v>
      </c>
    </row>
    <row r="318">
      <c r="A318" s="10">
        <v>44747.166666666664</v>
      </c>
      <c r="B318" s="11">
        <v>276.85</v>
      </c>
      <c r="C318" s="11">
        <v>210.94618</v>
      </c>
      <c r="D318" s="11">
        <v>0.312420068474337</v>
      </c>
      <c r="E318" s="8">
        <f t="shared" si="1"/>
        <v>0.1819516034</v>
      </c>
      <c r="F318" s="8"/>
      <c r="G318" s="4">
        <f>IFERROR(__xludf.DUMMYFUNCTION("""COMPUTED_VALUE"""),44822.958333333336)</f>
        <v>44822.95833</v>
      </c>
      <c r="H318" s="2">
        <f>IFERROR(__xludf.DUMMYFUNCTION("""COMPUTED_VALUE"""),0.07321920145125602)</f>
        <v>0.07321920145</v>
      </c>
    </row>
    <row r="319">
      <c r="A319" s="10">
        <v>44747.208333333336</v>
      </c>
      <c r="B319" s="11">
        <v>261.51</v>
      </c>
      <c r="C319" s="11">
        <v>199.85386</v>
      </c>
      <c r="D319" s="11">
        <v>0.308506125425848</v>
      </c>
      <c r="E319" s="8">
        <f t="shared" si="1"/>
        <v>0.1783209075</v>
      </c>
      <c r="F319" s="8"/>
      <c r="G319" s="4">
        <f>IFERROR(__xludf.DUMMYFUNCTION("""COMPUTED_VALUE"""),44823.958333333336)</f>
        <v>44823.95833</v>
      </c>
      <c r="H319" s="2">
        <f>IFERROR(__xludf.DUMMYFUNCTION("""COMPUTED_VALUE"""),0.08882003811462887)</f>
        <v>0.08882003811</v>
      </c>
    </row>
    <row r="320">
      <c r="A320" s="10">
        <v>44747.25</v>
      </c>
      <c r="B320" s="11">
        <v>241.93</v>
      </c>
      <c r="C320" s="11">
        <v>191.80621</v>
      </c>
      <c r="D320" s="11">
        <v>0.261325167730492</v>
      </c>
      <c r="E320" s="8">
        <f t="shared" si="1"/>
        <v>0.1743054729</v>
      </c>
      <c r="F320" s="8"/>
      <c r="G320" s="4">
        <f>IFERROR(__xludf.DUMMYFUNCTION("""COMPUTED_VALUE"""),44821.958333333336)</f>
        <v>44821.95833</v>
      </c>
      <c r="H320" s="2">
        <f>IFERROR(__xludf.DUMMYFUNCTION("""COMPUTED_VALUE"""),0.050360333531683406)</f>
        <v>0.05036033353</v>
      </c>
    </row>
    <row r="321">
      <c r="A321" s="10">
        <v>44747.291666666664</v>
      </c>
      <c r="B321" s="11">
        <v>244.34</v>
      </c>
      <c r="C321" s="11">
        <v>190.77355</v>
      </c>
      <c r="D321" s="11">
        <v>0.280785517698863</v>
      </c>
      <c r="E321" s="8">
        <f t="shared" si="1"/>
        <v>0.1737797726</v>
      </c>
      <c r="F321" s="8"/>
      <c r="G321" s="4">
        <f>IFERROR(__xludf.DUMMYFUNCTION("""COMPUTED_VALUE"""),44822.958333333336)</f>
        <v>44822.95833</v>
      </c>
      <c r="H321" s="2">
        <f>IFERROR(__xludf.DUMMYFUNCTION("""COMPUTED_VALUE"""),0.09406096469101144)</f>
        <v>0.09406096469</v>
      </c>
    </row>
    <row r="322">
      <c r="A322" s="10">
        <v>44747.333333333336</v>
      </c>
      <c r="B322" s="11">
        <v>248.46</v>
      </c>
      <c r="C322" s="11">
        <v>196.36173</v>
      </c>
      <c r="D322" s="11">
        <v>0.265317839682915</v>
      </c>
      <c r="E322" s="8">
        <f t="shared" si="1"/>
        <v>0.1755356285</v>
      </c>
      <c r="F322" s="8"/>
      <c r="G322" s="4">
        <f>IFERROR(__xludf.DUMMYFUNCTION("""COMPUTED_VALUE"""),44823.958333333336)</f>
        <v>44823.95833</v>
      </c>
      <c r="H322" s="2">
        <f>IFERROR(__xludf.DUMMYFUNCTION("""COMPUTED_VALUE"""),0.12496789163507704)</f>
        <v>0.1249678916</v>
      </c>
    </row>
    <row r="323">
      <c r="A323" s="10">
        <v>44747.375</v>
      </c>
      <c r="B323" s="11">
        <v>247.18</v>
      </c>
      <c r="C323" s="11">
        <v>205.94876</v>
      </c>
      <c r="D323" s="11">
        <v>0.200201448166039</v>
      </c>
      <c r="E323" s="8">
        <f t="shared" si="1"/>
        <v>0.1781410157</v>
      </c>
      <c r="F323" s="8"/>
      <c r="G323" s="4">
        <f>IFERROR(__xludf.DUMMYFUNCTION("""COMPUTED_VALUE"""),44824.958333333336)</f>
        <v>44824.95833</v>
      </c>
      <c r="H323" s="2">
        <f>IFERROR(__xludf.DUMMYFUNCTION("""COMPUTED_VALUE"""),0.17268732674867562)</f>
        <v>0.1726873267</v>
      </c>
    </row>
    <row r="324">
      <c r="A324" s="10">
        <v>44747.416666666664</v>
      </c>
      <c r="B324" s="11">
        <v>244.84</v>
      </c>
      <c r="C324" s="11">
        <v>217.11923</v>
      </c>
      <c r="D324" s="11">
        <v>0.127675333041665</v>
      </c>
      <c r="E324" s="8">
        <f t="shared" si="1"/>
        <v>0.1807582938</v>
      </c>
      <c r="F324" s="8"/>
      <c r="G324" s="4">
        <f>IFERROR(__xludf.DUMMYFUNCTION("""COMPUTED_VALUE"""),44822.958333333336)</f>
        <v>44822.95833</v>
      </c>
      <c r="H324" s="2">
        <f>IFERROR(__xludf.DUMMYFUNCTION("""COMPUTED_VALUE"""),0.13788561905271587)</f>
        <v>0.1378856191</v>
      </c>
    </row>
    <row r="325">
      <c r="A325" s="10">
        <v>44747.458333333336</v>
      </c>
      <c r="B325" s="11">
        <v>249.54</v>
      </c>
      <c r="C325" s="11">
        <v>226.493</v>
      </c>
      <c r="D325" s="11">
        <v>0.101755904155978</v>
      </c>
      <c r="E325" s="8">
        <f t="shared" si="1"/>
        <v>0.1835898042</v>
      </c>
      <c r="F325" s="8"/>
      <c r="G325" s="4">
        <f>IFERROR(__xludf.DUMMYFUNCTION("""COMPUTED_VALUE"""),44823.958333333336)</f>
        <v>44823.95833</v>
      </c>
      <c r="H325" s="2">
        <f>IFERROR(__xludf.DUMMYFUNCTION("""COMPUTED_VALUE"""),0.11663400482443981)</f>
        <v>0.1166340048</v>
      </c>
    </row>
    <row r="326">
      <c r="A326" s="10">
        <v>44747.5</v>
      </c>
      <c r="B326" s="11">
        <v>253.7</v>
      </c>
      <c r="C326" s="11">
        <v>233.11016</v>
      </c>
      <c r="D326" s="11">
        <v>0.0883266520858635</v>
      </c>
      <c r="E326" s="8">
        <f t="shared" si="1"/>
        <v>0.1850757307</v>
      </c>
      <c r="F326" s="8"/>
      <c r="G326" s="4">
        <f>IFERROR(__xludf.DUMMYFUNCTION("""COMPUTED_VALUE"""),44824.958333333336)</f>
        <v>44824.95833</v>
      </c>
      <c r="H326" s="2">
        <f>IFERROR(__xludf.DUMMYFUNCTION("""COMPUTED_VALUE"""),0.07386537078179498)</f>
        <v>0.07386537078</v>
      </c>
    </row>
    <row r="327">
      <c r="A327" s="10">
        <v>44747.541666666664</v>
      </c>
      <c r="B327" s="11">
        <v>255.96</v>
      </c>
      <c r="C327" s="11">
        <v>238.54954</v>
      </c>
      <c r="D327" s="11">
        <v>0.0729846722823276</v>
      </c>
      <c r="E327" s="8">
        <f t="shared" si="1"/>
        <v>0.1849657895</v>
      </c>
      <c r="F327" s="8"/>
      <c r="G327" s="4">
        <f>IFERROR(__xludf.DUMMYFUNCTION("""COMPUTED_VALUE"""),44825.958333333336)</f>
        <v>44825.95833</v>
      </c>
      <c r="H327" s="2">
        <f>IFERROR(__xludf.DUMMYFUNCTION("""COMPUTED_VALUE"""),0.05396912008484745)</f>
        <v>0.05396912008</v>
      </c>
    </row>
    <row r="328">
      <c r="A328" s="10">
        <v>44747.583333333336</v>
      </c>
      <c r="B328" s="11">
        <v>231.96</v>
      </c>
      <c r="C328" s="11">
        <v>244.89535</v>
      </c>
      <c r="D328" s="11">
        <v>0.0528199085854427</v>
      </c>
      <c r="E328" s="8">
        <f t="shared" si="1"/>
        <v>0.1867082136</v>
      </c>
      <c r="F328" s="8"/>
      <c r="G328" s="4">
        <f>IFERROR(__xludf.DUMMYFUNCTION("""COMPUTED_VALUE"""),44823.958333333336)</f>
        <v>44823.95833</v>
      </c>
      <c r="H328" s="2">
        <f>IFERROR(__xludf.DUMMYFUNCTION("""COMPUTED_VALUE"""),0.11184813398110001)</f>
        <v>0.111848134</v>
      </c>
    </row>
    <row r="329">
      <c r="A329" s="10">
        <v>44747.625</v>
      </c>
      <c r="B329" s="11">
        <v>219.23</v>
      </c>
      <c r="C329" s="11">
        <v>252.47236</v>
      </c>
      <c r="D329" s="11">
        <v>0.131667323900327</v>
      </c>
      <c r="E329" s="8">
        <f t="shared" si="1"/>
        <v>0.188806767</v>
      </c>
      <c r="F329" s="8"/>
      <c r="G329" s="4">
        <f>IFERROR(__xludf.DUMMYFUNCTION("""COMPUTED_VALUE"""),44824.958333333336)</f>
        <v>44824.95833</v>
      </c>
      <c r="H329" s="2">
        <f>IFERROR(__xludf.DUMMYFUNCTION("""COMPUTED_VALUE"""),0.15064478378894533)</f>
        <v>0.1506447838</v>
      </c>
    </row>
    <row r="330">
      <c r="A330" s="10">
        <v>44747.666666666664</v>
      </c>
      <c r="B330" s="11">
        <v>235.56</v>
      </c>
      <c r="C330" s="11">
        <v>257.82895</v>
      </c>
      <c r="D330" s="11">
        <v>0.0863710223386474</v>
      </c>
      <c r="E330" s="8">
        <f t="shared" si="1"/>
        <v>0.1921906294</v>
      </c>
      <c r="F330" s="8"/>
      <c r="G330" s="4">
        <f>IFERROR(__xludf.DUMMYFUNCTION("""COMPUTED_VALUE"""),44825.958333333336)</f>
        <v>44825.95833</v>
      </c>
      <c r="H330" s="2">
        <f>IFERROR(__xludf.DUMMYFUNCTION("""COMPUTED_VALUE"""),0.08528392085727786)</f>
        <v>0.08528392086</v>
      </c>
    </row>
    <row r="331">
      <c r="A331" s="10">
        <v>44747.708333333336</v>
      </c>
      <c r="B331" s="11">
        <v>255.83</v>
      </c>
      <c r="C331" s="11">
        <v>261.87543</v>
      </c>
      <c r="D331" s="11">
        <v>0.0230851363184395</v>
      </c>
      <c r="E331" s="8">
        <f t="shared" si="1"/>
        <v>0.188213665</v>
      </c>
      <c r="F331" s="8"/>
      <c r="G331" s="4">
        <f>IFERROR(__xludf.DUMMYFUNCTION("""COMPUTED_VALUE"""),44826.958333333336)</f>
        <v>44826.95833</v>
      </c>
      <c r="H331" s="2">
        <f>IFERROR(__xludf.DUMMYFUNCTION("""COMPUTED_VALUE"""),0.06093821680989703)</f>
        <v>0.06093821681</v>
      </c>
    </row>
    <row r="332">
      <c r="A332" s="10">
        <v>44747.75</v>
      </c>
      <c r="B332" s="11">
        <v>280.35</v>
      </c>
      <c r="C332" s="11">
        <v>265.16169</v>
      </c>
      <c r="D332" s="11">
        <v>0.0572794282612997</v>
      </c>
      <c r="E332" s="8">
        <f t="shared" si="1"/>
        <v>0.1824210892</v>
      </c>
      <c r="F332" s="8"/>
      <c r="G332" s="4">
        <f>IFERROR(__xludf.DUMMYFUNCTION("""COMPUTED_VALUE"""),44824.958333333336)</f>
        <v>44824.95833</v>
      </c>
      <c r="H332" s="2">
        <f>IFERROR(__xludf.DUMMYFUNCTION("""COMPUTED_VALUE"""),0.12108011983468085)</f>
        <v>0.1210801198</v>
      </c>
    </row>
    <row r="333">
      <c r="A333" s="10">
        <v>44747.791666666664</v>
      </c>
      <c r="B333" s="11">
        <v>295.45</v>
      </c>
      <c r="C333" s="11">
        <v>268.95967</v>
      </c>
      <c r="D333" s="11">
        <v>0.0984918296486606</v>
      </c>
      <c r="E333" s="8">
        <f t="shared" si="1"/>
        <v>0.1767216243</v>
      </c>
      <c r="F333" s="8"/>
      <c r="G333" s="4">
        <f>IFERROR(__xludf.DUMMYFUNCTION("""COMPUTED_VALUE"""),44825.958333333336)</f>
        <v>44825.95833</v>
      </c>
      <c r="H333" s="2">
        <f>IFERROR(__xludf.DUMMYFUNCTION("""COMPUTED_VALUE"""),0.11427842383023379)</f>
        <v>0.1142784238</v>
      </c>
    </row>
    <row r="334">
      <c r="A334" s="10">
        <v>44747.833333333336</v>
      </c>
      <c r="B334" s="11">
        <v>300.33</v>
      </c>
      <c r="C334" s="11">
        <v>274.02607</v>
      </c>
      <c r="D334" s="11">
        <v>0.095990611404236</v>
      </c>
      <c r="E334" s="8">
        <f t="shared" si="1"/>
        <v>0.1699044571</v>
      </c>
      <c r="F334" s="8"/>
      <c r="G334" s="4">
        <f>IFERROR(__xludf.DUMMYFUNCTION("""COMPUTED_VALUE"""),44826.958333333336)</f>
        <v>44826.95833</v>
      </c>
      <c r="H334" s="2">
        <f>IFERROR(__xludf.DUMMYFUNCTION("""COMPUTED_VALUE"""),0.05805561482874728)</f>
        <v>0.05805561483</v>
      </c>
    </row>
    <row r="335">
      <c r="A335" s="10">
        <v>44747.875</v>
      </c>
      <c r="B335" s="11">
        <v>301.56</v>
      </c>
      <c r="C335" s="11">
        <v>278.16498</v>
      </c>
      <c r="D335" s="11">
        <v>0.0841048359142836</v>
      </c>
      <c r="E335" s="8">
        <f t="shared" si="1"/>
        <v>0.1628510436</v>
      </c>
      <c r="F335" s="8"/>
      <c r="G335" s="4">
        <f>IFERROR(__xludf.DUMMYFUNCTION("""COMPUTED_VALUE"""),44827.958333333336)</f>
        <v>44827.95833</v>
      </c>
      <c r="H335" s="2">
        <f>IFERROR(__xludf.DUMMYFUNCTION("""COMPUTED_VALUE"""),0.13275837555529843)</f>
        <v>0.1327583756</v>
      </c>
    </row>
    <row r="336">
      <c r="A336" s="10">
        <v>44747.916666666664</v>
      </c>
      <c r="B336" s="11">
        <v>301.68</v>
      </c>
      <c r="C336" s="11">
        <v>277.11104</v>
      </c>
      <c r="D336" s="11">
        <v>0.0886610652538419</v>
      </c>
      <c r="E336" s="8">
        <f t="shared" si="1"/>
        <v>0.1572395922</v>
      </c>
      <c r="F336" s="8"/>
      <c r="G336" s="4">
        <f>IFERROR(__xludf.DUMMYFUNCTION("""COMPUTED_VALUE"""),44825.958333333336)</f>
        <v>44825.95833</v>
      </c>
      <c r="H336" s="2">
        <f>IFERROR(__xludf.DUMMYFUNCTION("""COMPUTED_VALUE"""),0.0690750945332919)</f>
        <v>0.06907509453</v>
      </c>
    </row>
    <row r="337">
      <c r="A337" s="10">
        <v>44747.958333333336</v>
      </c>
      <c r="B337" s="11">
        <v>306.31</v>
      </c>
      <c r="C337" s="11">
        <v>271.73221</v>
      </c>
      <c r="D337" s="11">
        <v>0.127249507888667</v>
      </c>
      <c r="E337" s="8">
        <f t="shared" si="1"/>
        <v>0.1544571437</v>
      </c>
      <c r="F337" s="8"/>
      <c r="G337" s="4">
        <f>IFERROR(__xludf.DUMMYFUNCTION("""COMPUTED_VALUE"""),44826.958333333336)</f>
        <v>44826.95833</v>
      </c>
      <c r="H337" s="2">
        <f>IFERROR(__xludf.DUMMYFUNCTION("""COMPUTED_VALUE"""),0.06082649004418592)</f>
        <v>0.06082649004</v>
      </c>
    </row>
    <row r="338">
      <c r="A338" s="10">
        <v>44748.0</v>
      </c>
      <c r="B338" s="11">
        <v>307.36</v>
      </c>
      <c r="C338" s="11">
        <v>284.14457</v>
      </c>
      <c r="D338" s="11">
        <v>0.0817028810369314</v>
      </c>
      <c r="E338" s="8">
        <f t="shared" si="1"/>
        <v>0.1517025948</v>
      </c>
      <c r="F338" s="8"/>
      <c r="G338" s="4">
        <f>IFERROR(__xludf.DUMMYFUNCTION("""COMPUTED_VALUE"""),44827.958333333336)</f>
        <v>44827.95833</v>
      </c>
      <c r="H338" s="2">
        <f>IFERROR(__xludf.DUMMYFUNCTION("""COMPUTED_VALUE"""),0.24170935699229346)</f>
        <v>0.241709357</v>
      </c>
    </row>
    <row r="339">
      <c r="A339" s="10">
        <v>44748.041666666664</v>
      </c>
      <c r="B339" s="11">
        <v>303.47</v>
      </c>
      <c r="C339" s="11">
        <v>275.25053</v>
      </c>
      <c r="D339" s="11">
        <v>0.102522854361079</v>
      </c>
      <c r="E339" s="8">
        <f t="shared" si="1"/>
        <v>0.1482470993</v>
      </c>
      <c r="F339" s="8"/>
      <c r="G339" s="4">
        <f>IFERROR(__xludf.DUMMYFUNCTION("""COMPUTED_VALUE"""),44828.958333333336)</f>
        <v>44828.95833</v>
      </c>
      <c r="H339" s="2">
        <f>IFERROR(__xludf.DUMMYFUNCTION("""COMPUTED_VALUE"""),0.10028398644371199)</f>
        <v>0.1002839864</v>
      </c>
    </row>
    <row r="340">
      <c r="A340" s="10">
        <v>44748.083333333336</v>
      </c>
      <c r="B340" s="11">
        <v>316.01</v>
      </c>
      <c r="C340" s="11">
        <v>262.54123</v>
      </c>
      <c r="D340" s="11">
        <v>0.203658564409102</v>
      </c>
      <c r="E340" s="8">
        <f t="shared" si="1"/>
        <v>0.147209311</v>
      </c>
      <c r="F340" s="8"/>
      <c r="G340" s="4">
        <f>IFERROR(__xludf.DUMMYFUNCTION("""COMPUTED_VALUE"""),44826.958333333336)</f>
        <v>44826.95833</v>
      </c>
      <c r="H340" s="2">
        <f>IFERROR(__xludf.DUMMYFUNCTION("""COMPUTED_VALUE"""),0.05144315979992841)</f>
        <v>0.0514431598</v>
      </c>
    </row>
    <row r="341">
      <c r="A341" s="10">
        <v>44748.125</v>
      </c>
      <c r="B341" s="11">
        <v>312.67</v>
      </c>
      <c r="C341" s="11">
        <v>249.09758</v>
      </c>
      <c r="D341" s="11">
        <v>0.255210909716585</v>
      </c>
      <c r="E341" s="8">
        <f t="shared" si="1"/>
        <v>0.146171442</v>
      </c>
      <c r="F341" s="8"/>
      <c r="G341" s="4">
        <f>IFERROR(__xludf.DUMMYFUNCTION("""COMPUTED_VALUE"""),44827.958333333336)</f>
        <v>44827.95833</v>
      </c>
      <c r="H341" s="2">
        <f>IFERROR(__xludf.DUMMYFUNCTION("""COMPUTED_VALUE"""),0.23211840155606034)</f>
        <v>0.2321184016</v>
      </c>
    </row>
    <row r="342">
      <c r="A342" s="10">
        <v>44748.166666666664</v>
      </c>
      <c r="B342" s="11">
        <v>308.92</v>
      </c>
      <c r="C342" s="11">
        <v>236.09221</v>
      </c>
      <c r="D342" s="11">
        <v>0.308471804300531</v>
      </c>
      <c r="E342" s="8">
        <f t="shared" si="1"/>
        <v>0.146006931</v>
      </c>
      <c r="F342" s="8"/>
      <c r="G342" s="4">
        <f>IFERROR(__xludf.DUMMYFUNCTION("""COMPUTED_VALUE"""),44828.958333333336)</f>
        <v>44828.95833</v>
      </c>
      <c r="H342" s="2">
        <f>IFERROR(__xludf.DUMMYFUNCTION("""COMPUTED_VALUE"""),0.10261356144750751)</f>
        <v>0.1026135614</v>
      </c>
    </row>
    <row r="343">
      <c r="A343" s="10">
        <v>44748.208333333336</v>
      </c>
      <c r="B343" s="11">
        <v>301.17</v>
      </c>
      <c r="C343" s="11">
        <v>225.43575</v>
      </c>
      <c r="D343" s="11">
        <v>0.33594605114761</v>
      </c>
      <c r="E343" s="8">
        <f t="shared" si="1"/>
        <v>0.1471502612</v>
      </c>
      <c r="F343" s="8"/>
      <c r="G343" s="4">
        <f>IFERROR(__xludf.DUMMYFUNCTION("""COMPUTED_VALUE"""),44829.958333333336)</f>
        <v>44829.95833</v>
      </c>
      <c r="H343" s="2">
        <f>IFERROR(__xludf.DUMMYFUNCTION("""COMPUTED_VALUE"""),0.06774128789430463)</f>
        <v>0.06774128789</v>
      </c>
    </row>
    <row r="344">
      <c r="A344" s="10">
        <v>44748.25</v>
      </c>
      <c r="B344" s="11">
        <v>287.16</v>
      </c>
      <c r="C344" s="11">
        <v>219.79857</v>
      </c>
      <c r="D344" s="11">
        <v>0.306468918337366</v>
      </c>
      <c r="E344" s="8">
        <f t="shared" si="1"/>
        <v>0.1490312508</v>
      </c>
      <c r="F344" s="8"/>
      <c r="G344" s="4">
        <f>IFERROR(__xludf.DUMMYFUNCTION("""COMPUTED_VALUE"""),44827.958333333336)</f>
        <v>44827.95833</v>
      </c>
      <c r="H344" s="2">
        <f>IFERROR(__xludf.DUMMYFUNCTION("""COMPUTED_VALUE"""),0.14181932954870477)</f>
        <v>0.1418193295</v>
      </c>
    </row>
    <row r="345">
      <c r="A345" s="10">
        <v>44748.291666666664</v>
      </c>
      <c r="B345" s="11">
        <v>270.03</v>
      </c>
      <c r="C345" s="11">
        <v>218.85336</v>
      </c>
      <c r="D345" s="11">
        <v>0.233839864281727</v>
      </c>
      <c r="E345" s="8">
        <f t="shared" si="1"/>
        <v>0.1470751819</v>
      </c>
      <c r="F345" s="8"/>
      <c r="G345" s="4">
        <f>IFERROR(__xludf.DUMMYFUNCTION("""COMPUTED_VALUE"""),44828.958333333336)</f>
        <v>44828.95833</v>
      </c>
      <c r="H345" s="2">
        <f>IFERROR(__xludf.DUMMYFUNCTION("""COMPUTED_VALUE"""),0.08480756001577228)</f>
        <v>0.08480756002</v>
      </c>
    </row>
    <row r="346">
      <c r="A346" s="10">
        <v>44748.333333333336</v>
      </c>
      <c r="B346" s="11">
        <v>260.44</v>
      </c>
      <c r="C346" s="11">
        <v>222.24806</v>
      </c>
      <c r="D346" s="11">
        <v>0.171843749727219</v>
      </c>
      <c r="E346" s="8">
        <f t="shared" si="1"/>
        <v>0.1431804282</v>
      </c>
      <c r="F346" s="8"/>
      <c r="G346" s="4">
        <f>IFERROR(__xludf.DUMMYFUNCTION("""COMPUTED_VALUE"""),44829.958333333336)</f>
        <v>44829.95833</v>
      </c>
      <c r="H346" s="2">
        <f>IFERROR(__xludf.DUMMYFUNCTION("""COMPUTED_VALUE"""),0.05263421381969774)</f>
        <v>0.05263421382</v>
      </c>
    </row>
    <row r="347">
      <c r="A347" s="10">
        <v>44748.375</v>
      </c>
      <c r="B347" s="11">
        <v>253.83</v>
      </c>
      <c r="C347" s="11">
        <v>229.62908</v>
      </c>
      <c r="D347" s="11">
        <v>0.105391355485115</v>
      </c>
      <c r="E347" s="8">
        <f t="shared" si="1"/>
        <v>0.1392300077</v>
      </c>
      <c r="F347" s="8"/>
      <c r="G347" s="4">
        <f>IFERROR(__xludf.DUMMYFUNCTION("""COMPUTED_VALUE"""),44830.958333333336)</f>
        <v>44830.95833</v>
      </c>
      <c r="H347" s="2">
        <f>IFERROR(__xludf.DUMMYFUNCTION("""COMPUTED_VALUE"""),0.07601245670788385)</f>
        <v>0.07601245671</v>
      </c>
    </row>
    <row r="348">
      <c r="A348" s="10">
        <v>44748.416666666664</v>
      </c>
      <c r="B348" s="11">
        <v>251.63</v>
      </c>
      <c r="C348" s="11">
        <v>241.17165</v>
      </c>
      <c r="D348" s="11">
        <v>0.0433647570102041</v>
      </c>
      <c r="E348" s="8">
        <f t="shared" si="1"/>
        <v>0.135717067</v>
      </c>
      <c r="F348" s="8"/>
      <c r="G348" s="4">
        <f>IFERROR(__xludf.DUMMYFUNCTION("""COMPUTED_VALUE"""),44828.958333333336)</f>
        <v>44828.95833</v>
      </c>
      <c r="H348" s="2">
        <f>IFERROR(__xludf.DUMMYFUNCTION("""COMPUTED_VALUE"""),0.04924646238512557)</f>
        <v>0.04924646239</v>
      </c>
    </row>
    <row r="349">
      <c r="A349" s="10">
        <v>44748.458333333336</v>
      </c>
      <c r="B349" s="11">
        <v>252.73</v>
      </c>
      <c r="C349" s="11">
        <v>256.78882</v>
      </c>
      <c r="D349" s="11">
        <v>0.0158060619617318</v>
      </c>
      <c r="E349" s="8">
        <f t="shared" si="1"/>
        <v>0.1321358236</v>
      </c>
      <c r="F349" s="8"/>
      <c r="G349" s="4">
        <f>IFERROR(__xludf.DUMMYFUNCTION("""COMPUTED_VALUE"""),44829.958333333336)</f>
        <v>44829.95833</v>
      </c>
      <c r="H349" s="2">
        <f>IFERROR(__xludf.DUMMYFUNCTION("""COMPUTED_VALUE"""),0.059107901776457)</f>
        <v>0.05910790178</v>
      </c>
    </row>
    <row r="350">
      <c r="A350" s="10">
        <v>44748.5</v>
      </c>
      <c r="B350" s="11">
        <v>268.94</v>
      </c>
      <c r="C350" s="11">
        <v>272.6793</v>
      </c>
      <c r="D350" s="11">
        <v>0.0137131788148202</v>
      </c>
      <c r="E350" s="8">
        <f t="shared" si="1"/>
        <v>0.1290269288</v>
      </c>
      <c r="F350" s="8"/>
      <c r="G350" s="4">
        <f>IFERROR(__xludf.DUMMYFUNCTION("""COMPUTED_VALUE"""),44830.958333333336)</f>
        <v>44830.95833</v>
      </c>
      <c r="H350" s="2">
        <f>IFERROR(__xludf.DUMMYFUNCTION("""COMPUTED_VALUE"""),0.09090503423582513)</f>
        <v>0.09090503424</v>
      </c>
    </row>
    <row r="351">
      <c r="A351" s="10">
        <v>44748.541666666664</v>
      </c>
      <c r="B351" s="11">
        <v>273.24</v>
      </c>
      <c r="C351" s="11">
        <v>285.67004</v>
      </c>
      <c r="D351" s="11">
        <v>0.0435118782494655</v>
      </c>
      <c r="E351" s="8">
        <f t="shared" si="1"/>
        <v>0.1277988958</v>
      </c>
      <c r="F351" s="8"/>
      <c r="G351" s="4">
        <f>IFERROR(__xludf.DUMMYFUNCTION("""COMPUTED_VALUE"""),44831.958333333336)</f>
        <v>44831.95833</v>
      </c>
      <c r="H351" s="2">
        <f>IFERROR(__xludf.DUMMYFUNCTION("""COMPUTED_VALUE"""),0.10761940495175489)</f>
        <v>0.107619405</v>
      </c>
    </row>
    <row r="352">
      <c r="A352" s="10">
        <v>44748.583333333336</v>
      </c>
      <c r="B352" s="11">
        <v>257.57</v>
      </c>
      <c r="C352" s="11">
        <v>295.95689</v>
      </c>
      <c r="D352" s="11">
        <v>0.129704329573134</v>
      </c>
      <c r="E352" s="8">
        <f t="shared" si="1"/>
        <v>0.1310024133</v>
      </c>
      <c r="F352" s="8"/>
      <c r="G352" s="4">
        <f>IFERROR(__xludf.DUMMYFUNCTION("""COMPUTED_VALUE"""),44829.958333333336)</f>
        <v>44829.95833</v>
      </c>
      <c r="H352" s="2">
        <f>IFERROR(__xludf.DUMMYFUNCTION("""COMPUTED_VALUE"""),0.05849587097580103)</f>
        <v>0.05849587098</v>
      </c>
    </row>
    <row r="353">
      <c r="A353" s="10">
        <v>44748.625</v>
      </c>
      <c r="B353" s="11">
        <v>237.97</v>
      </c>
      <c r="C353" s="11">
        <v>305.94979</v>
      </c>
      <c r="D353" s="11">
        <v>0.222192634941831</v>
      </c>
      <c r="E353" s="8">
        <f t="shared" si="1"/>
        <v>0.1347743013</v>
      </c>
      <c r="F353" s="8"/>
      <c r="G353" s="4">
        <f>IFERROR(__xludf.DUMMYFUNCTION("""COMPUTED_VALUE"""),44830.958333333336)</f>
        <v>44830.95833</v>
      </c>
      <c r="H353" s="2">
        <f>IFERROR(__xludf.DUMMYFUNCTION("""COMPUTED_VALUE"""),0.05688910621363602)</f>
        <v>0.05688910621</v>
      </c>
    </row>
    <row r="354">
      <c r="A354" s="10">
        <v>44748.666666666664</v>
      </c>
      <c r="B354" s="11">
        <v>254.12</v>
      </c>
      <c r="C354" s="11">
        <v>313.24356</v>
      </c>
      <c r="D354" s="11">
        <v>0.188746290586149</v>
      </c>
      <c r="E354" s="8">
        <f t="shared" si="1"/>
        <v>0.1390399374</v>
      </c>
      <c r="F354" s="8"/>
      <c r="G354" s="4">
        <f>IFERROR(__xludf.DUMMYFUNCTION("""COMPUTED_VALUE"""),44831.958333333336)</f>
        <v>44831.95833</v>
      </c>
      <c r="H354" s="2">
        <f>IFERROR(__xludf.DUMMYFUNCTION("""COMPUTED_VALUE"""),0.11565647947908643)</f>
        <v>0.1156564795</v>
      </c>
    </row>
    <row r="355">
      <c r="A355" s="10">
        <v>44748.708333333336</v>
      </c>
      <c r="B355" s="11">
        <v>284.93</v>
      </c>
      <c r="C355" s="11">
        <v>319.07967</v>
      </c>
      <c r="D355" s="11">
        <v>0.107025527511671</v>
      </c>
      <c r="E355" s="8">
        <f t="shared" si="1"/>
        <v>0.1425374537</v>
      </c>
      <c r="F355" s="8"/>
      <c r="G355" s="4">
        <f>IFERROR(__xludf.DUMMYFUNCTION("""COMPUTED_VALUE"""),44832.958333333336)</f>
        <v>44832.95833</v>
      </c>
      <c r="H355" s="2">
        <f>IFERROR(__xludf.DUMMYFUNCTION("""COMPUTED_VALUE"""),0.061573049048729366)</f>
        <v>0.06157304905</v>
      </c>
    </row>
    <row r="356">
      <c r="A356" s="10">
        <v>44748.75</v>
      </c>
      <c r="B356" s="11">
        <v>308.44</v>
      </c>
      <c r="C356" s="11">
        <v>322.87208</v>
      </c>
      <c r="D356" s="11">
        <v>0.0446990647193773</v>
      </c>
      <c r="E356" s="8">
        <f t="shared" si="1"/>
        <v>0.1420132719</v>
      </c>
      <c r="F356" s="8"/>
      <c r="G356" s="4">
        <f>IFERROR(__xludf.DUMMYFUNCTION("""COMPUTED_VALUE"""),44830.958333333336)</f>
        <v>44830.95833</v>
      </c>
      <c r="H356" s="2">
        <f>IFERROR(__xludf.DUMMYFUNCTION("""COMPUTED_VALUE"""),0.1204891562848504)</f>
        <v>0.1204891563</v>
      </c>
    </row>
    <row r="357">
      <c r="A357" s="10">
        <v>44748.791666666664</v>
      </c>
      <c r="B357" s="11">
        <v>315.86</v>
      </c>
      <c r="C357" s="11">
        <v>323.56891</v>
      </c>
      <c r="D357" s="11">
        <v>0.0238246313590511</v>
      </c>
      <c r="E357" s="8">
        <f t="shared" si="1"/>
        <v>0.1389021387</v>
      </c>
      <c r="F357" s="8"/>
      <c r="G357" s="4">
        <f>IFERROR(__xludf.DUMMYFUNCTION("""COMPUTED_VALUE"""),44831.958333333336)</f>
        <v>44831.95833</v>
      </c>
      <c r="H357" s="2">
        <f>IFERROR(__xludf.DUMMYFUNCTION("""COMPUTED_VALUE"""),0.14813809853065835)</f>
        <v>0.1481380985</v>
      </c>
    </row>
    <row r="358">
      <c r="A358" s="10">
        <v>44748.833333333336</v>
      </c>
      <c r="B358" s="11">
        <v>315.15</v>
      </c>
      <c r="C358" s="11">
        <v>321.21553</v>
      </c>
      <c r="D358" s="11">
        <v>0.0188830533816345</v>
      </c>
      <c r="E358" s="8">
        <f t="shared" si="1"/>
        <v>0.1356893237</v>
      </c>
      <c r="F358" s="8"/>
      <c r="G358" s="4">
        <f>IFERROR(__xludf.DUMMYFUNCTION("""COMPUTED_VALUE"""),44832.958333333336)</f>
        <v>44832.95833</v>
      </c>
      <c r="H358" s="2">
        <f>IFERROR(__xludf.DUMMYFUNCTION("""COMPUTED_VALUE"""),0.1392335160399829)</f>
        <v>0.139233516</v>
      </c>
    </row>
    <row r="359">
      <c r="A359" s="10">
        <v>44748.875</v>
      </c>
      <c r="B359" s="11">
        <v>310.38</v>
      </c>
      <c r="C359" s="11">
        <v>318.06675</v>
      </c>
      <c r="D359" s="11">
        <v>0.0241670970008654</v>
      </c>
      <c r="E359" s="8">
        <f t="shared" si="1"/>
        <v>0.133191918</v>
      </c>
      <c r="F359" s="8"/>
      <c r="G359" s="4">
        <f>IFERROR(__xludf.DUMMYFUNCTION("""COMPUTED_VALUE"""),44833.958333333336)</f>
        <v>44833.95833</v>
      </c>
      <c r="H359" s="2">
        <f>IFERROR(__xludf.DUMMYFUNCTION("""COMPUTED_VALUE"""),0.19726458823630397)</f>
        <v>0.1972645882</v>
      </c>
    </row>
    <row r="360">
      <c r="A360" s="10">
        <v>44748.916666666664</v>
      </c>
      <c r="B360" s="11">
        <v>309.67</v>
      </c>
      <c r="C360" s="11">
        <v>314.77258</v>
      </c>
      <c r="D360" s="11">
        <v>0.01621037003922</v>
      </c>
      <c r="E360" s="8">
        <f t="shared" si="1"/>
        <v>0.130173139</v>
      </c>
      <c r="F360" s="8"/>
      <c r="G360" s="4">
        <f>IFERROR(__xludf.DUMMYFUNCTION("""COMPUTED_VALUE"""),44831.958333333336)</f>
        <v>44831.95833</v>
      </c>
      <c r="H360" s="2">
        <f>IFERROR(__xludf.DUMMYFUNCTION("""COMPUTED_VALUE"""),0.0929779042115228)</f>
        <v>0.09297790421</v>
      </c>
    </row>
    <row r="361">
      <c r="A361" s="10">
        <v>44748.958333333336</v>
      </c>
      <c r="B361" s="11">
        <v>306.07</v>
      </c>
      <c r="C361" s="11">
        <v>311.93805</v>
      </c>
      <c r="D361" s="11">
        <v>0.0188115877495547</v>
      </c>
      <c r="E361" s="8">
        <f t="shared" si="1"/>
        <v>0.1256548923</v>
      </c>
      <c r="F361" s="8"/>
      <c r="G361" s="4">
        <f>IFERROR(__xludf.DUMMYFUNCTION("""COMPUTED_VALUE"""),44832.958333333336)</f>
        <v>44832.95833</v>
      </c>
      <c r="H361" s="2">
        <f>IFERROR(__xludf.DUMMYFUNCTION("""COMPUTED_VALUE"""),0.07663607819930077)</f>
        <v>0.0766360782</v>
      </c>
    </row>
    <row r="362">
      <c r="A362" s="10">
        <v>44749.0</v>
      </c>
      <c r="B362" s="11">
        <v>308.95</v>
      </c>
      <c r="C362" s="11">
        <v>316.6296</v>
      </c>
      <c r="D362" s="11">
        <v>0.0242542074398603</v>
      </c>
      <c r="E362" s="8">
        <f t="shared" si="1"/>
        <v>0.1232611976</v>
      </c>
      <c r="F362" s="8"/>
      <c r="G362" s="4">
        <f>IFERROR(__xludf.DUMMYFUNCTION("""COMPUTED_VALUE"""),44833.958333333336)</f>
        <v>44833.95833</v>
      </c>
      <c r="H362" s="2">
        <f>IFERROR(__xludf.DUMMYFUNCTION("""COMPUTED_VALUE"""),0.16064693613820863)</f>
        <v>0.1606469361</v>
      </c>
    </row>
    <row r="363">
      <c r="A363" s="10">
        <v>44749.041666666664</v>
      </c>
      <c r="B363" s="11">
        <v>322.0</v>
      </c>
      <c r="C363" s="11">
        <v>302.65676</v>
      </c>
      <c r="D363" s="11">
        <v>0.0639114751641429</v>
      </c>
      <c r="E363" s="8">
        <f t="shared" si="1"/>
        <v>0.1216523901</v>
      </c>
      <c r="F363" s="8"/>
      <c r="G363" s="4">
        <f>IFERROR(__xludf.DUMMYFUNCTION("""COMPUTED_VALUE"""),44834.958333333336)</f>
        <v>44834.95833</v>
      </c>
      <c r="H363" s="2">
        <f>IFERROR(__xludf.DUMMYFUNCTION("""COMPUTED_VALUE"""),0.08437944788641093)</f>
        <v>0.08437944789</v>
      </c>
    </row>
    <row r="364">
      <c r="A364" s="10">
        <v>44749.083333333336</v>
      </c>
      <c r="B364" s="11">
        <v>336.91</v>
      </c>
      <c r="C364" s="11">
        <v>284.35358</v>
      </c>
      <c r="D364" s="11">
        <v>0.184827706406931</v>
      </c>
      <c r="E364" s="8">
        <f t="shared" si="1"/>
        <v>0.120867771</v>
      </c>
      <c r="F364" s="8"/>
      <c r="G364" s="4">
        <f>IFERROR(__xludf.DUMMYFUNCTION("""COMPUTED_VALUE"""),44832.958333333336)</f>
        <v>44832.95833</v>
      </c>
      <c r="H364" s="2">
        <f>IFERROR(__xludf.DUMMYFUNCTION("""COMPUTED_VALUE"""),0.16111287821455975)</f>
        <v>0.1611128782</v>
      </c>
    </row>
    <row r="365">
      <c r="A365" s="10">
        <v>44749.125</v>
      </c>
      <c r="B365" s="11">
        <v>324.84</v>
      </c>
      <c r="C365" s="11">
        <v>265.4841</v>
      </c>
      <c r="D365" s="11">
        <v>0.22357610116764</v>
      </c>
      <c r="E365" s="8">
        <f t="shared" si="1"/>
        <v>0.119549654</v>
      </c>
      <c r="F365" s="8"/>
      <c r="G365" s="4">
        <f>IFERROR(__xludf.DUMMYFUNCTION("""COMPUTED_VALUE"""),44833.958333333336)</f>
        <v>44833.95833</v>
      </c>
      <c r="H365" s="2">
        <f>IFERROR(__xludf.DUMMYFUNCTION("""COMPUTED_VALUE"""),0.2652046721151183)</f>
        <v>0.2652046721</v>
      </c>
    </row>
    <row r="366">
      <c r="A366" s="10">
        <v>44749.166666666664</v>
      </c>
      <c r="B366" s="11">
        <v>302.54</v>
      </c>
      <c r="C366" s="11">
        <v>247.99827</v>
      </c>
      <c r="D366" s="11">
        <v>0.219927864819379</v>
      </c>
      <c r="E366" s="8">
        <f t="shared" si="1"/>
        <v>0.1158603232</v>
      </c>
      <c r="F366" s="8"/>
      <c r="G366" s="4">
        <f>IFERROR(__xludf.DUMMYFUNCTION("""COMPUTED_VALUE"""),44834.958333333336)</f>
        <v>44834.95833</v>
      </c>
      <c r="H366" s="2">
        <f>IFERROR(__xludf.DUMMYFUNCTION("""COMPUTED_VALUE"""),0.11723542158597934)</f>
        <v>0.1172354216</v>
      </c>
    </row>
    <row r="367">
      <c r="A367" s="10">
        <v>44749.208333333336</v>
      </c>
      <c r="B367" s="11">
        <v>286.64</v>
      </c>
      <c r="C367" s="11">
        <v>234.01755</v>
      </c>
      <c r="D367" s="11">
        <v>0.22486540005226</v>
      </c>
      <c r="E367" s="8">
        <f t="shared" si="1"/>
        <v>0.1112319627</v>
      </c>
      <c r="F367" s="8"/>
      <c r="G367" s="4">
        <f>IFERROR(__xludf.DUMMYFUNCTION("""COMPUTED_VALUE"""),44835.958333333336)</f>
        <v>44835.95833</v>
      </c>
      <c r="H367" s="2">
        <f>IFERROR(__xludf.DUMMYFUNCTION("""COMPUTED_VALUE"""),0.11082424786207214)</f>
        <v>0.1108242479</v>
      </c>
    </row>
    <row r="368">
      <c r="A368" s="10">
        <v>44749.25</v>
      </c>
      <c r="B368" s="11">
        <v>277.01</v>
      </c>
      <c r="C368" s="11">
        <v>225.83691</v>
      </c>
      <c r="D368" s="11">
        <v>0.226593119787195</v>
      </c>
      <c r="E368" s="8">
        <f t="shared" si="1"/>
        <v>0.1079038045</v>
      </c>
      <c r="F368" s="8"/>
      <c r="G368" s="4">
        <f>IFERROR(__xludf.DUMMYFUNCTION("""COMPUTED_VALUE"""),44833.958333333336)</f>
        <v>44833.95833</v>
      </c>
      <c r="H368" s="2">
        <f>IFERROR(__xludf.DUMMYFUNCTION("""COMPUTED_VALUE"""),0.20400054109519705)</f>
        <v>0.2040005411</v>
      </c>
    </row>
    <row r="369">
      <c r="A369" s="10">
        <v>44749.291666666664</v>
      </c>
      <c r="B369" s="11">
        <v>264.55</v>
      </c>
      <c r="C369" s="11">
        <v>222.83098</v>
      </c>
      <c r="D369" s="11">
        <v>0.187222710235354</v>
      </c>
      <c r="E369" s="8">
        <f t="shared" si="1"/>
        <v>0.105961423</v>
      </c>
      <c r="F369" s="8"/>
      <c r="G369" s="4">
        <f>IFERROR(__xludf.DUMMYFUNCTION("""COMPUTED_VALUE"""),44834.958333333336)</f>
        <v>44834.95833</v>
      </c>
      <c r="H369" s="2">
        <f>IFERROR(__xludf.DUMMYFUNCTION("""COMPUTED_VALUE"""),0.15612974712387775)</f>
        <v>0.1561297471</v>
      </c>
    </row>
    <row r="370">
      <c r="A370" s="10">
        <v>44749.333333333336</v>
      </c>
      <c r="B370" s="11">
        <v>255.22</v>
      </c>
      <c r="C370" s="11">
        <v>224.43449</v>
      </c>
      <c r="D370" s="11">
        <v>0.137169247026158</v>
      </c>
      <c r="E370" s="8">
        <f t="shared" si="1"/>
        <v>0.1045166521</v>
      </c>
      <c r="F370" s="8"/>
      <c r="G370" s="4">
        <f>IFERROR(__xludf.DUMMYFUNCTION("""COMPUTED_VALUE"""),44835.958333333336)</f>
        <v>44835.95833</v>
      </c>
      <c r="H370" s="2">
        <f>IFERROR(__xludf.DUMMYFUNCTION("""COMPUTED_VALUE"""),0.05430564821255356)</f>
        <v>0.05430564821</v>
      </c>
    </row>
    <row r="371">
      <c r="A371" s="10">
        <v>44749.375</v>
      </c>
      <c r="B371" s="11">
        <v>256.24</v>
      </c>
      <c r="C371" s="11">
        <v>229.84832</v>
      </c>
      <c r="D371" s="11">
        <v>0.114822157499345</v>
      </c>
      <c r="E371" s="8">
        <f t="shared" si="1"/>
        <v>0.1049096022</v>
      </c>
      <c r="F371" s="8"/>
      <c r="G371" s="4">
        <f>IFERROR(__xludf.DUMMYFUNCTION("""COMPUTED_VALUE"""),44836.958333333336)</f>
        <v>44836.95833</v>
      </c>
      <c r="H371" s="2">
        <f>IFERROR(__xludf.DUMMYFUNCTION("""COMPUTED_VALUE"""),0.07804019741584321)</f>
        <v>0.07804019742</v>
      </c>
    </row>
    <row r="372">
      <c r="A372" s="10">
        <v>44749.416666666664</v>
      </c>
      <c r="B372" s="11">
        <v>255.98</v>
      </c>
      <c r="C372" s="11">
        <v>238.92789</v>
      </c>
      <c r="D372" s="11">
        <v>0.0713692738005596</v>
      </c>
      <c r="E372" s="8">
        <f t="shared" si="1"/>
        <v>0.1060764571</v>
      </c>
      <c r="F372" s="8"/>
      <c r="G372" s="4">
        <f>IFERROR(__xludf.DUMMYFUNCTION("""COMPUTED_VALUE"""),44834.958333333336)</f>
        <v>44834.95833</v>
      </c>
      <c r="H372" s="2">
        <f>IFERROR(__xludf.DUMMYFUNCTION("""COMPUTED_VALUE"""),0.1292410464145126)</f>
        <v>0.1292410464</v>
      </c>
    </row>
    <row r="373">
      <c r="A373" s="10">
        <v>44749.458333333336</v>
      </c>
      <c r="B373" s="11">
        <v>264.24</v>
      </c>
      <c r="C373" s="11">
        <v>251.05158</v>
      </c>
      <c r="D373" s="11">
        <v>0.0525327106087123</v>
      </c>
      <c r="E373" s="8">
        <f t="shared" si="1"/>
        <v>0.1076067341</v>
      </c>
      <c r="F373" s="8"/>
      <c r="G373" s="4">
        <f>IFERROR(__xludf.DUMMYFUNCTION("""COMPUTED_VALUE"""),44835.958333333336)</f>
        <v>44835.95833</v>
      </c>
      <c r="H373" s="2">
        <f>IFERROR(__xludf.DUMMYFUNCTION("""COMPUTED_VALUE"""),0.03274490319957455)</f>
        <v>0.0327449032</v>
      </c>
    </row>
    <row r="374">
      <c r="A374" s="10">
        <v>44749.5</v>
      </c>
      <c r="B374" s="11">
        <v>275.63</v>
      </c>
      <c r="C374" s="11">
        <v>263.42967</v>
      </c>
      <c r="D374" s="11">
        <v>0.0463134239966212</v>
      </c>
      <c r="E374" s="8">
        <f t="shared" si="1"/>
        <v>0.1089650776</v>
      </c>
      <c r="F374" s="8"/>
      <c r="G374" s="4">
        <f>IFERROR(__xludf.DUMMYFUNCTION("""COMPUTED_VALUE"""),44836.958333333336)</f>
        <v>44836.95833</v>
      </c>
      <c r="H374" s="2">
        <f>IFERROR(__xludf.DUMMYFUNCTION("""COMPUTED_VALUE"""),0.053761957956553745)</f>
        <v>0.05376195796</v>
      </c>
    </row>
    <row r="375">
      <c r="A375" s="10">
        <v>44749.541666666664</v>
      </c>
      <c r="B375" s="11">
        <v>275.76</v>
      </c>
      <c r="C375" s="11">
        <v>274.23853</v>
      </c>
      <c r="D375" s="11">
        <v>0.00554798043878066</v>
      </c>
      <c r="E375" s="8">
        <f t="shared" si="1"/>
        <v>0.1073832486</v>
      </c>
      <c r="F375" s="8"/>
      <c r="G375" s="4">
        <f>IFERROR(__xludf.DUMMYFUNCTION("""COMPUTED_VALUE"""),44837.958333333336)</f>
        <v>44837.95833</v>
      </c>
      <c r="H375" s="2">
        <f>IFERROR(__xludf.DUMMYFUNCTION("""COMPUTED_VALUE"""),0.0749712658038879)</f>
        <v>0.0749712658</v>
      </c>
    </row>
    <row r="376">
      <c r="A376" s="10">
        <v>44749.583333333336</v>
      </c>
      <c r="B376" s="11">
        <v>263.07</v>
      </c>
      <c r="C376" s="11">
        <v>284.97306</v>
      </c>
      <c r="D376" s="11">
        <v>0.0768601074080475</v>
      </c>
      <c r="E376" s="8">
        <f t="shared" si="1"/>
        <v>0.105181406</v>
      </c>
      <c r="F376" s="8"/>
      <c r="G376" s="4">
        <f>IFERROR(__xludf.DUMMYFUNCTION("""COMPUTED_VALUE"""),44835.958333333336)</f>
        <v>44835.95833</v>
      </c>
      <c r="H376" s="2">
        <f>IFERROR(__xludf.DUMMYFUNCTION("""COMPUTED_VALUE"""),0.08251902396000667)</f>
        <v>0.08251902396</v>
      </c>
    </row>
    <row r="377">
      <c r="A377" s="10">
        <v>44749.625</v>
      </c>
      <c r="B377" s="11">
        <v>250.13</v>
      </c>
      <c r="C377" s="11">
        <v>297.62265</v>
      </c>
      <c r="D377" s="11">
        <v>0.159573372523899</v>
      </c>
      <c r="E377" s="8">
        <f t="shared" si="1"/>
        <v>0.10257227</v>
      </c>
      <c r="F377" s="8"/>
      <c r="G377" s="4">
        <f>IFERROR(__xludf.DUMMYFUNCTION("""COMPUTED_VALUE"""),44836.958333333336)</f>
        <v>44836.95833</v>
      </c>
      <c r="H377" s="2">
        <f>IFERROR(__xludf.DUMMYFUNCTION("""COMPUTED_VALUE"""),0.1027694335401072)</f>
        <v>0.1027694335</v>
      </c>
    </row>
    <row r="378">
      <c r="A378" s="10">
        <v>44749.666666666664</v>
      </c>
      <c r="B378" s="11">
        <v>275.46</v>
      </c>
      <c r="C378" s="11">
        <v>309.45785</v>
      </c>
      <c r="D378" s="11">
        <v>0.109862619416505</v>
      </c>
      <c r="E378" s="8">
        <f t="shared" si="1"/>
        <v>0.0992854504</v>
      </c>
      <c r="F378" s="8"/>
      <c r="G378" s="4">
        <f>IFERROR(__xludf.DUMMYFUNCTION("""COMPUTED_VALUE"""),44837.958333333336)</f>
        <v>44837.95833</v>
      </c>
      <c r="H378" s="2">
        <f>IFERROR(__xludf.DUMMYFUNCTION("""COMPUTED_VALUE"""),0.08785930620511534)</f>
        <v>0.08785930621</v>
      </c>
    </row>
    <row r="379">
      <c r="A379" s="10">
        <v>44749.708333333336</v>
      </c>
      <c r="B379" s="11">
        <v>303.93</v>
      </c>
      <c r="C379" s="11">
        <v>322.14729</v>
      </c>
      <c r="D379" s="11">
        <v>0.0565495677458593</v>
      </c>
      <c r="E379" s="8">
        <f t="shared" si="1"/>
        <v>0.09718228541</v>
      </c>
      <c r="F379" s="8"/>
      <c r="G379" s="4">
        <f>IFERROR(__xludf.DUMMYFUNCTION("""COMPUTED_VALUE"""),44838.958333333336)</f>
        <v>44838.95833</v>
      </c>
      <c r="H379" s="2">
        <f>IFERROR(__xludf.DUMMYFUNCTION("""COMPUTED_VALUE"""),0.07902918814904937)</f>
        <v>0.07902918815</v>
      </c>
    </row>
    <row r="380">
      <c r="A380" s="10">
        <v>44749.75</v>
      </c>
      <c r="B380" s="11">
        <v>319.45</v>
      </c>
      <c r="C380" s="11">
        <v>333.95181</v>
      </c>
      <c r="D380" s="11">
        <v>0.0434248582153216</v>
      </c>
      <c r="E380" s="8">
        <f t="shared" si="1"/>
        <v>0.09712919347</v>
      </c>
      <c r="F380" s="8"/>
      <c r="G380" s="4">
        <f>IFERROR(__xludf.DUMMYFUNCTION("""COMPUTED_VALUE"""),44836.958333333336)</f>
        <v>44836.95833</v>
      </c>
      <c r="H380" s="2">
        <f>IFERROR(__xludf.DUMMYFUNCTION("""COMPUTED_VALUE"""),0.10740922482141928)</f>
        <v>0.1074092248</v>
      </c>
    </row>
    <row r="381">
      <c r="A381" s="10">
        <v>44749.791666666664</v>
      </c>
      <c r="B381" s="11">
        <v>328.73</v>
      </c>
      <c r="C381" s="11">
        <v>341.20359</v>
      </c>
      <c r="D381" s="11">
        <v>0.036557616524492</v>
      </c>
      <c r="E381" s="8">
        <f t="shared" si="1"/>
        <v>0.09765973452</v>
      </c>
      <c r="F381" s="8"/>
      <c r="G381" s="4">
        <f>IFERROR(__xludf.DUMMYFUNCTION("""COMPUTED_VALUE"""),44837.958333333336)</f>
        <v>44837.95833</v>
      </c>
      <c r="H381" s="2">
        <f>IFERROR(__xludf.DUMMYFUNCTION("""COMPUTED_VALUE"""),0.14704303386709014)</f>
        <v>0.1470430339</v>
      </c>
    </row>
    <row r="382">
      <c r="A382" s="10">
        <v>44749.833333333336</v>
      </c>
      <c r="B382" s="11">
        <v>333.28</v>
      </c>
      <c r="C382" s="11">
        <v>342.76967</v>
      </c>
      <c r="D382" s="11">
        <v>0.0276852674858894</v>
      </c>
      <c r="E382" s="8">
        <f t="shared" si="1"/>
        <v>0.09802649344</v>
      </c>
      <c r="F382" s="8"/>
      <c r="G382" s="4">
        <f>IFERROR(__xludf.DUMMYFUNCTION("""COMPUTED_VALUE"""),44838.958333333336)</f>
        <v>44838.95833</v>
      </c>
      <c r="H382" s="2">
        <f>IFERROR(__xludf.DUMMYFUNCTION("""COMPUTED_VALUE"""),0.05391619298311698)</f>
        <v>0.05391619298</v>
      </c>
    </row>
    <row r="383">
      <c r="A383" s="10">
        <v>44749.875</v>
      </c>
      <c r="B383" s="11">
        <v>332.88</v>
      </c>
      <c r="C383" s="11">
        <v>340.74726</v>
      </c>
      <c r="D383" s="11">
        <v>0.0230882560875177</v>
      </c>
      <c r="E383" s="8">
        <f t="shared" si="1"/>
        <v>0.09798154173</v>
      </c>
      <c r="F383" s="8"/>
      <c r="G383" s="4">
        <f>IFERROR(__xludf.DUMMYFUNCTION("""COMPUTED_VALUE"""),44839.958333333336)</f>
        <v>44839.95833</v>
      </c>
      <c r="H383" s="2">
        <f>IFERROR(__xludf.DUMMYFUNCTION("""COMPUTED_VALUE"""),0.07665858018355451)</f>
        <v>0.07665858018</v>
      </c>
    </row>
    <row r="384">
      <c r="A384" s="10">
        <v>44749.916666666664</v>
      </c>
      <c r="B384" s="11">
        <v>328.67</v>
      </c>
      <c r="C384" s="11">
        <v>336.49655</v>
      </c>
      <c r="D384" s="11">
        <v>0.0232589308865127</v>
      </c>
      <c r="E384" s="8">
        <f t="shared" si="1"/>
        <v>0.09827523177</v>
      </c>
      <c r="F384" s="8"/>
      <c r="G384" s="4">
        <f>IFERROR(__xludf.DUMMYFUNCTION("""COMPUTED_VALUE"""),44837.958333333336)</f>
        <v>44837.95833</v>
      </c>
      <c r="H384" s="2">
        <f>IFERROR(__xludf.DUMMYFUNCTION("""COMPUTED_VALUE"""),0.1808697397799882)</f>
        <v>0.1808697398</v>
      </c>
    </row>
    <row r="385">
      <c r="A385" s="10">
        <v>44749.958333333336</v>
      </c>
      <c r="B385" s="11">
        <v>322.56</v>
      </c>
      <c r="C385" s="11">
        <v>331.52871</v>
      </c>
      <c r="D385" s="11">
        <v>0.0270525892010981</v>
      </c>
      <c r="E385" s="8">
        <f t="shared" si="1"/>
        <v>0.09861860683</v>
      </c>
      <c r="F385" s="8"/>
      <c r="G385" s="4">
        <f>IFERROR(__xludf.DUMMYFUNCTION("""COMPUTED_VALUE"""),44838.958333333336)</f>
        <v>44838.95833</v>
      </c>
      <c r="H385" s="2">
        <f>IFERROR(__xludf.DUMMYFUNCTION("""COMPUTED_VALUE"""),0.09038784791337418)</f>
        <v>0.09038784791</v>
      </c>
    </row>
    <row r="386">
      <c r="A386" s="10">
        <v>44747.0</v>
      </c>
      <c r="B386" s="11">
        <v>270.77</v>
      </c>
      <c r="C386" s="11">
        <v>253.30211</v>
      </c>
      <c r="D386" s="11">
        <v>0.0689606967742984</v>
      </c>
      <c r="E386" s="8">
        <f t="shared" si="1"/>
        <v>0.1004813772</v>
      </c>
      <c r="F386" s="8"/>
      <c r="G386" s="4">
        <f>IFERROR(__xludf.DUMMYFUNCTION("""COMPUTED_VALUE"""),44839.958333333336)</f>
        <v>44839.95833</v>
      </c>
      <c r="H386" s="2">
        <f>IFERROR(__xludf.DUMMYFUNCTION("""COMPUTED_VALUE"""),0.061353153001452505)</f>
        <v>0.061353153</v>
      </c>
    </row>
    <row r="387">
      <c r="A387" s="10">
        <v>44747.041666666664</v>
      </c>
      <c r="B387" s="11">
        <v>275.2</v>
      </c>
      <c r="C387" s="11">
        <v>248.72434</v>
      </c>
      <c r="D387" s="11">
        <v>0.1064457945692</v>
      </c>
      <c r="E387" s="8">
        <f t="shared" si="1"/>
        <v>0.1022536405</v>
      </c>
      <c r="F387" s="8"/>
      <c r="G387" s="4">
        <f>IFERROR(__xludf.DUMMYFUNCTION("""COMPUTED_VALUE"""),44840.958333333336)</f>
        <v>44840.95833</v>
      </c>
      <c r="H387" s="2">
        <f>IFERROR(__xludf.DUMMYFUNCTION("""COMPUTED_VALUE"""),0.05038112156622099)</f>
        <v>0.05038112157</v>
      </c>
    </row>
    <row r="388">
      <c r="A388" s="10">
        <v>44747.083333333336</v>
      </c>
      <c r="B388" s="11">
        <v>280.23</v>
      </c>
      <c r="C388" s="11">
        <v>241.41517</v>
      </c>
      <c r="D388" s="11">
        <v>0.160780409946897</v>
      </c>
      <c r="E388" s="8">
        <f t="shared" si="1"/>
        <v>0.1012516698</v>
      </c>
      <c r="F388" s="8"/>
      <c r="G388" s="4">
        <f>IFERROR(__xludf.DUMMYFUNCTION("""COMPUTED_VALUE"""),44838.958333333336)</f>
        <v>44838.95833</v>
      </c>
      <c r="H388" s="2">
        <f>IFERROR(__xludf.DUMMYFUNCTION("""COMPUTED_VALUE"""),0.06589215385027192)</f>
        <v>0.06589215385</v>
      </c>
    </row>
    <row r="389">
      <c r="A389" s="10">
        <v>44747.125</v>
      </c>
      <c r="B389" s="11">
        <v>283.03</v>
      </c>
      <c r="C389" s="11">
        <v>232.37923</v>
      </c>
      <c r="D389" s="11">
        <v>0.2179659946373</v>
      </c>
      <c r="E389" s="8">
        <f t="shared" si="1"/>
        <v>0.1010179154</v>
      </c>
      <c r="F389" s="8"/>
      <c r="G389" s="4">
        <f>IFERROR(__xludf.DUMMYFUNCTION("""COMPUTED_VALUE"""),44839.958333333336)</f>
        <v>44839.95833</v>
      </c>
      <c r="H389" s="2">
        <f>IFERROR(__xludf.DUMMYFUNCTION("""COMPUTED_VALUE"""),0.0526230014142671)</f>
        <v>0.05262300141</v>
      </c>
    </row>
    <row r="390">
      <c r="A390" s="10">
        <v>44747.166666666664</v>
      </c>
      <c r="B390" s="11">
        <v>276.85</v>
      </c>
      <c r="C390" s="11">
        <v>222.15138</v>
      </c>
      <c r="D390" s="11">
        <v>0.246222283201662</v>
      </c>
      <c r="E390" s="8">
        <f t="shared" si="1"/>
        <v>0.1021135162</v>
      </c>
      <c r="F390" s="8"/>
      <c r="G390" s="4">
        <f>IFERROR(__xludf.DUMMYFUNCTION("""COMPUTED_VALUE"""),44840.958333333336)</f>
        <v>44840.95833</v>
      </c>
      <c r="H390" s="2">
        <f>IFERROR(__xludf.DUMMYFUNCTION("""COMPUTED_VALUE"""),0.03231490165273982)</f>
        <v>0.03231490165</v>
      </c>
    </row>
    <row r="391">
      <c r="A391" s="10">
        <v>44747.208333333336</v>
      </c>
      <c r="B391" s="11">
        <v>261.51</v>
      </c>
      <c r="C391" s="11">
        <v>212.29557</v>
      </c>
      <c r="D391" s="11">
        <v>0.231820334263216</v>
      </c>
      <c r="E391" s="8">
        <f t="shared" si="1"/>
        <v>0.1024033051</v>
      </c>
      <c r="F391" s="8"/>
      <c r="G391" s="4">
        <f>IFERROR(__xludf.DUMMYFUNCTION("""COMPUTED_VALUE"""),44841.958333333336)</f>
        <v>44841.95833</v>
      </c>
      <c r="H391" s="2">
        <f>IFERROR(__xludf.DUMMYFUNCTION("""COMPUTED_VALUE"""),0.06284954278534477)</f>
        <v>0.06284954279</v>
      </c>
    </row>
    <row r="392">
      <c r="A392" s="10">
        <v>44747.25</v>
      </c>
      <c r="B392" s="11">
        <v>241.93</v>
      </c>
      <c r="C392" s="11">
        <v>205.19711</v>
      </c>
      <c r="D392" s="11">
        <v>0.179012706368038</v>
      </c>
      <c r="E392" s="8">
        <f t="shared" si="1"/>
        <v>0.1004207879</v>
      </c>
      <c r="F392" s="8"/>
      <c r="G392" s="4">
        <f>IFERROR(__xludf.DUMMYFUNCTION("""COMPUTED_VALUE"""),44839.958333333336)</f>
        <v>44839.95833</v>
      </c>
      <c r="H392" s="2">
        <f>IFERROR(__xludf.DUMMYFUNCTION("""COMPUTED_VALUE"""),0.04848553386981557)</f>
        <v>0.04848553387</v>
      </c>
    </row>
    <row r="393">
      <c r="A393" s="10">
        <v>44747.291666666664</v>
      </c>
      <c r="B393" s="11">
        <v>244.34</v>
      </c>
      <c r="C393" s="11">
        <v>202.95517</v>
      </c>
      <c r="D393" s="11">
        <v>0.203911188860081</v>
      </c>
      <c r="E393" s="8">
        <f t="shared" si="1"/>
        <v>0.1011161411</v>
      </c>
      <c r="F393" s="8"/>
      <c r="G393" s="4">
        <f>IFERROR(__xludf.DUMMYFUNCTION("""COMPUTED_VALUE"""),44840.958333333336)</f>
        <v>44840.95833</v>
      </c>
      <c r="H393" s="2">
        <f>IFERROR(__xludf.DUMMYFUNCTION("""COMPUTED_VALUE"""),0.04067792297039482)</f>
        <v>0.04067792297</v>
      </c>
    </row>
    <row r="394">
      <c r="A394" s="10">
        <v>44747.333333333336</v>
      </c>
      <c r="B394" s="11">
        <v>248.46</v>
      </c>
      <c r="C394" s="11">
        <v>206.81705</v>
      </c>
      <c r="D394" s="11">
        <v>0.20135162937485</v>
      </c>
      <c r="E394" s="8">
        <f t="shared" si="1"/>
        <v>0.1037904071</v>
      </c>
      <c r="F394" s="8"/>
      <c r="G394" s="4">
        <f>IFERROR(__xludf.DUMMYFUNCTION("""COMPUTED_VALUE"""),44841.958333333336)</f>
        <v>44841.95833</v>
      </c>
      <c r="H394" s="2">
        <f>IFERROR(__xludf.DUMMYFUNCTION("""COMPUTED_VALUE"""),0.0476805641344763)</f>
        <v>0.04768056413</v>
      </c>
    </row>
    <row r="395">
      <c r="A395" s="10">
        <v>44747.375</v>
      </c>
      <c r="B395" s="11">
        <v>247.18</v>
      </c>
      <c r="C395" s="11">
        <v>216.20477</v>
      </c>
      <c r="D395" s="11">
        <v>0.143268023180062</v>
      </c>
      <c r="E395" s="8">
        <f t="shared" si="1"/>
        <v>0.1049756515</v>
      </c>
      <c r="F395" s="8"/>
      <c r="G395" s="4">
        <f>IFERROR(__xludf.DUMMYFUNCTION("""COMPUTED_VALUE"""),44842.958333333336)</f>
        <v>44842.95833</v>
      </c>
      <c r="H395" s="2">
        <f>IFERROR(__xludf.DUMMYFUNCTION("""COMPUTED_VALUE"""),0.05678735344524926)</f>
        <v>0.05678735345</v>
      </c>
    </row>
    <row r="396">
      <c r="A396" s="10">
        <v>44747.416666666664</v>
      </c>
      <c r="B396" s="11">
        <v>244.84</v>
      </c>
      <c r="C396" s="11">
        <v>228.27322</v>
      </c>
      <c r="D396" s="11">
        <v>0.0725743475296839</v>
      </c>
      <c r="E396" s="8">
        <f t="shared" si="1"/>
        <v>0.1050258629</v>
      </c>
      <c r="F396" s="8"/>
      <c r="G396" s="4">
        <f>IFERROR(__xludf.DUMMYFUNCTION("""COMPUTED_VALUE"""),44840.958333333336)</f>
        <v>44840.95833</v>
      </c>
      <c r="H396" s="2">
        <f>IFERROR(__xludf.DUMMYFUNCTION("""COMPUTED_VALUE"""),0.06308602694938155)</f>
        <v>0.06308602695</v>
      </c>
    </row>
    <row r="397">
      <c r="A397" s="10">
        <v>44747.458333333336</v>
      </c>
      <c r="B397" s="11">
        <v>249.54</v>
      </c>
      <c r="C397" s="11">
        <v>238.98265</v>
      </c>
      <c r="D397" s="11">
        <v>0.0441762194870631</v>
      </c>
      <c r="E397" s="8">
        <f t="shared" si="1"/>
        <v>0.1046776758</v>
      </c>
      <c r="F397" s="8"/>
      <c r="G397" s="4">
        <f>IFERROR(__xludf.DUMMYFUNCTION("""COMPUTED_VALUE"""),44841.958333333336)</f>
        <v>44841.95833</v>
      </c>
      <c r="H397" s="2">
        <f>IFERROR(__xludf.DUMMYFUNCTION("""COMPUTED_VALUE"""),0.05101282060560148)</f>
        <v>0.05101282061</v>
      </c>
    </row>
    <row r="398">
      <c r="A398" s="10">
        <v>44747.5</v>
      </c>
      <c r="B398" s="11">
        <v>253.7</v>
      </c>
      <c r="C398" s="11">
        <v>245.09752</v>
      </c>
      <c r="D398" s="11">
        <v>0.0350981927520114</v>
      </c>
      <c r="E398" s="8">
        <f t="shared" si="1"/>
        <v>0.1042103745</v>
      </c>
      <c r="F398" s="8"/>
      <c r="G398" s="4">
        <f>IFERROR(__xludf.DUMMYFUNCTION("""COMPUTED_VALUE"""),44842.958333333336)</f>
        <v>44842.95833</v>
      </c>
      <c r="H398" s="2">
        <f>IFERROR(__xludf.DUMMYFUNCTION("""COMPUTED_VALUE"""),0.09199929920493886)</f>
        <v>0.0919992992</v>
      </c>
    </row>
    <row r="399">
      <c r="A399" s="10">
        <v>44747.541666666664</v>
      </c>
      <c r="B399" s="11">
        <v>255.96</v>
      </c>
      <c r="C399" s="11">
        <v>247.28207</v>
      </c>
      <c r="D399" s="11">
        <v>0.0350932439218096</v>
      </c>
      <c r="E399" s="8">
        <f t="shared" si="1"/>
        <v>0.1054414271</v>
      </c>
      <c r="F399" s="8"/>
      <c r="G399" s="4">
        <f>IFERROR(__xludf.DUMMYFUNCTION("""COMPUTED_VALUE"""),44843.958333333336)</f>
        <v>44843.95833</v>
      </c>
      <c r="H399" s="2">
        <f>IFERROR(__xludf.DUMMYFUNCTION("""COMPUTED_VALUE"""),0.2788414185732491)</f>
        <v>0.2788414186</v>
      </c>
    </row>
    <row r="400">
      <c r="A400" s="10">
        <v>44747.583333333336</v>
      </c>
      <c r="B400" s="11">
        <v>231.96</v>
      </c>
      <c r="C400" s="11">
        <v>247.28814</v>
      </c>
      <c r="D400" s="11">
        <v>0.0619849378947166</v>
      </c>
      <c r="E400" s="8">
        <f t="shared" si="1"/>
        <v>0.1048216284</v>
      </c>
      <c r="F400" s="8"/>
      <c r="G400" s="4">
        <f>IFERROR(__xludf.DUMMYFUNCTION("""COMPUTED_VALUE"""),44841.958333333336)</f>
        <v>44841.95833</v>
      </c>
      <c r="H400" s="2">
        <f>IFERROR(__xludf.DUMMYFUNCTION("""COMPUTED_VALUE"""),0.05917423667548142)</f>
        <v>0.05917423668</v>
      </c>
    </row>
    <row r="401">
      <c r="A401" s="10">
        <v>44747.625</v>
      </c>
      <c r="B401" s="11">
        <v>219.23</v>
      </c>
      <c r="C401" s="11">
        <v>248.12882</v>
      </c>
      <c r="D401" s="11">
        <v>0.11646700290599</v>
      </c>
      <c r="E401" s="8">
        <f t="shared" si="1"/>
        <v>0.1030255296</v>
      </c>
      <c r="F401" s="8"/>
      <c r="G401" s="4">
        <f>IFERROR(__xludf.DUMMYFUNCTION("""COMPUTED_VALUE"""),44842.958333333336)</f>
        <v>44842.95833</v>
      </c>
      <c r="H401" s="2">
        <f>IFERROR(__xludf.DUMMYFUNCTION("""COMPUTED_VALUE"""),0.10133517097497859)</f>
        <v>0.101335171</v>
      </c>
    </row>
    <row r="402">
      <c r="A402" s="10">
        <v>44747.666666666664</v>
      </c>
      <c r="B402" s="11">
        <v>235.56</v>
      </c>
      <c r="C402" s="11">
        <v>247.85934</v>
      </c>
      <c r="D402" s="11">
        <v>0.0496222575271926</v>
      </c>
      <c r="E402" s="8">
        <f t="shared" si="1"/>
        <v>0.1005155146</v>
      </c>
      <c r="F402" s="8"/>
      <c r="G402" s="4">
        <f>IFERROR(__xludf.DUMMYFUNCTION("""COMPUTED_VALUE"""),44843.958333333336)</f>
        <v>44843.95833</v>
      </c>
      <c r="H402" s="2">
        <f>IFERROR(__xludf.DUMMYFUNCTION("""COMPUTED_VALUE"""),0.23065899370702)</f>
        <v>0.2306589937</v>
      </c>
    </row>
    <row r="403">
      <c r="A403" s="10">
        <v>44747.708333333336</v>
      </c>
      <c r="B403" s="11">
        <v>255.83</v>
      </c>
      <c r="C403" s="11">
        <v>246.79456</v>
      </c>
      <c r="D403" s="11">
        <v>0.0366111797602022</v>
      </c>
      <c r="E403" s="8">
        <f t="shared" si="1"/>
        <v>0.09968474839</v>
      </c>
      <c r="F403" s="8"/>
      <c r="G403" s="4">
        <f>IFERROR(__xludf.DUMMYFUNCTION("""COMPUTED_VALUE"""),44844.958333333336)</f>
        <v>44844.95833</v>
      </c>
      <c r="H403" s="2">
        <f>IFERROR(__xludf.DUMMYFUNCTION("""COMPUTED_VALUE"""),0.15354334784500018)</f>
        <v>0.1535433478</v>
      </c>
    </row>
    <row r="404">
      <c r="A404" s="10">
        <v>44747.75</v>
      </c>
      <c r="B404" s="11">
        <v>280.35</v>
      </c>
      <c r="C404" s="11">
        <v>245.9412</v>
      </c>
      <c r="D404" s="11">
        <v>0.139906611824289</v>
      </c>
      <c r="E404" s="8">
        <f t="shared" si="1"/>
        <v>0.1037048215</v>
      </c>
      <c r="F404" s="8"/>
      <c r="G404" s="4">
        <f>IFERROR(__xludf.DUMMYFUNCTION("""COMPUTED_VALUE"""),44842.958333333336)</f>
        <v>44842.95833</v>
      </c>
      <c r="H404" s="2">
        <f>IFERROR(__xludf.DUMMYFUNCTION("""COMPUTED_VALUE"""),0.11017155106686459)</f>
        <v>0.1101715511</v>
      </c>
    </row>
    <row r="405">
      <c r="A405" s="10">
        <v>44747.791666666664</v>
      </c>
      <c r="B405" s="11">
        <v>295.45</v>
      </c>
      <c r="C405" s="11">
        <v>246.94086</v>
      </c>
      <c r="D405" s="11">
        <v>0.196440313684823</v>
      </c>
      <c r="E405" s="8">
        <f t="shared" si="1"/>
        <v>0.1103666005</v>
      </c>
      <c r="F405" s="8"/>
      <c r="G405" s="4">
        <f>IFERROR(__xludf.DUMMYFUNCTION("""COMPUTED_VALUE"""),44843.958333333336)</f>
        <v>44843.95833</v>
      </c>
      <c r="H405" s="2">
        <f>IFERROR(__xludf.DUMMYFUNCTION("""COMPUTED_VALUE"""),0.22081893535266417)</f>
        <v>0.2208189354</v>
      </c>
    </row>
    <row r="406">
      <c r="A406" s="10">
        <v>44747.833333333336</v>
      </c>
      <c r="B406" s="11">
        <v>300.33</v>
      </c>
      <c r="C406" s="11">
        <v>250.90537</v>
      </c>
      <c r="D406" s="11">
        <v>0.196985142247055</v>
      </c>
      <c r="E406" s="8">
        <f t="shared" si="1"/>
        <v>0.117420762</v>
      </c>
      <c r="F406" s="8"/>
      <c r="G406" s="4">
        <f>IFERROR(__xludf.DUMMYFUNCTION("""COMPUTED_VALUE"""),44844.958333333336)</f>
        <v>44844.95833</v>
      </c>
      <c r="H406" s="2">
        <f>IFERROR(__xludf.DUMMYFUNCTION("""COMPUTED_VALUE"""),0.11001576573552772)</f>
        <v>0.1100157657</v>
      </c>
    </row>
    <row r="407">
      <c r="A407" s="10">
        <v>44747.875</v>
      </c>
      <c r="B407" s="11">
        <v>301.56</v>
      </c>
      <c r="C407" s="11">
        <v>256.66139</v>
      </c>
      <c r="D407" s="11">
        <v>0.174933245705557</v>
      </c>
      <c r="E407" s="8">
        <f t="shared" si="1"/>
        <v>0.1237476365</v>
      </c>
      <c r="F407" s="8"/>
      <c r="G407" s="4">
        <f>IFERROR(__xludf.DUMMYFUNCTION("""COMPUTED_VALUE"""),44845.958333333336)</f>
        <v>44845.95833</v>
      </c>
      <c r="H407" s="2">
        <f>IFERROR(__xludf.DUMMYFUNCTION("""COMPUTED_VALUE"""),0.060460592890543126)</f>
        <v>0.06046059289</v>
      </c>
    </row>
    <row r="408">
      <c r="A408" s="10">
        <v>44747.916666666664</v>
      </c>
      <c r="B408" s="11">
        <v>301.68</v>
      </c>
      <c r="C408" s="11">
        <v>260.37246</v>
      </c>
      <c r="D408" s="11">
        <v>0.158647884649551</v>
      </c>
      <c r="E408" s="8">
        <f t="shared" si="1"/>
        <v>0.1293888429</v>
      </c>
      <c r="F408" s="8"/>
      <c r="G408" s="4">
        <f>IFERROR(__xludf.DUMMYFUNCTION("""COMPUTED_VALUE"""),44843.958333333336)</f>
        <v>44843.95833</v>
      </c>
      <c r="H408" s="2">
        <f>IFERROR(__xludf.DUMMYFUNCTION("""COMPUTED_VALUE"""),0.14111827152550474)</f>
        <v>0.1411182715</v>
      </c>
    </row>
    <row r="409">
      <c r="A409" s="10">
        <v>44747.958333333336</v>
      </c>
      <c r="B409" s="11">
        <v>306.31</v>
      </c>
      <c r="C409" s="11">
        <v>261.62971</v>
      </c>
      <c r="D409" s="11">
        <v>0.170776820415387</v>
      </c>
      <c r="E409" s="8">
        <f t="shared" si="1"/>
        <v>0.1353773526</v>
      </c>
      <c r="F409" s="8"/>
      <c r="G409" s="4">
        <f>IFERROR(__xludf.DUMMYFUNCTION("""COMPUTED_VALUE"""),44844.958333333336)</f>
        <v>44844.95833</v>
      </c>
      <c r="H409" s="2">
        <f>IFERROR(__xludf.DUMMYFUNCTION("""COMPUTED_VALUE"""),0.1503053532338937)</f>
        <v>0.1503053532</v>
      </c>
    </row>
    <row r="410">
      <c r="A410" s="10">
        <v>44748.0</v>
      </c>
      <c r="B410" s="11">
        <v>307.36</v>
      </c>
      <c r="C410" s="11">
        <v>271.42272</v>
      </c>
      <c r="D410" s="11">
        <v>0.132403359600846</v>
      </c>
      <c r="E410" s="8">
        <f t="shared" si="1"/>
        <v>0.1380207968</v>
      </c>
      <c r="F410" s="8"/>
      <c r="G410" s="4">
        <f>IFERROR(__xludf.DUMMYFUNCTION("""COMPUTED_VALUE"""),44845.958333333336)</f>
        <v>44845.95833</v>
      </c>
      <c r="H410" s="2">
        <f>IFERROR(__xludf.DUMMYFUNCTION("""COMPUTED_VALUE"""),0.08408225424962727)</f>
        <v>0.08408225425</v>
      </c>
    </row>
    <row r="411">
      <c r="A411" s="10">
        <v>44748.041666666664</v>
      </c>
      <c r="B411" s="11">
        <v>303.47</v>
      </c>
      <c r="C411" s="11">
        <v>264.10936</v>
      </c>
      <c r="D411" s="11">
        <v>0.149031598122838</v>
      </c>
      <c r="E411" s="8">
        <f t="shared" si="1"/>
        <v>0.1397952053</v>
      </c>
      <c r="F411" s="8"/>
      <c r="G411" s="4">
        <f>IFERROR(__xludf.DUMMYFUNCTION("""COMPUTED_VALUE"""),44846.958333333336)</f>
        <v>44846.95833</v>
      </c>
      <c r="H411" s="2">
        <f>IFERROR(__xludf.DUMMYFUNCTION("""COMPUTED_VALUE"""),0.06865214274024752)</f>
        <v>0.06865214274</v>
      </c>
    </row>
    <row r="412">
      <c r="A412" s="10">
        <v>44748.083333333336</v>
      </c>
      <c r="B412" s="11">
        <v>316.01</v>
      </c>
      <c r="C412" s="11">
        <v>253.86083</v>
      </c>
      <c r="D412" s="11">
        <v>0.244815909567458</v>
      </c>
      <c r="E412" s="8">
        <f t="shared" si="1"/>
        <v>0.1432966845</v>
      </c>
      <c r="F412" s="8"/>
      <c r="G412" s="4">
        <f>IFERROR(__xludf.DUMMYFUNCTION("""COMPUTED_VALUE"""),44844.958333333336)</f>
        <v>44844.95833</v>
      </c>
      <c r="H412" s="2">
        <f>IFERROR(__xludf.DUMMYFUNCTION("""COMPUTED_VALUE"""),0.05653171386791265)</f>
        <v>0.05653171387</v>
      </c>
    </row>
    <row r="413">
      <c r="A413" s="10">
        <v>44748.125</v>
      </c>
      <c r="B413" s="11">
        <v>312.67</v>
      </c>
      <c r="C413" s="11">
        <v>242.16002</v>
      </c>
      <c r="D413" s="11">
        <v>0.291171019890071</v>
      </c>
      <c r="E413" s="8">
        <f t="shared" si="1"/>
        <v>0.1463468939</v>
      </c>
      <c r="F413" s="8"/>
      <c r="G413" s="4">
        <f>IFERROR(__xludf.DUMMYFUNCTION("""COMPUTED_VALUE"""),44845.958333333336)</f>
        <v>44845.95833</v>
      </c>
      <c r="H413" s="2">
        <f>IFERROR(__xludf.DUMMYFUNCTION("""COMPUTED_VALUE"""),0.058317402502399855)</f>
        <v>0.0583174025</v>
      </c>
    </row>
    <row r="414">
      <c r="A414" s="10">
        <v>44748.166666666664</v>
      </c>
      <c r="B414" s="11">
        <v>308.92</v>
      </c>
      <c r="C414" s="11">
        <v>229.73469</v>
      </c>
      <c r="D414" s="11">
        <v>0.344681554187571</v>
      </c>
      <c r="E414" s="8">
        <f t="shared" si="1"/>
        <v>0.1504493635</v>
      </c>
      <c r="F414" s="8"/>
      <c r="G414" s="4">
        <f>IFERROR(__xludf.DUMMYFUNCTION("""COMPUTED_VALUE"""),44846.958333333336)</f>
        <v>44846.95833</v>
      </c>
      <c r="H414" s="2">
        <f>IFERROR(__xludf.DUMMYFUNCTION("""COMPUTED_VALUE"""),0.09028776156672781)</f>
        <v>0.09028776157</v>
      </c>
    </row>
    <row r="415">
      <c r="A415" s="10">
        <v>44748.208333333336</v>
      </c>
      <c r="B415" s="11">
        <v>301.17</v>
      </c>
      <c r="C415" s="11">
        <v>219.07824</v>
      </c>
      <c r="D415" s="11">
        <v>0.37471434862723</v>
      </c>
      <c r="E415" s="8">
        <f t="shared" si="1"/>
        <v>0.1564032808</v>
      </c>
      <c r="F415" s="8"/>
      <c r="G415" s="4">
        <f>IFERROR(__xludf.DUMMYFUNCTION("""COMPUTED_VALUE"""),44847.958333333336)</f>
        <v>44847.95833</v>
      </c>
      <c r="H415" s="2">
        <f>IFERROR(__xludf.DUMMYFUNCTION("""COMPUTED_VALUE"""),0.029580172877588583)</f>
        <v>0.02958017288</v>
      </c>
    </row>
    <row r="416">
      <c r="A416" s="10">
        <v>44748.25</v>
      </c>
      <c r="B416" s="11">
        <v>287.16</v>
      </c>
      <c r="C416" s="11">
        <v>213.48957</v>
      </c>
      <c r="D416" s="11">
        <v>0.345077419941405</v>
      </c>
      <c r="E416" s="8">
        <f t="shared" si="1"/>
        <v>0.1633226438</v>
      </c>
      <c r="F416" s="8"/>
      <c r="G416" s="4">
        <f>IFERROR(__xludf.DUMMYFUNCTION("""COMPUTED_VALUE"""),44845.958333333336)</f>
        <v>44845.95833</v>
      </c>
      <c r="H416" s="2">
        <f>IFERROR(__xludf.DUMMYFUNCTION("""COMPUTED_VALUE"""),0.05026622001259861)</f>
        <v>0.05026622001</v>
      </c>
    </row>
    <row r="417">
      <c r="A417" s="10">
        <v>44748.291666666664</v>
      </c>
      <c r="B417" s="11">
        <v>270.03</v>
      </c>
      <c r="C417" s="11">
        <v>213.62175</v>
      </c>
      <c r="D417" s="11">
        <v>0.264056679621808</v>
      </c>
      <c r="E417" s="8">
        <f t="shared" si="1"/>
        <v>0.1658287059</v>
      </c>
      <c r="F417" s="8"/>
      <c r="G417" s="4">
        <f>IFERROR(__xludf.DUMMYFUNCTION("""COMPUTED_VALUE"""),44846.958333333336)</f>
        <v>44846.95833</v>
      </c>
      <c r="H417" s="2">
        <f>IFERROR(__xludf.DUMMYFUNCTION("""COMPUTED_VALUE"""),0.10495402573156365)</f>
        <v>0.1049540257</v>
      </c>
    </row>
    <row r="418">
      <c r="A418" s="10">
        <v>44748.333333333336</v>
      </c>
      <c r="B418" s="11">
        <v>260.44</v>
      </c>
      <c r="C418" s="11">
        <v>218.70602</v>
      </c>
      <c r="D418" s="11">
        <v>0.190822273662151</v>
      </c>
      <c r="E418" s="8">
        <f t="shared" si="1"/>
        <v>0.1653899828</v>
      </c>
      <c r="F418" s="8"/>
      <c r="G418" s="4">
        <f>IFERROR(__xludf.DUMMYFUNCTION("""COMPUTED_VALUE"""),44847.958333333336)</f>
        <v>44847.95833</v>
      </c>
      <c r="H418" s="2">
        <f>IFERROR(__xludf.DUMMYFUNCTION("""COMPUTED_VALUE"""),0.044363691017912786)</f>
        <v>0.04436369102</v>
      </c>
    </row>
    <row r="419">
      <c r="A419" s="10">
        <v>44748.375</v>
      </c>
      <c r="B419" s="11">
        <v>253.83</v>
      </c>
      <c r="C419" s="11">
        <v>227.24169</v>
      </c>
      <c r="D419" s="11">
        <v>0.117004542608356</v>
      </c>
      <c r="E419" s="8">
        <f t="shared" si="1"/>
        <v>0.1642956711</v>
      </c>
      <c r="F419" s="8"/>
      <c r="G419" s="4">
        <f>IFERROR(__xludf.DUMMYFUNCTION("""COMPUTED_VALUE"""),44848.958333333336)</f>
        <v>44848.95833</v>
      </c>
      <c r="H419" s="2">
        <f>IFERROR(__xludf.DUMMYFUNCTION("""COMPUTED_VALUE"""),0.12147878793042562)</f>
        <v>0.1214787879</v>
      </c>
    </row>
    <row r="420">
      <c r="A420" s="10">
        <v>44748.416666666664</v>
      </c>
      <c r="B420" s="11">
        <v>251.63</v>
      </c>
      <c r="C420" s="11">
        <v>238.41316</v>
      </c>
      <c r="D420" s="11">
        <v>0.0554367049201478</v>
      </c>
      <c r="E420" s="8">
        <f t="shared" si="1"/>
        <v>0.1635816026</v>
      </c>
      <c r="F420" s="8"/>
      <c r="G420" s="4">
        <f>IFERROR(__xludf.DUMMYFUNCTION("""COMPUTED_VALUE"""),44846.958333333336)</f>
        <v>44846.95833</v>
      </c>
      <c r="H420" s="2">
        <f>IFERROR(__xludf.DUMMYFUNCTION("""COMPUTED_VALUE"""),0.06041247309146446)</f>
        <v>0.06041247309</v>
      </c>
    </row>
    <row r="421">
      <c r="A421" s="10">
        <v>44748.458333333336</v>
      </c>
      <c r="B421" s="11">
        <v>252.73</v>
      </c>
      <c r="C421" s="11">
        <v>251.68376</v>
      </c>
      <c r="D421" s="11">
        <v>0.00415696269000424</v>
      </c>
      <c r="E421" s="8">
        <f t="shared" si="1"/>
        <v>0.1619141336</v>
      </c>
      <c r="F421" s="8"/>
      <c r="G421" s="4">
        <f>IFERROR(__xludf.DUMMYFUNCTION("""COMPUTED_VALUE"""),44847.958333333336)</f>
        <v>44847.95833</v>
      </c>
      <c r="H421" s="2">
        <f>IFERROR(__xludf.DUMMYFUNCTION("""COMPUTED_VALUE"""),0.03775111624444934)</f>
        <v>0.03775111624</v>
      </c>
    </row>
    <row r="422">
      <c r="A422" s="10">
        <v>44748.5</v>
      </c>
      <c r="B422" s="11">
        <v>268.94</v>
      </c>
      <c r="C422" s="11">
        <v>264.60675</v>
      </c>
      <c r="D422" s="11">
        <v>0.0163761884381257</v>
      </c>
      <c r="E422" s="8">
        <f t="shared" si="1"/>
        <v>0.1611340501</v>
      </c>
      <c r="F422" s="8"/>
      <c r="G422" s="4">
        <f>IFERROR(__xludf.DUMMYFUNCTION("""COMPUTED_VALUE"""),44848.958333333336)</f>
        <v>44848.95833</v>
      </c>
      <c r="H422" s="2">
        <f>IFERROR(__xludf.DUMMYFUNCTION("""COMPUTED_VALUE"""),0.11066816158578709)</f>
        <v>0.1106681616</v>
      </c>
    </row>
    <row r="423">
      <c r="A423" s="10">
        <v>44748.541666666664</v>
      </c>
      <c r="B423" s="11">
        <v>273.24</v>
      </c>
      <c r="C423" s="11">
        <v>275.55983</v>
      </c>
      <c r="D423" s="11">
        <v>0.00841860731297434</v>
      </c>
      <c r="E423" s="8">
        <f t="shared" si="1"/>
        <v>0.1600226069</v>
      </c>
      <c r="F423" s="8"/>
      <c r="G423" s="4">
        <f>IFERROR(__xludf.DUMMYFUNCTION("""COMPUTED_VALUE"""),44849.958333333336)</f>
        <v>44849.95833</v>
      </c>
      <c r="H423" s="2">
        <f>IFERROR(__xludf.DUMMYFUNCTION("""COMPUTED_VALUE"""),0.08997513228819527)</f>
        <v>0.08997513229</v>
      </c>
    </row>
    <row r="424">
      <c r="A424" s="10">
        <v>44748.583333333336</v>
      </c>
      <c r="B424" s="11">
        <v>257.57</v>
      </c>
      <c r="C424" s="11">
        <v>285.19662</v>
      </c>
      <c r="D424" s="11">
        <v>0.0968686795797229</v>
      </c>
      <c r="E424" s="8">
        <f t="shared" si="1"/>
        <v>0.1614760961</v>
      </c>
      <c r="F424" s="8"/>
      <c r="G424" s="4">
        <f>IFERROR(__xludf.DUMMYFUNCTION("""COMPUTED_VALUE"""),44847.958333333336)</f>
        <v>44847.95833</v>
      </c>
      <c r="H424" s="2">
        <f>IFERROR(__xludf.DUMMYFUNCTION("""COMPUTED_VALUE"""),0.07550723274854461)</f>
        <v>0.07550723275</v>
      </c>
    </row>
    <row r="425">
      <c r="A425" s="10">
        <v>44748.625</v>
      </c>
      <c r="B425" s="11">
        <v>237.97</v>
      </c>
      <c r="C425" s="11">
        <v>294.91363</v>
      </c>
      <c r="D425" s="11">
        <v>0.19308578582821</v>
      </c>
      <c r="E425" s="8">
        <f t="shared" si="1"/>
        <v>0.1646685454</v>
      </c>
      <c r="F425" s="8"/>
      <c r="G425" s="4">
        <f>IFERROR(__xludf.DUMMYFUNCTION("""COMPUTED_VALUE"""),44848.958333333336)</f>
        <v>44848.95833</v>
      </c>
      <c r="H425" s="2">
        <f>IFERROR(__xludf.DUMMYFUNCTION("""COMPUTED_VALUE"""),0.17797030502652575)</f>
        <v>0.177970305</v>
      </c>
    </row>
    <row r="426">
      <c r="A426" s="10">
        <v>44748.666666666664</v>
      </c>
      <c r="B426" s="11">
        <v>254.12</v>
      </c>
      <c r="C426" s="11">
        <v>301.94926</v>
      </c>
      <c r="D426" s="11">
        <v>0.158401646687261</v>
      </c>
      <c r="E426" s="8">
        <f t="shared" si="1"/>
        <v>0.16920102</v>
      </c>
      <c r="F426" s="8"/>
      <c r="G426" s="4">
        <f>IFERROR(__xludf.DUMMYFUNCTION("""COMPUTED_VALUE"""),44849.958333333336)</f>
        <v>44849.95833</v>
      </c>
      <c r="H426" s="2">
        <f>IFERROR(__xludf.DUMMYFUNCTION("""COMPUTED_VALUE"""),0.05627721740475839)</f>
        <v>0.0562772174</v>
      </c>
    </row>
    <row r="427">
      <c r="A427" s="10">
        <v>44748.708333333336</v>
      </c>
      <c r="B427" s="11">
        <v>284.93</v>
      </c>
      <c r="C427" s="11">
        <v>307.43107</v>
      </c>
      <c r="D427" s="11">
        <v>0.073190617981455</v>
      </c>
      <c r="E427" s="8">
        <f t="shared" si="1"/>
        <v>0.1707251632</v>
      </c>
      <c r="F427" s="8"/>
      <c r="G427" s="4">
        <f>IFERROR(__xludf.DUMMYFUNCTION("""COMPUTED_VALUE"""),44850.958333333336)</f>
        <v>44850.95833</v>
      </c>
      <c r="H427" s="2">
        <f>IFERROR(__xludf.DUMMYFUNCTION("""COMPUTED_VALUE"""),0.07008696629427184)</f>
        <v>0.07008696629</v>
      </c>
    </row>
    <row r="428">
      <c r="A428" s="10">
        <v>44748.75</v>
      </c>
      <c r="B428" s="11">
        <v>308.44</v>
      </c>
      <c r="C428" s="11">
        <v>310.98241</v>
      </c>
      <c r="D428" s="11">
        <v>0.00817541416570801</v>
      </c>
      <c r="E428" s="8">
        <f t="shared" si="1"/>
        <v>0.1652363633</v>
      </c>
      <c r="F428" s="8"/>
      <c r="G428" s="4">
        <f>IFERROR(__xludf.DUMMYFUNCTION("""COMPUTED_VALUE"""),44848.958333333336)</f>
        <v>44848.95833</v>
      </c>
      <c r="H428" s="2">
        <f>IFERROR(__xludf.DUMMYFUNCTION("""COMPUTED_VALUE"""),0.0950921381767421)</f>
        <v>0.09509213818</v>
      </c>
    </row>
    <row r="429">
      <c r="A429" s="10">
        <v>44748.791666666664</v>
      </c>
      <c r="B429" s="11">
        <v>315.86</v>
      </c>
      <c r="C429" s="11">
        <v>312.54816</v>
      </c>
      <c r="D429" s="11">
        <v>0.010596254989951</v>
      </c>
      <c r="E429" s="8">
        <f t="shared" si="1"/>
        <v>0.1574928609</v>
      </c>
      <c r="F429" s="8"/>
      <c r="G429" s="4">
        <f>IFERROR(__xludf.DUMMYFUNCTION("""COMPUTED_VALUE"""),44849.958333333336)</f>
        <v>44849.95833</v>
      </c>
      <c r="H429" s="2">
        <f>IFERROR(__xludf.DUMMYFUNCTION("""COMPUTED_VALUE"""),0.048631465469620334)</f>
        <v>0.04863146547</v>
      </c>
    </row>
    <row r="430">
      <c r="A430" s="10">
        <v>44748.833333333336</v>
      </c>
      <c r="B430" s="11">
        <v>315.15</v>
      </c>
      <c r="C430" s="11">
        <v>312.91646</v>
      </c>
      <c r="D430" s="11">
        <v>0.0071378156329648</v>
      </c>
      <c r="E430" s="8">
        <f t="shared" si="1"/>
        <v>0.1495825556</v>
      </c>
      <c r="F430" s="8"/>
      <c r="G430" s="4">
        <f>IFERROR(__xludf.DUMMYFUNCTION("""COMPUTED_VALUE"""),44850.958333333336)</f>
        <v>44850.95833</v>
      </c>
      <c r="H430" s="2">
        <f>IFERROR(__xludf.DUMMYFUNCTION("""COMPUTED_VALUE"""),0.08186131566660228)</f>
        <v>0.08186131567</v>
      </c>
    </row>
    <row r="431">
      <c r="A431" s="10">
        <v>44748.875</v>
      </c>
      <c r="B431" s="11">
        <v>310.38</v>
      </c>
      <c r="C431" s="11">
        <v>312.77885</v>
      </c>
      <c r="D431" s="11">
        <v>0.00766947637284292</v>
      </c>
      <c r="E431" s="8">
        <f t="shared" si="1"/>
        <v>0.1426132319</v>
      </c>
      <c r="F431" s="8"/>
      <c r="G431" s="4">
        <f>IFERROR(__xludf.DUMMYFUNCTION("""COMPUTED_VALUE"""),44851.958333333336)</f>
        <v>44851.95833</v>
      </c>
      <c r="H431" s="2">
        <f>IFERROR(__xludf.DUMMYFUNCTION("""COMPUTED_VALUE"""),0.20372199192654397)</f>
        <v>0.2037219919</v>
      </c>
    </row>
    <row r="432">
      <c r="A432" s="10">
        <v>44748.916666666664</v>
      </c>
      <c r="B432" s="11">
        <v>309.67</v>
      </c>
      <c r="C432" s="11">
        <v>310.93974</v>
      </c>
      <c r="D432" s="11">
        <v>0.0040835565116249</v>
      </c>
      <c r="E432" s="8">
        <f t="shared" si="1"/>
        <v>0.1361730516</v>
      </c>
      <c r="F432" s="8"/>
      <c r="G432" s="4">
        <f>IFERROR(__xludf.DUMMYFUNCTION("""COMPUTED_VALUE"""),44849.958333333336)</f>
        <v>44849.95833</v>
      </c>
      <c r="H432" s="2">
        <f>IFERROR(__xludf.DUMMYFUNCTION("""COMPUTED_VALUE"""),0.055210909051982365)</f>
        <v>0.05521090905</v>
      </c>
    </row>
    <row r="433">
      <c r="A433" s="10">
        <v>44748.958333333336</v>
      </c>
      <c r="B433" s="11">
        <v>306.07</v>
      </c>
      <c r="C433" s="11">
        <v>307.75533</v>
      </c>
      <c r="D433" s="11">
        <v>0.00547620085085129</v>
      </c>
      <c r="E433" s="8">
        <f t="shared" si="1"/>
        <v>0.1292855257</v>
      </c>
      <c r="F433" s="8"/>
      <c r="G433" s="4">
        <f>IFERROR(__xludf.DUMMYFUNCTION("""COMPUTED_VALUE"""),44850.958333333336)</f>
        <v>44850.95833</v>
      </c>
      <c r="H433" s="2">
        <f>IFERROR(__xludf.DUMMYFUNCTION("""COMPUTED_VALUE"""),0.06689712319542296)</f>
        <v>0.0668971232</v>
      </c>
    </row>
    <row r="434">
      <c r="A434" s="10">
        <v>44749.0</v>
      </c>
      <c r="B434" s="11">
        <v>308.95</v>
      </c>
      <c r="C434" s="11">
        <v>311.80042</v>
      </c>
      <c r="D434" s="11">
        <v>0.00914180936638887</v>
      </c>
      <c r="E434" s="8">
        <f t="shared" si="1"/>
        <v>0.1241496278</v>
      </c>
      <c r="F434" s="8"/>
      <c r="G434" s="4">
        <f>IFERROR(__xludf.DUMMYFUNCTION("""COMPUTED_VALUE"""),44851.958333333336)</f>
        <v>44851.95833</v>
      </c>
      <c r="H434" s="2">
        <f>IFERROR(__xludf.DUMMYFUNCTION("""COMPUTED_VALUE"""),0.20193788746057362)</f>
        <v>0.2019378875</v>
      </c>
    </row>
    <row r="435">
      <c r="A435" s="10">
        <v>44749.041666666664</v>
      </c>
      <c r="B435" s="11">
        <v>322.0</v>
      </c>
      <c r="C435" s="11">
        <v>297.29217</v>
      </c>
      <c r="D435" s="11">
        <v>0.0831095887927354</v>
      </c>
      <c r="E435" s="8">
        <f t="shared" si="1"/>
        <v>0.1214028774</v>
      </c>
      <c r="F435" s="8"/>
      <c r="G435" s="4">
        <f>IFERROR(__xludf.DUMMYFUNCTION("""COMPUTED_VALUE"""),44852.958333333336)</f>
        <v>44852.95833</v>
      </c>
      <c r="H435" s="2">
        <f>IFERROR(__xludf.DUMMYFUNCTION("""COMPUTED_VALUE"""),0.10726703966371004)</f>
        <v>0.1072670397</v>
      </c>
    </row>
    <row r="436">
      <c r="A436" s="10">
        <v>44749.083333333336</v>
      </c>
      <c r="B436" s="11">
        <v>336.91</v>
      </c>
      <c r="C436" s="11">
        <v>278.40833</v>
      </c>
      <c r="D436" s="11">
        <v>0.21012902164242</v>
      </c>
      <c r="E436" s="8">
        <f t="shared" si="1"/>
        <v>0.1199575904</v>
      </c>
      <c r="F436" s="8"/>
      <c r="G436" s="4">
        <f>IFERROR(__xludf.DUMMYFUNCTION("""COMPUTED_VALUE"""),44850.958333333336)</f>
        <v>44850.95833</v>
      </c>
      <c r="H436" s="2">
        <f>IFERROR(__xludf.DUMMYFUNCTION("""COMPUTED_VALUE"""),0.06646962547793753)</f>
        <v>0.06646962548</v>
      </c>
    </row>
    <row r="437">
      <c r="A437" s="10">
        <v>44749.125</v>
      </c>
      <c r="B437" s="11">
        <v>324.84</v>
      </c>
      <c r="C437" s="11">
        <v>259.07094</v>
      </c>
      <c r="D437" s="11">
        <v>0.253865061052389</v>
      </c>
      <c r="E437" s="8">
        <f t="shared" si="1"/>
        <v>0.1184031755</v>
      </c>
      <c r="F437" s="8"/>
      <c r="G437" s="4">
        <f>IFERROR(__xludf.DUMMYFUNCTION("""COMPUTED_VALUE"""),44851.958333333336)</f>
        <v>44851.95833</v>
      </c>
      <c r="H437" s="2">
        <f>IFERROR(__xludf.DUMMYFUNCTION("""COMPUTED_VALUE"""),0.15145790074431234)</f>
        <v>0.1514579007</v>
      </c>
    </row>
    <row r="438">
      <c r="A438" s="10">
        <v>44749.166666666664</v>
      </c>
      <c r="B438" s="11">
        <v>302.54</v>
      </c>
      <c r="C438" s="11">
        <v>241.50788</v>
      </c>
      <c r="D438" s="11">
        <v>0.252712747923587</v>
      </c>
      <c r="E438" s="8">
        <f t="shared" si="1"/>
        <v>0.1145711419</v>
      </c>
      <c r="F438" s="8"/>
      <c r="G438" s="4">
        <f>IFERROR(__xludf.DUMMYFUNCTION("""COMPUTED_VALUE"""),44852.958333333336)</f>
        <v>44852.95833</v>
      </c>
      <c r="H438" s="2">
        <f>IFERROR(__xludf.DUMMYFUNCTION("""COMPUTED_VALUE"""),0.06989984514586707)</f>
        <v>0.06989984515</v>
      </c>
    </row>
    <row r="439">
      <c r="A439" s="10">
        <v>44749.208333333336</v>
      </c>
      <c r="B439" s="11">
        <v>286.64</v>
      </c>
      <c r="C439" s="11">
        <v>227.60551</v>
      </c>
      <c r="D439" s="11">
        <v>0.259371972146016</v>
      </c>
      <c r="E439" s="8">
        <f t="shared" si="1"/>
        <v>0.1097652095</v>
      </c>
      <c r="F439" s="8"/>
      <c r="G439" s="4">
        <f>IFERROR(__xludf.DUMMYFUNCTION("""COMPUTED_VALUE"""),44853.958333333336)</f>
        <v>44853.95833</v>
      </c>
      <c r="H439" s="2">
        <f>IFERROR(__xludf.DUMMYFUNCTION("""COMPUTED_VALUE"""),0.09465581673561253)</f>
        <v>0.09465581674</v>
      </c>
    </row>
    <row r="440">
      <c r="A440" s="10">
        <v>44749.25</v>
      </c>
      <c r="B440" s="11">
        <v>277.01</v>
      </c>
      <c r="C440" s="11">
        <v>219.04336</v>
      </c>
      <c r="D440" s="11">
        <v>0.264635458477262</v>
      </c>
      <c r="E440" s="8">
        <f t="shared" si="1"/>
        <v>0.1064134611</v>
      </c>
      <c r="F440" s="8"/>
      <c r="G440" s="4">
        <f>IFERROR(__xludf.DUMMYFUNCTION("""COMPUTED_VALUE"""),44851.958333333336)</f>
        <v>44851.95833</v>
      </c>
      <c r="H440" s="2">
        <f>IFERROR(__xludf.DUMMYFUNCTION("""COMPUTED_VALUE"""),0.06370881072227186)</f>
        <v>0.06370881072</v>
      </c>
    </row>
    <row r="441">
      <c r="A441" s="10">
        <v>44749.291666666664</v>
      </c>
      <c r="B441" s="11">
        <v>264.55</v>
      </c>
      <c r="C441" s="11">
        <v>214.94909</v>
      </c>
      <c r="D441" s="11">
        <v>0.230756547980733</v>
      </c>
      <c r="E441" s="8">
        <f t="shared" si="1"/>
        <v>0.1050259557</v>
      </c>
      <c r="F441" s="8"/>
      <c r="G441" s="4">
        <f>IFERROR(__xludf.DUMMYFUNCTION("""COMPUTED_VALUE"""),44852.958333333336)</f>
        <v>44852.95833</v>
      </c>
      <c r="H441" s="2">
        <f>IFERROR(__xludf.DUMMYFUNCTION("""COMPUTED_VALUE"""),0.054952479527982455)</f>
        <v>0.05495247953</v>
      </c>
    </row>
    <row r="442">
      <c r="A442" s="10">
        <v>44749.333333333336</v>
      </c>
      <c r="B442" s="11">
        <v>255.22</v>
      </c>
      <c r="C442" s="11">
        <v>215.9483</v>
      </c>
      <c r="D442" s="11">
        <v>0.181856953724572</v>
      </c>
      <c r="E442" s="8">
        <f t="shared" si="1"/>
        <v>0.1046524007</v>
      </c>
      <c r="F442" s="8"/>
      <c r="G442" s="4">
        <f>IFERROR(__xludf.DUMMYFUNCTION("""COMPUTED_VALUE"""),44853.958333333336)</f>
        <v>44853.95833</v>
      </c>
      <c r="H442" s="2">
        <f>IFERROR(__xludf.DUMMYFUNCTION("""COMPUTED_VALUE"""),0.0918995043687213)</f>
        <v>0.09189950437</v>
      </c>
    </row>
    <row r="443">
      <c r="A443" s="10">
        <v>44749.375</v>
      </c>
      <c r="B443" s="11">
        <v>256.24</v>
      </c>
      <c r="C443" s="11">
        <v>222.21207</v>
      </c>
      <c r="D443" s="11">
        <v>0.153132680866525</v>
      </c>
      <c r="E443" s="8">
        <f t="shared" si="1"/>
        <v>0.1061577397</v>
      </c>
      <c r="F443" s="8"/>
      <c r="G443" s="4">
        <f>IFERROR(__xludf.DUMMYFUNCTION("""COMPUTED_VALUE"""),44854.958333333336)</f>
        <v>44854.95833</v>
      </c>
      <c r="H443" s="2">
        <f>IFERROR(__xludf.DUMMYFUNCTION("""COMPUTED_VALUE"""),0.27394769725977114)</f>
        <v>0.2739476973</v>
      </c>
    </row>
    <row r="444">
      <c r="A444" s="10">
        <v>44749.416666666664</v>
      </c>
      <c r="B444" s="11">
        <v>255.98</v>
      </c>
      <c r="C444" s="11">
        <v>232.94392</v>
      </c>
      <c r="D444" s="11">
        <v>0.0988910979088872</v>
      </c>
      <c r="E444" s="8">
        <f t="shared" si="1"/>
        <v>0.1079683395</v>
      </c>
      <c r="F444" s="8"/>
      <c r="G444" s="4">
        <f>IFERROR(__xludf.DUMMYFUNCTION("""COMPUTED_VALUE"""),44852.958333333336)</f>
        <v>44852.95833</v>
      </c>
      <c r="H444" s="2">
        <f>IFERROR(__xludf.DUMMYFUNCTION("""COMPUTED_VALUE"""),0.06530213829501964)</f>
        <v>0.0653021383</v>
      </c>
    </row>
    <row r="445">
      <c r="A445" s="10">
        <v>44749.458333333336</v>
      </c>
      <c r="B445" s="11">
        <v>264.24</v>
      </c>
      <c r="C445" s="11">
        <v>246.55282</v>
      </c>
      <c r="D445" s="11">
        <v>0.0717378937300332</v>
      </c>
      <c r="E445" s="8">
        <f t="shared" si="1"/>
        <v>0.1107842116</v>
      </c>
      <c r="F445" s="8"/>
      <c r="G445" s="4">
        <f>IFERROR(__xludf.DUMMYFUNCTION("""COMPUTED_VALUE"""),44853.958333333336)</f>
        <v>44853.95833</v>
      </c>
      <c r="H445" s="2">
        <f>IFERROR(__xludf.DUMMYFUNCTION("""COMPUTED_VALUE"""),0.09187541609774531)</f>
        <v>0.0918754161</v>
      </c>
    </row>
    <row r="446">
      <c r="A446" s="10">
        <v>44749.5</v>
      </c>
      <c r="B446" s="11">
        <v>275.63</v>
      </c>
      <c r="C446" s="11">
        <v>259.62551</v>
      </c>
      <c r="D446" s="11">
        <v>0.0616445202168306</v>
      </c>
      <c r="E446" s="8">
        <f t="shared" si="1"/>
        <v>0.1126703921</v>
      </c>
      <c r="F446" s="8"/>
      <c r="G446" s="4">
        <f>IFERROR(__xludf.DUMMYFUNCTION("""COMPUTED_VALUE"""),44854.958333333336)</f>
        <v>44854.95833</v>
      </c>
      <c r="H446" s="2">
        <f>IFERROR(__xludf.DUMMYFUNCTION("""COMPUTED_VALUE"""),0.23792981156941176)</f>
        <v>0.2379298116</v>
      </c>
    </row>
    <row r="447">
      <c r="A447" s="10">
        <v>44749.541666666664</v>
      </c>
      <c r="B447" s="11">
        <v>275.76</v>
      </c>
      <c r="C447" s="11">
        <v>270.62538</v>
      </c>
      <c r="D447" s="11">
        <v>0.0189731650446088</v>
      </c>
      <c r="E447" s="8">
        <f t="shared" si="1"/>
        <v>0.1131101653</v>
      </c>
      <c r="F447" s="8"/>
      <c r="G447" s="4">
        <f>IFERROR(__xludf.DUMMYFUNCTION("""COMPUTED_VALUE"""),44855.958333333336)</f>
        <v>44855.95833</v>
      </c>
      <c r="H447" s="2">
        <f>IFERROR(__xludf.DUMMYFUNCTION("""COMPUTED_VALUE"""),0.11873375339795285)</f>
        <v>0.1187337534</v>
      </c>
    </row>
    <row r="448">
      <c r="A448" s="10">
        <v>44749.583333333336</v>
      </c>
      <c r="B448" s="11">
        <v>263.07</v>
      </c>
      <c r="C448" s="11">
        <v>281.48643</v>
      </c>
      <c r="D448" s="11">
        <v>0.0654256405894948</v>
      </c>
      <c r="E448" s="8">
        <f t="shared" si="1"/>
        <v>0.1118000387</v>
      </c>
      <c r="F448" s="8"/>
      <c r="G448" s="4">
        <f>IFERROR(__xludf.DUMMYFUNCTION("""COMPUTED_VALUE"""),44853.958333333336)</f>
        <v>44853.95833</v>
      </c>
      <c r="H448" s="2">
        <f>IFERROR(__xludf.DUMMYFUNCTION("""COMPUTED_VALUE"""),0.12225683812624559)</f>
        <v>0.1222568381</v>
      </c>
    </row>
    <row r="449">
      <c r="A449" s="10">
        <v>44749.625</v>
      </c>
      <c r="B449" s="11">
        <v>250.13</v>
      </c>
      <c r="C449" s="11">
        <v>294.42063</v>
      </c>
      <c r="D449" s="11">
        <v>0.150433174468786</v>
      </c>
      <c r="E449" s="8">
        <f t="shared" si="1"/>
        <v>0.1100228465</v>
      </c>
      <c r="F449" s="8"/>
      <c r="G449" s="4">
        <f>IFERROR(__xludf.DUMMYFUNCTION("""COMPUTED_VALUE"""),44854.958333333336)</f>
        <v>44854.95833</v>
      </c>
      <c r="H449" s="2">
        <f>IFERROR(__xludf.DUMMYFUNCTION("""COMPUTED_VALUE"""),0.18493829381808977)</f>
        <v>0.1849382938</v>
      </c>
    </row>
    <row r="450">
      <c r="A450" s="10">
        <v>44749.666666666664</v>
      </c>
      <c r="B450" s="11">
        <v>275.46</v>
      </c>
      <c r="C450" s="11">
        <v>306.59451</v>
      </c>
      <c r="D450" s="11">
        <v>0.101549470014972</v>
      </c>
      <c r="E450" s="8">
        <f t="shared" si="1"/>
        <v>0.1076540059</v>
      </c>
      <c r="F450" s="8"/>
      <c r="G450" s="4">
        <f>IFERROR(__xludf.DUMMYFUNCTION("""COMPUTED_VALUE"""),44855.958333333336)</f>
        <v>44855.95833</v>
      </c>
      <c r="H450" s="2">
        <f>IFERROR(__xludf.DUMMYFUNCTION("""COMPUTED_VALUE"""),0.07893306477199423)</f>
        <v>0.07893306477</v>
      </c>
    </row>
    <row r="451">
      <c r="A451" s="10">
        <v>44749.708333333336</v>
      </c>
      <c r="B451" s="11">
        <v>303.93</v>
      </c>
      <c r="C451" s="11">
        <v>319.59486</v>
      </c>
      <c r="D451" s="11">
        <v>0.0490147432283484</v>
      </c>
      <c r="E451" s="8">
        <f t="shared" si="1"/>
        <v>0.1066466777</v>
      </c>
      <c r="F451" s="8"/>
      <c r="G451" s="4">
        <f>IFERROR(__xludf.DUMMYFUNCTION("""COMPUTED_VALUE"""),44856.958333333336)</f>
        <v>44856.95833</v>
      </c>
      <c r="H451" s="2">
        <f>IFERROR(__xludf.DUMMYFUNCTION("""COMPUTED_VALUE"""),0.2606575129150624)</f>
        <v>0.2606575129</v>
      </c>
    </row>
    <row r="452">
      <c r="A452" s="10">
        <v>44749.75</v>
      </c>
      <c r="B452" s="11">
        <v>319.45</v>
      </c>
      <c r="C452" s="11">
        <v>331.86007</v>
      </c>
      <c r="D452" s="11">
        <v>0.0373954902136916</v>
      </c>
      <c r="E452" s="8">
        <f t="shared" si="1"/>
        <v>0.1078641809</v>
      </c>
      <c r="F452" s="8"/>
      <c r="G452" s="4">
        <f>IFERROR(__xludf.DUMMYFUNCTION("""COMPUTED_VALUE"""),44854.958333333336)</f>
        <v>44854.95833</v>
      </c>
      <c r="H452" s="2">
        <f>IFERROR(__xludf.DUMMYFUNCTION("""COMPUTED_VALUE"""),0.11408972489734613)</f>
        <v>0.1140897249</v>
      </c>
    </row>
    <row r="453">
      <c r="A453" s="10">
        <v>44749.791666666664</v>
      </c>
      <c r="B453" s="11">
        <v>328.73</v>
      </c>
      <c r="C453" s="11">
        <v>339.8861</v>
      </c>
      <c r="D453" s="11">
        <v>0.0328230545468025</v>
      </c>
      <c r="E453" s="8">
        <f t="shared" si="1"/>
        <v>0.1087902976</v>
      </c>
      <c r="F453" s="8"/>
      <c r="G453" s="4">
        <f>IFERROR(__xludf.DUMMYFUNCTION("""COMPUTED_VALUE"""),44855.958333333336)</f>
        <v>44855.95833</v>
      </c>
      <c r="H453" s="2">
        <f>IFERROR(__xludf.DUMMYFUNCTION("""COMPUTED_VALUE"""),0.09044293732680896)</f>
        <v>0.09044293733</v>
      </c>
    </row>
    <row r="454">
      <c r="A454" s="10">
        <v>44749.833333333336</v>
      </c>
      <c r="B454" s="11">
        <v>333.28</v>
      </c>
      <c r="C454" s="11">
        <v>342.39124</v>
      </c>
      <c r="D454" s="11">
        <v>0.0266106107153909</v>
      </c>
      <c r="E454" s="8">
        <f t="shared" si="1"/>
        <v>0.109601664</v>
      </c>
      <c r="F454" s="8"/>
      <c r="G454" s="4">
        <f>IFERROR(__xludf.DUMMYFUNCTION("""COMPUTED_VALUE"""),44856.958333333336)</f>
        <v>44856.95833</v>
      </c>
      <c r="H454" s="2">
        <f>IFERROR(__xludf.DUMMYFUNCTION("""COMPUTED_VALUE"""),0.20873705200915263)</f>
        <v>0.208737052</v>
      </c>
    </row>
    <row r="455">
      <c r="A455" s="10">
        <v>44749.875</v>
      </c>
      <c r="B455" s="11">
        <v>332.88</v>
      </c>
      <c r="C455" s="11">
        <v>341.62279</v>
      </c>
      <c r="D455" s="11">
        <v>0.0255919401630084</v>
      </c>
      <c r="E455" s="8">
        <f t="shared" si="1"/>
        <v>0.1103484333</v>
      </c>
      <c r="F455" s="8"/>
      <c r="G455" s="4">
        <f>IFERROR(__xludf.DUMMYFUNCTION("""COMPUTED_VALUE"""),44857.958333333336)</f>
        <v>44857.95833</v>
      </c>
      <c r="H455" s="2">
        <f>IFERROR(__xludf.DUMMYFUNCTION("""COMPUTED_VALUE"""),0.17133319198262642)</f>
        <v>0.171333192</v>
      </c>
    </row>
    <row r="456">
      <c r="A456" s="10">
        <v>44749.916666666664</v>
      </c>
      <c r="B456" s="11">
        <v>328.67</v>
      </c>
      <c r="C456" s="11">
        <v>338.42018</v>
      </c>
      <c r="D456" s="11">
        <v>0.0288108705574236</v>
      </c>
      <c r="E456" s="8">
        <f t="shared" si="1"/>
        <v>0.1113787381</v>
      </c>
      <c r="F456" s="8"/>
      <c r="G456" s="4">
        <f>IFERROR(__xludf.DUMMYFUNCTION("""COMPUTED_VALUE"""),44855.958333333336)</f>
        <v>44855.95833</v>
      </c>
      <c r="H456" s="2">
        <f>IFERROR(__xludf.DUMMYFUNCTION("""COMPUTED_VALUE"""),0.08817155284994216)</f>
        <v>0.08817155285</v>
      </c>
    </row>
    <row r="457">
      <c r="A457" s="10">
        <v>44749.958333333336</v>
      </c>
      <c r="B457" s="11">
        <v>322.56</v>
      </c>
      <c r="C457" s="11">
        <v>333.84682</v>
      </c>
      <c r="D457" s="11">
        <v>0.0338083795436481</v>
      </c>
      <c r="E457" s="8">
        <f t="shared" si="1"/>
        <v>0.1125592455</v>
      </c>
      <c r="F457" s="8"/>
      <c r="G457" s="4">
        <f>IFERROR(__xludf.DUMMYFUNCTION("""COMPUTED_VALUE"""),44856.958333333336)</f>
        <v>44856.95833</v>
      </c>
      <c r="H457" s="2">
        <f>IFERROR(__xludf.DUMMYFUNCTION("""COMPUTED_VALUE"""),0.15242154821095868)</f>
        <v>0.1524215482</v>
      </c>
    </row>
    <row r="458">
      <c r="A458" s="10">
        <v>44750.0</v>
      </c>
      <c r="B458" s="11">
        <v>320.96</v>
      </c>
      <c r="C458" s="11">
        <v>324.23843</v>
      </c>
      <c r="D458" s="11">
        <v>0.0101111703507817</v>
      </c>
      <c r="E458" s="8">
        <f t="shared" si="1"/>
        <v>0.1125996356</v>
      </c>
      <c r="F458" s="8"/>
      <c r="G458" s="4">
        <f>IFERROR(__xludf.DUMMYFUNCTION("""COMPUTED_VALUE"""),44857.958333333336)</f>
        <v>44857.95833</v>
      </c>
      <c r="H458" s="2">
        <f>IFERROR(__xludf.DUMMYFUNCTION("""COMPUTED_VALUE"""),0.15456350215841733)</f>
        <v>0.1545635022</v>
      </c>
    </row>
    <row r="459">
      <c r="A459" s="10">
        <v>44750.041666666664</v>
      </c>
      <c r="B459" s="11">
        <v>331.82</v>
      </c>
      <c r="C459" s="11">
        <v>315.26807</v>
      </c>
      <c r="D459" s="11">
        <v>0.0525011302286335</v>
      </c>
      <c r="E459" s="8">
        <f t="shared" si="1"/>
        <v>0.1113242831</v>
      </c>
      <c r="F459" s="8"/>
      <c r="G459" s="4">
        <f>IFERROR(__xludf.DUMMYFUNCTION("""COMPUTED_VALUE"""),44858.958333333336)</f>
        <v>44858.95833</v>
      </c>
      <c r="H459" s="2">
        <f>IFERROR(__xludf.DUMMYFUNCTION("""COMPUTED_VALUE"""),0.12558397829815876)</f>
        <v>0.1255839783</v>
      </c>
    </row>
    <row r="460">
      <c r="A460" s="10">
        <v>44750.083333333336</v>
      </c>
      <c r="B460" s="11">
        <v>350.58</v>
      </c>
      <c r="C460" s="11">
        <v>302.49347</v>
      </c>
      <c r="D460" s="11">
        <v>0.158967167125954</v>
      </c>
      <c r="E460" s="8">
        <f t="shared" si="1"/>
        <v>0.1091925392</v>
      </c>
      <c r="F460" s="8"/>
      <c r="G460" s="4">
        <f>IFERROR(__xludf.DUMMYFUNCTION("""COMPUTED_VALUE"""),44856.958333333336)</f>
        <v>44856.95833</v>
      </c>
      <c r="H460" s="2">
        <f>IFERROR(__xludf.DUMMYFUNCTION("""COMPUTED_VALUE"""),0.12406695919658266)</f>
        <v>0.1240669592</v>
      </c>
    </row>
    <row r="461">
      <c r="A461" s="10">
        <v>44750.125</v>
      </c>
      <c r="B461" s="11">
        <v>339.61</v>
      </c>
      <c r="C461" s="11">
        <v>288.18967</v>
      </c>
      <c r="D461" s="11">
        <v>0.178425305806415</v>
      </c>
      <c r="E461" s="8">
        <f t="shared" si="1"/>
        <v>0.1060492161</v>
      </c>
      <c r="F461" s="8"/>
      <c r="G461" s="4">
        <f>IFERROR(__xludf.DUMMYFUNCTION("""COMPUTED_VALUE"""),44857.958333333336)</f>
        <v>44857.95833</v>
      </c>
      <c r="H461" s="2">
        <f>IFERROR(__xludf.DUMMYFUNCTION("""COMPUTED_VALUE"""),0.14910753719941702)</f>
        <v>0.1491075372</v>
      </c>
    </row>
    <row r="462">
      <c r="A462" s="10">
        <v>44750.166666666664</v>
      </c>
      <c r="B462" s="11">
        <v>313.42</v>
      </c>
      <c r="C462" s="11">
        <v>272.61902</v>
      </c>
      <c r="D462" s="11">
        <v>0.149662998568478</v>
      </c>
      <c r="E462" s="8">
        <f t="shared" si="1"/>
        <v>0.1017554765</v>
      </c>
      <c r="F462" s="8"/>
      <c r="G462" s="4">
        <f>IFERROR(__xludf.DUMMYFUNCTION("""COMPUTED_VALUE"""),44858.958333333336)</f>
        <v>44858.95833</v>
      </c>
      <c r="H462" s="2">
        <f>IFERROR(__xludf.DUMMYFUNCTION("""COMPUTED_VALUE"""),0.09608413562544255)</f>
        <v>0.09608413563</v>
      </c>
    </row>
    <row r="463">
      <c r="A463" s="10">
        <v>44750.208333333336</v>
      </c>
      <c r="B463" s="11">
        <v>300.8</v>
      </c>
      <c r="C463" s="11">
        <v>257.69436</v>
      </c>
      <c r="D463" s="11">
        <v>0.167274285708076</v>
      </c>
      <c r="E463" s="8">
        <f t="shared" si="1"/>
        <v>0.09791807291</v>
      </c>
      <c r="F463" s="8"/>
      <c r="G463" s="4">
        <f>IFERROR(__xludf.DUMMYFUNCTION("""COMPUTED_VALUE"""),44859.958333333336)</f>
        <v>44859.95833</v>
      </c>
      <c r="H463" s="2">
        <f>IFERROR(__xludf.DUMMYFUNCTION("""COMPUTED_VALUE"""),0.20046407218155568)</f>
        <v>0.2004640722</v>
      </c>
    </row>
    <row r="464">
      <c r="A464" s="10">
        <v>44750.25</v>
      </c>
      <c r="B464" s="11">
        <v>282.11</v>
      </c>
      <c r="C464" s="11">
        <v>248.08615</v>
      </c>
      <c r="D464" s="11">
        <v>0.137145302146048</v>
      </c>
      <c r="E464" s="8">
        <f t="shared" si="1"/>
        <v>0.09260598306</v>
      </c>
      <c r="F464" s="8"/>
      <c r="G464" s="4">
        <f>IFERROR(__xludf.DUMMYFUNCTION("""COMPUTED_VALUE"""),44857.958333333336)</f>
        <v>44857.95833</v>
      </c>
      <c r="H464" s="2">
        <f>IFERROR(__xludf.DUMMYFUNCTION("""COMPUTED_VALUE"""),0.11509983065100333)</f>
        <v>0.1150998307</v>
      </c>
    </row>
    <row r="465">
      <c r="A465" s="10">
        <v>44750.291666666664</v>
      </c>
      <c r="B465" s="11">
        <v>273.29</v>
      </c>
      <c r="C465" s="11">
        <v>245.68565</v>
      </c>
      <c r="D465" s="11">
        <v>0.112356378974514</v>
      </c>
      <c r="E465" s="8">
        <f t="shared" si="1"/>
        <v>0.08767264269</v>
      </c>
      <c r="F465" s="8"/>
      <c r="G465" s="4">
        <f>IFERROR(__xludf.DUMMYFUNCTION("""COMPUTED_VALUE"""),44858.958333333336)</f>
        <v>44858.95833</v>
      </c>
      <c r="H465" s="2">
        <f>IFERROR(__xludf.DUMMYFUNCTION("""COMPUTED_VALUE"""),0.08940488908512323)</f>
        <v>0.08940488909</v>
      </c>
    </row>
    <row r="466">
      <c r="A466" s="10">
        <v>44750.333333333336</v>
      </c>
      <c r="B466" s="11">
        <v>280.45</v>
      </c>
      <c r="C466" s="11">
        <v>249.09022</v>
      </c>
      <c r="D466" s="11">
        <v>0.125897275292462</v>
      </c>
      <c r="E466" s="8">
        <f t="shared" si="1"/>
        <v>0.08534098942</v>
      </c>
      <c r="F466" s="8"/>
      <c r="G466" s="4">
        <f>IFERROR(__xludf.DUMMYFUNCTION("""COMPUTED_VALUE"""),44859.958333333336)</f>
        <v>44859.95833</v>
      </c>
      <c r="H466" s="2">
        <f>IFERROR(__xludf.DUMMYFUNCTION("""COMPUTED_VALUE"""),0.16771397688589895)</f>
        <v>0.1677139769</v>
      </c>
    </row>
    <row r="467">
      <c r="A467" s="10">
        <v>44750.375</v>
      </c>
      <c r="B467" s="11">
        <v>291.7</v>
      </c>
      <c r="C467" s="11">
        <v>255.94711</v>
      </c>
      <c r="D467" s="11">
        <v>0.139688586442722</v>
      </c>
      <c r="E467" s="8">
        <f t="shared" si="1"/>
        <v>0.08478081882</v>
      </c>
      <c r="F467" s="8"/>
      <c r="G467" s="4">
        <f>IFERROR(__xludf.DUMMYFUNCTION("""COMPUTED_VALUE"""),44860.958333333336)</f>
        <v>44860.95833</v>
      </c>
      <c r="H467" s="2">
        <f>IFERROR(__xludf.DUMMYFUNCTION("""COMPUTED_VALUE"""),0.20067920212676646)</f>
        <v>0.2006792021</v>
      </c>
    </row>
    <row r="468">
      <c r="A468" s="10">
        <v>44750.416666666664</v>
      </c>
      <c r="B468" s="11">
        <v>296.08</v>
      </c>
      <c r="C468" s="11">
        <v>266.36908</v>
      </c>
      <c r="D468" s="11">
        <v>0.111540423535644</v>
      </c>
      <c r="E468" s="8">
        <f t="shared" si="1"/>
        <v>0.08530787405</v>
      </c>
      <c r="F468" s="8"/>
      <c r="G468" s="4">
        <f>IFERROR(__xludf.DUMMYFUNCTION("""COMPUTED_VALUE"""),44858.958333333336)</f>
        <v>44858.95833</v>
      </c>
      <c r="H468" s="2">
        <f>IFERROR(__xludf.DUMMYFUNCTION("""COMPUTED_VALUE"""),0.13435633238832484)</f>
        <v>0.1343563324</v>
      </c>
    </row>
    <row r="469">
      <c r="A469" s="10">
        <v>44750.458333333336</v>
      </c>
      <c r="B469" s="11">
        <v>291.62</v>
      </c>
      <c r="C469" s="11">
        <v>280.85012</v>
      </c>
      <c r="D469" s="11">
        <v>0.0383474288706018</v>
      </c>
      <c r="E469" s="8">
        <f t="shared" si="1"/>
        <v>0.08391660468</v>
      </c>
      <c r="F469" s="8"/>
      <c r="G469" s="4">
        <f>IFERROR(__xludf.DUMMYFUNCTION("""COMPUTED_VALUE"""),44859.958333333336)</f>
        <v>44859.95833</v>
      </c>
      <c r="H469" s="2">
        <f>IFERROR(__xludf.DUMMYFUNCTION("""COMPUTED_VALUE"""),0.11099714786159014)</f>
        <v>0.1109971479</v>
      </c>
    </row>
    <row r="470">
      <c r="A470" s="10">
        <v>44750.5</v>
      </c>
      <c r="B470" s="11">
        <v>293.05</v>
      </c>
      <c r="C470" s="11">
        <v>296.87802</v>
      </c>
      <c r="D470" s="11">
        <v>0.0128942519894196</v>
      </c>
      <c r="E470" s="8">
        <f t="shared" si="1"/>
        <v>0.08188534351</v>
      </c>
      <c r="F470" s="8"/>
      <c r="G470" s="4">
        <f>IFERROR(__xludf.DUMMYFUNCTION("""COMPUTED_VALUE"""),44860.958333333336)</f>
        <v>44860.95833</v>
      </c>
      <c r="H470" s="2">
        <f>IFERROR(__xludf.DUMMYFUNCTION("""COMPUTED_VALUE"""),0.22389986405460713)</f>
        <v>0.2238998641</v>
      </c>
    </row>
    <row r="471">
      <c r="A471" s="10">
        <v>44750.541666666664</v>
      </c>
      <c r="B471" s="11">
        <v>293.88</v>
      </c>
      <c r="C471" s="11">
        <v>311.93727</v>
      </c>
      <c r="D471" s="11">
        <v>0.0578875041126057</v>
      </c>
      <c r="E471" s="8">
        <f t="shared" si="1"/>
        <v>0.0835067743</v>
      </c>
      <c r="F471" s="8"/>
      <c r="G471" s="4">
        <f>IFERROR(__xludf.DUMMYFUNCTION("""COMPUTED_VALUE"""),44861.958333333336)</f>
        <v>44861.95833</v>
      </c>
      <c r="H471" s="2">
        <f>IFERROR(__xludf.DUMMYFUNCTION("""COMPUTED_VALUE"""),0.15111231332965167)</f>
        <v>0.1511123133</v>
      </c>
    </row>
    <row r="472">
      <c r="A472" s="10">
        <v>44750.583333333336</v>
      </c>
      <c r="B472" s="11">
        <v>279.9</v>
      </c>
      <c r="C472" s="11">
        <v>327.00619</v>
      </c>
      <c r="D472" s="11">
        <v>0.144052900038375</v>
      </c>
      <c r="E472" s="8">
        <f t="shared" si="1"/>
        <v>0.08678291011</v>
      </c>
      <c r="F472" s="8"/>
      <c r="G472" s="4">
        <f>IFERROR(__xludf.DUMMYFUNCTION("""COMPUTED_VALUE"""),44859.958333333336)</f>
        <v>44859.95833</v>
      </c>
      <c r="H472" s="2">
        <f>IFERROR(__xludf.DUMMYFUNCTION("""COMPUTED_VALUE"""),0.1360345252181119)</f>
        <v>0.1360345252</v>
      </c>
    </row>
    <row r="473">
      <c r="A473" s="10">
        <v>44750.625</v>
      </c>
      <c r="B473" s="11">
        <v>274.1</v>
      </c>
      <c r="C473" s="11">
        <v>341.74379</v>
      </c>
      <c r="D473" s="11">
        <v>0.197937144666183</v>
      </c>
      <c r="E473" s="8">
        <f t="shared" si="1"/>
        <v>0.0887622422</v>
      </c>
      <c r="F473" s="8"/>
      <c r="G473" s="4">
        <f>IFERROR(__xludf.DUMMYFUNCTION("""COMPUTED_VALUE"""),44860.958333333336)</f>
        <v>44860.95833</v>
      </c>
      <c r="H473" s="2">
        <f>IFERROR(__xludf.DUMMYFUNCTION("""COMPUTED_VALUE"""),0.1994173355323353)</f>
        <v>0.1994173355</v>
      </c>
    </row>
    <row r="474">
      <c r="A474" s="10">
        <v>44750.666666666664</v>
      </c>
      <c r="B474" s="11">
        <v>303.22</v>
      </c>
      <c r="C474" s="11">
        <v>351.78839</v>
      </c>
      <c r="D474" s="11">
        <v>0.138061378318937</v>
      </c>
      <c r="E474" s="8">
        <f t="shared" si="1"/>
        <v>0.09028357171</v>
      </c>
      <c r="F474" s="8"/>
      <c r="G474" s="4">
        <f>IFERROR(__xludf.DUMMYFUNCTION("""COMPUTED_VALUE"""),44861.958333333336)</f>
        <v>44861.95833</v>
      </c>
      <c r="H474" s="2">
        <f>IFERROR(__xludf.DUMMYFUNCTION("""COMPUTED_VALUE"""),0.1646679904619549)</f>
        <v>0.1646679905</v>
      </c>
    </row>
    <row r="475">
      <c r="A475" s="10">
        <v>44750.708333333336</v>
      </c>
      <c r="B475" s="11">
        <v>330.74</v>
      </c>
      <c r="C475" s="11">
        <v>358.16878</v>
      </c>
      <c r="D475" s="11">
        <v>0.0765805997943204</v>
      </c>
      <c r="E475" s="8">
        <f t="shared" si="1"/>
        <v>0.09143214907</v>
      </c>
      <c r="F475" s="8"/>
      <c r="G475" s="4">
        <f>IFERROR(__xludf.DUMMYFUNCTION("""COMPUTED_VALUE"""),44862.958333333336)</f>
        <v>44862.95833</v>
      </c>
      <c r="H475" s="2">
        <f>IFERROR(__xludf.DUMMYFUNCTION("""COMPUTED_VALUE"""),0.12585174303716537)</f>
        <v>0.125851743</v>
      </c>
    </row>
    <row r="476">
      <c r="A476" s="10">
        <v>44750.75</v>
      </c>
      <c r="B476" s="11">
        <v>345.9</v>
      </c>
      <c r="C476" s="11">
        <v>360.88273</v>
      </c>
      <c r="D476" s="11">
        <v>0.0415168938674344</v>
      </c>
      <c r="E476" s="8">
        <f t="shared" si="1"/>
        <v>0.09160387422</v>
      </c>
      <c r="F476" s="8"/>
      <c r="G476" s="4">
        <f>IFERROR(__xludf.DUMMYFUNCTION("""COMPUTED_VALUE"""),44860.958333333336)</f>
        <v>44860.95833</v>
      </c>
      <c r="H476" s="2">
        <f>IFERROR(__xludf.DUMMYFUNCTION("""COMPUTED_VALUE"""),0.1585048303239591)</f>
        <v>0.1585048303</v>
      </c>
    </row>
    <row r="477">
      <c r="A477" s="10">
        <v>44750.791666666664</v>
      </c>
      <c r="B477" s="11">
        <v>346.72</v>
      </c>
      <c r="C477" s="11">
        <v>360.34118</v>
      </c>
      <c r="D477" s="11">
        <v>0.0378007864657599</v>
      </c>
      <c r="E477" s="8">
        <f t="shared" si="1"/>
        <v>0.09181127972</v>
      </c>
      <c r="F477" s="8"/>
      <c r="G477" s="4">
        <f>IFERROR(__xludf.DUMMYFUNCTION("""COMPUTED_VALUE"""),44861.958333333336)</f>
        <v>44861.95833</v>
      </c>
      <c r="H477" s="2">
        <f>IFERROR(__xludf.DUMMYFUNCTION("""COMPUTED_VALUE"""),0.15437889268004495)</f>
        <v>0.1543788927</v>
      </c>
    </row>
    <row r="478">
      <c r="A478" s="10">
        <v>44750.833333333336</v>
      </c>
      <c r="B478" s="11">
        <v>345.17</v>
      </c>
      <c r="C478" s="11">
        <v>358.1737</v>
      </c>
      <c r="D478" s="11">
        <v>0.0363055690576945</v>
      </c>
      <c r="E478" s="8">
        <f t="shared" si="1"/>
        <v>0.09221523632</v>
      </c>
      <c r="F478" s="8"/>
      <c r="G478" s="4">
        <f>IFERROR(__xludf.DUMMYFUNCTION("""COMPUTED_VALUE"""),44862.958333333336)</f>
        <v>44862.95833</v>
      </c>
      <c r="H478" s="2">
        <f>IFERROR(__xludf.DUMMYFUNCTION("""COMPUTED_VALUE"""),0.11416403205952401)</f>
        <v>0.1141640321</v>
      </c>
    </row>
    <row r="479">
      <c r="A479" s="10">
        <v>44750.875</v>
      </c>
      <c r="B479" s="11">
        <v>343.16</v>
      </c>
      <c r="C479" s="11">
        <v>355.2867</v>
      </c>
      <c r="D479" s="11">
        <v>0.0341321529908098</v>
      </c>
      <c r="E479" s="8">
        <f t="shared" si="1"/>
        <v>0.09257107852</v>
      </c>
      <c r="F479" s="8"/>
      <c r="G479" s="4">
        <f>IFERROR(__xludf.DUMMYFUNCTION("""COMPUTED_VALUE"""),44863.958333333336)</f>
        <v>44863.95833</v>
      </c>
      <c r="H479" s="2">
        <f>IFERROR(__xludf.DUMMYFUNCTION("""COMPUTED_VALUE"""),0.08218173173876468)</f>
        <v>0.08218173174</v>
      </c>
    </row>
    <row r="480">
      <c r="A480" s="10">
        <v>44750.916666666664</v>
      </c>
      <c r="B480" s="11">
        <v>339.63</v>
      </c>
      <c r="C480" s="11">
        <v>352.60377</v>
      </c>
      <c r="D480" s="11">
        <v>0.036794189693434</v>
      </c>
      <c r="E480" s="8">
        <f t="shared" si="1"/>
        <v>0.09290371682</v>
      </c>
      <c r="F480" s="8"/>
      <c r="G480" s="4">
        <f>IFERROR(__xludf.DUMMYFUNCTION("""COMPUTED_VALUE"""),44861.958333333336)</f>
        <v>44861.95833</v>
      </c>
      <c r="H480" s="2">
        <f>IFERROR(__xludf.DUMMYFUNCTION("""COMPUTED_VALUE"""),0.0478310987162139)</f>
        <v>0.04783109872</v>
      </c>
    </row>
    <row r="481">
      <c r="A481" s="10">
        <v>44750.958333333336</v>
      </c>
      <c r="B481" s="11">
        <v>338.08</v>
      </c>
      <c r="C481" s="11">
        <v>350.74179</v>
      </c>
      <c r="D481" s="11">
        <v>0.0361000324483717</v>
      </c>
      <c r="E481" s="8">
        <f t="shared" si="1"/>
        <v>0.09299920235</v>
      </c>
      <c r="F481" s="8"/>
      <c r="G481" s="4">
        <f>IFERROR(__xludf.DUMMYFUNCTION("""COMPUTED_VALUE"""),44862.958333333336)</f>
        <v>44862.95833</v>
      </c>
      <c r="H481" s="2">
        <f>IFERROR(__xludf.DUMMYFUNCTION("""COMPUTED_VALUE"""),0.08131499921917051)</f>
        <v>0.08131499922</v>
      </c>
    </row>
    <row r="482">
      <c r="A482" s="10">
        <v>44748.0</v>
      </c>
      <c r="B482" s="11">
        <v>307.36</v>
      </c>
      <c r="C482" s="11">
        <v>298.62722</v>
      </c>
      <c r="D482" s="11">
        <v>0.0292430810560403</v>
      </c>
      <c r="E482" s="8">
        <f t="shared" si="1"/>
        <v>0.0937963653</v>
      </c>
      <c r="F482" s="8"/>
      <c r="G482" s="4">
        <f>IFERROR(__xludf.DUMMYFUNCTION("""COMPUTED_VALUE"""),44863.958333333336)</f>
        <v>44863.95833</v>
      </c>
      <c r="H482" s="2">
        <f>IFERROR(__xludf.DUMMYFUNCTION("""COMPUTED_VALUE"""),0.0748540061064754)</f>
        <v>0.07485400611</v>
      </c>
    </row>
    <row r="483">
      <c r="A483" s="10">
        <v>44748.041666666664</v>
      </c>
      <c r="B483" s="11">
        <v>303.47</v>
      </c>
      <c r="C483" s="11">
        <v>288.10852</v>
      </c>
      <c r="D483" s="11">
        <v>0.0533183815598373</v>
      </c>
      <c r="E483" s="8">
        <f t="shared" si="1"/>
        <v>0.09383041744</v>
      </c>
      <c r="F483" s="8"/>
      <c r="G483" s="4">
        <f>IFERROR(__xludf.DUMMYFUNCTION("""COMPUTED_VALUE"""),44864.958333333336)</f>
        <v>44864.95833</v>
      </c>
      <c r="H483" s="2">
        <f>IFERROR(__xludf.DUMMYFUNCTION("""COMPUTED_VALUE"""),0.09424551901893106)</f>
        <v>0.09424551902</v>
      </c>
    </row>
    <row r="484">
      <c r="A484" s="10">
        <v>44748.083333333336</v>
      </c>
      <c r="B484" s="11">
        <v>316.01</v>
      </c>
      <c r="C484" s="11">
        <v>273.04685</v>
      </c>
      <c r="D484" s="11">
        <v>0.157347173204891</v>
      </c>
      <c r="E484" s="8">
        <f t="shared" si="1"/>
        <v>0.09376291769</v>
      </c>
      <c r="F484" s="8"/>
      <c r="G484" s="4">
        <f>IFERROR(__xludf.DUMMYFUNCTION("""COMPUTED_VALUE"""),44862.958333333336)</f>
        <v>44862.95833</v>
      </c>
      <c r="H484" s="2">
        <f>IFERROR(__xludf.DUMMYFUNCTION("""COMPUTED_VALUE"""),0.09164535302189845)</f>
        <v>0.09164535302</v>
      </c>
    </row>
    <row r="485">
      <c r="A485" s="10">
        <v>44748.125</v>
      </c>
      <c r="B485" s="11">
        <v>312.67</v>
      </c>
      <c r="C485" s="11">
        <v>257.99251</v>
      </c>
      <c r="D485" s="11">
        <v>0.211934408483409</v>
      </c>
      <c r="E485" s="8">
        <f t="shared" si="1"/>
        <v>0.0951591303</v>
      </c>
      <c r="F485" s="8"/>
      <c r="G485" s="4">
        <f>IFERROR(__xludf.DUMMYFUNCTION("""COMPUTED_VALUE"""),44863.958333333336)</f>
        <v>44863.95833</v>
      </c>
      <c r="H485" s="2">
        <f>IFERROR(__xludf.DUMMYFUNCTION("""COMPUTED_VALUE"""),0.08070168896054544)</f>
        <v>0.08070168896</v>
      </c>
    </row>
    <row r="486">
      <c r="A486" s="10">
        <v>44748.166666666664</v>
      </c>
      <c r="B486" s="11">
        <v>308.92</v>
      </c>
      <c r="C486" s="11">
        <v>245.47598</v>
      </c>
      <c r="D486" s="11">
        <v>0.258453067383619</v>
      </c>
      <c r="E486" s="8">
        <f t="shared" si="1"/>
        <v>0.09969204984</v>
      </c>
      <c r="F486" s="8"/>
      <c r="G486" s="4">
        <f>IFERROR(__xludf.DUMMYFUNCTION("""COMPUTED_VALUE"""),44864.958333333336)</f>
        <v>44864.95833</v>
      </c>
      <c r="H486" s="2">
        <f>IFERROR(__xludf.DUMMYFUNCTION("""COMPUTED_VALUE"""),0.10601472377818644)</f>
        <v>0.1060147238</v>
      </c>
    </row>
    <row r="487">
      <c r="A487" s="10">
        <v>44748.208333333336</v>
      </c>
      <c r="B487" s="11">
        <v>301.17</v>
      </c>
      <c r="C487" s="11">
        <v>237.39905</v>
      </c>
      <c r="D487" s="11">
        <v>0.26862344225893</v>
      </c>
      <c r="E487" s="8">
        <f t="shared" si="1"/>
        <v>0.1039149314</v>
      </c>
      <c r="F487" s="8"/>
      <c r="G487" s="4">
        <f>IFERROR(__xludf.DUMMYFUNCTION("""COMPUTED_VALUE"""),44865.958333333336)</f>
        <v>44865.95833</v>
      </c>
      <c r="H487" s="2">
        <f>IFERROR(__xludf.DUMMYFUNCTION("""COMPUTED_VALUE"""),0.10416530039914673)</f>
        <v>0.1041653004</v>
      </c>
    </row>
    <row r="488">
      <c r="A488" s="10">
        <v>44748.25</v>
      </c>
      <c r="B488" s="11">
        <v>287.16</v>
      </c>
      <c r="C488" s="11">
        <v>234.29857</v>
      </c>
      <c r="D488" s="11">
        <v>0.225615674905741</v>
      </c>
      <c r="E488" s="8">
        <f t="shared" si="1"/>
        <v>0.1076011969</v>
      </c>
      <c r="F488" s="8"/>
      <c r="G488" s="4">
        <f>IFERROR(__xludf.DUMMYFUNCTION("""COMPUTED_VALUE"""),44863.958333333336)</f>
        <v>44863.95833</v>
      </c>
      <c r="H488" s="2">
        <f>IFERROR(__xludf.DUMMYFUNCTION("""COMPUTED_VALUE"""),0.11624873789024374)</f>
        <v>0.1162487379</v>
      </c>
    </row>
    <row r="489">
      <c r="A489" s="10">
        <v>44748.291666666664</v>
      </c>
      <c r="B489" s="11">
        <v>270.03</v>
      </c>
      <c r="C489" s="11">
        <v>234.42635</v>
      </c>
      <c r="D489" s="11">
        <v>0.151875631728259</v>
      </c>
      <c r="E489" s="8">
        <f t="shared" si="1"/>
        <v>0.1092478324</v>
      </c>
      <c r="F489" s="8"/>
      <c r="G489" s="4">
        <f>IFERROR(__xludf.DUMMYFUNCTION("""COMPUTED_VALUE"""),44864.958333333336)</f>
        <v>44864.95833</v>
      </c>
      <c r="H489" s="2">
        <f>IFERROR(__xludf.DUMMYFUNCTION("""COMPUTED_VALUE"""),0.11010763169048797)</f>
        <v>0.1101076317</v>
      </c>
    </row>
    <row r="490">
      <c r="A490" s="10">
        <v>44748.333333333336</v>
      </c>
      <c r="B490" s="11">
        <v>260.44</v>
      </c>
      <c r="C490" s="11">
        <v>238.25119</v>
      </c>
      <c r="D490" s="11">
        <v>0.0931320007257885</v>
      </c>
      <c r="E490" s="8">
        <f t="shared" si="1"/>
        <v>0.1078826126</v>
      </c>
      <c r="F490" s="8"/>
      <c r="G490" s="4">
        <f>IFERROR(__xludf.DUMMYFUNCTION("""COMPUTED_VALUE"""),44865.958333333336)</f>
        <v>44865.95833</v>
      </c>
      <c r="H490" s="2">
        <f>IFERROR(__xludf.DUMMYFUNCTION("""COMPUTED_VALUE"""),0.08423695028384763)</f>
        <v>0.08423695028</v>
      </c>
    </row>
    <row r="491">
      <c r="A491" s="10">
        <v>44748.375</v>
      </c>
      <c r="B491" s="11">
        <v>253.83</v>
      </c>
      <c r="C491" s="11">
        <v>246.25224</v>
      </c>
      <c r="D491" s="11">
        <v>0.0307723495225871</v>
      </c>
      <c r="E491" s="8">
        <f t="shared" si="1"/>
        <v>0.1033444361</v>
      </c>
      <c r="F491" s="8"/>
      <c r="G491" s="4">
        <f>IFERROR(__xludf.DUMMYFUNCTION("""COMPUTED_VALUE"""),44866.958333333336)</f>
        <v>44866.95833</v>
      </c>
      <c r="H491" s="2">
        <f>IFERROR(__xludf.DUMMYFUNCTION("""COMPUTED_VALUE"""),0.2036154848035849)</f>
        <v>0.2036154848</v>
      </c>
    </row>
    <row r="492">
      <c r="A492" s="10">
        <v>44748.416666666664</v>
      </c>
      <c r="B492" s="11">
        <v>251.63</v>
      </c>
      <c r="C492" s="11">
        <v>257.05488</v>
      </c>
      <c r="D492" s="11">
        <v>0.0211039759291869</v>
      </c>
      <c r="E492" s="8">
        <f t="shared" si="1"/>
        <v>0.09957625079</v>
      </c>
      <c r="F492" s="8"/>
      <c r="G492" s="4">
        <f>IFERROR(__xludf.DUMMYFUNCTION("""COMPUTED_VALUE"""),44864.958333333336)</f>
        <v>44864.95833</v>
      </c>
      <c r="H492" s="2">
        <f>IFERROR(__xludf.DUMMYFUNCTION("""COMPUTED_VALUE"""),0.09137115841492187)</f>
        <v>0.09137115841</v>
      </c>
    </row>
    <row r="493">
      <c r="A493" s="10">
        <v>44748.458333333336</v>
      </c>
      <c r="B493" s="11">
        <v>252.73</v>
      </c>
      <c r="C493" s="11">
        <v>268.30918</v>
      </c>
      <c r="D493" s="11">
        <v>0.0580642824073333</v>
      </c>
      <c r="E493" s="8">
        <f t="shared" si="1"/>
        <v>0.1003977864</v>
      </c>
      <c r="F493" s="8"/>
      <c r="G493" s="4">
        <f>IFERROR(__xludf.DUMMYFUNCTION("""COMPUTED_VALUE"""),44865.958333333336)</f>
        <v>44865.95833</v>
      </c>
      <c r="H493" s="2">
        <f>IFERROR(__xludf.DUMMYFUNCTION("""COMPUTED_VALUE"""),0.0905418518517611)</f>
        <v>0.09054185185</v>
      </c>
    </row>
    <row r="494">
      <c r="A494" s="10">
        <v>44748.5</v>
      </c>
      <c r="B494" s="11">
        <v>268.94</v>
      </c>
      <c r="C494" s="11">
        <v>276.08627</v>
      </c>
      <c r="D494" s="11">
        <v>0.0258841919230536</v>
      </c>
      <c r="E494" s="8">
        <f t="shared" si="1"/>
        <v>0.1009390339</v>
      </c>
      <c r="F494" s="8"/>
      <c r="G494" s="4">
        <f>IFERROR(__xludf.DUMMYFUNCTION("""COMPUTED_VALUE"""),44866.958333333336)</f>
        <v>44866.95833</v>
      </c>
      <c r="H494" s="2">
        <f>IFERROR(__xludf.DUMMYFUNCTION("""COMPUTED_VALUE"""),0.17158151670938063)</f>
        <v>0.1715815167</v>
      </c>
    </row>
    <row r="495">
      <c r="A495" s="10">
        <v>44748.541666666664</v>
      </c>
      <c r="B495" s="11">
        <v>273.24</v>
      </c>
      <c r="C495" s="11">
        <v>279.55201</v>
      </c>
      <c r="D495" s="11">
        <v>0.0225790184803178</v>
      </c>
      <c r="E495" s="8">
        <f t="shared" si="1"/>
        <v>0.09946784695</v>
      </c>
      <c r="F495" s="8"/>
      <c r="G495" s="4">
        <f>IFERROR(__xludf.DUMMYFUNCTION("""COMPUTED_VALUE"""),44867.958333333336)</f>
        <v>44867.95833</v>
      </c>
      <c r="H495" s="2">
        <f>IFERROR(__xludf.DUMMYFUNCTION("""COMPUTED_VALUE"""),0.24228987943819968)</f>
        <v>0.2422898794</v>
      </c>
    </row>
    <row r="496">
      <c r="A496" s="10">
        <v>44748.583333333336</v>
      </c>
      <c r="B496" s="11">
        <v>257.57</v>
      </c>
      <c r="C496" s="11">
        <v>281.12031</v>
      </c>
      <c r="D496" s="11">
        <v>0.0837730649912844</v>
      </c>
      <c r="E496" s="8">
        <f t="shared" si="1"/>
        <v>0.09695618716</v>
      </c>
      <c r="F496" s="8"/>
      <c r="G496" s="4">
        <f>IFERROR(__xludf.DUMMYFUNCTION("""COMPUTED_VALUE"""),44865.958333333336)</f>
        <v>44865.95833</v>
      </c>
      <c r="H496" s="2">
        <f>IFERROR(__xludf.DUMMYFUNCTION("""COMPUTED_VALUE"""),0.08813173455576201)</f>
        <v>0.08813173456</v>
      </c>
    </row>
    <row r="497">
      <c r="A497" s="10">
        <v>44748.625</v>
      </c>
      <c r="B497" s="11">
        <v>237.97</v>
      </c>
      <c r="C497" s="11">
        <v>284.37356</v>
      </c>
      <c r="D497" s="11">
        <v>0.163178180137422</v>
      </c>
      <c r="E497" s="8">
        <f t="shared" si="1"/>
        <v>0.09550789697</v>
      </c>
      <c r="F497" s="8"/>
      <c r="G497" s="4">
        <f>IFERROR(__xludf.DUMMYFUNCTION("""COMPUTED_VALUE"""),44866.958333333336)</f>
        <v>44866.95833</v>
      </c>
      <c r="H497" s="2">
        <f>IFERROR(__xludf.DUMMYFUNCTION("""COMPUTED_VALUE"""),0.14290416033130648)</f>
        <v>0.1429041603</v>
      </c>
    </row>
    <row r="498">
      <c r="A498" s="10">
        <v>44748.666666666664</v>
      </c>
      <c r="B498" s="11">
        <v>254.12</v>
      </c>
      <c r="C498" s="11">
        <v>287.75921</v>
      </c>
      <c r="D498" s="11">
        <v>0.116900550289945</v>
      </c>
      <c r="E498" s="8">
        <f t="shared" si="1"/>
        <v>0.0946261958</v>
      </c>
      <c r="F498" s="8"/>
      <c r="G498" s="4">
        <f>IFERROR(__xludf.DUMMYFUNCTION("""COMPUTED_VALUE"""),44867.958333333336)</f>
        <v>44867.95833</v>
      </c>
      <c r="H498" s="2">
        <f>IFERROR(__xludf.DUMMYFUNCTION("""COMPUTED_VALUE"""),0.19947983746657275)</f>
        <v>0.1994798375</v>
      </c>
    </row>
    <row r="499">
      <c r="A499" s="10">
        <v>44748.708333333336</v>
      </c>
      <c r="B499" s="11">
        <v>284.93</v>
      </c>
      <c r="C499" s="11">
        <v>292.18962</v>
      </c>
      <c r="D499" s="11">
        <v>0.0248455780188221</v>
      </c>
      <c r="E499" s="8">
        <f t="shared" si="1"/>
        <v>0.0924705699</v>
      </c>
      <c r="F499" s="8"/>
      <c r="G499" s="4">
        <f>IFERROR(__xludf.DUMMYFUNCTION("""COMPUTED_VALUE"""),44868.958333333336)</f>
        <v>44868.95833</v>
      </c>
      <c r="H499" s="2">
        <f>IFERROR(__xludf.DUMMYFUNCTION("""COMPUTED_VALUE"""),0.045801479122139964)</f>
        <v>0.04580147912</v>
      </c>
    </row>
    <row r="500">
      <c r="A500" s="10">
        <v>44748.75</v>
      </c>
      <c r="B500" s="11">
        <v>308.44</v>
      </c>
      <c r="C500" s="11">
        <v>296.69835</v>
      </c>
      <c r="D500" s="11">
        <v>0.0395743690519343</v>
      </c>
      <c r="E500" s="8">
        <f t="shared" si="1"/>
        <v>0.09238963136</v>
      </c>
      <c r="F500" s="8"/>
      <c r="G500" s="4">
        <f>IFERROR(__xludf.DUMMYFUNCTION("""COMPUTED_VALUE"""),44866.958333333336)</f>
        <v>44866.95833</v>
      </c>
      <c r="H500" s="2">
        <f>IFERROR(__xludf.DUMMYFUNCTION("""COMPUTED_VALUE"""),0.1527938362773464)</f>
        <v>0.1527938363</v>
      </c>
    </row>
    <row r="501">
      <c r="A501" s="10">
        <v>44748.791666666664</v>
      </c>
      <c r="B501" s="11">
        <v>315.86</v>
      </c>
      <c r="C501" s="11">
        <v>299.50514</v>
      </c>
      <c r="D501" s="11">
        <v>0.0546062748706083</v>
      </c>
      <c r="E501" s="8">
        <f t="shared" si="1"/>
        <v>0.09308986005</v>
      </c>
      <c r="F501" s="8"/>
      <c r="G501" s="4">
        <f>IFERROR(__xludf.DUMMYFUNCTION("""COMPUTED_VALUE"""),44867.958333333336)</f>
        <v>44867.95833</v>
      </c>
      <c r="H501" s="2">
        <f>IFERROR(__xludf.DUMMYFUNCTION("""COMPUTED_VALUE"""),0.1636597738899672)</f>
        <v>0.1636597739</v>
      </c>
    </row>
    <row r="502">
      <c r="A502" s="10">
        <v>44748.833333333336</v>
      </c>
      <c r="B502" s="11">
        <v>315.15</v>
      </c>
      <c r="C502" s="11">
        <v>301.21231</v>
      </c>
      <c r="D502" s="11">
        <v>0.0462719800528735</v>
      </c>
      <c r="E502" s="8">
        <f t="shared" si="1"/>
        <v>0.09350512717</v>
      </c>
      <c r="F502" s="8"/>
      <c r="G502" s="4">
        <f>IFERROR(__xludf.DUMMYFUNCTION("""COMPUTED_VALUE"""),44868.958333333336)</f>
        <v>44868.95833</v>
      </c>
      <c r="H502" s="2">
        <f>IFERROR(__xludf.DUMMYFUNCTION("""COMPUTED_VALUE"""),0.04312447300829048)</f>
        <v>0.04312447301</v>
      </c>
    </row>
    <row r="503">
      <c r="A503" s="10">
        <v>44748.875</v>
      </c>
      <c r="B503" s="11">
        <v>310.38</v>
      </c>
      <c r="C503" s="11">
        <v>303.24667</v>
      </c>
      <c r="D503" s="11">
        <v>0.0235231931813134</v>
      </c>
      <c r="E503" s="8">
        <f t="shared" si="1"/>
        <v>0.09306308718</v>
      </c>
      <c r="F503" s="8"/>
      <c r="G503" s="4">
        <f>IFERROR(__xludf.DUMMYFUNCTION("""COMPUTED_VALUE"""),44869.958333333336)</f>
        <v>44869.95833</v>
      </c>
      <c r="H503" s="2">
        <f>IFERROR(__xludf.DUMMYFUNCTION("""COMPUTED_VALUE"""),0.06736078480166467)</f>
        <v>0.0673607848</v>
      </c>
    </row>
    <row r="504">
      <c r="A504" s="10">
        <v>44748.916666666664</v>
      </c>
      <c r="B504" s="11">
        <v>309.67</v>
      </c>
      <c r="C504" s="11">
        <v>304.73787</v>
      </c>
      <c r="D504" s="11">
        <v>0.0161848279637841</v>
      </c>
      <c r="E504" s="8">
        <f t="shared" si="1"/>
        <v>0.09220436377</v>
      </c>
      <c r="F504" s="8"/>
      <c r="G504" s="4">
        <f>IFERROR(__xludf.DUMMYFUNCTION("""COMPUTED_VALUE"""),44867.958333333336)</f>
        <v>44867.95833</v>
      </c>
      <c r="H504" s="2">
        <f>IFERROR(__xludf.DUMMYFUNCTION("""COMPUTED_VALUE"""),0.12136222958889581)</f>
        <v>0.1213622296</v>
      </c>
    </row>
    <row r="505">
      <c r="A505" s="10">
        <v>44748.958333333336</v>
      </c>
      <c r="B505" s="11">
        <v>306.07</v>
      </c>
      <c r="C505" s="11">
        <v>305.35103</v>
      </c>
      <c r="D505" s="11">
        <v>0.0023545687728645</v>
      </c>
      <c r="E505" s="8">
        <f t="shared" si="1"/>
        <v>0.09079830279</v>
      </c>
      <c r="F505" s="8"/>
      <c r="G505" s="4">
        <f>IFERROR(__xludf.DUMMYFUNCTION("""COMPUTED_VALUE"""),44868.958333333336)</f>
        <v>44868.95833</v>
      </c>
      <c r="H505" s="2">
        <f>IFERROR(__xludf.DUMMYFUNCTION("""COMPUTED_VALUE"""),0.04179927053661115)</f>
        <v>0.04179927054</v>
      </c>
    </row>
    <row r="506">
      <c r="A506" s="10">
        <v>44749.0</v>
      </c>
      <c r="B506" s="11">
        <v>308.95</v>
      </c>
      <c r="C506" s="11">
        <v>309.93326</v>
      </c>
      <c r="D506" s="11">
        <v>0.00317248945789177</v>
      </c>
      <c r="E506" s="8">
        <f t="shared" si="1"/>
        <v>0.08971202814</v>
      </c>
      <c r="F506" s="8"/>
      <c r="G506" s="4">
        <f>IFERROR(__xludf.DUMMYFUNCTION("""COMPUTED_VALUE"""),44869.958333333336)</f>
        <v>44869.95833</v>
      </c>
      <c r="H506" s="2">
        <f>IFERROR(__xludf.DUMMYFUNCTION("""COMPUTED_VALUE"""),0.08585536019823209)</f>
        <v>0.0858553602</v>
      </c>
    </row>
    <row r="507">
      <c r="A507" s="10">
        <v>44749.041666666664</v>
      </c>
      <c r="B507" s="11">
        <v>322.0</v>
      </c>
      <c r="C507" s="11">
        <v>294.44753</v>
      </c>
      <c r="D507" s="11">
        <v>0.0935734458360035</v>
      </c>
      <c r="E507" s="8">
        <f t="shared" si="1"/>
        <v>0.09138932248</v>
      </c>
      <c r="F507" s="8"/>
      <c r="G507" s="4">
        <f>IFERROR(__xludf.DUMMYFUNCTION("""COMPUTED_VALUE"""),44870.958333333336)</f>
        <v>44870.95833</v>
      </c>
      <c r="H507" s="2">
        <f>IFERROR(__xludf.DUMMYFUNCTION("""COMPUTED_VALUE"""),0.20783452387887258)</f>
        <v>0.2078345239</v>
      </c>
    </row>
    <row r="508">
      <c r="A508" s="10">
        <v>44749.083333333336</v>
      </c>
      <c r="B508" s="11">
        <v>336.91</v>
      </c>
      <c r="C508" s="11">
        <v>274.22487</v>
      </c>
      <c r="D508" s="11">
        <v>0.228590244203598</v>
      </c>
      <c r="E508" s="8">
        <f t="shared" si="1"/>
        <v>0.09435778377</v>
      </c>
      <c r="F508" s="8"/>
      <c r="G508" s="4">
        <f>IFERROR(__xludf.DUMMYFUNCTION("""COMPUTED_VALUE"""),44868.958333333336)</f>
        <v>44868.95833</v>
      </c>
      <c r="H508" s="2">
        <f>IFERROR(__xludf.DUMMYFUNCTION("""COMPUTED_VALUE"""),0.03344727126870444)</f>
        <v>0.03344727127</v>
      </c>
    </row>
    <row r="509">
      <c r="A509" s="10">
        <v>44749.125</v>
      </c>
      <c r="B509" s="11">
        <v>324.84</v>
      </c>
      <c r="C509" s="11">
        <v>253.50801</v>
      </c>
      <c r="D509" s="11">
        <v>0.281379629779745</v>
      </c>
      <c r="E509" s="8">
        <f t="shared" si="1"/>
        <v>0.09725133466</v>
      </c>
      <c r="F509" s="8"/>
      <c r="G509" s="4">
        <f>IFERROR(__xludf.DUMMYFUNCTION("""COMPUTED_VALUE"""),44869.958333333336)</f>
        <v>44869.95833</v>
      </c>
      <c r="H509" s="2">
        <f>IFERROR(__xludf.DUMMYFUNCTION("""COMPUTED_VALUE"""),0.060409687042006305)</f>
        <v>0.06040968704</v>
      </c>
    </row>
    <row r="510">
      <c r="A510" s="10">
        <v>44749.166666666664</v>
      </c>
      <c r="B510" s="11">
        <v>302.54</v>
      </c>
      <c r="C510" s="11">
        <v>234.46834</v>
      </c>
      <c r="D510" s="11">
        <v>0.290323461154712</v>
      </c>
      <c r="E510" s="8">
        <f t="shared" si="1"/>
        <v>0.09857926774</v>
      </c>
      <c r="F510" s="8"/>
      <c r="G510" s="4">
        <f>IFERROR(__xludf.DUMMYFUNCTION("""COMPUTED_VALUE"""),44870.958333333336)</f>
        <v>44870.95833</v>
      </c>
      <c r="H510" s="2">
        <f>IFERROR(__xludf.DUMMYFUNCTION("""COMPUTED_VALUE"""),0.20123269417726616)</f>
        <v>0.2012326942</v>
      </c>
    </row>
    <row r="511">
      <c r="A511" s="10">
        <v>44749.208333333336</v>
      </c>
      <c r="B511" s="11">
        <v>286.64</v>
      </c>
      <c r="C511" s="11">
        <v>218.96405</v>
      </c>
      <c r="D511" s="11">
        <v>0.309073338751269</v>
      </c>
      <c r="E511" s="8">
        <f t="shared" si="1"/>
        <v>0.1002646801</v>
      </c>
      <c r="F511" s="8"/>
      <c r="G511" s="4">
        <f>IFERROR(__xludf.DUMMYFUNCTION("""COMPUTED_VALUE"""),44871.958333333336)</f>
        <v>44871.95833</v>
      </c>
      <c r="H511" s="2">
        <f>IFERROR(__xludf.DUMMYFUNCTION("""COMPUTED_VALUE"""),0.2356685920880807)</f>
        <v>0.2356685921</v>
      </c>
    </row>
    <row r="512">
      <c r="A512" s="10">
        <v>44749.25</v>
      </c>
      <c r="B512" s="11">
        <v>277.01</v>
      </c>
      <c r="C512" s="11">
        <v>209.13763</v>
      </c>
      <c r="D512" s="11">
        <v>0.324534470434612</v>
      </c>
      <c r="E512" s="8">
        <f t="shared" si="1"/>
        <v>0.1043862966</v>
      </c>
      <c r="F512" s="8"/>
      <c r="G512" s="4">
        <f>IFERROR(__xludf.DUMMYFUNCTION("""COMPUTED_VALUE"""),44869.958333333336)</f>
        <v>44869.95833</v>
      </c>
      <c r="H512" s="2">
        <f>IFERROR(__xludf.DUMMYFUNCTION("""COMPUTED_VALUE"""),0.06781869272863897)</f>
        <v>0.06781869273</v>
      </c>
    </row>
    <row r="513">
      <c r="A513" s="10">
        <v>44749.291666666664</v>
      </c>
      <c r="B513" s="11">
        <v>264.55</v>
      </c>
      <c r="C513" s="11">
        <v>204.80805</v>
      </c>
      <c r="D513" s="11">
        <v>0.291697274594431</v>
      </c>
      <c r="E513" s="8">
        <f t="shared" si="1"/>
        <v>0.1102121984</v>
      </c>
      <c r="F513" s="8"/>
      <c r="G513" s="4">
        <f>IFERROR(__xludf.DUMMYFUNCTION("""COMPUTED_VALUE"""),44870.958333333336)</f>
        <v>44870.95833</v>
      </c>
      <c r="H513" s="2">
        <f>IFERROR(__xludf.DUMMYFUNCTION("""COMPUTED_VALUE"""),0.21546179120248107)</f>
        <v>0.2154617912</v>
      </c>
    </row>
    <row r="514">
      <c r="A514" s="10">
        <v>44749.333333333336</v>
      </c>
      <c r="B514" s="11">
        <v>255.22</v>
      </c>
      <c r="C514" s="11">
        <v>206.40025</v>
      </c>
      <c r="D514" s="11">
        <v>0.23652951001755</v>
      </c>
      <c r="E514" s="8">
        <f t="shared" si="1"/>
        <v>0.1161870946</v>
      </c>
      <c r="F514" s="8"/>
      <c r="G514" s="4">
        <f>IFERROR(__xludf.DUMMYFUNCTION("""COMPUTED_VALUE"""),44871.958333333336)</f>
        <v>44871.95833</v>
      </c>
      <c r="H514" s="2">
        <f>IFERROR(__xludf.DUMMYFUNCTION("""COMPUTED_VALUE"""),0.24181139711611177)</f>
        <v>0.2418113971</v>
      </c>
    </row>
    <row r="515">
      <c r="A515" s="10">
        <v>44749.375</v>
      </c>
      <c r="B515" s="11">
        <v>256.24</v>
      </c>
      <c r="C515" s="11">
        <v>213.39067</v>
      </c>
      <c r="D515" s="11">
        <v>0.200802265628576</v>
      </c>
      <c r="E515" s="8">
        <f t="shared" si="1"/>
        <v>0.1232716744</v>
      </c>
      <c r="F515" s="8"/>
      <c r="G515" s="4">
        <f>IFERROR(__xludf.DUMMYFUNCTION("""COMPUTED_VALUE"""),44872.958333333336)</f>
        <v>44872.95833</v>
      </c>
      <c r="H515" s="2">
        <f>IFERROR(__xludf.DUMMYFUNCTION("""COMPUTED_VALUE"""),0.11741010133444645)</f>
        <v>0.1174101013</v>
      </c>
    </row>
    <row r="516">
      <c r="A516" s="10">
        <v>44749.416666666664</v>
      </c>
      <c r="B516" s="11">
        <v>255.98</v>
      </c>
      <c r="C516" s="11">
        <v>224.90434</v>
      </c>
      <c r="D516" s="11">
        <v>0.138172789373473</v>
      </c>
      <c r="E516" s="8">
        <f t="shared" si="1"/>
        <v>0.1281495416</v>
      </c>
      <c r="F516" s="8"/>
      <c r="G516" s="4">
        <f>IFERROR(__xludf.DUMMYFUNCTION("""COMPUTED_VALUE"""),44870.958333333336)</f>
        <v>44870.95833</v>
      </c>
      <c r="H516" s="2">
        <f>IFERROR(__xludf.DUMMYFUNCTION("""COMPUTED_VALUE"""),0.20059682177916446)</f>
        <v>0.2005968218</v>
      </c>
    </row>
    <row r="517">
      <c r="A517" s="10">
        <v>44749.458333333336</v>
      </c>
      <c r="B517" s="11">
        <v>264.24</v>
      </c>
      <c r="C517" s="11">
        <v>239.08152</v>
      </c>
      <c r="D517" s="11">
        <v>0.105229714115921</v>
      </c>
      <c r="E517" s="8">
        <f t="shared" si="1"/>
        <v>0.130114768</v>
      </c>
      <c r="F517" s="8"/>
      <c r="G517" s="4">
        <f>IFERROR(__xludf.DUMMYFUNCTION("""COMPUTED_VALUE"""),44871.958333333336)</f>
        <v>44871.95833</v>
      </c>
      <c r="H517" s="2">
        <f>IFERROR(__xludf.DUMMYFUNCTION("""COMPUTED_VALUE"""),0.2500334072437894)</f>
        <v>0.2500334072</v>
      </c>
    </row>
    <row r="518">
      <c r="A518" s="10">
        <v>44749.5</v>
      </c>
      <c r="B518" s="11">
        <v>275.63</v>
      </c>
      <c r="C518" s="11">
        <v>252.21991</v>
      </c>
      <c r="D518" s="11">
        <v>0.0928161856849445</v>
      </c>
      <c r="E518" s="8">
        <f t="shared" si="1"/>
        <v>0.132903601</v>
      </c>
      <c r="F518" s="8"/>
      <c r="G518" s="4">
        <f>IFERROR(__xludf.DUMMYFUNCTION("""COMPUTED_VALUE"""),44872.958333333336)</f>
        <v>44872.95833</v>
      </c>
      <c r="H518" s="2">
        <f>IFERROR(__xludf.DUMMYFUNCTION("""COMPUTED_VALUE"""),0.12289648944520333)</f>
        <v>0.1228964894</v>
      </c>
    </row>
    <row r="519">
      <c r="A519" s="10">
        <v>44749.541666666664</v>
      </c>
      <c r="B519" s="11">
        <v>275.76</v>
      </c>
      <c r="C519" s="11">
        <v>263.10715</v>
      </c>
      <c r="D519" s="11">
        <v>0.0480901032146028</v>
      </c>
      <c r="E519" s="8">
        <f t="shared" si="1"/>
        <v>0.1339665629</v>
      </c>
      <c r="F519" s="8"/>
      <c r="G519" s="4">
        <f>IFERROR(__xludf.DUMMYFUNCTION("""COMPUTED_VALUE"""),44873.958333333336)</f>
        <v>44873.95833</v>
      </c>
      <c r="H519" s="2">
        <f>IFERROR(__xludf.DUMMYFUNCTION("""COMPUTED_VALUE"""),0.03393318507943261)</f>
        <v>0.03393318508</v>
      </c>
    </row>
    <row r="520">
      <c r="A520" s="10">
        <v>44749.583333333336</v>
      </c>
      <c r="B520" s="11">
        <v>263.07</v>
      </c>
      <c r="C520" s="11">
        <v>274.19471</v>
      </c>
      <c r="D520" s="11">
        <v>0.0405722998813507</v>
      </c>
      <c r="E520" s="8">
        <f t="shared" si="1"/>
        <v>0.132166531</v>
      </c>
      <c r="F520" s="8"/>
      <c r="G520" s="4">
        <f>IFERROR(__xludf.DUMMYFUNCTION("""COMPUTED_VALUE"""),44871.958333333336)</f>
        <v>44871.95833</v>
      </c>
      <c r="H520" s="2">
        <f>IFERROR(__xludf.DUMMYFUNCTION("""COMPUTED_VALUE"""),0.20860230393009574)</f>
        <v>0.2086023039</v>
      </c>
    </row>
    <row r="521">
      <c r="A521" s="10">
        <v>44749.625</v>
      </c>
      <c r="B521" s="11">
        <v>250.13</v>
      </c>
      <c r="C521" s="11">
        <v>287.49123</v>
      </c>
      <c r="D521" s="11">
        <v>0.129956068572943</v>
      </c>
      <c r="E521" s="8">
        <f t="shared" si="1"/>
        <v>0.1307822764</v>
      </c>
      <c r="F521" s="8"/>
      <c r="G521" s="4">
        <f>IFERROR(__xludf.DUMMYFUNCTION("""COMPUTED_VALUE"""),44872.958333333336)</f>
        <v>44872.95833</v>
      </c>
      <c r="H521" s="2">
        <f>IFERROR(__xludf.DUMMYFUNCTION("""COMPUTED_VALUE"""),0.12041437623687927)</f>
        <v>0.1204143762</v>
      </c>
    </row>
    <row r="522">
      <c r="A522" s="10">
        <v>44749.666666666664</v>
      </c>
      <c r="B522" s="11">
        <v>275.46</v>
      </c>
      <c r="C522" s="11">
        <v>299.71379</v>
      </c>
      <c r="D522" s="11">
        <v>0.080923170068351</v>
      </c>
      <c r="E522" s="8">
        <f t="shared" si="1"/>
        <v>0.1292832189</v>
      </c>
      <c r="F522" s="8"/>
      <c r="G522" s="4">
        <f>IFERROR(__xludf.DUMMYFUNCTION("""COMPUTED_VALUE"""),44873.958333333336)</f>
        <v>44873.95833</v>
      </c>
      <c r="H522" s="2">
        <f>IFERROR(__xludf.DUMMYFUNCTION("""COMPUTED_VALUE"""),0.06412516366710082)</f>
        <v>0.06412516367</v>
      </c>
    </row>
    <row r="523">
      <c r="A523" s="10">
        <v>44749.708333333336</v>
      </c>
      <c r="B523" s="11">
        <v>303.93</v>
      </c>
      <c r="C523" s="11">
        <v>312.19963</v>
      </c>
      <c r="D523" s="11">
        <v>0.0264882761071818</v>
      </c>
      <c r="E523" s="8">
        <f t="shared" si="1"/>
        <v>0.1293516646</v>
      </c>
      <c r="F523" s="8"/>
      <c r="G523" s="4">
        <f>IFERROR(__xludf.DUMMYFUNCTION("""COMPUTED_VALUE"""),44874.958333333336)</f>
        <v>44874.95833</v>
      </c>
      <c r="H523" s="2">
        <f>IFERROR(__xludf.DUMMYFUNCTION("""COMPUTED_VALUE"""),0.061983175252820766)</f>
        <v>0.06198317525</v>
      </c>
    </row>
    <row r="524">
      <c r="A524" s="10">
        <v>44749.75</v>
      </c>
      <c r="B524" s="11">
        <v>319.45</v>
      </c>
      <c r="C524" s="11">
        <v>323.36336</v>
      </c>
      <c r="D524" s="11">
        <v>0.0121020513888772</v>
      </c>
      <c r="E524" s="8">
        <f t="shared" si="1"/>
        <v>0.1282069847</v>
      </c>
      <c r="F524" s="8"/>
      <c r="G524" s="4">
        <f>IFERROR(__xludf.DUMMYFUNCTION("""COMPUTED_VALUE"""),44872.958333333336)</f>
        <v>44872.95833</v>
      </c>
      <c r="H524" s="2">
        <f>IFERROR(__xludf.DUMMYFUNCTION("""COMPUTED_VALUE"""),0.18598506363824763)</f>
        <v>0.1859850636</v>
      </c>
    </row>
    <row r="525">
      <c r="A525" s="10">
        <v>44749.791666666664</v>
      </c>
      <c r="B525" s="11">
        <v>328.73</v>
      </c>
      <c r="C525" s="11">
        <v>330.26429</v>
      </c>
      <c r="D525" s="11">
        <v>0.00464564303939732</v>
      </c>
      <c r="E525" s="8">
        <f t="shared" si="1"/>
        <v>0.1261252917</v>
      </c>
      <c r="F525" s="8"/>
      <c r="G525" s="4">
        <f>IFERROR(__xludf.DUMMYFUNCTION("""COMPUTED_VALUE"""),44873.958333333336)</f>
        <v>44873.95833</v>
      </c>
      <c r="H525" s="2">
        <f>IFERROR(__xludf.DUMMYFUNCTION("""COMPUTED_VALUE"""),0.05865568370308097)</f>
        <v>0.0586556837</v>
      </c>
    </row>
    <row r="526">
      <c r="A526" s="10">
        <v>44749.833333333336</v>
      </c>
      <c r="B526" s="11">
        <v>333.28</v>
      </c>
      <c r="C526" s="11">
        <v>332.67651</v>
      </c>
      <c r="D526" s="11">
        <v>0.00181404452030582</v>
      </c>
      <c r="E526" s="8">
        <f t="shared" si="1"/>
        <v>0.1242728777</v>
      </c>
      <c r="F526" s="8"/>
      <c r="G526" s="4">
        <f>IFERROR(__xludf.DUMMYFUNCTION("""COMPUTED_VALUE"""),44874.958333333336)</f>
        <v>44874.95833</v>
      </c>
      <c r="H526" s="2">
        <f>IFERROR(__xludf.DUMMYFUNCTION("""COMPUTED_VALUE"""),0.04017415766304437)</f>
        <v>0.04017415766</v>
      </c>
    </row>
    <row r="527">
      <c r="A527" s="10">
        <v>44749.875</v>
      </c>
      <c r="B527" s="11">
        <v>332.88</v>
      </c>
      <c r="C527" s="11">
        <v>332.75325</v>
      </c>
      <c r="D527" s="11">
        <v>3.80912883645811E-4</v>
      </c>
      <c r="E527" s="8">
        <f t="shared" si="1"/>
        <v>0.1233086161</v>
      </c>
      <c r="F527" s="8"/>
      <c r="G527" s="4">
        <f>IFERROR(__xludf.DUMMYFUNCTION("""COMPUTED_VALUE"""),44875.958333333336)</f>
        <v>44875.95833</v>
      </c>
      <c r="H527" s="2">
        <f>IFERROR(__xludf.DUMMYFUNCTION("""COMPUTED_VALUE"""),0.11244441406389695)</f>
        <v>0.1124444141</v>
      </c>
    </row>
    <row r="528">
      <c r="A528" s="10">
        <v>44749.916666666664</v>
      </c>
      <c r="B528" s="11">
        <v>328.67</v>
      </c>
      <c r="C528" s="11">
        <v>330.83869</v>
      </c>
      <c r="D528" s="11">
        <v>0.00655512811999095</v>
      </c>
      <c r="E528" s="8">
        <f t="shared" si="1"/>
        <v>0.1229073786</v>
      </c>
      <c r="F528" s="8"/>
      <c r="G528" s="4">
        <f>IFERROR(__xludf.DUMMYFUNCTION("""COMPUTED_VALUE"""),44873.958333333336)</f>
        <v>44873.95833</v>
      </c>
      <c r="H528" s="2">
        <f>IFERROR(__xludf.DUMMYFUNCTION("""COMPUTED_VALUE"""),0.03443159089383448)</f>
        <v>0.03443159089</v>
      </c>
    </row>
    <row r="529">
      <c r="A529" s="10">
        <v>44749.958333333336</v>
      </c>
      <c r="B529" s="11">
        <v>322.56</v>
      </c>
      <c r="C529" s="11">
        <v>327.53326</v>
      </c>
      <c r="D529" s="11">
        <v>0.0151839846738007</v>
      </c>
      <c r="E529" s="8">
        <f t="shared" si="1"/>
        <v>0.1234419376</v>
      </c>
      <c r="F529" s="8"/>
      <c r="G529" s="4">
        <f>IFERROR(__xludf.DUMMYFUNCTION("""COMPUTED_VALUE"""),44874.958333333336)</f>
        <v>44874.95833</v>
      </c>
      <c r="H529" s="2">
        <f>IFERROR(__xludf.DUMMYFUNCTION("""COMPUTED_VALUE"""),0.035275805674871825)</f>
        <v>0.03527580567</v>
      </c>
    </row>
    <row r="530">
      <c r="A530" s="10">
        <v>44750.0</v>
      </c>
      <c r="B530" s="11">
        <v>320.96</v>
      </c>
      <c r="C530" s="11">
        <v>316.89833</v>
      </c>
      <c r="D530" s="11">
        <v>0.0128169498400322</v>
      </c>
      <c r="E530" s="8">
        <f t="shared" si="1"/>
        <v>0.1238437901</v>
      </c>
      <c r="F530" s="8"/>
      <c r="G530" s="4">
        <f>IFERROR(__xludf.DUMMYFUNCTION("""COMPUTED_VALUE"""),44875.958333333336)</f>
        <v>44875.95833</v>
      </c>
      <c r="H530" s="2">
        <f>IFERROR(__xludf.DUMMYFUNCTION("""COMPUTED_VALUE"""),0.1346259150525139)</f>
        <v>0.1346259151</v>
      </c>
    </row>
    <row r="531">
      <c r="A531" s="10">
        <v>44750.041666666664</v>
      </c>
      <c r="B531" s="11">
        <v>331.82</v>
      </c>
      <c r="C531" s="11">
        <v>304.31374</v>
      </c>
      <c r="D531" s="11">
        <v>0.0903878346077965</v>
      </c>
      <c r="E531" s="8">
        <f t="shared" si="1"/>
        <v>0.1237110563</v>
      </c>
      <c r="F531" s="8"/>
      <c r="G531" s="4">
        <f>IFERROR(__xludf.DUMMYFUNCTION("""COMPUTED_VALUE"""),44876.958333333336)</f>
        <v>44876.95833</v>
      </c>
      <c r="H531" s="2">
        <f>IFERROR(__xludf.DUMMYFUNCTION("""COMPUTED_VALUE"""),0.1834547519974561)</f>
        <v>0.183454752</v>
      </c>
    </row>
    <row r="532">
      <c r="A532" s="10">
        <v>44750.083333333336</v>
      </c>
      <c r="B532" s="11">
        <v>350.58</v>
      </c>
      <c r="C532" s="11">
        <v>288.20805</v>
      </c>
      <c r="D532" s="11">
        <v>0.216412935030787</v>
      </c>
      <c r="E532" s="8">
        <f t="shared" si="1"/>
        <v>0.1232036684</v>
      </c>
      <c r="F532" s="8"/>
      <c r="G532" s="4">
        <f>IFERROR(__xludf.DUMMYFUNCTION("""COMPUTED_VALUE"""),44874.958333333336)</f>
        <v>44874.95833</v>
      </c>
      <c r="H532" s="2">
        <f>IFERROR(__xludf.DUMMYFUNCTION("""COMPUTED_VALUE"""),0.03540837110238368)</f>
        <v>0.0354083711</v>
      </c>
    </row>
    <row r="533">
      <c r="A533" s="10">
        <v>44750.125</v>
      </c>
      <c r="B533" s="11">
        <v>339.61</v>
      </c>
      <c r="C533" s="11">
        <v>271.34126</v>
      </c>
      <c r="D533" s="11">
        <v>0.251597342770502</v>
      </c>
      <c r="E533" s="8">
        <f t="shared" si="1"/>
        <v>0.1219627398</v>
      </c>
      <c r="F533" s="8"/>
      <c r="G533" s="4">
        <f>IFERROR(__xludf.DUMMYFUNCTION("""COMPUTED_VALUE"""),44875.958333333336)</f>
        <v>44875.95833</v>
      </c>
      <c r="H533" s="2">
        <f>IFERROR(__xludf.DUMMYFUNCTION("""COMPUTED_VALUE"""),0.13685438749982906)</f>
        <v>0.1368543875</v>
      </c>
    </row>
    <row r="534">
      <c r="A534" s="10">
        <v>44750.166666666664</v>
      </c>
      <c r="B534" s="11">
        <v>313.42</v>
      </c>
      <c r="C534" s="11">
        <v>255.65574</v>
      </c>
      <c r="D534" s="11">
        <v>0.225945484345471</v>
      </c>
      <c r="E534" s="8">
        <f t="shared" si="1"/>
        <v>0.1192803241</v>
      </c>
      <c r="F534" s="8"/>
      <c r="G534" s="4">
        <f>IFERROR(__xludf.DUMMYFUNCTION("""COMPUTED_VALUE"""),44876.958333333336)</f>
        <v>44876.95833</v>
      </c>
      <c r="H534" s="2">
        <f>IFERROR(__xludf.DUMMYFUNCTION("""COMPUTED_VALUE"""),0.1637465078199897)</f>
        <v>0.1637465078</v>
      </c>
    </row>
    <row r="535">
      <c r="A535" s="10">
        <v>44750.208333333336</v>
      </c>
      <c r="B535" s="11">
        <v>300.8</v>
      </c>
      <c r="C535" s="11">
        <v>243.10174</v>
      </c>
      <c r="D535" s="11">
        <v>0.237342028074336</v>
      </c>
      <c r="E535" s="8">
        <f t="shared" si="1"/>
        <v>0.1162915195</v>
      </c>
      <c r="F535" s="8"/>
      <c r="G535" s="4">
        <f>IFERROR(__xludf.DUMMYFUNCTION("""COMPUTED_VALUE"""),44877.958333333336)</f>
        <v>44877.95833</v>
      </c>
      <c r="H535" s="2">
        <f>IFERROR(__xludf.DUMMYFUNCTION("""COMPUTED_VALUE"""),0.11433132378192905)</f>
        <v>0.1143313238</v>
      </c>
    </row>
    <row r="536">
      <c r="A536" s="10">
        <v>44750.25</v>
      </c>
      <c r="B536" s="11">
        <v>282.11</v>
      </c>
      <c r="C536" s="11">
        <v>235.91201</v>
      </c>
      <c r="D536" s="11">
        <v>0.19582720693194</v>
      </c>
      <c r="E536" s="8">
        <f t="shared" si="1"/>
        <v>0.1109287168</v>
      </c>
      <c r="F536" s="8"/>
      <c r="G536" s="4">
        <f>IFERROR(__xludf.DUMMYFUNCTION("""COMPUTED_VALUE"""),44875.958333333336)</f>
        <v>44875.95833</v>
      </c>
      <c r="H536" s="2">
        <f>IFERROR(__xludf.DUMMYFUNCTION("""COMPUTED_VALUE"""),0.1324425920131486)</f>
        <v>0.132442592</v>
      </c>
    </row>
    <row r="537">
      <c r="A537" s="10">
        <v>44750.291666666664</v>
      </c>
      <c r="B537" s="11">
        <v>273.29</v>
      </c>
      <c r="C537" s="11">
        <v>233.57059</v>
      </c>
      <c r="D537" s="11">
        <v>0.170053130404816</v>
      </c>
      <c r="E537" s="8">
        <f t="shared" si="1"/>
        <v>0.1058602108</v>
      </c>
      <c r="F537" s="8"/>
      <c r="G537" s="4">
        <f>IFERROR(__xludf.DUMMYFUNCTION("""COMPUTED_VALUE"""),44876.958333333336)</f>
        <v>44876.95833</v>
      </c>
      <c r="H537" s="2">
        <f>IFERROR(__xludf.DUMMYFUNCTION("""COMPUTED_VALUE"""),0.14488230545257072)</f>
        <v>0.1448823055</v>
      </c>
    </row>
    <row r="538">
      <c r="A538" s="10">
        <v>44750.333333333336</v>
      </c>
      <c r="B538" s="11">
        <v>280.45</v>
      </c>
      <c r="C538" s="11">
        <v>235.57715</v>
      </c>
      <c r="D538" s="11">
        <v>0.190480485904511</v>
      </c>
      <c r="E538" s="8">
        <f t="shared" si="1"/>
        <v>0.1039415015</v>
      </c>
      <c r="F538" s="8"/>
      <c r="G538" s="4">
        <f>IFERROR(__xludf.DUMMYFUNCTION("""COMPUTED_VALUE"""),44877.958333333336)</f>
        <v>44877.95833</v>
      </c>
      <c r="H538" s="2">
        <f>IFERROR(__xludf.DUMMYFUNCTION("""COMPUTED_VALUE"""),0.1076252529427567)</f>
        <v>0.1076252529</v>
      </c>
    </row>
    <row r="539">
      <c r="A539" s="10">
        <v>44750.375</v>
      </c>
      <c r="B539" s="11">
        <v>291.7</v>
      </c>
      <c r="C539" s="11">
        <v>240.82086</v>
      </c>
      <c r="D539" s="11">
        <v>0.211273807426815</v>
      </c>
      <c r="E539" s="8">
        <f t="shared" si="1"/>
        <v>0.1043778157</v>
      </c>
      <c r="F539" s="8"/>
      <c r="G539" s="4">
        <f>IFERROR(__xludf.DUMMYFUNCTION("""COMPUTED_VALUE"""),44878.958333333336)</f>
        <v>44878.95833</v>
      </c>
      <c r="H539" s="2">
        <f>IFERROR(__xludf.DUMMYFUNCTION("""COMPUTED_VALUE"""),0.18721187455247565)</f>
        <v>0.1872118746</v>
      </c>
    </row>
    <row r="540">
      <c r="A540" s="10">
        <v>44750.416666666664</v>
      </c>
      <c r="B540" s="11">
        <v>296.08</v>
      </c>
      <c r="C540" s="11">
        <v>249.08389</v>
      </c>
      <c r="D540" s="11">
        <v>0.188675831263113</v>
      </c>
      <c r="E540" s="8">
        <f t="shared" si="1"/>
        <v>0.1064821091</v>
      </c>
      <c r="F540" s="8"/>
      <c r="G540" s="4">
        <f>IFERROR(__xludf.DUMMYFUNCTION("""COMPUTED_VALUE"""),44876.958333333336)</f>
        <v>44876.95833</v>
      </c>
      <c r="H540" s="2">
        <f>IFERROR(__xludf.DUMMYFUNCTION("""COMPUTED_VALUE"""),0.16522068784600916)</f>
        <v>0.1652206878</v>
      </c>
    </row>
    <row r="541">
      <c r="A541" s="10">
        <v>44750.458333333336</v>
      </c>
      <c r="B541" s="11">
        <v>291.62</v>
      </c>
      <c r="C541" s="11">
        <v>259.90529</v>
      </c>
      <c r="D541" s="11">
        <v>0.122024103472461</v>
      </c>
      <c r="E541" s="8">
        <f t="shared" si="1"/>
        <v>0.1071818753</v>
      </c>
      <c r="F541" s="8"/>
      <c r="G541" s="4">
        <f>IFERROR(__xludf.DUMMYFUNCTION("""COMPUTED_VALUE"""),44877.958333333336)</f>
        <v>44877.95833</v>
      </c>
      <c r="H541" s="2">
        <f>IFERROR(__xludf.DUMMYFUNCTION("""COMPUTED_VALUE"""),0.11708312370527019)</f>
        <v>0.1170831237</v>
      </c>
    </row>
    <row r="542">
      <c r="A542" s="10">
        <v>44750.5</v>
      </c>
      <c r="B542" s="11">
        <v>293.05</v>
      </c>
      <c r="C542" s="11">
        <v>271.20045</v>
      </c>
      <c r="D542" s="11">
        <v>0.0805660536330231</v>
      </c>
      <c r="E542" s="8">
        <f t="shared" si="1"/>
        <v>0.1066714532</v>
      </c>
      <c r="F542" s="8"/>
      <c r="G542" s="4">
        <f>IFERROR(__xludf.DUMMYFUNCTION("""COMPUTED_VALUE"""),44878.958333333336)</f>
        <v>44878.95833</v>
      </c>
      <c r="H542" s="2">
        <f>IFERROR(__xludf.DUMMYFUNCTION("""COMPUTED_VALUE"""),0.21679685722254735)</f>
        <v>0.2167968572</v>
      </c>
    </row>
    <row r="543">
      <c r="A543" s="10">
        <v>44750.541666666664</v>
      </c>
      <c r="B543" s="11">
        <v>293.88</v>
      </c>
      <c r="C543" s="11">
        <v>282.11622</v>
      </c>
      <c r="D543" s="11">
        <v>0.0416983468727888</v>
      </c>
      <c r="E543" s="8">
        <f t="shared" si="1"/>
        <v>0.10640513</v>
      </c>
      <c r="F543" s="8"/>
      <c r="G543" s="4">
        <f>IFERROR(__xludf.DUMMYFUNCTION("""COMPUTED_VALUE"""),44879.958333333336)</f>
        <v>44879.95833</v>
      </c>
      <c r="H543" s="2">
        <f>IFERROR(__xludf.DUMMYFUNCTION("""COMPUTED_VALUE"""),0.15556080261820912)</f>
        <v>0.1555608026</v>
      </c>
    </row>
    <row r="544">
      <c r="A544" s="10">
        <v>44750.583333333336</v>
      </c>
      <c r="B544" s="11">
        <v>279.9</v>
      </c>
      <c r="C544" s="11">
        <v>294.18738</v>
      </c>
      <c r="D544" s="11">
        <v>0.0485655774901018</v>
      </c>
      <c r="E544" s="8">
        <f t="shared" si="1"/>
        <v>0.1067381832</v>
      </c>
      <c r="F544" s="8"/>
      <c r="G544" s="4">
        <f>IFERROR(__xludf.DUMMYFUNCTION("""COMPUTED_VALUE"""),44877.958333333336)</f>
        <v>44877.95833</v>
      </c>
      <c r="H544" s="2">
        <f>IFERROR(__xludf.DUMMYFUNCTION("""COMPUTED_VALUE"""),0.10509121977979946)</f>
        <v>0.1050912198</v>
      </c>
    </row>
    <row r="545">
      <c r="A545" s="10">
        <v>44750.625</v>
      </c>
      <c r="B545" s="11">
        <v>274.1</v>
      </c>
      <c r="C545" s="11">
        <v>308.13733</v>
      </c>
      <c r="D545" s="11">
        <v>0.110461559461166</v>
      </c>
      <c r="E545" s="8">
        <f t="shared" si="1"/>
        <v>0.105925912</v>
      </c>
      <c r="F545" s="8"/>
      <c r="G545" s="4">
        <f>IFERROR(__xludf.DUMMYFUNCTION("""COMPUTED_VALUE"""),44878.958333333336)</f>
        <v>44878.95833</v>
      </c>
      <c r="H545" s="2">
        <f>IFERROR(__xludf.DUMMYFUNCTION("""COMPUTED_VALUE"""),0.21157374861126668)</f>
        <v>0.2115737486</v>
      </c>
    </row>
    <row r="546">
      <c r="A546" s="10">
        <v>44750.666666666664</v>
      </c>
      <c r="B546" s="11">
        <v>303.22</v>
      </c>
      <c r="C546" s="11">
        <v>320.76925</v>
      </c>
      <c r="D546" s="11">
        <v>0.0547098888063615</v>
      </c>
      <c r="E546" s="8">
        <f t="shared" si="1"/>
        <v>0.104833692</v>
      </c>
      <c r="F546" s="8"/>
      <c r="G546" s="4">
        <f>IFERROR(__xludf.DUMMYFUNCTION("""COMPUTED_VALUE"""),44879.958333333336)</f>
        <v>44879.95833</v>
      </c>
      <c r="H546" s="2">
        <f>IFERROR(__xludf.DUMMYFUNCTION("""COMPUTED_VALUE"""),0.14274211009326776)</f>
        <v>0.1427421101</v>
      </c>
    </row>
    <row r="547">
      <c r="A547" s="10">
        <v>44750.708333333336</v>
      </c>
      <c r="B547" s="11">
        <v>330.74</v>
      </c>
      <c r="C547" s="11">
        <v>333.49845</v>
      </c>
      <c r="D547" s="11">
        <v>0.00827125283490817</v>
      </c>
      <c r="E547" s="8">
        <f t="shared" si="1"/>
        <v>0.1040746493</v>
      </c>
      <c r="F547" s="8"/>
      <c r="G547" s="4">
        <f>IFERROR(__xludf.DUMMYFUNCTION("""COMPUTED_VALUE"""),44880.958333333336)</f>
        <v>44880.95833</v>
      </c>
      <c r="H547" s="2">
        <f>IFERROR(__xludf.DUMMYFUNCTION("""COMPUTED_VALUE"""),0.0760943402900542)</f>
        <v>0.07609434029</v>
      </c>
    </row>
    <row r="548">
      <c r="A548" s="10">
        <v>44750.75</v>
      </c>
      <c r="B548" s="11">
        <v>345.9</v>
      </c>
      <c r="C548" s="11">
        <v>344.78776</v>
      </c>
      <c r="D548" s="11">
        <v>0.00322586857491688</v>
      </c>
      <c r="E548" s="8">
        <f t="shared" si="1"/>
        <v>0.1037048084</v>
      </c>
      <c r="F548" s="8"/>
      <c r="G548" s="4">
        <f>IFERROR(__xludf.DUMMYFUNCTION("""COMPUTED_VALUE"""),44878.958333333336)</f>
        <v>44878.95833</v>
      </c>
      <c r="H548" s="2">
        <f>IFERROR(__xludf.DUMMYFUNCTION("""COMPUTED_VALUE"""),0.21293792499890074)</f>
        <v>0.212937925</v>
      </c>
    </row>
    <row r="549">
      <c r="A549" s="10">
        <v>44750.791666666664</v>
      </c>
      <c r="B549" s="11">
        <v>346.72</v>
      </c>
      <c r="C549" s="11">
        <v>351.70262</v>
      </c>
      <c r="D549" s="11">
        <v>0.0141671392723773</v>
      </c>
      <c r="E549" s="8">
        <f t="shared" si="1"/>
        <v>0.1041015374</v>
      </c>
      <c r="F549" s="8"/>
      <c r="G549" s="4">
        <f>IFERROR(__xludf.DUMMYFUNCTION("""COMPUTED_VALUE"""),44879.958333333336)</f>
        <v>44879.95833</v>
      </c>
      <c r="H549" s="2">
        <f>IFERROR(__xludf.DUMMYFUNCTION("""COMPUTED_VALUE"""),0.1524193541077197)</f>
        <v>0.1524193541</v>
      </c>
    </row>
    <row r="550">
      <c r="A550" s="10">
        <v>44750.833333333336</v>
      </c>
      <c r="B550" s="11">
        <v>345.17</v>
      </c>
      <c r="C550" s="11">
        <v>353.10307</v>
      </c>
      <c r="D550" s="11">
        <v>0.0224667262167955</v>
      </c>
      <c r="E550" s="8">
        <f t="shared" si="1"/>
        <v>0.1049620658</v>
      </c>
      <c r="F550" s="8"/>
      <c r="G550" s="4">
        <f>IFERROR(__xludf.DUMMYFUNCTION("""COMPUTED_VALUE"""),44880.958333333336)</f>
        <v>44880.95833</v>
      </c>
      <c r="H550" s="2">
        <f>IFERROR(__xludf.DUMMYFUNCTION("""COMPUTED_VALUE"""),0.08625322040218521)</f>
        <v>0.0862532204</v>
      </c>
    </row>
    <row r="551">
      <c r="A551" s="10">
        <v>44750.875</v>
      </c>
      <c r="B551" s="11">
        <v>343.16</v>
      </c>
      <c r="C551" s="11">
        <v>350.44719</v>
      </c>
      <c r="D551" s="11">
        <v>0.0207939746927346</v>
      </c>
      <c r="E551" s="8">
        <f t="shared" si="1"/>
        <v>0.10581261</v>
      </c>
      <c r="F551" s="8"/>
      <c r="G551" s="4">
        <f>IFERROR(__xludf.DUMMYFUNCTION("""COMPUTED_VALUE"""),44881.958333333336)</f>
        <v>44881.95833</v>
      </c>
      <c r="H551" s="2">
        <f>IFERROR(__xludf.DUMMYFUNCTION("""COMPUTED_VALUE"""),0.04617154352027924)</f>
        <v>0.04617154352</v>
      </c>
    </row>
    <row r="552">
      <c r="A552" s="10">
        <v>44750.916666666664</v>
      </c>
      <c r="B552" s="11">
        <v>339.63</v>
      </c>
      <c r="C552" s="11">
        <v>345.04239</v>
      </c>
      <c r="D552" s="11">
        <v>0.0156861596049112</v>
      </c>
      <c r="E552" s="8">
        <f t="shared" si="1"/>
        <v>0.1061930697</v>
      </c>
      <c r="F552" s="8"/>
      <c r="G552" s="4">
        <f>IFERROR(__xludf.DUMMYFUNCTION("""COMPUTED_VALUE"""),44879.958333333336)</f>
        <v>44879.95833</v>
      </c>
      <c r="H552" s="2">
        <f>IFERROR(__xludf.DUMMYFUNCTION("""COMPUTED_VALUE"""),0.14138572155045803)</f>
        <v>0.1413857216</v>
      </c>
    </row>
    <row r="553">
      <c r="A553" s="10">
        <v>44750.958333333336</v>
      </c>
      <c r="B553" s="11">
        <v>338.08</v>
      </c>
      <c r="C553" s="11">
        <v>338.75636</v>
      </c>
      <c r="D553" s="11">
        <v>0.00199659720041857</v>
      </c>
      <c r="E553" s="8">
        <f t="shared" si="1"/>
        <v>0.1056435952</v>
      </c>
      <c r="F553" s="8"/>
      <c r="G553" s="4">
        <f>IFERROR(__xludf.DUMMYFUNCTION("""COMPUTED_VALUE"""),44880.958333333336)</f>
        <v>44880.95833</v>
      </c>
      <c r="H553" s="2">
        <f>IFERROR(__xludf.DUMMYFUNCTION("""COMPUTED_VALUE"""),0.11830321798328665)</f>
        <v>0.118303218</v>
      </c>
    </row>
    <row r="554">
      <c r="A554" s="10">
        <v>44751.0</v>
      </c>
      <c r="B554" s="11">
        <v>333.85</v>
      </c>
      <c r="C554" s="11">
        <v>324.38527</v>
      </c>
      <c r="D554" s="11">
        <v>0.029177434598063</v>
      </c>
      <c r="E554" s="8">
        <f t="shared" si="1"/>
        <v>0.1063252821</v>
      </c>
      <c r="F554" s="8"/>
      <c r="G554" s="4">
        <f>IFERROR(__xludf.DUMMYFUNCTION("""COMPUTED_VALUE"""),44881.958333333336)</f>
        <v>44881.95833</v>
      </c>
      <c r="H554" s="2">
        <f>IFERROR(__xludf.DUMMYFUNCTION("""COMPUTED_VALUE"""),0.13742831847013703)</f>
        <v>0.1374283185</v>
      </c>
    </row>
    <row r="555">
      <c r="A555" s="10">
        <v>44751.041666666664</v>
      </c>
      <c r="B555" s="11">
        <v>339.68</v>
      </c>
      <c r="C555" s="11">
        <v>317.35456</v>
      </c>
      <c r="D555" s="11">
        <v>0.0703485716417625</v>
      </c>
      <c r="E555" s="8">
        <f t="shared" si="1"/>
        <v>0.1054903128</v>
      </c>
      <c r="F555" s="8"/>
      <c r="G555" s="4">
        <f>IFERROR(__xludf.DUMMYFUNCTION("""COMPUTED_VALUE"""),44882.958333333336)</f>
        <v>44882.95833</v>
      </c>
      <c r="H555" s="2">
        <f>IFERROR(__xludf.DUMMYFUNCTION("""COMPUTED_VALUE"""),0.18388809025984787)</f>
        <v>0.1838880903</v>
      </c>
    </row>
    <row r="556">
      <c r="A556" s="10">
        <v>44751.083333333336</v>
      </c>
      <c r="B556" s="11">
        <v>353.48</v>
      </c>
      <c r="C556" s="11">
        <v>307.42062</v>
      </c>
      <c r="D556" s="11">
        <v>0.149825278473513</v>
      </c>
      <c r="E556" s="8">
        <f t="shared" si="1"/>
        <v>0.1027158271</v>
      </c>
      <c r="F556" s="8"/>
      <c r="G556" s="4">
        <f>IFERROR(__xludf.DUMMYFUNCTION("""COMPUTED_VALUE"""),44880.958333333336)</f>
        <v>44880.95833</v>
      </c>
      <c r="H556" s="2">
        <f>IFERROR(__xludf.DUMMYFUNCTION("""COMPUTED_VALUE"""),0.15072432281849668)</f>
        <v>0.1507243228</v>
      </c>
    </row>
    <row r="557">
      <c r="A557" s="10">
        <v>44751.125</v>
      </c>
      <c r="B557" s="11">
        <v>344.05</v>
      </c>
      <c r="C557" s="11">
        <v>295.96618</v>
      </c>
      <c r="D557" s="11">
        <v>0.162463900436191</v>
      </c>
      <c r="E557" s="8">
        <f t="shared" si="1"/>
        <v>0.09900193365</v>
      </c>
      <c r="F557" s="8"/>
      <c r="G557" s="4">
        <f>IFERROR(__xludf.DUMMYFUNCTION("""COMPUTED_VALUE"""),44881.958333333336)</f>
        <v>44881.95833</v>
      </c>
      <c r="H557" s="2">
        <f>IFERROR(__xludf.DUMMYFUNCTION("""COMPUTED_VALUE"""),0.19779825926584627)</f>
        <v>0.1977982593</v>
      </c>
    </row>
    <row r="558">
      <c r="A558" s="10">
        <v>44751.166666666664</v>
      </c>
      <c r="B558" s="11">
        <v>322.56</v>
      </c>
      <c r="C558" s="11">
        <v>283.68888</v>
      </c>
      <c r="D558" s="11">
        <v>0.137020245559149</v>
      </c>
      <c r="E558" s="8">
        <f t="shared" si="1"/>
        <v>0.09529671537</v>
      </c>
      <c r="F558" s="8"/>
      <c r="G558" s="4">
        <f>IFERROR(__xludf.DUMMYFUNCTION("""COMPUTED_VALUE"""),44882.958333333336)</f>
        <v>44882.95833</v>
      </c>
      <c r="H558" s="2">
        <f>IFERROR(__xludf.DUMMYFUNCTION("""COMPUTED_VALUE"""),0.19425815556718098)</f>
        <v>0.1942581556</v>
      </c>
    </row>
    <row r="559">
      <c r="A559" s="10">
        <v>44751.208333333336</v>
      </c>
      <c r="B559" s="11">
        <v>308.44</v>
      </c>
      <c r="C559" s="11">
        <v>272.50963</v>
      </c>
      <c r="D559" s="11">
        <v>0.131849909304122</v>
      </c>
      <c r="E559" s="8">
        <f t="shared" si="1"/>
        <v>0.09090121042</v>
      </c>
      <c r="F559" s="8"/>
      <c r="G559" s="4">
        <f>IFERROR(__xludf.DUMMYFUNCTION("""COMPUTED_VALUE"""),44883.958333333336)</f>
        <v>44883.95833</v>
      </c>
      <c r="H559" s="2">
        <f>IFERROR(__xludf.DUMMYFUNCTION("""COMPUTED_VALUE"""),0.05284652631342134)</f>
        <v>0.05284652631</v>
      </c>
    </row>
    <row r="560">
      <c r="A560" s="10">
        <v>44751.25</v>
      </c>
      <c r="B560" s="11">
        <v>299.09</v>
      </c>
      <c r="C560" s="11">
        <v>265.50498</v>
      </c>
      <c r="D560" s="11">
        <v>0.126494877798525</v>
      </c>
      <c r="E560" s="8">
        <f t="shared" si="1"/>
        <v>0.08801236337</v>
      </c>
      <c r="F560" s="8"/>
      <c r="G560" s="4">
        <f>IFERROR(__xludf.DUMMYFUNCTION("""COMPUTED_VALUE"""),44881.958333333336)</f>
        <v>44881.95833</v>
      </c>
      <c r="H560" s="2">
        <f>IFERROR(__xludf.DUMMYFUNCTION("""COMPUTED_VALUE"""),0.043894357997751536)</f>
        <v>0.043894358</v>
      </c>
    </row>
    <row r="561">
      <c r="A561" s="10">
        <v>44751.291666666664</v>
      </c>
      <c r="B561" s="11">
        <v>304.48</v>
      </c>
      <c r="C561" s="11">
        <v>263.83915</v>
      </c>
      <c r="D561" s="11">
        <v>0.154036465020449</v>
      </c>
      <c r="E561" s="8">
        <f t="shared" si="1"/>
        <v>0.08734500231</v>
      </c>
      <c r="F561" s="8"/>
      <c r="G561" s="4">
        <f>IFERROR(__xludf.DUMMYFUNCTION("""COMPUTED_VALUE"""),44882.958333333336)</f>
        <v>44882.95833</v>
      </c>
      <c r="H561" s="2">
        <f>IFERROR(__xludf.DUMMYFUNCTION("""COMPUTED_VALUE"""),0.18171488235544478)</f>
        <v>0.1817148824</v>
      </c>
    </row>
    <row r="562">
      <c r="A562" s="10">
        <v>44751.333333333336</v>
      </c>
      <c r="B562" s="11">
        <v>325.49</v>
      </c>
      <c r="C562" s="11">
        <v>267.1104</v>
      </c>
      <c r="D562" s="11">
        <v>0.218559816465401</v>
      </c>
      <c r="E562" s="8">
        <f t="shared" si="1"/>
        <v>0.08851497442</v>
      </c>
      <c r="F562" s="8"/>
      <c r="G562" s="4">
        <f>IFERROR(__xludf.DUMMYFUNCTION("""COMPUTED_VALUE"""),44883.958333333336)</f>
        <v>44883.95833</v>
      </c>
      <c r="H562" s="2">
        <f>IFERROR(__xludf.DUMMYFUNCTION("""COMPUTED_VALUE"""),0.05593973469226376)</f>
        <v>0.05593973469</v>
      </c>
    </row>
    <row r="563">
      <c r="A563" s="10">
        <v>44751.375</v>
      </c>
      <c r="B563" s="11">
        <v>343.53</v>
      </c>
      <c r="C563" s="11">
        <v>273.96761</v>
      </c>
      <c r="D563" s="11">
        <v>0.253907350580603</v>
      </c>
      <c r="E563" s="8">
        <f t="shared" si="1"/>
        <v>0.09029137205</v>
      </c>
      <c r="F563" s="8"/>
      <c r="G563" s="4">
        <f>IFERROR(__xludf.DUMMYFUNCTION("""COMPUTED_VALUE"""),44884.958333333336)</f>
        <v>44884.95833</v>
      </c>
      <c r="H563" s="2">
        <f>IFERROR(__xludf.DUMMYFUNCTION("""COMPUTED_VALUE"""),0.055739597195535735)</f>
        <v>0.0557395972</v>
      </c>
    </row>
    <row r="564">
      <c r="A564" s="10">
        <v>44751.416666666664</v>
      </c>
      <c r="B564" s="11">
        <v>360.47</v>
      </c>
      <c r="C564" s="11">
        <v>283.95571</v>
      </c>
      <c r="D564" s="11">
        <v>0.269458536333007</v>
      </c>
      <c r="E564" s="8">
        <f t="shared" si="1"/>
        <v>0.0936573181</v>
      </c>
      <c r="F564" s="8"/>
      <c r="G564" s="4">
        <f>IFERROR(__xludf.DUMMYFUNCTION("""COMPUTED_VALUE"""),44882.958333333336)</f>
        <v>44882.95833</v>
      </c>
      <c r="H564" s="2">
        <f>IFERROR(__xludf.DUMMYFUNCTION("""COMPUTED_VALUE"""),0.11344659214496768)</f>
        <v>0.1134465921</v>
      </c>
    </row>
    <row r="565">
      <c r="A565" s="10">
        <v>44751.458333333336</v>
      </c>
      <c r="B565" s="11">
        <v>364.25</v>
      </c>
      <c r="C565" s="11">
        <v>296.38543</v>
      </c>
      <c r="D565" s="11">
        <v>0.228974042347493</v>
      </c>
      <c r="E565" s="8">
        <f t="shared" si="1"/>
        <v>0.09811356555</v>
      </c>
      <c r="F565" s="8"/>
      <c r="G565" s="4">
        <f>IFERROR(__xludf.DUMMYFUNCTION("""COMPUTED_VALUE"""),44883.958333333336)</f>
        <v>44883.95833</v>
      </c>
      <c r="H565" s="2">
        <f>IFERROR(__xludf.DUMMYFUNCTION("""COMPUTED_VALUE"""),0.05158283630439675)</f>
        <v>0.0515828363</v>
      </c>
    </row>
    <row r="566">
      <c r="A566" s="10">
        <v>44751.5</v>
      </c>
      <c r="B566" s="11">
        <v>362.74</v>
      </c>
      <c r="C566" s="11">
        <v>309.07218</v>
      </c>
      <c r="D566" s="11">
        <v>0.173641704018782</v>
      </c>
      <c r="E566" s="8">
        <f t="shared" si="1"/>
        <v>0.1019917177</v>
      </c>
      <c r="F566" s="8"/>
      <c r="G566" s="4">
        <f>IFERROR(__xludf.DUMMYFUNCTION("""COMPUTED_VALUE"""),44884.958333333336)</f>
        <v>44884.95833</v>
      </c>
      <c r="H566" s="2">
        <f>IFERROR(__xludf.DUMMYFUNCTION("""COMPUTED_VALUE"""),0.03525058653539964)</f>
        <v>0.03525058654</v>
      </c>
    </row>
    <row r="567">
      <c r="A567" s="10">
        <v>44751.541666666664</v>
      </c>
      <c r="B567" s="11">
        <v>349.31</v>
      </c>
      <c r="C567" s="11">
        <v>320.66052</v>
      </c>
      <c r="D567" s="11">
        <v>0.0893452053280521</v>
      </c>
      <c r="E567" s="8">
        <f t="shared" si="1"/>
        <v>0.1039770034</v>
      </c>
      <c r="F567" s="8"/>
      <c r="G567" s="4">
        <f>IFERROR(__xludf.DUMMYFUNCTION("""COMPUTED_VALUE"""),44885.958333333336)</f>
        <v>44885.95833</v>
      </c>
      <c r="H567" s="2">
        <f>IFERROR(__xludf.DUMMYFUNCTION("""COMPUTED_VALUE"""),0.04691080712937834)</f>
        <v>0.04691080713</v>
      </c>
    </row>
    <row r="568">
      <c r="A568" s="10">
        <v>44751.583333333336</v>
      </c>
      <c r="B568" s="11">
        <v>328.53</v>
      </c>
      <c r="C568" s="11">
        <v>332.03502</v>
      </c>
      <c r="D568" s="11">
        <v>0.0105561756708674</v>
      </c>
      <c r="E568" s="8">
        <f t="shared" si="1"/>
        <v>0.1023932783</v>
      </c>
      <c r="F568" s="8"/>
      <c r="G568" s="4">
        <f>IFERROR(__xludf.DUMMYFUNCTION("""COMPUTED_VALUE"""),44883.958333333336)</f>
        <v>44883.95833</v>
      </c>
      <c r="H568" s="2">
        <f>IFERROR(__xludf.DUMMYFUNCTION("""COMPUTED_VALUE"""),0.05957109407330186)</f>
        <v>0.05957109407</v>
      </c>
    </row>
    <row r="569">
      <c r="A569" s="10">
        <v>44751.625</v>
      </c>
      <c r="B569" s="11">
        <v>325.36</v>
      </c>
      <c r="C569" s="11">
        <v>343.28576</v>
      </c>
      <c r="D569" s="11">
        <v>0.0522181869705284</v>
      </c>
      <c r="E569" s="8">
        <f t="shared" si="1"/>
        <v>0.09996647116</v>
      </c>
      <c r="F569" s="8"/>
      <c r="G569" s="4">
        <f>IFERROR(__xludf.DUMMYFUNCTION("""COMPUTED_VALUE"""),44884.958333333336)</f>
        <v>44884.95833</v>
      </c>
      <c r="H569" s="2">
        <f>IFERROR(__xludf.DUMMYFUNCTION("""COMPUTED_VALUE"""),0.04379738118241178)</f>
        <v>0.04379738118</v>
      </c>
    </row>
    <row r="570">
      <c r="A570" s="10">
        <v>44751.666666666664</v>
      </c>
      <c r="B570" s="11">
        <v>333.84</v>
      </c>
      <c r="C570" s="11">
        <v>351.1457</v>
      </c>
      <c r="D570" s="11">
        <v>0.0492835310243013</v>
      </c>
      <c r="E570" s="8">
        <f t="shared" si="1"/>
        <v>0.09974037292</v>
      </c>
      <c r="F570" s="8"/>
      <c r="G570" s="4">
        <f>IFERROR(__xludf.DUMMYFUNCTION("""COMPUTED_VALUE"""),44885.958333333336)</f>
        <v>44885.95833</v>
      </c>
      <c r="H570" s="2">
        <f>IFERROR(__xludf.DUMMYFUNCTION("""COMPUTED_VALUE"""),0.05997584849894202)</f>
        <v>0.0599758485</v>
      </c>
    </row>
    <row r="571">
      <c r="A571" s="10">
        <v>44751.708333333336</v>
      </c>
      <c r="B571" s="11">
        <v>346.58</v>
      </c>
      <c r="C571" s="11">
        <v>356.37251</v>
      </c>
      <c r="D571" s="11">
        <v>0.0274782979192193</v>
      </c>
      <c r="E571" s="8">
        <f t="shared" si="1"/>
        <v>0.1005406665</v>
      </c>
      <c r="F571" s="8"/>
      <c r="G571" s="4">
        <f>IFERROR(__xludf.DUMMYFUNCTION("""COMPUTED_VALUE"""),44886.958333333336)</f>
        <v>44886.95833</v>
      </c>
      <c r="H571" s="2">
        <f>IFERROR(__xludf.DUMMYFUNCTION("""COMPUTED_VALUE"""),0.057048066611096064)</f>
        <v>0.05704806661</v>
      </c>
    </row>
    <row r="572">
      <c r="A572" s="10">
        <v>44751.75</v>
      </c>
      <c r="B572" s="11">
        <v>352.01</v>
      </c>
      <c r="C572" s="11">
        <v>358.48012</v>
      </c>
      <c r="D572" s="11">
        <v>0.0180487553954177</v>
      </c>
      <c r="E572" s="8">
        <f t="shared" si="1"/>
        <v>0.1011582867</v>
      </c>
      <c r="F572" s="8"/>
      <c r="G572" s="4">
        <f>IFERROR(__xludf.DUMMYFUNCTION("""COMPUTED_VALUE"""),44884.958333333336)</f>
        <v>44884.95833</v>
      </c>
      <c r="H572" s="2">
        <f>IFERROR(__xludf.DUMMYFUNCTION("""COMPUTED_VALUE"""),0.1356561038972999)</f>
        <v>0.1356561039</v>
      </c>
    </row>
    <row r="573">
      <c r="A573" s="10">
        <v>44751.791666666664</v>
      </c>
      <c r="B573" s="11">
        <v>347.54</v>
      </c>
      <c r="C573" s="11">
        <v>357.68543</v>
      </c>
      <c r="D573" s="11">
        <v>0.0283641131258826</v>
      </c>
      <c r="E573" s="8">
        <f t="shared" si="1"/>
        <v>0.1017498273</v>
      </c>
      <c r="F573" s="8"/>
      <c r="G573" s="4">
        <f>IFERROR(__xludf.DUMMYFUNCTION("""COMPUTED_VALUE"""),44885.958333333336)</f>
        <v>44885.95833</v>
      </c>
      <c r="H573" s="2">
        <f>IFERROR(__xludf.DUMMYFUNCTION("""COMPUTED_VALUE"""),0.2138499510399814)</f>
        <v>0.213849951</v>
      </c>
    </row>
    <row r="574">
      <c r="A574" s="10">
        <v>44751.833333333336</v>
      </c>
      <c r="B574" s="11">
        <v>344.87</v>
      </c>
      <c r="C574" s="11">
        <v>355.02709</v>
      </c>
      <c r="D574" s="11">
        <v>0.0286093379522108</v>
      </c>
      <c r="E574" s="8">
        <f t="shared" si="1"/>
        <v>0.1020057695</v>
      </c>
      <c r="F574" s="8"/>
      <c r="G574" s="4">
        <f>IFERROR(__xludf.DUMMYFUNCTION("""COMPUTED_VALUE"""),44886.958333333336)</f>
        <v>44886.95833</v>
      </c>
      <c r="H574" s="2">
        <f>IFERROR(__xludf.DUMMYFUNCTION("""COMPUTED_VALUE"""),0.028932057143393308)</f>
        <v>0.02893205714</v>
      </c>
    </row>
    <row r="575">
      <c r="A575" s="10">
        <v>44751.875</v>
      </c>
      <c r="B575" s="11">
        <v>347.64</v>
      </c>
      <c r="C575" s="11">
        <v>351.15906</v>
      </c>
      <c r="D575" s="11">
        <v>0.0100212707027978</v>
      </c>
      <c r="E575" s="8">
        <f t="shared" si="1"/>
        <v>0.1015569068</v>
      </c>
      <c r="F575" s="8"/>
      <c r="G575" s="4">
        <f>IFERROR(__xludf.DUMMYFUNCTION("""COMPUTED_VALUE"""),44887.958333333336)</f>
        <v>44887.95833</v>
      </c>
      <c r="H575" s="2">
        <f>IFERROR(__xludf.DUMMYFUNCTION("""COMPUTED_VALUE"""),0.1248117385735163)</f>
        <v>0.1248117386</v>
      </c>
    </row>
    <row r="576">
      <c r="A576" s="10">
        <v>44751.916666666664</v>
      </c>
      <c r="B576" s="11">
        <v>347.69</v>
      </c>
      <c r="C576" s="11">
        <v>346.80637</v>
      </c>
      <c r="D576" s="11">
        <v>0.00254790591072471</v>
      </c>
      <c r="E576" s="8">
        <f t="shared" si="1"/>
        <v>0.1010094796</v>
      </c>
      <c r="F576" s="8"/>
      <c r="G576" s="4">
        <f>IFERROR(__xludf.DUMMYFUNCTION("""COMPUTED_VALUE"""),44885.958333333336)</f>
        <v>44885.95833</v>
      </c>
      <c r="H576" s="2">
        <f>IFERROR(__xludf.DUMMYFUNCTION("""COMPUTED_VALUE"""),0.04352277558786588)</f>
        <v>0.04352277559</v>
      </c>
    </row>
    <row r="577">
      <c r="A577" s="10">
        <v>44751.958333333336</v>
      </c>
      <c r="B577" s="11">
        <v>342.76</v>
      </c>
      <c r="C577" s="11">
        <v>342.93866</v>
      </c>
      <c r="D577" s="11">
        <v>5.20967802230393E-4</v>
      </c>
      <c r="E577" s="8">
        <f t="shared" si="1"/>
        <v>0.100947995</v>
      </c>
      <c r="F577" s="8"/>
      <c r="G577" s="4">
        <f>IFERROR(__xludf.DUMMYFUNCTION("""COMPUTED_VALUE"""),44886.958333333336)</f>
        <v>44886.95833</v>
      </c>
      <c r="H577" s="2">
        <f>IFERROR(__xludf.DUMMYFUNCTION("""COMPUTED_VALUE"""),0.03438449061412487)</f>
        <v>0.03438449061</v>
      </c>
    </row>
    <row r="578">
      <c r="A578" s="10">
        <v>44749.0</v>
      </c>
      <c r="B578" s="11">
        <v>308.95</v>
      </c>
      <c r="C578" s="11">
        <v>299.21192</v>
      </c>
      <c r="D578" s="11">
        <v>0.032545762214286</v>
      </c>
      <c r="E578" s="8">
        <f t="shared" si="1"/>
        <v>0.101088342</v>
      </c>
      <c r="F578" s="8"/>
      <c r="G578" s="4">
        <f>IFERROR(__xludf.DUMMYFUNCTION("""COMPUTED_VALUE"""),44887.958333333336)</f>
        <v>44887.95833</v>
      </c>
      <c r="H578" s="2">
        <f>IFERROR(__xludf.DUMMYFUNCTION("""COMPUTED_VALUE"""),0.09653641708135297)</f>
        <v>0.09653641708</v>
      </c>
    </row>
    <row r="579">
      <c r="A579" s="10">
        <v>44749.041666666664</v>
      </c>
      <c r="B579" s="11">
        <v>322.0</v>
      </c>
      <c r="C579" s="11">
        <v>289.43139</v>
      </c>
      <c r="D579" s="11">
        <v>0.112526184530295</v>
      </c>
      <c r="E579" s="8">
        <f t="shared" si="1"/>
        <v>0.1028457425</v>
      </c>
      <c r="F579" s="8"/>
      <c r="G579" s="4">
        <f>IFERROR(__xludf.DUMMYFUNCTION("""COMPUTED_VALUE"""),44888.958333333336)</f>
        <v>44888.95833</v>
      </c>
      <c r="H579" s="2">
        <f>IFERROR(__xludf.DUMMYFUNCTION("""COMPUTED_VALUE"""),0.13052845892143933)</f>
        <v>0.1305284589</v>
      </c>
    </row>
    <row r="580">
      <c r="A580" s="10">
        <v>44749.083333333336</v>
      </c>
      <c r="B580" s="11">
        <v>336.91</v>
      </c>
      <c r="C580" s="11">
        <v>276.18777</v>
      </c>
      <c r="D580" s="11">
        <v>0.219858504234275</v>
      </c>
      <c r="E580" s="8">
        <f t="shared" si="1"/>
        <v>0.1057637936</v>
      </c>
      <c r="F580" s="8"/>
      <c r="G580" s="4">
        <f>IFERROR(__xludf.DUMMYFUNCTION("""COMPUTED_VALUE"""),44886.958333333336)</f>
        <v>44886.95833</v>
      </c>
      <c r="H580" s="2">
        <f>IFERROR(__xludf.DUMMYFUNCTION("""COMPUTED_VALUE"""),0.05808468462706426)</f>
        <v>0.05808468463</v>
      </c>
    </row>
    <row r="581">
      <c r="A581" s="10">
        <v>44749.125</v>
      </c>
      <c r="B581" s="11">
        <v>324.84</v>
      </c>
      <c r="C581" s="11">
        <v>262.26079</v>
      </c>
      <c r="D581" s="11">
        <v>0.238614434128715</v>
      </c>
      <c r="E581" s="8">
        <f t="shared" si="1"/>
        <v>0.1089367325</v>
      </c>
      <c r="F581" s="8"/>
      <c r="G581" s="4">
        <f>IFERROR(__xludf.DUMMYFUNCTION("""COMPUTED_VALUE"""),44887.958333333336)</f>
        <v>44887.95833</v>
      </c>
      <c r="H581" s="2">
        <f>IFERROR(__xludf.DUMMYFUNCTION("""COMPUTED_VALUE"""),0.11552981728057805)</f>
        <v>0.1155298173</v>
      </c>
    </row>
    <row r="582">
      <c r="A582" s="10">
        <v>44749.166666666664</v>
      </c>
      <c r="B582" s="11">
        <v>302.54</v>
      </c>
      <c r="C582" s="11">
        <v>250.51717</v>
      </c>
      <c r="D582" s="11">
        <v>0.207661734323439</v>
      </c>
      <c r="E582" s="8">
        <f t="shared" si="1"/>
        <v>0.1118801279</v>
      </c>
      <c r="F582" s="8"/>
      <c r="G582" s="4">
        <f>IFERROR(__xludf.DUMMYFUNCTION("""COMPUTED_VALUE"""),44888.958333333336)</f>
        <v>44888.95833</v>
      </c>
      <c r="H582" s="2">
        <f>IFERROR(__xludf.DUMMYFUNCTION("""COMPUTED_VALUE"""),0.14061116848240313)</f>
        <v>0.1406111685</v>
      </c>
    </row>
    <row r="583">
      <c r="A583" s="10">
        <v>44749.208333333336</v>
      </c>
      <c r="B583" s="11">
        <v>286.64</v>
      </c>
      <c r="C583" s="11">
        <v>242.80436</v>
      </c>
      <c r="D583" s="11">
        <v>0.18053893266167</v>
      </c>
      <c r="E583" s="8">
        <f t="shared" si="1"/>
        <v>0.1139088372</v>
      </c>
      <c r="F583" s="8"/>
      <c r="G583" s="4">
        <f>IFERROR(__xludf.DUMMYFUNCTION("""COMPUTED_VALUE"""),44889.958333333336)</f>
        <v>44889.95833</v>
      </c>
      <c r="H583" s="2">
        <f>IFERROR(__xludf.DUMMYFUNCTION("""COMPUTED_VALUE"""),0.11214695789809577)</f>
        <v>0.1121469579</v>
      </c>
    </row>
    <row r="584">
      <c r="A584" s="10">
        <v>44749.25</v>
      </c>
      <c r="B584" s="11">
        <v>277.01</v>
      </c>
      <c r="C584" s="11">
        <v>239.78674</v>
      </c>
      <c r="D584" s="11">
        <v>0.155234855772258</v>
      </c>
      <c r="E584" s="8">
        <f t="shared" si="1"/>
        <v>0.1151063363</v>
      </c>
      <c r="F584" s="8"/>
      <c r="G584" s="4">
        <f>IFERROR(__xludf.DUMMYFUNCTION("""COMPUTED_VALUE"""),44887.958333333336)</f>
        <v>44887.95833</v>
      </c>
      <c r="H584" s="2">
        <f>IFERROR(__xludf.DUMMYFUNCTION("""COMPUTED_VALUE"""),0.12671080974009538)</f>
        <v>0.1267108097</v>
      </c>
    </row>
    <row r="585">
      <c r="A585" s="10">
        <v>44749.291666666664</v>
      </c>
      <c r="B585" s="11">
        <v>264.55</v>
      </c>
      <c r="C585" s="11">
        <v>239.94267</v>
      </c>
      <c r="D585" s="11">
        <v>0.102555039501727</v>
      </c>
      <c r="E585" s="8">
        <f t="shared" si="1"/>
        <v>0.1129612769</v>
      </c>
      <c r="F585" s="8"/>
      <c r="G585" s="4">
        <f>IFERROR(__xludf.DUMMYFUNCTION("""COMPUTED_VALUE"""),44888.958333333336)</f>
        <v>44888.95833</v>
      </c>
      <c r="H585" s="2">
        <f>IFERROR(__xludf.DUMMYFUNCTION("""COMPUTED_VALUE"""),0.1279690333614953)</f>
        <v>0.1279690334</v>
      </c>
    </row>
    <row r="586">
      <c r="A586" s="10">
        <v>44749.333333333336</v>
      </c>
      <c r="B586" s="11">
        <v>255.22</v>
      </c>
      <c r="C586" s="11">
        <v>243.42488</v>
      </c>
      <c r="D586" s="11">
        <v>0.0484548662404598</v>
      </c>
      <c r="E586" s="8">
        <f t="shared" si="1"/>
        <v>0.1058735706</v>
      </c>
      <c r="F586" s="8"/>
      <c r="G586" s="4">
        <f>IFERROR(__xludf.DUMMYFUNCTION("""COMPUTED_VALUE"""),44889.958333333336)</f>
        <v>44889.95833</v>
      </c>
      <c r="H586" s="2">
        <f>IFERROR(__xludf.DUMMYFUNCTION("""COMPUTED_VALUE"""),0.10614251871355097)</f>
        <v>0.1061425187</v>
      </c>
    </row>
    <row r="587">
      <c r="A587" s="10">
        <v>44749.375</v>
      </c>
      <c r="B587" s="11">
        <v>256.24</v>
      </c>
      <c r="C587" s="11">
        <v>249.99443</v>
      </c>
      <c r="D587" s="11">
        <v>0.0249828366175999</v>
      </c>
      <c r="E587" s="8">
        <f t="shared" si="1"/>
        <v>0.0963350492</v>
      </c>
      <c r="F587" s="8"/>
      <c r="G587" s="4">
        <f>IFERROR(__xludf.DUMMYFUNCTION("""COMPUTED_VALUE"""),44890.958333333336)</f>
        <v>44890.95833</v>
      </c>
      <c r="H587" s="2">
        <f>IFERROR(__xludf.DUMMYFUNCTION("""COMPUTED_VALUE"""),0.16195606675705013)</f>
        <v>0.1619560668</v>
      </c>
    </row>
    <row r="588">
      <c r="A588" s="10">
        <v>44749.416666666664</v>
      </c>
      <c r="B588" s="11">
        <v>255.98</v>
      </c>
      <c r="C588" s="11">
        <v>258.34607</v>
      </c>
      <c r="D588" s="11">
        <v>0.00915852910013304</v>
      </c>
      <c r="E588" s="8">
        <f t="shared" si="1"/>
        <v>0.08548921556</v>
      </c>
      <c r="F588" s="8"/>
      <c r="G588" s="4">
        <f>IFERROR(__xludf.DUMMYFUNCTION("""COMPUTED_VALUE"""),44888.958333333336)</f>
        <v>44888.95833</v>
      </c>
      <c r="H588" s="2">
        <f>IFERROR(__xludf.DUMMYFUNCTION("""COMPUTED_VALUE"""),0.11061896064001008)</f>
        <v>0.1106189606</v>
      </c>
    </row>
    <row r="589">
      <c r="A589" s="10">
        <v>44749.458333333336</v>
      </c>
      <c r="B589" s="11">
        <v>264.24</v>
      </c>
      <c r="C589" s="11">
        <v>267.55451</v>
      </c>
      <c r="D589" s="11">
        <v>0.0123881671813343</v>
      </c>
      <c r="E589" s="8">
        <f t="shared" si="1"/>
        <v>0.0764648041</v>
      </c>
      <c r="F589" s="8"/>
      <c r="G589" s="4">
        <f>IFERROR(__xludf.DUMMYFUNCTION("""COMPUTED_VALUE"""),44889.958333333336)</f>
        <v>44889.95833</v>
      </c>
      <c r="H589" s="2">
        <f>IFERROR(__xludf.DUMMYFUNCTION("""COMPUTED_VALUE"""),0.09566670965742206)</f>
        <v>0.09566670966</v>
      </c>
    </row>
    <row r="590">
      <c r="A590" s="10">
        <v>44749.5</v>
      </c>
      <c r="B590" s="11">
        <v>275.63</v>
      </c>
      <c r="C590" s="11">
        <v>275.69274</v>
      </c>
      <c r="D590" s="11">
        <v>2.27572187791449E-4</v>
      </c>
      <c r="E590" s="8">
        <f t="shared" si="1"/>
        <v>0.06923921527</v>
      </c>
      <c r="F590" s="8"/>
      <c r="G590" s="4">
        <f>IFERROR(__xludf.DUMMYFUNCTION("""COMPUTED_VALUE"""),44890.958333333336)</f>
        <v>44890.95833</v>
      </c>
      <c r="H590" s="2">
        <f>IFERROR(__xludf.DUMMYFUNCTION("""COMPUTED_VALUE"""),0.16929328304587773)</f>
        <v>0.169293283</v>
      </c>
    </row>
    <row r="591">
      <c r="A591" s="10">
        <v>44749.541666666664</v>
      </c>
      <c r="B591" s="11">
        <v>275.76</v>
      </c>
      <c r="C591" s="11">
        <v>282.30961</v>
      </c>
      <c r="D591" s="11">
        <v>0.0232000958097035</v>
      </c>
      <c r="E591" s="8">
        <f t="shared" si="1"/>
        <v>0.06648316904</v>
      </c>
      <c r="F591" s="8"/>
      <c r="G591" s="4">
        <f>IFERROR(__xludf.DUMMYFUNCTION("""COMPUTED_VALUE"""),44891.958333333336)</f>
        <v>44891.95833</v>
      </c>
      <c r="H591" s="2">
        <f>IFERROR(__xludf.DUMMYFUNCTION("""COMPUTED_VALUE"""),0.1044922739149637)</f>
        <v>0.1044922739</v>
      </c>
    </row>
    <row r="592">
      <c r="A592" s="10">
        <v>44749.583333333336</v>
      </c>
      <c r="B592" s="11">
        <v>263.07</v>
      </c>
      <c r="C592" s="11">
        <v>288.5971</v>
      </c>
      <c r="D592" s="11">
        <v>0.0884523787661068</v>
      </c>
      <c r="E592" s="8">
        <f t="shared" si="1"/>
        <v>0.06972884417</v>
      </c>
      <c r="F592" s="8"/>
      <c r="G592" s="4">
        <f>IFERROR(__xludf.DUMMYFUNCTION("""COMPUTED_VALUE"""),44889.958333333336)</f>
        <v>44889.95833</v>
      </c>
      <c r="H592" s="2">
        <f>IFERROR(__xludf.DUMMYFUNCTION("""COMPUTED_VALUE"""),0.08572781696747823)</f>
        <v>0.08572781697</v>
      </c>
    </row>
    <row r="593">
      <c r="A593" s="10">
        <v>44749.625</v>
      </c>
      <c r="B593" s="11">
        <v>250.13</v>
      </c>
      <c r="C593" s="11">
        <v>296.37819</v>
      </c>
      <c r="D593" s="11">
        <v>0.156044511912296</v>
      </c>
      <c r="E593" s="8">
        <f t="shared" si="1"/>
        <v>0.07405494104</v>
      </c>
      <c r="F593" s="8"/>
      <c r="G593" s="4">
        <f>IFERROR(__xludf.DUMMYFUNCTION("""COMPUTED_VALUE"""),44890.958333333336)</f>
        <v>44890.95833</v>
      </c>
      <c r="H593" s="2">
        <f>IFERROR(__xludf.DUMMYFUNCTION("""COMPUTED_VALUE"""),0.29491060576719785)</f>
        <v>0.2949106058</v>
      </c>
    </row>
    <row r="594">
      <c r="A594" s="10">
        <v>44749.666666666664</v>
      </c>
      <c r="B594" s="11">
        <v>275.46</v>
      </c>
      <c r="C594" s="11">
        <v>303.78987</v>
      </c>
      <c r="D594" s="11">
        <v>0.093254821169646</v>
      </c>
      <c r="E594" s="8">
        <f t="shared" si="1"/>
        <v>0.07588707813</v>
      </c>
      <c r="F594" s="8"/>
      <c r="G594" s="4">
        <f>IFERROR(__xludf.DUMMYFUNCTION("""COMPUTED_VALUE"""),44891.958333333336)</f>
        <v>44891.95833</v>
      </c>
      <c r="H594" s="2">
        <f>IFERROR(__xludf.DUMMYFUNCTION("""COMPUTED_VALUE"""),0.101535165926482)</f>
        <v>0.1015351659</v>
      </c>
    </row>
    <row r="595">
      <c r="A595" s="10">
        <v>44749.708333333336</v>
      </c>
      <c r="B595" s="11">
        <v>303.93</v>
      </c>
      <c r="C595" s="11">
        <v>311.92475</v>
      </c>
      <c r="D595" s="11">
        <v>0.0256303804042481</v>
      </c>
      <c r="E595" s="8">
        <f t="shared" si="1"/>
        <v>0.07581008157</v>
      </c>
      <c r="F595" s="8"/>
      <c r="G595" s="4">
        <f>IFERROR(__xludf.DUMMYFUNCTION("""COMPUTED_VALUE"""),44892.958333333336)</f>
        <v>44892.95833</v>
      </c>
      <c r="H595" s="2">
        <f>IFERROR(__xludf.DUMMYFUNCTION("""COMPUTED_VALUE"""),0.05784384871802337)</f>
        <v>0.05784384872</v>
      </c>
    </row>
    <row r="596">
      <c r="A596" s="10">
        <v>44749.75</v>
      </c>
      <c r="B596" s="11">
        <v>319.45</v>
      </c>
      <c r="C596" s="11">
        <v>319.62546</v>
      </c>
      <c r="D596" s="11">
        <v>5.48955017538298E-4</v>
      </c>
      <c r="E596" s="8">
        <f t="shared" si="1"/>
        <v>0.07508092322</v>
      </c>
      <c r="F596" s="8"/>
      <c r="G596" s="4">
        <f>IFERROR(__xludf.DUMMYFUNCTION("""COMPUTED_VALUE"""),44890.958333333336)</f>
        <v>44890.95833</v>
      </c>
      <c r="H596" s="2">
        <f>IFERROR(__xludf.DUMMYFUNCTION("""COMPUTED_VALUE"""),0.23222920081947207)</f>
        <v>0.2322292008</v>
      </c>
    </row>
    <row r="597">
      <c r="A597" s="10">
        <v>44749.791666666664</v>
      </c>
      <c r="B597" s="11">
        <v>328.73</v>
      </c>
      <c r="C597" s="11">
        <v>325.27115</v>
      </c>
      <c r="D597" s="11">
        <v>0.0106337435705565</v>
      </c>
      <c r="E597" s="8">
        <f t="shared" si="1"/>
        <v>0.07434215782</v>
      </c>
      <c r="F597" s="8"/>
      <c r="G597" s="4">
        <f>IFERROR(__xludf.DUMMYFUNCTION("""COMPUTED_VALUE"""),44891.958333333336)</f>
        <v>44891.95833</v>
      </c>
      <c r="H597" s="2">
        <f>IFERROR(__xludf.DUMMYFUNCTION("""COMPUTED_VALUE"""),0.08935510775569812)</f>
        <v>0.08935510776</v>
      </c>
    </row>
    <row r="598">
      <c r="A598" s="10">
        <v>44749.833333333336</v>
      </c>
      <c r="B598" s="11">
        <v>333.28</v>
      </c>
      <c r="C598" s="11">
        <v>328.52371</v>
      </c>
      <c r="D598" s="11">
        <v>0.0144777678299078</v>
      </c>
      <c r="E598" s="8">
        <f t="shared" si="1"/>
        <v>0.0737533424</v>
      </c>
      <c r="F598" s="8"/>
      <c r="G598" s="4">
        <f>IFERROR(__xludf.DUMMYFUNCTION("""COMPUTED_VALUE"""),44892.958333333336)</f>
        <v>44892.95833</v>
      </c>
      <c r="H598" s="2">
        <f>IFERROR(__xludf.DUMMYFUNCTION("""COMPUTED_VALUE"""),0.08027066509661573)</f>
        <v>0.0802706651</v>
      </c>
    </row>
    <row r="599">
      <c r="A599" s="10">
        <v>44749.875</v>
      </c>
      <c r="B599" s="11">
        <v>332.88</v>
      </c>
      <c r="C599" s="11">
        <v>330.04865</v>
      </c>
      <c r="D599" s="11">
        <v>0.00857858379363159</v>
      </c>
      <c r="E599" s="8">
        <f t="shared" si="1"/>
        <v>0.07369323045</v>
      </c>
      <c r="F599" s="8"/>
      <c r="G599" s="4">
        <f>IFERROR(__xludf.DUMMYFUNCTION("""COMPUTED_VALUE"""),44893.958333333336)</f>
        <v>44893.95833</v>
      </c>
      <c r="H599" s="2">
        <f>IFERROR(__xludf.DUMMYFUNCTION("""COMPUTED_VALUE"""),0.13592414211633314)</f>
        <v>0.1359241421</v>
      </c>
    </row>
    <row r="600">
      <c r="A600" s="10">
        <v>44749.916666666664</v>
      </c>
      <c r="B600" s="11">
        <v>328.67</v>
      </c>
      <c r="C600" s="11">
        <v>329.31069</v>
      </c>
      <c r="D600" s="11">
        <v>0.00194554874607929</v>
      </c>
      <c r="E600" s="8">
        <f t="shared" si="1"/>
        <v>0.07366813223</v>
      </c>
      <c r="F600" s="8"/>
      <c r="G600" s="4">
        <f>IFERROR(__xludf.DUMMYFUNCTION("""COMPUTED_VALUE"""),44891.958333333336)</f>
        <v>44891.95833</v>
      </c>
      <c r="H600" s="2">
        <f>IFERROR(__xludf.DUMMYFUNCTION("""COMPUTED_VALUE"""),0.08628375556221281)</f>
        <v>0.08628375556</v>
      </c>
    </row>
    <row r="601">
      <c r="A601" s="10">
        <v>44749.958333333336</v>
      </c>
      <c r="B601" s="11">
        <v>322.56</v>
      </c>
      <c r="C601" s="11">
        <v>326.52205</v>
      </c>
      <c r="D601" s="11">
        <v>0.0121340963037564</v>
      </c>
      <c r="E601" s="8">
        <f t="shared" si="1"/>
        <v>0.07415201258</v>
      </c>
      <c r="F601" s="8"/>
      <c r="G601" s="4">
        <f>IFERROR(__xludf.DUMMYFUNCTION("""COMPUTED_VALUE"""),44892.958333333336)</f>
        <v>44892.95833</v>
      </c>
      <c r="H601" s="2">
        <f>IFERROR(__xludf.DUMMYFUNCTION("""COMPUTED_VALUE"""),0.11379512130544589)</f>
        <v>0.1137951213</v>
      </c>
    </row>
    <row r="602">
      <c r="A602" s="10">
        <v>44750.0</v>
      </c>
      <c r="B602" s="11">
        <v>320.96</v>
      </c>
      <c r="C602" s="11">
        <v>312.59972</v>
      </c>
      <c r="D602" s="11">
        <v>0.0267443617671826</v>
      </c>
      <c r="E602" s="8">
        <f t="shared" si="1"/>
        <v>0.07391028757</v>
      </c>
      <c r="F602" s="8"/>
      <c r="G602" s="4">
        <f>IFERROR(__xludf.DUMMYFUNCTION("""COMPUTED_VALUE"""),44893.958333333336)</f>
        <v>44893.95833</v>
      </c>
      <c r="H602" s="2">
        <f>IFERROR(__xludf.DUMMYFUNCTION("""COMPUTED_VALUE"""),0.18044405788868423)</f>
        <v>0.1804440579</v>
      </c>
    </row>
    <row r="603">
      <c r="A603" s="10">
        <v>44750.041666666664</v>
      </c>
      <c r="B603" s="11">
        <v>331.82</v>
      </c>
      <c r="C603" s="11">
        <v>306.10178</v>
      </c>
      <c r="D603" s="11">
        <v>0.0840185248187709</v>
      </c>
      <c r="E603" s="8">
        <f t="shared" si="1"/>
        <v>0.07272246841</v>
      </c>
      <c r="F603" s="8"/>
      <c r="G603" s="4">
        <f>IFERROR(__xludf.DUMMYFUNCTION("""COMPUTED_VALUE"""),44894.958333333336)</f>
        <v>44894.95833</v>
      </c>
      <c r="H603" s="2">
        <f>IFERROR(__xludf.DUMMYFUNCTION("""COMPUTED_VALUE"""),0.20075188434236582)</f>
        <v>0.2007518843</v>
      </c>
    </row>
    <row r="604">
      <c r="A604" s="10">
        <v>44750.083333333336</v>
      </c>
      <c r="B604" s="11">
        <v>350.58</v>
      </c>
      <c r="C604" s="11">
        <v>296.62542</v>
      </c>
      <c r="D604" s="11">
        <v>0.181894660275575</v>
      </c>
      <c r="E604" s="8">
        <f t="shared" si="1"/>
        <v>0.07114064158</v>
      </c>
      <c r="F604" s="8"/>
      <c r="G604" s="4">
        <f>IFERROR(__xludf.DUMMYFUNCTION("""COMPUTED_VALUE"""),44892.958333333336)</f>
        <v>44892.95833</v>
      </c>
      <c r="H604" s="2">
        <f>IFERROR(__xludf.DUMMYFUNCTION("""COMPUTED_VALUE"""),0.11787772562237488)</f>
        <v>0.1178777256</v>
      </c>
    </row>
    <row r="605">
      <c r="A605" s="10">
        <v>44750.125</v>
      </c>
      <c r="B605" s="11">
        <v>339.61</v>
      </c>
      <c r="C605" s="11">
        <v>285.39912</v>
      </c>
      <c r="D605" s="11">
        <v>0.189947607406778</v>
      </c>
      <c r="E605" s="8">
        <f t="shared" si="1"/>
        <v>0.06911285713</v>
      </c>
      <c r="F605" s="8"/>
      <c r="G605" s="4">
        <f>IFERROR(__xludf.DUMMYFUNCTION("""COMPUTED_VALUE"""),44893.958333333336)</f>
        <v>44893.95833</v>
      </c>
      <c r="H605" s="2">
        <f>IFERROR(__xludf.DUMMYFUNCTION("""COMPUTED_VALUE"""),0.17162466305646693)</f>
        <v>0.1716246631</v>
      </c>
    </row>
    <row r="606">
      <c r="A606" s="10">
        <v>44750.166666666664</v>
      </c>
      <c r="B606" s="11">
        <v>313.42</v>
      </c>
      <c r="C606" s="11">
        <v>272.64709</v>
      </c>
      <c r="D606" s="11">
        <v>0.149544636621649</v>
      </c>
      <c r="E606" s="8">
        <f t="shared" si="1"/>
        <v>0.06669131139</v>
      </c>
      <c r="F606" s="8"/>
      <c r="G606" s="4">
        <f>IFERROR(__xludf.DUMMYFUNCTION("""COMPUTED_VALUE"""),44894.958333333336)</f>
        <v>44894.95833</v>
      </c>
      <c r="H606" s="2">
        <f>IFERROR(__xludf.DUMMYFUNCTION("""COMPUTED_VALUE"""),0.18002618949918392)</f>
        <v>0.1800261895</v>
      </c>
    </row>
    <row r="607">
      <c r="A607" s="10">
        <v>44750.208333333336</v>
      </c>
      <c r="B607" s="11">
        <v>300.8</v>
      </c>
      <c r="C607" s="11">
        <v>260.87368</v>
      </c>
      <c r="D607" s="11">
        <v>0.153048479248654</v>
      </c>
      <c r="E607" s="8">
        <f t="shared" si="1"/>
        <v>0.06554587584</v>
      </c>
      <c r="F607" s="8"/>
      <c r="G607" s="4">
        <f>IFERROR(__xludf.DUMMYFUNCTION("""COMPUTED_VALUE"""),44895.958333333336)</f>
        <v>44895.95833</v>
      </c>
      <c r="H607" s="2">
        <f>IFERROR(__xludf.DUMMYFUNCTION("""COMPUTED_VALUE"""),0.12495259648767715)</f>
        <v>0.1249525965</v>
      </c>
    </row>
    <row r="608">
      <c r="A608" s="10">
        <v>44750.25</v>
      </c>
      <c r="B608" s="11">
        <v>282.11</v>
      </c>
      <c r="C608" s="11">
        <v>254.46586</v>
      </c>
      <c r="D608" s="11">
        <v>0.108635948256477</v>
      </c>
      <c r="E608" s="8">
        <f t="shared" si="1"/>
        <v>0.06360425469</v>
      </c>
      <c r="F608" s="8"/>
      <c r="G608" s="4">
        <f>IFERROR(__xludf.DUMMYFUNCTION("""COMPUTED_VALUE"""),44893.958333333336)</f>
        <v>44893.95833</v>
      </c>
      <c r="H608" s="2">
        <f>IFERROR(__xludf.DUMMYFUNCTION("""COMPUTED_VALUE"""),0.16679118480817048)</f>
        <v>0.1667911848</v>
      </c>
    </row>
    <row r="609">
      <c r="A609" s="10">
        <v>44750.291666666664</v>
      </c>
      <c r="B609" s="11">
        <v>273.29</v>
      </c>
      <c r="C609" s="11">
        <v>255.10061</v>
      </c>
      <c r="D609" s="11">
        <v>0.0713028087231937</v>
      </c>
      <c r="E609" s="8">
        <f t="shared" si="1"/>
        <v>0.06230207841</v>
      </c>
      <c r="F609" s="8"/>
      <c r="G609" s="4">
        <f>IFERROR(__xludf.DUMMYFUNCTION("""COMPUTED_VALUE"""),44894.958333333336)</f>
        <v>44894.95833</v>
      </c>
      <c r="H609" s="2">
        <f>IFERROR(__xludf.DUMMYFUNCTION("""COMPUTED_VALUE"""),0.16485476202138902)</f>
        <v>0.164854762</v>
      </c>
    </row>
    <row r="610">
      <c r="A610" s="10">
        <v>44750.333333333336</v>
      </c>
      <c r="B610" s="11">
        <v>280.45</v>
      </c>
      <c r="C610" s="11">
        <v>261.5953</v>
      </c>
      <c r="D610" s="11">
        <v>0.0720758362248862</v>
      </c>
      <c r="E610" s="8">
        <f t="shared" si="1"/>
        <v>0.06328628549</v>
      </c>
      <c r="F610" s="8"/>
      <c r="G610" s="4">
        <f>IFERROR(__xludf.DUMMYFUNCTION("""COMPUTED_VALUE"""),44895.958333333336)</f>
        <v>44895.95833</v>
      </c>
      <c r="H610" s="2">
        <f>IFERROR(__xludf.DUMMYFUNCTION("""COMPUTED_VALUE"""),0.14450149603588305)</f>
        <v>0.144501496</v>
      </c>
    </row>
    <row r="611">
      <c r="A611" s="10">
        <v>44750.375</v>
      </c>
      <c r="B611" s="11">
        <v>291.7</v>
      </c>
      <c r="C611" s="11">
        <v>271.3533</v>
      </c>
      <c r="D611" s="11">
        <v>0.0749823200970837</v>
      </c>
      <c r="E611" s="8">
        <f t="shared" si="1"/>
        <v>0.0653695973</v>
      </c>
      <c r="F611" s="8"/>
      <c r="G611" s="4">
        <f>IFERROR(__xludf.DUMMYFUNCTION("""COMPUTED_VALUE"""),44896.958333333336)</f>
        <v>44896.95833</v>
      </c>
      <c r="H611" s="2">
        <f>IFERROR(__xludf.DUMMYFUNCTION("""COMPUTED_VALUE"""),0.10822372638391996)</f>
        <v>0.1082237264</v>
      </c>
    </row>
    <row r="612">
      <c r="A612" s="10">
        <v>44750.416666666664</v>
      </c>
      <c r="B612" s="11">
        <v>296.08</v>
      </c>
      <c r="C612" s="11">
        <v>283.17843</v>
      </c>
      <c r="D612" s="11">
        <v>0.0455598613213583</v>
      </c>
      <c r="E612" s="8">
        <f t="shared" si="1"/>
        <v>0.06688631948</v>
      </c>
      <c r="F612" s="8"/>
      <c r="G612" s="4">
        <f>IFERROR(__xludf.DUMMYFUNCTION("""COMPUTED_VALUE"""),44894.958333333336)</f>
        <v>44894.95833</v>
      </c>
      <c r="H612" s="2">
        <f>IFERROR(__xludf.DUMMYFUNCTION("""COMPUTED_VALUE"""),0.10697165933459607)</f>
        <v>0.1069716593</v>
      </c>
    </row>
    <row r="613">
      <c r="A613" s="10">
        <v>44750.458333333336</v>
      </c>
      <c r="B613" s="11">
        <v>291.62</v>
      </c>
      <c r="C613" s="11">
        <v>296.23781</v>
      </c>
      <c r="D613" s="11">
        <v>0.0155881857214648</v>
      </c>
      <c r="E613" s="8">
        <f t="shared" si="1"/>
        <v>0.06701965358</v>
      </c>
      <c r="F613" s="8"/>
      <c r="G613" s="4">
        <f>IFERROR(__xludf.DUMMYFUNCTION("""COMPUTED_VALUE"""),44895.958333333336)</f>
        <v>44895.95833</v>
      </c>
      <c r="H613" s="2">
        <f>IFERROR(__xludf.DUMMYFUNCTION("""COMPUTED_VALUE"""),0.12492924264501964)</f>
        <v>0.1249292426</v>
      </c>
    </row>
    <row r="614">
      <c r="A614" s="10">
        <v>44750.5</v>
      </c>
      <c r="B614" s="11">
        <v>293.05</v>
      </c>
      <c r="C614" s="11">
        <v>308.73237</v>
      </c>
      <c r="D614" s="11">
        <v>0.050796001727969</v>
      </c>
      <c r="E614" s="8">
        <f t="shared" si="1"/>
        <v>0.06912667148</v>
      </c>
      <c r="F614" s="8"/>
      <c r="G614" s="4">
        <f>IFERROR(__xludf.DUMMYFUNCTION("""COMPUTED_VALUE"""),44896.958333333336)</f>
        <v>44896.95833</v>
      </c>
      <c r="H614" s="2">
        <f>IFERROR(__xludf.DUMMYFUNCTION("""COMPUTED_VALUE"""),0.1364156029733817)</f>
        <v>0.136415603</v>
      </c>
    </row>
    <row r="615">
      <c r="A615" s="10">
        <v>44750.541666666664</v>
      </c>
      <c r="B615" s="11">
        <v>293.88</v>
      </c>
      <c r="C615" s="11">
        <v>319.65411</v>
      </c>
      <c r="D615" s="11">
        <v>0.0806312485705252</v>
      </c>
      <c r="E615" s="8">
        <f t="shared" si="1"/>
        <v>0.07151963618</v>
      </c>
      <c r="F615" s="8"/>
      <c r="G615" s="4">
        <f>IFERROR(__xludf.DUMMYFUNCTION("""COMPUTED_VALUE"""),44897.958333333336)</f>
        <v>44897.95833</v>
      </c>
      <c r="H615" s="2">
        <f>IFERROR(__xludf.DUMMYFUNCTION("""COMPUTED_VALUE"""),0.12229029638720416)</f>
        <v>0.1222902964</v>
      </c>
    </row>
    <row r="616">
      <c r="A616" s="10">
        <v>44750.583333333336</v>
      </c>
      <c r="B616" s="11">
        <v>279.9</v>
      </c>
      <c r="C616" s="11">
        <v>330.04805</v>
      </c>
      <c r="D616" s="11">
        <v>0.151941664251614</v>
      </c>
      <c r="E616" s="8">
        <f t="shared" si="1"/>
        <v>0.07416502307</v>
      </c>
      <c r="F616" s="8"/>
      <c r="G616" s="4">
        <f>IFERROR(__xludf.DUMMYFUNCTION("""COMPUTED_VALUE"""),44895.958333333336)</f>
        <v>44895.95833</v>
      </c>
      <c r="H616" s="2">
        <f>IFERROR(__xludf.DUMMYFUNCTION("""COMPUTED_VALUE"""),0.15094778084485902)</f>
        <v>0.1509477808</v>
      </c>
    </row>
    <row r="617">
      <c r="A617" s="10">
        <v>44750.625</v>
      </c>
      <c r="B617" s="11">
        <v>274.1</v>
      </c>
      <c r="C617" s="11">
        <v>339.78186</v>
      </c>
      <c r="D617" s="11">
        <v>0.19330596400879</v>
      </c>
      <c r="E617" s="8">
        <f t="shared" si="1"/>
        <v>0.07571758358</v>
      </c>
      <c r="F617" s="8"/>
      <c r="G617" s="4">
        <f>IFERROR(__xludf.DUMMYFUNCTION("""COMPUTED_VALUE"""),44896.958333333336)</f>
        <v>44896.95833</v>
      </c>
      <c r="H617" s="2">
        <f>IFERROR(__xludf.DUMMYFUNCTION("""COMPUTED_VALUE"""),0.2534083819692848)</f>
        <v>0.253408382</v>
      </c>
    </row>
    <row r="618">
      <c r="A618" s="10">
        <v>44750.666666666664</v>
      </c>
      <c r="B618" s="11">
        <v>303.22</v>
      </c>
      <c r="C618" s="11">
        <v>345.59894</v>
      </c>
      <c r="D618" s="11">
        <v>0.122624623790802</v>
      </c>
      <c r="E618" s="8">
        <f t="shared" si="1"/>
        <v>0.07694132535</v>
      </c>
      <c r="F618" s="8"/>
      <c r="G618" s="4">
        <f>IFERROR(__xludf.DUMMYFUNCTION("""COMPUTED_VALUE"""),44897.958333333336)</f>
        <v>44897.95833</v>
      </c>
      <c r="H618" s="2">
        <f>IFERROR(__xludf.DUMMYFUNCTION("""COMPUTED_VALUE"""),0.09953489517858194)</f>
        <v>0.09953489518</v>
      </c>
    </row>
    <row r="619">
      <c r="A619" s="10">
        <v>44750.708333333336</v>
      </c>
      <c r="B619" s="11">
        <v>330.74</v>
      </c>
      <c r="C619" s="11">
        <v>348.8434</v>
      </c>
      <c r="D619" s="11">
        <v>0.0518954923613287</v>
      </c>
      <c r="E619" s="8">
        <f t="shared" si="1"/>
        <v>0.07803570502</v>
      </c>
      <c r="F619" s="8"/>
      <c r="G619" s="4">
        <f>IFERROR(__xludf.DUMMYFUNCTION("""COMPUTED_VALUE"""),44898.958333333336)</f>
        <v>44898.95833</v>
      </c>
      <c r="H619" s="2">
        <f>IFERROR(__xludf.DUMMYFUNCTION("""COMPUTED_VALUE"""),0.11229415692540086)</f>
        <v>0.1122941569</v>
      </c>
    </row>
    <row r="620">
      <c r="A620" s="10">
        <v>44750.75</v>
      </c>
      <c r="B620" s="11">
        <v>345.9</v>
      </c>
      <c r="C620" s="11">
        <v>349.74462</v>
      </c>
      <c r="D620" s="11">
        <v>0.0109926494366089</v>
      </c>
      <c r="E620" s="8">
        <f t="shared" si="1"/>
        <v>0.07847085895</v>
      </c>
      <c r="F620" s="8"/>
      <c r="G620" s="4">
        <f>IFERROR(__xludf.DUMMYFUNCTION("""COMPUTED_VALUE"""),44896.958333333336)</f>
        <v>44896.95833</v>
      </c>
      <c r="H620" s="2">
        <f>IFERROR(__xludf.DUMMYFUNCTION("""COMPUTED_VALUE"""),0.08724458547825859)</f>
        <v>0.08724458548</v>
      </c>
    </row>
    <row r="621">
      <c r="A621" s="10">
        <v>44750.791666666664</v>
      </c>
      <c r="B621" s="11">
        <v>346.72</v>
      </c>
      <c r="C621" s="11">
        <v>349.09952</v>
      </c>
      <c r="D621" s="11">
        <v>0.00681616520125824</v>
      </c>
      <c r="E621" s="8">
        <f t="shared" si="1"/>
        <v>0.07831179319</v>
      </c>
      <c r="F621" s="8"/>
      <c r="G621" s="4">
        <f>IFERROR(__xludf.DUMMYFUNCTION("""COMPUTED_VALUE"""),44897.958333333336)</f>
        <v>44897.95833</v>
      </c>
      <c r="H621" s="2">
        <f>IFERROR(__xludf.DUMMYFUNCTION("""COMPUTED_VALUE"""),0.04332507928985829)</f>
        <v>0.04332507929</v>
      </c>
    </row>
    <row r="622">
      <c r="A622" s="10">
        <v>44750.833333333336</v>
      </c>
      <c r="B622" s="11">
        <v>345.17</v>
      </c>
      <c r="C622" s="11">
        <v>348.04947</v>
      </c>
      <c r="D622" s="11">
        <v>0.00827316300754593</v>
      </c>
      <c r="E622" s="8">
        <f t="shared" si="1"/>
        <v>0.07805326799</v>
      </c>
      <c r="F622" s="8"/>
      <c r="G622" s="4">
        <f>IFERROR(__xludf.DUMMYFUNCTION("""COMPUTED_VALUE"""),44898.958333333336)</f>
        <v>44898.95833</v>
      </c>
      <c r="H622" s="2">
        <f>IFERROR(__xludf.DUMMYFUNCTION("""COMPUTED_VALUE"""),0.12375426739046373)</f>
        <v>0.1237542674</v>
      </c>
    </row>
    <row r="623">
      <c r="A623" s="10">
        <v>44750.875</v>
      </c>
      <c r="B623" s="11">
        <v>343.16</v>
      </c>
      <c r="C623" s="11">
        <v>346.32496</v>
      </c>
      <c r="D623" s="11">
        <v>0.00913870025423507</v>
      </c>
      <c r="E623" s="8">
        <f t="shared" si="1"/>
        <v>0.07807660617</v>
      </c>
      <c r="F623" s="8"/>
      <c r="G623" s="4">
        <f>IFERROR(__xludf.DUMMYFUNCTION("""COMPUTED_VALUE"""),44899.958333333336)</f>
        <v>44899.95833</v>
      </c>
      <c r="H623" s="2">
        <f>IFERROR(__xludf.DUMMYFUNCTION("""COMPUTED_VALUE"""),0.1353185025309215)</f>
        <v>0.1353185025</v>
      </c>
    </row>
    <row r="624">
      <c r="A624" s="10">
        <v>44750.916666666664</v>
      </c>
      <c r="B624" s="11">
        <v>339.63</v>
      </c>
      <c r="C624" s="11">
        <v>343.57411</v>
      </c>
      <c r="D624" s="11">
        <v>0.0114796484519745</v>
      </c>
      <c r="E624" s="8">
        <f t="shared" si="1"/>
        <v>0.07847386033</v>
      </c>
      <c r="F624" s="8"/>
      <c r="G624" s="4">
        <f>IFERROR(__xludf.DUMMYFUNCTION("""COMPUTED_VALUE"""),44897.958333333336)</f>
        <v>44897.95833</v>
      </c>
      <c r="H624" s="2">
        <f>IFERROR(__xludf.DUMMYFUNCTION("""COMPUTED_VALUE"""),0.037234760708530205)</f>
        <v>0.03723476071</v>
      </c>
    </row>
    <row r="625">
      <c r="A625" s="10">
        <v>44750.958333333336</v>
      </c>
      <c r="B625" s="11">
        <v>338.08</v>
      </c>
      <c r="C625" s="11">
        <v>340.55125</v>
      </c>
      <c r="D625" s="11">
        <v>0.0072566170290081</v>
      </c>
      <c r="E625" s="8">
        <f t="shared" si="1"/>
        <v>0.07827063202</v>
      </c>
      <c r="F625" s="8"/>
      <c r="G625" s="4">
        <f>IFERROR(__xludf.DUMMYFUNCTION("""COMPUTED_VALUE"""),44898.958333333336)</f>
        <v>44898.95833</v>
      </c>
      <c r="H625" s="2">
        <f>IFERROR(__xludf.DUMMYFUNCTION("""COMPUTED_VALUE"""),0.12244128973677233)</f>
        <v>0.1224412897</v>
      </c>
    </row>
    <row r="626">
      <c r="A626" s="10">
        <v>44751.0</v>
      </c>
      <c r="B626" s="11">
        <v>333.85</v>
      </c>
      <c r="C626" s="11">
        <v>331.4497</v>
      </c>
      <c r="D626" s="11">
        <v>0.00724182281655411</v>
      </c>
      <c r="E626" s="8">
        <f t="shared" si="1"/>
        <v>0.07745802623</v>
      </c>
      <c r="F626" s="8"/>
      <c r="G626" s="4">
        <f>IFERROR(__xludf.DUMMYFUNCTION("""COMPUTED_VALUE"""),44899.958333333336)</f>
        <v>44899.95833</v>
      </c>
      <c r="H626" s="2">
        <f>IFERROR(__xludf.DUMMYFUNCTION("""COMPUTED_VALUE"""),0.14003917547724068)</f>
        <v>0.1400391755</v>
      </c>
    </row>
    <row r="627">
      <c r="A627" s="10">
        <v>44751.041666666664</v>
      </c>
      <c r="B627" s="11">
        <v>339.68</v>
      </c>
      <c r="C627" s="11">
        <v>324.00714</v>
      </c>
      <c r="D627" s="11">
        <v>0.0483719587167122</v>
      </c>
      <c r="E627" s="8">
        <f t="shared" si="1"/>
        <v>0.07597275265</v>
      </c>
      <c r="F627" s="8"/>
      <c r="G627" s="4">
        <f>IFERROR(__xludf.DUMMYFUNCTION("""COMPUTED_VALUE"""),44900.958333333336)</f>
        <v>44900.95833</v>
      </c>
      <c r="H627" s="2">
        <f>IFERROR(__xludf.DUMMYFUNCTION("""COMPUTED_VALUE"""),0.14333493774783435)</f>
        <v>0.1433349377</v>
      </c>
    </row>
    <row r="628">
      <c r="A628" s="10">
        <v>44751.083333333336</v>
      </c>
      <c r="B628" s="11">
        <v>353.48</v>
      </c>
      <c r="C628" s="11">
        <v>313.82418</v>
      </c>
      <c r="D628" s="11">
        <v>0.126363175711954</v>
      </c>
      <c r="E628" s="8">
        <f t="shared" si="1"/>
        <v>0.07365894079</v>
      </c>
      <c r="F628" s="8"/>
      <c r="G628" s="4">
        <f>IFERROR(__xludf.DUMMYFUNCTION("""COMPUTED_VALUE"""),44898.958333333336)</f>
        <v>44898.95833</v>
      </c>
      <c r="H628" s="2">
        <f>IFERROR(__xludf.DUMMYFUNCTION("""COMPUTED_VALUE"""),0.11244418555216575)</f>
        <v>0.1124441856</v>
      </c>
    </row>
    <row r="629">
      <c r="A629" s="10">
        <v>44751.125</v>
      </c>
      <c r="B629" s="11">
        <v>344.05</v>
      </c>
      <c r="C629" s="11">
        <v>302.30746</v>
      </c>
      <c r="D629" s="11">
        <v>0.13807975496205</v>
      </c>
      <c r="E629" s="8">
        <f t="shared" si="1"/>
        <v>0.07149778027</v>
      </c>
      <c r="F629" s="8"/>
      <c r="G629" s="4">
        <f>IFERROR(__xludf.DUMMYFUNCTION("""COMPUTED_VALUE"""),44899.958333333336)</f>
        <v>44899.95833</v>
      </c>
      <c r="H629" s="2">
        <f>IFERROR(__xludf.DUMMYFUNCTION("""COMPUTED_VALUE"""),0.14098252684713578)</f>
        <v>0.1409825268</v>
      </c>
    </row>
    <row r="630">
      <c r="A630" s="10">
        <v>44751.166666666664</v>
      </c>
      <c r="B630" s="11">
        <v>322.56</v>
      </c>
      <c r="C630" s="11">
        <v>290.44787</v>
      </c>
      <c r="D630" s="11">
        <v>0.110560735046877</v>
      </c>
      <c r="E630" s="8">
        <f t="shared" si="1"/>
        <v>0.06987345104</v>
      </c>
      <c r="F630" s="8"/>
      <c r="G630" s="4">
        <f>IFERROR(__xludf.DUMMYFUNCTION("""COMPUTED_VALUE"""),44900.958333333336)</f>
        <v>44900.95833</v>
      </c>
      <c r="H630" s="2">
        <f>IFERROR(__xludf.DUMMYFUNCTION("""COMPUTED_VALUE"""),0.13248880666950816)</f>
        <v>0.1324888067</v>
      </c>
    </row>
    <row r="631">
      <c r="A631" s="10">
        <v>44751.208333333336</v>
      </c>
      <c r="B631" s="11">
        <v>308.44</v>
      </c>
      <c r="C631" s="11">
        <v>280.01923</v>
      </c>
      <c r="D631" s="11">
        <v>0.101495779414863</v>
      </c>
      <c r="E631" s="8">
        <f t="shared" si="1"/>
        <v>0.06772542188</v>
      </c>
      <c r="F631" s="8"/>
      <c r="G631" s="4">
        <f>IFERROR(__xludf.DUMMYFUNCTION("""COMPUTED_VALUE"""),44901.958333333336)</f>
        <v>44901.95833</v>
      </c>
      <c r="H631" s="2">
        <f>IFERROR(__xludf.DUMMYFUNCTION("""COMPUTED_VALUE"""),0.11707492937235685)</f>
        <v>0.1170749294</v>
      </c>
    </row>
    <row r="632">
      <c r="A632" s="10">
        <v>44751.25</v>
      </c>
      <c r="B632" s="11">
        <v>299.09</v>
      </c>
      <c r="C632" s="11">
        <v>273.54768</v>
      </c>
      <c r="D632" s="11">
        <v>0.0933742885335381</v>
      </c>
      <c r="E632" s="8">
        <f t="shared" si="1"/>
        <v>0.06708951939</v>
      </c>
      <c r="F632" s="8"/>
      <c r="G632" s="4">
        <f>IFERROR(__xludf.DUMMYFUNCTION("""COMPUTED_VALUE"""),44899.958333333336)</f>
        <v>44899.95833</v>
      </c>
      <c r="H632" s="2">
        <f>IFERROR(__xludf.DUMMYFUNCTION("""COMPUTED_VALUE"""),0.08264910616964675)</f>
        <v>0.08264910617</v>
      </c>
    </row>
    <row r="633">
      <c r="A633" s="10">
        <v>44751.291666666664</v>
      </c>
      <c r="B633" s="11">
        <v>304.48</v>
      </c>
      <c r="C633" s="11">
        <v>272.2635</v>
      </c>
      <c r="D633" s="11">
        <v>0.118328384083801</v>
      </c>
      <c r="E633" s="8">
        <f t="shared" si="1"/>
        <v>0.06904891836</v>
      </c>
      <c r="F633" s="8"/>
      <c r="G633" s="4">
        <f>IFERROR(__xludf.DUMMYFUNCTION("""COMPUTED_VALUE"""),44900.958333333336)</f>
        <v>44900.95833</v>
      </c>
      <c r="H633" s="2">
        <f>IFERROR(__xludf.DUMMYFUNCTION("""COMPUTED_VALUE"""),0.10758853088010066)</f>
        <v>0.1075885309</v>
      </c>
    </row>
    <row r="634">
      <c r="A634" s="10">
        <v>44751.333333333336</v>
      </c>
      <c r="B634" s="11">
        <v>325.49</v>
      </c>
      <c r="C634" s="11">
        <v>276.2312</v>
      </c>
      <c r="D634" s="11">
        <v>0.178324533941133</v>
      </c>
      <c r="E634" s="8">
        <f t="shared" si="1"/>
        <v>0.07347594744</v>
      </c>
      <c r="F634" s="8"/>
      <c r="G634" s="4">
        <f>IFERROR(__xludf.DUMMYFUNCTION("""COMPUTED_VALUE"""),44901.958333333336)</f>
        <v>44901.95833</v>
      </c>
      <c r="H634" s="2">
        <f>IFERROR(__xludf.DUMMYFUNCTION("""COMPUTED_VALUE"""),0.1059765186334971)</f>
        <v>0.1059765186</v>
      </c>
    </row>
    <row r="635">
      <c r="A635" s="10">
        <v>44751.375</v>
      </c>
      <c r="B635" s="11">
        <v>343.53</v>
      </c>
      <c r="C635" s="11">
        <v>284.12455</v>
      </c>
      <c r="D635" s="11">
        <v>0.209082425295526</v>
      </c>
      <c r="E635" s="8">
        <f t="shared" si="1"/>
        <v>0.07906345182</v>
      </c>
      <c r="F635" s="8"/>
      <c r="G635" s="4">
        <f>IFERROR(__xludf.DUMMYFUNCTION("""COMPUTED_VALUE"""),44902.958333333336)</f>
        <v>44902.95833</v>
      </c>
      <c r="H635" s="2">
        <f>IFERROR(__xludf.DUMMYFUNCTION("""COMPUTED_VALUE"""),0.12507202365743242)</f>
        <v>0.1250720237</v>
      </c>
    </row>
    <row r="636">
      <c r="A636" s="10">
        <v>44751.416666666664</v>
      </c>
      <c r="B636" s="11">
        <v>360.47</v>
      </c>
      <c r="C636" s="11">
        <v>295.06948</v>
      </c>
      <c r="D636" s="11">
        <v>0.221644475057196</v>
      </c>
      <c r="E636" s="8">
        <f t="shared" si="1"/>
        <v>0.08640031072</v>
      </c>
      <c r="F636" s="8"/>
      <c r="G636" s="4">
        <f>IFERROR(__xludf.DUMMYFUNCTION("""COMPUTED_VALUE"""),44900.958333333336)</f>
        <v>44900.95833</v>
      </c>
      <c r="H636" s="2">
        <f>IFERROR(__xludf.DUMMYFUNCTION("""COMPUTED_VALUE"""),0.0818642881109861)</f>
        <v>0.08186428811</v>
      </c>
    </row>
    <row r="637">
      <c r="A637" s="10">
        <v>44751.458333333336</v>
      </c>
      <c r="B637" s="11">
        <v>364.25</v>
      </c>
      <c r="C637" s="11">
        <v>307.84455</v>
      </c>
      <c r="D637" s="11">
        <v>0.183227054043997</v>
      </c>
      <c r="E637" s="8">
        <f t="shared" si="1"/>
        <v>0.09338526357</v>
      </c>
      <c r="F637" s="8"/>
      <c r="G637" s="4">
        <f>IFERROR(__xludf.DUMMYFUNCTION("""COMPUTED_VALUE"""),44901.958333333336)</f>
        <v>44901.95833</v>
      </c>
      <c r="H637" s="2">
        <f>IFERROR(__xludf.DUMMYFUNCTION("""COMPUTED_VALUE"""),0.09117068412685546)</f>
        <v>0.09117068413</v>
      </c>
    </row>
    <row r="638">
      <c r="A638" s="10">
        <v>44751.5</v>
      </c>
      <c r="B638" s="11">
        <v>362.74</v>
      </c>
      <c r="C638" s="11">
        <v>319.7993</v>
      </c>
      <c r="D638" s="11">
        <v>0.134273902413169</v>
      </c>
      <c r="E638" s="8">
        <f t="shared" si="1"/>
        <v>0.09686350943</v>
      </c>
      <c r="F638" s="8"/>
      <c r="G638" s="4">
        <f>IFERROR(__xludf.DUMMYFUNCTION("""COMPUTED_VALUE"""),44902.958333333336)</f>
        <v>44902.95833</v>
      </c>
      <c r="H638" s="2">
        <f>IFERROR(__xludf.DUMMYFUNCTION("""COMPUTED_VALUE"""),0.13157681436773594)</f>
        <v>0.1315768144</v>
      </c>
    </row>
    <row r="639">
      <c r="A639" s="10">
        <v>44751.541666666664</v>
      </c>
      <c r="B639" s="11">
        <v>349.31</v>
      </c>
      <c r="C639" s="11">
        <v>329.98942</v>
      </c>
      <c r="D639" s="11">
        <v>0.0585490892404974</v>
      </c>
      <c r="E639" s="8">
        <f t="shared" si="1"/>
        <v>0.09594341946</v>
      </c>
      <c r="F639" s="8"/>
      <c r="G639" s="4">
        <f>IFERROR(__xludf.DUMMYFUNCTION("""COMPUTED_VALUE"""),44903.958333333336)</f>
        <v>44903.95833</v>
      </c>
      <c r="H639" s="2">
        <f>IFERROR(__xludf.DUMMYFUNCTION("""COMPUTED_VALUE"""),0.10635586756642913)</f>
        <v>0.1063558676</v>
      </c>
    </row>
    <row r="640">
      <c r="A640" s="10">
        <v>44751.583333333336</v>
      </c>
      <c r="B640" s="11">
        <v>328.53</v>
      </c>
      <c r="C640" s="11">
        <v>339.65229</v>
      </c>
      <c r="D640" s="11">
        <v>0.0327461063194952</v>
      </c>
      <c r="E640" s="8">
        <f t="shared" si="1"/>
        <v>0.09097693788</v>
      </c>
      <c r="F640" s="8"/>
      <c r="G640" s="4">
        <f>IFERROR(__xludf.DUMMYFUNCTION("""COMPUTED_VALUE"""),44901.958333333336)</f>
        <v>44901.95833</v>
      </c>
      <c r="H640" s="2">
        <f>IFERROR(__xludf.DUMMYFUNCTION("""COMPUTED_VALUE"""),0.0723555597552349)</f>
        <v>0.07235555976</v>
      </c>
    </row>
    <row r="641">
      <c r="A641" s="10">
        <v>44751.625</v>
      </c>
      <c r="B641" s="11">
        <v>325.36</v>
      </c>
      <c r="C641" s="11">
        <v>349.68377</v>
      </c>
      <c r="D641" s="11">
        <v>0.0695593335658671</v>
      </c>
      <c r="E641" s="8">
        <f t="shared" si="1"/>
        <v>0.08582082828</v>
      </c>
      <c r="F641" s="8"/>
      <c r="G641" s="4">
        <f>IFERROR(__xludf.DUMMYFUNCTION("""COMPUTED_VALUE"""),44902.958333333336)</f>
        <v>44902.95833</v>
      </c>
      <c r="H641" s="2">
        <f>IFERROR(__xludf.DUMMYFUNCTION("""COMPUTED_VALUE"""),0.07000382432811039)</f>
        <v>0.07000382433</v>
      </c>
    </row>
    <row r="642">
      <c r="A642" s="10">
        <v>44751.666666666664</v>
      </c>
      <c r="B642" s="11">
        <v>333.84</v>
      </c>
      <c r="C642" s="11">
        <v>356.99031</v>
      </c>
      <c r="D642" s="11">
        <v>0.0648485668980764</v>
      </c>
      <c r="E642" s="8">
        <f t="shared" si="1"/>
        <v>0.08341349258</v>
      </c>
      <c r="F642" s="8"/>
      <c r="G642" s="4">
        <f>IFERROR(__xludf.DUMMYFUNCTION("""COMPUTED_VALUE"""),44903.958333333336)</f>
        <v>44903.95833</v>
      </c>
      <c r="H642" s="2">
        <f>IFERROR(__xludf.DUMMYFUNCTION("""COMPUTED_VALUE"""),0.10367075889922095)</f>
        <v>0.1036707589</v>
      </c>
    </row>
    <row r="643">
      <c r="A643" s="10">
        <v>44751.708333333336</v>
      </c>
      <c r="B643" s="11">
        <v>346.58</v>
      </c>
      <c r="C643" s="11">
        <v>361.84662</v>
      </c>
      <c r="D643" s="11">
        <v>0.0421908597626253</v>
      </c>
      <c r="E643" s="8">
        <f t="shared" si="1"/>
        <v>0.08300913288</v>
      </c>
      <c r="F643" s="8"/>
      <c r="G643" s="4">
        <f>IFERROR(__xludf.DUMMYFUNCTION("""COMPUTED_VALUE"""),44904.958333333336)</f>
        <v>44904.95833</v>
      </c>
      <c r="H643" s="2">
        <f>IFERROR(__xludf.DUMMYFUNCTION("""COMPUTED_VALUE"""),0.03200237809786806)</f>
        <v>0.0320023781</v>
      </c>
    </row>
    <row r="644">
      <c r="A644" s="10">
        <v>44751.75</v>
      </c>
      <c r="B644" s="11">
        <v>352.01</v>
      </c>
      <c r="C644" s="11">
        <v>363.80805</v>
      </c>
      <c r="D644" s="11">
        <v>0.0324293263989073</v>
      </c>
      <c r="E644" s="8">
        <f t="shared" si="1"/>
        <v>0.08390232776</v>
      </c>
      <c r="F644" s="8"/>
      <c r="G644" s="4">
        <f>IFERROR(__xludf.DUMMYFUNCTION("""COMPUTED_VALUE"""),44902.958333333336)</f>
        <v>44902.95833</v>
      </c>
      <c r="H644" s="2">
        <f>IFERROR(__xludf.DUMMYFUNCTION("""COMPUTED_VALUE"""),0.05702016500245535)</f>
        <v>0.057020165</v>
      </c>
    </row>
    <row r="645">
      <c r="A645" s="10">
        <v>44751.791666666664</v>
      </c>
      <c r="B645" s="11">
        <v>347.54</v>
      </c>
      <c r="C645" s="11">
        <v>363.5491</v>
      </c>
      <c r="D645" s="11">
        <v>0.044035592441296</v>
      </c>
      <c r="E645" s="8">
        <f t="shared" si="1"/>
        <v>0.08545313723</v>
      </c>
      <c r="F645" s="8"/>
      <c r="G645" s="4">
        <f>IFERROR(__xludf.DUMMYFUNCTION("""COMPUTED_VALUE"""),44903.958333333336)</f>
        <v>44903.95833</v>
      </c>
      <c r="H645" s="2">
        <f>IFERROR(__xludf.DUMMYFUNCTION("""COMPUTED_VALUE"""),0.07232388599459032)</f>
        <v>0.07232388599</v>
      </c>
    </row>
    <row r="646">
      <c r="A646" s="10">
        <v>44751.833333333336</v>
      </c>
      <c r="B646" s="11">
        <v>344.87</v>
      </c>
      <c r="C646" s="11">
        <v>362.02413</v>
      </c>
      <c r="D646" s="11">
        <v>0.047383940954433</v>
      </c>
      <c r="E646" s="8">
        <f t="shared" si="1"/>
        <v>0.08708275297</v>
      </c>
      <c r="F646" s="8"/>
      <c r="G646" s="4">
        <f>IFERROR(__xludf.DUMMYFUNCTION("""COMPUTED_VALUE"""),44904.958333333336)</f>
        <v>44904.95833</v>
      </c>
      <c r="H646" s="2">
        <f>IFERROR(__xludf.DUMMYFUNCTION("""COMPUTED_VALUE"""),0.052789073029138274)</f>
        <v>0.05278907303</v>
      </c>
    </row>
    <row r="647">
      <c r="A647" s="10">
        <v>44751.875</v>
      </c>
      <c r="B647" s="11">
        <v>347.64</v>
      </c>
      <c r="C647" s="11">
        <v>359.36375</v>
      </c>
      <c r="D647" s="11">
        <v>0.0326236299571116</v>
      </c>
      <c r="E647" s="8">
        <f t="shared" si="1"/>
        <v>0.08806129171</v>
      </c>
      <c r="F647" s="8"/>
      <c r="G647" s="4">
        <f>IFERROR(__xludf.DUMMYFUNCTION("""COMPUTED_VALUE"""),44905.958333333336)</f>
        <v>44905.95833</v>
      </c>
      <c r="H647" s="2">
        <f>IFERROR(__xludf.DUMMYFUNCTION("""COMPUTED_VALUE"""),0.08914700385155738)</f>
        <v>0.08914700385</v>
      </c>
    </row>
    <row r="648">
      <c r="A648" s="10">
        <v>44751.916666666664</v>
      </c>
      <c r="B648" s="11">
        <v>347.69</v>
      </c>
      <c r="C648" s="11">
        <v>355.58566</v>
      </c>
      <c r="D648" s="11">
        <v>0.0222046637088796</v>
      </c>
      <c r="E648" s="8">
        <f t="shared" si="1"/>
        <v>0.08850816735</v>
      </c>
      <c r="F648" s="8"/>
      <c r="G648" s="4">
        <f>IFERROR(__xludf.DUMMYFUNCTION("""COMPUTED_VALUE"""),44903.958333333336)</f>
        <v>44903.95833</v>
      </c>
      <c r="H648" s="2">
        <f>IFERROR(__xludf.DUMMYFUNCTION("""COMPUTED_VALUE"""),0.05952199002078993)</f>
        <v>0.05952199002</v>
      </c>
    </row>
    <row r="649">
      <c r="A649" s="10">
        <v>44751.958333333336</v>
      </c>
      <c r="B649" s="11">
        <v>342.76</v>
      </c>
      <c r="C649" s="11">
        <v>351.20615</v>
      </c>
      <c r="D649" s="11">
        <v>0.0240489809190413</v>
      </c>
      <c r="E649" s="8">
        <f t="shared" si="1"/>
        <v>0.08920784918</v>
      </c>
      <c r="F649" s="8"/>
      <c r="G649" s="4">
        <f>IFERROR(__xludf.DUMMYFUNCTION("""COMPUTED_VALUE"""),44904.958333333336)</f>
        <v>44904.95833</v>
      </c>
      <c r="H649" s="2">
        <f>IFERROR(__xludf.DUMMYFUNCTION("""COMPUTED_VALUE"""),0.05501470954536075)</f>
        <v>0.05501470955</v>
      </c>
    </row>
    <row r="650">
      <c r="A650" s="10">
        <v>44752.0</v>
      </c>
      <c r="B650" s="11">
        <v>344.98</v>
      </c>
      <c r="C650" s="11">
        <v>338.43642</v>
      </c>
      <c r="D650" s="11">
        <v>0.019334739446777</v>
      </c>
      <c r="E650" s="8">
        <f t="shared" si="1"/>
        <v>0.0897117207</v>
      </c>
      <c r="F650" s="8"/>
      <c r="G650" s="4">
        <f>IFERROR(__xludf.DUMMYFUNCTION("""COMPUTED_VALUE"""),44905.958333333336)</f>
        <v>44905.95833</v>
      </c>
      <c r="H650" s="2">
        <f>IFERROR(__xludf.DUMMYFUNCTION("""COMPUTED_VALUE"""),0.056183937868666184)</f>
        <v>0.05618393787</v>
      </c>
    </row>
    <row r="651">
      <c r="A651" s="10">
        <v>44752.041666666664</v>
      </c>
      <c r="B651" s="11">
        <v>349.26</v>
      </c>
      <c r="C651" s="11">
        <v>333.5208</v>
      </c>
      <c r="D651" s="11">
        <v>0.0471910597479976</v>
      </c>
      <c r="E651" s="8">
        <f t="shared" si="1"/>
        <v>0.08966251658</v>
      </c>
      <c r="F651" s="8"/>
      <c r="G651" s="4">
        <f>IFERROR(__xludf.DUMMYFUNCTION("""COMPUTED_VALUE"""),44906.958333333336)</f>
        <v>44906.95833</v>
      </c>
      <c r="H651" s="2">
        <f>IFERROR(__xludf.DUMMYFUNCTION("""COMPUTED_VALUE"""),0.06066148504454815)</f>
        <v>0.06066148504</v>
      </c>
    </row>
    <row r="652">
      <c r="A652" s="10">
        <v>44752.083333333336</v>
      </c>
      <c r="B652" s="11">
        <v>368.55</v>
      </c>
      <c r="C652" s="11">
        <v>325.9706</v>
      </c>
      <c r="D652" s="11">
        <v>0.130623436592134</v>
      </c>
      <c r="E652" s="8">
        <f t="shared" si="1"/>
        <v>0.08984002745</v>
      </c>
      <c r="F652" s="8"/>
      <c r="G652" s="4">
        <f>IFERROR(__xludf.DUMMYFUNCTION("""COMPUTED_VALUE"""),44904.958333333336)</f>
        <v>44904.95833</v>
      </c>
      <c r="H652" s="2">
        <f>IFERROR(__xludf.DUMMYFUNCTION("""COMPUTED_VALUE"""),0.0776563300377502)</f>
        <v>0.07765633004</v>
      </c>
    </row>
    <row r="653">
      <c r="A653" s="10">
        <v>44752.125</v>
      </c>
      <c r="B653" s="11">
        <v>368.15</v>
      </c>
      <c r="C653" s="11">
        <v>316.80138</v>
      </c>
      <c r="D653" s="11">
        <v>0.162084584353767</v>
      </c>
      <c r="E653" s="8">
        <f t="shared" si="1"/>
        <v>0.09084022867</v>
      </c>
      <c r="F653" s="8"/>
      <c r="G653" s="4">
        <f>IFERROR(__xludf.DUMMYFUNCTION("""COMPUTED_VALUE"""),44905.958333333336)</f>
        <v>44905.95833</v>
      </c>
      <c r="H653" s="2">
        <f>IFERROR(__xludf.DUMMYFUNCTION("""COMPUTED_VALUE"""),0.044551249189168314)</f>
        <v>0.04455124919</v>
      </c>
    </row>
    <row r="654">
      <c r="A654" s="10">
        <v>44752.166666666664</v>
      </c>
      <c r="B654" s="11">
        <v>367.34</v>
      </c>
      <c r="C654" s="11">
        <v>307.369</v>
      </c>
      <c r="D654" s="11">
        <v>0.195110762633837</v>
      </c>
      <c r="E654" s="8">
        <f t="shared" si="1"/>
        <v>0.09436314649</v>
      </c>
      <c r="F654" s="8"/>
      <c r="G654" s="4">
        <f>IFERROR(__xludf.DUMMYFUNCTION("""COMPUTED_VALUE"""),44906.958333333336)</f>
        <v>44906.95833</v>
      </c>
      <c r="H654" s="2">
        <f>IFERROR(__xludf.DUMMYFUNCTION("""COMPUTED_VALUE"""),0.06291617591931788)</f>
        <v>0.06291617592</v>
      </c>
    </row>
    <row r="655">
      <c r="A655" s="10">
        <v>44752.208333333336</v>
      </c>
      <c r="B655" s="11">
        <v>368.11</v>
      </c>
      <c r="C655" s="11">
        <v>298.96546</v>
      </c>
      <c r="D655" s="11">
        <v>0.231279359160753</v>
      </c>
      <c r="E655" s="8">
        <f t="shared" si="1"/>
        <v>0.09977079564</v>
      </c>
      <c r="F655" s="8"/>
      <c r="G655" s="4">
        <f>IFERROR(__xludf.DUMMYFUNCTION("""COMPUTED_VALUE"""),44907.958333333336)</f>
        <v>44907.95833</v>
      </c>
      <c r="H655" s="2">
        <f>IFERROR(__xludf.DUMMYFUNCTION("""COMPUTED_VALUE"""),0.1484143786895772)</f>
        <v>0.1484143787</v>
      </c>
    </row>
    <row r="656">
      <c r="A656" s="10">
        <v>44752.25</v>
      </c>
      <c r="B656" s="11">
        <v>362.11</v>
      </c>
      <c r="C656" s="11">
        <v>292.88363</v>
      </c>
      <c r="D656" s="11">
        <v>0.236361349386444</v>
      </c>
      <c r="E656" s="8">
        <f t="shared" si="1"/>
        <v>0.1057285898</v>
      </c>
      <c r="F656" s="8"/>
      <c r="G656" s="4">
        <f>IFERROR(__xludf.DUMMYFUNCTION("""COMPUTED_VALUE"""),44905.958333333336)</f>
        <v>44905.95833</v>
      </c>
      <c r="H656" s="2">
        <f>IFERROR(__xludf.DUMMYFUNCTION("""COMPUTED_VALUE"""),0.03960834906255534)</f>
        <v>0.03960834906</v>
      </c>
    </row>
    <row r="657">
      <c r="A657" s="10">
        <v>44752.291666666664</v>
      </c>
      <c r="B657" s="11">
        <v>359.31</v>
      </c>
      <c r="C657" s="11">
        <v>289.52925</v>
      </c>
      <c r="D657" s="11">
        <v>0.241014508896769</v>
      </c>
      <c r="E657" s="8">
        <f t="shared" si="1"/>
        <v>0.1108405117</v>
      </c>
      <c r="F657" s="8"/>
      <c r="G657" s="4">
        <f>IFERROR(__xludf.DUMMYFUNCTION("""COMPUTED_VALUE"""),44906.958333333336)</f>
        <v>44906.95833</v>
      </c>
      <c r="H657" s="2">
        <f>IFERROR(__xludf.DUMMYFUNCTION("""COMPUTED_VALUE"""),0.04757410797912373)</f>
        <v>0.04757410798</v>
      </c>
    </row>
    <row r="658">
      <c r="A658" s="10">
        <v>44752.333333333336</v>
      </c>
      <c r="B658" s="11">
        <v>365.39</v>
      </c>
      <c r="C658" s="11">
        <v>289.50518</v>
      </c>
      <c r="D658" s="11">
        <v>0.262119040495233</v>
      </c>
      <c r="E658" s="8">
        <f t="shared" si="1"/>
        <v>0.1143319495</v>
      </c>
      <c r="F658" s="8"/>
      <c r="G658" s="4">
        <f>IFERROR(__xludf.DUMMYFUNCTION("""COMPUTED_VALUE"""),44907.958333333336)</f>
        <v>44907.95833</v>
      </c>
      <c r="H658" s="2">
        <f>IFERROR(__xludf.DUMMYFUNCTION("""COMPUTED_VALUE"""),0.08049030900176261)</f>
        <v>0.080490309</v>
      </c>
    </row>
    <row r="659">
      <c r="A659" s="10">
        <v>44752.375</v>
      </c>
      <c r="B659" s="11">
        <v>367.18</v>
      </c>
      <c r="C659" s="11">
        <v>292.95752</v>
      </c>
      <c r="D659" s="11">
        <v>0.253355776632735</v>
      </c>
      <c r="E659" s="8">
        <f t="shared" si="1"/>
        <v>0.1161766725</v>
      </c>
      <c r="F659" s="8"/>
      <c r="G659" s="4">
        <f>IFERROR(__xludf.DUMMYFUNCTION("""COMPUTED_VALUE"""),44908.958333333336)</f>
        <v>44908.95833</v>
      </c>
      <c r="H659" s="2">
        <f>IFERROR(__xludf.DUMMYFUNCTION("""COMPUTED_VALUE"""),0.13262189786603187)</f>
        <v>0.1326218979</v>
      </c>
    </row>
    <row r="660">
      <c r="A660" s="10">
        <v>44752.416666666664</v>
      </c>
      <c r="B660" s="11">
        <v>367.53</v>
      </c>
      <c r="C660" s="11">
        <v>300.28245</v>
      </c>
      <c r="D660" s="11">
        <v>0.223947653284432</v>
      </c>
      <c r="E660" s="8">
        <f t="shared" si="1"/>
        <v>0.1162726382</v>
      </c>
      <c r="F660" s="8"/>
      <c r="G660" s="4">
        <f>IFERROR(__xludf.DUMMYFUNCTION("""COMPUTED_VALUE"""),44906.958333333336)</f>
        <v>44906.95833</v>
      </c>
      <c r="H660" s="2">
        <f>IFERROR(__xludf.DUMMYFUNCTION("""COMPUTED_VALUE"""),0.0451202679315956)</f>
        <v>0.04512026793</v>
      </c>
    </row>
    <row r="661">
      <c r="A661" s="10">
        <v>44752.458333333336</v>
      </c>
      <c r="B661" s="11">
        <v>373.59</v>
      </c>
      <c r="C661" s="11">
        <v>311.11523</v>
      </c>
      <c r="D661" s="11">
        <v>0.200809102145208</v>
      </c>
      <c r="E661" s="8">
        <f t="shared" si="1"/>
        <v>0.1170052236</v>
      </c>
      <c r="F661" s="8"/>
      <c r="G661" s="4">
        <f>IFERROR(__xludf.DUMMYFUNCTION("""COMPUTED_VALUE"""),44907.958333333336)</f>
        <v>44907.95833</v>
      </c>
      <c r="H661" s="2">
        <f>IFERROR(__xludf.DUMMYFUNCTION("""COMPUTED_VALUE"""),0.0893782971652045)</f>
        <v>0.08937829717</v>
      </c>
    </row>
    <row r="662">
      <c r="A662" s="10">
        <v>44752.5</v>
      </c>
      <c r="B662" s="11">
        <v>376.6</v>
      </c>
      <c r="C662" s="11">
        <v>322.63209</v>
      </c>
      <c r="D662" s="11">
        <v>0.167273844334579</v>
      </c>
      <c r="E662" s="8">
        <f t="shared" si="1"/>
        <v>0.1183802211</v>
      </c>
      <c r="F662" s="8"/>
      <c r="G662" s="4">
        <f>IFERROR(__xludf.DUMMYFUNCTION("""COMPUTED_VALUE"""),44908.958333333336)</f>
        <v>44908.95833</v>
      </c>
      <c r="H662" s="2">
        <f>IFERROR(__xludf.DUMMYFUNCTION("""COMPUTED_VALUE"""),0.14258684855488296)</f>
        <v>0.1425868486</v>
      </c>
    </row>
    <row r="663">
      <c r="A663" s="10">
        <v>44752.541666666664</v>
      </c>
      <c r="B663" s="11">
        <v>367.52</v>
      </c>
      <c r="C663" s="11">
        <v>332.98486</v>
      </c>
      <c r="D663" s="11">
        <v>0.103713844527345</v>
      </c>
      <c r="E663" s="8">
        <f t="shared" si="1"/>
        <v>0.1202620859</v>
      </c>
      <c r="F663" s="8"/>
      <c r="G663" s="4">
        <f>IFERROR(__xludf.DUMMYFUNCTION("""COMPUTED_VALUE"""),44909.958333333336)</f>
        <v>44909.95833</v>
      </c>
      <c r="H663" s="2">
        <f>IFERROR(__xludf.DUMMYFUNCTION("""COMPUTED_VALUE"""),0.17894491757552533)</f>
        <v>0.1789449176</v>
      </c>
    </row>
    <row r="664">
      <c r="A664" s="10">
        <v>44752.583333333336</v>
      </c>
      <c r="B664" s="11">
        <v>343.87</v>
      </c>
      <c r="C664" s="11">
        <v>342.37244</v>
      </c>
      <c r="D664" s="11">
        <v>0.00437406702478745</v>
      </c>
      <c r="E664" s="8">
        <f t="shared" si="1"/>
        <v>0.1190799176</v>
      </c>
      <c r="F664" s="8"/>
      <c r="G664" s="4">
        <f>IFERROR(__xludf.DUMMYFUNCTION("""COMPUTED_VALUE"""),44907.958333333336)</f>
        <v>44907.95833</v>
      </c>
      <c r="H664" s="2">
        <f>IFERROR(__xludf.DUMMYFUNCTION("""COMPUTED_VALUE"""),0.0599239657961519)</f>
        <v>0.0599239658</v>
      </c>
    </row>
    <row r="665">
      <c r="A665" s="10">
        <v>44752.625</v>
      </c>
      <c r="B665" s="11">
        <v>329.11</v>
      </c>
      <c r="C665" s="11">
        <v>351.95024</v>
      </c>
      <c r="D665" s="11">
        <v>0.0648962194201089</v>
      </c>
      <c r="E665" s="8">
        <f t="shared" si="1"/>
        <v>0.1188856212</v>
      </c>
      <c r="F665" s="8"/>
      <c r="G665" s="4">
        <f>IFERROR(__xludf.DUMMYFUNCTION("""COMPUTED_VALUE"""),44908.958333333336)</f>
        <v>44908.95833</v>
      </c>
      <c r="H665" s="2">
        <f>IFERROR(__xludf.DUMMYFUNCTION("""COMPUTED_VALUE"""),0.136331256931199)</f>
        <v>0.1363312569</v>
      </c>
    </row>
    <row r="666">
      <c r="A666" s="10">
        <v>44752.666666666664</v>
      </c>
      <c r="B666" s="11">
        <v>333.59</v>
      </c>
      <c r="C666" s="11">
        <v>359.24223</v>
      </c>
      <c r="D666" s="11">
        <v>0.0714064991746656</v>
      </c>
      <c r="E666" s="8">
        <f t="shared" si="1"/>
        <v>0.1191588684</v>
      </c>
      <c r="F666" s="8"/>
      <c r="G666" s="4">
        <f>IFERROR(__xludf.DUMMYFUNCTION("""COMPUTED_VALUE"""),44909.958333333336)</f>
        <v>44909.95833</v>
      </c>
      <c r="H666" s="2">
        <f>IFERROR(__xludf.DUMMYFUNCTION("""COMPUTED_VALUE"""),0.10332661465971399)</f>
        <v>0.1033266147</v>
      </c>
    </row>
    <row r="667">
      <c r="A667" s="10">
        <v>44752.708333333336</v>
      </c>
      <c r="B667" s="11">
        <v>343.78</v>
      </c>
      <c r="C667" s="11">
        <v>364.40837</v>
      </c>
      <c r="D667" s="11">
        <v>0.056607838069142</v>
      </c>
      <c r="E667" s="8">
        <f t="shared" si="1"/>
        <v>0.1197595758</v>
      </c>
      <c r="F667" s="8"/>
      <c r="G667" s="4">
        <f>IFERROR(__xludf.DUMMYFUNCTION("""COMPUTED_VALUE"""),44910.958333333336)</f>
        <v>44910.95833</v>
      </c>
      <c r="H667" s="2">
        <f>IFERROR(__xludf.DUMMYFUNCTION("""COMPUTED_VALUE"""),0.08943773539326)</f>
        <v>0.08943773539</v>
      </c>
    </row>
    <row r="668">
      <c r="A668" s="10">
        <v>44752.75</v>
      </c>
      <c r="B668" s="11">
        <v>351.89</v>
      </c>
      <c r="C668" s="11">
        <v>366.54066</v>
      </c>
      <c r="D668" s="11">
        <v>0.0399700813546852</v>
      </c>
      <c r="E668" s="8">
        <f t="shared" si="1"/>
        <v>0.1200737739</v>
      </c>
      <c r="F668" s="8"/>
      <c r="G668" s="4">
        <f>IFERROR(__xludf.DUMMYFUNCTION("""COMPUTED_VALUE"""),44908.958333333336)</f>
        <v>44908.95833</v>
      </c>
      <c r="H668" s="2">
        <f>IFERROR(__xludf.DUMMYFUNCTION("""COMPUTED_VALUE"""),0.11546699629261926)</f>
        <v>0.1154669963</v>
      </c>
    </row>
    <row r="669">
      <c r="A669" s="10">
        <v>44752.791666666664</v>
      </c>
      <c r="B669" s="11">
        <v>354.6</v>
      </c>
      <c r="C669" s="11">
        <v>365.71312</v>
      </c>
      <c r="D669" s="11">
        <v>0.0303875343602657</v>
      </c>
      <c r="E669" s="8">
        <f t="shared" si="1"/>
        <v>0.1195051049</v>
      </c>
      <c r="F669" s="8"/>
      <c r="G669" s="4">
        <f>IFERROR(__xludf.DUMMYFUNCTION("""COMPUTED_VALUE"""),44909.958333333336)</f>
        <v>44909.95833</v>
      </c>
      <c r="H669" s="2">
        <f>IFERROR(__xludf.DUMMYFUNCTION("""COMPUTED_VALUE"""),0.09416735573477486)</f>
        <v>0.09416735573</v>
      </c>
    </row>
    <row r="670">
      <c r="A670" s="10">
        <v>44752.833333333336</v>
      </c>
      <c r="B670" s="11">
        <v>354.31</v>
      </c>
      <c r="C670" s="11">
        <v>362.32092</v>
      </c>
      <c r="D670" s="11">
        <v>0.0221100123062173</v>
      </c>
      <c r="E670" s="8">
        <f t="shared" si="1"/>
        <v>0.1184520245</v>
      </c>
      <c r="F670" s="8"/>
      <c r="G670" s="4">
        <f>IFERROR(__xludf.DUMMYFUNCTION("""COMPUTED_VALUE"""),44910.958333333336)</f>
        <v>44910.95833</v>
      </c>
      <c r="H670" s="2">
        <f>IFERROR(__xludf.DUMMYFUNCTION("""COMPUTED_VALUE"""),0.1083367835300319)</f>
        <v>0.1083367835</v>
      </c>
    </row>
    <row r="671">
      <c r="A671" s="10">
        <v>44752.875</v>
      </c>
      <c r="B671" s="11">
        <v>349.77</v>
      </c>
      <c r="C671" s="11">
        <v>357.40053</v>
      </c>
      <c r="D671" s="11">
        <v>0.0213500802586946</v>
      </c>
      <c r="E671" s="8">
        <f t="shared" si="1"/>
        <v>0.1179822933</v>
      </c>
      <c r="F671" s="8"/>
      <c r="G671" s="4">
        <f>IFERROR(__xludf.DUMMYFUNCTION("""COMPUTED_VALUE"""),44911.958333333336)</f>
        <v>44911.95833</v>
      </c>
      <c r="H671" s="2">
        <f>IFERROR(__xludf.DUMMYFUNCTION("""COMPUTED_VALUE"""),0.07486265800351578)</f>
        <v>0.074862658</v>
      </c>
    </row>
    <row r="672">
      <c r="A672" s="10">
        <v>44752.916666666664</v>
      </c>
      <c r="B672" s="11">
        <v>348.41</v>
      </c>
      <c r="C672" s="11">
        <v>352.32223</v>
      </c>
      <c r="D672" s="11">
        <v>0.0111041247666943</v>
      </c>
      <c r="E672" s="8">
        <f t="shared" si="1"/>
        <v>0.1175197708</v>
      </c>
      <c r="F672" s="8"/>
      <c r="G672" s="4">
        <f>IFERROR(__xludf.DUMMYFUNCTION("""COMPUTED_VALUE"""),44909.958333333336)</f>
        <v>44909.95833</v>
      </c>
      <c r="H672" s="2">
        <f>IFERROR(__xludf.DUMMYFUNCTION("""COMPUTED_VALUE"""),0.08193894182281812)</f>
        <v>0.08193894182</v>
      </c>
    </row>
    <row r="673">
      <c r="A673" s="10">
        <v>44752.958333333336</v>
      </c>
      <c r="B673" s="11">
        <v>347.34</v>
      </c>
      <c r="C673" s="11">
        <v>348.00282</v>
      </c>
      <c r="D673" s="11">
        <v>0.00190463973826422</v>
      </c>
      <c r="E673" s="8">
        <f t="shared" si="1"/>
        <v>0.1165970899</v>
      </c>
      <c r="F673" s="8"/>
      <c r="G673" s="4">
        <f>IFERROR(__xludf.DUMMYFUNCTION("""COMPUTED_VALUE"""),44910.958333333336)</f>
        <v>44910.95833</v>
      </c>
      <c r="H673" s="2">
        <f>IFERROR(__xludf.DUMMYFUNCTION("""COMPUTED_VALUE"""),0.13010647539125292)</f>
        <v>0.1301064754</v>
      </c>
    </row>
    <row r="674">
      <c r="A674" s="10">
        <v>44750.0</v>
      </c>
      <c r="B674" s="11">
        <v>320.96</v>
      </c>
      <c r="C674" s="11">
        <v>311.38373</v>
      </c>
      <c r="D674" s="11">
        <v>0.0307539189668001</v>
      </c>
      <c r="E674" s="8">
        <f t="shared" si="1"/>
        <v>0.1170728891</v>
      </c>
      <c r="F674" s="8"/>
      <c r="G674" s="4">
        <f>IFERROR(__xludf.DUMMYFUNCTION("""COMPUTED_VALUE"""),44911.958333333336)</f>
        <v>44911.95833</v>
      </c>
      <c r="H674" s="2">
        <f>IFERROR(__xludf.DUMMYFUNCTION("""COMPUTED_VALUE"""),0.12125425616009015)</f>
        <v>0.1212542562</v>
      </c>
    </row>
    <row r="675">
      <c r="A675" s="10">
        <v>44750.041666666664</v>
      </c>
      <c r="B675" s="11">
        <v>331.82</v>
      </c>
      <c r="C675" s="11">
        <v>303.29209</v>
      </c>
      <c r="D675" s="11">
        <v>0.0940608441189482</v>
      </c>
      <c r="E675" s="8">
        <f t="shared" si="1"/>
        <v>0.1190257968</v>
      </c>
      <c r="F675" s="8"/>
      <c r="G675" s="4">
        <f>IFERROR(__xludf.DUMMYFUNCTION("""COMPUTED_VALUE"""),44912.958333333336)</f>
        <v>44912.95833</v>
      </c>
      <c r="H675" s="2">
        <f>IFERROR(__xludf.DUMMYFUNCTION("""COMPUTED_VALUE"""),0.14061460969223813)</f>
        <v>0.1406146097</v>
      </c>
    </row>
    <row r="676">
      <c r="A676" s="10">
        <v>44750.083333333336</v>
      </c>
      <c r="B676" s="11">
        <v>350.58</v>
      </c>
      <c r="C676" s="11">
        <v>292.50165</v>
      </c>
      <c r="D676" s="11">
        <v>0.198557341471407</v>
      </c>
      <c r="E676" s="8">
        <f t="shared" si="1"/>
        <v>0.1218563761</v>
      </c>
      <c r="F676" s="8"/>
      <c r="G676" s="4">
        <f>IFERROR(__xludf.DUMMYFUNCTION("""COMPUTED_VALUE"""),44910.958333333336)</f>
        <v>44910.95833</v>
      </c>
      <c r="H676" s="2">
        <f>IFERROR(__xludf.DUMMYFUNCTION("""COMPUTED_VALUE"""),0.0980741622976866)</f>
        <v>0.0980741623</v>
      </c>
    </row>
    <row r="677">
      <c r="A677" s="10">
        <v>44750.125</v>
      </c>
      <c r="B677" s="11">
        <v>339.61</v>
      </c>
      <c r="C677" s="11">
        <v>280.71865</v>
      </c>
      <c r="D677" s="11">
        <v>0.209787807115772</v>
      </c>
      <c r="E677" s="8">
        <f t="shared" si="1"/>
        <v>0.1238440104</v>
      </c>
      <c r="F677" s="8"/>
      <c r="G677" s="4">
        <f>IFERROR(__xludf.DUMMYFUNCTION("""COMPUTED_VALUE"""),44911.958333333336)</f>
        <v>44911.95833</v>
      </c>
      <c r="H677" s="2">
        <f>IFERROR(__xludf.DUMMYFUNCTION("""COMPUTED_VALUE"""),0.11305144676392594)</f>
        <v>0.1130514468</v>
      </c>
    </row>
    <row r="678">
      <c r="A678" s="10">
        <v>44750.166666666664</v>
      </c>
      <c r="B678" s="11">
        <v>313.42</v>
      </c>
      <c r="C678" s="11">
        <v>268.75137</v>
      </c>
      <c r="D678" s="11">
        <v>0.16620800853964</v>
      </c>
      <c r="E678" s="8">
        <f t="shared" si="1"/>
        <v>0.122639729</v>
      </c>
      <c r="F678" s="8"/>
      <c r="G678" s="4">
        <f>IFERROR(__xludf.DUMMYFUNCTION("""COMPUTED_VALUE"""),44912.958333333336)</f>
        <v>44912.95833</v>
      </c>
      <c r="H678" s="2">
        <f>IFERROR(__xludf.DUMMYFUNCTION("""COMPUTED_VALUE"""),0.12085759810846847)</f>
        <v>0.1208575981</v>
      </c>
    </row>
    <row r="679">
      <c r="A679" s="10">
        <v>44750.208333333336</v>
      </c>
      <c r="B679" s="11">
        <v>300.8</v>
      </c>
      <c r="C679" s="11">
        <v>258.63624</v>
      </c>
      <c r="D679" s="11">
        <v>0.163023403062154</v>
      </c>
      <c r="E679" s="8">
        <f t="shared" si="1"/>
        <v>0.1197957308</v>
      </c>
      <c r="F679" s="8"/>
      <c r="G679" s="4">
        <f>IFERROR(__xludf.DUMMYFUNCTION("""COMPUTED_VALUE"""),44913.958333333336)</f>
        <v>44913.95833</v>
      </c>
      <c r="H679" s="2">
        <f>IFERROR(__xludf.DUMMYFUNCTION("""COMPUTED_VALUE"""),0.15644951525124481)</f>
        <v>0.1564495153</v>
      </c>
    </row>
    <row r="680">
      <c r="A680" s="10">
        <v>44750.25</v>
      </c>
      <c r="B680" s="11">
        <v>282.11</v>
      </c>
      <c r="C680" s="11">
        <v>253.69654</v>
      </c>
      <c r="D680" s="11">
        <v>0.111997822280114</v>
      </c>
      <c r="E680" s="8">
        <f t="shared" si="1"/>
        <v>0.1146139172</v>
      </c>
      <c r="F680" s="8"/>
      <c r="G680" s="4">
        <f>IFERROR(__xludf.DUMMYFUNCTION("""COMPUTED_VALUE"""),44911.958333333336)</f>
        <v>44911.95833</v>
      </c>
      <c r="H680" s="2">
        <f>IFERROR(__xludf.DUMMYFUNCTION("""COMPUTED_VALUE"""),0.11847421098561688)</f>
        <v>0.118474211</v>
      </c>
    </row>
    <row r="681">
      <c r="A681" s="10">
        <v>44750.291666666664</v>
      </c>
      <c r="B681" s="11">
        <v>273.29</v>
      </c>
      <c r="C681" s="11">
        <v>255.20953</v>
      </c>
      <c r="D681" s="11">
        <v>0.0708455910717754</v>
      </c>
      <c r="E681" s="8">
        <f t="shared" si="1"/>
        <v>0.1075235456</v>
      </c>
      <c r="F681" s="8"/>
      <c r="G681" s="4">
        <f>IFERROR(__xludf.DUMMYFUNCTION("""COMPUTED_VALUE"""),44912.958333333336)</f>
        <v>44912.95833</v>
      </c>
      <c r="H681" s="2">
        <f>IFERROR(__xludf.DUMMYFUNCTION("""COMPUTED_VALUE"""),0.18789507093072907)</f>
        <v>0.1878950709</v>
      </c>
    </row>
    <row r="682">
      <c r="A682" s="10">
        <v>44750.333333333336</v>
      </c>
      <c r="B682" s="11">
        <v>280.45</v>
      </c>
      <c r="C682" s="11">
        <v>262.46578</v>
      </c>
      <c r="D682" s="11">
        <v>0.0685202467155908</v>
      </c>
      <c r="E682" s="8">
        <f t="shared" si="1"/>
        <v>0.0994569292</v>
      </c>
      <c r="F682" s="8"/>
      <c r="G682" s="4">
        <f>IFERROR(__xludf.DUMMYFUNCTION("""COMPUTED_VALUE"""),44913.958333333336)</f>
        <v>44913.95833</v>
      </c>
      <c r="H682" s="2">
        <f>IFERROR(__xludf.DUMMYFUNCTION("""COMPUTED_VALUE"""),0.16857081579358604)</f>
        <v>0.1685708158</v>
      </c>
    </row>
    <row r="683">
      <c r="A683" s="10">
        <v>44750.375</v>
      </c>
      <c r="B683" s="11">
        <v>291.7</v>
      </c>
      <c r="C683" s="11">
        <v>272.96267</v>
      </c>
      <c r="D683" s="11">
        <v>0.068644294840756</v>
      </c>
      <c r="E683" s="8">
        <f t="shared" si="1"/>
        <v>0.09176061746</v>
      </c>
      <c r="F683" s="8"/>
      <c r="G683" s="4">
        <f>IFERROR(__xludf.DUMMYFUNCTION("""COMPUTED_VALUE"""),44914.958333333336)</f>
        <v>44914.95833</v>
      </c>
      <c r="H683" s="2">
        <f>IFERROR(__xludf.DUMMYFUNCTION("""COMPUTED_VALUE"""),0.1332533744841975)</f>
        <v>0.1332533745</v>
      </c>
    </row>
    <row r="684">
      <c r="A684" s="10">
        <v>44750.416666666664</v>
      </c>
      <c r="B684" s="11">
        <v>296.08</v>
      </c>
      <c r="C684" s="11">
        <v>284.77737</v>
      </c>
      <c r="D684" s="11">
        <v>0.0396893545298208</v>
      </c>
      <c r="E684" s="8">
        <f t="shared" si="1"/>
        <v>0.08408318834</v>
      </c>
      <c r="F684" s="8"/>
      <c r="G684" s="4">
        <f>IFERROR(__xludf.DUMMYFUNCTION("""COMPUTED_VALUE"""),44912.958333333336)</f>
        <v>44912.95833</v>
      </c>
      <c r="H684" s="2">
        <f>IFERROR(__xludf.DUMMYFUNCTION("""COMPUTED_VALUE"""),0.1302972471700056)</f>
        <v>0.1302972472</v>
      </c>
    </row>
    <row r="685">
      <c r="A685" s="10">
        <v>44750.458333333336</v>
      </c>
      <c r="B685" s="11">
        <v>291.62</v>
      </c>
      <c r="C685" s="11">
        <v>296.65185</v>
      </c>
      <c r="D685" s="11">
        <v>0.0169621392888667</v>
      </c>
      <c r="E685" s="8">
        <f t="shared" si="1"/>
        <v>0.07642289822</v>
      </c>
      <c r="F685" s="8"/>
      <c r="G685" s="4">
        <f>IFERROR(__xludf.DUMMYFUNCTION("""COMPUTED_VALUE"""),44913.958333333336)</f>
        <v>44913.95833</v>
      </c>
      <c r="H685" s="2">
        <f>IFERROR(__xludf.DUMMYFUNCTION("""COMPUTED_VALUE"""),0.15134190739267817)</f>
        <v>0.1513419074</v>
      </c>
    </row>
    <row r="686">
      <c r="A686" s="10">
        <v>44750.5</v>
      </c>
      <c r="B686" s="11">
        <v>293.05</v>
      </c>
      <c r="C686" s="11">
        <v>306.60532</v>
      </c>
      <c r="D686" s="11">
        <v>0.0442109745519092</v>
      </c>
      <c r="E686" s="8">
        <f t="shared" si="1"/>
        <v>0.07129527865</v>
      </c>
      <c r="F686" s="8"/>
      <c r="G686" s="4">
        <f>IFERROR(__xludf.DUMMYFUNCTION("""COMPUTED_VALUE"""),44914.958333333336)</f>
        <v>44914.95833</v>
      </c>
      <c r="H686" s="2">
        <f>IFERROR(__xludf.DUMMYFUNCTION("""COMPUTED_VALUE"""),0.12529795956365258)</f>
        <v>0.1252979596</v>
      </c>
    </row>
    <row r="687">
      <c r="A687" s="10">
        <v>44750.541666666664</v>
      </c>
      <c r="B687" s="11">
        <v>293.88</v>
      </c>
      <c r="C687" s="11">
        <v>314.74678</v>
      </c>
      <c r="D687" s="11">
        <v>0.0662970404335828</v>
      </c>
      <c r="E687" s="8">
        <f t="shared" si="1"/>
        <v>0.06973624514</v>
      </c>
      <c r="F687" s="8"/>
      <c r="G687" s="4">
        <f>IFERROR(__xludf.DUMMYFUNCTION("""COMPUTED_VALUE"""),44915.958333333336)</f>
        <v>44915.95833</v>
      </c>
      <c r="H687" s="2">
        <f>IFERROR(__xludf.DUMMYFUNCTION("""COMPUTED_VALUE"""),0.030552768455239313)</f>
        <v>0.03055276846</v>
      </c>
    </row>
    <row r="688">
      <c r="A688" s="10">
        <v>44750.583333333336</v>
      </c>
      <c r="B688" s="11">
        <v>279.9</v>
      </c>
      <c r="C688" s="11">
        <v>322.76169</v>
      </c>
      <c r="D688" s="11">
        <v>0.132796708308225</v>
      </c>
      <c r="E688" s="8">
        <f t="shared" si="1"/>
        <v>0.07508718853</v>
      </c>
      <c r="F688" s="8"/>
      <c r="G688" s="4">
        <f>IFERROR(__xludf.DUMMYFUNCTION("""COMPUTED_VALUE"""),44913.958333333336)</f>
        <v>44913.95833</v>
      </c>
      <c r="H688" s="2">
        <f>IFERROR(__xludf.DUMMYFUNCTION("""COMPUTED_VALUE"""),0.1204520794708155)</f>
        <v>0.1204520795</v>
      </c>
    </row>
    <row r="689">
      <c r="A689" s="10">
        <v>44750.625</v>
      </c>
      <c r="B689" s="11">
        <v>274.1</v>
      </c>
      <c r="C689" s="11">
        <v>331.41457</v>
      </c>
      <c r="D689" s="11">
        <v>0.172939198177074</v>
      </c>
      <c r="E689" s="8">
        <f t="shared" si="1"/>
        <v>0.07958897931</v>
      </c>
      <c r="F689" s="8"/>
      <c r="G689" s="4">
        <f>IFERROR(__xludf.DUMMYFUNCTION("""COMPUTED_VALUE"""),44914.958333333336)</f>
        <v>44914.95833</v>
      </c>
      <c r="H689" s="2">
        <f>IFERROR(__xludf.DUMMYFUNCTION("""COMPUTED_VALUE"""),0.13864685119250547)</f>
        <v>0.1386468512</v>
      </c>
    </row>
    <row r="690">
      <c r="A690" s="10">
        <v>44750.666666666664</v>
      </c>
      <c r="B690" s="11">
        <v>303.22</v>
      </c>
      <c r="C690" s="11">
        <v>337.5821</v>
      </c>
      <c r="D690" s="11">
        <v>0.101788868544866</v>
      </c>
      <c r="E690" s="8">
        <f t="shared" si="1"/>
        <v>0.08085491137</v>
      </c>
      <c r="F690" s="8"/>
      <c r="G690" s="4">
        <f>IFERROR(__xludf.DUMMYFUNCTION("""COMPUTED_VALUE"""),44915.958333333336)</f>
        <v>44915.95833</v>
      </c>
      <c r="H690" s="2">
        <f>IFERROR(__xludf.DUMMYFUNCTION("""COMPUTED_VALUE"""),0.04955596069030768)</f>
        <v>0.04955596069</v>
      </c>
    </row>
    <row r="691">
      <c r="A691" s="10">
        <v>44750.708333333336</v>
      </c>
      <c r="B691" s="11">
        <v>330.74</v>
      </c>
      <c r="C691" s="11">
        <v>341.60818</v>
      </c>
      <c r="D691" s="11">
        <v>0.0318147533820764</v>
      </c>
      <c r="E691" s="8">
        <f t="shared" si="1"/>
        <v>0.07982186617</v>
      </c>
      <c r="F691" s="8"/>
      <c r="G691" s="4">
        <f>IFERROR(__xludf.DUMMYFUNCTION("""COMPUTED_VALUE"""),44916.958333333336)</f>
        <v>44916.95833</v>
      </c>
      <c r="H691" s="2">
        <f>IFERROR(__xludf.DUMMYFUNCTION("""COMPUTED_VALUE"""),0.16623611368905544)</f>
        <v>0.1662361137</v>
      </c>
    </row>
    <row r="692">
      <c r="A692" s="10">
        <v>44750.75</v>
      </c>
      <c r="B692" s="11">
        <v>345.9</v>
      </c>
      <c r="C692" s="11">
        <v>343.34926</v>
      </c>
      <c r="D692" s="11">
        <v>0.00742899518699985</v>
      </c>
      <c r="E692" s="8">
        <f t="shared" si="1"/>
        <v>0.07846598758</v>
      </c>
      <c r="F692" s="8"/>
      <c r="G692" s="4">
        <f>IFERROR(__xludf.DUMMYFUNCTION("""COMPUTED_VALUE"""),44914.958333333336)</f>
        <v>44914.95833</v>
      </c>
      <c r="H692" s="2">
        <f>IFERROR(__xludf.DUMMYFUNCTION("""COMPUTED_VALUE"""),0.09095929013930913)</f>
        <v>0.09095929014</v>
      </c>
    </row>
    <row r="693">
      <c r="A693" s="10">
        <v>44750.791666666664</v>
      </c>
      <c r="B693" s="11">
        <v>346.72</v>
      </c>
      <c r="C693" s="11">
        <v>344.22248</v>
      </c>
      <c r="D693" s="11">
        <v>0.00725554007977633</v>
      </c>
      <c r="E693" s="8">
        <f t="shared" si="1"/>
        <v>0.07750215449</v>
      </c>
      <c r="F693" s="8"/>
      <c r="G693" s="4">
        <f>IFERROR(__xludf.DUMMYFUNCTION("""COMPUTED_VALUE"""),44915.958333333336)</f>
        <v>44915.95833</v>
      </c>
      <c r="H693" s="2">
        <f>IFERROR(__xludf.DUMMYFUNCTION("""COMPUTED_VALUE"""),0.05690841873995712)</f>
        <v>0.05690841874</v>
      </c>
    </row>
    <row r="694">
      <c r="A694" s="10">
        <v>44750.833333333336</v>
      </c>
      <c r="B694" s="11">
        <v>345.17</v>
      </c>
      <c r="C694" s="11">
        <v>345.99314</v>
      </c>
      <c r="D694" s="11">
        <v>0.00237906450977602</v>
      </c>
      <c r="E694" s="8">
        <f t="shared" si="1"/>
        <v>0.07668003166</v>
      </c>
      <c r="F694" s="8"/>
      <c r="G694" s="4">
        <f>IFERROR(__xludf.DUMMYFUNCTION("""COMPUTED_VALUE"""),44916.958333333336)</f>
        <v>44916.95833</v>
      </c>
      <c r="H694" s="2">
        <f>IFERROR(__xludf.DUMMYFUNCTION("""COMPUTED_VALUE"""),0.21087320403226142)</f>
        <v>0.210873204</v>
      </c>
    </row>
    <row r="695">
      <c r="A695" s="10">
        <v>44750.875</v>
      </c>
      <c r="B695" s="11">
        <v>343.16</v>
      </c>
      <c r="C695" s="11">
        <v>347.70898</v>
      </c>
      <c r="D695" s="11">
        <v>0.0130827222236249</v>
      </c>
      <c r="E695" s="8">
        <f t="shared" si="1"/>
        <v>0.07633555841</v>
      </c>
      <c r="F695" s="8"/>
      <c r="G695" s="4">
        <f>IFERROR(__xludf.DUMMYFUNCTION("""COMPUTED_VALUE"""),44917.958333333336)</f>
        <v>44917.95833</v>
      </c>
      <c r="H695" s="2">
        <f>IFERROR(__xludf.DUMMYFUNCTION("""COMPUTED_VALUE"""),0.10722415680509571)</f>
        <v>0.1072241568</v>
      </c>
    </row>
    <row r="696">
      <c r="A696" s="10">
        <v>44750.916666666664</v>
      </c>
      <c r="B696" s="11">
        <v>339.63</v>
      </c>
      <c r="C696" s="11">
        <v>347.29225</v>
      </c>
      <c r="D696" s="11">
        <v>0.0220628303683713</v>
      </c>
      <c r="E696" s="8">
        <f t="shared" si="1"/>
        <v>0.07679217115</v>
      </c>
      <c r="F696" s="8"/>
      <c r="G696" s="4">
        <f>IFERROR(__xludf.DUMMYFUNCTION("""COMPUTED_VALUE"""),44915.958333333336)</f>
        <v>44915.95833</v>
      </c>
      <c r="H696" s="2">
        <f>IFERROR(__xludf.DUMMYFUNCTION("""COMPUTED_VALUE"""),0.05899334163015215)</f>
        <v>0.05899334163</v>
      </c>
    </row>
    <row r="697">
      <c r="A697" s="10">
        <v>44750.958333333336</v>
      </c>
      <c r="B697" s="11">
        <v>338.08</v>
      </c>
      <c r="C697" s="11">
        <v>344.50226</v>
      </c>
      <c r="D697" s="11">
        <v>0.0186421418541637</v>
      </c>
      <c r="E697" s="8">
        <f t="shared" si="1"/>
        <v>0.07748956707</v>
      </c>
      <c r="F697" s="8"/>
      <c r="G697" s="4">
        <f>IFERROR(__xludf.DUMMYFUNCTION("""COMPUTED_VALUE"""),44916.958333333336)</f>
        <v>44916.95833</v>
      </c>
      <c r="H697" s="2">
        <f>IFERROR(__xludf.DUMMYFUNCTION("""COMPUTED_VALUE"""),0.15142074357695745)</f>
        <v>0.1514207436</v>
      </c>
    </row>
    <row r="698">
      <c r="A698" s="10">
        <v>44751.0</v>
      </c>
      <c r="B698" s="11">
        <v>333.85</v>
      </c>
      <c r="C698" s="11">
        <v>325.11728</v>
      </c>
      <c r="D698" s="11">
        <v>0.026860214873845</v>
      </c>
      <c r="E698" s="8">
        <f t="shared" si="1"/>
        <v>0.0773273294</v>
      </c>
      <c r="F698" s="8"/>
      <c r="G698" s="4">
        <f>IFERROR(__xludf.DUMMYFUNCTION("""COMPUTED_VALUE"""),44917.958333333336)</f>
        <v>44917.95833</v>
      </c>
      <c r="H698" s="2">
        <f>IFERROR(__xludf.DUMMYFUNCTION("""COMPUTED_VALUE"""),0.11650799273012503)</f>
        <v>0.1165079927</v>
      </c>
    </row>
    <row r="699">
      <c r="A699" s="10">
        <v>44751.041666666664</v>
      </c>
      <c r="B699" s="11">
        <v>339.68</v>
      </c>
      <c r="C699" s="11">
        <v>319.87823</v>
      </c>
      <c r="D699" s="11">
        <v>0.0619040876898688</v>
      </c>
      <c r="E699" s="8">
        <f t="shared" si="1"/>
        <v>0.07598746455</v>
      </c>
      <c r="F699" s="8"/>
      <c r="G699" s="4">
        <f>IFERROR(__xludf.DUMMYFUNCTION("""COMPUTED_VALUE"""),44918.958333333336)</f>
        <v>44918.95833</v>
      </c>
      <c r="H699" s="2">
        <f>IFERROR(__xludf.DUMMYFUNCTION("""COMPUTED_VALUE"""),0.19845421446136627)</f>
        <v>0.1984542145</v>
      </c>
    </row>
    <row r="700">
      <c r="A700" s="10">
        <v>44751.083333333336</v>
      </c>
      <c r="B700" s="11">
        <v>353.48</v>
      </c>
      <c r="C700" s="11">
        <v>312.07072</v>
      </c>
      <c r="D700" s="11">
        <v>0.132691974434512</v>
      </c>
      <c r="E700" s="8">
        <f t="shared" si="1"/>
        <v>0.07324307425</v>
      </c>
      <c r="F700" s="8"/>
      <c r="G700" s="4">
        <f>IFERROR(__xludf.DUMMYFUNCTION("""COMPUTED_VALUE"""),44916.958333333336)</f>
        <v>44916.95833</v>
      </c>
      <c r="H700" s="2">
        <f>IFERROR(__xludf.DUMMYFUNCTION("""COMPUTED_VALUE"""),0.11185038491613199)</f>
        <v>0.1118503849</v>
      </c>
    </row>
    <row r="701">
      <c r="A701" s="10">
        <v>44751.125</v>
      </c>
      <c r="B701" s="11">
        <v>344.05</v>
      </c>
      <c r="C701" s="11">
        <v>302.72168</v>
      </c>
      <c r="D701" s="11">
        <v>0.136522498157383</v>
      </c>
      <c r="E701" s="8">
        <f t="shared" si="1"/>
        <v>0.07019035305</v>
      </c>
      <c r="F701" s="8"/>
      <c r="G701" s="4">
        <f>IFERROR(__xludf.DUMMYFUNCTION("""COMPUTED_VALUE"""),44917.958333333336)</f>
        <v>44917.95833</v>
      </c>
      <c r="H701" s="2">
        <f>IFERROR(__xludf.DUMMYFUNCTION("""COMPUTED_VALUE"""),0.10519902253695466)</f>
        <v>0.1051990225</v>
      </c>
    </row>
    <row r="702">
      <c r="A702" s="10">
        <v>44751.166666666664</v>
      </c>
      <c r="B702" s="11">
        <v>322.56</v>
      </c>
      <c r="C702" s="11">
        <v>292.76951</v>
      </c>
      <c r="D702" s="11">
        <v>0.101754072683319</v>
      </c>
      <c r="E702" s="8">
        <f t="shared" si="1"/>
        <v>0.06750477239</v>
      </c>
      <c r="F702" s="8"/>
      <c r="G702" s="4">
        <f>IFERROR(__xludf.DUMMYFUNCTION("""COMPUTED_VALUE"""),44918.958333333336)</f>
        <v>44918.95833</v>
      </c>
      <c r="H702" s="2">
        <f>IFERROR(__xludf.DUMMYFUNCTION("""COMPUTED_VALUE"""),0.24709485728283462)</f>
        <v>0.2470948573</v>
      </c>
    </row>
    <row r="703">
      <c r="A703" s="10">
        <v>44751.208333333336</v>
      </c>
      <c r="B703" s="11">
        <v>308.44</v>
      </c>
      <c r="C703" s="11">
        <v>283.9168</v>
      </c>
      <c r="D703" s="11">
        <v>0.0863745998827824</v>
      </c>
      <c r="E703" s="8">
        <f t="shared" si="1"/>
        <v>0.06431107225</v>
      </c>
      <c r="F703" s="8"/>
      <c r="G703" s="4">
        <f>IFERROR(__xludf.DUMMYFUNCTION("""COMPUTED_VALUE"""),44919.958333333336)</f>
        <v>44919.95833</v>
      </c>
      <c r="H703" s="2">
        <f>IFERROR(__xludf.DUMMYFUNCTION("""COMPUTED_VALUE"""),0.14285513732010785)</f>
        <v>0.1428551373</v>
      </c>
    </row>
    <row r="704">
      <c r="A704" s="10">
        <v>44751.25</v>
      </c>
      <c r="B704" s="11">
        <v>299.09</v>
      </c>
      <c r="C704" s="11">
        <v>278.40148</v>
      </c>
      <c r="D704" s="11">
        <v>0.0743118175952225</v>
      </c>
      <c r="E704" s="8">
        <f t="shared" si="1"/>
        <v>0.06274082206</v>
      </c>
      <c r="F704" s="8"/>
      <c r="G704" s="4">
        <f>IFERROR(__xludf.DUMMYFUNCTION("""COMPUTED_VALUE"""),44917.958333333336)</f>
        <v>44917.95833</v>
      </c>
      <c r="H704" s="2">
        <f>IFERROR(__xludf.DUMMYFUNCTION("""COMPUTED_VALUE"""),0.10191454905432662)</f>
        <v>0.1019145491</v>
      </c>
    </row>
    <row r="705">
      <c r="A705" s="10">
        <v>44751.291666666664</v>
      </c>
      <c r="B705" s="11">
        <v>304.48</v>
      </c>
      <c r="C705" s="11">
        <v>277.08471</v>
      </c>
      <c r="D705" s="11">
        <v>0.0988697283224327</v>
      </c>
      <c r="E705" s="8">
        <f t="shared" si="1"/>
        <v>0.06390849444</v>
      </c>
      <c r="F705" s="8"/>
      <c r="G705" s="4">
        <f>IFERROR(__xludf.DUMMYFUNCTION("""COMPUTED_VALUE"""),44918.958333333336)</f>
        <v>44918.95833</v>
      </c>
      <c r="H705" s="2">
        <f>IFERROR(__xludf.DUMMYFUNCTION("""COMPUTED_VALUE"""),0.21234102889310022)</f>
        <v>0.2123410289</v>
      </c>
    </row>
    <row r="706">
      <c r="A706" s="10">
        <v>44751.333333333336</v>
      </c>
      <c r="B706" s="11">
        <v>325.49</v>
      </c>
      <c r="C706" s="11">
        <v>279.89205</v>
      </c>
      <c r="D706" s="11">
        <v>0.16291263006577</v>
      </c>
      <c r="E706" s="8">
        <f t="shared" si="1"/>
        <v>0.06784151042</v>
      </c>
      <c r="F706" s="8"/>
      <c r="G706" s="4">
        <f>IFERROR(__xludf.DUMMYFUNCTION("""COMPUTED_VALUE"""),44919.958333333336)</f>
        <v>44919.95833</v>
      </c>
      <c r="H706" s="2">
        <f>IFERROR(__xludf.DUMMYFUNCTION("""COMPUTED_VALUE"""),0.13105227327519106)</f>
        <v>0.1310522733</v>
      </c>
    </row>
    <row r="707">
      <c r="A707" s="10">
        <v>44751.375</v>
      </c>
      <c r="B707" s="11">
        <v>343.53</v>
      </c>
      <c r="C707" s="11">
        <v>286.07925</v>
      </c>
      <c r="D707" s="11">
        <v>0.200821101145923</v>
      </c>
      <c r="E707" s="8">
        <f t="shared" si="1"/>
        <v>0.07334887735</v>
      </c>
      <c r="F707" s="8"/>
      <c r="G707" s="4">
        <f>IFERROR(__xludf.DUMMYFUNCTION("""COMPUTED_VALUE"""),44920.958333333336)</f>
        <v>44920.95833</v>
      </c>
      <c r="H707" s="2">
        <f>IFERROR(__xludf.DUMMYFUNCTION("""COMPUTED_VALUE"""),0.06816616246298453)</f>
        <v>0.06816616246</v>
      </c>
    </row>
    <row r="708">
      <c r="A708" s="10">
        <v>44751.416666666664</v>
      </c>
      <c r="B708" s="11">
        <v>360.47</v>
      </c>
      <c r="C708" s="11">
        <v>295.45437</v>
      </c>
      <c r="D708" s="11">
        <v>0.220053032216108</v>
      </c>
      <c r="E708" s="8">
        <f t="shared" si="1"/>
        <v>0.08086403058</v>
      </c>
      <c r="F708" s="8"/>
      <c r="G708" s="4">
        <f>IFERROR(__xludf.DUMMYFUNCTION("""COMPUTED_VALUE"""),44918.958333333336)</f>
        <v>44918.95833</v>
      </c>
      <c r="H708" s="2">
        <f>IFERROR(__xludf.DUMMYFUNCTION("""COMPUTED_VALUE"""),0.263852929925358)</f>
        <v>0.2638529299</v>
      </c>
    </row>
    <row r="709">
      <c r="A709" s="10">
        <v>44751.458333333336</v>
      </c>
      <c r="B709" s="11">
        <v>364.25</v>
      </c>
      <c r="C709" s="11">
        <v>307.2295</v>
      </c>
      <c r="D709" s="11">
        <v>0.185595784258998</v>
      </c>
      <c r="E709" s="8">
        <f t="shared" si="1"/>
        <v>0.08789043246</v>
      </c>
      <c r="F709" s="8"/>
      <c r="G709" s="4">
        <f>IFERROR(__xludf.DUMMYFUNCTION("""COMPUTED_VALUE"""),44919.958333333336)</f>
        <v>44919.95833</v>
      </c>
      <c r="H709" s="2">
        <f>IFERROR(__xludf.DUMMYFUNCTION("""COMPUTED_VALUE"""),0.17519466910398462)</f>
        <v>0.1751946691</v>
      </c>
    </row>
    <row r="710">
      <c r="A710" s="10">
        <v>44751.5</v>
      </c>
      <c r="B710" s="11">
        <v>362.74</v>
      </c>
      <c r="C710" s="11">
        <v>318.96788</v>
      </c>
      <c r="D710" s="11">
        <v>0.137230494807188</v>
      </c>
      <c r="E710" s="8">
        <f t="shared" si="1"/>
        <v>0.0917662458</v>
      </c>
      <c r="F710" s="8"/>
      <c r="G710" s="4">
        <f>IFERROR(__xludf.DUMMYFUNCTION("""COMPUTED_VALUE"""),44920.958333333336)</f>
        <v>44920.95833</v>
      </c>
      <c r="H710" s="2">
        <f>IFERROR(__xludf.DUMMYFUNCTION("""COMPUTED_VALUE"""),0.07573706861551495)</f>
        <v>0.07573706862</v>
      </c>
    </row>
    <row r="711">
      <c r="A711" s="10">
        <v>44751.541666666664</v>
      </c>
      <c r="B711" s="11">
        <v>349.31</v>
      </c>
      <c r="C711" s="11">
        <v>329.17011</v>
      </c>
      <c r="D711" s="11">
        <v>0.0611838359199745</v>
      </c>
      <c r="E711" s="8">
        <f t="shared" si="1"/>
        <v>0.09155319561</v>
      </c>
      <c r="F711" s="8"/>
      <c r="G711" s="4">
        <f>IFERROR(__xludf.DUMMYFUNCTION("""COMPUTED_VALUE"""),44921.958333333336)</f>
        <v>44921.95833</v>
      </c>
      <c r="H711" s="2">
        <f>IFERROR(__xludf.DUMMYFUNCTION("""COMPUTED_VALUE"""),0.2047390233933666)</f>
        <v>0.2047390234</v>
      </c>
    </row>
    <row r="712">
      <c r="A712" s="10">
        <v>44751.583333333336</v>
      </c>
      <c r="B712" s="11">
        <v>328.53</v>
      </c>
      <c r="C712" s="11">
        <v>338.26564</v>
      </c>
      <c r="D712" s="11">
        <v>0.028781049118675</v>
      </c>
      <c r="E712" s="8">
        <f t="shared" si="1"/>
        <v>0.08721920981</v>
      </c>
      <c r="F712" s="8"/>
      <c r="G712" s="4">
        <f>IFERROR(__xludf.DUMMYFUNCTION("""COMPUTED_VALUE"""),44919.958333333336)</f>
        <v>44919.95833</v>
      </c>
      <c r="H712" s="2">
        <f>IFERROR(__xludf.DUMMYFUNCTION("""COMPUTED_VALUE"""),0.1083980481523072)</f>
        <v>0.1083980482</v>
      </c>
    </row>
    <row r="713">
      <c r="A713" s="10">
        <v>44751.625</v>
      </c>
      <c r="B713" s="11">
        <v>325.36</v>
      </c>
      <c r="C713" s="11">
        <v>347.17689</v>
      </c>
      <c r="D713" s="11">
        <v>0.0628408474999588</v>
      </c>
      <c r="E713" s="8">
        <f t="shared" si="1"/>
        <v>0.08263177853</v>
      </c>
      <c r="F713" s="8"/>
      <c r="G713" s="4">
        <f>IFERROR(__xludf.DUMMYFUNCTION("""COMPUTED_VALUE"""),44920.958333333336)</f>
        <v>44920.95833</v>
      </c>
      <c r="H713" s="2">
        <f>IFERROR(__xludf.DUMMYFUNCTION("""COMPUTED_VALUE"""),0.06295566539168178)</f>
        <v>0.06295566539</v>
      </c>
    </row>
    <row r="714">
      <c r="A714" s="10">
        <v>44751.666666666664</v>
      </c>
      <c r="B714" s="11">
        <v>333.84</v>
      </c>
      <c r="C714" s="11">
        <v>353.30673</v>
      </c>
      <c r="D714" s="11">
        <v>0.0550986673817394</v>
      </c>
      <c r="E714" s="8">
        <f t="shared" si="1"/>
        <v>0.08068635349</v>
      </c>
      <c r="F714" s="8"/>
      <c r="G714" s="4">
        <f>IFERROR(__xludf.DUMMYFUNCTION("""COMPUTED_VALUE"""),44921.958333333336)</f>
        <v>44921.95833</v>
      </c>
      <c r="H714" s="2">
        <f>IFERROR(__xludf.DUMMYFUNCTION("""COMPUTED_VALUE"""),0.18038935215199844)</f>
        <v>0.1803893522</v>
      </c>
    </row>
    <row r="715">
      <c r="A715" s="10">
        <v>44751.708333333336</v>
      </c>
      <c r="B715" s="11">
        <v>346.58</v>
      </c>
      <c r="C715" s="11">
        <v>357.18911</v>
      </c>
      <c r="D715" s="11">
        <v>0.0297016613972358</v>
      </c>
      <c r="E715" s="8">
        <f t="shared" si="1"/>
        <v>0.08059830799</v>
      </c>
      <c r="F715" s="8"/>
      <c r="G715" s="4">
        <f>IFERROR(__xludf.DUMMYFUNCTION("""COMPUTED_VALUE"""),44922.958333333336)</f>
        <v>44922.95833</v>
      </c>
      <c r="H715" s="2">
        <f>IFERROR(__xludf.DUMMYFUNCTION("""COMPUTED_VALUE"""),0.14590458600064454)</f>
        <v>0.145904586</v>
      </c>
    </row>
    <row r="716">
      <c r="A716" s="10">
        <v>44751.75</v>
      </c>
      <c r="B716" s="11">
        <v>352.01</v>
      </c>
      <c r="C716" s="11">
        <v>358.34919</v>
      </c>
      <c r="D716" s="11">
        <v>0.0176899799885135</v>
      </c>
      <c r="E716" s="8">
        <f t="shared" si="1"/>
        <v>0.08102584902</v>
      </c>
      <c r="F716" s="8"/>
      <c r="G716" s="4">
        <f>IFERROR(__xludf.DUMMYFUNCTION("""COMPUTED_VALUE"""),44920.958333333336)</f>
        <v>44920.95833</v>
      </c>
      <c r="H716" s="2">
        <f>IFERROR(__xludf.DUMMYFUNCTION("""COMPUTED_VALUE"""),0.07506575430729205)</f>
        <v>0.07506575431</v>
      </c>
    </row>
    <row r="717">
      <c r="A717" s="10">
        <v>44751.791666666664</v>
      </c>
      <c r="B717" s="11">
        <v>347.54</v>
      </c>
      <c r="C717" s="11">
        <v>357.17755</v>
      </c>
      <c r="D717" s="11">
        <v>0.0269825189181122</v>
      </c>
      <c r="E717" s="8">
        <f t="shared" si="1"/>
        <v>0.08184780647</v>
      </c>
      <c r="F717" s="8"/>
      <c r="G717" s="4">
        <f>IFERROR(__xludf.DUMMYFUNCTION("""COMPUTED_VALUE"""),44921.958333333336)</f>
        <v>44921.95833</v>
      </c>
      <c r="H717" s="2">
        <f>IFERROR(__xludf.DUMMYFUNCTION("""COMPUTED_VALUE"""),0.1945398650100928)</f>
        <v>0.194539865</v>
      </c>
    </row>
    <row r="718">
      <c r="A718" s="10">
        <v>44751.833333333336</v>
      </c>
      <c r="B718" s="11">
        <v>344.87</v>
      </c>
      <c r="C718" s="11">
        <v>354.34505</v>
      </c>
      <c r="D718" s="11">
        <v>0.0267396143956293</v>
      </c>
      <c r="E718" s="8">
        <f t="shared" si="1"/>
        <v>0.08286282938</v>
      </c>
      <c r="F718" s="8"/>
      <c r="G718" s="4">
        <f>IFERROR(__xludf.DUMMYFUNCTION("""COMPUTED_VALUE"""),44922.958333333336)</f>
        <v>44922.95833</v>
      </c>
      <c r="H718" s="2">
        <f>IFERROR(__xludf.DUMMYFUNCTION("""COMPUTED_VALUE"""),0.14206953468483172)</f>
        <v>0.1420695347</v>
      </c>
    </row>
    <row r="719">
      <c r="A719" s="10">
        <v>44751.875</v>
      </c>
      <c r="B719" s="11">
        <v>347.64</v>
      </c>
      <c r="C719" s="11">
        <v>350.3176</v>
      </c>
      <c r="D719" s="11">
        <v>0.00764334992018682</v>
      </c>
      <c r="E719" s="8">
        <f t="shared" si="1"/>
        <v>0.08263618887</v>
      </c>
      <c r="F719" s="8"/>
      <c r="G719" s="4">
        <f>IFERROR(__xludf.DUMMYFUNCTION("""COMPUTED_VALUE"""),44923.958333333336)</f>
        <v>44923.95833</v>
      </c>
      <c r="H719" s="2">
        <f>IFERROR(__xludf.DUMMYFUNCTION("""COMPUTED_VALUE"""),0.11085475135096111)</f>
        <v>0.1108547514</v>
      </c>
    </row>
    <row r="720">
      <c r="A720" s="10">
        <v>44751.916666666664</v>
      </c>
      <c r="B720" s="11">
        <v>347.69</v>
      </c>
      <c r="C720" s="11">
        <v>345.79646</v>
      </c>
      <c r="D720" s="11">
        <v>0.00547588023312897</v>
      </c>
      <c r="E720" s="8">
        <f t="shared" si="1"/>
        <v>0.08194506595</v>
      </c>
      <c r="F720" s="8"/>
      <c r="G720" s="4">
        <f>IFERROR(__xludf.DUMMYFUNCTION("""COMPUTED_VALUE"""),44921.958333333336)</f>
        <v>44921.95833</v>
      </c>
      <c r="H720" s="2">
        <f>IFERROR(__xludf.DUMMYFUNCTION("""COMPUTED_VALUE"""),0.10478483962201988)</f>
        <v>0.1047848396</v>
      </c>
    </row>
    <row r="721">
      <c r="A721" s="10">
        <v>44751.958333333336</v>
      </c>
      <c r="B721" s="11">
        <v>342.76</v>
      </c>
      <c r="C721" s="11">
        <v>341.64827</v>
      </c>
      <c r="D721" s="11">
        <v>0.0032540191115265</v>
      </c>
      <c r="E721" s="8">
        <f t="shared" si="1"/>
        <v>0.08130389417</v>
      </c>
      <c r="F721" s="8"/>
      <c r="G721" s="4">
        <f>IFERROR(__xludf.DUMMYFUNCTION("""COMPUTED_VALUE"""),44922.958333333336)</f>
        <v>44922.95833</v>
      </c>
      <c r="H721" s="2">
        <f>IFERROR(__xludf.DUMMYFUNCTION("""COMPUTED_VALUE"""),0.18005549123356412)</f>
        <v>0.1800554912</v>
      </c>
    </row>
    <row r="722">
      <c r="A722" s="10">
        <v>44752.0</v>
      </c>
      <c r="B722" s="11">
        <v>344.98</v>
      </c>
      <c r="C722" s="11">
        <v>336.89933</v>
      </c>
      <c r="D722" s="11">
        <v>0.023985414277909</v>
      </c>
      <c r="E722" s="8">
        <f t="shared" si="1"/>
        <v>0.08118411081</v>
      </c>
      <c r="F722" s="8"/>
      <c r="G722" s="4">
        <f>IFERROR(__xludf.DUMMYFUNCTION("""COMPUTED_VALUE"""),44923.958333333336)</f>
        <v>44923.95833</v>
      </c>
      <c r="H722" s="2">
        <f>IFERROR(__xludf.DUMMYFUNCTION("""COMPUTED_VALUE"""),0.10047180180924975)</f>
        <v>0.1004718018</v>
      </c>
    </row>
    <row r="723">
      <c r="A723" s="10">
        <v>44752.041666666664</v>
      </c>
      <c r="B723" s="11">
        <v>349.26</v>
      </c>
      <c r="C723" s="11">
        <v>336.23852</v>
      </c>
      <c r="D723" s="11">
        <v>0.0387269132638342</v>
      </c>
      <c r="E723" s="8">
        <f t="shared" si="1"/>
        <v>0.08021839521</v>
      </c>
      <c r="F723" s="8"/>
      <c r="G723" s="4">
        <f>IFERROR(__xludf.DUMMYFUNCTION("""COMPUTED_VALUE"""),44924.958333333336)</f>
        <v>44924.95833</v>
      </c>
      <c r="H723" s="2">
        <f>IFERROR(__xludf.DUMMYFUNCTION("""COMPUTED_VALUE"""),0.16475152366835893)</f>
        <v>0.1647515237</v>
      </c>
    </row>
    <row r="724">
      <c r="A724" s="10">
        <v>44752.083333333336</v>
      </c>
      <c r="B724" s="11">
        <v>368.55</v>
      </c>
      <c r="C724" s="11">
        <v>332.57941</v>
      </c>
      <c r="D724" s="11">
        <v>0.108156394889268</v>
      </c>
      <c r="E724" s="8">
        <f t="shared" si="1"/>
        <v>0.07919607939</v>
      </c>
      <c r="F724" s="8"/>
      <c r="G724" s="4">
        <f>IFERROR(__xludf.DUMMYFUNCTION("""COMPUTED_VALUE"""),44922.958333333336)</f>
        <v>44922.95833</v>
      </c>
      <c r="H724" s="2">
        <f>IFERROR(__xludf.DUMMYFUNCTION("""COMPUTED_VALUE"""),0.2083629101409679)</f>
        <v>0.2083629101</v>
      </c>
    </row>
    <row r="725">
      <c r="A725" s="10">
        <v>44752.125</v>
      </c>
      <c r="B725" s="11">
        <v>368.15</v>
      </c>
      <c r="C725" s="11">
        <v>326.44762</v>
      </c>
      <c r="D725" s="11">
        <v>0.127746007154225</v>
      </c>
      <c r="E725" s="8">
        <f t="shared" si="1"/>
        <v>0.07883039227</v>
      </c>
      <c r="F725" s="8"/>
      <c r="G725" s="4">
        <f>IFERROR(__xludf.DUMMYFUNCTION("""COMPUTED_VALUE"""),44923.958333333336)</f>
        <v>44923.95833</v>
      </c>
      <c r="H725" s="2">
        <f>IFERROR(__xludf.DUMMYFUNCTION("""COMPUTED_VALUE"""),0.10001169075003268)</f>
        <v>0.1000116908</v>
      </c>
    </row>
    <row r="726">
      <c r="A726" s="10">
        <v>44752.166666666664</v>
      </c>
      <c r="B726" s="11">
        <v>367.34</v>
      </c>
      <c r="C726" s="11">
        <v>319.0504</v>
      </c>
      <c r="D726" s="11">
        <v>0.1513541434206</v>
      </c>
      <c r="E726" s="8">
        <f t="shared" si="1"/>
        <v>0.08089706188</v>
      </c>
      <c r="F726" s="8"/>
      <c r="G726" s="4">
        <f>IFERROR(__xludf.DUMMYFUNCTION("""COMPUTED_VALUE"""),44924.958333333336)</f>
        <v>44924.95833</v>
      </c>
      <c r="H726" s="2">
        <f>IFERROR(__xludf.DUMMYFUNCTION("""COMPUTED_VALUE"""),0.21364097636234783)</f>
        <v>0.2136409764</v>
      </c>
    </row>
    <row r="727">
      <c r="A727" s="10">
        <v>44752.208333333336</v>
      </c>
      <c r="B727" s="11">
        <v>368.11</v>
      </c>
      <c r="C727" s="11">
        <v>311.88591</v>
      </c>
      <c r="D727" s="11">
        <v>0.180271337041163</v>
      </c>
      <c r="E727" s="8">
        <f t="shared" si="1"/>
        <v>0.08480942593</v>
      </c>
      <c r="F727" s="8"/>
      <c r="G727" s="4">
        <f>IFERROR(__xludf.DUMMYFUNCTION("""COMPUTED_VALUE"""),44925.958333333336)</f>
        <v>44925.95833</v>
      </c>
      <c r="H727" s="2">
        <f>IFERROR(__xludf.DUMMYFUNCTION("""COMPUTED_VALUE"""),0.08082948125657383)</f>
        <v>0.08082948126</v>
      </c>
    </row>
    <row r="728">
      <c r="A728" s="10">
        <v>44752.25</v>
      </c>
      <c r="B728" s="11">
        <v>362.11</v>
      </c>
      <c r="C728" s="11">
        <v>306.68778</v>
      </c>
      <c r="D728" s="11">
        <v>0.180712188793436</v>
      </c>
      <c r="E728" s="8">
        <f t="shared" si="1"/>
        <v>0.08924277473</v>
      </c>
      <c r="F728" s="8"/>
      <c r="G728" s="4">
        <f>IFERROR(__xludf.DUMMYFUNCTION("""COMPUTED_VALUE"""),44923.958333333336)</f>
        <v>44923.95833</v>
      </c>
      <c r="H728" s="2">
        <f>IFERROR(__xludf.DUMMYFUNCTION("""COMPUTED_VALUE"""),0.12098812561130173)</f>
        <v>0.1209881256</v>
      </c>
    </row>
    <row r="729">
      <c r="A729" s="10">
        <v>44752.291666666664</v>
      </c>
      <c r="B729" s="11">
        <v>359.31</v>
      </c>
      <c r="C729" s="11">
        <v>304.06337</v>
      </c>
      <c r="D729" s="11">
        <v>0.181694460598788</v>
      </c>
      <c r="E729" s="8">
        <f t="shared" si="1"/>
        <v>0.09269380524</v>
      </c>
      <c r="F729" s="8"/>
      <c r="G729" s="4">
        <f>IFERROR(__xludf.DUMMYFUNCTION("""COMPUTED_VALUE"""),44924.958333333336)</f>
        <v>44924.95833</v>
      </c>
      <c r="H729" s="2">
        <f>IFERROR(__xludf.DUMMYFUNCTION("""COMPUTED_VALUE"""),0.1792991204591524)</f>
        <v>0.1792991205</v>
      </c>
    </row>
    <row r="730">
      <c r="A730" s="10">
        <v>44752.333333333336</v>
      </c>
      <c r="B730" s="11">
        <v>365.39</v>
      </c>
      <c r="C730" s="11">
        <v>304.18445</v>
      </c>
      <c r="D730" s="11">
        <v>0.201211962018439</v>
      </c>
      <c r="E730" s="8">
        <f t="shared" si="1"/>
        <v>0.09428961074</v>
      </c>
      <c r="F730" s="8"/>
      <c r="G730" s="4">
        <f>IFERROR(__xludf.DUMMYFUNCTION("""COMPUTED_VALUE"""),44925.958333333336)</f>
        <v>44925.95833</v>
      </c>
      <c r="H730" s="2">
        <f>IFERROR(__xludf.DUMMYFUNCTION("""COMPUTED_VALUE"""),0.08225630787081421)</f>
        <v>0.08225630787</v>
      </c>
    </row>
    <row r="731">
      <c r="A731" s="10">
        <v>44752.375</v>
      </c>
      <c r="B731" s="11">
        <v>367.18</v>
      </c>
      <c r="C731" s="11">
        <v>307.36812</v>
      </c>
      <c r="D731" s="11">
        <v>0.194593635800616</v>
      </c>
      <c r="E731" s="8">
        <f t="shared" si="1"/>
        <v>0.09403013302</v>
      </c>
      <c r="F731" s="8"/>
      <c r="G731" s="4">
        <f>IFERROR(__xludf.DUMMYFUNCTION("""COMPUTED_VALUE"""),44926.958333333336)</f>
        <v>44926.95833</v>
      </c>
      <c r="H731" s="2">
        <f>IFERROR(__xludf.DUMMYFUNCTION("""COMPUTED_VALUE"""),0.26887011718170956)</f>
        <v>0.2688701172</v>
      </c>
    </row>
    <row r="732">
      <c r="A732" s="10">
        <v>44752.416666666664</v>
      </c>
      <c r="B732" s="11">
        <v>367.53</v>
      </c>
      <c r="C732" s="11">
        <v>314.39618</v>
      </c>
      <c r="D732" s="11">
        <v>0.169002753150499</v>
      </c>
      <c r="E732" s="8">
        <f t="shared" si="1"/>
        <v>0.09190303806</v>
      </c>
      <c r="F732" s="8"/>
    </row>
    <row r="733">
      <c r="A733" s="10">
        <v>44752.458333333336</v>
      </c>
      <c r="B733" s="11">
        <v>373.59</v>
      </c>
      <c r="C733" s="11">
        <v>324.88538</v>
      </c>
      <c r="D733" s="11">
        <v>0.149913240171041</v>
      </c>
      <c r="E733" s="8">
        <f t="shared" si="1"/>
        <v>0.09041626539</v>
      </c>
      <c r="F733" s="8"/>
    </row>
    <row r="734">
      <c r="A734" s="10">
        <v>44752.5</v>
      </c>
      <c r="B734" s="11">
        <v>376.6</v>
      </c>
      <c r="C734" s="11">
        <v>335.70493</v>
      </c>
      <c r="D734" s="11">
        <v>0.1218184969759</v>
      </c>
      <c r="E734" s="8">
        <f t="shared" si="1"/>
        <v>0.08977409881</v>
      </c>
      <c r="F734" s="8"/>
    </row>
    <row r="735">
      <c r="A735" s="10">
        <v>44752.541666666664</v>
      </c>
      <c r="B735" s="11">
        <v>367.52</v>
      </c>
      <c r="C735" s="11">
        <v>344.56221</v>
      </c>
      <c r="D735" s="11">
        <v>0.0666288679771353</v>
      </c>
      <c r="E735" s="8">
        <f t="shared" si="1"/>
        <v>0.09000097515</v>
      </c>
      <c r="F735" s="8"/>
    </row>
    <row r="736">
      <c r="A736" s="10">
        <v>44752.583333333336</v>
      </c>
      <c r="B736" s="11">
        <v>343.87</v>
      </c>
      <c r="C736" s="11">
        <v>351.15256</v>
      </c>
      <c r="D736" s="11">
        <v>0.0207390200999815</v>
      </c>
      <c r="E736" s="8">
        <f t="shared" si="1"/>
        <v>0.0896658906</v>
      </c>
      <c r="F736" s="8"/>
    </row>
    <row r="737">
      <c r="A737" s="10">
        <v>44752.625</v>
      </c>
      <c r="B737" s="11">
        <v>329.11</v>
      </c>
      <c r="C737" s="11">
        <v>357.22861</v>
      </c>
      <c r="D737" s="11">
        <v>0.0787132083289745</v>
      </c>
      <c r="E737" s="8">
        <f t="shared" si="1"/>
        <v>0.09032723897</v>
      </c>
      <c r="F737" s="8"/>
    </row>
    <row r="738">
      <c r="A738" s="10">
        <v>44752.666666666664</v>
      </c>
      <c r="B738" s="11">
        <v>333.59</v>
      </c>
      <c r="C738" s="11">
        <v>361.18785</v>
      </c>
      <c r="D738" s="11">
        <v>0.0764085779740377</v>
      </c>
      <c r="E738" s="8">
        <f t="shared" si="1"/>
        <v>0.09121515191</v>
      </c>
      <c r="F738" s="8"/>
    </row>
    <row r="739">
      <c r="A739" s="10">
        <v>44752.708333333336</v>
      </c>
      <c r="B739" s="11">
        <v>343.78</v>
      </c>
      <c r="C739" s="11">
        <v>363.51048</v>
      </c>
      <c r="D739" s="11">
        <v>0.0542776098229685</v>
      </c>
      <c r="E739" s="8">
        <f t="shared" si="1"/>
        <v>0.09223914976</v>
      </c>
      <c r="F739" s="8"/>
    </row>
    <row r="740">
      <c r="A740" s="10">
        <v>44752.75</v>
      </c>
      <c r="B740" s="11">
        <v>351.89</v>
      </c>
      <c r="C740" s="11">
        <v>363.62985</v>
      </c>
      <c r="D740" s="11">
        <v>0.0322851658080325</v>
      </c>
      <c r="E740" s="8">
        <f t="shared" si="1"/>
        <v>0.09284728251</v>
      </c>
      <c r="F740" s="8"/>
    </row>
    <row r="741">
      <c r="A741" s="10">
        <v>44752.791666666664</v>
      </c>
      <c r="B741" s="11">
        <v>354.6</v>
      </c>
      <c r="C741" s="11">
        <v>361.752</v>
      </c>
      <c r="D741" s="11">
        <v>0.019770450474358</v>
      </c>
      <c r="E741" s="8">
        <f t="shared" si="1"/>
        <v>0.09254677965</v>
      </c>
      <c r="F741" s="8"/>
    </row>
    <row r="742">
      <c r="A742" s="10">
        <v>44752.833333333336</v>
      </c>
      <c r="B742" s="11">
        <v>354.31</v>
      </c>
      <c r="C742" s="11">
        <v>358.14699</v>
      </c>
      <c r="D742" s="11">
        <v>0.0107134503629362</v>
      </c>
      <c r="E742" s="8">
        <f t="shared" si="1"/>
        <v>0.09187902282</v>
      </c>
      <c r="F742" s="8"/>
    </row>
    <row r="743">
      <c r="A743" s="10">
        <v>44752.875</v>
      </c>
      <c r="B743" s="11">
        <v>349.77</v>
      </c>
      <c r="C743" s="11">
        <v>354.13776</v>
      </c>
      <c r="D743" s="11">
        <v>0.0123335054697359</v>
      </c>
      <c r="E743" s="8">
        <f t="shared" si="1"/>
        <v>0.09207444597</v>
      </c>
      <c r="F743" s="8"/>
    </row>
    <row r="744">
      <c r="A744" s="10">
        <v>44752.916666666664</v>
      </c>
      <c r="B744" s="11">
        <v>348.41</v>
      </c>
      <c r="C744" s="11">
        <v>351.12234</v>
      </c>
      <c r="D744" s="11">
        <v>0.00772477194131248</v>
      </c>
      <c r="E744" s="8">
        <f t="shared" si="1"/>
        <v>0.09216814979</v>
      </c>
      <c r="F744" s="8"/>
    </row>
    <row r="745">
      <c r="A745" s="10">
        <v>44752.958333333336</v>
      </c>
      <c r="B745" s="11">
        <v>347.34</v>
      </c>
      <c r="C745" s="11">
        <v>349.48956</v>
      </c>
      <c r="D745" s="11">
        <v>0.00615056999127529</v>
      </c>
      <c r="E745" s="8">
        <f t="shared" si="1"/>
        <v>0.09228883941</v>
      </c>
      <c r="F745" s="8"/>
    </row>
    <row r="746">
      <c r="A746" s="10">
        <v>44753.0</v>
      </c>
      <c r="B746" s="11">
        <v>352.08</v>
      </c>
      <c r="C746" s="11">
        <v>330.88315</v>
      </c>
      <c r="D746" s="11">
        <v>0.0640614367942277</v>
      </c>
      <c r="E746" s="8">
        <f t="shared" si="1"/>
        <v>0.09395867368</v>
      </c>
      <c r="F746" s="8"/>
    </row>
    <row r="747">
      <c r="A747" s="10">
        <v>44753.041666666664</v>
      </c>
      <c r="B747" s="11">
        <v>362.0</v>
      </c>
      <c r="C747" s="11">
        <v>325.77163</v>
      </c>
      <c r="D747" s="11">
        <v>0.111207872827968</v>
      </c>
      <c r="E747" s="8">
        <f t="shared" si="1"/>
        <v>0.09697871366</v>
      </c>
      <c r="F747" s="8"/>
    </row>
    <row r="748">
      <c r="A748" s="10">
        <v>44753.083333333336</v>
      </c>
      <c r="B748" s="11">
        <v>369.33</v>
      </c>
      <c r="C748" s="11">
        <v>317.82178</v>
      </c>
      <c r="D748" s="11">
        <v>0.162066363104504</v>
      </c>
      <c r="E748" s="8">
        <f t="shared" si="1"/>
        <v>0.09922496234</v>
      </c>
      <c r="F748" s="8"/>
    </row>
    <row r="749">
      <c r="A749" s="10">
        <v>44753.125</v>
      </c>
      <c r="B749" s="11">
        <v>361.03</v>
      </c>
      <c r="C749" s="11">
        <v>307.8867</v>
      </c>
      <c r="D749" s="11">
        <v>0.172606676417006</v>
      </c>
      <c r="E749" s="8">
        <f t="shared" si="1"/>
        <v>0.1010941569</v>
      </c>
      <c r="F749" s="8"/>
    </row>
    <row r="750">
      <c r="A750" s="10">
        <v>44753.166666666664</v>
      </c>
      <c r="B750" s="11">
        <v>341.08</v>
      </c>
      <c r="C750" s="11">
        <v>297.02452</v>
      </c>
      <c r="D750" s="11">
        <v>0.148322704132305</v>
      </c>
      <c r="E750" s="8">
        <f t="shared" si="1"/>
        <v>0.1009678469</v>
      </c>
      <c r="F750" s="8"/>
    </row>
    <row r="751">
      <c r="A751" s="10">
        <v>44753.208333333336</v>
      </c>
      <c r="B751" s="11">
        <v>333.12</v>
      </c>
      <c r="C751" s="11">
        <v>286.65447</v>
      </c>
      <c r="D751" s="11">
        <v>0.162095954756958</v>
      </c>
      <c r="E751" s="8">
        <f t="shared" si="1"/>
        <v>0.1002105393</v>
      </c>
      <c r="F751" s="8"/>
    </row>
    <row r="752">
      <c r="A752" s="10">
        <v>44753.25</v>
      </c>
      <c r="B752" s="11">
        <v>330.57</v>
      </c>
      <c r="C752" s="11">
        <v>278.67461</v>
      </c>
      <c r="D752" s="11">
        <v>0.186222167853756</v>
      </c>
      <c r="E752" s="8">
        <f t="shared" si="1"/>
        <v>0.1004401218</v>
      </c>
      <c r="F752" s="8"/>
    </row>
    <row r="753">
      <c r="A753" s="10">
        <v>44753.291666666664</v>
      </c>
      <c r="B753" s="11">
        <v>326.88</v>
      </c>
      <c r="C753" s="11">
        <v>273.3733</v>
      </c>
      <c r="D753" s="11">
        <v>0.195727600317953</v>
      </c>
      <c r="E753" s="8">
        <f t="shared" si="1"/>
        <v>0.1010248359</v>
      </c>
      <c r="F753" s="8"/>
    </row>
    <row r="754">
      <c r="A754" s="10">
        <v>44753.333333333336</v>
      </c>
      <c r="B754" s="11">
        <v>335.82</v>
      </c>
      <c r="C754" s="11">
        <v>271.1139</v>
      </c>
      <c r="D754" s="11">
        <v>0.238667585837539</v>
      </c>
      <c r="E754" s="8">
        <f t="shared" si="1"/>
        <v>0.1025854869</v>
      </c>
      <c r="F754" s="8"/>
    </row>
    <row r="755">
      <c r="A755" s="10">
        <v>44753.375</v>
      </c>
      <c r="B755" s="11">
        <v>349.78</v>
      </c>
      <c r="C755" s="11">
        <v>272.16477</v>
      </c>
      <c r="D755" s="11">
        <v>0.285177357818941</v>
      </c>
      <c r="E755" s="8">
        <f t="shared" si="1"/>
        <v>0.1063598087</v>
      </c>
      <c r="F755" s="8"/>
    </row>
    <row r="756">
      <c r="A756" s="10">
        <v>44753.416666666664</v>
      </c>
      <c r="B756" s="11">
        <v>357.36</v>
      </c>
      <c r="C756" s="11">
        <v>277.36945</v>
      </c>
      <c r="D756" s="11">
        <v>0.288389907396074</v>
      </c>
      <c r="E756" s="8">
        <f t="shared" si="1"/>
        <v>0.1113342734</v>
      </c>
      <c r="F756" s="8"/>
    </row>
    <row r="757">
      <c r="A757" s="10">
        <v>44753.458333333336</v>
      </c>
      <c r="B757" s="11">
        <v>365.06</v>
      </c>
      <c r="C757" s="11">
        <v>287.02334</v>
      </c>
      <c r="D757" s="11">
        <v>0.271882628081744</v>
      </c>
      <c r="E757" s="8">
        <f t="shared" si="1"/>
        <v>0.1164163313</v>
      </c>
      <c r="F757" s="8"/>
    </row>
    <row r="758">
      <c r="A758" s="10">
        <v>44753.5</v>
      </c>
      <c r="B758" s="11">
        <v>376.35</v>
      </c>
      <c r="C758" s="11">
        <v>299.08391</v>
      </c>
      <c r="D758" s="11">
        <v>0.258342516653604</v>
      </c>
      <c r="E758" s="8">
        <f t="shared" si="1"/>
        <v>0.1221048321</v>
      </c>
      <c r="F758" s="8"/>
    </row>
    <row r="759">
      <c r="A759" s="10">
        <v>44753.541666666664</v>
      </c>
      <c r="B759" s="11">
        <v>373.53</v>
      </c>
      <c r="C759" s="11">
        <v>311.36866</v>
      </c>
      <c r="D759" s="11">
        <v>0.199639038816559</v>
      </c>
      <c r="E759" s="8">
        <f t="shared" si="1"/>
        <v>0.1276469225</v>
      </c>
      <c r="F759" s="8"/>
    </row>
    <row r="760">
      <c r="A760" s="10">
        <v>44753.583333333336</v>
      </c>
      <c r="B760" s="11">
        <v>351.55</v>
      </c>
      <c r="C760" s="11">
        <v>323.56897</v>
      </c>
      <c r="D760" s="11">
        <v>0.0864762464707293</v>
      </c>
      <c r="E760" s="8">
        <f t="shared" si="1"/>
        <v>0.1303859736</v>
      </c>
      <c r="F760" s="8"/>
    </row>
    <row r="761">
      <c r="A761" s="10">
        <v>44753.625</v>
      </c>
      <c r="B761" s="11">
        <v>336.56</v>
      </c>
      <c r="C761" s="11">
        <v>335.42555</v>
      </c>
      <c r="D761" s="11">
        <v>0.00338212160641911</v>
      </c>
      <c r="E761" s="8">
        <f t="shared" si="1"/>
        <v>0.1272471784</v>
      </c>
      <c r="F761" s="8"/>
    </row>
    <row r="762">
      <c r="A762" s="10">
        <v>44753.666666666664</v>
      </c>
      <c r="B762" s="11">
        <v>339.91</v>
      </c>
      <c r="C762" s="11">
        <v>343.92342</v>
      </c>
      <c r="D762" s="11">
        <v>0.0116695164289771</v>
      </c>
      <c r="E762" s="8">
        <f t="shared" si="1"/>
        <v>0.1245497175</v>
      </c>
      <c r="F762" s="8"/>
    </row>
    <row r="763">
      <c r="A763" s="10">
        <v>44753.708333333336</v>
      </c>
      <c r="B763" s="11">
        <v>350.77</v>
      </c>
      <c r="C763" s="11">
        <v>350.03778</v>
      </c>
      <c r="D763" s="11">
        <v>0.00209183134460509</v>
      </c>
      <c r="E763" s="8">
        <f t="shared" si="1"/>
        <v>0.12237531</v>
      </c>
      <c r="F763" s="8"/>
    </row>
    <row r="764">
      <c r="A764" s="10">
        <v>44753.75</v>
      </c>
      <c r="B764" s="11">
        <v>357.31</v>
      </c>
      <c r="C764" s="11">
        <v>352.99042</v>
      </c>
      <c r="D764" s="11">
        <v>0.0122371026386496</v>
      </c>
      <c r="E764" s="8">
        <f t="shared" si="1"/>
        <v>0.1215399741</v>
      </c>
      <c r="F764" s="8"/>
    </row>
    <row r="765">
      <c r="A765" s="10">
        <v>44753.791666666664</v>
      </c>
      <c r="B765" s="11">
        <v>355.57</v>
      </c>
      <c r="C765" s="11">
        <v>352.26087</v>
      </c>
      <c r="D765" s="11">
        <v>0.00939397554999504</v>
      </c>
      <c r="E765" s="8">
        <f t="shared" si="1"/>
        <v>0.1211076209</v>
      </c>
      <c r="F765" s="8"/>
    </row>
    <row r="766">
      <c r="A766" s="10">
        <v>44753.833333333336</v>
      </c>
      <c r="B766" s="11">
        <v>348.69</v>
      </c>
      <c r="C766" s="11">
        <v>348.21713</v>
      </c>
      <c r="D766" s="11">
        <v>0.00135797454881096</v>
      </c>
      <c r="E766" s="8">
        <f t="shared" si="1"/>
        <v>0.1207178094</v>
      </c>
      <c r="F766" s="8"/>
    </row>
    <row r="767">
      <c r="A767" s="10">
        <v>44753.875</v>
      </c>
      <c r="B767" s="11">
        <v>341.95</v>
      </c>
      <c r="C767" s="11">
        <v>342.31845</v>
      </c>
      <c r="D767" s="11">
        <v>0.00107633696051146</v>
      </c>
      <c r="E767" s="8">
        <f t="shared" si="1"/>
        <v>0.1202487608</v>
      </c>
      <c r="F767" s="8"/>
    </row>
    <row r="768">
      <c r="A768" s="10">
        <v>44753.916666666664</v>
      </c>
      <c r="B768" s="11">
        <v>335.5</v>
      </c>
      <c r="C768" s="11">
        <v>336.73193</v>
      </c>
      <c r="D768" s="11">
        <v>0.00365848881631147</v>
      </c>
      <c r="E768" s="8">
        <f t="shared" si="1"/>
        <v>0.1200793323</v>
      </c>
      <c r="F768" s="8"/>
    </row>
    <row r="769">
      <c r="A769" s="10">
        <v>44753.958333333336</v>
      </c>
      <c r="B769" s="11">
        <v>332.05</v>
      </c>
      <c r="C769" s="11">
        <v>333.06866</v>
      </c>
      <c r="D769" s="11">
        <v>0.00305840843746755</v>
      </c>
      <c r="E769" s="8">
        <f t="shared" si="1"/>
        <v>0.1199504922</v>
      </c>
      <c r="F769" s="8"/>
    </row>
    <row r="770">
      <c r="A770" s="10">
        <v>44751.0</v>
      </c>
      <c r="B770" s="11">
        <v>333.85</v>
      </c>
      <c r="C770" s="11">
        <v>323.38565</v>
      </c>
      <c r="D770" s="11">
        <v>0.0323587332956797</v>
      </c>
      <c r="E770" s="8">
        <f t="shared" si="1"/>
        <v>0.1186295463</v>
      </c>
      <c r="F770" s="8"/>
    </row>
    <row r="771">
      <c r="A771" s="10">
        <v>44751.041666666664</v>
      </c>
      <c r="B771" s="11">
        <v>339.68</v>
      </c>
      <c r="C771" s="11">
        <v>319.09686</v>
      </c>
      <c r="D771" s="11">
        <v>0.0645043639727448</v>
      </c>
      <c r="E771" s="8">
        <f t="shared" si="1"/>
        <v>0.1166835667</v>
      </c>
      <c r="F771" s="8"/>
    </row>
    <row r="772">
      <c r="A772" s="10">
        <v>44751.083333333336</v>
      </c>
      <c r="B772" s="11">
        <v>353.48</v>
      </c>
      <c r="C772" s="11">
        <v>311.63558</v>
      </c>
      <c r="D772" s="11">
        <v>0.134273564013454</v>
      </c>
      <c r="E772" s="8">
        <f t="shared" si="1"/>
        <v>0.1155255334</v>
      </c>
      <c r="F772" s="8"/>
    </row>
    <row r="773">
      <c r="A773" s="10">
        <v>44751.125</v>
      </c>
      <c r="B773" s="11">
        <v>344.05</v>
      </c>
      <c r="C773" s="11">
        <v>302.90839</v>
      </c>
      <c r="D773" s="11">
        <v>0.135821955938559</v>
      </c>
      <c r="E773" s="8">
        <f t="shared" si="1"/>
        <v>0.1139928367</v>
      </c>
      <c r="F773" s="8"/>
    </row>
    <row r="774">
      <c r="A774" s="10">
        <v>44751.166666666664</v>
      </c>
      <c r="B774" s="11">
        <v>322.56</v>
      </c>
      <c r="C774" s="11">
        <v>294.3863</v>
      </c>
      <c r="D774" s="11">
        <v>0.0957031628170196</v>
      </c>
      <c r="E774" s="8">
        <f t="shared" si="1"/>
        <v>0.1118003558</v>
      </c>
      <c r="F774" s="8"/>
    </row>
    <row r="775">
      <c r="A775" s="10">
        <v>44751.208333333336</v>
      </c>
      <c r="B775" s="11">
        <v>308.44</v>
      </c>
      <c r="C775" s="11">
        <v>287.46099</v>
      </c>
      <c r="D775" s="11">
        <v>0.0729803720497867</v>
      </c>
      <c r="E775" s="8">
        <f t="shared" si="1"/>
        <v>0.1080872066</v>
      </c>
      <c r="F775" s="8"/>
    </row>
    <row r="776">
      <c r="A776" s="10">
        <v>44751.25</v>
      </c>
      <c r="B776" s="11">
        <v>299.09</v>
      </c>
      <c r="C776" s="11">
        <v>283.50331</v>
      </c>
      <c r="D776" s="11">
        <v>0.0549788642679338</v>
      </c>
      <c r="E776" s="8">
        <f t="shared" si="1"/>
        <v>0.1026187356</v>
      </c>
      <c r="F776" s="8"/>
    </row>
    <row r="777">
      <c r="A777" s="10">
        <v>44751.291666666664</v>
      </c>
      <c r="B777" s="11">
        <v>304.48</v>
      </c>
      <c r="C777" s="11">
        <v>282.64049</v>
      </c>
      <c r="D777" s="11">
        <v>0.0772695730891211</v>
      </c>
      <c r="E777" s="8">
        <f t="shared" si="1"/>
        <v>0.09768298445</v>
      </c>
      <c r="F777" s="8"/>
    </row>
    <row r="778">
      <c r="A778" s="10">
        <v>44751.333333333336</v>
      </c>
      <c r="B778" s="11">
        <v>325.49</v>
      </c>
      <c r="C778" s="11">
        <v>285.09702</v>
      </c>
      <c r="D778" s="11">
        <v>0.141681523012762</v>
      </c>
      <c r="E778" s="8">
        <f t="shared" si="1"/>
        <v>0.0936418985</v>
      </c>
      <c r="F778" s="8"/>
    </row>
    <row r="779">
      <c r="A779" s="10">
        <v>44751.375</v>
      </c>
      <c r="B779" s="11">
        <v>343.53</v>
      </c>
      <c r="C779" s="11">
        <v>291.12613</v>
      </c>
      <c r="D779" s="11">
        <v>0.180004007197842</v>
      </c>
      <c r="E779" s="8">
        <f t="shared" si="1"/>
        <v>0.08925967556</v>
      </c>
      <c r="F779" s="8"/>
    </row>
    <row r="780">
      <c r="A780" s="10">
        <v>44751.416666666664</v>
      </c>
      <c r="B780" s="11">
        <v>360.47</v>
      </c>
      <c r="C780" s="11">
        <v>300.47056</v>
      </c>
      <c r="D780" s="11">
        <v>0.199684920878771</v>
      </c>
      <c r="E780" s="8">
        <f t="shared" si="1"/>
        <v>0.08556363445</v>
      </c>
      <c r="F780" s="8"/>
    </row>
    <row r="781">
      <c r="A781" s="10">
        <v>44751.458333333336</v>
      </c>
      <c r="B781" s="11">
        <v>364.25</v>
      </c>
      <c r="C781" s="11">
        <v>311.98931</v>
      </c>
      <c r="D781" s="11">
        <v>0.167507950833315</v>
      </c>
      <c r="E781" s="8">
        <f t="shared" si="1"/>
        <v>0.08121468957</v>
      </c>
      <c r="F781" s="8"/>
    </row>
    <row r="782">
      <c r="A782" s="10">
        <v>44751.5</v>
      </c>
      <c r="B782" s="11">
        <v>362.74</v>
      </c>
      <c r="C782" s="11">
        <v>322.33269</v>
      </c>
      <c r="D782" s="11">
        <v>0.125359019589356</v>
      </c>
      <c r="E782" s="8">
        <f t="shared" si="1"/>
        <v>0.07567371052</v>
      </c>
      <c r="F782" s="8"/>
    </row>
    <row r="783">
      <c r="A783" s="10">
        <v>44751.541666666664</v>
      </c>
      <c r="B783" s="11">
        <v>349.31</v>
      </c>
      <c r="C783" s="11">
        <v>329.80547</v>
      </c>
      <c r="D783" s="11">
        <v>0.0591394982017732</v>
      </c>
      <c r="E783" s="8">
        <f t="shared" si="1"/>
        <v>0.069819563</v>
      </c>
      <c r="F783" s="8"/>
    </row>
    <row r="784">
      <c r="A784" s="10">
        <v>44751.583333333336</v>
      </c>
      <c r="B784" s="11">
        <v>328.53</v>
      </c>
      <c r="C784" s="11">
        <v>334.84341</v>
      </c>
      <c r="D784" s="11">
        <v>0.0188548133588773</v>
      </c>
      <c r="E784" s="8">
        <f t="shared" si="1"/>
        <v>0.06700200329</v>
      </c>
      <c r="F784" s="8"/>
    </row>
    <row r="785">
      <c r="A785" s="10">
        <v>44751.625</v>
      </c>
      <c r="B785" s="11">
        <v>325.36</v>
      </c>
      <c r="C785" s="11">
        <v>339.7707</v>
      </c>
      <c r="D785" s="11">
        <v>0.042413015601404</v>
      </c>
      <c r="E785" s="8">
        <f t="shared" si="1"/>
        <v>0.06862829054</v>
      </c>
      <c r="F785" s="8"/>
    </row>
    <row r="786">
      <c r="A786" s="10">
        <v>44751.666666666664</v>
      </c>
      <c r="B786" s="11">
        <v>333.84</v>
      </c>
      <c r="C786" s="11">
        <v>342.84169</v>
      </c>
      <c r="D786" s="11">
        <v>0.0262561125515396</v>
      </c>
      <c r="E786" s="8">
        <f t="shared" si="1"/>
        <v>0.06923606537</v>
      </c>
      <c r="F786" s="8"/>
    </row>
    <row r="787">
      <c r="A787" s="10">
        <v>44751.708333333336</v>
      </c>
      <c r="B787" s="11">
        <v>346.58</v>
      </c>
      <c r="C787" s="11">
        <v>344.1315</v>
      </c>
      <c r="D787" s="11">
        <v>0.00711501272042799</v>
      </c>
      <c r="E787" s="8">
        <f t="shared" si="1"/>
        <v>0.0694453646</v>
      </c>
      <c r="F787" s="8"/>
    </row>
    <row r="788">
      <c r="A788" s="10">
        <v>44751.75</v>
      </c>
      <c r="B788" s="11">
        <v>352.01</v>
      </c>
      <c r="C788" s="11">
        <v>343.14219</v>
      </c>
      <c r="D788" s="11">
        <v>0.0258429603191608</v>
      </c>
      <c r="E788" s="8">
        <f t="shared" si="1"/>
        <v>0.07001227533</v>
      </c>
      <c r="F788" s="8"/>
    </row>
    <row r="789">
      <c r="A789" s="10">
        <v>44751.791666666664</v>
      </c>
      <c r="B789" s="11">
        <v>347.54</v>
      </c>
      <c r="C789" s="11">
        <v>340.75906</v>
      </c>
      <c r="D789" s="11">
        <v>0.0198995149241227</v>
      </c>
      <c r="E789" s="8">
        <f t="shared" si="1"/>
        <v>0.07045000614</v>
      </c>
      <c r="F789" s="8"/>
    </row>
    <row r="790">
      <c r="A790" s="10">
        <v>44751.833333333336</v>
      </c>
      <c r="B790" s="11">
        <v>344.87</v>
      </c>
      <c r="C790" s="11">
        <v>338.55194</v>
      </c>
      <c r="D790" s="11">
        <v>0.018662010916257</v>
      </c>
      <c r="E790" s="8">
        <f t="shared" si="1"/>
        <v>0.07117100766</v>
      </c>
      <c r="F790" s="8"/>
    </row>
    <row r="791">
      <c r="A791" s="10">
        <v>44751.875</v>
      </c>
      <c r="B791" s="11">
        <v>347.64</v>
      </c>
      <c r="C791" s="11">
        <v>337.22159</v>
      </c>
      <c r="D791" s="11">
        <v>0.0308948486957789</v>
      </c>
      <c r="E791" s="8">
        <f t="shared" si="1"/>
        <v>0.07241344565</v>
      </c>
      <c r="F791" s="8"/>
    </row>
    <row r="792">
      <c r="A792" s="10">
        <v>44751.916666666664</v>
      </c>
      <c r="B792" s="11">
        <v>347.69</v>
      </c>
      <c r="C792" s="11">
        <v>336.48845</v>
      </c>
      <c r="D792" s="11">
        <v>0.0332895527320477</v>
      </c>
      <c r="E792" s="8">
        <f t="shared" si="1"/>
        <v>0.07364807331</v>
      </c>
      <c r="F792" s="8"/>
    </row>
    <row r="793">
      <c r="A793" s="10">
        <v>44751.958333333336</v>
      </c>
      <c r="B793" s="11">
        <v>342.76</v>
      </c>
      <c r="C793" s="11">
        <v>335.98768</v>
      </c>
      <c r="D793" s="11">
        <v>0.0201564533556706</v>
      </c>
      <c r="E793" s="8">
        <f t="shared" si="1"/>
        <v>0.07436049185</v>
      </c>
      <c r="F793" s="8"/>
    </row>
    <row r="794">
      <c r="A794" s="10">
        <v>44752.0</v>
      </c>
      <c r="B794" s="11">
        <v>344.98</v>
      </c>
      <c r="C794" s="11">
        <v>324.13069</v>
      </c>
      <c r="D794" s="11">
        <v>0.0643237763138072</v>
      </c>
      <c r="E794" s="8">
        <f t="shared" si="1"/>
        <v>0.07569236864</v>
      </c>
      <c r="F794" s="8"/>
    </row>
    <row r="795">
      <c r="A795" s="10">
        <v>44752.041666666664</v>
      </c>
      <c r="B795" s="11">
        <v>349.26</v>
      </c>
      <c r="C795" s="11">
        <v>323.26283</v>
      </c>
      <c r="D795" s="11">
        <v>0.0804211545138053</v>
      </c>
      <c r="E795" s="8">
        <f t="shared" si="1"/>
        <v>0.07635556825</v>
      </c>
      <c r="F795" s="8"/>
    </row>
    <row r="796">
      <c r="A796" s="10">
        <v>44752.083333333336</v>
      </c>
      <c r="B796" s="11">
        <v>368.55</v>
      </c>
      <c r="C796" s="11">
        <v>319.52061</v>
      </c>
      <c r="D796" s="11">
        <v>0.153446721324173</v>
      </c>
      <c r="E796" s="8">
        <f t="shared" si="1"/>
        <v>0.0771544498</v>
      </c>
      <c r="F796" s="8"/>
    </row>
    <row r="797">
      <c r="A797" s="10">
        <v>44752.125</v>
      </c>
      <c r="B797" s="11">
        <v>368.15</v>
      </c>
      <c r="C797" s="11">
        <v>313.47266</v>
      </c>
      <c r="D797" s="11">
        <v>0.174424589372482</v>
      </c>
      <c r="E797" s="8">
        <f t="shared" si="1"/>
        <v>0.07876289286</v>
      </c>
      <c r="F797" s="8"/>
    </row>
    <row r="798">
      <c r="A798" s="10">
        <v>44752.166666666664</v>
      </c>
      <c r="B798" s="11">
        <v>367.34</v>
      </c>
      <c r="C798" s="11">
        <v>306.16825</v>
      </c>
      <c r="D798" s="11">
        <v>0.199797823582294</v>
      </c>
      <c r="E798" s="8">
        <f t="shared" si="1"/>
        <v>0.08310017039</v>
      </c>
      <c r="F798" s="8"/>
    </row>
    <row r="799">
      <c r="A799" s="10">
        <v>44752.208333333336</v>
      </c>
      <c r="B799" s="11">
        <v>368.11</v>
      </c>
      <c r="C799" s="11">
        <v>299.09593</v>
      </c>
      <c r="D799" s="11">
        <v>0.230742257174813</v>
      </c>
      <c r="E799" s="8">
        <f t="shared" si="1"/>
        <v>0.08967358227</v>
      </c>
      <c r="F799" s="8"/>
    </row>
    <row r="800">
      <c r="A800" s="10">
        <v>44752.25</v>
      </c>
      <c r="B800" s="11">
        <v>362.11</v>
      </c>
      <c r="C800" s="11">
        <v>294.09633</v>
      </c>
      <c r="D800" s="11">
        <v>0.231263239497072</v>
      </c>
      <c r="E800" s="8">
        <f t="shared" si="1"/>
        <v>0.09701876457</v>
      </c>
      <c r="F800" s="8"/>
    </row>
    <row r="801">
      <c r="A801" s="10">
        <v>44752.291666666664</v>
      </c>
      <c r="B801" s="11">
        <v>359.31</v>
      </c>
      <c r="C801" s="11">
        <v>291.83725</v>
      </c>
      <c r="D801" s="11">
        <v>0.231199923930204</v>
      </c>
      <c r="E801" s="8">
        <f t="shared" si="1"/>
        <v>0.1034325292</v>
      </c>
      <c r="F801" s="8"/>
    </row>
    <row r="802">
      <c r="A802" s="10">
        <v>44752.333333333336</v>
      </c>
      <c r="B802" s="11">
        <v>365.39</v>
      </c>
      <c r="C802" s="11">
        <v>292.36254</v>
      </c>
      <c r="D802" s="11">
        <v>0.249783915545404</v>
      </c>
      <c r="E802" s="8">
        <f t="shared" si="1"/>
        <v>0.1079367955</v>
      </c>
      <c r="F802" s="8"/>
    </row>
    <row r="803">
      <c r="A803" s="10">
        <v>44752.375</v>
      </c>
      <c r="B803" s="11">
        <v>367.18</v>
      </c>
      <c r="C803" s="11">
        <v>296.10874</v>
      </c>
      <c r="D803" s="11">
        <v>0.240017434135851</v>
      </c>
      <c r="E803" s="8">
        <f t="shared" si="1"/>
        <v>0.110437355</v>
      </c>
      <c r="F803" s="8"/>
    </row>
    <row r="804">
      <c r="A804" s="10">
        <v>44752.416666666664</v>
      </c>
      <c r="B804" s="11">
        <v>367.53</v>
      </c>
      <c r="C804" s="11">
        <v>304.02182</v>
      </c>
      <c r="D804" s="11">
        <v>0.208893493236768</v>
      </c>
      <c r="E804" s="8">
        <f t="shared" si="1"/>
        <v>0.1108210455</v>
      </c>
      <c r="F804" s="8"/>
    </row>
    <row r="805">
      <c r="A805" s="10">
        <v>44752.458333333336</v>
      </c>
      <c r="B805" s="11">
        <v>373.59</v>
      </c>
      <c r="C805" s="11">
        <v>315.4692</v>
      </c>
      <c r="D805" s="11">
        <v>0.184236052204145</v>
      </c>
      <c r="E805" s="8">
        <f t="shared" si="1"/>
        <v>0.1115180497</v>
      </c>
      <c r="F805" s="8"/>
    </row>
    <row r="806">
      <c r="A806" s="10">
        <v>44752.5</v>
      </c>
      <c r="B806" s="11">
        <v>376.6</v>
      </c>
      <c r="C806" s="11">
        <v>327.29852</v>
      </c>
      <c r="D806" s="11">
        <v>0.150631539672101</v>
      </c>
      <c r="E806" s="8">
        <f t="shared" si="1"/>
        <v>0.1125710714</v>
      </c>
      <c r="F806" s="8"/>
    </row>
    <row r="807">
      <c r="A807" s="10">
        <v>44752.541666666664</v>
      </c>
      <c r="B807" s="11">
        <v>367.52</v>
      </c>
      <c r="C807" s="11">
        <v>337.12986</v>
      </c>
      <c r="D807" s="11">
        <v>0.0901437208795446</v>
      </c>
      <c r="E807" s="8">
        <f t="shared" si="1"/>
        <v>0.113862914</v>
      </c>
      <c r="F807" s="8"/>
    </row>
    <row r="808">
      <c r="A808" s="10">
        <v>44752.583333333336</v>
      </c>
      <c r="B808" s="11">
        <v>343.87</v>
      </c>
      <c r="C808" s="11">
        <v>344.71529</v>
      </c>
      <c r="D808" s="11">
        <v>0.00245213956131733</v>
      </c>
      <c r="E808" s="8">
        <f t="shared" si="1"/>
        <v>0.1131794693</v>
      </c>
      <c r="F808" s="8"/>
    </row>
    <row r="809">
      <c r="A809" s="10">
        <v>44752.625</v>
      </c>
      <c r="B809" s="11">
        <v>329.11</v>
      </c>
      <c r="C809" s="11">
        <v>351.54862</v>
      </c>
      <c r="D809" s="11">
        <v>0.0638279279833327</v>
      </c>
      <c r="E809" s="8">
        <f t="shared" si="1"/>
        <v>0.1140717573</v>
      </c>
      <c r="F809" s="8"/>
    </row>
    <row r="810">
      <c r="A810" s="10">
        <v>44752.666666666664</v>
      </c>
      <c r="B810" s="11">
        <v>333.59</v>
      </c>
      <c r="C810" s="11">
        <v>355.72494</v>
      </c>
      <c r="D810" s="11">
        <v>0.0622248752083562</v>
      </c>
      <c r="E810" s="8">
        <f t="shared" si="1"/>
        <v>0.1155704557</v>
      </c>
      <c r="F810" s="8"/>
    </row>
    <row r="811">
      <c r="A811" s="10">
        <v>44752.708333333336</v>
      </c>
      <c r="B811" s="11">
        <v>343.78</v>
      </c>
      <c r="C811" s="11">
        <v>357.81371</v>
      </c>
      <c r="D811" s="11">
        <v>0.0392207162771936</v>
      </c>
      <c r="E811" s="8">
        <f t="shared" si="1"/>
        <v>0.1169081934</v>
      </c>
      <c r="F811" s="8"/>
    </row>
    <row r="812">
      <c r="A812" s="10">
        <v>44752.75</v>
      </c>
      <c r="B812" s="11">
        <v>351.89</v>
      </c>
      <c r="C812" s="11">
        <v>357.34137</v>
      </c>
      <c r="D812" s="11">
        <v>0.0152553565236513</v>
      </c>
      <c r="E812" s="8">
        <f t="shared" si="1"/>
        <v>0.1164670432</v>
      </c>
      <c r="F812" s="8"/>
    </row>
    <row r="813">
      <c r="A813" s="10">
        <v>44752.791666666664</v>
      </c>
      <c r="B813" s="11">
        <v>354.6</v>
      </c>
      <c r="C813" s="11">
        <v>354.56438</v>
      </c>
      <c r="D813" s="11">
        <v>1.00461304093757E-4</v>
      </c>
      <c r="E813" s="8">
        <f t="shared" si="1"/>
        <v>0.1156420827</v>
      </c>
      <c r="F813" s="8"/>
    </row>
    <row r="814">
      <c r="A814" s="10">
        <v>44752.833333333336</v>
      </c>
      <c r="B814" s="11">
        <v>354.31</v>
      </c>
      <c r="C814" s="11">
        <v>350.03092</v>
      </c>
      <c r="D814" s="11">
        <v>0.0122248628778281</v>
      </c>
      <c r="E814" s="8">
        <f t="shared" si="1"/>
        <v>0.1153738682</v>
      </c>
      <c r="F814" s="8"/>
    </row>
    <row r="815">
      <c r="A815" s="10">
        <v>44752.875</v>
      </c>
      <c r="B815" s="11">
        <v>349.77</v>
      </c>
      <c r="C815" s="11">
        <v>345.08944</v>
      </c>
      <c r="D815" s="11">
        <v>0.0135633243370181</v>
      </c>
      <c r="E815" s="8">
        <f t="shared" si="1"/>
        <v>0.1146517213</v>
      </c>
      <c r="F815" s="8"/>
    </row>
    <row r="816">
      <c r="A816" s="10">
        <v>44752.916666666664</v>
      </c>
      <c r="B816" s="11">
        <v>348.41</v>
      </c>
      <c r="C816" s="11">
        <v>341.29693</v>
      </c>
      <c r="D816" s="11">
        <v>0.0208412949978778</v>
      </c>
      <c r="E816" s="8">
        <f t="shared" si="1"/>
        <v>0.1141330439</v>
      </c>
      <c r="F816" s="8"/>
    </row>
    <row r="817">
      <c r="A817" s="10">
        <v>44752.958333333336</v>
      </c>
      <c r="B817" s="11">
        <v>347.34</v>
      </c>
      <c r="C817" s="11">
        <v>339.33373</v>
      </c>
      <c r="D817" s="11">
        <v>0.02359408833304</v>
      </c>
      <c r="E817" s="8">
        <f t="shared" si="1"/>
        <v>0.1142762787</v>
      </c>
      <c r="F817" s="8"/>
    </row>
    <row r="818">
      <c r="A818" s="10">
        <v>44753.0</v>
      </c>
      <c r="B818" s="11">
        <v>352.08</v>
      </c>
      <c r="C818" s="11">
        <v>317.61108</v>
      </c>
      <c r="D818" s="11">
        <v>0.108525558994982</v>
      </c>
      <c r="E818" s="8">
        <f t="shared" si="1"/>
        <v>0.1161180196</v>
      </c>
      <c r="F818" s="8"/>
    </row>
    <row r="819">
      <c r="A819" s="10">
        <v>44753.041666666664</v>
      </c>
      <c r="B819" s="11">
        <v>362.0</v>
      </c>
      <c r="C819" s="11">
        <v>313.23895</v>
      </c>
      <c r="D819" s="11">
        <v>0.155667262963306</v>
      </c>
      <c r="E819" s="8">
        <f t="shared" si="1"/>
        <v>0.1192532742</v>
      </c>
      <c r="F819" s="8"/>
    </row>
    <row r="820">
      <c r="A820" s="10">
        <v>44753.083333333336</v>
      </c>
      <c r="B820" s="11">
        <v>369.33</v>
      </c>
      <c r="C820" s="11">
        <v>306.10046</v>
      </c>
      <c r="D820" s="11">
        <v>0.206564668344503</v>
      </c>
      <c r="E820" s="8">
        <f t="shared" si="1"/>
        <v>0.121466522</v>
      </c>
      <c r="F820" s="8"/>
    </row>
    <row r="821">
      <c r="A821" s="10">
        <v>44753.125</v>
      </c>
      <c r="B821" s="11">
        <v>361.03</v>
      </c>
      <c r="C821" s="11">
        <v>297.05443</v>
      </c>
      <c r="D821" s="11">
        <v>0.215366490242208</v>
      </c>
      <c r="E821" s="8">
        <f t="shared" si="1"/>
        <v>0.1231724345</v>
      </c>
      <c r="F821" s="8"/>
    </row>
    <row r="822">
      <c r="A822" s="10">
        <v>44753.166666666664</v>
      </c>
      <c r="B822" s="11">
        <v>341.08</v>
      </c>
      <c r="C822" s="11">
        <v>287.17929</v>
      </c>
      <c r="D822" s="11">
        <v>0.187690101190792</v>
      </c>
      <c r="E822" s="8">
        <f t="shared" si="1"/>
        <v>0.1226679461</v>
      </c>
      <c r="F822" s="8"/>
    </row>
    <row r="823">
      <c r="A823" s="10">
        <v>44753.208333333336</v>
      </c>
      <c r="B823" s="11">
        <v>333.12</v>
      </c>
      <c r="C823" s="11">
        <v>277.98441</v>
      </c>
      <c r="D823" s="11">
        <v>0.198340583200331</v>
      </c>
      <c r="E823" s="8">
        <f t="shared" si="1"/>
        <v>0.1213178763</v>
      </c>
      <c r="F823" s="8"/>
    </row>
    <row r="824">
      <c r="A824" s="10">
        <v>44753.25</v>
      </c>
      <c r="B824" s="11">
        <v>330.57</v>
      </c>
      <c r="C824" s="11">
        <v>271.57614</v>
      </c>
      <c r="D824" s="11">
        <v>0.217227699016563</v>
      </c>
      <c r="E824" s="8">
        <f t="shared" si="1"/>
        <v>0.1207330621</v>
      </c>
      <c r="F824" s="8"/>
    </row>
    <row r="825">
      <c r="A825" s="10">
        <v>44753.291666666664</v>
      </c>
      <c r="B825" s="11">
        <v>326.88</v>
      </c>
      <c r="C825" s="11">
        <v>268.178</v>
      </c>
      <c r="D825" s="11">
        <v>0.218891929986799</v>
      </c>
      <c r="E825" s="8">
        <f t="shared" si="1"/>
        <v>0.120220229</v>
      </c>
      <c r="F825" s="8"/>
    </row>
    <row r="826">
      <c r="A826" s="10">
        <v>44753.333333333336</v>
      </c>
      <c r="B826" s="11">
        <v>335.82</v>
      </c>
      <c r="C826" s="11">
        <v>267.69536</v>
      </c>
      <c r="D826" s="11">
        <v>0.25448569597919</v>
      </c>
      <c r="E826" s="8">
        <f t="shared" si="1"/>
        <v>0.1204161366</v>
      </c>
      <c r="F826" s="8"/>
    </row>
    <row r="827">
      <c r="A827" s="10">
        <v>44753.375</v>
      </c>
      <c r="B827" s="11">
        <v>349.78</v>
      </c>
      <c r="C827" s="11">
        <v>270.00571</v>
      </c>
      <c r="D827" s="11">
        <v>0.295454085026572</v>
      </c>
      <c r="E827" s="8">
        <f t="shared" si="1"/>
        <v>0.122725997</v>
      </c>
      <c r="F827" s="8"/>
    </row>
    <row r="828">
      <c r="A828" s="10">
        <v>44753.416666666664</v>
      </c>
      <c r="B828" s="11">
        <v>357.36</v>
      </c>
      <c r="C828" s="11">
        <v>275.96907</v>
      </c>
      <c r="D828" s="11">
        <v>0.294927725052666</v>
      </c>
      <c r="E828" s="8">
        <f t="shared" si="1"/>
        <v>0.1263107567</v>
      </c>
      <c r="F828" s="8"/>
    </row>
    <row r="829">
      <c r="A829" s="10">
        <v>44753.458333333336</v>
      </c>
      <c r="B829" s="11">
        <v>365.06</v>
      </c>
      <c r="C829" s="11">
        <v>286.07261</v>
      </c>
      <c r="D829" s="11">
        <v>0.27610958630398</v>
      </c>
      <c r="E829" s="8">
        <f t="shared" si="1"/>
        <v>0.1301388206</v>
      </c>
      <c r="F829" s="8"/>
    </row>
    <row r="830">
      <c r="A830" s="10">
        <v>44753.5</v>
      </c>
      <c r="B830" s="11">
        <v>376.35</v>
      </c>
      <c r="C830" s="11">
        <v>298.34921</v>
      </c>
      <c r="D830" s="11">
        <v>0.261441248662934</v>
      </c>
      <c r="E830" s="8">
        <f t="shared" si="1"/>
        <v>0.1347558918</v>
      </c>
      <c r="F830" s="8"/>
    </row>
    <row r="831">
      <c r="A831" s="10">
        <v>44753.541666666664</v>
      </c>
      <c r="B831" s="11">
        <v>373.53</v>
      </c>
      <c r="C831" s="11">
        <v>310.71716</v>
      </c>
      <c r="D831" s="11">
        <v>0.202154396622317</v>
      </c>
      <c r="E831" s="8">
        <f t="shared" si="1"/>
        <v>0.1394230033</v>
      </c>
      <c r="F831" s="8"/>
    </row>
    <row r="832">
      <c r="A832" s="10">
        <v>44753.583333333336</v>
      </c>
      <c r="B832" s="11">
        <v>351.55</v>
      </c>
      <c r="C832" s="11">
        <v>322.90966</v>
      </c>
      <c r="D832" s="11">
        <v>0.0886945903073944</v>
      </c>
      <c r="E832" s="8">
        <f t="shared" si="1"/>
        <v>0.1430164387</v>
      </c>
      <c r="F832" s="8"/>
    </row>
    <row r="833">
      <c r="A833" s="10">
        <v>44753.625</v>
      </c>
      <c r="B833" s="11">
        <v>336.56</v>
      </c>
      <c r="C833" s="11">
        <v>334.60865</v>
      </c>
      <c r="D833" s="11">
        <v>0.00583173806176257</v>
      </c>
      <c r="E833" s="8">
        <f t="shared" si="1"/>
        <v>0.1405999308</v>
      </c>
      <c r="F833" s="8"/>
    </row>
    <row r="834">
      <c r="A834" s="10">
        <v>44753.666666666664</v>
      </c>
      <c r="B834" s="11">
        <v>339.91</v>
      </c>
      <c r="C834" s="11">
        <v>342.80102</v>
      </c>
      <c r="D834" s="11">
        <v>0.00843352216396546</v>
      </c>
      <c r="E834" s="8">
        <f t="shared" si="1"/>
        <v>0.1383586244</v>
      </c>
      <c r="F834" s="8"/>
    </row>
    <row r="835">
      <c r="A835" s="10">
        <v>44753.708333333336</v>
      </c>
      <c r="B835" s="11">
        <v>350.77</v>
      </c>
      <c r="C835" s="11">
        <v>348.36423</v>
      </c>
      <c r="D835" s="11">
        <v>0.00690590420262138</v>
      </c>
      <c r="E835" s="8">
        <f t="shared" si="1"/>
        <v>0.1370121739</v>
      </c>
      <c r="F835" s="8"/>
    </row>
    <row r="836">
      <c r="A836" s="10">
        <v>44753.75</v>
      </c>
      <c r="B836" s="11">
        <v>357.31</v>
      </c>
      <c r="C836" s="11">
        <v>350.56652</v>
      </c>
      <c r="D836" s="11">
        <v>0.0192359498562497</v>
      </c>
      <c r="E836" s="8">
        <f t="shared" si="1"/>
        <v>0.137178032</v>
      </c>
      <c r="F836" s="8"/>
    </row>
    <row r="837">
      <c r="A837" s="10">
        <v>44753.791666666664</v>
      </c>
      <c r="B837" s="11">
        <v>355.57</v>
      </c>
      <c r="C837" s="11">
        <v>349.12933</v>
      </c>
      <c r="D837" s="11">
        <v>0.0184478055739402</v>
      </c>
      <c r="E837" s="8">
        <f t="shared" si="1"/>
        <v>0.1379425047</v>
      </c>
      <c r="F837" s="8"/>
    </row>
    <row r="838">
      <c r="A838" s="10">
        <v>44753.833333333336</v>
      </c>
      <c r="B838" s="11">
        <v>348.69</v>
      </c>
      <c r="C838" s="11">
        <v>344.62898</v>
      </c>
      <c r="D838" s="11">
        <v>0.0117837449421693</v>
      </c>
      <c r="E838" s="8">
        <f t="shared" si="1"/>
        <v>0.1379241248</v>
      </c>
      <c r="F838" s="8"/>
    </row>
    <row r="839">
      <c r="A839" s="10">
        <v>44753.875</v>
      </c>
      <c r="B839" s="11">
        <v>341.95</v>
      </c>
      <c r="C839" s="11">
        <v>338.42173</v>
      </c>
      <c r="D839" s="11">
        <v>0.0104256603144247</v>
      </c>
      <c r="E839" s="8">
        <f t="shared" si="1"/>
        <v>0.1377933888</v>
      </c>
      <c r="F839" s="8"/>
    </row>
    <row r="840">
      <c r="A840" s="10">
        <v>44753.916666666664</v>
      </c>
      <c r="B840" s="11">
        <v>335.5</v>
      </c>
      <c r="C840" s="11">
        <v>332.50044</v>
      </c>
      <c r="D840" s="11">
        <v>0.00902122114485013</v>
      </c>
      <c r="E840" s="8">
        <f t="shared" si="1"/>
        <v>0.1373008857</v>
      </c>
      <c r="F840" s="8"/>
    </row>
    <row r="841">
      <c r="A841" s="10">
        <v>44753.958333333336</v>
      </c>
      <c r="B841" s="11">
        <v>332.05</v>
      </c>
      <c r="C841" s="11">
        <v>328.52413</v>
      </c>
      <c r="D841" s="11">
        <v>0.0107324536556873</v>
      </c>
      <c r="E841" s="8">
        <f t="shared" si="1"/>
        <v>0.1367649842</v>
      </c>
      <c r="F841" s="8"/>
    </row>
    <row r="842">
      <c r="A842" s="10">
        <v>44754.0</v>
      </c>
      <c r="B842" s="11">
        <v>330.0</v>
      </c>
      <c r="C842" s="11">
        <v>316.35572</v>
      </c>
      <c r="D842" s="11">
        <v>0.043129550494614</v>
      </c>
      <c r="E842" s="8">
        <f t="shared" si="1"/>
        <v>0.1340401506</v>
      </c>
      <c r="F842" s="8"/>
    </row>
    <row r="843">
      <c r="A843" s="10">
        <v>44754.041666666664</v>
      </c>
      <c r="B843" s="11">
        <v>336.36</v>
      </c>
      <c r="C843" s="11">
        <v>306.15142</v>
      </c>
      <c r="D843" s="11">
        <v>0.0986720231446257</v>
      </c>
      <c r="E843" s="8">
        <f t="shared" si="1"/>
        <v>0.1316653489</v>
      </c>
      <c r="F843" s="8"/>
    </row>
    <row r="844">
      <c r="A844" s="10">
        <v>44754.083333333336</v>
      </c>
      <c r="B844" s="11">
        <v>354.13</v>
      </c>
      <c r="C844" s="11">
        <v>290.85047</v>
      </c>
      <c r="D844" s="11">
        <v>0.217567226210774</v>
      </c>
      <c r="E844" s="8">
        <f t="shared" si="1"/>
        <v>0.1321237888</v>
      </c>
      <c r="F844" s="8"/>
    </row>
    <row r="845">
      <c r="A845" s="10">
        <v>44754.125</v>
      </c>
      <c r="B845" s="11">
        <v>346.75</v>
      </c>
      <c r="C845" s="11">
        <v>273.8903</v>
      </c>
      <c r="D845" s="11">
        <v>0.266017818082641</v>
      </c>
      <c r="E845" s="8">
        <f t="shared" si="1"/>
        <v>0.1342342608</v>
      </c>
      <c r="F845" s="8"/>
    </row>
    <row r="846">
      <c r="A846" s="10">
        <v>44754.166666666664</v>
      </c>
      <c r="B846" s="11">
        <v>327.8</v>
      </c>
      <c r="C846" s="11">
        <v>257.1205</v>
      </c>
      <c r="D846" s="11">
        <v>0.274888622260768</v>
      </c>
      <c r="E846" s="8">
        <f t="shared" si="1"/>
        <v>0.1378675325</v>
      </c>
      <c r="F846" s="8"/>
    </row>
    <row r="847">
      <c r="A847" s="10">
        <v>44754.208333333336</v>
      </c>
      <c r="B847" s="11">
        <v>317.88</v>
      </c>
      <c r="C847" s="11">
        <v>243.08982</v>
      </c>
      <c r="D847" s="11">
        <v>0.30766479649374</v>
      </c>
      <c r="E847" s="8">
        <f t="shared" si="1"/>
        <v>0.1424227081</v>
      </c>
      <c r="F847" s="8"/>
    </row>
    <row r="848">
      <c r="A848" s="10">
        <v>44754.25</v>
      </c>
      <c r="B848" s="11">
        <v>312.38</v>
      </c>
      <c r="C848" s="11">
        <v>233.9312</v>
      </c>
      <c r="D848" s="11">
        <v>0.335349880648669</v>
      </c>
      <c r="E848" s="8">
        <f t="shared" si="1"/>
        <v>0.1473444656</v>
      </c>
      <c r="F848" s="8"/>
    </row>
    <row r="849">
      <c r="A849" s="10">
        <v>44754.291666666664</v>
      </c>
      <c r="B849" s="11">
        <v>308.08</v>
      </c>
      <c r="C849" s="11">
        <v>229.4039</v>
      </c>
      <c r="D849" s="11">
        <v>0.342958859897325</v>
      </c>
      <c r="E849" s="8">
        <f t="shared" si="1"/>
        <v>0.152513921</v>
      </c>
      <c r="F849" s="8"/>
    </row>
    <row r="850">
      <c r="A850" s="10">
        <v>44754.333333333336</v>
      </c>
      <c r="B850" s="11">
        <v>309.95</v>
      </c>
      <c r="C850" s="11">
        <v>229.3422</v>
      </c>
      <c r="D850" s="11">
        <v>0.351473911037741</v>
      </c>
      <c r="E850" s="8">
        <f t="shared" si="1"/>
        <v>0.1565550967</v>
      </c>
      <c r="F850" s="8"/>
    </row>
    <row r="851">
      <c r="A851" s="10">
        <v>44754.375</v>
      </c>
      <c r="B851" s="11">
        <v>322.23</v>
      </c>
      <c r="C851" s="11">
        <v>233.26954</v>
      </c>
      <c r="D851" s="11">
        <v>0.381363379033542</v>
      </c>
      <c r="E851" s="8">
        <f t="shared" si="1"/>
        <v>0.1601346506</v>
      </c>
      <c r="F851" s="8"/>
    </row>
    <row r="852">
      <c r="A852" s="10">
        <v>44754.416666666664</v>
      </c>
      <c r="B852" s="11">
        <v>334.78</v>
      </c>
      <c r="C852" s="11">
        <v>241.08525</v>
      </c>
      <c r="D852" s="11">
        <v>0.388637421824852</v>
      </c>
      <c r="E852" s="8">
        <f t="shared" si="1"/>
        <v>0.1640392213</v>
      </c>
      <c r="F852" s="8"/>
    </row>
    <row r="853">
      <c r="A853" s="10">
        <v>44754.458333333336</v>
      </c>
      <c r="B853" s="11">
        <v>339.84</v>
      </c>
      <c r="C853" s="11">
        <v>251.78094</v>
      </c>
      <c r="D853" s="11">
        <v>0.349744742393923</v>
      </c>
      <c r="E853" s="8">
        <f t="shared" si="1"/>
        <v>0.1671073528</v>
      </c>
      <c r="F853" s="8"/>
    </row>
    <row r="854">
      <c r="A854" s="10">
        <v>44754.5</v>
      </c>
      <c r="B854" s="11">
        <v>349.38</v>
      </c>
      <c r="C854" s="11">
        <v>262.32304</v>
      </c>
      <c r="D854" s="11">
        <v>0.331869286052799</v>
      </c>
      <c r="E854" s="8">
        <f t="shared" si="1"/>
        <v>0.1700418544</v>
      </c>
      <c r="F854" s="8"/>
    </row>
    <row r="855">
      <c r="A855" s="10">
        <v>44754.541666666664</v>
      </c>
      <c r="B855" s="11">
        <v>343.79</v>
      </c>
      <c r="C855" s="11">
        <v>270.64977</v>
      </c>
      <c r="D855" s="11">
        <v>0.270239394624277</v>
      </c>
      <c r="E855" s="8">
        <f t="shared" si="1"/>
        <v>0.1728787293</v>
      </c>
      <c r="F855" s="8"/>
    </row>
    <row r="856">
      <c r="A856" s="10">
        <v>44754.583333333336</v>
      </c>
      <c r="B856" s="11">
        <v>320.13</v>
      </c>
      <c r="C856" s="11">
        <v>277.552</v>
      </c>
      <c r="D856" s="11">
        <v>0.15340548798063</v>
      </c>
      <c r="E856" s="8">
        <f t="shared" si="1"/>
        <v>0.1755750167</v>
      </c>
      <c r="F856" s="8"/>
    </row>
    <row r="857">
      <c r="A857" s="10">
        <v>44754.625</v>
      </c>
      <c r="B857" s="11">
        <v>308.2</v>
      </c>
      <c r="C857" s="11">
        <v>285.1976</v>
      </c>
      <c r="D857" s="11">
        <v>0.0806542551550222</v>
      </c>
      <c r="E857" s="8">
        <f t="shared" si="1"/>
        <v>0.1786926215</v>
      </c>
      <c r="F857" s="8"/>
    </row>
    <row r="858">
      <c r="A858" s="10">
        <v>44754.666666666664</v>
      </c>
      <c r="B858" s="11">
        <v>316.11</v>
      </c>
      <c r="C858" s="11">
        <v>291.51828</v>
      </c>
      <c r="D858" s="11">
        <v>0.084357385752962</v>
      </c>
      <c r="E858" s="8">
        <f t="shared" si="1"/>
        <v>0.1818561159</v>
      </c>
      <c r="F858" s="8"/>
    </row>
    <row r="859">
      <c r="A859" s="10">
        <v>44754.708333333336</v>
      </c>
      <c r="B859" s="11">
        <v>310.36</v>
      </c>
      <c r="C859" s="11">
        <v>298.0856</v>
      </c>
      <c r="D859" s="11">
        <v>0.0411774335962556</v>
      </c>
      <c r="E859" s="8">
        <f t="shared" si="1"/>
        <v>0.1832840963</v>
      </c>
      <c r="F859" s="8"/>
    </row>
    <row r="860">
      <c r="A860" s="10">
        <v>44754.75</v>
      </c>
      <c r="B860" s="11">
        <v>311.89</v>
      </c>
      <c r="C860" s="11">
        <v>304.0852</v>
      </c>
      <c r="D860" s="11">
        <v>0.0256664908387517</v>
      </c>
      <c r="E860" s="8">
        <f t="shared" si="1"/>
        <v>0.1835520355</v>
      </c>
      <c r="F860" s="8"/>
    </row>
    <row r="861">
      <c r="A861" s="10">
        <v>44754.791666666664</v>
      </c>
      <c r="B861" s="11">
        <v>322.21</v>
      </c>
      <c r="C861" s="11">
        <v>307.29039</v>
      </c>
      <c r="D861" s="11">
        <v>0.0485521529000629</v>
      </c>
      <c r="E861" s="8">
        <f t="shared" si="1"/>
        <v>0.1848063833</v>
      </c>
      <c r="F861" s="8"/>
    </row>
    <row r="862">
      <c r="A862" s="10">
        <v>44754.833333333336</v>
      </c>
      <c r="B862" s="11">
        <v>328.57</v>
      </c>
      <c r="C862" s="11">
        <v>307.47387</v>
      </c>
      <c r="D862" s="11">
        <v>0.0686111310857082</v>
      </c>
      <c r="E862" s="8">
        <f t="shared" si="1"/>
        <v>0.187174191</v>
      </c>
      <c r="F862" s="8"/>
    </row>
    <row r="863">
      <c r="A863" s="10">
        <v>44754.875</v>
      </c>
      <c r="B863" s="11">
        <v>330.62</v>
      </c>
      <c r="C863" s="11">
        <v>306.59565</v>
      </c>
      <c r="D863" s="11">
        <v>0.0783584176748757</v>
      </c>
      <c r="E863" s="8">
        <f t="shared" si="1"/>
        <v>0.1900047226</v>
      </c>
      <c r="F863" s="8"/>
    </row>
    <row r="864">
      <c r="A864" s="10">
        <v>44754.916666666664</v>
      </c>
      <c r="B864" s="11">
        <v>327.97</v>
      </c>
      <c r="C864" s="11">
        <v>305.90543</v>
      </c>
      <c r="D864" s="11">
        <v>0.0721287294573359</v>
      </c>
      <c r="E864" s="8">
        <f t="shared" si="1"/>
        <v>0.1926342021</v>
      </c>
      <c r="F864" s="8"/>
    </row>
    <row r="865">
      <c r="A865" s="10">
        <v>44754.958333333336</v>
      </c>
      <c r="B865" s="11">
        <v>326.54</v>
      </c>
      <c r="C865" s="11">
        <v>305.95143</v>
      </c>
      <c r="D865" s="11">
        <v>0.0672935897047449</v>
      </c>
      <c r="E865" s="8">
        <f t="shared" si="1"/>
        <v>0.1949909161</v>
      </c>
      <c r="F865" s="8"/>
    </row>
    <row r="866">
      <c r="A866" s="10">
        <v>44752.0</v>
      </c>
      <c r="B866" s="11">
        <v>344.98</v>
      </c>
      <c r="C866" s="11">
        <v>329.80406</v>
      </c>
      <c r="D866" s="11">
        <v>0.0460150187356699</v>
      </c>
      <c r="E866" s="8">
        <f t="shared" si="1"/>
        <v>0.1951111439</v>
      </c>
      <c r="F866" s="8"/>
    </row>
    <row r="867">
      <c r="A867" s="10">
        <v>44752.041666666664</v>
      </c>
      <c r="B867" s="11">
        <v>349.26</v>
      </c>
      <c r="C867" s="11">
        <v>331.93079</v>
      </c>
      <c r="D867" s="11">
        <v>0.0522072989974807</v>
      </c>
      <c r="E867" s="8">
        <f t="shared" si="1"/>
        <v>0.1931751138</v>
      </c>
      <c r="F867" s="8"/>
    </row>
    <row r="868">
      <c r="A868" s="10">
        <v>44752.083333333336</v>
      </c>
      <c r="B868" s="11">
        <v>368.55</v>
      </c>
      <c r="C868" s="11">
        <v>330.51654</v>
      </c>
      <c r="D868" s="11">
        <v>0.11507278879296</v>
      </c>
      <c r="E868" s="8">
        <f t="shared" si="1"/>
        <v>0.1889045122</v>
      </c>
      <c r="F868" s="8"/>
    </row>
    <row r="869">
      <c r="A869" s="10">
        <v>44752.125</v>
      </c>
      <c r="B869" s="11">
        <v>368.15</v>
      </c>
      <c r="C869" s="11">
        <v>325.4751</v>
      </c>
      <c r="D869" s="11">
        <v>0.131115713613729</v>
      </c>
      <c r="E869" s="8">
        <f t="shared" si="1"/>
        <v>0.1832835912</v>
      </c>
      <c r="F869" s="8"/>
    </row>
    <row r="870">
      <c r="A870" s="10">
        <v>44752.166666666664</v>
      </c>
      <c r="B870" s="11">
        <v>367.34</v>
      </c>
      <c r="C870" s="11">
        <v>318.37781</v>
      </c>
      <c r="D870" s="11">
        <v>0.153786440078848</v>
      </c>
      <c r="E870" s="8">
        <f t="shared" si="1"/>
        <v>0.1782376669</v>
      </c>
      <c r="F870" s="8"/>
    </row>
    <row r="871">
      <c r="A871" s="10">
        <v>44752.208333333336</v>
      </c>
      <c r="B871" s="11">
        <v>368.11</v>
      </c>
      <c r="C871" s="11">
        <v>310.99224</v>
      </c>
      <c r="D871" s="11">
        <v>0.18366297499899</v>
      </c>
      <c r="E871" s="8">
        <f t="shared" si="1"/>
        <v>0.1730709244</v>
      </c>
      <c r="F871" s="8"/>
    </row>
    <row r="872">
      <c r="A872" s="10">
        <v>44752.25</v>
      </c>
      <c r="B872" s="11">
        <v>362.11</v>
      </c>
      <c r="C872" s="11">
        <v>305.41796</v>
      </c>
      <c r="D872" s="11">
        <v>0.185621173031212</v>
      </c>
      <c r="E872" s="8">
        <f t="shared" si="1"/>
        <v>0.1668322282</v>
      </c>
      <c r="F872" s="8"/>
    </row>
    <row r="873">
      <c r="A873" s="10">
        <v>44752.291666666664</v>
      </c>
      <c r="B873" s="11">
        <v>359.31</v>
      </c>
      <c r="C873" s="11">
        <v>302.50412</v>
      </c>
      <c r="D873" s="11">
        <v>0.187785475450714</v>
      </c>
      <c r="E873" s="8">
        <f t="shared" si="1"/>
        <v>0.1603666705</v>
      </c>
      <c r="F873" s="8"/>
    </row>
    <row r="874">
      <c r="A874" s="10">
        <v>44752.333333333336</v>
      </c>
      <c r="B874" s="11">
        <v>365.39</v>
      </c>
      <c r="C874" s="11">
        <v>302.16478</v>
      </c>
      <c r="D874" s="11">
        <v>0.209240865199445</v>
      </c>
      <c r="E874" s="8">
        <f t="shared" si="1"/>
        <v>0.1544402936</v>
      </c>
      <c r="F874" s="8"/>
    </row>
    <row r="875">
      <c r="A875" s="10">
        <v>44752.375</v>
      </c>
      <c r="B875" s="11">
        <v>367.18</v>
      </c>
      <c r="C875" s="11">
        <v>304.61432</v>
      </c>
      <c r="D875" s="11">
        <v>0.2053931016769</v>
      </c>
      <c r="E875" s="8">
        <f t="shared" si="1"/>
        <v>0.1471081987</v>
      </c>
      <c r="F875" s="8"/>
    </row>
    <row r="876">
      <c r="A876" s="10">
        <v>44752.416666666664</v>
      </c>
      <c r="B876" s="11">
        <v>367.53</v>
      </c>
      <c r="C876" s="11">
        <v>310.86721</v>
      </c>
      <c r="D876" s="11">
        <v>0.182273292831366</v>
      </c>
      <c r="E876" s="8">
        <f t="shared" si="1"/>
        <v>0.1385096934</v>
      </c>
      <c r="F876" s="8"/>
    </row>
    <row r="877">
      <c r="A877" s="10">
        <v>44752.458333333336</v>
      </c>
      <c r="B877" s="11">
        <v>373.59</v>
      </c>
      <c r="C877" s="11">
        <v>320.9571</v>
      </c>
      <c r="D877" s="11">
        <v>0.163987336625361</v>
      </c>
      <c r="E877" s="8">
        <f t="shared" si="1"/>
        <v>0.1307698015</v>
      </c>
      <c r="F877" s="8"/>
    </row>
    <row r="878">
      <c r="A878" s="10">
        <v>44752.5</v>
      </c>
      <c r="B878" s="11">
        <v>376.6</v>
      </c>
      <c r="C878" s="11">
        <v>331.74104</v>
      </c>
      <c r="D878" s="11">
        <v>0.135222823199686</v>
      </c>
      <c r="E878" s="8">
        <f t="shared" si="1"/>
        <v>0.1225761988</v>
      </c>
      <c r="F878" s="8"/>
    </row>
    <row r="879">
      <c r="A879" s="10">
        <v>44752.541666666664</v>
      </c>
      <c r="B879" s="11">
        <v>367.52</v>
      </c>
      <c r="C879" s="11">
        <v>340.6006</v>
      </c>
      <c r="D879" s="11">
        <v>0.0790350927156323</v>
      </c>
      <c r="E879" s="8">
        <f t="shared" si="1"/>
        <v>0.1146093529</v>
      </c>
      <c r="F879" s="8"/>
    </row>
    <row r="880">
      <c r="A880" s="10">
        <v>44752.583333333336</v>
      </c>
      <c r="B880" s="11">
        <v>343.87</v>
      </c>
      <c r="C880" s="11">
        <v>346.80777</v>
      </c>
      <c r="D880" s="11">
        <v>0.00847088864243151</v>
      </c>
      <c r="E880" s="8">
        <f t="shared" si="1"/>
        <v>0.1085704113</v>
      </c>
      <c r="F880" s="8"/>
    </row>
    <row r="881">
      <c r="A881" s="10">
        <v>44752.625</v>
      </c>
      <c r="B881" s="11">
        <v>329.11</v>
      </c>
      <c r="C881" s="11">
        <v>352.08498</v>
      </c>
      <c r="D881" s="11">
        <v>0.0652540758767953</v>
      </c>
      <c r="E881" s="8">
        <f t="shared" si="1"/>
        <v>0.1079287371</v>
      </c>
      <c r="F881" s="8"/>
    </row>
    <row r="882">
      <c r="A882" s="10">
        <v>44752.666666666664</v>
      </c>
      <c r="B882" s="11">
        <v>333.59</v>
      </c>
      <c r="C882" s="11">
        <v>355.05042</v>
      </c>
      <c r="D882" s="11">
        <v>0.0604433026723359</v>
      </c>
      <c r="E882" s="8">
        <f t="shared" si="1"/>
        <v>0.106932317</v>
      </c>
      <c r="F882" s="8"/>
    </row>
    <row r="883">
      <c r="A883" s="10">
        <v>44752.708333333336</v>
      </c>
      <c r="B883" s="11">
        <v>343.78</v>
      </c>
      <c r="C883" s="11">
        <v>356.23939</v>
      </c>
      <c r="D883" s="11">
        <v>0.034974767950282</v>
      </c>
      <c r="E883" s="8">
        <f t="shared" si="1"/>
        <v>0.1066738726</v>
      </c>
      <c r="F883" s="8"/>
    </row>
    <row r="884">
      <c r="A884" s="10">
        <v>44752.75</v>
      </c>
      <c r="B884" s="11">
        <v>351.89</v>
      </c>
      <c r="C884" s="11">
        <v>355.19883</v>
      </c>
      <c r="D884" s="11">
        <v>0.0093154304590474</v>
      </c>
      <c r="E884" s="8">
        <f t="shared" si="1"/>
        <v>0.1059925784</v>
      </c>
      <c r="F884" s="8"/>
    </row>
    <row r="885">
      <c r="A885" s="10">
        <v>44752.791666666664</v>
      </c>
      <c r="B885" s="11">
        <v>354.6</v>
      </c>
      <c r="C885" s="11">
        <v>352.66532</v>
      </c>
      <c r="D885" s="11">
        <v>0.00548588106139842</v>
      </c>
      <c r="E885" s="8">
        <f t="shared" si="1"/>
        <v>0.1041981504</v>
      </c>
      <c r="F885" s="8"/>
    </row>
    <row r="886">
      <c r="A886" s="10">
        <v>44752.833333333336</v>
      </c>
      <c r="B886" s="11">
        <v>354.31</v>
      </c>
      <c r="C886" s="11">
        <v>349.16647</v>
      </c>
      <c r="D886" s="11">
        <v>0.0147308818054608</v>
      </c>
      <c r="E886" s="8">
        <f t="shared" si="1"/>
        <v>0.1019531401</v>
      </c>
      <c r="F886" s="8"/>
    </row>
    <row r="887">
      <c r="A887" s="10">
        <v>44752.875</v>
      </c>
      <c r="B887" s="11">
        <v>349.77</v>
      </c>
      <c r="C887" s="11">
        <v>346.05886</v>
      </c>
      <c r="D887" s="11">
        <v>0.0107240138281678</v>
      </c>
      <c r="E887" s="8">
        <f t="shared" si="1"/>
        <v>0.09913503989</v>
      </c>
      <c r="F887" s="8"/>
    </row>
    <row r="888">
      <c r="A888" s="10">
        <v>44752.916666666664</v>
      </c>
      <c r="B888" s="11">
        <v>348.41</v>
      </c>
      <c r="C888" s="11">
        <v>344.78348</v>
      </c>
      <c r="D888" s="11">
        <v>0.0105182533687519</v>
      </c>
      <c r="E888" s="8">
        <f t="shared" si="1"/>
        <v>0.09656793672</v>
      </c>
      <c r="F888" s="8"/>
    </row>
    <row r="889">
      <c r="A889" s="10">
        <v>44752.958333333336</v>
      </c>
      <c r="B889" s="11">
        <v>347.34</v>
      </c>
      <c r="C889" s="11">
        <v>345.42403</v>
      </c>
      <c r="D889" s="11">
        <v>0.00554671891240444</v>
      </c>
      <c r="E889" s="8">
        <f t="shared" si="1"/>
        <v>0.09399515044</v>
      </c>
      <c r="F889" s="8"/>
    </row>
    <row r="890">
      <c r="A890" s="10">
        <v>44753.0</v>
      </c>
      <c r="B890" s="11">
        <v>352.08</v>
      </c>
      <c r="C890" s="11">
        <v>325.88284</v>
      </c>
      <c r="D890" s="11">
        <v>0.0803882769648134</v>
      </c>
      <c r="E890" s="8">
        <f t="shared" si="1"/>
        <v>0.09542736953</v>
      </c>
      <c r="F890" s="8"/>
    </row>
    <row r="891">
      <c r="A891" s="10">
        <v>44753.041666666664</v>
      </c>
      <c r="B891" s="11">
        <v>362.0</v>
      </c>
      <c r="C891" s="11">
        <v>321.36915</v>
      </c>
      <c r="D891" s="11">
        <v>0.126430461666902</v>
      </c>
      <c r="E891" s="8">
        <f t="shared" si="1"/>
        <v>0.09852000131</v>
      </c>
      <c r="F891" s="8"/>
    </row>
    <row r="892">
      <c r="A892" s="10">
        <v>44753.083333333336</v>
      </c>
      <c r="B892" s="11">
        <v>369.33</v>
      </c>
      <c r="C892" s="11">
        <v>314.03801</v>
      </c>
      <c r="D892" s="11">
        <v>0.176067826948718</v>
      </c>
      <c r="E892" s="8">
        <f t="shared" si="1"/>
        <v>0.1010614612</v>
      </c>
      <c r="F892" s="8"/>
    </row>
    <row r="893">
      <c r="A893" s="10">
        <v>44753.125</v>
      </c>
      <c r="B893" s="11">
        <v>361.03</v>
      </c>
      <c r="C893" s="11">
        <v>304.92297</v>
      </c>
      <c r="D893" s="11">
        <v>0.184003946964047</v>
      </c>
      <c r="E893" s="8">
        <f t="shared" si="1"/>
        <v>0.1032651376</v>
      </c>
      <c r="F893" s="8"/>
    </row>
    <row r="894">
      <c r="A894" s="10">
        <v>44753.166666666664</v>
      </c>
      <c r="B894" s="11">
        <v>341.08</v>
      </c>
      <c r="C894" s="11">
        <v>295.1967</v>
      </c>
      <c r="D894" s="11">
        <v>0.155432970626026</v>
      </c>
      <c r="E894" s="8">
        <f t="shared" si="1"/>
        <v>0.1033337431</v>
      </c>
      <c r="F894" s="8"/>
    </row>
    <row r="895">
      <c r="A895" s="10">
        <v>44753.208333333336</v>
      </c>
      <c r="B895" s="11">
        <v>333.12</v>
      </c>
      <c r="C895" s="11">
        <v>286.1852</v>
      </c>
      <c r="D895" s="11">
        <v>0.164001492739666</v>
      </c>
      <c r="E895" s="8">
        <f t="shared" si="1"/>
        <v>0.1025145146</v>
      </c>
      <c r="F895" s="8"/>
    </row>
    <row r="896">
      <c r="A896" s="10">
        <v>44753.25</v>
      </c>
      <c r="B896" s="11">
        <v>330.57</v>
      </c>
      <c r="C896" s="11">
        <v>279.55806</v>
      </c>
      <c r="D896" s="11">
        <v>0.18247350836531</v>
      </c>
      <c r="E896" s="8">
        <f t="shared" si="1"/>
        <v>0.1023833619</v>
      </c>
      <c r="F896" s="8"/>
    </row>
    <row r="897">
      <c r="A897" s="10">
        <v>44753.291666666664</v>
      </c>
      <c r="B897" s="11">
        <v>326.88</v>
      </c>
      <c r="C897" s="11">
        <v>275.35434</v>
      </c>
      <c r="D897" s="11">
        <v>0.187124924197672</v>
      </c>
      <c r="E897" s="8">
        <f t="shared" si="1"/>
        <v>0.102355839</v>
      </c>
      <c r="F897" s="8"/>
    </row>
    <row r="898">
      <c r="A898" s="10">
        <v>44753.333333333336</v>
      </c>
      <c r="B898" s="11">
        <v>335.82</v>
      </c>
      <c r="C898" s="11">
        <v>273.86737</v>
      </c>
      <c r="D898" s="11">
        <v>0.226213988179752</v>
      </c>
      <c r="E898" s="8">
        <f t="shared" si="1"/>
        <v>0.1030630524</v>
      </c>
      <c r="F898" s="8"/>
    </row>
    <row r="899">
      <c r="A899" s="10">
        <v>44753.375</v>
      </c>
      <c r="B899" s="11">
        <v>349.78</v>
      </c>
      <c r="C899" s="11">
        <v>275.37429</v>
      </c>
      <c r="D899" s="11">
        <v>0.270198463335121</v>
      </c>
      <c r="E899" s="8">
        <f t="shared" si="1"/>
        <v>0.1057632758</v>
      </c>
      <c r="F899" s="8"/>
    </row>
    <row r="900">
      <c r="A900" s="10">
        <v>44753.416666666664</v>
      </c>
      <c r="B900" s="11">
        <v>357.36</v>
      </c>
      <c r="C900" s="11">
        <v>280.83273</v>
      </c>
      <c r="D900" s="11">
        <v>0.27250125012138</v>
      </c>
      <c r="E900" s="8">
        <f t="shared" si="1"/>
        <v>0.1095227741</v>
      </c>
      <c r="F900" s="8"/>
    </row>
    <row r="901">
      <c r="A901" s="10">
        <v>44753.458333333336</v>
      </c>
      <c r="B901" s="11">
        <v>365.06</v>
      </c>
      <c r="C901" s="11">
        <v>290.62874</v>
      </c>
      <c r="D901" s="11">
        <v>0.256104265531344</v>
      </c>
      <c r="E901" s="8">
        <f t="shared" si="1"/>
        <v>0.1133609794</v>
      </c>
      <c r="F901" s="8"/>
    </row>
    <row r="902">
      <c r="A902" s="10">
        <v>44753.5</v>
      </c>
      <c r="B902" s="11">
        <v>376.35</v>
      </c>
      <c r="C902" s="11">
        <v>302.46379</v>
      </c>
      <c r="D902" s="11">
        <v>0.244281174946594</v>
      </c>
      <c r="E902" s="8">
        <f t="shared" si="1"/>
        <v>0.1179050774</v>
      </c>
      <c r="F902" s="8"/>
    </row>
    <row r="903">
      <c r="A903" s="10">
        <v>44753.541666666664</v>
      </c>
      <c r="B903" s="11">
        <v>373.53</v>
      </c>
      <c r="C903" s="11">
        <v>314.27068</v>
      </c>
      <c r="D903" s="11">
        <v>0.188561401909971</v>
      </c>
      <c r="E903" s="8">
        <f t="shared" si="1"/>
        <v>0.1224686736</v>
      </c>
      <c r="F903" s="8"/>
    </row>
    <row r="904">
      <c r="A904" s="10">
        <v>44753.583333333336</v>
      </c>
      <c r="B904" s="11">
        <v>351.55</v>
      </c>
      <c r="C904" s="11">
        <v>325.80781</v>
      </c>
      <c r="D904" s="11">
        <v>0.0790103527598064</v>
      </c>
      <c r="E904" s="8">
        <f t="shared" si="1"/>
        <v>0.125407818</v>
      </c>
      <c r="F904" s="8"/>
    </row>
    <row r="905">
      <c r="A905" s="10">
        <v>44753.625</v>
      </c>
      <c r="B905" s="11">
        <v>336.56</v>
      </c>
      <c r="C905" s="11">
        <v>337.01779</v>
      </c>
      <c r="D905" s="11">
        <v>0.00135835559303854</v>
      </c>
      <c r="E905" s="8">
        <f t="shared" si="1"/>
        <v>0.1227454963</v>
      </c>
      <c r="F905" s="8"/>
    </row>
    <row r="906">
      <c r="A906" s="10">
        <v>44753.666666666664</v>
      </c>
      <c r="B906" s="11">
        <v>339.91</v>
      </c>
      <c r="C906" s="11">
        <v>344.87936</v>
      </c>
      <c r="D906" s="11">
        <v>0.01440898057802</v>
      </c>
      <c r="E906" s="8">
        <f t="shared" si="1"/>
        <v>0.1208273995</v>
      </c>
      <c r="F906" s="8"/>
    </row>
    <row r="907">
      <c r="A907" s="10">
        <v>44753.708333333336</v>
      </c>
      <c r="B907" s="11">
        <v>350.77</v>
      </c>
      <c r="C907" s="11">
        <v>350.15397</v>
      </c>
      <c r="D907" s="11">
        <v>0.00175931176790589</v>
      </c>
      <c r="E907" s="8">
        <f t="shared" si="1"/>
        <v>0.1194434222</v>
      </c>
      <c r="F907" s="8"/>
    </row>
    <row r="908">
      <c r="A908" s="10">
        <v>44753.75</v>
      </c>
      <c r="B908" s="11">
        <v>357.31</v>
      </c>
      <c r="C908" s="11">
        <v>352.21477</v>
      </c>
      <c r="D908" s="11">
        <v>0.0144662587545661</v>
      </c>
      <c r="E908" s="8">
        <f t="shared" si="1"/>
        <v>0.11965804</v>
      </c>
      <c r="F908" s="8"/>
    </row>
    <row r="909">
      <c r="A909" s="10">
        <v>44753.791666666664</v>
      </c>
      <c r="B909" s="11">
        <v>355.57</v>
      </c>
      <c r="C909" s="11">
        <v>350.8415</v>
      </c>
      <c r="D909" s="11">
        <v>0.0134775960084539</v>
      </c>
      <c r="E909" s="8">
        <f t="shared" si="1"/>
        <v>0.1199910282</v>
      </c>
      <c r="F909" s="8"/>
    </row>
    <row r="910">
      <c r="A910" s="10">
        <v>44753.833333333336</v>
      </c>
      <c r="B910" s="11">
        <v>348.69</v>
      </c>
      <c r="C910" s="11">
        <v>346.5045</v>
      </c>
      <c r="D910" s="11">
        <v>0.00630727739466584</v>
      </c>
      <c r="E910" s="8">
        <f t="shared" si="1"/>
        <v>0.1196400446</v>
      </c>
      <c r="F910" s="8"/>
    </row>
    <row r="911">
      <c r="A911" s="10">
        <v>44753.875</v>
      </c>
      <c r="B911" s="11">
        <v>341.95</v>
      </c>
      <c r="C911" s="11">
        <v>340.5629</v>
      </c>
      <c r="D911" s="11">
        <v>0.00407296273316904</v>
      </c>
      <c r="E911" s="8">
        <f t="shared" si="1"/>
        <v>0.1193629175</v>
      </c>
      <c r="F911" s="8"/>
    </row>
    <row r="912">
      <c r="A912" s="10">
        <v>44753.916666666664</v>
      </c>
      <c r="B912" s="11">
        <v>335.5</v>
      </c>
      <c r="C912" s="11">
        <v>335.01374</v>
      </c>
      <c r="D912" s="11">
        <v>0.00145146285641901</v>
      </c>
      <c r="E912" s="8">
        <f t="shared" si="1"/>
        <v>0.1189851346</v>
      </c>
      <c r="F912" s="8"/>
    </row>
    <row r="913">
      <c r="A913" s="10">
        <v>44753.958333333336</v>
      </c>
      <c r="B913" s="11">
        <v>332.05</v>
      </c>
      <c r="C913" s="11">
        <v>331.36393</v>
      </c>
      <c r="D913" s="11">
        <v>0.00207044260973132</v>
      </c>
      <c r="E913" s="8">
        <f t="shared" si="1"/>
        <v>0.1188402897</v>
      </c>
      <c r="F913" s="8"/>
    </row>
    <row r="914">
      <c r="A914" s="10">
        <v>44754.0</v>
      </c>
      <c r="B914" s="11">
        <v>330.0</v>
      </c>
      <c r="C914" s="11">
        <v>316.40526</v>
      </c>
      <c r="D914" s="11">
        <v>0.0429662262883998</v>
      </c>
      <c r="E914" s="8">
        <f t="shared" si="1"/>
        <v>0.1172810376</v>
      </c>
      <c r="F914" s="8"/>
    </row>
    <row r="915">
      <c r="A915" s="10">
        <v>44754.041666666664</v>
      </c>
      <c r="B915" s="11">
        <v>336.36</v>
      </c>
      <c r="C915" s="11">
        <v>306.35729</v>
      </c>
      <c r="D915" s="11">
        <v>0.0979337230721685</v>
      </c>
      <c r="E915" s="8">
        <f t="shared" si="1"/>
        <v>0.1160936735</v>
      </c>
      <c r="F915" s="8"/>
    </row>
    <row r="916">
      <c r="A916" s="10">
        <v>44754.083333333336</v>
      </c>
      <c r="B916" s="11">
        <v>354.13</v>
      </c>
      <c r="C916" s="11">
        <v>291.71368</v>
      </c>
      <c r="D916" s="11">
        <v>0.213964322825038</v>
      </c>
      <c r="E916" s="8">
        <f t="shared" si="1"/>
        <v>0.1176726942</v>
      </c>
      <c r="F916" s="8"/>
    </row>
    <row r="917">
      <c r="A917" s="10">
        <v>44754.125</v>
      </c>
      <c r="B917" s="11">
        <v>346.75</v>
      </c>
      <c r="C917" s="11">
        <v>275.59119</v>
      </c>
      <c r="D917" s="11">
        <v>0.258204226339746</v>
      </c>
      <c r="E917" s="8">
        <f t="shared" si="1"/>
        <v>0.1207643725</v>
      </c>
      <c r="F917" s="8"/>
    </row>
    <row r="918">
      <c r="A918" s="10">
        <v>44754.166666666664</v>
      </c>
      <c r="B918" s="11">
        <v>327.8</v>
      </c>
      <c r="C918" s="11">
        <v>259.58152</v>
      </c>
      <c r="D918" s="11">
        <v>0.262801758769268</v>
      </c>
      <c r="E918" s="8">
        <f t="shared" si="1"/>
        <v>0.125238072</v>
      </c>
      <c r="F918" s="8"/>
    </row>
    <row r="919">
      <c r="A919" s="10">
        <v>44754.208333333336</v>
      </c>
      <c r="B919" s="11">
        <v>317.88</v>
      </c>
      <c r="C919" s="11">
        <v>246.18354</v>
      </c>
      <c r="D919" s="11">
        <v>0.291231737101513</v>
      </c>
      <c r="E919" s="8">
        <f t="shared" si="1"/>
        <v>0.1305393322</v>
      </c>
      <c r="F919" s="8"/>
    </row>
    <row r="920">
      <c r="A920" s="10">
        <v>44754.25</v>
      </c>
      <c r="B920" s="11">
        <v>312.38</v>
      </c>
      <c r="C920" s="11">
        <v>237.98164</v>
      </c>
      <c r="D920" s="11">
        <v>0.312622267835451</v>
      </c>
      <c r="E920" s="8">
        <f t="shared" si="1"/>
        <v>0.1359621971</v>
      </c>
      <c r="F920" s="8"/>
    </row>
    <row r="921">
      <c r="A921" s="10">
        <v>44754.291666666664</v>
      </c>
      <c r="B921" s="11">
        <v>308.08</v>
      </c>
      <c r="C921" s="11">
        <v>234.76228</v>
      </c>
      <c r="D921" s="11">
        <v>0.312306218869573</v>
      </c>
      <c r="E921" s="8">
        <f t="shared" si="1"/>
        <v>0.1411780844</v>
      </c>
      <c r="F921" s="8"/>
    </row>
    <row r="922">
      <c r="A922" s="10">
        <v>44754.333333333336</v>
      </c>
      <c r="B922" s="11">
        <v>309.95</v>
      </c>
      <c r="C922" s="11">
        <v>235.4478</v>
      </c>
      <c r="D922" s="11">
        <v>0.316427675263901</v>
      </c>
      <c r="E922" s="8">
        <f t="shared" si="1"/>
        <v>0.1449369881</v>
      </c>
      <c r="F922" s="8"/>
    </row>
    <row r="923">
      <c r="A923" s="10">
        <v>44754.375</v>
      </c>
      <c r="B923" s="11">
        <v>322.23</v>
      </c>
      <c r="C923" s="11">
        <v>239.06377</v>
      </c>
      <c r="D923" s="11">
        <v>0.347883035559926</v>
      </c>
      <c r="E923" s="8">
        <f t="shared" si="1"/>
        <v>0.1481738452</v>
      </c>
      <c r="F923" s="8"/>
    </row>
    <row r="924">
      <c r="A924" s="10">
        <v>44754.416666666664</v>
      </c>
      <c r="B924" s="11">
        <v>334.78</v>
      </c>
      <c r="C924" s="11">
        <v>246.094</v>
      </c>
      <c r="D924" s="11">
        <v>0.360374491048136</v>
      </c>
      <c r="E924" s="8">
        <f t="shared" si="1"/>
        <v>0.1518352303</v>
      </c>
      <c r="F924" s="8"/>
    </row>
    <row r="925">
      <c r="A925" s="10">
        <v>44754.458333333336</v>
      </c>
      <c r="B925" s="11">
        <v>339.84</v>
      </c>
      <c r="C925" s="11">
        <v>256.60738</v>
      </c>
      <c r="D925" s="11">
        <v>0.324357857517581</v>
      </c>
      <c r="E925" s="8">
        <f t="shared" si="1"/>
        <v>0.1546791299</v>
      </c>
      <c r="F925" s="8"/>
    </row>
    <row r="926">
      <c r="A926" s="10">
        <v>44754.5</v>
      </c>
      <c r="B926" s="11">
        <v>349.38</v>
      </c>
      <c r="C926" s="11">
        <v>268.34172</v>
      </c>
      <c r="D926" s="11">
        <v>0.301996573622618</v>
      </c>
      <c r="E926" s="8">
        <f t="shared" si="1"/>
        <v>0.1570839382</v>
      </c>
      <c r="F926" s="8"/>
    </row>
    <row r="927">
      <c r="A927" s="10">
        <v>44754.541666666664</v>
      </c>
      <c r="B927" s="11">
        <v>343.79</v>
      </c>
      <c r="C927" s="11">
        <v>279.14266</v>
      </c>
      <c r="D927" s="11">
        <v>0.23159247676439</v>
      </c>
      <c r="E927" s="8">
        <f t="shared" si="1"/>
        <v>0.1588768997</v>
      </c>
      <c r="F927" s="8"/>
    </row>
    <row r="928">
      <c r="A928" s="10">
        <v>44754.583333333336</v>
      </c>
      <c r="B928" s="11">
        <v>320.13</v>
      </c>
      <c r="C928" s="11">
        <v>289.76347</v>
      </c>
      <c r="D928" s="11">
        <v>0.104797647543356</v>
      </c>
      <c r="E928" s="8">
        <f t="shared" si="1"/>
        <v>0.1599513703</v>
      </c>
      <c r="F928" s="8"/>
    </row>
    <row r="929">
      <c r="A929" s="10">
        <v>44754.625</v>
      </c>
      <c r="B929" s="11">
        <v>308.2</v>
      </c>
      <c r="C929" s="11">
        <v>301.26505</v>
      </c>
      <c r="D929" s="11">
        <v>0.0230194308964814</v>
      </c>
      <c r="E929" s="8">
        <f t="shared" si="1"/>
        <v>0.1608539151</v>
      </c>
      <c r="F929" s="8"/>
    </row>
    <row r="930">
      <c r="A930" s="10">
        <v>44754.666666666664</v>
      </c>
      <c r="B930" s="11">
        <v>316.11</v>
      </c>
      <c r="C930" s="11">
        <v>310.81629</v>
      </c>
      <c r="D930" s="11">
        <v>0.0170316362762068</v>
      </c>
      <c r="E930" s="8">
        <f t="shared" si="1"/>
        <v>0.1609631924</v>
      </c>
      <c r="F930" s="8"/>
    </row>
    <row r="931">
      <c r="A931" s="10">
        <v>44754.708333333336</v>
      </c>
      <c r="B931" s="11">
        <v>310.36</v>
      </c>
      <c r="C931" s="11">
        <v>320.06851</v>
      </c>
      <c r="D931" s="11">
        <v>0.0303325997299765</v>
      </c>
      <c r="E931" s="8">
        <f t="shared" si="1"/>
        <v>0.1621537461</v>
      </c>
      <c r="F931" s="8"/>
    </row>
    <row r="932">
      <c r="A932" s="10">
        <v>44754.75</v>
      </c>
      <c r="B932" s="11">
        <v>311.89</v>
      </c>
      <c r="C932" s="11">
        <v>327.93323</v>
      </c>
      <c r="D932" s="11">
        <v>0.0489222455437041</v>
      </c>
      <c r="E932" s="8">
        <f t="shared" si="1"/>
        <v>0.1635894122</v>
      </c>
      <c r="F932" s="8"/>
    </row>
    <row r="933">
      <c r="A933" s="10">
        <v>44754.791666666664</v>
      </c>
      <c r="B933" s="11">
        <v>322.21</v>
      </c>
      <c r="C933" s="11">
        <v>331.97232</v>
      </c>
      <c r="D933" s="11">
        <v>0.0294070300800983</v>
      </c>
      <c r="E933" s="8">
        <f t="shared" si="1"/>
        <v>0.1642531386</v>
      </c>
      <c r="F933" s="8"/>
    </row>
    <row r="934">
      <c r="A934" s="10">
        <v>44754.833333333336</v>
      </c>
      <c r="B934" s="11">
        <v>328.57</v>
      </c>
      <c r="C934" s="11">
        <v>331.98938</v>
      </c>
      <c r="D934" s="11">
        <v>0.0102996668146432</v>
      </c>
      <c r="E934" s="8">
        <f t="shared" si="1"/>
        <v>0.1644194882</v>
      </c>
      <c r="F934" s="8"/>
    </row>
    <row r="935">
      <c r="A935" s="10">
        <v>44754.875</v>
      </c>
      <c r="B935" s="11">
        <v>330.62</v>
      </c>
      <c r="C935" s="11">
        <v>329.74642</v>
      </c>
      <c r="D935" s="11">
        <v>0.0026492478674977</v>
      </c>
      <c r="E935" s="8">
        <f t="shared" si="1"/>
        <v>0.1643601667</v>
      </c>
      <c r="F935" s="8"/>
    </row>
    <row r="936">
      <c r="A936" s="10">
        <v>44754.916666666664</v>
      </c>
      <c r="B936" s="11">
        <v>327.97</v>
      </c>
      <c r="C936" s="11">
        <v>327.00524</v>
      </c>
      <c r="D936" s="11">
        <v>0.00295028911463318</v>
      </c>
      <c r="E936" s="8">
        <f t="shared" si="1"/>
        <v>0.1644226178</v>
      </c>
      <c r="F936" s="8"/>
    </row>
    <row r="937">
      <c r="A937" s="10">
        <v>44754.958333333336</v>
      </c>
      <c r="B937" s="11">
        <v>326.54</v>
      </c>
      <c r="C937" s="11">
        <v>324.97203</v>
      </c>
      <c r="D937" s="11">
        <v>0.00482493831853775</v>
      </c>
      <c r="E937" s="8">
        <f t="shared" si="1"/>
        <v>0.1645373885</v>
      </c>
      <c r="F937" s="8"/>
    </row>
    <row r="938">
      <c r="A938" s="10">
        <v>44755.0</v>
      </c>
      <c r="B938" s="11">
        <v>324.33</v>
      </c>
      <c r="C938" s="11">
        <v>295.0885</v>
      </c>
      <c r="D938" s="11">
        <v>0.0990940006133752</v>
      </c>
      <c r="E938" s="8">
        <f t="shared" si="1"/>
        <v>0.1668760457</v>
      </c>
      <c r="F938" s="8"/>
    </row>
    <row r="939">
      <c r="A939" s="10">
        <v>44755.041666666664</v>
      </c>
      <c r="B939" s="11">
        <v>333.26</v>
      </c>
      <c r="C939" s="11">
        <v>293.35097</v>
      </c>
      <c r="D939" s="11">
        <v>0.136045331638071</v>
      </c>
      <c r="E939" s="8">
        <f t="shared" si="1"/>
        <v>0.1684640294</v>
      </c>
      <c r="F939" s="8"/>
    </row>
    <row r="940">
      <c r="A940" s="10">
        <v>44755.083333333336</v>
      </c>
      <c r="B940" s="11">
        <v>353.93</v>
      </c>
      <c r="C940" s="11">
        <v>289.57666</v>
      </c>
      <c r="D940" s="11">
        <v>0.222232482410702</v>
      </c>
      <c r="E940" s="8">
        <f t="shared" si="1"/>
        <v>0.1688085361</v>
      </c>
      <c r="F940" s="8"/>
    </row>
    <row r="941">
      <c r="A941" s="10">
        <v>44755.125</v>
      </c>
      <c r="B941" s="11">
        <v>360.27</v>
      </c>
      <c r="C941" s="11">
        <v>284.43336</v>
      </c>
      <c r="D941" s="11">
        <v>0.266623577487535</v>
      </c>
      <c r="E941" s="8">
        <f t="shared" si="1"/>
        <v>0.1691593424</v>
      </c>
      <c r="F941" s="8"/>
    </row>
    <row r="942">
      <c r="A942" s="10">
        <v>44755.166666666664</v>
      </c>
      <c r="B942" s="11">
        <v>354.73</v>
      </c>
      <c r="C942" s="11">
        <v>278.33487</v>
      </c>
      <c r="D942" s="11">
        <v>0.274472005609645</v>
      </c>
      <c r="E942" s="8">
        <f t="shared" si="1"/>
        <v>0.1696456026</v>
      </c>
      <c r="F942" s="8"/>
    </row>
    <row r="943">
      <c r="A943" s="10">
        <v>44755.208333333336</v>
      </c>
      <c r="B943" s="11">
        <v>351.64</v>
      </c>
      <c r="C943" s="11">
        <v>272.9263</v>
      </c>
      <c r="D943" s="11">
        <v>0.288406430600495</v>
      </c>
      <c r="E943" s="8">
        <f t="shared" si="1"/>
        <v>0.1695278815</v>
      </c>
      <c r="F943" s="8"/>
    </row>
    <row r="944">
      <c r="A944" s="10">
        <v>44755.25</v>
      </c>
      <c r="B944" s="11">
        <v>353.86</v>
      </c>
      <c r="C944" s="11">
        <v>270.61151</v>
      </c>
      <c r="D944" s="11">
        <v>0.307631002095956</v>
      </c>
      <c r="E944" s="8">
        <f t="shared" si="1"/>
        <v>0.1693199121</v>
      </c>
      <c r="F944" s="8"/>
    </row>
    <row r="945">
      <c r="A945" s="10">
        <v>44755.291666666664</v>
      </c>
      <c r="B945" s="11">
        <v>357.45</v>
      </c>
      <c r="C945" s="11">
        <v>271.68954</v>
      </c>
      <c r="D945" s="11">
        <v>0.315656097765118</v>
      </c>
      <c r="E945" s="8">
        <f t="shared" si="1"/>
        <v>0.1694594904</v>
      </c>
      <c r="F945" s="8"/>
    </row>
    <row r="946">
      <c r="A946" s="10">
        <v>44755.333333333336</v>
      </c>
      <c r="B946" s="11">
        <v>361.4</v>
      </c>
      <c r="C946" s="11">
        <v>274.80683</v>
      </c>
      <c r="D946" s="11">
        <v>0.315105596174592</v>
      </c>
      <c r="E946" s="8">
        <f t="shared" si="1"/>
        <v>0.1694044038</v>
      </c>
      <c r="F946" s="8"/>
    </row>
    <row r="947">
      <c r="A947" s="10">
        <v>44755.375</v>
      </c>
      <c r="B947" s="11">
        <v>369.91</v>
      </c>
      <c r="C947" s="11">
        <v>279.50864</v>
      </c>
      <c r="D947" s="11">
        <v>0.323429572695856</v>
      </c>
      <c r="E947" s="8">
        <f t="shared" si="1"/>
        <v>0.1683855095</v>
      </c>
      <c r="F947" s="8"/>
    </row>
    <row r="948">
      <c r="A948" s="10">
        <v>44755.416666666664</v>
      </c>
      <c r="B948" s="11">
        <v>379.5</v>
      </c>
      <c r="C948" s="11">
        <v>287.29797</v>
      </c>
      <c r="D948" s="11">
        <v>0.320928233499178</v>
      </c>
      <c r="E948" s="8">
        <f t="shared" si="1"/>
        <v>0.1667419154</v>
      </c>
      <c r="F948" s="8"/>
    </row>
    <row r="949">
      <c r="A949" s="10">
        <v>44755.458333333336</v>
      </c>
      <c r="B949" s="11">
        <v>383.16</v>
      </c>
      <c r="C949" s="11">
        <v>298.68241</v>
      </c>
      <c r="D949" s="11">
        <v>0.282834164891062</v>
      </c>
      <c r="E949" s="8">
        <f t="shared" si="1"/>
        <v>0.1650117616</v>
      </c>
      <c r="F949" s="8"/>
    </row>
    <row r="950">
      <c r="A950" s="10">
        <v>44755.5</v>
      </c>
      <c r="B950" s="11">
        <v>386.2</v>
      </c>
      <c r="C950" s="11">
        <v>311.80421</v>
      </c>
      <c r="D950" s="11">
        <v>0.238597772621479</v>
      </c>
      <c r="E950" s="8">
        <f t="shared" si="1"/>
        <v>0.1623701449</v>
      </c>
      <c r="F950" s="8"/>
    </row>
    <row r="951">
      <c r="A951" s="10">
        <v>44755.541666666664</v>
      </c>
      <c r="B951" s="11">
        <v>380.27</v>
      </c>
      <c r="C951" s="11">
        <v>323.82284</v>
      </c>
      <c r="D951" s="11">
        <v>0.174314943319007</v>
      </c>
      <c r="E951" s="8">
        <f t="shared" si="1"/>
        <v>0.159983581</v>
      </c>
      <c r="F951" s="8"/>
    </row>
    <row r="952">
      <c r="A952" s="10">
        <v>44755.583333333336</v>
      </c>
      <c r="B952" s="11">
        <v>357.75</v>
      </c>
      <c r="C952" s="11">
        <v>333.96995</v>
      </c>
      <c r="D952" s="11">
        <v>0.0712041607336229</v>
      </c>
      <c r="E952" s="8">
        <f t="shared" si="1"/>
        <v>0.1585838524</v>
      </c>
      <c r="F952" s="8"/>
    </row>
    <row r="953">
      <c r="A953" s="10">
        <v>44755.625</v>
      </c>
      <c r="B953" s="11">
        <v>345.08</v>
      </c>
      <c r="C953" s="11">
        <v>342.74736</v>
      </c>
      <c r="D953" s="11">
        <v>0.00680571252248294</v>
      </c>
      <c r="E953" s="8">
        <f t="shared" si="1"/>
        <v>0.1579082808</v>
      </c>
      <c r="F953" s="8"/>
    </row>
    <row r="954">
      <c r="A954" s="10">
        <v>44755.666666666664</v>
      </c>
      <c r="B954" s="11">
        <v>348.55</v>
      </c>
      <c r="C954" s="11">
        <v>348.08135</v>
      </c>
      <c r="D954" s="11">
        <v>0.00134638066647358</v>
      </c>
      <c r="E954" s="8">
        <f t="shared" si="1"/>
        <v>0.1572547285</v>
      </c>
      <c r="F954" s="8"/>
    </row>
    <row r="955">
      <c r="A955" s="10">
        <v>44755.708333333336</v>
      </c>
      <c r="B955" s="11">
        <v>353.55</v>
      </c>
      <c r="C955" s="11">
        <v>351.32879</v>
      </c>
      <c r="D955" s="11">
        <v>0.00632231135968101</v>
      </c>
      <c r="E955" s="8">
        <f t="shared" si="1"/>
        <v>0.1562542998</v>
      </c>
      <c r="F955" s="8"/>
    </row>
    <row r="956">
      <c r="A956" s="10">
        <v>44755.75</v>
      </c>
      <c r="B956" s="11">
        <v>357.22</v>
      </c>
      <c r="C956" s="11">
        <v>351.92265</v>
      </c>
      <c r="D956" s="11">
        <v>0.0150525974955009</v>
      </c>
      <c r="E956" s="8">
        <f t="shared" si="1"/>
        <v>0.1548430644</v>
      </c>
      <c r="F956" s="8"/>
    </row>
    <row r="957">
      <c r="A957" s="10">
        <v>44755.791666666664</v>
      </c>
      <c r="B957" s="11">
        <v>351.87</v>
      </c>
      <c r="C957" s="11">
        <v>349.01261</v>
      </c>
      <c r="D957" s="11">
        <v>0.00818706808329936</v>
      </c>
      <c r="E957" s="8">
        <f t="shared" si="1"/>
        <v>0.1539588993</v>
      </c>
      <c r="F957" s="8"/>
    </row>
    <row r="958">
      <c r="A958" s="10">
        <v>44755.833333333336</v>
      </c>
      <c r="B958" s="11">
        <v>348.48</v>
      </c>
      <c r="C958" s="11">
        <v>342.3164</v>
      </c>
      <c r="D958" s="11">
        <v>0.0180055644427203</v>
      </c>
      <c r="E958" s="8">
        <f t="shared" si="1"/>
        <v>0.1542799784</v>
      </c>
      <c r="F958" s="8"/>
    </row>
    <row r="959">
      <c r="A959" s="10">
        <v>44755.875</v>
      </c>
      <c r="B959" s="11">
        <v>348.41</v>
      </c>
      <c r="C959" s="11">
        <v>333.41312</v>
      </c>
      <c r="D959" s="11">
        <v>0.044979873617451</v>
      </c>
      <c r="E959" s="8">
        <f t="shared" si="1"/>
        <v>0.1560437545</v>
      </c>
      <c r="F959" s="8"/>
    </row>
    <row r="960">
      <c r="A960" s="10">
        <v>44755.916666666664</v>
      </c>
      <c r="B960" s="11">
        <v>344.17</v>
      </c>
      <c r="C960" s="11">
        <v>325.10874</v>
      </c>
      <c r="D960" s="11">
        <v>0.0586304139347345</v>
      </c>
      <c r="E960" s="8">
        <f t="shared" si="1"/>
        <v>0.1583637597</v>
      </c>
      <c r="F960" s="8"/>
    </row>
    <row r="961">
      <c r="A961" s="10">
        <v>44755.958333333336</v>
      </c>
      <c r="B961" s="11">
        <v>345.79</v>
      </c>
      <c r="C961" s="11">
        <v>319.73296</v>
      </c>
      <c r="D961" s="11">
        <v>0.081496258627825</v>
      </c>
      <c r="E961" s="8">
        <f t="shared" si="1"/>
        <v>0.161558398</v>
      </c>
      <c r="F961" s="8"/>
    </row>
    <row r="962">
      <c r="A962" s="10">
        <v>44753.0</v>
      </c>
      <c r="B962" s="11">
        <v>352.08</v>
      </c>
      <c r="C962" s="11">
        <v>330.69546</v>
      </c>
      <c r="D962" s="11">
        <v>0.0646653570629604</v>
      </c>
      <c r="E962" s="8">
        <f t="shared" si="1"/>
        <v>0.1601238712</v>
      </c>
      <c r="F962" s="8"/>
    </row>
    <row r="963">
      <c r="A963" s="10">
        <v>44753.041666666664</v>
      </c>
      <c r="B963" s="11">
        <v>362.0</v>
      </c>
      <c r="C963" s="11">
        <v>329.89065</v>
      </c>
      <c r="D963" s="11">
        <v>0.0973333133267038</v>
      </c>
      <c r="E963" s="8">
        <f t="shared" si="1"/>
        <v>0.1585108705</v>
      </c>
      <c r="F963" s="8"/>
    </row>
    <row r="964">
      <c r="A964" s="10">
        <v>44753.083333333336</v>
      </c>
      <c r="B964" s="11">
        <v>369.33</v>
      </c>
      <c r="C964" s="11">
        <v>325.57097</v>
      </c>
      <c r="D964" s="11">
        <v>0.134407038809387</v>
      </c>
      <c r="E964" s="8">
        <f t="shared" si="1"/>
        <v>0.154851477</v>
      </c>
      <c r="F964" s="8"/>
    </row>
    <row r="965">
      <c r="A965" s="10">
        <v>44753.125</v>
      </c>
      <c r="B965" s="11">
        <v>361.03</v>
      </c>
      <c r="C965" s="11">
        <v>318.08962</v>
      </c>
      <c r="D965" s="11">
        <v>0.134994596805767</v>
      </c>
      <c r="E965" s="8">
        <f t="shared" si="1"/>
        <v>0.1493669361</v>
      </c>
      <c r="F965" s="8"/>
    </row>
    <row r="966">
      <c r="A966" s="10">
        <v>44753.166666666664</v>
      </c>
      <c r="B966" s="11">
        <v>341.08</v>
      </c>
      <c r="C966" s="11">
        <v>309.19037</v>
      </c>
      <c r="D966" s="11">
        <v>0.103139143693252</v>
      </c>
      <c r="E966" s="8">
        <f t="shared" si="1"/>
        <v>0.1422280669</v>
      </c>
      <c r="F966" s="8"/>
    </row>
    <row r="967">
      <c r="A967" s="10">
        <v>44753.208333333336</v>
      </c>
      <c r="B967" s="11">
        <v>333.12</v>
      </c>
      <c r="C967" s="11">
        <v>300.4645</v>
      </c>
      <c r="D967" s="11">
        <v>0.108683388553389</v>
      </c>
      <c r="E967" s="8">
        <f t="shared" si="1"/>
        <v>0.1347396068</v>
      </c>
      <c r="F967" s="8"/>
    </row>
    <row r="968">
      <c r="A968" s="10">
        <v>44753.25</v>
      </c>
      <c r="B968" s="11">
        <v>330.57</v>
      </c>
      <c r="C968" s="11">
        <v>292.733</v>
      </c>
      <c r="D968" s="11">
        <v>0.129254303409591</v>
      </c>
      <c r="E968" s="8">
        <f t="shared" si="1"/>
        <v>0.1273072443</v>
      </c>
      <c r="F968" s="8"/>
    </row>
    <row r="969">
      <c r="A969" s="10">
        <v>44753.291666666664</v>
      </c>
      <c r="B969" s="11">
        <v>326.88</v>
      </c>
      <c r="C969" s="11">
        <v>286.28172</v>
      </c>
      <c r="D969" s="11">
        <v>0.141812337860761</v>
      </c>
      <c r="E969" s="8">
        <f t="shared" si="1"/>
        <v>0.1200637543</v>
      </c>
      <c r="F969" s="8"/>
    </row>
    <row r="970">
      <c r="A970" s="10">
        <v>44753.333333333336</v>
      </c>
      <c r="B970" s="11">
        <v>335.82</v>
      </c>
      <c r="C970" s="11">
        <v>282.36075</v>
      </c>
      <c r="D970" s="11">
        <v>0.189329607603039</v>
      </c>
      <c r="E970" s="8">
        <f t="shared" si="1"/>
        <v>0.1148230882</v>
      </c>
      <c r="F970" s="8"/>
    </row>
    <row r="971">
      <c r="A971" s="10">
        <v>44753.375</v>
      </c>
      <c r="B971" s="11">
        <v>349.78</v>
      </c>
      <c r="C971" s="11">
        <v>282.76221</v>
      </c>
      <c r="D971" s="11">
        <v>0.237011126769733</v>
      </c>
      <c r="E971" s="8">
        <f t="shared" si="1"/>
        <v>0.1112223196</v>
      </c>
      <c r="F971" s="8"/>
    </row>
    <row r="972">
      <c r="A972" s="10">
        <v>44753.416666666664</v>
      </c>
      <c r="B972" s="11">
        <v>357.36</v>
      </c>
      <c r="C972" s="11">
        <v>288.50758</v>
      </c>
      <c r="D972" s="11">
        <v>0.238650298200137</v>
      </c>
      <c r="E972" s="8">
        <f t="shared" si="1"/>
        <v>0.1077940723</v>
      </c>
      <c r="F972" s="8"/>
    </row>
    <row r="973">
      <c r="A973" s="10">
        <v>44753.458333333336</v>
      </c>
      <c r="B973" s="11">
        <v>365.06</v>
      </c>
      <c r="C973" s="11">
        <v>298.73522</v>
      </c>
      <c r="D973" s="11">
        <v>0.222018615682476</v>
      </c>
      <c r="E973" s="8">
        <f t="shared" si="1"/>
        <v>0.1052600911</v>
      </c>
      <c r="F973" s="8"/>
    </row>
    <row r="974">
      <c r="A974" s="10">
        <v>44753.5</v>
      </c>
      <c r="B974" s="11">
        <v>376.35</v>
      </c>
      <c r="C974" s="11">
        <v>310.17546</v>
      </c>
      <c r="D974" s="11">
        <v>0.213345504508964</v>
      </c>
      <c r="E974" s="8">
        <f t="shared" si="1"/>
        <v>0.1042079132</v>
      </c>
      <c r="F974" s="8"/>
    </row>
    <row r="975">
      <c r="A975" s="10">
        <v>44753.541666666664</v>
      </c>
      <c r="B975" s="11">
        <v>373.53</v>
      </c>
      <c r="C975" s="11">
        <v>320.7734</v>
      </c>
      <c r="D975" s="11">
        <v>0.164466879111547</v>
      </c>
      <c r="E975" s="8">
        <f t="shared" si="1"/>
        <v>0.1037975772</v>
      </c>
      <c r="F975" s="8"/>
    </row>
    <row r="976">
      <c r="A976" s="10">
        <v>44753.583333333336</v>
      </c>
      <c r="B976" s="11">
        <v>351.55</v>
      </c>
      <c r="C976" s="11">
        <v>330.1783</v>
      </c>
      <c r="D976" s="11">
        <v>0.064727754670734</v>
      </c>
      <c r="E976" s="8">
        <f t="shared" si="1"/>
        <v>0.103527727</v>
      </c>
      <c r="F976" s="8"/>
    </row>
    <row r="977">
      <c r="A977" s="10">
        <v>44753.625</v>
      </c>
      <c r="B977" s="11">
        <v>336.56</v>
      </c>
      <c r="C977" s="11">
        <v>339.36168</v>
      </c>
      <c r="D977" s="11">
        <v>0.00825573470758388</v>
      </c>
      <c r="E977" s="8">
        <f t="shared" si="1"/>
        <v>0.1035881445</v>
      </c>
      <c r="F977" s="8"/>
    </row>
    <row r="978">
      <c r="A978" s="10">
        <v>44753.666666666664</v>
      </c>
      <c r="B978" s="11">
        <v>339.91</v>
      </c>
      <c r="C978" s="11">
        <v>346.22007</v>
      </c>
      <c r="D978" s="11">
        <v>0.0182256043099985</v>
      </c>
      <c r="E978" s="8">
        <f t="shared" si="1"/>
        <v>0.1042914455</v>
      </c>
      <c r="F978" s="8"/>
    </row>
    <row r="979">
      <c r="A979" s="10">
        <v>44753.708333333336</v>
      </c>
      <c r="B979" s="11">
        <v>350.77</v>
      </c>
      <c r="C979" s="11">
        <v>351.01505</v>
      </c>
      <c r="D979" s="11">
        <v>6.98118214589351E-4</v>
      </c>
      <c r="E979" s="8">
        <f t="shared" si="1"/>
        <v>0.1040571041</v>
      </c>
      <c r="F979" s="8"/>
    </row>
    <row r="980">
      <c r="A980" s="10">
        <v>44753.75</v>
      </c>
      <c r="B980" s="11">
        <v>357.31</v>
      </c>
      <c r="C980" s="11">
        <v>352.67656</v>
      </c>
      <c r="D980" s="11">
        <v>0.0131379301193138</v>
      </c>
      <c r="E980" s="8">
        <f t="shared" si="1"/>
        <v>0.1039773263</v>
      </c>
      <c r="F980" s="8"/>
    </row>
    <row r="981">
      <c r="A981" s="10">
        <v>44753.791666666664</v>
      </c>
      <c r="B981" s="11">
        <v>355.57</v>
      </c>
      <c r="C981" s="11">
        <v>351.34641</v>
      </c>
      <c r="D981" s="11">
        <v>0.0120211559867653</v>
      </c>
      <c r="E981" s="8">
        <f t="shared" si="1"/>
        <v>0.10413708</v>
      </c>
      <c r="F981" s="8"/>
    </row>
    <row r="982">
      <c r="A982" s="10">
        <v>44753.833333333336</v>
      </c>
      <c r="B982" s="11">
        <v>348.69</v>
      </c>
      <c r="C982" s="11">
        <v>347.84988</v>
      </c>
      <c r="D982" s="11">
        <v>0.00241517978962652</v>
      </c>
      <c r="E982" s="8">
        <f t="shared" si="1"/>
        <v>0.1034874806</v>
      </c>
      <c r="F982" s="8"/>
    </row>
    <row r="983">
      <c r="A983" s="10">
        <v>44753.875</v>
      </c>
      <c r="B983" s="11">
        <v>341.95</v>
      </c>
      <c r="C983" s="11">
        <v>344.03885</v>
      </c>
      <c r="D983" s="11">
        <v>0.00607155267493783</v>
      </c>
      <c r="E983" s="8">
        <f t="shared" si="1"/>
        <v>0.1018663006</v>
      </c>
      <c r="F983" s="8"/>
    </row>
    <row r="984">
      <c r="A984" s="10">
        <v>44753.916666666664</v>
      </c>
      <c r="B984" s="11">
        <v>335.5</v>
      </c>
      <c r="C984" s="11">
        <v>341.56443</v>
      </c>
      <c r="D984" s="11">
        <v>0.0177548639944739</v>
      </c>
      <c r="E984" s="8">
        <f t="shared" si="1"/>
        <v>0.1001631527</v>
      </c>
      <c r="F984" s="8"/>
    </row>
    <row r="985">
      <c r="A985" s="10">
        <v>44753.958333333336</v>
      </c>
      <c r="B985" s="11">
        <v>332.05</v>
      </c>
      <c r="C985" s="11">
        <v>340.90438</v>
      </c>
      <c r="D985" s="11">
        <v>0.0259732069150886</v>
      </c>
      <c r="E985" s="8">
        <f t="shared" si="1"/>
        <v>0.0978496922</v>
      </c>
      <c r="F985" s="8"/>
    </row>
    <row r="986">
      <c r="A986" s="10">
        <v>44754.0</v>
      </c>
      <c r="B986" s="11">
        <v>330.0</v>
      </c>
      <c r="C986" s="11">
        <v>319.26236</v>
      </c>
      <c r="D986" s="11">
        <v>0.0336326524680203</v>
      </c>
      <c r="E986" s="8">
        <f t="shared" si="1"/>
        <v>0.09655666284</v>
      </c>
      <c r="F986" s="8"/>
    </row>
    <row r="987">
      <c r="A987" s="10">
        <v>44754.041666666664</v>
      </c>
      <c r="B987" s="11">
        <v>336.36</v>
      </c>
      <c r="C987" s="11">
        <v>315.55325</v>
      </c>
      <c r="D987" s="11">
        <v>0.0659373655634984</v>
      </c>
      <c r="E987" s="8">
        <f t="shared" si="1"/>
        <v>0.09524849835</v>
      </c>
      <c r="F987" s="8"/>
    </row>
    <row r="988">
      <c r="A988" s="10">
        <v>44754.083333333336</v>
      </c>
      <c r="B988" s="11">
        <v>354.13</v>
      </c>
      <c r="C988" s="11">
        <v>307.81512</v>
      </c>
      <c r="D988" s="11">
        <v>0.15046330407681</v>
      </c>
      <c r="E988" s="8">
        <f t="shared" si="1"/>
        <v>0.0959175094</v>
      </c>
      <c r="F988" s="8"/>
    </row>
    <row r="989">
      <c r="A989" s="10">
        <v>44754.125</v>
      </c>
      <c r="B989" s="11">
        <v>346.75</v>
      </c>
      <c r="C989" s="11">
        <v>297.4973</v>
      </c>
      <c r="D989" s="11">
        <v>0.165556796649919</v>
      </c>
      <c r="E989" s="8">
        <f t="shared" si="1"/>
        <v>0.0971909344</v>
      </c>
      <c r="F989" s="8"/>
    </row>
    <row r="990">
      <c r="A990" s="10">
        <v>44754.166666666664</v>
      </c>
      <c r="B990" s="11">
        <v>327.8</v>
      </c>
      <c r="C990" s="11">
        <v>284.37846</v>
      </c>
      <c r="D990" s="11">
        <v>0.152689271894924</v>
      </c>
      <c r="E990" s="8">
        <f t="shared" si="1"/>
        <v>0.09925552307</v>
      </c>
      <c r="F990" s="8"/>
    </row>
    <row r="991">
      <c r="A991" s="10">
        <v>44754.208333333336</v>
      </c>
      <c r="B991" s="11">
        <v>317.88</v>
      </c>
      <c r="C991" s="11">
        <v>270.74192</v>
      </c>
      <c r="D991" s="11">
        <v>0.174107061071296</v>
      </c>
      <c r="E991" s="8">
        <f t="shared" si="1"/>
        <v>0.1019815094</v>
      </c>
      <c r="F991" s="8"/>
    </row>
    <row r="992">
      <c r="A992" s="10">
        <v>44754.25</v>
      </c>
      <c r="B992" s="11">
        <v>312.38</v>
      </c>
      <c r="C992" s="11">
        <v>261.22226</v>
      </c>
      <c r="D992" s="11">
        <v>0.195839895114604</v>
      </c>
      <c r="E992" s="8">
        <f t="shared" si="1"/>
        <v>0.1047559091</v>
      </c>
      <c r="F992" s="8"/>
    </row>
    <row r="993">
      <c r="A993" s="10">
        <v>44754.291666666664</v>
      </c>
      <c r="B993" s="11">
        <v>308.08</v>
      </c>
      <c r="C993" s="11">
        <v>257.91451</v>
      </c>
      <c r="D993" s="11">
        <v>0.194504334013623</v>
      </c>
      <c r="E993" s="8">
        <f t="shared" si="1"/>
        <v>0.1069514089</v>
      </c>
      <c r="F993" s="8"/>
    </row>
    <row r="994">
      <c r="A994" s="10">
        <v>44754.333333333336</v>
      </c>
      <c r="B994" s="11">
        <v>309.95</v>
      </c>
      <c r="C994" s="11">
        <v>259.60943</v>
      </c>
      <c r="D994" s="11">
        <v>0.193908865328967</v>
      </c>
      <c r="E994" s="8">
        <f t="shared" si="1"/>
        <v>0.1071422113</v>
      </c>
      <c r="F994" s="8"/>
    </row>
    <row r="995">
      <c r="A995" s="10">
        <v>44754.375</v>
      </c>
      <c r="B995" s="11">
        <v>322.23</v>
      </c>
      <c r="C995" s="11">
        <v>264.61631</v>
      </c>
      <c r="D995" s="11">
        <v>0.217725392663815</v>
      </c>
      <c r="E995" s="8">
        <f t="shared" si="1"/>
        <v>0.1063386391</v>
      </c>
      <c r="F995" s="8"/>
    </row>
    <row r="996">
      <c r="A996" s="10">
        <v>44754.416666666664</v>
      </c>
      <c r="B996" s="11">
        <v>334.78</v>
      </c>
      <c r="C996" s="11">
        <v>273.34358</v>
      </c>
      <c r="D996" s="11">
        <v>0.224758964523695</v>
      </c>
      <c r="E996" s="8">
        <f t="shared" si="1"/>
        <v>0.1057598335</v>
      </c>
      <c r="F996" s="8"/>
    </row>
    <row r="997">
      <c r="A997" s="10">
        <v>44754.458333333336</v>
      </c>
      <c r="B997" s="11">
        <v>339.84</v>
      </c>
      <c r="C997" s="11">
        <v>286.02176</v>
      </c>
      <c r="D997" s="11">
        <v>0.188161348283431</v>
      </c>
      <c r="E997" s="8">
        <f t="shared" si="1"/>
        <v>0.104349114</v>
      </c>
      <c r="F997" s="8"/>
    </row>
    <row r="998">
      <c r="A998" s="10">
        <v>44754.5</v>
      </c>
      <c r="B998" s="11">
        <v>349.38</v>
      </c>
      <c r="C998" s="11">
        <v>300.15327</v>
      </c>
      <c r="D998" s="11">
        <v>0.16400530968728</v>
      </c>
      <c r="E998" s="8">
        <f t="shared" si="1"/>
        <v>0.1022932726</v>
      </c>
      <c r="F998" s="8"/>
    </row>
    <row r="999">
      <c r="A999" s="10">
        <v>44754.541666666664</v>
      </c>
      <c r="B999" s="11">
        <v>343.79</v>
      </c>
      <c r="C999" s="11">
        <v>312.70367</v>
      </c>
      <c r="D999" s="11">
        <v>0.0994114651740417</v>
      </c>
      <c r="E999" s="8">
        <f t="shared" si="1"/>
        <v>0.09958263033</v>
      </c>
      <c r="F999" s="8"/>
    </row>
    <row r="1000">
      <c r="A1000" s="10">
        <v>44754.583333333336</v>
      </c>
      <c r="B1000" s="11">
        <v>320.13</v>
      </c>
      <c r="C1000" s="11">
        <v>323.64085</v>
      </c>
      <c r="D1000" s="11">
        <v>0.0108479816438499</v>
      </c>
      <c r="E1000" s="8">
        <f t="shared" si="1"/>
        <v>0.09733763979</v>
      </c>
      <c r="F1000" s="8"/>
    </row>
    <row r="1001">
      <c r="A1001" s="10">
        <v>44754.625</v>
      </c>
      <c r="B1001" s="11">
        <v>308.2</v>
      </c>
      <c r="C1001" s="11">
        <v>333.29575</v>
      </c>
      <c r="D1001" s="11">
        <v>0.0752957395946393</v>
      </c>
      <c r="E1001" s="8">
        <f t="shared" si="1"/>
        <v>0.1001309733</v>
      </c>
      <c r="F1001" s="8"/>
    </row>
    <row r="1002">
      <c r="A1002" s="10">
        <v>44754.666666666664</v>
      </c>
      <c r="B1002" s="11">
        <v>316.11</v>
      </c>
      <c r="C1002" s="11">
        <v>338.37645</v>
      </c>
      <c r="D1002" s="11">
        <v>0.065803781557493</v>
      </c>
      <c r="E1002" s="8">
        <f t="shared" si="1"/>
        <v>0.1021133974</v>
      </c>
      <c r="F1002" s="8"/>
    </row>
    <row r="1003">
      <c r="A1003" s="10">
        <v>44754.708333333336</v>
      </c>
      <c r="B1003" s="11">
        <v>310.36</v>
      </c>
      <c r="C1003" s="11">
        <v>340.1971</v>
      </c>
      <c r="D1003" s="11">
        <v>0.087705333173034</v>
      </c>
      <c r="E1003" s="8">
        <f t="shared" si="1"/>
        <v>0.105738698</v>
      </c>
      <c r="F1003" s="8"/>
    </row>
    <row r="1004">
      <c r="A1004" s="10">
        <v>44754.75</v>
      </c>
      <c r="B1004" s="11">
        <v>311.89</v>
      </c>
      <c r="C1004" s="11">
        <v>339.25201</v>
      </c>
      <c r="D1004" s="11">
        <v>0.0806539362876582</v>
      </c>
      <c r="E1004" s="8">
        <f t="shared" si="1"/>
        <v>0.1085518649</v>
      </c>
      <c r="F1004" s="8"/>
    </row>
    <row r="1005">
      <c r="A1005" s="10">
        <v>44754.791666666664</v>
      </c>
      <c r="B1005" s="11">
        <v>322.21</v>
      </c>
      <c r="C1005" s="11">
        <v>336.4149</v>
      </c>
      <c r="D1005" s="11">
        <v>0.0422243485648228</v>
      </c>
      <c r="E1005" s="8">
        <f t="shared" si="1"/>
        <v>0.1098103313</v>
      </c>
      <c r="F1005" s="8"/>
    </row>
    <row r="1006">
      <c r="A1006" s="10">
        <v>44754.833333333336</v>
      </c>
      <c r="B1006" s="11">
        <v>328.57</v>
      </c>
      <c r="C1006" s="11">
        <v>333.17295</v>
      </c>
      <c r="D1006" s="11">
        <v>0.0138154973265387</v>
      </c>
      <c r="E1006" s="8">
        <f t="shared" si="1"/>
        <v>0.1102853445</v>
      </c>
      <c r="F1006" s="8"/>
    </row>
    <row r="1007">
      <c r="A1007" s="10">
        <v>44754.875</v>
      </c>
      <c r="B1007" s="11">
        <v>330.62</v>
      </c>
      <c r="C1007" s="11">
        <v>330.26826</v>
      </c>
      <c r="D1007" s="11">
        <v>0.00106501302910551</v>
      </c>
      <c r="E1007" s="8">
        <f t="shared" si="1"/>
        <v>0.1100767387</v>
      </c>
      <c r="F1007" s="8"/>
    </row>
    <row r="1008">
      <c r="A1008" s="10">
        <v>44754.916666666664</v>
      </c>
      <c r="B1008" s="11">
        <v>327.97</v>
      </c>
      <c r="C1008" s="11">
        <v>328.91034</v>
      </c>
      <c r="D1008" s="11">
        <v>0.00285895542231962</v>
      </c>
      <c r="E1008" s="8">
        <f t="shared" si="1"/>
        <v>0.1094560758</v>
      </c>
      <c r="F1008" s="8"/>
    </row>
    <row r="1009">
      <c r="A1009" s="10">
        <v>44754.958333333336</v>
      </c>
      <c r="B1009" s="11">
        <v>326.54</v>
      </c>
      <c r="C1009" s="11">
        <v>329.66101</v>
      </c>
      <c r="D1009" s="11">
        <v>0.00946733130496674</v>
      </c>
      <c r="E1009" s="8">
        <f t="shared" si="1"/>
        <v>0.108768331</v>
      </c>
      <c r="F1009" s="8"/>
    </row>
    <row r="1010">
      <c r="A1010" s="10">
        <v>44755.0</v>
      </c>
      <c r="B1010" s="11">
        <v>324.33</v>
      </c>
      <c r="C1010" s="11">
        <v>302.27524</v>
      </c>
      <c r="D1010" s="11">
        <v>0.0729625092680432</v>
      </c>
      <c r="E1010" s="8">
        <f t="shared" si="1"/>
        <v>0.1104070751</v>
      </c>
      <c r="F1010" s="8"/>
    </row>
    <row r="1011">
      <c r="A1011" s="10">
        <v>44755.041666666664</v>
      </c>
      <c r="B1011" s="11">
        <v>333.26</v>
      </c>
      <c r="C1011" s="11">
        <v>307.86939</v>
      </c>
      <c r="D1011" s="11">
        <v>0.0824720184101445</v>
      </c>
      <c r="E1011" s="8">
        <f t="shared" si="1"/>
        <v>0.1110960189</v>
      </c>
      <c r="F1011" s="8"/>
    </row>
    <row r="1012">
      <c r="A1012" s="10">
        <v>44755.083333333336</v>
      </c>
      <c r="B1012" s="11">
        <v>353.93</v>
      </c>
      <c r="C1012" s="11">
        <v>310.94455</v>
      </c>
      <c r="D1012" s="11">
        <v>0.138241528915686</v>
      </c>
      <c r="E1012" s="8">
        <f t="shared" si="1"/>
        <v>0.1105867783</v>
      </c>
      <c r="F1012" s="8"/>
    </row>
    <row r="1013">
      <c r="A1013" s="10">
        <v>44755.125</v>
      </c>
      <c r="B1013" s="11">
        <v>360.27</v>
      </c>
      <c r="C1013" s="11">
        <v>310.94305</v>
      </c>
      <c r="D1013" s="11">
        <v>0.158636605642094</v>
      </c>
      <c r="E1013" s="8">
        <f t="shared" si="1"/>
        <v>0.110298437</v>
      </c>
      <c r="F1013" s="8"/>
    </row>
    <row r="1014">
      <c r="A1014" s="10">
        <v>44755.166666666664</v>
      </c>
      <c r="B1014" s="11">
        <v>354.73</v>
      </c>
      <c r="C1014" s="11">
        <v>308.51758</v>
      </c>
      <c r="D1014" s="11">
        <v>0.149788611721899</v>
      </c>
      <c r="E1014" s="8">
        <f t="shared" si="1"/>
        <v>0.1101775762</v>
      </c>
      <c r="F1014" s="8"/>
    </row>
    <row r="1015">
      <c r="A1015" s="10">
        <v>44755.208333333336</v>
      </c>
      <c r="B1015" s="11">
        <v>351.64</v>
      </c>
      <c r="C1015" s="11">
        <v>305.18041</v>
      </c>
      <c r="D1015" s="11">
        <v>0.152236475467085</v>
      </c>
      <c r="E1015" s="8">
        <f t="shared" si="1"/>
        <v>0.1092663018</v>
      </c>
      <c r="F1015" s="8"/>
    </row>
    <row r="1016">
      <c r="A1016" s="10">
        <v>44755.25</v>
      </c>
      <c r="B1016" s="11">
        <v>353.86</v>
      </c>
      <c r="C1016" s="11">
        <v>302.75721</v>
      </c>
      <c r="D1016" s="11">
        <v>0.168791322921756</v>
      </c>
      <c r="E1016" s="8">
        <f t="shared" si="1"/>
        <v>0.1081392779</v>
      </c>
      <c r="F1016" s="8"/>
    </row>
    <row r="1017">
      <c r="A1017" s="10">
        <v>44755.291666666664</v>
      </c>
      <c r="B1017" s="11">
        <v>357.45</v>
      </c>
      <c r="C1017" s="11">
        <v>301.16506</v>
      </c>
      <c r="D1017" s="11">
        <v>0.18689067051802</v>
      </c>
      <c r="E1017" s="8">
        <f t="shared" si="1"/>
        <v>0.1078220419</v>
      </c>
      <c r="F1017" s="8"/>
    </row>
    <row r="1018">
      <c r="A1018" s="10">
        <v>44755.333333333336</v>
      </c>
      <c r="B1018" s="11">
        <v>361.4</v>
      </c>
      <c r="C1018" s="11">
        <v>299.84209</v>
      </c>
      <c r="D1018" s="11">
        <v>0.205301096987417</v>
      </c>
      <c r="E1018" s="8">
        <f t="shared" si="1"/>
        <v>0.1082967183</v>
      </c>
      <c r="F1018" s="8"/>
    </row>
    <row r="1019">
      <c r="A1019" s="10">
        <v>44755.375</v>
      </c>
      <c r="B1019" s="11">
        <v>369.91</v>
      </c>
      <c r="C1019" s="11">
        <v>300.27523</v>
      </c>
      <c r="D1019" s="11">
        <v>0.231903144325291</v>
      </c>
      <c r="E1019" s="8">
        <f t="shared" si="1"/>
        <v>0.1088874579</v>
      </c>
      <c r="F1019" s="8"/>
    </row>
    <row r="1020">
      <c r="A1020" s="10">
        <v>44755.416666666664</v>
      </c>
      <c r="B1020" s="11">
        <v>379.5</v>
      </c>
      <c r="C1020" s="11">
        <v>304.8938</v>
      </c>
      <c r="D1020" s="11">
        <v>0.244695694041663</v>
      </c>
      <c r="E1020" s="8">
        <f t="shared" si="1"/>
        <v>0.109718155</v>
      </c>
      <c r="F1020" s="8"/>
    </row>
    <row r="1021">
      <c r="A1021" s="10">
        <v>44755.458333333336</v>
      </c>
      <c r="B1021" s="11">
        <v>383.16</v>
      </c>
      <c r="C1021" s="11">
        <v>314.31139</v>
      </c>
      <c r="D1021" s="11">
        <v>0.21904586403948</v>
      </c>
      <c r="E1021" s="8">
        <f t="shared" si="1"/>
        <v>0.1110050098</v>
      </c>
      <c r="F1021" s="8"/>
    </row>
    <row r="1022">
      <c r="A1022" s="10">
        <v>44755.5</v>
      </c>
      <c r="B1022" s="11">
        <v>386.2</v>
      </c>
      <c r="C1022" s="11">
        <v>326.25118</v>
      </c>
      <c r="D1022" s="11">
        <v>0.183750507814255</v>
      </c>
      <c r="E1022" s="8">
        <f t="shared" si="1"/>
        <v>0.1118277264</v>
      </c>
      <c r="F1022" s="8"/>
    </row>
    <row r="1023">
      <c r="A1023" s="10">
        <v>44755.541666666664</v>
      </c>
      <c r="B1023" s="11">
        <v>380.27</v>
      </c>
      <c r="C1023" s="11">
        <v>337.19249</v>
      </c>
      <c r="D1023" s="11">
        <v>0.127753468056183</v>
      </c>
      <c r="E1023" s="8">
        <f t="shared" si="1"/>
        <v>0.1130086432</v>
      </c>
      <c r="F1023" s="8"/>
    </row>
    <row r="1024">
      <c r="A1024" s="10">
        <v>44755.583333333336</v>
      </c>
      <c r="B1024" s="11">
        <v>357.75</v>
      </c>
      <c r="C1024" s="11">
        <v>345.14275</v>
      </c>
      <c r="D1024" s="11">
        <v>0.0365276396505504</v>
      </c>
      <c r="E1024" s="8">
        <f t="shared" si="1"/>
        <v>0.1140786289</v>
      </c>
      <c r="F1024" s="8"/>
    </row>
    <row r="1025">
      <c r="A1025" s="10">
        <v>44755.625</v>
      </c>
      <c r="B1025" s="11">
        <v>345.08</v>
      </c>
      <c r="C1025" s="11">
        <v>350.56501</v>
      </c>
      <c r="D1025" s="11">
        <v>0.0156461992598747</v>
      </c>
      <c r="E1025" s="8">
        <f t="shared" si="1"/>
        <v>0.1115932314</v>
      </c>
      <c r="F1025" s="8"/>
    </row>
    <row r="1026">
      <c r="A1026" s="10">
        <v>44755.666666666664</v>
      </c>
      <c r="B1026" s="11">
        <v>348.55</v>
      </c>
      <c r="C1026" s="11">
        <v>352.21597</v>
      </c>
      <c r="D1026" s="11">
        <v>0.0104083014748025</v>
      </c>
      <c r="E1026" s="8">
        <f t="shared" si="1"/>
        <v>0.1092850864</v>
      </c>
      <c r="F1026" s="8"/>
    </row>
    <row r="1027">
      <c r="A1027" s="10">
        <v>44755.708333333336</v>
      </c>
      <c r="B1027" s="11">
        <v>353.55</v>
      </c>
      <c r="C1027" s="11">
        <v>352.08294</v>
      </c>
      <c r="D1027" s="11">
        <v>0.00416680228811996</v>
      </c>
      <c r="E1027" s="8">
        <f t="shared" si="1"/>
        <v>0.1058043143</v>
      </c>
      <c r="F1027" s="8"/>
    </row>
    <row r="1028">
      <c r="A1028" s="10">
        <v>44755.75</v>
      </c>
      <c r="B1028" s="11">
        <v>357.22</v>
      </c>
      <c r="C1028" s="11">
        <v>350.2603</v>
      </c>
      <c r="D1028" s="11">
        <v>0.019870079480889</v>
      </c>
      <c r="E1028" s="8">
        <f t="shared" si="1"/>
        <v>0.1032716536</v>
      </c>
      <c r="F1028" s="8"/>
    </row>
    <row r="1029">
      <c r="A1029" s="10">
        <v>44755.791666666664</v>
      </c>
      <c r="B1029" s="11">
        <v>351.87</v>
      </c>
      <c r="C1029" s="11">
        <v>346.13833</v>
      </c>
      <c r="D1029" s="11">
        <v>0.0165589000212718</v>
      </c>
      <c r="E1029" s="8">
        <f t="shared" si="1"/>
        <v>0.1022022599</v>
      </c>
      <c r="F1029" s="8"/>
    </row>
    <row r="1030">
      <c r="A1030" s="10">
        <v>44755.833333333336</v>
      </c>
      <c r="B1030" s="11">
        <v>348.48</v>
      </c>
      <c r="C1030" s="11">
        <v>339.12255</v>
      </c>
      <c r="D1030" s="11">
        <v>0.0275931223093245</v>
      </c>
      <c r="E1030" s="8">
        <f t="shared" si="1"/>
        <v>0.1027763276</v>
      </c>
      <c r="F1030" s="8"/>
    </row>
    <row r="1031">
      <c r="A1031" s="10">
        <v>44755.875</v>
      </c>
      <c r="B1031" s="11">
        <v>348.41</v>
      </c>
      <c r="C1031" s="11">
        <v>331.36111</v>
      </c>
      <c r="D1031" s="11">
        <v>0.0514510891154367</v>
      </c>
      <c r="E1031" s="8">
        <f t="shared" si="1"/>
        <v>0.1048757474</v>
      </c>
      <c r="F1031" s="8"/>
    </row>
    <row r="1032">
      <c r="A1032" s="10">
        <v>44755.916666666664</v>
      </c>
      <c r="B1032" s="11">
        <v>344.17</v>
      </c>
      <c r="C1032" s="11">
        <v>326.11236</v>
      </c>
      <c r="D1032" s="11">
        <v>0.055372448931405</v>
      </c>
      <c r="E1032" s="8">
        <f t="shared" si="1"/>
        <v>0.1070638097</v>
      </c>
      <c r="F1032" s="8"/>
    </row>
    <row r="1033">
      <c r="A1033" s="10">
        <v>44755.958333333336</v>
      </c>
      <c r="B1033" s="11">
        <v>345.79</v>
      </c>
      <c r="C1033" s="11">
        <v>324.92763</v>
      </c>
      <c r="D1033" s="11">
        <v>0.0642062049324645</v>
      </c>
      <c r="E1033" s="8">
        <f t="shared" si="1"/>
        <v>0.1093445961</v>
      </c>
      <c r="F1033" s="8"/>
    </row>
    <row r="1034">
      <c r="A1034" s="10">
        <v>44756.0</v>
      </c>
      <c r="B1034" s="11">
        <v>349.04</v>
      </c>
      <c r="C1034" s="11">
        <v>305.09695</v>
      </c>
      <c r="D1034" s="11">
        <v>0.144029791186047</v>
      </c>
      <c r="E1034" s="8">
        <f t="shared" si="1"/>
        <v>0.1123057328</v>
      </c>
      <c r="F1034" s="8"/>
    </row>
    <row r="1035">
      <c r="A1035" s="10">
        <v>44756.041666666664</v>
      </c>
      <c r="B1035" s="11">
        <v>351.77</v>
      </c>
      <c r="C1035" s="11">
        <v>307.50591</v>
      </c>
      <c r="D1035" s="11">
        <v>0.143945493600432</v>
      </c>
      <c r="E1035" s="8">
        <f t="shared" si="1"/>
        <v>0.1148671276</v>
      </c>
      <c r="F1035" s="8"/>
    </row>
    <row r="1036">
      <c r="A1036" s="10">
        <v>44756.083333333336</v>
      </c>
      <c r="B1036" s="11">
        <v>363.34</v>
      </c>
      <c r="C1036" s="11">
        <v>308.76831</v>
      </c>
      <c r="D1036" s="11">
        <v>0.176739931633528</v>
      </c>
      <c r="E1036" s="8">
        <f t="shared" si="1"/>
        <v>0.1164712277</v>
      </c>
      <c r="F1036" s="8"/>
    </row>
    <row r="1037">
      <c r="A1037" s="10">
        <v>44756.125</v>
      </c>
      <c r="B1037" s="11">
        <v>358.4</v>
      </c>
      <c r="C1037" s="11">
        <v>309.70141</v>
      </c>
      <c r="D1037" s="11">
        <v>0.157243681906388</v>
      </c>
      <c r="E1037" s="8">
        <f t="shared" si="1"/>
        <v>0.1164131892</v>
      </c>
      <c r="F1037" s="8"/>
    </row>
    <row r="1038">
      <c r="A1038" s="10">
        <v>44756.166666666664</v>
      </c>
      <c r="B1038" s="11">
        <v>339.73</v>
      </c>
      <c r="C1038" s="11">
        <v>310.82642</v>
      </c>
      <c r="D1038" s="11">
        <v>0.0929894569451336</v>
      </c>
      <c r="E1038" s="8">
        <f t="shared" si="1"/>
        <v>0.1140465578</v>
      </c>
      <c r="F1038" s="8"/>
    </row>
    <row r="1039">
      <c r="A1039" s="10">
        <v>44756.208333333336</v>
      </c>
      <c r="B1039" s="11">
        <v>337.06</v>
      </c>
      <c r="C1039" s="11">
        <v>312.75158</v>
      </c>
      <c r="D1039" s="11">
        <v>0.0777243715283549</v>
      </c>
      <c r="E1039" s="8">
        <f t="shared" si="1"/>
        <v>0.1109418868</v>
      </c>
      <c r="F1039" s="8"/>
    </row>
    <row r="1040">
      <c r="A1040" s="10">
        <v>44756.25</v>
      </c>
      <c r="B1040" s="11">
        <v>336.92</v>
      </c>
      <c r="C1040" s="11">
        <v>315.91107</v>
      </c>
      <c r="D1040" s="11">
        <v>0.0665026711472947</v>
      </c>
      <c r="E1040" s="8">
        <f t="shared" si="1"/>
        <v>0.1066798596</v>
      </c>
      <c r="F1040" s="8"/>
    </row>
    <row r="1041">
      <c r="A1041" s="10">
        <v>44756.291666666664</v>
      </c>
      <c r="B1041" s="11">
        <v>343.99</v>
      </c>
      <c r="C1041" s="11">
        <v>319.37481</v>
      </c>
      <c r="D1041" s="11">
        <v>0.0770730478086233</v>
      </c>
      <c r="E1041" s="8">
        <f t="shared" si="1"/>
        <v>0.1021041254</v>
      </c>
      <c r="F1041" s="8"/>
    </row>
    <row r="1042">
      <c r="A1042" s="10">
        <v>44756.333333333336</v>
      </c>
      <c r="B1042" s="11">
        <v>345.35</v>
      </c>
      <c r="C1042" s="11">
        <v>322.67021</v>
      </c>
      <c r="D1042" s="11">
        <v>0.0702878335127374</v>
      </c>
      <c r="E1042" s="8">
        <f t="shared" si="1"/>
        <v>0.09647857271</v>
      </c>
      <c r="F1042" s="8"/>
    </row>
    <row r="1043">
      <c r="A1043" s="10">
        <v>44756.375</v>
      </c>
      <c r="B1043" s="11">
        <v>347.08</v>
      </c>
      <c r="C1043" s="11">
        <v>327.41041</v>
      </c>
      <c r="D1043" s="11">
        <v>0.0600762510880456</v>
      </c>
      <c r="E1043" s="8">
        <f t="shared" si="1"/>
        <v>0.08931911882</v>
      </c>
      <c r="F1043" s="8"/>
    </row>
    <row r="1044">
      <c r="A1044" s="10">
        <v>44756.416666666664</v>
      </c>
      <c r="B1044" s="11">
        <v>347.74</v>
      </c>
      <c r="C1044" s="11">
        <v>335.15958</v>
      </c>
      <c r="D1044" s="11">
        <v>0.0375356121403422</v>
      </c>
      <c r="E1044" s="8">
        <f t="shared" si="1"/>
        <v>0.08068744874</v>
      </c>
      <c r="F1044" s="8"/>
    </row>
    <row r="1045">
      <c r="A1045" s="10">
        <v>44756.458333333336</v>
      </c>
      <c r="B1045" s="11">
        <v>352.29</v>
      </c>
      <c r="C1045" s="11">
        <v>346.05744</v>
      </c>
      <c r="D1045" s="11">
        <v>0.0180101892911189</v>
      </c>
      <c r="E1045" s="8">
        <f t="shared" si="1"/>
        <v>0.0723109623</v>
      </c>
      <c r="F1045" s="8"/>
    </row>
    <row r="1046">
      <c r="A1046" s="10">
        <v>44756.5</v>
      </c>
      <c r="B1046" s="11">
        <v>352.6</v>
      </c>
      <c r="C1046" s="11">
        <v>357.31753</v>
      </c>
      <c r="D1046" s="11">
        <v>0.0132026268064708</v>
      </c>
      <c r="E1046" s="8">
        <f t="shared" si="1"/>
        <v>0.06520480059</v>
      </c>
      <c r="F1046" s="8"/>
    </row>
    <row r="1047">
      <c r="A1047" s="10">
        <v>44756.541666666664</v>
      </c>
      <c r="B1047" s="11">
        <v>346.79</v>
      </c>
      <c r="C1047" s="11">
        <v>365.67476</v>
      </c>
      <c r="D1047" s="11">
        <v>0.0516435971681501</v>
      </c>
      <c r="E1047" s="8">
        <f t="shared" si="1"/>
        <v>0.06203355597</v>
      </c>
      <c r="F1047" s="8"/>
    </row>
    <row r="1048">
      <c r="A1048" s="10">
        <v>44756.583333333336</v>
      </c>
      <c r="B1048" s="11">
        <v>330.12</v>
      </c>
      <c r="C1048" s="11">
        <v>369.68538</v>
      </c>
      <c r="D1048" s="11">
        <v>0.107024464965317</v>
      </c>
      <c r="E1048" s="8">
        <f t="shared" si="1"/>
        <v>0.06497092369</v>
      </c>
      <c r="F1048" s="8"/>
    </row>
    <row r="1049">
      <c r="A1049" s="10">
        <v>44756.625</v>
      </c>
      <c r="B1049" s="11">
        <v>322.02</v>
      </c>
      <c r="C1049" s="11">
        <v>371.39607</v>
      </c>
      <c r="D1049" s="11">
        <v>0.132947206468824</v>
      </c>
      <c r="E1049" s="8">
        <f t="shared" si="1"/>
        <v>0.06985846566</v>
      </c>
      <c r="F1049" s="8"/>
    </row>
    <row r="1050">
      <c r="A1050" s="10">
        <v>44756.666666666664</v>
      </c>
      <c r="B1050" s="11">
        <v>327.79</v>
      </c>
      <c r="C1050" s="11">
        <v>369.58051</v>
      </c>
      <c r="D1050" s="11">
        <v>0.113075524464209</v>
      </c>
      <c r="E1050" s="8">
        <f t="shared" si="1"/>
        <v>0.07413626661</v>
      </c>
      <c r="F1050" s="8"/>
    </row>
    <row r="1051">
      <c r="A1051" s="10">
        <v>44756.708333333336</v>
      </c>
      <c r="B1051" s="11">
        <v>336.7</v>
      </c>
      <c r="C1051" s="11">
        <v>365.44077</v>
      </c>
      <c r="D1051" s="11">
        <v>0.078646862527134</v>
      </c>
      <c r="E1051" s="8">
        <f t="shared" si="1"/>
        <v>0.07723960246</v>
      </c>
      <c r="F1051" s="8"/>
    </row>
    <row r="1052">
      <c r="A1052" s="10">
        <v>44756.75</v>
      </c>
      <c r="B1052" s="11">
        <v>336.08</v>
      </c>
      <c r="C1052" s="11">
        <v>359.62726</v>
      </c>
      <c r="D1052" s="11">
        <v>0.0654768495580674</v>
      </c>
      <c r="E1052" s="8">
        <f t="shared" si="1"/>
        <v>0.07913988454</v>
      </c>
      <c r="F1052" s="8"/>
    </row>
    <row r="1053">
      <c r="A1053" s="10">
        <v>44756.791666666664</v>
      </c>
      <c r="B1053" s="11">
        <v>333.89</v>
      </c>
      <c r="C1053" s="11">
        <v>352.00525</v>
      </c>
      <c r="D1053" s="11">
        <v>0.0514630108499802</v>
      </c>
      <c r="E1053" s="8">
        <f t="shared" si="1"/>
        <v>0.0805942225</v>
      </c>
      <c r="F1053" s="8"/>
    </row>
    <row r="1054">
      <c r="A1054" s="10">
        <v>44756.833333333336</v>
      </c>
      <c r="B1054" s="11">
        <v>322.55</v>
      </c>
      <c r="C1054" s="11">
        <v>342.03468</v>
      </c>
      <c r="D1054" s="11">
        <v>0.0569669718871781</v>
      </c>
      <c r="E1054" s="8">
        <f t="shared" si="1"/>
        <v>0.08181813289</v>
      </c>
      <c r="F1054" s="8"/>
    </row>
    <row r="1055">
      <c r="A1055" s="10">
        <v>44756.875</v>
      </c>
      <c r="B1055" s="11">
        <v>309.92</v>
      </c>
      <c r="C1055" s="11">
        <v>332.02003</v>
      </c>
      <c r="D1055" s="11">
        <v>0.0665623396275218</v>
      </c>
      <c r="E1055" s="8">
        <f t="shared" si="1"/>
        <v>0.08244776833</v>
      </c>
      <c r="F1055" s="8"/>
    </row>
    <row r="1056">
      <c r="A1056" s="10">
        <v>44756.916666666664</v>
      </c>
      <c r="B1056" s="11">
        <v>296.06</v>
      </c>
      <c r="C1056" s="11">
        <v>324.74628</v>
      </c>
      <c r="D1056" s="11">
        <v>0.0883344375800086</v>
      </c>
      <c r="E1056" s="8">
        <f t="shared" si="1"/>
        <v>0.08382118453</v>
      </c>
      <c r="F1056" s="8"/>
    </row>
    <row r="1057">
      <c r="A1057" s="10">
        <v>44756.958333333336</v>
      </c>
      <c r="B1057" s="11">
        <v>281.1</v>
      </c>
      <c r="C1057" s="11">
        <v>321.19956</v>
      </c>
      <c r="D1057" s="11">
        <v>0.124843134903422</v>
      </c>
      <c r="E1057" s="8">
        <f t="shared" si="1"/>
        <v>0.08634772327</v>
      </c>
      <c r="F1057" s="8"/>
    </row>
    <row r="1058">
      <c r="A1058" s="10">
        <v>44754.0</v>
      </c>
      <c r="B1058" s="11">
        <v>330.0</v>
      </c>
      <c r="C1058" s="11">
        <v>313.97556</v>
      </c>
      <c r="D1058" s="11">
        <v>0.0510372208588465</v>
      </c>
      <c r="E1058" s="8">
        <f t="shared" si="1"/>
        <v>0.08247303284</v>
      </c>
      <c r="F1058" s="8"/>
    </row>
    <row r="1059">
      <c r="A1059" s="10">
        <v>44754.041666666664</v>
      </c>
      <c r="B1059" s="11">
        <v>336.36</v>
      </c>
      <c r="C1059" s="11">
        <v>315.19306</v>
      </c>
      <c r="D1059" s="11">
        <v>0.0671554760755202</v>
      </c>
      <c r="E1059" s="8">
        <f t="shared" si="1"/>
        <v>0.07927344878</v>
      </c>
      <c r="F1059" s="8"/>
    </row>
    <row r="1060">
      <c r="A1060" s="10">
        <v>44754.083333333336</v>
      </c>
      <c r="B1060" s="11">
        <v>354.13</v>
      </c>
      <c r="C1060" s="11">
        <v>311.31281</v>
      </c>
      <c r="D1060" s="11">
        <v>0.137537514116428</v>
      </c>
      <c r="E1060" s="8">
        <f t="shared" si="1"/>
        <v>0.07764001472</v>
      </c>
      <c r="F1060" s="8"/>
    </row>
    <row r="1061">
      <c r="A1061" s="10">
        <v>44754.125</v>
      </c>
      <c r="B1061" s="11">
        <v>346.75</v>
      </c>
      <c r="C1061" s="11">
        <v>303.43386</v>
      </c>
      <c r="D1061" s="11">
        <v>0.142753152202592</v>
      </c>
      <c r="E1061" s="8">
        <f t="shared" si="1"/>
        <v>0.07703624265</v>
      </c>
      <c r="F1061" s="8"/>
    </row>
    <row r="1062">
      <c r="A1062" s="10">
        <v>44754.166666666664</v>
      </c>
      <c r="B1062" s="11">
        <v>327.8</v>
      </c>
      <c r="C1062" s="11">
        <v>292.75191</v>
      </c>
      <c r="D1062" s="11">
        <v>0.119719423863024</v>
      </c>
      <c r="E1062" s="8">
        <f t="shared" si="1"/>
        <v>0.07814999127</v>
      </c>
      <c r="F1062" s="8"/>
    </row>
    <row r="1063">
      <c r="A1063" s="10">
        <v>44754.208333333336</v>
      </c>
      <c r="B1063" s="11">
        <v>317.88</v>
      </c>
      <c r="C1063" s="11">
        <v>282.05508</v>
      </c>
      <c r="D1063" s="11">
        <v>0.127013915154444</v>
      </c>
      <c r="E1063" s="8">
        <f t="shared" si="1"/>
        <v>0.08020372225</v>
      </c>
      <c r="F1063" s="8"/>
    </row>
    <row r="1064">
      <c r="A1064" s="10">
        <v>44754.25</v>
      </c>
      <c r="B1064" s="11">
        <v>312.38</v>
      </c>
      <c r="C1064" s="11">
        <v>274.89859</v>
      </c>
      <c r="D1064" s="11">
        <v>0.136346315926902</v>
      </c>
      <c r="E1064" s="8">
        <f t="shared" si="1"/>
        <v>0.08311387412</v>
      </c>
      <c r="F1064" s="8"/>
    </row>
    <row r="1065">
      <c r="A1065" s="10">
        <v>44754.291666666664</v>
      </c>
      <c r="B1065" s="11">
        <v>308.08</v>
      </c>
      <c r="C1065" s="11">
        <v>272.09657</v>
      </c>
      <c r="D1065" s="11">
        <v>0.132245070196952</v>
      </c>
      <c r="E1065" s="8">
        <f t="shared" si="1"/>
        <v>0.08541270838</v>
      </c>
      <c r="F1065" s="8"/>
    </row>
    <row r="1066">
      <c r="A1066" s="10">
        <v>44754.333333333336</v>
      </c>
      <c r="B1066" s="11">
        <v>309.95</v>
      </c>
      <c r="C1066" s="11">
        <v>273.24127</v>
      </c>
      <c r="D1066" s="11">
        <v>0.134345481559209</v>
      </c>
      <c r="E1066" s="8">
        <f t="shared" si="1"/>
        <v>0.08808177705</v>
      </c>
      <c r="F1066" s="8"/>
    </row>
    <row r="1067">
      <c r="A1067" s="10">
        <v>44754.375</v>
      </c>
      <c r="B1067" s="11">
        <v>322.23</v>
      </c>
      <c r="C1067" s="11">
        <v>277.74256</v>
      </c>
      <c r="D1067" s="11">
        <v>0.160175091638818</v>
      </c>
      <c r="E1067" s="8">
        <f t="shared" si="1"/>
        <v>0.09225256208</v>
      </c>
      <c r="F1067" s="8"/>
    </row>
    <row r="1068">
      <c r="A1068" s="10">
        <v>44754.416666666664</v>
      </c>
      <c r="B1068" s="11">
        <v>334.78</v>
      </c>
      <c r="C1068" s="11">
        <v>285.76992</v>
      </c>
      <c r="D1068" s="11">
        <v>0.171501885152922</v>
      </c>
      <c r="E1068" s="8">
        <f t="shared" si="1"/>
        <v>0.09783449012</v>
      </c>
      <c r="F1068" s="8"/>
    </row>
    <row r="1069">
      <c r="A1069" s="10">
        <v>44754.458333333336</v>
      </c>
      <c r="B1069" s="11">
        <v>339.84</v>
      </c>
      <c r="C1069" s="11">
        <v>296.68762</v>
      </c>
      <c r="D1069" s="11">
        <v>0.145447187853675</v>
      </c>
      <c r="E1069" s="8">
        <f t="shared" si="1"/>
        <v>0.1031443651</v>
      </c>
      <c r="F1069" s="8"/>
    </row>
    <row r="1070">
      <c r="A1070" s="10">
        <v>44754.5</v>
      </c>
      <c r="B1070" s="11">
        <v>349.38</v>
      </c>
      <c r="C1070" s="11">
        <v>307.1218</v>
      </c>
      <c r="D1070" s="11">
        <v>0.137594270416492</v>
      </c>
      <c r="E1070" s="8">
        <f t="shared" si="1"/>
        <v>0.1083273502</v>
      </c>
      <c r="F1070" s="8"/>
    </row>
    <row r="1071">
      <c r="A1071" s="10">
        <v>44754.541666666664</v>
      </c>
      <c r="B1071" s="11">
        <v>343.79</v>
      </c>
      <c r="C1071" s="11">
        <v>314.70178</v>
      </c>
      <c r="D1071" s="11">
        <v>0.0924310628303406</v>
      </c>
      <c r="E1071" s="8">
        <f t="shared" si="1"/>
        <v>0.1100268279</v>
      </c>
      <c r="F1071" s="8"/>
    </row>
    <row r="1072">
      <c r="A1072" s="10">
        <v>44754.583333333336</v>
      </c>
      <c r="B1072" s="11">
        <v>320.13</v>
      </c>
      <c r="C1072" s="11">
        <v>319.29073</v>
      </c>
      <c r="D1072" s="11">
        <v>0.00262854483749026</v>
      </c>
      <c r="E1072" s="8">
        <f t="shared" si="1"/>
        <v>0.1056769979</v>
      </c>
      <c r="F1072" s="8"/>
    </row>
    <row r="1073">
      <c r="A1073" s="10">
        <v>44754.625</v>
      </c>
      <c r="B1073" s="11">
        <v>308.2</v>
      </c>
      <c r="C1073" s="11">
        <v>321.90356</v>
      </c>
      <c r="D1073" s="11">
        <v>0.0425703897154788</v>
      </c>
      <c r="E1073" s="8">
        <f t="shared" si="1"/>
        <v>0.1019112972</v>
      </c>
      <c r="F1073" s="8"/>
    </row>
    <row r="1074">
      <c r="A1074" s="10">
        <v>44754.666666666664</v>
      </c>
      <c r="B1074" s="11">
        <v>316.11</v>
      </c>
      <c r="C1074" s="11">
        <v>320.91143</v>
      </c>
      <c r="D1074" s="11">
        <v>0.0149618541165703</v>
      </c>
      <c r="E1074" s="8">
        <f t="shared" si="1"/>
        <v>0.09782322764</v>
      </c>
      <c r="F1074" s="8"/>
    </row>
    <row r="1075">
      <c r="A1075" s="10">
        <v>44754.708333333336</v>
      </c>
      <c r="B1075" s="11">
        <v>310.36</v>
      </c>
      <c r="C1075" s="11">
        <v>318.15541</v>
      </c>
      <c r="D1075" s="11">
        <v>0.0245018935871623</v>
      </c>
      <c r="E1075" s="8">
        <f t="shared" si="1"/>
        <v>0.09556718727</v>
      </c>
      <c r="F1075" s="8"/>
    </row>
    <row r="1076">
      <c r="A1076" s="10">
        <v>44754.75</v>
      </c>
      <c r="B1076" s="11">
        <v>311.89</v>
      </c>
      <c r="C1076" s="11">
        <v>314.39102</v>
      </c>
      <c r="D1076" s="11">
        <v>0.00795512543583477</v>
      </c>
      <c r="E1076" s="8">
        <f t="shared" si="1"/>
        <v>0.09317044877</v>
      </c>
      <c r="F1076" s="8"/>
    </row>
    <row r="1077">
      <c r="A1077" s="10">
        <v>44754.791666666664</v>
      </c>
      <c r="B1077" s="11">
        <v>322.21</v>
      </c>
      <c r="C1077" s="11">
        <v>310.87257</v>
      </c>
      <c r="D1077" s="11">
        <v>0.0364697020390058</v>
      </c>
      <c r="E1077" s="8">
        <f t="shared" si="1"/>
        <v>0.09254572757</v>
      </c>
      <c r="F1077" s="8"/>
    </row>
    <row r="1078">
      <c r="A1078" s="10">
        <v>44754.833333333336</v>
      </c>
      <c r="B1078" s="11">
        <v>328.57</v>
      </c>
      <c r="C1078" s="11">
        <v>309.08267</v>
      </c>
      <c r="D1078" s="11">
        <v>0.0630489247423674</v>
      </c>
      <c r="E1078" s="8">
        <f t="shared" si="1"/>
        <v>0.09279914227</v>
      </c>
      <c r="F1078" s="8"/>
    </row>
    <row r="1079">
      <c r="A1079" s="10">
        <v>44754.875</v>
      </c>
      <c r="B1079" s="11">
        <v>330.62</v>
      </c>
      <c r="C1079" s="11">
        <v>309.7296</v>
      </c>
      <c r="D1079" s="11">
        <v>0.0674472184770199</v>
      </c>
      <c r="E1079" s="8">
        <f t="shared" si="1"/>
        <v>0.09283601222</v>
      </c>
      <c r="F1079" s="8"/>
    </row>
    <row r="1080">
      <c r="A1080" s="10">
        <v>44754.916666666664</v>
      </c>
      <c r="B1080" s="11">
        <v>327.97</v>
      </c>
      <c r="C1080" s="11">
        <v>313.06506</v>
      </c>
      <c r="D1080" s="11">
        <v>0.047609720484298</v>
      </c>
      <c r="E1080" s="8">
        <f t="shared" si="1"/>
        <v>0.09113914901</v>
      </c>
      <c r="F1080" s="8"/>
    </row>
    <row r="1081">
      <c r="A1081" s="10">
        <v>44754.958333333336</v>
      </c>
      <c r="B1081" s="11">
        <v>326.54</v>
      </c>
      <c r="C1081" s="11">
        <v>318.64264</v>
      </c>
      <c r="D1081" s="11">
        <v>0.0247843791402181</v>
      </c>
      <c r="E1081" s="8">
        <f t="shared" si="1"/>
        <v>0.08697003418</v>
      </c>
      <c r="F1081" s="8"/>
    </row>
    <row r="1082">
      <c r="A1082" s="10">
        <v>44755.0</v>
      </c>
      <c r="B1082" s="11">
        <v>324.33</v>
      </c>
      <c r="C1082" s="11">
        <v>298.71494</v>
      </c>
      <c r="D1082" s="11">
        <v>0.0857508499574878</v>
      </c>
      <c r="E1082" s="8">
        <f t="shared" si="1"/>
        <v>0.0884164354</v>
      </c>
      <c r="F1082" s="8"/>
    </row>
    <row r="1083">
      <c r="A1083" s="10">
        <v>44755.041666666664</v>
      </c>
      <c r="B1083" s="11">
        <v>333.26</v>
      </c>
      <c r="C1083" s="11">
        <v>302.9688</v>
      </c>
      <c r="D1083" s="11">
        <v>0.0999812521949455</v>
      </c>
      <c r="E1083" s="8">
        <f t="shared" si="1"/>
        <v>0.08978417607</v>
      </c>
      <c r="F1083" s="8"/>
    </row>
    <row r="1084">
      <c r="A1084" s="10">
        <v>44755.083333333336</v>
      </c>
      <c r="B1084" s="11">
        <v>353.93</v>
      </c>
      <c r="C1084" s="11">
        <v>303.96528</v>
      </c>
      <c r="D1084" s="11">
        <v>0.164376405094687</v>
      </c>
      <c r="E1084" s="8">
        <f t="shared" si="1"/>
        <v>0.09090246319</v>
      </c>
      <c r="F1084" s="8"/>
    </row>
    <row r="1085">
      <c r="A1085" s="10">
        <v>44755.125</v>
      </c>
      <c r="B1085" s="11">
        <v>360.27</v>
      </c>
      <c r="C1085" s="11">
        <v>302.52296</v>
      </c>
      <c r="D1085" s="11">
        <v>0.190884817469721</v>
      </c>
      <c r="E1085" s="8">
        <f t="shared" si="1"/>
        <v>0.09290794925</v>
      </c>
      <c r="F1085" s="8"/>
    </row>
    <row r="1086">
      <c r="A1086" s="10">
        <v>44755.166666666664</v>
      </c>
      <c r="B1086" s="11">
        <v>354.73</v>
      </c>
      <c r="C1086" s="11">
        <v>299.96863</v>
      </c>
      <c r="D1086" s="11">
        <v>0.182556989375855</v>
      </c>
      <c r="E1086" s="8">
        <f t="shared" si="1"/>
        <v>0.09552618114</v>
      </c>
      <c r="F1086" s="8"/>
    </row>
    <row r="1087">
      <c r="A1087" s="10">
        <v>44755.208333333336</v>
      </c>
      <c r="B1087" s="11">
        <v>351.64</v>
      </c>
      <c r="C1087" s="11">
        <v>298.09112</v>
      </c>
      <c r="D1087" s="11">
        <v>0.179639299553774</v>
      </c>
      <c r="E1087" s="8">
        <f t="shared" si="1"/>
        <v>0.09771890549</v>
      </c>
      <c r="F1087" s="8"/>
    </row>
    <row r="1088">
      <c r="A1088" s="10">
        <v>44755.25</v>
      </c>
      <c r="B1088" s="11">
        <v>353.86</v>
      </c>
      <c r="C1088" s="11">
        <v>298.32836</v>
      </c>
      <c r="D1088" s="11">
        <v>0.186142678490238</v>
      </c>
      <c r="E1088" s="8">
        <f t="shared" si="1"/>
        <v>0.09979375393</v>
      </c>
      <c r="F1088" s="8"/>
    </row>
    <row r="1089">
      <c r="A1089" s="10">
        <v>44755.291666666664</v>
      </c>
      <c r="B1089" s="11">
        <v>357.45</v>
      </c>
      <c r="C1089" s="11">
        <v>300.26821</v>
      </c>
      <c r="D1089" s="11">
        <v>0.19043571079336</v>
      </c>
      <c r="E1089" s="8">
        <f t="shared" si="1"/>
        <v>0.102218364</v>
      </c>
      <c r="F1089" s="8"/>
    </row>
    <row r="1090">
      <c r="A1090" s="10">
        <v>44755.333333333336</v>
      </c>
      <c r="B1090" s="11">
        <v>361.4</v>
      </c>
      <c r="C1090" s="11">
        <v>302.90616</v>
      </c>
      <c r="D1090" s="11">
        <v>0.193108783261456</v>
      </c>
      <c r="E1090" s="8">
        <f t="shared" si="1"/>
        <v>0.1046668349</v>
      </c>
      <c r="F1090" s="8"/>
    </row>
    <row r="1091">
      <c r="A1091" s="10">
        <v>44755.375</v>
      </c>
      <c r="B1091" s="11">
        <v>369.91</v>
      </c>
      <c r="C1091" s="11">
        <v>307.43872</v>
      </c>
      <c r="D1091" s="11">
        <v>0.203199128593822</v>
      </c>
      <c r="E1091" s="8">
        <f t="shared" si="1"/>
        <v>0.1064595031</v>
      </c>
      <c r="F1091" s="8"/>
    </row>
    <row r="1092">
      <c r="A1092" s="10">
        <v>44755.416666666664</v>
      </c>
      <c r="B1092" s="11">
        <v>379.5</v>
      </c>
      <c r="C1092" s="11">
        <v>315.55182</v>
      </c>
      <c r="D1092" s="11">
        <v>0.202655082135162</v>
      </c>
      <c r="E1092" s="8">
        <f t="shared" si="1"/>
        <v>0.1077575529</v>
      </c>
      <c r="F1092" s="8"/>
    </row>
    <row r="1093">
      <c r="A1093" s="10">
        <v>44755.458333333336</v>
      </c>
      <c r="B1093" s="11">
        <v>383.16</v>
      </c>
      <c r="C1093" s="11">
        <v>326.97154</v>
      </c>
      <c r="D1093" s="11">
        <v>0.171845109210422</v>
      </c>
      <c r="E1093" s="8">
        <f t="shared" si="1"/>
        <v>0.1088574663</v>
      </c>
      <c r="F1093" s="8"/>
    </row>
    <row r="1094">
      <c r="A1094" s="10">
        <v>44755.5</v>
      </c>
      <c r="B1094" s="11">
        <v>386.2</v>
      </c>
      <c r="C1094" s="11">
        <v>338.40337</v>
      </c>
      <c r="D1094" s="11">
        <v>0.14124158988133</v>
      </c>
      <c r="E1094" s="8">
        <f t="shared" si="1"/>
        <v>0.109009438</v>
      </c>
      <c r="F1094" s="8"/>
    </row>
    <row r="1095">
      <c r="A1095" s="10">
        <v>44755.541666666664</v>
      </c>
      <c r="B1095" s="11">
        <v>380.27</v>
      </c>
      <c r="C1095" s="11">
        <v>346.40138</v>
      </c>
      <c r="D1095" s="11">
        <v>0.0977727629145125</v>
      </c>
      <c r="E1095" s="8">
        <f t="shared" si="1"/>
        <v>0.1092320088</v>
      </c>
      <c r="F1095" s="8"/>
    </row>
    <row r="1096">
      <c r="A1096" s="10">
        <v>44755.583333333336</v>
      </c>
      <c r="B1096" s="11">
        <v>357.75</v>
      </c>
      <c r="C1096" s="11">
        <v>349.57645</v>
      </c>
      <c r="D1096" s="11">
        <v>0.02338129470678</v>
      </c>
      <c r="E1096" s="8">
        <f t="shared" si="1"/>
        <v>0.1100967067</v>
      </c>
      <c r="F1096" s="8"/>
    </row>
    <row r="1097">
      <c r="A1097" s="10">
        <v>44755.625</v>
      </c>
      <c r="B1097" s="11">
        <v>345.08</v>
      </c>
      <c r="C1097" s="11">
        <v>350.19423</v>
      </c>
      <c r="D1097" s="11">
        <v>0.0146039813391557</v>
      </c>
      <c r="E1097" s="8">
        <f t="shared" si="1"/>
        <v>0.1089314397</v>
      </c>
      <c r="F1097" s="8"/>
    </row>
    <row r="1098">
      <c r="A1098" s="10">
        <v>44755.666666666664</v>
      </c>
      <c r="B1098" s="11">
        <v>348.55</v>
      </c>
      <c r="C1098" s="11">
        <v>347.8876</v>
      </c>
      <c r="D1098" s="11">
        <v>0.0019040632664113</v>
      </c>
      <c r="E1098" s="8">
        <f t="shared" si="1"/>
        <v>0.1083873651</v>
      </c>
      <c r="F1098" s="8"/>
    </row>
    <row r="1099">
      <c r="A1099" s="10">
        <v>44755.708333333336</v>
      </c>
      <c r="B1099" s="11">
        <v>353.55</v>
      </c>
      <c r="C1099" s="11">
        <v>344.305</v>
      </c>
      <c r="D1099" s="11">
        <v>0.0268511929829656</v>
      </c>
      <c r="E1099" s="8">
        <f t="shared" si="1"/>
        <v>0.1084852526</v>
      </c>
      <c r="F1099" s="8"/>
    </row>
    <row r="1100">
      <c r="A1100" s="10">
        <v>44755.75</v>
      </c>
      <c r="B1100" s="11">
        <v>357.22</v>
      </c>
      <c r="C1100" s="11">
        <v>339.88827</v>
      </c>
      <c r="D1100" s="11">
        <v>0.0509924334840977</v>
      </c>
      <c r="E1100" s="8">
        <f t="shared" si="1"/>
        <v>0.1102784737</v>
      </c>
      <c r="F1100" s="8"/>
    </row>
    <row r="1101">
      <c r="A1101" s="10">
        <v>44755.791666666664</v>
      </c>
      <c r="B1101" s="11">
        <v>351.87</v>
      </c>
      <c r="C1101" s="11">
        <v>334.79518</v>
      </c>
      <c r="D1101" s="11">
        <v>0.0510007939779777</v>
      </c>
      <c r="E1101" s="8">
        <f t="shared" si="1"/>
        <v>0.1108839359</v>
      </c>
      <c r="F1101" s="8"/>
    </row>
    <row r="1102">
      <c r="A1102" s="10">
        <v>44755.833333333336</v>
      </c>
      <c r="B1102" s="11">
        <v>348.48</v>
      </c>
      <c r="C1102" s="11">
        <v>329.12323</v>
      </c>
      <c r="D1102" s="11">
        <v>0.0588131381671237</v>
      </c>
      <c r="E1102" s="8">
        <f t="shared" si="1"/>
        <v>0.1107074448</v>
      </c>
      <c r="F1102" s="8"/>
    </row>
    <row r="1103">
      <c r="A1103" s="10">
        <v>44755.875</v>
      </c>
      <c r="B1103" s="11">
        <v>348.41</v>
      </c>
      <c r="C1103" s="11">
        <v>324.61477</v>
      </c>
      <c r="D1103" s="11">
        <v>0.073302980021519</v>
      </c>
      <c r="E1103" s="8">
        <f t="shared" si="1"/>
        <v>0.1109514349</v>
      </c>
      <c r="F1103" s="8"/>
    </row>
    <row r="1104">
      <c r="A1104" s="10">
        <v>44755.916666666664</v>
      </c>
      <c r="B1104" s="11">
        <v>344.17</v>
      </c>
      <c r="C1104" s="11">
        <v>323.12194</v>
      </c>
      <c r="D1104" s="11">
        <v>0.0651396807038235</v>
      </c>
      <c r="E1104" s="8">
        <f t="shared" si="1"/>
        <v>0.1116818499</v>
      </c>
      <c r="F1104" s="8"/>
    </row>
    <row r="1105">
      <c r="A1105" s="10">
        <v>44755.958333333336</v>
      </c>
      <c r="B1105" s="11">
        <v>345.79</v>
      </c>
      <c r="C1105" s="11">
        <v>324.86467</v>
      </c>
      <c r="D1105" s="11">
        <v>0.0644124521142912</v>
      </c>
      <c r="E1105" s="8">
        <f t="shared" si="1"/>
        <v>0.1133330196</v>
      </c>
      <c r="F1105" s="8"/>
    </row>
    <row r="1106">
      <c r="A1106" s="10">
        <v>44756.0</v>
      </c>
      <c r="B1106" s="11">
        <v>349.04</v>
      </c>
      <c r="C1106" s="11">
        <v>298.78833</v>
      </c>
      <c r="D1106" s="11">
        <v>0.168184848451075</v>
      </c>
      <c r="E1106" s="8">
        <f t="shared" si="1"/>
        <v>0.1167677695</v>
      </c>
      <c r="F1106" s="8"/>
    </row>
    <row r="1107">
      <c r="A1107" s="10">
        <v>44756.041666666664</v>
      </c>
      <c r="B1107" s="11">
        <v>351.77</v>
      </c>
      <c r="C1107" s="11">
        <v>304.72418</v>
      </c>
      <c r="D1107" s="11">
        <v>0.1543882077228</v>
      </c>
      <c r="E1107" s="8">
        <f t="shared" si="1"/>
        <v>0.119034726</v>
      </c>
      <c r="F1107" s="8"/>
    </row>
    <row r="1108">
      <c r="A1108" s="10">
        <v>44756.083333333336</v>
      </c>
      <c r="B1108" s="11">
        <v>363.34</v>
      </c>
      <c r="C1108" s="11">
        <v>307.15906</v>
      </c>
      <c r="D1108" s="11">
        <v>0.182905039493218</v>
      </c>
      <c r="E1108" s="8">
        <f t="shared" si="1"/>
        <v>0.1198067524</v>
      </c>
      <c r="F1108" s="8"/>
    </row>
    <row r="1109">
      <c r="A1109" s="10">
        <v>44756.125</v>
      </c>
      <c r="B1109" s="11">
        <v>358.4</v>
      </c>
      <c r="C1109" s="11">
        <v>306.16478</v>
      </c>
      <c r="D1109" s="11">
        <v>0.170611459619881</v>
      </c>
      <c r="E1109" s="8">
        <f t="shared" si="1"/>
        <v>0.1189620292</v>
      </c>
      <c r="F1109" s="8"/>
    </row>
    <row r="1110">
      <c r="A1110" s="10">
        <v>44756.166666666664</v>
      </c>
      <c r="B1110" s="11">
        <v>339.73</v>
      </c>
      <c r="C1110" s="11">
        <v>303.20943</v>
      </c>
      <c r="D1110" s="11">
        <v>0.120446682677382</v>
      </c>
      <c r="E1110" s="8">
        <f t="shared" si="1"/>
        <v>0.1163740997</v>
      </c>
      <c r="F1110" s="8"/>
    </row>
    <row r="1111">
      <c r="A1111" s="10">
        <v>44756.208333333336</v>
      </c>
      <c r="B1111" s="11">
        <v>337.06</v>
      </c>
      <c r="C1111" s="11">
        <v>300.08457</v>
      </c>
      <c r="D1111" s="11">
        <v>0.123216698546013</v>
      </c>
      <c r="E1111" s="8">
        <f t="shared" si="1"/>
        <v>0.114023158</v>
      </c>
      <c r="F1111" s="8"/>
    </row>
    <row r="1112">
      <c r="A1112" s="10">
        <v>44756.25</v>
      </c>
      <c r="B1112" s="11">
        <v>336.92</v>
      </c>
      <c r="C1112" s="11">
        <v>298.21555</v>
      </c>
      <c r="D1112" s="11">
        <v>0.129786827011535</v>
      </c>
      <c r="E1112" s="8">
        <f t="shared" si="1"/>
        <v>0.1116749975</v>
      </c>
      <c r="F1112" s="8"/>
    </row>
    <row r="1113">
      <c r="A1113" s="10">
        <v>44756.291666666664</v>
      </c>
      <c r="B1113" s="11">
        <v>343.99</v>
      </c>
      <c r="C1113" s="11">
        <v>297.30317</v>
      </c>
      <c r="D1113" s="11">
        <v>0.157034417090137</v>
      </c>
      <c r="E1113" s="8">
        <f t="shared" si="1"/>
        <v>0.110283277</v>
      </c>
      <c r="F1113" s="8"/>
    </row>
    <row r="1114">
      <c r="A1114" s="10">
        <v>44756.333333333336</v>
      </c>
      <c r="B1114" s="11">
        <v>345.35</v>
      </c>
      <c r="C1114" s="11">
        <v>297.0887</v>
      </c>
      <c r="D1114" s="11">
        <v>0.162447444147152</v>
      </c>
      <c r="E1114" s="8">
        <f t="shared" si="1"/>
        <v>0.1090057212</v>
      </c>
      <c r="F1114" s="8"/>
    </row>
    <row r="1115">
      <c r="A1115" s="10">
        <v>44756.375</v>
      </c>
      <c r="B1115" s="11">
        <v>347.08</v>
      </c>
      <c r="C1115" s="11">
        <v>299.12452</v>
      </c>
      <c r="D1115" s="11">
        <v>0.160319454921314</v>
      </c>
      <c r="E1115" s="8">
        <f t="shared" si="1"/>
        <v>0.1072190681</v>
      </c>
      <c r="F1115" s="8"/>
    </row>
    <row r="1116">
      <c r="A1116" s="10">
        <v>44756.416666666664</v>
      </c>
      <c r="B1116" s="11">
        <v>347.74</v>
      </c>
      <c r="C1116" s="11">
        <v>305.24034</v>
      </c>
      <c r="D1116" s="11">
        <v>0.139233431596885</v>
      </c>
      <c r="E1116" s="8">
        <f t="shared" si="1"/>
        <v>0.1045764993</v>
      </c>
      <c r="F1116" s="8"/>
    </row>
    <row r="1117">
      <c r="A1117" s="10">
        <v>44756.458333333336</v>
      </c>
      <c r="B1117" s="11">
        <v>352.29</v>
      </c>
      <c r="C1117" s="11">
        <v>315.32084</v>
      </c>
      <c r="D1117" s="11">
        <v>0.117242996054431</v>
      </c>
      <c r="E1117" s="8">
        <f t="shared" si="1"/>
        <v>0.1023014113</v>
      </c>
      <c r="F1117" s="8"/>
    </row>
    <row r="1118">
      <c r="A1118" s="10">
        <v>44756.5</v>
      </c>
      <c r="B1118" s="11">
        <v>352.6</v>
      </c>
      <c r="C1118" s="11">
        <v>326.10087</v>
      </c>
      <c r="D1118" s="11">
        <v>0.0812605314423112</v>
      </c>
      <c r="E1118" s="8">
        <f t="shared" si="1"/>
        <v>0.09980220052</v>
      </c>
      <c r="F1118" s="8"/>
    </row>
    <row r="1119">
      <c r="A1119" s="10">
        <v>44756.541666666664</v>
      </c>
      <c r="B1119" s="11">
        <v>346.79</v>
      </c>
      <c r="C1119" s="11">
        <v>334.46243</v>
      </c>
      <c r="D1119" s="11">
        <v>0.0368578617335287</v>
      </c>
      <c r="E1119" s="8">
        <f t="shared" si="1"/>
        <v>0.09726407964</v>
      </c>
      <c r="F1119" s="8"/>
    </row>
    <row r="1120">
      <c r="A1120" s="10">
        <v>44756.583333333336</v>
      </c>
      <c r="B1120" s="11">
        <v>330.12</v>
      </c>
      <c r="C1120" s="11">
        <v>338.82279</v>
      </c>
      <c r="D1120" s="11">
        <v>0.0256853737613104</v>
      </c>
      <c r="E1120" s="8">
        <f t="shared" si="1"/>
        <v>0.09736008293</v>
      </c>
      <c r="F1120" s="8"/>
    </row>
    <row r="1121">
      <c r="A1121" s="10">
        <v>44756.625</v>
      </c>
      <c r="B1121" s="11">
        <v>322.02</v>
      </c>
      <c r="C1121" s="11">
        <v>340.72682</v>
      </c>
      <c r="D1121" s="11">
        <v>0.0549026930137169</v>
      </c>
      <c r="E1121" s="8">
        <f t="shared" si="1"/>
        <v>0.09903919592</v>
      </c>
      <c r="F1121" s="8"/>
    </row>
    <row r="1122">
      <c r="A1122" s="10">
        <v>44756.666666666664</v>
      </c>
      <c r="B1122" s="11">
        <v>327.79</v>
      </c>
      <c r="C1122" s="11">
        <v>339.62087</v>
      </c>
      <c r="D1122" s="11">
        <v>0.0348355211503933</v>
      </c>
      <c r="E1122" s="8">
        <f t="shared" si="1"/>
        <v>0.10041134</v>
      </c>
      <c r="F1122" s="8"/>
    </row>
    <row r="1123">
      <c r="A1123" s="10">
        <v>44756.708333333336</v>
      </c>
      <c r="B1123" s="11">
        <v>336.7</v>
      </c>
      <c r="C1123" s="11">
        <v>337.02774</v>
      </c>
      <c r="D1123" s="11">
        <v>9.72442209059722E-4</v>
      </c>
      <c r="E1123" s="8">
        <f t="shared" si="1"/>
        <v>0.09933305871</v>
      </c>
      <c r="F1123" s="8"/>
    </row>
    <row r="1124">
      <c r="A1124" s="10">
        <v>44756.75</v>
      </c>
      <c r="B1124" s="11">
        <v>336.08</v>
      </c>
      <c r="C1124" s="11">
        <v>333.17883</v>
      </c>
      <c r="D1124" s="11">
        <v>0.00870754603466246</v>
      </c>
      <c r="E1124" s="8">
        <f t="shared" si="1"/>
        <v>0.0975711884</v>
      </c>
      <c r="F1124" s="8"/>
    </row>
    <row r="1125">
      <c r="A1125" s="10">
        <v>44756.791666666664</v>
      </c>
      <c r="B1125" s="11">
        <v>333.89</v>
      </c>
      <c r="C1125" s="11">
        <v>328.45397</v>
      </c>
      <c r="D1125" s="11">
        <v>0.0165503555947275</v>
      </c>
      <c r="E1125" s="8">
        <f t="shared" si="1"/>
        <v>0.09613575347</v>
      </c>
      <c r="F1125" s="8"/>
    </row>
    <row r="1126">
      <c r="A1126" s="10">
        <v>44756.833333333336</v>
      </c>
      <c r="B1126" s="11">
        <v>322.55</v>
      </c>
      <c r="C1126" s="11">
        <v>322.96293</v>
      </c>
      <c r="D1126" s="11">
        <v>0.00127856779104636</v>
      </c>
      <c r="E1126" s="8">
        <f t="shared" si="1"/>
        <v>0.0937384797</v>
      </c>
      <c r="F1126" s="8"/>
    </row>
    <row r="1127">
      <c r="A1127" s="10">
        <v>44756.875</v>
      </c>
      <c r="B1127" s="11">
        <v>309.92</v>
      </c>
      <c r="C1127" s="11">
        <v>318.64538</v>
      </c>
      <c r="D1127" s="11">
        <v>0.0273827287249542</v>
      </c>
      <c r="E1127" s="8">
        <f t="shared" si="1"/>
        <v>0.0918251359</v>
      </c>
      <c r="F1127" s="8"/>
    </row>
    <row r="1128">
      <c r="A1128" s="10">
        <v>44756.916666666664</v>
      </c>
      <c r="B1128" s="11">
        <v>296.06</v>
      </c>
      <c r="C1128" s="11">
        <v>317.51173</v>
      </c>
      <c r="D1128" s="11">
        <v>0.067562007866607</v>
      </c>
      <c r="E1128" s="8">
        <f t="shared" si="1"/>
        <v>0.0919260662</v>
      </c>
      <c r="F1128" s="8"/>
    </row>
    <row r="1129">
      <c r="A1129" s="10">
        <v>44756.958333333336</v>
      </c>
      <c r="B1129" s="11">
        <v>281.1</v>
      </c>
      <c r="C1129" s="11">
        <v>319.93198</v>
      </c>
      <c r="D1129" s="11">
        <v>0.121375737430187</v>
      </c>
      <c r="E1129" s="8">
        <f t="shared" si="1"/>
        <v>0.09429953642</v>
      </c>
      <c r="F1129" s="8"/>
    </row>
    <row r="1130">
      <c r="A1130" s="10">
        <v>44757.0</v>
      </c>
      <c r="B1130" s="11">
        <v>283.95</v>
      </c>
      <c r="C1130" s="11">
        <v>305.54949</v>
      </c>
      <c r="D1130" s="11">
        <v>0.0706906432735332</v>
      </c>
      <c r="E1130" s="8">
        <f t="shared" si="1"/>
        <v>0.09023727787</v>
      </c>
      <c r="F1130" s="8"/>
    </row>
    <row r="1131">
      <c r="A1131" s="10">
        <v>44757.041666666664</v>
      </c>
      <c r="B1131" s="11">
        <v>300.61</v>
      </c>
      <c r="C1131" s="11">
        <v>303.14459</v>
      </c>
      <c r="D1131" s="11">
        <v>0.00836099367631789</v>
      </c>
      <c r="E1131" s="8">
        <f t="shared" si="1"/>
        <v>0.08415281062</v>
      </c>
      <c r="F1131" s="8"/>
    </row>
    <row r="1132">
      <c r="A1132" s="10">
        <v>44757.083333333336</v>
      </c>
      <c r="B1132" s="11">
        <v>308.32</v>
      </c>
      <c r="C1132" s="11">
        <v>297.52791</v>
      </c>
      <c r="D1132" s="11">
        <v>0.036272529861148</v>
      </c>
      <c r="E1132" s="8">
        <f t="shared" si="1"/>
        <v>0.07804312272</v>
      </c>
      <c r="F1132" s="8"/>
    </row>
    <row r="1133">
      <c r="A1133" s="10">
        <v>44757.125</v>
      </c>
      <c r="B1133" s="11">
        <v>305.05</v>
      </c>
      <c r="C1133" s="11">
        <v>290.663</v>
      </c>
      <c r="D1133" s="11">
        <v>0.0494971840241103</v>
      </c>
      <c r="E1133" s="8">
        <f t="shared" si="1"/>
        <v>0.07299669457</v>
      </c>
      <c r="F1133" s="8"/>
    </row>
    <row r="1134">
      <c r="A1134" s="10">
        <v>44757.166666666664</v>
      </c>
      <c r="B1134" s="11">
        <v>301.97</v>
      </c>
      <c r="C1134" s="11">
        <v>284.07093</v>
      </c>
      <c r="D1134" s="11">
        <v>0.0630091576072217</v>
      </c>
      <c r="E1134" s="8">
        <f t="shared" si="1"/>
        <v>0.07060346436</v>
      </c>
      <c r="F1134" s="8"/>
    </row>
    <row r="1135">
      <c r="A1135" s="10">
        <v>44757.208333333336</v>
      </c>
      <c r="B1135" s="11">
        <v>311.92</v>
      </c>
      <c r="C1135" s="11">
        <v>280.25833</v>
      </c>
      <c r="D1135" s="11">
        <v>0.112973163009998</v>
      </c>
      <c r="E1135" s="8">
        <f t="shared" si="1"/>
        <v>0.07017665038</v>
      </c>
      <c r="F1135" s="8"/>
    </row>
    <row r="1136">
      <c r="A1136" s="10">
        <v>44757.25</v>
      </c>
      <c r="B1136" s="11">
        <v>329.85</v>
      </c>
      <c r="C1136" s="11">
        <v>281.48827</v>
      </c>
      <c r="D1136" s="11">
        <v>0.171807265716614</v>
      </c>
      <c r="E1136" s="8">
        <f t="shared" si="1"/>
        <v>0.07192750199</v>
      </c>
      <c r="F1136" s="8"/>
    </row>
    <row r="1137">
      <c r="A1137" s="10">
        <v>44757.291666666664</v>
      </c>
      <c r="B1137" s="11">
        <v>343.11</v>
      </c>
      <c r="C1137" s="11">
        <v>287.37447</v>
      </c>
      <c r="D1137" s="11">
        <v>0.193947395535866</v>
      </c>
      <c r="E1137" s="8">
        <f t="shared" si="1"/>
        <v>0.07346554276</v>
      </c>
      <c r="F1137" s="8"/>
    </row>
    <row r="1138">
      <c r="A1138" s="10">
        <v>44757.333333333336</v>
      </c>
      <c r="B1138" s="11">
        <v>350.18</v>
      </c>
      <c r="C1138" s="11">
        <v>296.45306</v>
      </c>
      <c r="D1138" s="11">
        <v>0.1812325364427</v>
      </c>
      <c r="E1138" s="8">
        <f t="shared" si="1"/>
        <v>0.07424825494</v>
      </c>
      <c r="F1138" s="8"/>
    </row>
    <row r="1139">
      <c r="A1139" s="10">
        <v>44757.375</v>
      </c>
      <c r="B1139" s="11">
        <v>350.67</v>
      </c>
      <c r="C1139" s="11">
        <v>307.4207</v>
      </c>
      <c r="D1139" s="11">
        <v>0.140684410646387</v>
      </c>
      <c r="E1139" s="8">
        <f t="shared" si="1"/>
        <v>0.07343012809</v>
      </c>
      <c r="F1139" s="8"/>
    </row>
    <row r="1140">
      <c r="A1140" s="10">
        <v>44757.416666666664</v>
      </c>
      <c r="B1140" s="11">
        <v>358.46</v>
      </c>
      <c r="C1140" s="11">
        <v>319.58533</v>
      </c>
      <c r="D1140" s="11">
        <v>0.121640971442587</v>
      </c>
      <c r="E1140" s="8">
        <f t="shared" si="1"/>
        <v>0.07269710892</v>
      </c>
      <c r="F1140" s="8"/>
    </row>
    <row r="1141">
      <c r="A1141" s="10">
        <v>44757.458333333336</v>
      </c>
      <c r="B1141" s="11">
        <v>358.19</v>
      </c>
      <c r="C1141" s="11">
        <v>332.15863</v>
      </c>
      <c r="D1141" s="11">
        <v>0.0783702955422232</v>
      </c>
      <c r="E1141" s="8">
        <f t="shared" si="1"/>
        <v>0.07107741306</v>
      </c>
      <c r="F1141" s="8"/>
    </row>
    <row r="1142">
      <c r="A1142" s="10">
        <v>44757.5</v>
      </c>
      <c r="B1142" s="11">
        <v>367.19</v>
      </c>
      <c r="C1142" s="11">
        <v>342.23373</v>
      </c>
      <c r="D1142" s="11">
        <v>0.0729217134734206</v>
      </c>
      <c r="E1142" s="8">
        <f t="shared" si="1"/>
        <v>0.07072996232</v>
      </c>
      <c r="F1142" s="8"/>
    </row>
    <row r="1143">
      <c r="A1143" s="10">
        <v>44757.541666666664</v>
      </c>
      <c r="B1143" s="11">
        <v>360.27</v>
      </c>
      <c r="C1143" s="11">
        <v>347.77115</v>
      </c>
      <c r="D1143" s="11">
        <v>0.0359398702278783</v>
      </c>
      <c r="E1143" s="8">
        <f t="shared" si="1"/>
        <v>0.07069171267</v>
      </c>
      <c r="F1143" s="8"/>
    </row>
    <row r="1144">
      <c r="A1144" s="10">
        <v>44757.583333333336</v>
      </c>
      <c r="B1144" s="11">
        <v>336.21</v>
      </c>
      <c r="C1144" s="11">
        <v>348.90469</v>
      </c>
      <c r="D1144" s="11">
        <v>0.0363844062973187</v>
      </c>
      <c r="E1144" s="8">
        <f t="shared" si="1"/>
        <v>0.07113750569</v>
      </c>
      <c r="F1144" s="8"/>
    </row>
    <row r="1145">
      <c r="A1145" s="10">
        <v>44757.625</v>
      </c>
      <c r="B1145" s="11">
        <v>325.74</v>
      </c>
      <c r="C1145" s="11">
        <v>348.28342</v>
      </c>
      <c r="D1145" s="11">
        <v>0.0647272270382551</v>
      </c>
      <c r="E1145" s="8">
        <f t="shared" si="1"/>
        <v>0.07154686128</v>
      </c>
      <c r="F1145" s="8"/>
    </row>
    <row r="1146">
      <c r="A1146" s="10">
        <v>44757.666666666664</v>
      </c>
      <c r="B1146" s="11">
        <v>326.58</v>
      </c>
      <c r="C1146" s="11">
        <v>345.28941</v>
      </c>
      <c r="D1146" s="11">
        <v>0.0541847200005351</v>
      </c>
      <c r="E1146" s="8">
        <f t="shared" si="1"/>
        <v>0.07235307789</v>
      </c>
      <c r="F1146" s="8"/>
    </row>
    <row r="1147">
      <c r="A1147" s="10">
        <v>44757.708333333336</v>
      </c>
      <c r="B1147" s="11">
        <v>331.6</v>
      </c>
      <c r="C1147" s="11">
        <v>341.64877</v>
      </c>
      <c r="D1147" s="11">
        <v>0.0294125747913566</v>
      </c>
      <c r="E1147" s="8">
        <f t="shared" si="1"/>
        <v>0.07353808342</v>
      </c>
      <c r="F1147" s="8"/>
    </row>
    <row r="1148">
      <c r="A1148" s="10">
        <v>44757.75</v>
      </c>
      <c r="B1148" s="11">
        <v>336.11</v>
      </c>
      <c r="C1148" s="11">
        <v>338.04892</v>
      </c>
      <c r="D1148" s="11">
        <v>0.00573561956654083</v>
      </c>
      <c r="E1148" s="8">
        <f t="shared" si="1"/>
        <v>0.07341425315</v>
      </c>
      <c r="F1148" s="8"/>
    </row>
    <row r="1149">
      <c r="A1149" s="10">
        <v>44757.791666666664</v>
      </c>
      <c r="B1149" s="11">
        <v>338.88</v>
      </c>
      <c r="C1149" s="11">
        <v>335.00911</v>
      </c>
      <c r="D1149" s="11">
        <v>0.011554581306759</v>
      </c>
      <c r="E1149" s="8">
        <f t="shared" si="1"/>
        <v>0.07320609589</v>
      </c>
      <c r="F1149" s="8"/>
    </row>
    <row r="1150">
      <c r="A1150" s="10">
        <v>44757.833333333336</v>
      </c>
      <c r="B1150" s="11">
        <v>337.5</v>
      </c>
      <c r="C1150" s="11">
        <v>332.46886</v>
      </c>
      <c r="D1150" s="11">
        <v>0.0151326653569901</v>
      </c>
      <c r="E1150" s="8">
        <f t="shared" si="1"/>
        <v>0.07378334995</v>
      </c>
      <c r="F1150" s="8"/>
    </row>
    <row r="1151">
      <c r="A1151" s="10">
        <v>44757.875</v>
      </c>
      <c r="B1151" s="11">
        <v>338.02</v>
      </c>
      <c r="C1151" s="11">
        <v>330.45017</v>
      </c>
      <c r="D1151" s="11">
        <v>0.022907629310646</v>
      </c>
      <c r="E1151" s="8">
        <f t="shared" si="1"/>
        <v>0.07359688748</v>
      </c>
      <c r="F1151" s="8"/>
    </row>
    <row r="1152">
      <c r="A1152" s="10">
        <v>44757.916666666664</v>
      </c>
      <c r="B1152" s="11">
        <v>338.0</v>
      </c>
      <c r="C1152" s="11">
        <v>328.85673</v>
      </c>
      <c r="D1152" s="11">
        <v>0.0278032017164434</v>
      </c>
      <c r="E1152" s="8">
        <f t="shared" si="1"/>
        <v>0.07194027055</v>
      </c>
      <c r="F1152" s="8"/>
    </row>
    <row r="1153">
      <c r="A1153" s="10">
        <v>44757.958333333336</v>
      </c>
      <c r="B1153" s="11">
        <v>334.79</v>
      </c>
      <c r="C1153" s="11">
        <v>327.9991</v>
      </c>
      <c r="D1153" s="11">
        <v>0.0207040202244458</v>
      </c>
      <c r="E1153" s="8">
        <f t="shared" si="1"/>
        <v>0.06774561567</v>
      </c>
      <c r="F1153" s="8"/>
    </row>
    <row r="1154">
      <c r="A1154" s="10">
        <v>44755.0</v>
      </c>
      <c r="B1154" s="11">
        <v>324.33</v>
      </c>
      <c r="C1154" s="11">
        <v>296.0774</v>
      </c>
      <c r="D1154" s="11">
        <v>0.0954230211424444</v>
      </c>
      <c r="E1154" s="8">
        <f t="shared" si="1"/>
        <v>0.06877613141</v>
      </c>
      <c r="F1154" s="8"/>
    </row>
    <row r="1155">
      <c r="A1155" s="10">
        <v>44755.041666666664</v>
      </c>
      <c r="B1155" s="11">
        <v>333.26</v>
      </c>
      <c r="C1155" s="11">
        <v>305.01177</v>
      </c>
      <c r="D1155" s="11">
        <v>0.0926135735679969</v>
      </c>
      <c r="E1155" s="8">
        <f t="shared" si="1"/>
        <v>0.07228665558</v>
      </c>
      <c r="F1155" s="8"/>
    </row>
    <row r="1156">
      <c r="A1156" s="10">
        <v>44755.083333333336</v>
      </c>
      <c r="B1156" s="11">
        <v>353.93</v>
      </c>
      <c r="C1156" s="11">
        <v>312.34954</v>
      </c>
      <c r="D1156" s="11">
        <v>0.133121566306772</v>
      </c>
      <c r="E1156" s="8">
        <f t="shared" si="1"/>
        <v>0.0763220321</v>
      </c>
      <c r="F1156" s="8"/>
    </row>
    <row r="1157">
      <c r="A1157" s="10">
        <v>44755.125</v>
      </c>
      <c r="B1157" s="11">
        <v>360.27</v>
      </c>
      <c r="C1157" s="11">
        <v>317.61144</v>
      </c>
      <c r="D1157" s="11">
        <v>0.1343105273538</v>
      </c>
      <c r="E1157" s="8">
        <f t="shared" si="1"/>
        <v>0.0798559214</v>
      </c>
      <c r="F1157" s="8"/>
    </row>
    <row r="1158">
      <c r="A1158" s="10">
        <v>44755.166666666664</v>
      </c>
      <c r="B1158" s="11">
        <v>354.73</v>
      </c>
      <c r="C1158" s="11">
        <v>322.5413</v>
      </c>
      <c r="D1158" s="11">
        <v>0.0997971422574412</v>
      </c>
      <c r="E1158" s="8">
        <f t="shared" si="1"/>
        <v>0.08138875409</v>
      </c>
      <c r="F1158" s="8"/>
    </row>
    <row r="1159">
      <c r="A1159" s="10">
        <v>44755.208333333336</v>
      </c>
      <c r="B1159" s="11">
        <v>351.64</v>
      </c>
      <c r="C1159" s="11">
        <v>327.96327</v>
      </c>
      <c r="D1159" s="11">
        <v>0.0721932367609335</v>
      </c>
      <c r="E1159" s="8">
        <f t="shared" si="1"/>
        <v>0.0796895905</v>
      </c>
      <c r="F1159" s="8"/>
    </row>
    <row r="1160">
      <c r="A1160" s="10">
        <v>44755.25</v>
      </c>
      <c r="B1160" s="11">
        <v>353.86</v>
      </c>
      <c r="C1160" s="11">
        <v>333.32386</v>
      </c>
      <c r="D1160" s="11">
        <v>0.0616101709610586</v>
      </c>
      <c r="E1160" s="8">
        <f t="shared" si="1"/>
        <v>0.07509804489</v>
      </c>
      <c r="F1160" s="8"/>
    </row>
    <row r="1161">
      <c r="A1161" s="10">
        <v>44755.291666666664</v>
      </c>
      <c r="B1161" s="11">
        <v>357.45</v>
      </c>
      <c r="C1161" s="11">
        <v>337.18971</v>
      </c>
      <c r="D1161" s="11">
        <v>0.0600857303741564</v>
      </c>
      <c r="E1161" s="8">
        <f t="shared" si="1"/>
        <v>0.0695204755</v>
      </c>
      <c r="F1161" s="8"/>
    </row>
    <row r="1162">
      <c r="A1162" s="10">
        <v>44755.333333333336</v>
      </c>
      <c r="B1162" s="11">
        <v>361.4</v>
      </c>
      <c r="C1162" s="11">
        <v>339.1825</v>
      </c>
      <c r="D1162" s="11">
        <v>0.0655030846225851</v>
      </c>
      <c r="E1162" s="8">
        <f t="shared" si="1"/>
        <v>0.06469841501</v>
      </c>
      <c r="F1162" s="8"/>
    </row>
    <row r="1163">
      <c r="A1163" s="10">
        <v>44755.375</v>
      </c>
      <c r="B1163" s="11">
        <v>369.91</v>
      </c>
      <c r="C1163" s="11">
        <v>341.68041</v>
      </c>
      <c r="D1163" s="11">
        <v>0.082619866910134</v>
      </c>
      <c r="E1163" s="8">
        <f t="shared" si="1"/>
        <v>0.06227905902</v>
      </c>
      <c r="F1163" s="8"/>
    </row>
    <row r="1164">
      <c r="A1164" s="10">
        <v>44755.416666666664</v>
      </c>
      <c r="B1164" s="11">
        <v>379.5</v>
      </c>
      <c r="C1164" s="11">
        <v>346.1681</v>
      </c>
      <c r="D1164" s="11">
        <v>0.0962881906218395</v>
      </c>
      <c r="E1164" s="8">
        <f t="shared" si="1"/>
        <v>0.06122269316</v>
      </c>
      <c r="F1164" s="8"/>
    </row>
    <row r="1165">
      <c r="A1165" s="10">
        <v>44755.458333333336</v>
      </c>
      <c r="B1165" s="11">
        <v>383.16</v>
      </c>
      <c r="C1165" s="11">
        <v>352.91834</v>
      </c>
      <c r="D1165" s="11">
        <v>0.0856902477779988</v>
      </c>
      <c r="E1165" s="8">
        <f t="shared" si="1"/>
        <v>0.06152769117</v>
      </c>
      <c r="F1165" s="8"/>
    </row>
    <row r="1166">
      <c r="A1166" s="10">
        <v>44755.5</v>
      </c>
      <c r="B1166" s="11">
        <v>386.2</v>
      </c>
      <c r="C1166" s="11">
        <v>359.65565</v>
      </c>
      <c r="D1166" s="11">
        <v>0.0738049019944494</v>
      </c>
      <c r="E1166" s="8">
        <f t="shared" si="1"/>
        <v>0.06156449069</v>
      </c>
      <c r="F1166" s="8"/>
    </row>
    <row r="1167">
      <c r="A1167" s="10">
        <v>44755.541666666664</v>
      </c>
      <c r="B1167" s="11">
        <v>380.27</v>
      </c>
      <c r="C1167" s="11">
        <v>363.91543</v>
      </c>
      <c r="D1167" s="11">
        <v>0.0449405786393832</v>
      </c>
      <c r="E1167" s="8">
        <f t="shared" si="1"/>
        <v>0.0619395202</v>
      </c>
      <c r="F1167" s="8"/>
    </row>
    <row r="1168">
      <c r="A1168" s="10">
        <v>44755.583333333336</v>
      </c>
      <c r="B1168" s="11">
        <v>357.75</v>
      </c>
      <c r="C1168" s="11">
        <v>363.68673</v>
      </c>
      <c r="D1168" s="11">
        <v>0.0163237465386763</v>
      </c>
      <c r="E1168" s="8">
        <f t="shared" si="1"/>
        <v>0.06110365938</v>
      </c>
      <c r="F1168" s="8"/>
    </row>
    <row r="1169">
      <c r="A1169" s="10">
        <v>44755.625</v>
      </c>
      <c r="B1169" s="11">
        <v>345.08</v>
      </c>
      <c r="C1169" s="11">
        <v>361.43436</v>
      </c>
      <c r="D1169" s="11">
        <v>0.04524849270003</v>
      </c>
      <c r="E1169" s="8">
        <f t="shared" si="1"/>
        <v>0.06029204545</v>
      </c>
      <c r="F1169" s="8"/>
    </row>
    <row r="1170">
      <c r="A1170" s="10">
        <v>44755.666666666664</v>
      </c>
      <c r="B1170" s="11">
        <v>348.55</v>
      </c>
      <c r="C1170" s="11">
        <v>357.60361</v>
      </c>
      <c r="D1170" s="11">
        <v>0.0253174457606845</v>
      </c>
      <c r="E1170" s="8">
        <f t="shared" si="1"/>
        <v>0.05908924236</v>
      </c>
      <c r="F1170" s="8"/>
    </row>
    <row r="1171">
      <c r="A1171" s="10">
        <v>44755.708333333336</v>
      </c>
      <c r="B1171" s="11">
        <v>353.55</v>
      </c>
      <c r="C1171" s="11">
        <v>353.20887</v>
      </c>
      <c r="D1171" s="11">
        <v>9.65802472627658E-4</v>
      </c>
      <c r="E1171" s="8">
        <f t="shared" si="1"/>
        <v>0.05790396018</v>
      </c>
      <c r="F1171" s="8"/>
    </row>
    <row r="1172">
      <c r="A1172" s="10">
        <v>44755.75</v>
      </c>
      <c r="B1172" s="11">
        <v>357.22</v>
      </c>
      <c r="C1172" s="11">
        <v>348.29808</v>
      </c>
      <c r="D1172" s="11">
        <v>0.0256157599260954</v>
      </c>
      <c r="E1172" s="8">
        <f t="shared" si="1"/>
        <v>0.05873229936</v>
      </c>
      <c r="F1172" s="8"/>
    </row>
    <row r="1173">
      <c r="A1173" s="10">
        <v>44755.791666666664</v>
      </c>
      <c r="B1173" s="11">
        <v>351.87</v>
      </c>
      <c r="C1173" s="11">
        <v>343.43897</v>
      </c>
      <c r="D1173" s="11">
        <v>0.0245488448791935</v>
      </c>
      <c r="E1173" s="8">
        <f t="shared" si="1"/>
        <v>0.05927372701</v>
      </c>
      <c r="F1173" s="8"/>
    </row>
    <row r="1174">
      <c r="A1174" s="10">
        <v>44755.833333333336</v>
      </c>
      <c r="B1174" s="11">
        <v>348.48</v>
      </c>
      <c r="C1174" s="11">
        <v>338.35546</v>
      </c>
      <c r="D1174" s="11">
        <v>0.0299227918473667</v>
      </c>
      <c r="E1174" s="8">
        <f t="shared" si="1"/>
        <v>0.05988998228</v>
      </c>
      <c r="F1174" s="8"/>
    </row>
    <row r="1175">
      <c r="A1175" s="10">
        <v>44755.875</v>
      </c>
      <c r="B1175" s="11">
        <v>348.41</v>
      </c>
      <c r="C1175" s="11">
        <v>334.62617</v>
      </c>
      <c r="D1175" s="11">
        <v>0.0411917274730784</v>
      </c>
      <c r="E1175" s="8">
        <f t="shared" si="1"/>
        <v>0.0606518197</v>
      </c>
      <c r="F1175" s="8"/>
    </row>
    <row r="1176">
      <c r="A1176" s="10">
        <v>44755.916666666664</v>
      </c>
      <c r="B1176" s="11">
        <v>344.17</v>
      </c>
      <c r="C1176" s="11">
        <v>333.58677</v>
      </c>
      <c r="D1176" s="11">
        <v>0.0317255687328367</v>
      </c>
      <c r="E1176" s="8">
        <f t="shared" si="1"/>
        <v>0.06081525166</v>
      </c>
      <c r="F1176" s="8"/>
    </row>
    <row r="1177">
      <c r="A1177" s="10">
        <v>44755.958333333336</v>
      </c>
      <c r="B1177" s="11">
        <v>345.79</v>
      </c>
      <c r="C1177" s="11">
        <v>334.94045</v>
      </c>
      <c r="D1177" s="11">
        <v>0.0323924745428628</v>
      </c>
      <c r="E1177" s="8">
        <f t="shared" si="1"/>
        <v>0.06130227059</v>
      </c>
      <c r="F1177" s="8"/>
    </row>
    <row r="1178">
      <c r="A1178" s="10">
        <v>44756.0</v>
      </c>
      <c r="B1178" s="11">
        <v>349.04</v>
      </c>
      <c r="C1178" s="11">
        <v>305.21256</v>
      </c>
      <c r="D1178" s="11">
        <v>0.143596449634969</v>
      </c>
      <c r="E1178" s="8">
        <f t="shared" si="1"/>
        <v>0.06330949678</v>
      </c>
      <c r="F1178" s="8"/>
    </row>
    <row r="1179">
      <c r="A1179" s="10">
        <v>44756.041666666664</v>
      </c>
      <c r="B1179" s="11">
        <v>351.77</v>
      </c>
      <c r="C1179" s="11">
        <v>308.91934</v>
      </c>
      <c r="D1179" s="11">
        <v>0.138711483716105</v>
      </c>
      <c r="E1179" s="8">
        <f t="shared" si="1"/>
        <v>0.06523024303</v>
      </c>
      <c r="F1179" s="8"/>
    </row>
    <row r="1180">
      <c r="A1180" s="10">
        <v>44756.083333333336</v>
      </c>
      <c r="B1180" s="11">
        <v>363.34</v>
      </c>
      <c r="C1180" s="11">
        <v>309.31588</v>
      </c>
      <c r="D1180" s="11">
        <v>0.174656794213087</v>
      </c>
      <c r="E1180" s="8">
        <f t="shared" si="1"/>
        <v>0.06696087753</v>
      </c>
      <c r="F1180" s="8"/>
    </row>
    <row r="1181">
      <c r="A1181" s="10">
        <v>44756.125</v>
      </c>
      <c r="B1181" s="11">
        <v>358.4</v>
      </c>
      <c r="C1181" s="11">
        <v>307.79038</v>
      </c>
      <c r="D1181" s="11">
        <v>0.164428855768656</v>
      </c>
      <c r="E1181" s="8">
        <f t="shared" si="1"/>
        <v>0.06821580788</v>
      </c>
      <c r="F1181" s="8"/>
    </row>
    <row r="1182">
      <c r="A1182" s="10">
        <v>44756.166666666664</v>
      </c>
      <c r="B1182" s="11">
        <v>339.73</v>
      </c>
      <c r="C1182" s="11">
        <v>305.8955</v>
      </c>
      <c r="D1182" s="11">
        <v>0.110608034443134</v>
      </c>
      <c r="E1182" s="8">
        <f t="shared" si="1"/>
        <v>0.06866626172</v>
      </c>
      <c r="F1182" s="8"/>
    </row>
    <row r="1183">
      <c r="A1183" s="10">
        <v>44756.208333333336</v>
      </c>
      <c r="B1183" s="11">
        <v>337.06</v>
      </c>
      <c r="C1183" s="11">
        <v>304.98107</v>
      </c>
      <c r="D1183" s="11">
        <v>0.105183347936972</v>
      </c>
      <c r="E1183" s="8">
        <f t="shared" si="1"/>
        <v>0.07004084969</v>
      </c>
      <c r="F1183" s="8"/>
    </row>
    <row r="1184">
      <c r="A1184" s="10">
        <v>44756.25</v>
      </c>
      <c r="B1184" s="11">
        <v>336.92</v>
      </c>
      <c r="C1184" s="11">
        <v>306.08501</v>
      </c>
      <c r="D1184" s="11">
        <v>0.100739954563603</v>
      </c>
      <c r="E1184" s="8">
        <f t="shared" si="1"/>
        <v>0.07167125734</v>
      </c>
      <c r="F1184" s="8"/>
    </row>
    <row r="1185">
      <c r="A1185" s="10">
        <v>44756.291666666664</v>
      </c>
      <c r="B1185" s="11">
        <v>343.99</v>
      </c>
      <c r="C1185" s="11">
        <v>308.40531</v>
      </c>
      <c r="D1185" s="11">
        <v>0.115382870677551</v>
      </c>
      <c r="E1185" s="8">
        <f t="shared" si="1"/>
        <v>0.07397530485</v>
      </c>
      <c r="F1185" s="8"/>
    </row>
    <row r="1186">
      <c r="A1186" s="10">
        <v>44756.333333333336</v>
      </c>
      <c r="B1186" s="11">
        <v>345.35</v>
      </c>
      <c r="C1186" s="11">
        <v>311.0544</v>
      </c>
      <c r="D1186" s="11">
        <v>0.11025595522841</v>
      </c>
      <c r="E1186" s="8">
        <f t="shared" si="1"/>
        <v>0.07584000779</v>
      </c>
      <c r="F1186" s="8"/>
    </row>
    <row r="1187">
      <c r="A1187" s="10">
        <v>44756.375</v>
      </c>
      <c r="B1187" s="11">
        <v>347.08</v>
      </c>
      <c r="C1187" s="11">
        <v>315.63763</v>
      </c>
      <c r="D1187" s="11">
        <v>0.0996154039047878</v>
      </c>
      <c r="E1187" s="8">
        <f t="shared" si="1"/>
        <v>0.07654815517</v>
      </c>
      <c r="F1187" s="8"/>
    </row>
    <row r="1188">
      <c r="A1188" s="10">
        <v>44756.416666666664</v>
      </c>
      <c r="B1188" s="11">
        <v>347.74</v>
      </c>
      <c r="C1188" s="11">
        <v>323.95026</v>
      </c>
      <c r="D1188" s="11">
        <v>0.0734363973037095</v>
      </c>
      <c r="E1188" s="8">
        <f t="shared" si="1"/>
        <v>0.07559599711</v>
      </c>
      <c r="F1188" s="8"/>
    </row>
    <row r="1189">
      <c r="A1189" s="10">
        <v>44756.458333333336</v>
      </c>
      <c r="B1189" s="11">
        <v>352.29</v>
      </c>
      <c r="C1189" s="11">
        <v>336.05011</v>
      </c>
      <c r="D1189" s="11">
        <v>0.0483257987923289</v>
      </c>
      <c r="E1189" s="8">
        <f t="shared" si="1"/>
        <v>0.07403914507</v>
      </c>
      <c r="F1189" s="8"/>
    </row>
    <row r="1190">
      <c r="A1190" s="10">
        <v>44756.5</v>
      </c>
      <c r="B1190" s="11">
        <v>352.6</v>
      </c>
      <c r="C1190" s="11">
        <v>348.17494</v>
      </c>
      <c r="D1190" s="11">
        <v>0.0127093006751147</v>
      </c>
      <c r="E1190" s="8">
        <f t="shared" si="1"/>
        <v>0.07149349502</v>
      </c>
      <c r="F1190" s="8"/>
    </row>
    <row r="1191">
      <c r="A1191" s="10">
        <v>44756.541666666664</v>
      </c>
      <c r="B1191" s="11">
        <v>346.79</v>
      </c>
      <c r="C1191" s="11">
        <v>356.20607</v>
      </c>
      <c r="D1191" s="11">
        <v>0.0264343333621462</v>
      </c>
      <c r="E1191" s="8">
        <f t="shared" si="1"/>
        <v>0.07072240146</v>
      </c>
      <c r="F1191" s="8"/>
    </row>
    <row r="1192">
      <c r="A1192" s="10">
        <v>44756.583333333336</v>
      </c>
      <c r="B1192" s="11">
        <v>330.12</v>
      </c>
      <c r="C1192" s="11">
        <v>358.43941</v>
      </c>
      <c r="D1192" s="11">
        <v>0.0790075231961798</v>
      </c>
      <c r="E1192" s="8">
        <f t="shared" si="1"/>
        <v>0.07333422549</v>
      </c>
      <c r="F1192" s="8"/>
    </row>
    <row r="1193">
      <c r="A1193" s="10">
        <v>44756.625</v>
      </c>
      <c r="B1193" s="11">
        <v>322.02</v>
      </c>
      <c r="C1193" s="11">
        <v>357.88052</v>
      </c>
      <c r="D1193" s="11">
        <v>0.10020249216135</v>
      </c>
      <c r="E1193" s="8">
        <f t="shared" si="1"/>
        <v>0.07562397547</v>
      </c>
      <c r="F1193" s="8"/>
    </row>
    <row r="1194">
      <c r="A1194" s="10">
        <v>44756.666666666664</v>
      </c>
      <c r="B1194" s="11">
        <v>327.79</v>
      </c>
      <c r="C1194" s="11">
        <v>354.39743</v>
      </c>
      <c r="D1194" s="11">
        <v>0.0750779428620573</v>
      </c>
      <c r="E1194" s="8">
        <f t="shared" si="1"/>
        <v>0.07769732951</v>
      </c>
      <c r="F1194" s="8"/>
    </row>
    <row r="1195">
      <c r="A1195" s="10">
        <v>44756.708333333336</v>
      </c>
      <c r="B1195" s="11">
        <v>336.7</v>
      </c>
      <c r="C1195" s="11">
        <v>349.52036</v>
      </c>
      <c r="D1195" s="11">
        <v>0.0366798660884876</v>
      </c>
      <c r="E1195" s="8">
        <f t="shared" si="1"/>
        <v>0.0791854155</v>
      </c>
      <c r="F1195" s="8"/>
    </row>
    <row r="1196">
      <c r="A1196" s="10">
        <v>44756.75</v>
      </c>
      <c r="B1196" s="11">
        <v>336.08</v>
      </c>
      <c r="C1196" s="11">
        <v>343.95739</v>
      </c>
      <c r="D1196" s="11">
        <v>0.0229022263484438</v>
      </c>
      <c r="E1196" s="8">
        <f t="shared" si="1"/>
        <v>0.0790723516</v>
      </c>
      <c r="F1196" s="8"/>
    </row>
    <row r="1197">
      <c r="A1197" s="10">
        <v>44756.791666666664</v>
      </c>
      <c r="B1197" s="11">
        <v>333.89</v>
      </c>
      <c r="C1197" s="11">
        <v>337.93005</v>
      </c>
      <c r="D1197" s="11">
        <v>0.0119552848289165</v>
      </c>
      <c r="E1197" s="8">
        <f t="shared" si="1"/>
        <v>0.07854761993</v>
      </c>
      <c r="F1197" s="8"/>
    </row>
    <row r="1198">
      <c r="A1198" s="10">
        <v>44756.833333333336</v>
      </c>
      <c r="B1198" s="11">
        <v>322.55</v>
      </c>
      <c r="C1198" s="11">
        <v>331.45805</v>
      </c>
      <c r="D1198" s="11">
        <v>0.0268753466690581</v>
      </c>
      <c r="E1198" s="8">
        <f t="shared" si="1"/>
        <v>0.07842064305</v>
      </c>
      <c r="F1198" s="8"/>
    </row>
    <row r="1199">
      <c r="A1199" s="10">
        <v>44756.875</v>
      </c>
      <c r="B1199" s="11">
        <v>309.92</v>
      </c>
      <c r="C1199" s="11">
        <v>326.52626</v>
      </c>
      <c r="D1199" s="11">
        <v>0.0508573491148919</v>
      </c>
      <c r="E1199" s="8">
        <f t="shared" si="1"/>
        <v>0.07882337728</v>
      </c>
      <c r="F1199" s="8"/>
    </row>
    <row r="1200">
      <c r="A1200" s="10">
        <v>44756.916666666664</v>
      </c>
      <c r="B1200" s="11">
        <v>296.06</v>
      </c>
      <c r="C1200" s="11">
        <v>325.04809</v>
      </c>
      <c r="D1200" s="11">
        <v>0.0891809270437491</v>
      </c>
      <c r="E1200" s="8">
        <f t="shared" si="1"/>
        <v>0.08121735054</v>
      </c>
      <c r="F1200" s="8"/>
    </row>
    <row r="1201">
      <c r="A1201" s="10">
        <v>44756.958333333336</v>
      </c>
      <c r="B1201" s="11">
        <v>281.1</v>
      </c>
      <c r="C1201" s="11">
        <v>326.94335</v>
      </c>
      <c r="D1201" s="11">
        <v>0.140218022480041</v>
      </c>
      <c r="E1201" s="8">
        <f t="shared" si="1"/>
        <v>0.08571008171</v>
      </c>
      <c r="F1201" s="8"/>
    </row>
    <row r="1202">
      <c r="A1202" s="10">
        <v>44757.0</v>
      </c>
      <c r="B1202" s="11">
        <v>283.95</v>
      </c>
      <c r="C1202" s="11">
        <v>310.77759</v>
      </c>
      <c r="D1202" s="11">
        <v>0.0863240814757588</v>
      </c>
      <c r="E1202" s="8">
        <f t="shared" si="1"/>
        <v>0.08332373304</v>
      </c>
      <c r="F1202" s="8"/>
    </row>
    <row r="1203">
      <c r="A1203" s="10">
        <v>44757.041666666664</v>
      </c>
      <c r="B1203" s="11">
        <v>300.61</v>
      </c>
      <c r="C1203" s="11">
        <v>312.01732</v>
      </c>
      <c r="D1203" s="11">
        <v>0.0365598935341152</v>
      </c>
      <c r="E1203" s="8">
        <f t="shared" si="1"/>
        <v>0.07906741678</v>
      </c>
      <c r="F1203" s="8"/>
    </row>
    <row r="1204">
      <c r="A1204" s="10">
        <v>44757.083333333336</v>
      </c>
      <c r="B1204" s="11">
        <v>308.32</v>
      </c>
      <c r="C1204" s="11">
        <v>309.42762</v>
      </c>
      <c r="D1204" s="11">
        <v>0.00357957702676961</v>
      </c>
      <c r="E1204" s="8">
        <f t="shared" si="1"/>
        <v>0.0719391994</v>
      </c>
      <c r="F1204" s="8"/>
    </row>
    <row r="1205">
      <c r="A1205" s="10">
        <v>44757.125</v>
      </c>
      <c r="B1205" s="11">
        <v>305.05</v>
      </c>
      <c r="C1205" s="11">
        <v>304.77282</v>
      </c>
      <c r="D1205" s="11">
        <v>9.09464301967567E-4</v>
      </c>
      <c r="E1205" s="8">
        <f t="shared" si="1"/>
        <v>0.06512589142</v>
      </c>
      <c r="F1205" s="8"/>
    </row>
    <row r="1206">
      <c r="A1206" s="10">
        <v>44757.166666666664</v>
      </c>
      <c r="B1206" s="11">
        <v>301.97</v>
      </c>
      <c r="C1206" s="11">
        <v>299.47414</v>
      </c>
      <c r="D1206" s="11">
        <v>0.00833414197299323</v>
      </c>
      <c r="E1206" s="8">
        <f t="shared" si="1"/>
        <v>0.06086447923</v>
      </c>
      <c r="F1206" s="8"/>
    </row>
    <row r="1207">
      <c r="A1207" s="10">
        <v>44757.208333333336</v>
      </c>
      <c r="B1207" s="11">
        <v>311.92</v>
      </c>
      <c r="C1207" s="11">
        <v>295.46779</v>
      </c>
      <c r="D1207" s="11">
        <v>0.0556819069855297</v>
      </c>
      <c r="E1207" s="8">
        <f t="shared" si="1"/>
        <v>0.05880191919</v>
      </c>
      <c r="F1207" s="8"/>
    </row>
    <row r="1208">
      <c r="A1208" s="10">
        <v>44757.25</v>
      </c>
      <c r="B1208" s="11">
        <v>329.85</v>
      </c>
      <c r="C1208" s="11">
        <v>294.56534</v>
      </c>
      <c r="D1208" s="11">
        <v>0.119785511764554</v>
      </c>
      <c r="E1208" s="8">
        <f t="shared" si="1"/>
        <v>0.05959548407</v>
      </c>
      <c r="F1208" s="8"/>
    </row>
    <row r="1209">
      <c r="A1209" s="10">
        <v>44757.291666666664</v>
      </c>
      <c r="B1209" s="11">
        <v>343.11</v>
      </c>
      <c r="C1209" s="11">
        <v>296.50695</v>
      </c>
      <c r="D1209" s="11">
        <v>0.157173550232127</v>
      </c>
      <c r="E1209" s="8">
        <f t="shared" si="1"/>
        <v>0.06133676239</v>
      </c>
      <c r="F1209" s="8"/>
    </row>
    <row r="1210">
      <c r="A1210" s="10">
        <v>44757.333333333336</v>
      </c>
      <c r="B1210" s="11">
        <v>350.18</v>
      </c>
      <c r="C1210" s="11">
        <v>300.27954</v>
      </c>
      <c r="D1210" s="11">
        <v>0.166180020123915</v>
      </c>
      <c r="E1210" s="8">
        <f t="shared" si="1"/>
        <v>0.06366693176</v>
      </c>
      <c r="F1210" s="8"/>
    </row>
    <row r="1211">
      <c r="A1211" s="10">
        <v>44757.375</v>
      </c>
      <c r="B1211" s="11">
        <v>350.67</v>
      </c>
      <c r="C1211" s="11">
        <v>306.43962</v>
      </c>
      <c r="D1211" s="11">
        <v>0.144336362249764</v>
      </c>
      <c r="E1211" s="8">
        <f t="shared" si="1"/>
        <v>0.06553030502</v>
      </c>
      <c r="F1211" s="8"/>
    </row>
    <row r="1212">
      <c r="A1212" s="10">
        <v>44757.416666666664</v>
      </c>
      <c r="B1212" s="11">
        <v>358.46</v>
      </c>
      <c r="C1212" s="11">
        <v>316.13134</v>
      </c>
      <c r="D1212" s="11">
        <v>0.133895804193282</v>
      </c>
      <c r="E1212" s="8">
        <f t="shared" si="1"/>
        <v>0.06804944698</v>
      </c>
      <c r="F1212" s="8"/>
    </row>
    <row r="1213">
      <c r="A1213" s="10">
        <v>44757.458333333336</v>
      </c>
      <c r="B1213" s="11">
        <v>358.19</v>
      </c>
      <c r="C1213" s="11">
        <v>329.12277</v>
      </c>
      <c r="D1213" s="11">
        <v>0.0883172865857928</v>
      </c>
      <c r="E1213" s="8">
        <f t="shared" si="1"/>
        <v>0.06971575897</v>
      </c>
      <c r="F1213" s="8"/>
    </row>
    <row r="1214">
      <c r="A1214" s="10">
        <v>44757.5</v>
      </c>
      <c r="B1214" s="11">
        <v>367.19</v>
      </c>
      <c r="C1214" s="11">
        <v>341.61067</v>
      </c>
      <c r="D1214" s="11">
        <v>0.0748786037625814</v>
      </c>
      <c r="E1214" s="8">
        <f t="shared" si="1"/>
        <v>0.0723061466</v>
      </c>
      <c r="F1214" s="8"/>
    </row>
    <row r="1215">
      <c r="A1215" s="10">
        <v>44757.541666666664</v>
      </c>
      <c r="B1215" s="11">
        <v>360.27</v>
      </c>
      <c r="C1215" s="11">
        <v>349.72572</v>
      </c>
      <c r="D1215" s="11">
        <v>0.0301501416595838</v>
      </c>
      <c r="E1215" s="8">
        <f t="shared" si="1"/>
        <v>0.07246097194</v>
      </c>
      <c r="F1215" s="8"/>
    </row>
    <row r="1216">
      <c r="A1216" s="10">
        <v>44757.583333333336</v>
      </c>
      <c r="B1216" s="11">
        <v>336.21</v>
      </c>
      <c r="C1216" s="11">
        <v>352.22594</v>
      </c>
      <c r="D1216" s="11">
        <v>0.0454706430764298</v>
      </c>
      <c r="E1216" s="8">
        <f t="shared" si="1"/>
        <v>0.07106360194</v>
      </c>
      <c r="F1216" s="8"/>
    </row>
    <row r="1217">
      <c r="A1217" s="10">
        <v>44757.625</v>
      </c>
      <c r="B1217" s="11">
        <v>325.74</v>
      </c>
      <c r="C1217" s="11">
        <v>352.1173</v>
      </c>
      <c r="D1217" s="11">
        <v>0.07491054827468</v>
      </c>
      <c r="E1217" s="8">
        <f t="shared" si="1"/>
        <v>0.07000977094</v>
      </c>
      <c r="F1217" s="8"/>
    </row>
    <row r="1218">
      <c r="A1218" s="10">
        <v>44757.666666666664</v>
      </c>
      <c r="B1218" s="11">
        <v>326.58</v>
      </c>
      <c r="C1218" s="11">
        <v>349.11434</v>
      </c>
      <c r="D1218" s="11">
        <v>0.0645471623995738</v>
      </c>
      <c r="E1218" s="8">
        <f t="shared" si="1"/>
        <v>0.06957098842</v>
      </c>
      <c r="F1218" s="8"/>
    </row>
    <row r="1219">
      <c r="A1219" s="10">
        <v>44757.708333333336</v>
      </c>
      <c r="B1219" s="11">
        <v>331.6</v>
      </c>
      <c r="C1219" s="11">
        <v>344.80661</v>
      </c>
      <c r="D1219" s="11">
        <v>0.0383014989184805</v>
      </c>
      <c r="E1219" s="8">
        <f t="shared" si="1"/>
        <v>0.06963855646</v>
      </c>
      <c r="F1219" s="8"/>
    </row>
    <row r="1220">
      <c r="A1220" s="10">
        <v>44757.75</v>
      </c>
      <c r="B1220" s="11">
        <v>336.11</v>
      </c>
      <c r="C1220" s="11">
        <v>339.97542</v>
      </c>
      <c r="D1220" s="11">
        <v>0.0113697043156825</v>
      </c>
      <c r="E1220" s="8">
        <f t="shared" si="1"/>
        <v>0.06915803471</v>
      </c>
      <c r="F1220" s="8"/>
    </row>
    <row r="1221">
      <c r="A1221" s="10">
        <v>44757.791666666664</v>
      </c>
      <c r="B1221" s="11">
        <v>338.88</v>
      </c>
      <c r="C1221" s="11">
        <v>334.92609</v>
      </c>
      <c r="D1221" s="11">
        <v>0.0118053209888784</v>
      </c>
      <c r="E1221" s="8">
        <f t="shared" si="1"/>
        <v>0.06915178621</v>
      </c>
      <c r="F1221" s="8"/>
    </row>
    <row r="1222">
      <c r="A1222" s="10">
        <v>44757.833333333336</v>
      </c>
      <c r="B1222" s="11">
        <v>337.5</v>
      </c>
      <c r="C1222" s="11">
        <v>329.61587</v>
      </c>
      <c r="D1222" s="11">
        <v>0.0239191456406514</v>
      </c>
      <c r="E1222" s="8">
        <f t="shared" si="1"/>
        <v>0.06902861117</v>
      </c>
      <c r="F1222" s="8"/>
    </row>
    <row r="1223">
      <c r="A1223" s="10">
        <v>44757.875</v>
      </c>
      <c r="B1223" s="11">
        <v>338.02</v>
      </c>
      <c r="C1223" s="11">
        <v>325.60844</v>
      </c>
      <c r="D1223" s="11">
        <v>0.0381180536966425</v>
      </c>
      <c r="E1223" s="8">
        <f t="shared" si="1"/>
        <v>0.0684978072</v>
      </c>
      <c r="F1223" s="8"/>
    </row>
    <row r="1224">
      <c r="A1224" s="10">
        <v>44757.916666666664</v>
      </c>
      <c r="B1224" s="11">
        <v>338.0</v>
      </c>
      <c r="C1224" s="11">
        <v>324.43671</v>
      </c>
      <c r="D1224" s="11">
        <v>0.0418056575656928</v>
      </c>
      <c r="E1224" s="8">
        <f t="shared" si="1"/>
        <v>0.06652383763</v>
      </c>
      <c r="F1224" s="8"/>
    </row>
    <row r="1225">
      <c r="A1225" s="10">
        <v>44757.958333333336</v>
      </c>
      <c r="B1225" s="11">
        <v>334.79</v>
      </c>
      <c r="C1225" s="11">
        <v>326.10931</v>
      </c>
      <c r="D1225" s="11">
        <v>0.0266189579193554</v>
      </c>
      <c r="E1225" s="8">
        <f t="shared" si="1"/>
        <v>0.06179054328</v>
      </c>
      <c r="F1225" s="8"/>
    </row>
    <row r="1226">
      <c r="A1226" s="10">
        <v>44758.0</v>
      </c>
      <c r="B1226" s="11">
        <v>325.32</v>
      </c>
      <c r="C1226" s="11">
        <v>319.18963</v>
      </c>
      <c r="D1226" s="11">
        <v>0.0192060437552434</v>
      </c>
      <c r="E1226" s="8">
        <f t="shared" si="1"/>
        <v>0.05899395837</v>
      </c>
      <c r="F1226" s="8"/>
    </row>
    <row r="1227">
      <c r="A1227" s="10">
        <v>44758.041666666664</v>
      </c>
      <c r="B1227" s="11">
        <v>330.96</v>
      </c>
      <c r="C1227" s="11">
        <v>313.1084</v>
      </c>
      <c r="D1227" s="11">
        <v>0.057014120349374</v>
      </c>
      <c r="E1227" s="8">
        <f t="shared" si="1"/>
        <v>0.05984621782</v>
      </c>
      <c r="F1227" s="8"/>
    </row>
    <row r="1228">
      <c r="A1228" s="10">
        <v>44758.083333333336</v>
      </c>
      <c r="B1228" s="11">
        <v>349.22</v>
      </c>
      <c r="C1228" s="11">
        <v>303.90841</v>
      </c>
      <c r="D1228" s="11">
        <v>0.14909620303038</v>
      </c>
      <c r="E1228" s="8">
        <f t="shared" si="1"/>
        <v>0.06590941057</v>
      </c>
      <c r="F1228" s="8"/>
    </row>
    <row r="1229">
      <c r="A1229" s="10">
        <v>44758.125</v>
      </c>
      <c r="B1229" s="11">
        <v>331.35</v>
      </c>
      <c r="C1229" s="11">
        <v>292.77182</v>
      </c>
      <c r="D1229" s="11">
        <v>0.131768761078166</v>
      </c>
      <c r="E1229" s="8">
        <f t="shared" si="1"/>
        <v>0.07136188127</v>
      </c>
      <c r="F1229" s="8"/>
    </row>
    <row r="1230">
      <c r="A1230" s="10">
        <v>44758.166666666664</v>
      </c>
      <c r="B1230" s="11">
        <v>303.87</v>
      </c>
      <c r="C1230" s="11">
        <v>279.57268</v>
      </c>
      <c r="D1230" s="11">
        <v>0.0869087780680144</v>
      </c>
      <c r="E1230" s="8">
        <f t="shared" si="1"/>
        <v>0.07463582444</v>
      </c>
      <c r="F1230" s="8"/>
    </row>
    <row r="1231">
      <c r="A1231" s="10">
        <v>44758.208333333336</v>
      </c>
      <c r="B1231" s="11">
        <v>286.82</v>
      </c>
      <c r="C1231" s="11">
        <v>266.94589</v>
      </c>
      <c r="D1231" s="11">
        <v>0.0744499568807744</v>
      </c>
      <c r="E1231" s="8">
        <f t="shared" si="1"/>
        <v>0.07541782652</v>
      </c>
      <c r="F1231" s="8"/>
    </row>
    <row r="1232">
      <c r="A1232" s="10">
        <v>44758.25</v>
      </c>
      <c r="B1232" s="11">
        <v>278.09</v>
      </c>
      <c r="C1232" s="11">
        <v>259.97251</v>
      </c>
      <c r="D1232" s="11">
        <v>0.0696900222258114</v>
      </c>
      <c r="E1232" s="8">
        <f t="shared" si="1"/>
        <v>0.07333051446</v>
      </c>
      <c r="F1232" s="8"/>
    </row>
    <row r="1233">
      <c r="A1233" s="10">
        <v>44758.291666666664</v>
      </c>
      <c r="B1233" s="11">
        <v>272.96</v>
      </c>
      <c r="C1233" s="11">
        <v>260.73808</v>
      </c>
      <c r="D1233" s="11">
        <v>0.046874319240212</v>
      </c>
      <c r="E1233" s="8">
        <f t="shared" si="1"/>
        <v>0.06873471317</v>
      </c>
      <c r="F1233" s="8"/>
    </row>
    <row r="1234">
      <c r="A1234" s="10">
        <v>44758.333333333336</v>
      </c>
      <c r="B1234" s="11">
        <v>271.76</v>
      </c>
      <c r="C1234" s="11">
        <v>267.69421</v>
      </c>
      <c r="D1234" s="11">
        <v>0.015188188044859</v>
      </c>
      <c r="E1234" s="8">
        <f t="shared" si="1"/>
        <v>0.06244338683</v>
      </c>
      <c r="F1234" s="8"/>
    </row>
    <row r="1235">
      <c r="A1235" s="10">
        <v>44758.375</v>
      </c>
      <c r="B1235" s="11">
        <v>278.04</v>
      </c>
      <c r="C1235" s="11">
        <v>277.42914</v>
      </c>
      <c r="D1235" s="11">
        <v>0.00220185954510763</v>
      </c>
      <c r="E1235" s="8">
        <f t="shared" si="1"/>
        <v>0.05652111588</v>
      </c>
      <c r="F1235" s="8"/>
    </row>
    <row r="1236">
      <c r="A1236" s="10">
        <v>44758.416666666664</v>
      </c>
      <c r="B1236" s="11">
        <v>291.89</v>
      </c>
      <c r="C1236" s="11">
        <v>288.72275</v>
      </c>
      <c r="D1236" s="11">
        <v>0.010969866420294</v>
      </c>
      <c r="E1236" s="8">
        <f t="shared" si="1"/>
        <v>0.05139920181</v>
      </c>
      <c r="F1236" s="8"/>
    </row>
    <row r="1237">
      <c r="A1237" s="10">
        <v>44758.458333333336</v>
      </c>
      <c r="B1237" s="11">
        <v>306.35</v>
      </c>
      <c r="C1237" s="11">
        <v>301.18837</v>
      </c>
      <c r="D1237" s="11">
        <v>0.0171375475088895</v>
      </c>
      <c r="E1237" s="8">
        <f t="shared" si="1"/>
        <v>0.04843337935</v>
      </c>
      <c r="F1237" s="8"/>
    </row>
    <row r="1238">
      <c r="A1238" s="10">
        <v>44758.5</v>
      </c>
      <c r="B1238" s="11">
        <v>317.3</v>
      </c>
      <c r="C1238" s="11">
        <v>312.87926</v>
      </c>
      <c r="D1238" s="11">
        <v>0.0141292203260772</v>
      </c>
      <c r="E1238" s="8">
        <f t="shared" si="1"/>
        <v>0.04590215504</v>
      </c>
      <c r="F1238" s="8"/>
    </row>
    <row r="1239">
      <c r="A1239" s="10">
        <v>44758.541666666664</v>
      </c>
      <c r="B1239" s="11">
        <v>316.4</v>
      </c>
      <c r="C1239" s="11">
        <v>322.47867</v>
      </c>
      <c r="D1239" s="11">
        <v>0.0188498358666638</v>
      </c>
      <c r="E1239" s="8">
        <f t="shared" si="1"/>
        <v>0.04543130896</v>
      </c>
      <c r="F1239" s="8"/>
    </row>
    <row r="1240">
      <c r="A1240" s="10">
        <v>44758.583333333336</v>
      </c>
      <c r="B1240" s="11">
        <v>305.24</v>
      </c>
      <c r="C1240" s="11">
        <v>330.70826</v>
      </c>
      <c r="D1240" s="11">
        <v>0.0770112606198586</v>
      </c>
      <c r="E1240" s="8">
        <f t="shared" si="1"/>
        <v>0.04674550136</v>
      </c>
      <c r="F1240" s="8"/>
    </row>
    <row r="1241">
      <c r="A1241" s="10">
        <v>44758.625</v>
      </c>
      <c r="B1241" s="11">
        <v>294.85</v>
      </c>
      <c r="C1241" s="11">
        <v>338.32573</v>
      </c>
      <c r="D1241" s="11">
        <v>0.128502582407787</v>
      </c>
      <c r="E1241" s="8">
        <f t="shared" si="1"/>
        <v>0.04897850278</v>
      </c>
      <c r="F1241" s="8"/>
    </row>
    <row r="1242">
      <c r="A1242" s="10">
        <v>44758.666666666664</v>
      </c>
      <c r="B1242" s="11">
        <v>304.56</v>
      </c>
      <c r="C1242" s="11">
        <v>342.52895</v>
      </c>
      <c r="D1242" s="11">
        <v>0.110848878613034</v>
      </c>
      <c r="E1242" s="8">
        <f t="shared" si="1"/>
        <v>0.05090774096</v>
      </c>
      <c r="F1242" s="8"/>
    </row>
    <row r="1243">
      <c r="A1243" s="10">
        <v>44758.708333333336</v>
      </c>
      <c r="B1243" s="11">
        <v>322.87</v>
      </c>
      <c r="C1243" s="11">
        <v>344.44023</v>
      </c>
      <c r="D1243" s="11">
        <v>0.0626240146222175</v>
      </c>
      <c r="E1243" s="8">
        <f t="shared" si="1"/>
        <v>0.05192117911</v>
      </c>
      <c r="F1243" s="8"/>
    </row>
    <row r="1244">
      <c r="A1244" s="10">
        <v>44758.75</v>
      </c>
      <c r="B1244" s="11">
        <v>331.15</v>
      </c>
      <c r="C1244" s="11">
        <v>344.11789</v>
      </c>
      <c r="D1244" s="11">
        <v>0.0376844400620961</v>
      </c>
      <c r="E1244" s="8">
        <f t="shared" si="1"/>
        <v>0.05301762644</v>
      </c>
      <c r="F1244" s="8"/>
    </row>
    <row r="1245">
      <c r="A1245" s="10">
        <v>44758.791666666664</v>
      </c>
      <c r="B1245" s="11">
        <v>325.65</v>
      </c>
      <c r="C1245" s="11">
        <v>342.55042</v>
      </c>
      <c r="D1245" s="11">
        <v>0.0493370289839376</v>
      </c>
      <c r="E1245" s="8">
        <f t="shared" si="1"/>
        <v>0.0545814476</v>
      </c>
      <c r="F1245" s="8"/>
    </row>
    <row r="1246">
      <c r="A1246" s="10">
        <v>44758.833333333336</v>
      </c>
      <c r="B1246" s="11">
        <v>323.11</v>
      </c>
      <c r="C1246" s="11">
        <v>340.82497</v>
      </c>
      <c r="D1246" s="11">
        <v>0.0519767375025368</v>
      </c>
      <c r="E1246" s="8">
        <f t="shared" si="1"/>
        <v>0.05575051393</v>
      </c>
      <c r="F1246" s="8"/>
    </row>
    <row r="1247">
      <c r="A1247" s="10">
        <v>44758.875</v>
      </c>
      <c r="B1247" s="11">
        <v>320.57</v>
      </c>
      <c r="C1247" s="11">
        <v>338.42099</v>
      </c>
      <c r="D1247" s="11">
        <v>0.0527478806796233</v>
      </c>
      <c r="E1247" s="8">
        <f t="shared" si="1"/>
        <v>0.05636009005</v>
      </c>
      <c r="F1247" s="8"/>
    </row>
    <row r="1248">
      <c r="A1248" s="10">
        <v>44758.916666666664</v>
      </c>
      <c r="B1248" s="11">
        <v>316.53</v>
      </c>
      <c r="C1248" s="11">
        <v>334.93628</v>
      </c>
      <c r="D1248" s="11">
        <v>0.0549545722547585</v>
      </c>
      <c r="E1248" s="8">
        <f t="shared" si="1"/>
        <v>0.0569079615</v>
      </c>
      <c r="F1248" s="8"/>
    </row>
    <row r="1249">
      <c r="A1249" s="10">
        <v>44758.958333333336</v>
      </c>
      <c r="B1249" s="11">
        <v>315.47</v>
      </c>
      <c r="C1249" s="11">
        <v>331.45969</v>
      </c>
      <c r="D1249" s="11">
        <v>0.0482402249275017</v>
      </c>
      <c r="E1249" s="8">
        <f t="shared" si="1"/>
        <v>0.05780884763</v>
      </c>
      <c r="F1249" s="8"/>
    </row>
    <row r="1250">
      <c r="A1250" s="10">
        <v>44756.0</v>
      </c>
      <c r="B1250" s="11">
        <v>349.04</v>
      </c>
      <c r="C1250" s="11">
        <v>317.26307</v>
      </c>
      <c r="D1250" s="11">
        <v>0.100159561590323</v>
      </c>
      <c r="E1250" s="8">
        <f t="shared" si="1"/>
        <v>0.06118191087</v>
      </c>
      <c r="F1250" s="8"/>
    </row>
    <row r="1251">
      <c r="A1251" s="10">
        <v>44756.041666666664</v>
      </c>
      <c r="B1251" s="11">
        <v>351.77</v>
      </c>
      <c r="C1251" s="11">
        <v>324.55568</v>
      </c>
      <c r="D1251" s="11">
        <v>0.0838510051649688</v>
      </c>
      <c r="E1251" s="8">
        <f t="shared" si="1"/>
        <v>0.0623001144</v>
      </c>
      <c r="F1251" s="8"/>
    </row>
    <row r="1252">
      <c r="A1252" s="10">
        <v>44756.083333333336</v>
      </c>
      <c r="B1252" s="11">
        <v>363.34</v>
      </c>
      <c r="C1252" s="11">
        <v>330.79025</v>
      </c>
      <c r="D1252" s="11">
        <v>0.0983999679555245</v>
      </c>
      <c r="E1252" s="8">
        <f t="shared" si="1"/>
        <v>0.06018777127</v>
      </c>
      <c r="F1252" s="8"/>
    </row>
    <row r="1253">
      <c r="A1253" s="10">
        <v>44756.125</v>
      </c>
      <c r="B1253" s="11">
        <v>358.4</v>
      </c>
      <c r="C1253" s="11">
        <v>335.70565</v>
      </c>
      <c r="D1253" s="11">
        <v>0.0676019304411468</v>
      </c>
      <c r="E1253" s="8">
        <f t="shared" si="1"/>
        <v>0.05751415333</v>
      </c>
      <c r="F1253" s="8"/>
    </row>
    <row r="1254">
      <c r="A1254" s="10">
        <v>44756.166666666664</v>
      </c>
      <c r="B1254" s="11">
        <v>339.73</v>
      </c>
      <c r="C1254" s="11">
        <v>340.36829</v>
      </c>
      <c r="D1254" s="11">
        <v>0.00187529220186752</v>
      </c>
      <c r="E1254" s="8">
        <f t="shared" si="1"/>
        <v>0.05397109142</v>
      </c>
      <c r="F1254" s="8"/>
    </row>
    <row r="1255">
      <c r="A1255" s="10">
        <v>44756.208333333336</v>
      </c>
      <c r="B1255" s="11">
        <v>337.06</v>
      </c>
      <c r="C1255" s="11">
        <v>345.37861</v>
      </c>
      <c r="D1255" s="11">
        <v>0.0240854811477757</v>
      </c>
      <c r="E1255" s="8">
        <f t="shared" si="1"/>
        <v>0.0518725716</v>
      </c>
      <c r="F1255" s="8"/>
    </row>
    <row r="1256">
      <c r="A1256" s="10">
        <v>44756.25</v>
      </c>
      <c r="B1256" s="11">
        <v>336.92</v>
      </c>
      <c r="C1256" s="11">
        <v>350.05816</v>
      </c>
      <c r="D1256" s="11">
        <v>0.0375313633597342</v>
      </c>
      <c r="E1256" s="8">
        <f t="shared" si="1"/>
        <v>0.05053262748</v>
      </c>
      <c r="F1256" s="8"/>
    </row>
    <row r="1257">
      <c r="A1257" s="10">
        <v>44756.291666666664</v>
      </c>
      <c r="B1257" s="11">
        <v>343.99</v>
      </c>
      <c r="C1257" s="11">
        <v>352.55032</v>
      </c>
      <c r="D1257" s="11">
        <v>0.024281129570383</v>
      </c>
      <c r="E1257" s="8">
        <f t="shared" si="1"/>
        <v>0.04959124458</v>
      </c>
      <c r="F1257" s="8"/>
    </row>
    <row r="1258">
      <c r="A1258" s="10">
        <v>44756.333333333336</v>
      </c>
      <c r="B1258" s="11">
        <v>345.35</v>
      </c>
      <c r="C1258" s="11">
        <v>353.01947</v>
      </c>
      <c r="D1258" s="11">
        <v>0.0217253456303698</v>
      </c>
      <c r="E1258" s="8">
        <f t="shared" si="1"/>
        <v>0.04986362614</v>
      </c>
      <c r="F1258" s="8"/>
    </row>
    <row r="1259">
      <c r="A1259" s="10">
        <v>44756.375</v>
      </c>
      <c r="B1259" s="11">
        <v>347.08</v>
      </c>
      <c r="C1259" s="11">
        <v>353.86968</v>
      </c>
      <c r="D1259" s="11">
        <v>0.0191869504050192</v>
      </c>
      <c r="E1259" s="8">
        <f t="shared" si="1"/>
        <v>0.05057133826</v>
      </c>
      <c r="F1259" s="8"/>
    </row>
    <row r="1260">
      <c r="A1260" s="10">
        <v>44756.416666666664</v>
      </c>
      <c r="B1260" s="11">
        <v>347.74</v>
      </c>
      <c r="C1260" s="11">
        <v>356.53584</v>
      </c>
      <c r="D1260" s="11">
        <v>0.024670282796815</v>
      </c>
      <c r="E1260" s="8">
        <f t="shared" si="1"/>
        <v>0.05114218894</v>
      </c>
      <c r="F1260" s="8"/>
    </row>
    <row r="1261">
      <c r="A1261" s="10">
        <v>44756.458333333336</v>
      </c>
      <c r="B1261" s="11">
        <v>352.29</v>
      </c>
      <c r="C1261" s="11">
        <v>361.86405</v>
      </c>
      <c r="D1261" s="11">
        <v>0.0264575881467086</v>
      </c>
      <c r="E1261" s="8">
        <f t="shared" si="1"/>
        <v>0.05153052397</v>
      </c>
      <c r="F1261" s="8"/>
    </row>
    <row r="1262">
      <c r="A1262" s="10">
        <v>44756.5</v>
      </c>
      <c r="B1262" s="11">
        <v>352.6</v>
      </c>
      <c r="C1262" s="11">
        <v>367.74389</v>
      </c>
      <c r="D1262" s="11">
        <v>0.0411805346378426</v>
      </c>
      <c r="E1262" s="8">
        <f t="shared" si="1"/>
        <v>0.05265766207</v>
      </c>
      <c r="F1262" s="8"/>
    </row>
    <row r="1263">
      <c r="A1263" s="10">
        <v>44756.541666666664</v>
      </c>
      <c r="B1263" s="11">
        <v>346.79</v>
      </c>
      <c r="C1263" s="11">
        <v>371.81827</v>
      </c>
      <c r="D1263" s="11">
        <v>0.0673131796347714</v>
      </c>
      <c r="E1263" s="8">
        <f t="shared" si="1"/>
        <v>0.05467696806</v>
      </c>
      <c r="F1263" s="8"/>
    </row>
    <row r="1264">
      <c r="A1264" s="10">
        <v>44756.583333333336</v>
      </c>
      <c r="B1264" s="11">
        <v>330.12</v>
      </c>
      <c r="C1264" s="11">
        <v>372.32937</v>
      </c>
      <c r="D1264" s="11">
        <v>0.113365674053593</v>
      </c>
      <c r="E1264" s="8">
        <f t="shared" si="1"/>
        <v>0.05619173528</v>
      </c>
      <c r="F1264" s="8"/>
    </row>
    <row r="1265">
      <c r="A1265" s="10">
        <v>44756.625</v>
      </c>
      <c r="B1265" s="11">
        <v>322.02</v>
      </c>
      <c r="C1265" s="11">
        <v>371.15828</v>
      </c>
      <c r="D1265" s="11">
        <v>0.132391711697769</v>
      </c>
      <c r="E1265" s="8">
        <f t="shared" si="1"/>
        <v>0.05635378234</v>
      </c>
      <c r="F1265" s="8"/>
    </row>
    <row r="1266">
      <c r="A1266" s="10">
        <v>44756.666666666664</v>
      </c>
      <c r="B1266" s="11">
        <v>327.79</v>
      </c>
      <c r="C1266" s="11">
        <v>368.20426</v>
      </c>
      <c r="D1266" s="11">
        <v>0.109760435688603</v>
      </c>
      <c r="E1266" s="8">
        <f t="shared" si="1"/>
        <v>0.05630843055</v>
      </c>
      <c r="F1266" s="8"/>
    </row>
    <row r="1267">
      <c r="A1267" s="10">
        <v>44756.708333333336</v>
      </c>
      <c r="B1267" s="11">
        <v>336.7</v>
      </c>
      <c r="C1267" s="11">
        <v>364.26717</v>
      </c>
      <c r="D1267" s="11">
        <v>0.0756784367913255</v>
      </c>
      <c r="E1267" s="8">
        <f t="shared" si="1"/>
        <v>0.05685236481</v>
      </c>
      <c r="F1267" s="8"/>
    </row>
    <row r="1268">
      <c r="A1268" s="10">
        <v>44756.75</v>
      </c>
      <c r="B1268" s="11">
        <v>336.08</v>
      </c>
      <c r="C1268" s="11">
        <v>359.21003</v>
      </c>
      <c r="D1268" s="11">
        <v>0.0643913812762968</v>
      </c>
      <c r="E1268" s="8">
        <f t="shared" si="1"/>
        <v>0.05796515402</v>
      </c>
      <c r="F1268" s="8"/>
    </row>
    <row r="1269">
      <c r="A1269" s="10">
        <v>44756.791666666664</v>
      </c>
      <c r="B1269" s="11">
        <v>333.89</v>
      </c>
      <c r="C1269" s="11">
        <v>353.31899</v>
      </c>
      <c r="D1269" s="11">
        <v>0.0549899398274629</v>
      </c>
      <c r="E1269" s="8">
        <f t="shared" si="1"/>
        <v>0.05820069197</v>
      </c>
      <c r="F1269" s="8"/>
    </row>
    <row r="1270">
      <c r="A1270" s="10">
        <v>44756.833333333336</v>
      </c>
      <c r="B1270" s="11">
        <v>322.55</v>
      </c>
      <c r="C1270" s="11">
        <v>346.18684</v>
      </c>
      <c r="D1270" s="11">
        <v>0.0682776965178688</v>
      </c>
      <c r="E1270" s="8">
        <f t="shared" si="1"/>
        <v>0.0588798986</v>
      </c>
      <c r="F1270" s="8"/>
    </row>
    <row r="1271">
      <c r="A1271" s="10">
        <v>44756.875</v>
      </c>
      <c r="B1271" s="11">
        <v>309.92</v>
      </c>
      <c r="C1271" s="11">
        <v>339.56415</v>
      </c>
      <c r="D1271" s="11">
        <v>0.0873005881215669</v>
      </c>
      <c r="E1271" s="8">
        <f t="shared" si="1"/>
        <v>0.06031959474</v>
      </c>
      <c r="F1271" s="8"/>
    </row>
    <row r="1272">
      <c r="A1272" s="10">
        <v>44756.916666666664</v>
      </c>
      <c r="B1272" s="11">
        <v>296.06</v>
      </c>
      <c r="C1272" s="11">
        <v>335.38386</v>
      </c>
      <c r="D1272" s="11">
        <v>0.117250305366513</v>
      </c>
      <c r="E1272" s="8">
        <f t="shared" si="1"/>
        <v>0.06291525029</v>
      </c>
      <c r="F1272" s="8"/>
    </row>
    <row r="1273">
      <c r="A1273" s="10">
        <v>44756.958333333336</v>
      </c>
      <c r="B1273" s="11">
        <v>281.1</v>
      </c>
      <c r="C1273" s="11">
        <v>334.26901</v>
      </c>
      <c r="D1273" s="11">
        <v>0.159060542285986</v>
      </c>
      <c r="E1273" s="8">
        <f t="shared" si="1"/>
        <v>0.06753276351</v>
      </c>
      <c r="F1273" s="8"/>
    </row>
    <row r="1274">
      <c r="A1274" s="10">
        <v>44757.0</v>
      </c>
      <c r="B1274" s="11">
        <v>283.95</v>
      </c>
      <c r="C1274" s="11">
        <v>315.94102</v>
      </c>
      <c r="D1274" s="11">
        <v>0.101256304103848</v>
      </c>
      <c r="E1274" s="8">
        <f t="shared" si="1"/>
        <v>0.06757846112</v>
      </c>
      <c r="F1274" s="8"/>
    </row>
    <row r="1275">
      <c r="A1275" s="10">
        <v>44757.041666666664</v>
      </c>
      <c r="B1275" s="11">
        <v>300.61</v>
      </c>
      <c r="C1275" s="11">
        <v>319.95343</v>
      </c>
      <c r="D1275" s="11">
        <v>0.060457017135275</v>
      </c>
      <c r="E1275" s="8">
        <f t="shared" si="1"/>
        <v>0.06660371162</v>
      </c>
      <c r="F1275" s="8"/>
    </row>
    <row r="1276">
      <c r="A1276" s="10">
        <v>44757.083333333336</v>
      </c>
      <c r="B1276" s="11">
        <v>308.32</v>
      </c>
      <c r="C1276" s="11">
        <v>321.42215</v>
      </c>
      <c r="D1276" s="11">
        <v>0.0407630587997746</v>
      </c>
      <c r="E1276" s="8">
        <f t="shared" si="1"/>
        <v>0.06420217373</v>
      </c>
      <c r="F1276" s="8"/>
    </row>
    <row r="1277">
      <c r="A1277" s="10">
        <v>44757.125</v>
      </c>
      <c r="B1277" s="11">
        <v>305.05</v>
      </c>
      <c r="C1277" s="11">
        <v>320.66781</v>
      </c>
      <c r="D1277" s="11">
        <v>0.0487040155355785</v>
      </c>
      <c r="E1277" s="8">
        <f t="shared" si="1"/>
        <v>0.06341476061</v>
      </c>
      <c r="F1277" s="8"/>
    </row>
    <row r="1278">
      <c r="A1278" s="10">
        <v>44757.166666666664</v>
      </c>
      <c r="B1278" s="11">
        <v>301.97</v>
      </c>
      <c r="C1278" s="11">
        <v>319.69488</v>
      </c>
      <c r="D1278" s="11">
        <v>0.0554431150101621</v>
      </c>
      <c r="E1278" s="8">
        <f t="shared" si="1"/>
        <v>0.06564675323</v>
      </c>
      <c r="F1278" s="8"/>
    </row>
    <row r="1279">
      <c r="A1279" s="10">
        <v>44757.208333333336</v>
      </c>
      <c r="B1279" s="11">
        <v>311.92</v>
      </c>
      <c r="C1279" s="11">
        <v>320.20492</v>
      </c>
      <c r="D1279" s="11">
        <v>0.0258738060614434</v>
      </c>
      <c r="E1279" s="8">
        <f t="shared" si="1"/>
        <v>0.06572126677</v>
      </c>
      <c r="F1279" s="8"/>
    </row>
    <row r="1280">
      <c r="A1280" s="10">
        <v>44757.25</v>
      </c>
      <c r="B1280" s="11">
        <v>329.85</v>
      </c>
      <c r="C1280" s="11">
        <v>322.77927</v>
      </c>
      <c r="D1280" s="11">
        <v>0.0219057748039396</v>
      </c>
      <c r="E1280" s="8">
        <f t="shared" si="1"/>
        <v>0.06507020058</v>
      </c>
      <c r="F1280" s="8"/>
    </row>
    <row r="1281">
      <c r="A1281" s="10">
        <v>44757.291666666664</v>
      </c>
      <c r="B1281" s="11">
        <v>343.11</v>
      </c>
      <c r="C1281" s="11">
        <v>326.50058</v>
      </c>
      <c r="D1281" s="11">
        <v>0.05087102754917</v>
      </c>
      <c r="E1281" s="8">
        <f t="shared" si="1"/>
        <v>0.06617811299</v>
      </c>
      <c r="F1281" s="8"/>
    </row>
    <row r="1282">
      <c r="A1282" s="10">
        <v>44757.333333333336</v>
      </c>
      <c r="B1282" s="11">
        <v>350.18</v>
      </c>
      <c r="C1282" s="11">
        <v>330.70146</v>
      </c>
      <c r="D1282" s="11">
        <v>0.0589006773662263</v>
      </c>
      <c r="E1282" s="8">
        <f t="shared" si="1"/>
        <v>0.06772708515</v>
      </c>
      <c r="F1282" s="8"/>
    </row>
    <row r="1283">
      <c r="A1283" s="10">
        <v>44757.375</v>
      </c>
      <c r="B1283" s="11">
        <v>350.67</v>
      </c>
      <c r="C1283" s="11">
        <v>335.87711</v>
      </c>
      <c r="D1283" s="11">
        <v>0.0440425666399237</v>
      </c>
      <c r="E1283" s="8">
        <f t="shared" si="1"/>
        <v>0.06876273583</v>
      </c>
      <c r="F1283" s="8"/>
    </row>
    <row r="1284">
      <c r="A1284" s="10">
        <v>44757.416666666664</v>
      </c>
      <c r="B1284" s="11">
        <v>358.46</v>
      </c>
      <c r="C1284" s="11">
        <v>342.3772</v>
      </c>
      <c r="D1284" s="11">
        <v>0.04697392232894</v>
      </c>
      <c r="E1284" s="8">
        <f t="shared" si="1"/>
        <v>0.06969205414</v>
      </c>
      <c r="F1284" s="8"/>
    </row>
    <row r="1285">
      <c r="A1285" s="10">
        <v>44757.458333333336</v>
      </c>
      <c r="B1285" s="11">
        <v>358.19</v>
      </c>
      <c r="C1285" s="11">
        <v>350.34288</v>
      </c>
      <c r="D1285" s="11">
        <v>0.0223984001044919</v>
      </c>
      <c r="E1285" s="8">
        <f t="shared" si="1"/>
        <v>0.06952292131</v>
      </c>
      <c r="F1285" s="8"/>
    </row>
    <row r="1286">
      <c r="A1286" s="10">
        <v>44757.5</v>
      </c>
      <c r="B1286" s="11">
        <v>367.19</v>
      </c>
      <c r="C1286" s="11">
        <v>357.25175</v>
      </c>
      <c r="D1286" s="11">
        <v>0.0278186181033402</v>
      </c>
      <c r="E1286" s="8">
        <f t="shared" si="1"/>
        <v>0.06896617478</v>
      </c>
      <c r="F1286" s="8"/>
    </row>
    <row r="1287">
      <c r="A1287" s="10">
        <v>44757.541666666664</v>
      </c>
      <c r="B1287" s="11">
        <v>360.27</v>
      </c>
      <c r="C1287" s="11">
        <v>361.00171</v>
      </c>
      <c r="D1287" s="11">
        <v>0.00202688790587729</v>
      </c>
      <c r="E1287" s="8">
        <f t="shared" si="1"/>
        <v>0.06624591263</v>
      </c>
      <c r="F1287" s="8"/>
    </row>
    <row r="1288">
      <c r="A1288" s="10">
        <v>44757.583333333336</v>
      </c>
      <c r="B1288" s="11">
        <v>336.21</v>
      </c>
      <c r="C1288" s="11">
        <v>360.94659</v>
      </c>
      <c r="D1288" s="11">
        <v>0.0685325493724709</v>
      </c>
      <c r="E1288" s="8">
        <f t="shared" si="1"/>
        <v>0.06437786577</v>
      </c>
      <c r="F1288" s="8"/>
    </row>
    <row r="1289">
      <c r="A1289" s="10">
        <v>44757.625</v>
      </c>
      <c r="B1289" s="11">
        <v>325.74</v>
      </c>
      <c r="C1289" s="11">
        <v>359.58308</v>
      </c>
      <c r="D1289" s="11">
        <v>0.0941175541407565</v>
      </c>
      <c r="E1289" s="8">
        <f t="shared" si="1"/>
        <v>0.0627831092</v>
      </c>
      <c r="F1289" s="8"/>
    </row>
    <row r="1290">
      <c r="A1290" s="10">
        <v>44757.666666666664</v>
      </c>
      <c r="B1290" s="11">
        <v>326.58</v>
      </c>
      <c r="C1290" s="11">
        <v>356.76552</v>
      </c>
      <c r="D1290" s="11">
        <v>0.0846088489717279</v>
      </c>
      <c r="E1290" s="8">
        <f t="shared" si="1"/>
        <v>0.06173512642</v>
      </c>
      <c r="F1290" s="8"/>
    </row>
    <row r="1291">
      <c r="A1291" s="10">
        <v>44757.708333333336</v>
      </c>
      <c r="B1291" s="11">
        <v>331.6</v>
      </c>
      <c r="C1291" s="11">
        <v>353.36293</v>
      </c>
      <c r="D1291" s="11">
        <v>0.061588039243392</v>
      </c>
      <c r="E1291" s="8">
        <f t="shared" si="1"/>
        <v>0.06114802652</v>
      </c>
      <c r="F1291" s="8"/>
    </row>
    <row r="1292">
      <c r="A1292" s="10">
        <v>44757.75</v>
      </c>
      <c r="B1292" s="11">
        <v>336.11</v>
      </c>
      <c r="C1292" s="11">
        <v>349.28089</v>
      </c>
      <c r="D1292" s="11">
        <v>0.0377085903554585</v>
      </c>
      <c r="E1292" s="8">
        <f t="shared" si="1"/>
        <v>0.06003624357</v>
      </c>
      <c r="F1292" s="8"/>
    </row>
    <row r="1293">
      <c r="A1293" s="10">
        <v>44757.791666666664</v>
      </c>
      <c r="B1293" s="11">
        <v>338.88</v>
      </c>
      <c r="C1293" s="11">
        <v>345.27701</v>
      </c>
      <c r="D1293" s="11">
        <v>0.0185271819864288</v>
      </c>
      <c r="E1293" s="8">
        <f t="shared" si="1"/>
        <v>0.05851696199</v>
      </c>
      <c r="F1293" s="8"/>
    </row>
    <row r="1294">
      <c r="A1294" s="10">
        <v>44757.833333333336</v>
      </c>
      <c r="B1294" s="11">
        <v>337.5</v>
      </c>
      <c r="C1294" s="11">
        <v>341.65882</v>
      </c>
      <c r="D1294" s="11">
        <v>0.0121724356479367</v>
      </c>
      <c r="E1294" s="8">
        <f t="shared" si="1"/>
        <v>0.05617924279</v>
      </c>
      <c r="F1294" s="8"/>
    </row>
    <row r="1295">
      <c r="A1295" s="10">
        <v>44757.875</v>
      </c>
      <c r="B1295" s="11">
        <v>338.02</v>
      </c>
      <c r="C1295" s="11">
        <v>339.20248</v>
      </c>
      <c r="D1295" s="11">
        <v>0.00348605941796179</v>
      </c>
      <c r="E1295" s="8">
        <f t="shared" si="1"/>
        <v>0.05268697076</v>
      </c>
      <c r="F1295" s="8"/>
    </row>
    <row r="1296">
      <c r="A1296" s="10">
        <v>44757.916666666664</v>
      </c>
      <c r="B1296" s="11">
        <v>338.0</v>
      </c>
      <c r="C1296" s="11">
        <v>338.44825</v>
      </c>
      <c r="D1296" s="11">
        <v>0.00132442699880993</v>
      </c>
      <c r="E1296" s="8">
        <f t="shared" si="1"/>
        <v>0.04785672583</v>
      </c>
      <c r="F1296" s="8"/>
    </row>
    <row r="1297">
      <c r="A1297" s="10">
        <v>44757.958333333336</v>
      </c>
      <c r="B1297" s="11">
        <v>334.79</v>
      </c>
      <c r="C1297" s="11">
        <v>339.16219</v>
      </c>
      <c r="D1297" s="11">
        <v>0.0128911480374625</v>
      </c>
      <c r="E1297" s="8">
        <f t="shared" si="1"/>
        <v>0.0417663344</v>
      </c>
      <c r="F1297" s="8"/>
    </row>
    <row r="1298">
      <c r="A1298" s="10">
        <v>44758.0</v>
      </c>
      <c r="B1298" s="11">
        <v>325.32</v>
      </c>
      <c r="C1298" s="11">
        <v>332.84355</v>
      </c>
      <c r="D1298" s="11">
        <v>0.0226038629860785</v>
      </c>
      <c r="E1298" s="8">
        <f t="shared" si="1"/>
        <v>0.03848914935</v>
      </c>
      <c r="F1298" s="8"/>
    </row>
    <row r="1299">
      <c r="A1299" s="10">
        <v>44758.041666666664</v>
      </c>
      <c r="B1299" s="11">
        <v>330.96</v>
      </c>
      <c r="C1299" s="11">
        <v>327.1378</v>
      </c>
      <c r="D1299" s="11">
        <v>0.0116837613996302</v>
      </c>
      <c r="E1299" s="8">
        <f t="shared" si="1"/>
        <v>0.03645693037</v>
      </c>
      <c r="F1299" s="8"/>
    </row>
    <row r="1300">
      <c r="A1300" s="10">
        <v>44758.083333333336</v>
      </c>
      <c r="B1300" s="11">
        <v>349.22</v>
      </c>
      <c r="C1300" s="11">
        <v>317.16558</v>
      </c>
      <c r="D1300" s="11">
        <v>0.101065254306599</v>
      </c>
      <c r="E1300" s="8">
        <f t="shared" si="1"/>
        <v>0.03896952184</v>
      </c>
      <c r="F1300" s="8"/>
    </row>
    <row r="1301">
      <c r="A1301" s="10">
        <v>44758.125</v>
      </c>
      <c r="B1301" s="11">
        <v>331.35</v>
      </c>
      <c r="C1301" s="11">
        <v>305.19685</v>
      </c>
      <c r="D1301" s="11">
        <v>0.0856927258587368</v>
      </c>
      <c r="E1301" s="8">
        <f t="shared" si="1"/>
        <v>0.04051071811</v>
      </c>
      <c r="F1301" s="8"/>
    </row>
    <row r="1302">
      <c r="A1302" s="10">
        <v>44758.166666666664</v>
      </c>
      <c r="B1302" s="11">
        <v>303.87</v>
      </c>
      <c r="C1302" s="11">
        <v>291.6235</v>
      </c>
      <c r="D1302" s="11">
        <v>0.0419942151438413</v>
      </c>
      <c r="E1302" s="8">
        <f t="shared" si="1"/>
        <v>0.03995034728</v>
      </c>
      <c r="F1302" s="8"/>
    </row>
    <row r="1303">
      <c r="A1303" s="10">
        <v>44758.208333333336</v>
      </c>
      <c r="B1303" s="11">
        <v>286.82</v>
      </c>
      <c r="C1303" s="11">
        <v>279.02542</v>
      </c>
      <c r="D1303" s="11">
        <v>0.0279350175335279</v>
      </c>
      <c r="E1303" s="8">
        <f t="shared" si="1"/>
        <v>0.04003623109</v>
      </c>
      <c r="F1303" s="8"/>
    </row>
    <row r="1304">
      <c r="A1304" s="10">
        <v>44758.25</v>
      </c>
      <c r="B1304" s="11">
        <v>278.09</v>
      </c>
      <c r="C1304" s="11">
        <v>271.82485</v>
      </c>
      <c r="D1304" s="11">
        <v>0.0230484814026383</v>
      </c>
      <c r="E1304" s="8">
        <f t="shared" si="1"/>
        <v>0.04008384387</v>
      </c>
      <c r="F1304" s="8"/>
    </row>
    <row r="1305">
      <c r="A1305" s="10">
        <v>44758.291666666664</v>
      </c>
      <c r="B1305" s="11">
        <v>272.96</v>
      </c>
      <c r="C1305" s="11">
        <v>271.60764</v>
      </c>
      <c r="D1305" s="11">
        <v>0.00497909410795652</v>
      </c>
      <c r="E1305" s="8">
        <f t="shared" si="1"/>
        <v>0.03817167997</v>
      </c>
      <c r="F1305" s="8"/>
    </row>
    <row r="1306">
      <c r="A1306" s="10">
        <v>44758.333333333336</v>
      </c>
      <c r="B1306" s="11">
        <v>271.76</v>
      </c>
      <c r="C1306" s="11">
        <v>277.59933</v>
      </c>
      <c r="D1306" s="11">
        <v>0.021035101201433</v>
      </c>
      <c r="E1306" s="8">
        <f t="shared" si="1"/>
        <v>0.03659394763</v>
      </c>
      <c r="F1306" s="8"/>
    </row>
    <row r="1307">
      <c r="A1307" s="10">
        <v>44758.375</v>
      </c>
      <c r="B1307" s="11">
        <v>278.04</v>
      </c>
      <c r="C1307" s="11">
        <v>287.6675</v>
      </c>
      <c r="D1307" s="11">
        <v>0.0334674580896347</v>
      </c>
      <c r="E1307" s="8">
        <f t="shared" si="1"/>
        <v>0.03615331811</v>
      </c>
      <c r="F1307" s="8"/>
    </row>
    <row r="1308">
      <c r="A1308" s="10">
        <v>44758.416666666664</v>
      </c>
      <c r="B1308" s="11">
        <v>291.89</v>
      </c>
      <c r="C1308" s="11">
        <v>300.35524</v>
      </c>
      <c r="D1308" s="11">
        <v>0.0281840929427433</v>
      </c>
      <c r="E1308" s="8">
        <f t="shared" si="1"/>
        <v>0.03537040855</v>
      </c>
      <c r="F1308" s="8"/>
    </row>
    <row r="1309">
      <c r="A1309" s="10">
        <v>44758.458333333336</v>
      </c>
      <c r="B1309" s="11">
        <v>306.35</v>
      </c>
      <c r="C1309" s="11">
        <v>314.54204</v>
      </c>
      <c r="D1309" s="11">
        <v>0.0260443405275808</v>
      </c>
      <c r="E1309" s="8">
        <f t="shared" si="1"/>
        <v>0.03552232274</v>
      </c>
      <c r="F1309" s="8"/>
    </row>
    <row r="1310">
      <c r="A1310" s="10">
        <v>44758.5</v>
      </c>
      <c r="B1310" s="11">
        <v>317.3</v>
      </c>
      <c r="C1310" s="11">
        <v>326.85309</v>
      </c>
      <c r="D1310" s="11">
        <v>0.0292274734193273</v>
      </c>
      <c r="E1310" s="8">
        <f t="shared" si="1"/>
        <v>0.03558102504</v>
      </c>
      <c r="F1310" s="8"/>
    </row>
    <row r="1311">
      <c r="A1311" s="10">
        <v>44758.541666666664</v>
      </c>
      <c r="B1311" s="11">
        <v>316.4</v>
      </c>
      <c r="C1311" s="11">
        <v>335.05672</v>
      </c>
      <c r="D1311" s="11">
        <v>0.055682273735623</v>
      </c>
      <c r="E1311" s="8">
        <f t="shared" si="1"/>
        <v>0.03781666612</v>
      </c>
      <c r="F1311" s="8"/>
    </row>
    <row r="1312">
      <c r="A1312" s="10">
        <v>44758.583333333336</v>
      </c>
      <c r="B1312" s="11">
        <v>305.24</v>
      </c>
      <c r="C1312" s="11">
        <v>339.95773</v>
      </c>
      <c r="D1312" s="11">
        <v>0.102123666962948</v>
      </c>
      <c r="E1312" s="8">
        <f t="shared" si="1"/>
        <v>0.03921629602</v>
      </c>
      <c r="F1312" s="8"/>
    </row>
    <row r="1313">
      <c r="A1313" s="10">
        <v>44758.625</v>
      </c>
      <c r="B1313" s="11">
        <v>294.85</v>
      </c>
      <c r="C1313" s="11">
        <v>343.45371</v>
      </c>
      <c r="D1313" s="11">
        <v>0.141514587220501</v>
      </c>
      <c r="E1313" s="8">
        <f t="shared" si="1"/>
        <v>0.0411911724</v>
      </c>
      <c r="F1313" s="8"/>
    </row>
    <row r="1314">
      <c r="A1314" s="10">
        <v>44758.666666666664</v>
      </c>
      <c r="B1314" s="11">
        <v>304.56</v>
      </c>
      <c r="C1314" s="11">
        <v>343.39539</v>
      </c>
      <c r="D1314" s="11">
        <v>0.11309234524086</v>
      </c>
      <c r="E1314" s="8">
        <f t="shared" si="1"/>
        <v>0.04237798474</v>
      </c>
      <c r="F1314" s="8"/>
    </row>
    <row r="1315">
      <c r="A1315" s="10">
        <v>44758.708333333336</v>
      </c>
      <c r="B1315" s="11">
        <v>322.87</v>
      </c>
      <c r="C1315" s="11">
        <v>341.03166</v>
      </c>
      <c r="D1315" s="11">
        <v>0.0532550555570118</v>
      </c>
      <c r="E1315" s="8">
        <f t="shared" si="1"/>
        <v>0.04203077709</v>
      </c>
      <c r="F1315" s="8"/>
    </row>
    <row r="1316">
      <c r="A1316" s="10">
        <v>44758.75</v>
      </c>
      <c r="B1316" s="11">
        <v>331.15</v>
      </c>
      <c r="C1316" s="11">
        <v>337.32419</v>
      </c>
      <c r="D1316" s="11">
        <v>0.0183034308924006</v>
      </c>
      <c r="E1316" s="8">
        <f t="shared" si="1"/>
        <v>0.04122222878</v>
      </c>
      <c r="F1316" s="8"/>
    </row>
    <row r="1317">
      <c r="A1317" s="10">
        <v>44758.791666666664</v>
      </c>
      <c r="B1317" s="11">
        <v>325.65</v>
      </c>
      <c r="C1317" s="11">
        <v>333.81065</v>
      </c>
      <c r="D1317" s="11">
        <v>0.0244469431996853</v>
      </c>
      <c r="E1317" s="8">
        <f t="shared" si="1"/>
        <v>0.04146888549</v>
      </c>
      <c r="F1317" s="8"/>
    </row>
    <row r="1318">
      <c r="A1318" s="10">
        <v>44758.833333333336</v>
      </c>
      <c r="B1318" s="11">
        <v>323.11</v>
      </c>
      <c r="C1318" s="11">
        <v>332.05171</v>
      </c>
      <c r="D1318" s="11">
        <v>0.0269286672247524</v>
      </c>
      <c r="E1318" s="8">
        <f t="shared" si="1"/>
        <v>0.04208372848</v>
      </c>
      <c r="F1318" s="8"/>
    </row>
    <row r="1319">
      <c r="A1319" s="10">
        <v>44758.875</v>
      </c>
      <c r="B1319" s="11">
        <v>320.57</v>
      </c>
      <c r="C1319" s="11">
        <v>331.88186</v>
      </c>
      <c r="D1319" s="11">
        <v>0.0340839960340104</v>
      </c>
      <c r="E1319" s="8">
        <f t="shared" si="1"/>
        <v>0.0433586425</v>
      </c>
      <c r="F1319" s="8"/>
    </row>
    <row r="1320">
      <c r="A1320" s="10">
        <v>44758.916666666664</v>
      </c>
      <c r="B1320" s="11">
        <v>316.53</v>
      </c>
      <c r="C1320" s="11">
        <v>332.45223</v>
      </c>
      <c r="D1320" s="11">
        <v>0.0478932868039417</v>
      </c>
      <c r="E1320" s="8">
        <f t="shared" si="1"/>
        <v>0.04529901166</v>
      </c>
      <c r="F1320" s="8"/>
    </row>
    <row r="1321">
      <c r="A1321" s="10">
        <v>44758.958333333336</v>
      </c>
      <c r="B1321" s="11">
        <v>315.47</v>
      </c>
      <c r="C1321" s="11">
        <v>333.51081</v>
      </c>
      <c r="D1321" s="11">
        <v>0.0540936289291491</v>
      </c>
      <c r="E1321" s="8">
        <f t="shared" si="1"/>
        <v>0.0470157817</v>
      </c>
      <c r="F1321" s="8"/>
    </row>
    <row r="1322">
      <c r="A1322" s="10">
        <v>44759.0</v>
      </c>
      <c r="B1322" s="11">
        <v>319.04</v>
      </c>
      <c r="C1322" s="11">
        <v>336.48088</v>
      </c>
      <c r="D1322" s="11">
        <v>0.0518331977733771</v>
      </c>
      <c r="E1322" s="8">
        <f t="shared" si="1"/>
        <v>0.04823367065</v>
      </c>
      <c r="F1322" s="8"/>
    </row>
    <row r="1323">
      <c r="A1323" s="10">
        <v>44759.041666666664</v>
      </c>
      <c r="B1323" s="11">
        <v>332.87</v>
      </c>
      <c r="C1323" s="11">
        <v>322.20324</v>
      </c>
      <c r="D1323" s="11">
        <v>0.033105688198542</v>
      </c>
      <c r="E1323" s="8">
        <f t="shared" si="1"/>
        <v>0.04912625093</v>
      </c>
      <c r="F1323" s="8"/>
    </row>
    <row r="1324">
      <c r="A1324" s="10">
        <v>44759.083333333336</v>
      </c>
      <c r="B1324" s="11">
        <v>353.19</v>
      </c>
      <c r="C1324" s="11">
        <v>302.94695</v>
      </c>
      <c r="D1324" s="11">
        <v>0.16584768389317</v>
      </c>
      <c r="E1324" s="8">
        <f t="shared" si="1"/>
        <v>0.05182551883</v>
      </c>
      <c r="F1324" s="8"/>
    </row>
    <row r="1325">
      <c r="A1325" s="10">
        <v>44759.125</v>
      </c>
      <c r="B1325" s="11">
        <v>335.8</v>
      </c>
      <c r="C1325" s="11">
        <v>282.50432</v>
      </c>
      <c r="D1325" s="11">
        <v>0.188654389426682</v>
      </c>
      <c r="E1325" s="8">
        <f t="shared" si="1"/>
        <v>0.05611558814</v>
      </c>
      <c r="F1325" s="8"/>
    </row>
    <row r="1326">
      <c r="A1326" s="10">
        <v>44759.166666666664</v>
      </c>
      <c r="B1326" s="11">
        <v>315.56</v>
      </c>
      <c r="C1326" s="11">
        <v>263.04877</v>
      </c>
      <c r="D1326" s="11">
        <v>0.199625453485298</v>
      </c>
      <c r="E1326" s="8">
        <f t="shared" si="1"/>
        <v>0.06268355641</v>
      </c>
      <c r="F1326" s="8"/>
    </row>
    <row r="1327">
      <c r="A1327" s="10">
        <v>44759.208333333336</v>
      </c>
      <c r="B1327" s="11">
        <v>300.73</v>
      </c>
      <c r="C1327" s="11">
        <v>247.46604</v>
      </c>
      <c r="D1327" s="11">
        <v>0.215237452379324</v>
      </c>
      <c r="E1327" s="8">
        <f t="shared" si="1"/>
        <v>0.07048782453</v>
      </c>
      <c r="F1327" s="8"/>
    </row>
    <row r="1328">
      <c r="A1328" s="10">
        <v>44759.25</v>
      </c>
      <c r="B1328" s="11">
        <v>286.6</v>
      </c>
      <c r="C1328" s="11">
        <v>238.41613</v>
      </c>
      <c r="D1328" s="11">
        <v>0.202099874702269</v>
      </c>
      <c r="E1328" s="8">
        <f t="shared" si="1"/>
        <v>0.07794829925</v>
      </c>
      <c r="F1328" s="8"/>
    </row>
    <row r="1329">
      <c r="A1329" s="10">
        <v>44759.291666666664</v>
      </c>
      <c r="B1329" s="11">
        <v>272.59</v>
      </c>
      <c r="C1329" s="11">
        <v>235.27381</v>
      </c>
      <c r="D1329" s="11">
        <v>0.158607496516505</v>
      </c>
      <c r="E1329" s="8">
        <f t="shared" si="1"/>
        <v>0.08434948268</v>
      </c>
      <c r="F1329" s="8"/>
    </row>
    <row r="1330">
      <c r="A1330" s="10">
        <v>44759.333333333336</v>
      </c>
      <c r="B1330" s="11">
        <v>272.03</v>
      </c>
      <c r="C1330" s="11">
        <v>236.91676</v>
      </c>
      <c r="D1330" s="11">
        <v>0.148209185369578</v>
      </c>
      <c r="E1330" s="8">
        <f t="shared" si="1"/>
        <v>0.08964840286</v>
      </c>
      <c r="F1330" s="8"/>
    </row>
    <row r="1331">
      <c r="A1331" s="10">
        <v>44759.375</v>
      </c>
      <c r="B1331" s="11">
        <v>275.41</v>
      </c>
      <c r="C1331" s="11">
        <v>241.77345</v>
      </c>
      <c r="D1331" s="11">
        <v>0.139124250408802</v>
      </c>
      <c r="E1331" s="8">
        <f t="shared" si="1"/>
        <v>0.0940507692</v>
      </c>
      <c r="F1331" s="8"/>
    </row>
    <row r="1332">
      <c r="A1332" s="10">
        <v>44759.416666666664</v>
      </c>
      <c r="B1332" s="11">
        <v>271.12</v>
      </c>
      <c r="C1332" s="11">
        <v>249.36836</v>
      </c>
      <c r="D1332" s="11">
        <v>0.0872269441079053</v>
      </c>
      <c r="E1332" s="8">
        <f t="shared" si="1"/>
        <v>0.096510888</v>
      </c>
      <c r="F1332" s="8"/>
    </row>
    <row r="1333">
      <c r="A1333" s="10">
        <v>44759.458333333336</v>
      </c>
      <c r="B1333" s="11">
        <v>275.42</v>
      </c>
      <c r="C1333" s="11">
        <v>259.22988</v>
      </c>
      <c r="D1333" s="11">
        <v>0.0624546830789723</v>
      </c>
      <c r="E1333" s="8">
        <f t="shared" si="1"/>
        <v>0.09802798561</v>
      </c>
      <c r="F1333" s="8"/>
    </row>
    <row r="1334">
      <c r="A1334" s="10">
        <v>44759.5</v>
      </c>
      <c r="B1334" s="11">
        <v>279.57</v>
      </c>
      <c r="C1334" s="11">
        <v>269.25599</v>
      </c>
      <c r="D1334" s="11">
        <v>0.0383055916416195</v>
      </c>
      <c r="E1334" s="8">
        <f t="shared" si="1"/>
        <v>0.09840624053</v>
      </c>
      <c r="F1334" s="8"/>
    </row>
    <row r="1335">
      <c r="A1335" s="10">
        <v>44759.541666666664</v>
      </c>
      <c r="B1335" s="11">
        <v>287.04</v>
      </c>
      <c r="C1335" s="11">
        <v>277.94325</v>
      </c>
      <c r="D1335" s="11">
        <v>0.0327288034517839</v>
      </c>
      <c r="E1335" s="8">
        <f t="shared" si="1"/>
        <v>0.09744984594</v>
      </c>
      <c r="F1335" s="8"/>
    </row>
    <row r="1336">
      <c r="A1336" s="10">
        <v>44759.583333333336</v>
      </c>
      <c r="B1336" s="11">
        <v>273.96</v>
      </c>
      <c r="C1336" s="11">
        <v>286.92301</v>
      </c>
      <c r="D1336" s="11">
        <v>0.0451794019587344</v>
      </c>
      <c r="E1336" s="8">
        <f t="shared" si="1"/>
        <v>0.09507716823</v>
      </c>
      <c r="F1336" s="8"/>
    </row>
    <row r="1337">
      <c r="A1337" s="10">
        <v>44759.625</v>
      </c>
      <c r="B1337" s="11">
        <v>258.85</v>
      </c>
      <c r="C1337" s="11">
        <v>297.75573</v>
      </c>
      <c r="D1337" s="11">
        <v>0.130663245338721</v>
      </c>
      <c r="E1337" s="8">
        <f t="shared" si="1"/>
        <v>0.09462502898</v>
      </c>
      <c r="F1337" s="8"/>
    </row>
    <row r="1338">
      <c r="A1338" s="10">
        <v>44759.666666666664</v>
      </c>
      <c r="B1338" s="11">
        <v>271.0</v>
      </c>
      <c r="C1338" s="11">
        <v>307.81973</v>
      </c>
      <c r="D1338" s="11">
        <v>0.119614587408026</v>
      </c>
      <c r="E1338" s="8">
        <f t="shared" si="1"/>
        <v>0.09489678907</v>
      </c>
      <c r="F1338" s="8"/>
    </row>
    <row r="1339">
      <c r="A1339" s="10">
        <v>44759.708333333336</v>
      </c>
      <c r="B1339" s="11">
        <v>296.56</v>
      </c>
      <c r="C1339" s="11">
        <v>319.16275</v>
      </c>
      <c r="D1339" s="11">
        <v>0.0708188847226062</v>
      </c>
      <c r="E1339" s="8">
        <f t="shared" si="1"/>
        <v>0.09562861529</v>
      </c>
      <c r="F1339" s="8"/>
    </row>
    <row r="1340">
      <c r="A1340" s="10">
        <v>44759.75</v>
      </c>
      <c r="B1340" s="11">
        <v>316.35</v>
      </c>
      <c r="C1340" s="11">
        <v>330.43953</v>
      </c>
      <c r="D1340" s="11">
        <v>0.0426387545097887</v>
      </c>
      <c r="E1340" s="8">
        <f t="shared" si="1"/>
        <v>0.09664258711</v>
      </c>
      <c r="F1340" s="8"/>
    </row>
    <row r="1341">
      <c r="A1341" s="10">
        <v>44759.791666666664</v>
      </c>
      <c r="B1341" s="11">
        <v>328.61</v>
      </c>
      <c r="C1341" s="11">
        <v>337.98486</v>
      </c>
      <c r="D1341" s="11">
        <v>0.0277375146330519</v>
      </c>
      <c r="E1341" s="8">
        <f t="shared" si="1"/>
        <v>0.09677969425</v>
      </c>
      <c r="F1341" s="8"/>
    </row>
    <row r="1342">
      <c r="A1342" s="10">
        <v>44759.833333333336</v>
      </c>
      <c r="B1342" s="11">
        <v>331.9</v>
      </c>
      <c r="C1342" s="11">
        <v>340.77417</v>
      </c>
      <c r="D1342" s="11">
        <v>0.0260412049422644</v>
      </c>
      <c r="E1342" s="8">
        <f t="shared" si="1"/>
        <v>0.09674271665</v>
      </c>
      <c r="F1342" s="8"/>
    </row>
    <row r="1343">
      <c r="A1343" s="10">
        <v>44759.875</v>
      </c>
      <c r="B1343" s="11">
        <v>332.03</v>
      </c>
      <c r="C1343" s="11">
        <v>340.37195</v>
      </c>
      <c r="D1343" s="11">
        <v>0.0245083356604445</v>
      </c>
      <c r="E1343" s="8">
        <f t="shared" si="1"/>
        <v>0.09634373081</v>
      </c>
      <c r="F1343" s="8"/>
    </row>
    <row r="1344">
      <c r="A1344" s="10">
        <v>44759.916666666664</v>
      </c>
      <c r="B1344" s="11">
        <v>333.09</v>
      </c>
      <c r="C1344" s="11">
        <v>338.1007</v>
      </c>
      <c r="D1344" s="11">
        <v>0.0148201408633582</v>
      </c>
      <c r="E1344" s="8">
        <f t="shared" si="1"/>
        <v>0.09496568306</v>
      </c>
      <c r="F1344" s="8"/>
    </row>
    <row r="1345">
      <c r="A1345" s="10">
        <v>44759.958333333336</v>
      </c>
      <c r="B1345" s="11">
        <v>339.01</v>
      </c>
      <c r="C1345" s="11">
        <v>335.17105</v>
      </c>
      <c r="D1345" s="11">
        <v>0.0114537040117277</v>
      </c>
      <c r="E1345" s="8">
        <f t="shared" si="1"/>
        <v>0.09318901952</v>
      </c>
      <c r="F1345" s="8"/>
    </row>
    <row r="1346">
      <c r="A1346" s="10">
        <v>44757.0</v>
      </c>
      <c r="B1346" s="11">
        <v>283.95</v>
      </c>
      <c r="C1346" s="11">
        <v>278.94832</v>
      </c>
      <c r="D1346" s="11">
        <v>0.0179304897767441</v>
      </c>
      <c r="E1346" s="8">
        <f t="shared" si="1"/>
        <v>0.09177640669</v>
      </c>
      <c r="F1346" s="8"/>
    </row>
    <row r="1347">
      <c r="A1347" s="10">
        <v>44757.041666666664</v>
      </c>
      <c r="B1347" s="11">
        <v>300.61</v>
      </c>
      <c r="C1347" s="11">
        <v>283.56986</v>
      </c>
      <c r="D1347" s="11">
        <v>0.0600915061988605</v>
      </c>
      <c r="E1347" s="8">
        <f t="shared" si="1"/>
        <v>0.09290081577</v>
      </c>
      <c r="F1347" s="8"/>
    </row>
    <row r="1348">
      <c r="A1348" s="10">
        <v>44757.083333333336</v>
      </c>
      <c r="B1348" s="11">
        <v>308.32</v>
      </c>
      <c r="C1348" s="11">
        <v>287.90579</v>
      </c>
      <c r="D1348" s="11">
        <v>0.0709058682008443</v>
      </c>
      <c r="E1348" s="8">
        <f t="shared" si="1"/>
        <v>0.08894490678</v>
      </c>
      <c r="F1348" s="8"/>
    </row>
    <row r="1349">
      <c r="A1349" s="10">
        <v>44757.125</v>
      </c>
      <c r="B1349" s="11">
        <v>305.05</v>
      </c>
      <c r="C1349" s="11">
        <v>291.55729</v>
      </c>
      <c r="D1349" s="11">
        <v>0.0462780745423994</v>
      </c>
      <c r="E1349" s="8">
        <f t="shared" si="1"/>
        <v>0.08301256033</v>
      </c>
      <c r="F1349" s="8"/>
    </row>
    <row r="1350">
      <c r="A1350" s="10">
        <v>44757.166666666664</v>
      </c>
      <c r="B1350" s="11">
        <v>301.97</v>
      </c>
      <c r="C1350" s="11">
        <v>296.16303</v>
      </c>
      <c r="D1350" s="11">
        <v>0.0196073426180169</v>
      </c>
      <c r="E1350" s="8">
        <f t="shared" si="1"/>
        <v>0.07551180571</v>
      </c>
      <c r="F1350" s="8"/>
    </row>
    <row r="1351">
      <c r="A1351" s="10">
        <v>44757.208333333336</v>
      </c>
      <c r="B1351" s="11">
        <v>311.92</v>
      </c>
      <c r="C1351" s="11">
        <v>302.04017</v>
      </c>
      <c r="D1351" s="11">
        <v>0.0327103179686332</v>
      </c>
      <c r="E1351" s="8">
        <f t="shared" si="1"/>
        <v>0.06790650844</v>
      </c>
      <c r="F1351" s="8"/>
    </row>
    <row r="1352">
      <c r="A1352" s="10">
        <v>44757.25</v>
      </c>
      <c r="B1352" s="11">
        <v>329.85</v>
      </c>
      <c r="C1352" s="11">
        <v>308.61631</v>
      </c>
      <c r="D1352" s="11">
        <v>0.0688028769445141</v>
      </c>
      <c r="E1352" s="8">
        <f t="shared" si="1"/>
        <v>0.06235246687</v>
      </c>
      <c r="F1352" s="8"/>
    </row>
    <row r="1353">
      <c r="A1353" s="10">
        <v>44757.291666666664</v>
      </c>
      <c r="B1353" s="11">
        <v>343.11</v>
      </c>
      <c r="C1353" s="11">
        <v>315.16409</v>
      </c>
      <c r="D1353" s="11">
        <v>0.0886709840578602</v>
      </c>
      <c r="E1353" s="8">
        <f t="shared" si="1"/>
        <v>0.05943844552</v>
      </c>
      <c r="F1353" s="8"/>
    </row>
    <row r="1354">
      <c r="A1354" s="10">
        <v>44757.333333333336</v>
      </c>
      <c r="B1354" s="11">
        <v>350.18</v>
      </c>
      <c r="C1354" s="11">
        <v>321.33299</v>
      </c>
      <c r="D1354" s="11">
        <v>0.0897729486163248</v>
      </c>
      <c r="E1354" s="8">
        <f t="shared" si="1"/>
        <v>0.05700360232</v>
      </c>
      <c r="F1354" s="8"/>
    </row>
    <row r="1355">
      <c r="A1355" s="10">
        <v>44757.375</v>
      </c>
      <c r="B1355" s="11">
        <v>350.67</v>
      </c>
      <c r="C1355" s="11">
        <v>328.24744</v>
      </c>
      <c r="D1355" s="11">
        <v>0.0683099310690741</v>
      </c>
      <c r="E1355" s="8">
        <f t="shared" si="1"/>
        <v>0.05405300568</v>
      </c>
      <c r="F1355" s="8"/>
    </row>
    <row r="1356">
      <c r="A1356" s="10">
        <v>44757.416666666664</v>
      </c>
      <c r="B1356" s="11">
        <v>358.46</v>
      </c>
      <c r="C1356" s="11">
        <v>335.93144</v>
      </c>
      <c r="D1356" s="11">
        <v>0.0670629697535901</v>
      </c>
      <c r="E1356" s="8">
        <f t="shared" si="1"/>
        <v>0.05321284008</v>
      </c>
      <c r="F1356" s="8"/>
    </row>
    <row r="1357">
      <c r="A1357" s="10">
        <v>44757.458333333336</v>
      </c>
      <c r="B1357" s="11">
        <v>358.19</v>
      </c>
      <c r="C1357" s="11">
        <v>343.66042</v>
      </c>
      <c r="D1357" s="11">
        <v>0.0422788868150717</v>
      </c>
      <c r="E1357" s="8">
        <f t="shared" si="1"/>
        <v>0.0523721819</v>
      </c>
      <c r="F1357" s="8"/>
    </row>
    <row r="1358">
      <c r="A1358" s="10">
        <v>44757.5</v>
      </c>
      <c r="B1358" s="11">
        <v>367.19</v>
      </c>
      <c r="C1358" s="11">
        <v>349.47911</v>
      </c>
      <c r="D1358" s="11">
        <v>0.0506779647000932</v>
      </c>
      <c r="E1358" s="8">
        <f t="shared" si="1"/>
        <v>0.05288769745</v>
      </c>
      <c r="F1358" s="8"/>
    </row>
    <row r="1359">
      <c r="A1359" s="10">
        <v>44757.541666666664</v>
      </c>
      <c r="B1359" s="11">
        <v>360.27</v>
      </c>
      <c r="C1359" s="11">
        <v>352.96893</v>
      </c>
      <c r="D1359" s="11">
        <v>0.0206847384555914</v>
      </c>
      <c r="E1359" s="8">
        <f t="shared" si="1"/>
        <v>0.05238586141</v>
      </c>
      <c r="F1359" s="8"/>
    </row>
    <row r="1360">
      <c r="A1360" s="10">
        <v>44757.583333333336</v>
      </c>
      <c r="B1360" s="11">
        <v>336.21</v>
      </c>
      <c r="C1360" s="11">
        <v>353.8573</v>
      </c>
      <c r="D1360" s="11">
        <v>0.0498712334039739</v>
      </c>
      <c r="E1360" s="8">
        <f t="shared" si="1"/>
        <v>0.05258135438</v>
      </c>
      <c r="F1360" s="8"/>
    </row>
    <row r="1361">
      <c r="A1361" s="10">
        <v>44757.625</v>
      </c>
      <c r="B1361" s="11">
        <v>325.74</v>
      </c>
      <c r="C1361" s="11">
        <v>354.40983</v>
      </c>
      <c r="D1361" s="11">
        <v>0.0808945677381465</v>
      </c>
      <c r="E1361" s="8">
        <f t="shared" si="1"/>
        <v>0.05050765948</v>
      </c>
      <c r="F1361" s="8"/>
    </row>
    <row r="1362">
      <c r="A1362" s="10">
        <v>44757.666666666664</v>
      </c>
      <c r="B1362" s="11">
        <v>326.58</v>
      </c>
      <c r="C1362" s="11">
        <v>353.71804</v>
      </c>
      <c r="D1362" s="11">
        <v>0.0767222389901289</v>
      </c>
      <c r="E1362" s="8">
        <f t="shared" si="1"/>
        <v>0.0487204783</v>
      </c>
      <c r="F1362" s="8"/>
    </row>
    <row r="1363">
      <c r="A1363" s="10">
        <v>44757.708333333336</v>
      </c>
      <c r="B1363" s="11">
        <v>331.6</v>
      </c>
      <c r="C1363" s="11">
        <v>351.53548</v>
      </c>
      <c r="D1363" s="11">
        <v>0.0567097238662794</v>
      </c>
      <c r="E1363" s="8">
        <f t="shared" si="1"/>
        <v>0.0481325966</v>
      </c>
      <c r="F1363" s="8"/>
    </row>
    <row r="1364">
      <c r="A1364" s="10">
        <v>44757.75</v>
      </c>
      <c r="B1364" s="11">
        <v>336.11</v>
      </c>
      <c r="C1364" s="11">
        <v>347.67557</v>
      </c>
      <c r="D1364" s="11">
        <v>0.0332654088983013</v>
      </c>
      <c r="E1364" s="8">
        <f t="shared" si="1"/>
        <v>0.04774204053</v>
      </c>
      <c r="F1364" s="8"/>
    </row>
    <row r="1365">
      <c r="A1365" s="10">
        <v>44757.791666666664</v>
      </c>
      <c r="B1365" s="11">
        <v>338.88</v>
      </c>
      <c r="C1365" s="11">
        <v>343.83655</v>
      </c>
      <c r="D1365" s="11">
        <v>0.0144154250035372</v>
      </c>
      <c r="E1365" s="8">
        <f t="shared" si="1"/>
        <v>0.04718695346</v>
      </c>
      <c r="F1365" s="8"/>
    </row>
    <row r="1366">
      <c r="A1366" s="10">
        <v>44757.833333333336</v>
      </c>
      <c r="B1366" s="11">
        <v>337.5</v>
      </c>
      <c r="C1366" s="11">
        <v>340.79226</v>
      </c>
      <c r="D1366" s="11">
        <v>0.0096606067285683</v>
      </c>
      <c r="E1366" s="8">
        <f t="shared" si="1"/>
        <v>0.04650442854</v>
      </c>
      <c r="F1366" s="8"/>
    </row>
    <row r="1367">
      <c r="A1367" s="10">
        <v>44757.875</v>
      </c>
      <c r="B1367" s="11">
        <v>338.02</v>
      </c>
      <c r="C1367" s="11">
        <v>338.83828</v>
      </c>
      <c r="D1367" s="11">
        <v>0.00241495736550196</v>
      </c>
      <c r="E1367" s="8">
        <f t="shared" si="1"/>
        <v>0.04558387111</v>
      </c>
      <c r="F1367" s="8"/>
    </row>
    <row r="1368">
      <c r="A1368" s="10">
        <v>44757.916666666664</v>
      </c>
      <c r="B1368" s="11">
        <v>338.0</v>
      </c>
      <c r="C1368" s="11">
        <v>337.25082</v>
      </c>
      <c r="D1368" s="11">
        <v>0.00222143270103842</v>
      </c>
      <c r="E1368" s="8">
        <f t="shared" si="1"/>
        <v>0.04505892493</v>
      </c>
      <c r="F1368" s="8"/>
    </row>
    <row r="1369">
      <c r="A1369" s="10">
        <v>44757.958333333336</v>
      </c>
      <c r="B1369" s="11">
        <v>334.79</v>
      </c>
      <c r="C1369" s="11">
        <v>335.4993</v>
      </c>
      <c r="D1369" s="11">
        <v>0.00211416238424337</v>
      </c>
      <c r="E1369" s="8">
        <f t="shared" si="1"/>
        <v>0.04466977737</v>
      </c>
      <c r="F1369" s="8"/>
    </row>
    <row r="1370">
      <c r="A1370" s="10">
        <v>44758.0</v>
      </c>
      <c r="B1370" s="11">
        <v>325.32</v>
      </c>
      <c r="C1370" s="11">
        <v>325.61015</v>
      </c>
      <c r="D1370" s="11">
        <v>8.91096300284198E-4</v>
      </c>
      <c r="E1370" s="8">
        <f t="shared" si="1"/>
        <v>0.04395980264</v>
      </c>
      <c r="F1370" s="8"/>
    </row>
    <row r="1371">
      <c r="A1371" s="10">
        <v>44758.041666666664</v>
      </c>
      <c r="B1371" s="11">
        <v>330.96</v>
      </c>
      <c r="C1371" s="11">
        <v>324.57438</v>
      </c>
      <c r="D1371" s="11">
        <v>0.0196738263814906</v>
      </c>
      <c r="E1371" s="8">
        <f t="shared" si="1"/>
        <v>0.04227573265</v>
      </c>
      <c r="F1371" s="8"/>
    </row>
    <row r="1372">
      <c r="A1372" s="10">
        <v>44758.083333333336</v>
      </c>
      <c r="B1372" s="11">
        <v>349.22</v>
      </c>
      <c r="C1372" s="11">
        <v>318.90572</v>
      </c>
      <c r="D1372" s="11">
        <v>0.0950571849260027</v>
      </c>
      <c r="E1372" s="8">
        <f t="shared" si="1"/>
        <v>0.04328203751</v>
      </c>
      <c r="F1372" s="8"/>
    </row>
    <row r="1373">
      <c r="A1373" s="10">
        <v>44758.125</v>
      </c>
      <c r="B1373" s="11">
        <v>331.35</v>
      </c>
      <c r="C1373" s="11">
        <v>311.72464</v>
      </c>
      <c r="D1373" s="11">
        <v>0.0629573587766433</v>
      </c>
      <c r="E1373" s="8">
        <f t="shared" si="1"/>
        <v>0.04397700769</v>
      </c>
      <c r="F1373" s="8"/>
    </row>
    <row r="1374">
      <c r="A1374" s="10">
        <v>44758.166666666664</v>
      </c>
      <c r="B1374" s="11">
        <v>303.87</v>
      </c>
      <c r="C1374" s="11">
        <v>304.50869</v>
      </c>
      <c r="D1374" s="11">
        <v>0.0020974442469934</v>
      </c>
      <c r="E1374" s="8">
        <f t="shared" si="1"/>
        <v>0.04324742859</v>
      </c>
      <c r="F1374" s="8"/>
    </row>
    <row r="1375">
      <c r="A1375" s="10">
        <v>44758.208333333336</v>
      </c>
      <c r="B1375" s="11">
        <v>286.82</v>
      </c>
      <c r="C1375" s="11">
        <v>298.97856</v>
      </c>
      <c r="D1375" s="11">
        <v>0.0406669963224119</v>
      </c>
      <c r="E1375" s="8">
        <f t="shared" si="1"/>
        <v>0.04357895685</v>
      </c>
      <c r="F1375" s="8"/>
    </row>
    <row r="1376">
      <c r="A1376" s="10">
        <v>44758.25</v>
      </c>
      <c r="B1376" s="11">
        <v>278.09</v>
      </c>
      <c r="C1376" s="11">
        <v>296.84459</v>
      </c>
      <c r="D1376" s="11">
        <v>0.0631798275319756</v>
      </c>
      <c r="E1376" s="8">
        <f t="shared" si="1"/>
        <v>0.04334466313</v>
      </c>
      <c r="F1376" s="8"/>
    </row>
    <row r="1377">
      <c r="A1377" s="10">
        <v>44758.291666666664</v>
      </c>
      <c r="B1377" s="11">
        <v>272.96</v>
      </c>
      <c r="C1377" s="11">
        <v>297.74239</v>
      </c>
      <c r="D1377" s="11">
        <v>0.0832343355610197</v>
      </c>
      <c r="E1377" s="8">
        <f t="shared" si="1"/>
        <v>0.04311813611</v>
      </c>
      <c r="F1377" s="8"/>
    </row>
    <row r="1378">
      <c r="A1378" s="10">
        <v>44758.333333333336</v>
      </c>
      <c r="B1378" s="11">
        <v>271.76</v>
      </c>
      <c r="C1378" s="11">
        <v>301.27693</v>
      </c>
      <c r="D1378" s="11">
        <v>0.0979727521785355</v>
      </c>
      <c r="E1378" s="8">
        <f t="shared" si="1"/>
        <v>0.04345979459</v>
      </c>
      <c r="F1378" s="8"/>
    </row>
    <row r="1379">
      <c r="A1379" s="10">
        <v>44758.375</v>
      </c>
      <c r="B1379" s="11">
        <v>278.04</v>
      </c>
      <c r="C1379" s="11">
        <v>308.7097</v>
      </c>
      <c r="D1379" s="11">
        <v>0.0993480282608547</v>
      </c>
      <c r="E1379" s="8">
        <f t="shared" si="1"/>
        <v>0.04475304864</v>
      </c>
      <c r="F1379" s="8"/>
    </row>
    <row r="1380">
      <c r="A1380" s="10">
        <v>44758.416666666664</v>
      </c>
      <c r="B1380" s="11">
        <v>291.89</v>
      </c>
      <c r="C1380" s="11">
        <v>320.82522</v>
      </c>
      <c r="D1380" s="11">
        <v>0.0901899794536103</v>
      </c>
      <c r="E1380" s="8">
        <f t="shared" si="1"/>
        <v>0.04571667404</v>
      </c>
      <c r="F1380" s="8"/>
    </row>
    <row r="1381">
      <c r="A1381" s="10">
        <v>44758.458333333336</v>
      </c>
      <c r="B1381" s="11">
        <v>306.35</v>
      </c>
      <c r="C1381" s="11">
        <v>336.25423</v>
      </c>
      <c r="D1381" s="11">
        <v>0.088933394235665</v>
      </c>
      <c r="E1381" s="8">
        <f t="shared" si="1"/>
        <v>0.04766061185</v>
      </c>
      <c r="F1381" s="8"/>
    </row>
    <row r="1382">
      <c r="A1382" s="10">
        <v>44758.5</v>
      </c>
      <c r="B1382" s="11">
        <v>317.3</v>
      </c>
      <c r="C1382" s="11">
        <v>349.75893</v>
      </c>
      <c r="D1382" s="11">
        <v>0.0928037205511808</v>
      </c>
      <c r="E1382" s="8">
        <f t="shared" si="1"/>
        <v>0.04941585168</v>
      </c>
      <c r="F1382" s="8"/>
    </row>
    <row r="1383">
      <c r="A1383" s="10">
        <v>44758.541666666664</v>
      </c>
      <c r="B1383" s="11">
        <v>316.4</v>
      </c>
      <c r="C1383" s="11">
        <v>357.15446</v>
      </c>
      <c r="D1383" s="11">
        <v>0.114108780833928</v>
      </c>
      <c r="E1383" s="8">
        <f t="shared" si="1"/>
        <v>0.05330852011</v>
      </c>
      <c r="F1383" s="8"/>
    </row>
    <row r="1384">
      <c r="A1384" s="10">
        <v>44758.583333333336</v>
      </c>
      <c r="B1384" s="11">
        <v>305.24</v>
      </c>
      <c r="C1384" s="11">
        <v>357.85546</v>
      </c>
      <c r="D1384" s="11">
        <v>0.147029920963061</v>
      </c>
      <c r="E1384" s="8">
        <f t="shared" si="1"/>
        <v>0.05735679876</v>
      </c>
      <c r="F1384" s="8"/>
    </row>
    <row r="1385">
      <c r="A1385" s="10">
        <v>44758.625</v>
      </c>
      <c r="B1385" s="11">
        <v>294.85</v>
      </c>
      <c r="C1385" s="11">
        <v>355.85623</v>
      </c>
      <c r="D1385" s="11">
        <v>0.171435048362087</v>
      </c>
      <c r="E1385" s="8">
        <f t="shared" si="1"/>
        <v>0.06112931878</v>
      </c>
      <c r="F1385" s="8"/>
    </row>
    <row r="1386">
      <c r="A1386" s="10">
        <v>44758.666666666664</v>
      </c>
      <c r="B1386" s="11">
        <v>304.56</v>
      </c>
      <c r="C1386" s="11">
        <v>350.90562</v>
      </c>
      <c r="D1386" s="11">
        <v>0.132074316735081</v>
      </c>
      <c r="E1386" s="8">
        <f t="shared" si="1"/>
        <v>0.06343565536</v>
      </c>
      <c r="F1386" s="8"/>
    </row>
    <row r="1387">
      <c r="A1387" s="10">
        <v>44758.708333333336</v>
      </c>
      <c r="B1387" s="11">
        <v>322.87</v>
      </c>
      <c r="C1387" s="11">
        <v>344.47331</v>
      </c>
      <c r="D1387" s="11">
        <v>0.0627140314586346</v>
      </c>
      <c r="E1387" s="8">
        <f t="shared" si="1"/>
        <v>0.06368583484</v>
      </c>
      <c r="F1387" s="8"/>
    </row>
    <row r="1388">
      <c r="A1388" s="10">
        <v>44758.75</v>
      </c>
      <c r="B1388" s="11">
        <v>331.15</v>
      </c>
      <c r="C1388" s="11">
        <v>337.71455</v>
      </c>
      <c r="D1388" s="11">
        <v>0.0194381616071916</v>
      </c>
      <c r="E1388" s="8">
        <f t="shared" si="1"/>
        <v>0.06310969954</v>
      </c>
      <c r="F1388" s="8"/>
    </row>
    <row r="1389">
      <c r="A1389" s="10">
        <v>44758.791666666664</v>
      </c>
      <c r="B1389" s="11">
        <v>325.65</v>
      </c>
      <c r="C1389" s="11">
        <v>331.18551</v>
      </c>
      <c r="D1389" s="11">
        <v>0.0167142276242702</v>
      </c>
      <c r="E1389" s="8">
        <f t="shared" si="1"/>
        <v>0.06320548298</v>
      </c>
      <c r="F1389" s="8"/>
    </row>
    <row r="1390">
      <c r="A1390" s="10">
        <v>44758.833333333336</v>
      </c>
      <c r="B1390" s="11">
        <v>323.11</v>
      </c>
      <c r="C1390" s="11">
        <v>325.71421</v>
      </c>
      <c r="D1390" s="11">
        <v>0.00799538343752324</v>
      </c>
      <c r="E1390" s="8">
        <f t="shared" si="1"/>
        <v>0.06313609867</v>
      </c>
      <c r="F1390" s="8"/>
    </row>
    <row r="1391">
      <c r="A1391" s="10">
        <v>44758.875</v>
      </c>
      <c r="B1391" s="11">
        <v>320.57</v>
      </c>
      <c r="C1391" s="11">
        <v>322.97083</v>
      </c>
      <c r="D1391" s="11">
        <v>0.00743358154047529</v>
      </c>
      <c r="E1391" s="8">
        <f t="shared" si="1"/>
        <v>0.06334520802</v>
      </c>
      <c r="F1391" s="8"/>
    </row>
    <row r="1392">
      <c r="A1392" s="10">
        <v>44758.916666666664</v>
      </c>
      <c r="B1392" s="11">
        <v>316.53</v>
      </c>
      <c r="C1392" s="11">
        <v>323.74345</v>
      </c>
      <c r="D1392" s="11">
        <v>0.0222813774301843</v>
      </c>
      <c r="E1392" s="8">
        <f t="shared" si="1"/>
        <v>0.06418103905</v>
      </c>
      <c r="F1392" s="8"/>
    </row>
    <row r="1393">
      <c r="A1393" s="10">
        <v>44758.958333333336</v>
      </c>
      <c r="B1393" s="11">
        <v>315.47</v>
      </c>
      <c r="C1393" s="11">
        <v>327.28135</v>
      </c>
      <c r="D1393" s="11">
        <v>0.0360892852586924</v>
      </c>
      <c r="E1393" s="8">
        <f t="shared" si="1"/>
        <v>0.06559666917</v>
      </c>
      <c r="F1393" s="8"/>
    </row>
    <row r="1394">
      <c r="A1394" s="10">
        <v>44759.0</v>
      </c>
      <c r="B1394" s="11">
        <v>319.04</v>
      </c>
      <c r="C1394" s="11">
        <v>330.89294</v>
      </c>
      <c r="D1394" s="11">
        <v>0.0358210725197098</v>
      </c>
      <c r="E1394" s="8">
        <f t="shared" si="1"/>
        <v>0.06705208484</v>
      </c>
      <c r="F1394" s="8"/>
    </row>
    <row r="1395">
      <c r="A1395" s="10">
        <v>44759.041666666664</v>
      </c>
      <c r="B1395" s="11">
        <v>332.87</v>
      </c>
      <c r="C1395" s="11">
        <v>318.70347</v>
      </c>
      <c r="D1395" s="11">
        <v>0.0444505044140248</v>
      </c>
      <c r="E1395" s="8">
        <f t="shared" si="1"/>
        <v>0.06808444643</v>
      </c>
      <c r="F1395" s="8"/>
    </row>
    <row r="1396">
      <c r="A1396" s="10">
        <v>44759.083333333336</v>
      </c>
      <c r="B1396" s="11">
        <v>353.19</v>
      </c>
      <c r="C1396" s="11">
        <v>301.83996</v>
      </c>
      <c r="D1396" s="11">
        <v>0.170123399168221</v>
      </c>
      <c r="E1396" s="8">
        <f t="shared" si="1"/>
        <v>0.07121220535</v>
      </c>
      <c r="F1396" s="8"/>
    </row>
    <row r="1397">
      <c r="A1397" s="10">
        <v>44759.125</v>
      </c>
      <c r="B1397" s="11">
        <v>335.8</v>
      </c>
      <c r="C1397" s="11">
        <v>283.46511</v>
      </c>
      <c r="D1397" s="11">
        <v>0.184625508232741</v>
      </c>
      <c r="E1397" s="8">
        <f t="shared" si="1"/>
        <v>0.07628171158</v>
      </c>
      <c r="F1397" s="8"/>
    </row>
    <row r="1398">
      <c r="A1398" s="10">
        <v>44759.166666666664</v>
      </c>
      <c r="B1398" s="11">
        <v>315.56</v>
      </c>
      <c r="C1398" s="11">
        <v>265.94783</v>
      </c>
      <c r="D1398" s="11">
        <v>0.186548504644689</v>
      </c>
      <c r="E1398" s="8">
        <f t="shared" si="1"/>
        <v>0.08396717243</v>
      </c>
      <c r="F1398" s="8"/>
    </row>
    <row r="1399">
      <c r="A1399" s="10">
        <v>44759.208333333336</v>
      </c>
      <c r="B1399" s="11">
        <v>300.73</v>
      </c>
      <c r="C1399" s="11">
        <v>252.17896</v>
      </c>
      <c r="D1399" s="11">
        <v>0.192526133028703</v>
      </c>
      <c r="E1399" s="8">
        <f t="shared" si="1"/>
        <v>0.09029463646</v>
      </c>
      <c r="F1399" s="8"/>
    </row>
    <row r="1400">
      <c r="A1400" s="10">
        <v>44759.25</v>
      </c>
      <c r="B1400" s="11">
        <v>286.6</v>
      </c>
      <c r="C1400" s="11">
        <v>244.51056</v>
      </c>
      <c r="D1400" s="11">
        <v>0.172137514224334</v>
      </c>
      <c r="E1400" s="8">
        <f t="shared" si="1"/>
        <v>0.09483454007</v>
      </c>
      <c r="F1400" s="8"/>
    </row>
    <row r="1401">
      <c r="A1401" s="10">
        <v>44759.291666666664</v>
      </c>
      <c r="B1401" s="11">
        <v>272.59</v>
      </c>
      <c r="C1401" s="11">
        <v>242.17553</v>
      </c>
      <c r="D1401" s="11">
        <v>0.125588534894503</v>
      </c>
      <c r="E1401" s="8">
        <f t="shared" si="1"/>
        <v>0.09659929838</v>
      </c>
      <c r="F1401" s="8"/>
    </row>
    <row r="1402">
      <c r="A1402" s="10">
        <v>44759.333333333336</v>
      </c>
      <c r="B1402" s="11">
        <v>272.03</v>
      </c>
      <c r="C1402" s="11">
        <v>244.89141</v>
      </c>
      <c r="D1402" s="11">
        <v>0.11081887274037</v>
      </c>
      <c r="E1402" s="8">
        <f t="shared" si="1"/>
        <v>0.0971345534</v>
      </c>
      <c r="F1402" s="8"/>
    </row>
    <row r="1403">
      <c r="A1403" s="10">
        <v>44759.375</v>
      </c>
      <c r="B1403" s="11">
        <v>275.41</v>
      </c>
      <c r="C1403" s="11">
        <v>251.44199</v>
      </c>
      <c r="D1403" s="11">
        <v>0.0953222252178326</v>
      </c>
      <c r="E1403" s="8">
        <f t="shared" si="1"/>
        <v>0.09696681161</v>
      </c>
      <c r="F1403" s="8"/>
    </row>
    <row r="1404">
      <c r="A1404" s="10">
        <v>44759.416666666664</v>
      </c>
      <c r="B1404" s="11">
        <v>271.12</v>
      </c>
      <c r="C1404" s="11">
        <v>260.37401</v>
      </c>
      <c r="D1404" s="11">
        <v>0.0412713619151159</v>
      </c>
      <c r="E1404" s="8">
        <f t="shared" si="1"/>
        <v>0.09492853588</v>
      </c>
      <c r="F1404" s="8"/>
    </row>
    <row r="1405">
      <c r="A1405" s="10">
        <v>44759.458333333336</v>
      </c>
      <c r="B1405" s="11">
        <v>275.42</v>
      </c>
      <c r="C1405" s="11">
        <v>270.46273</v>
      </c>
      <c r="D1405" s="11">
        <v>0.0183288470097155</v>
      </c>
      <c r="E1405" s="8">
        <f t="shared" si="1"/>
        <v>0.09198667974</v>
      </c>
      <c r="F1405" s="8"/>
    </row>
    <row r="1406">
      <c r="A1406" s="10">
        <v>44759.5</v>
      </c>
      <c r="B1406" s="11">
        <v>279.57</v>
      </c>
      <c r="C1406" s="11">
        <v>279.50839</v>
      </c>
      <c r="D1406" s="11">
        <v>2.20422721478855E-4</v>
      </c>
      <c r="E1406" s="8">
        <f t="shared" si="1"/>
        <v>0.08812904233</v>
      </c>
      <c r="F1406" s="8"/>
    </row>
    <row r="1407">
      <c r="A1407" s="10">
        <v>44759.541666666664</v>
      </c>
      <c r="B1407" s="11">
        <v>287.04</v>
      </c>
      <c r="C1407" s="11">
        <v>286.96768</v>
      </c>
      <c r="D1407" s="11">
        <v>2.5201444288098E-4</v>
      </c>
      <c r="E1407" s="8">
        <f t="shared" si="1"/>
        <v>0.0833850104</v>
      </c>
      <c r="F1407" s="8"/>
    </row>
    <row r="1408">
      <c r="A1408" s="10">
        <v>44759.583333333336</v>
      </c>
      <c r="B1408" s="11">
        <v>273.96</v>
      </c>
      <c r="C1408" s="11">
        <v>294.83752</v>
      </c>
      <c r="D1408" s="11">
        <v>0.0708102550855807</v>
      </c>
      <c r="E1408" s="8">
        <f t="shared" si="1"/>
        <v>0.08020919099</v>
      </c>
      <c r="F1408" s="8"/>
    </row>
    <row r="1409">
      <c r="A1409" s="10">
        <v>44759.625</v>
      </c>
      <c r="B1409" s="11">
        <v>258.85</v>
      </c>
      <c r="C1409" s="11">
        <v>304.14344</v>
      </c>
      <c r="D1409" s="11">
        <v>0.148921311602183</v>
      </c>
      <c r="E1409" s="8">
        <f t="shared" si="1"/>
        <v>0.07927111862</v>
      </c>
      <c r="F1409" s="8"/>
    </row>
    <row r="1410">
      <c r="A1410" s="10">
        <v>44759.666666666664</v>
      </c>
      <c r="B1410" s="11">
        <v>271.0</v>
      </c>
      <c r="C1410" s="11">
        <v>312.25681</v>
      </c>
      <c r="D1410" s="11">
        <v>0.13212461243039</v>
      </c>
      <c r="E1410" s="8">
        <f t="shared" si="1"/>
        <v>0.07927321428</v>
      </c>
      <c r="F1410" s="8"/>
    </row>
    <row r="1411">
      <c r="A1411" s="10">
        <v>44759.708333333336</v>
      </c>
      <c r="B1411" s="11">
        <v>296.56</v>
      </c>
      <c r="C1411" s="11">
        <v>321.18345</v>
      </c>
      <c r="D1411" s="11">
        <v>0.0766647534298544</v>
      </c>
      <c r="E1411" s="8">
        <f t="shared" si="1"/>
        <v>0.07985449436</v>
      </c>
      <c r="F1411" s="8"/>
    </row>
    <row r="1412">
      <c r="A1412" s="10">
        <v>44759.75</v>
      </c>
      <c r="B1412" s="11">
        <v>316.35</v>
      </c>
      <c r="C1412" s="11">
        <v>330.09933</v>
      </c>
      <c r="D1412" s="11">
        <v>0.0416520990818126</v>
      </c>
      <c r="E1412" s="8">
        <f t="shared" si="1"/>
        <v>0.08078007509</v>
      </c>
      <c r="F1412" s="8"/>
    </row>
    <row r="1413">
      <c r="A1413" s="10">
        <v>44759.791666666664</v>
      </c>
      <c r="B1413" s="11">
        <v>328.61</v>
      </c>
      <c r="C1413" s="11">
        <v>336.56733</v>
      </c>
      <c r="D1413" s="11">
        <v>0.0236426096377209</v>
      </c>
      <c r="E1413" s="8">
        <f t="shared" si="1"/>
        <v>0.08106875767</v>
      </c>
      <c r="F1413" s="8"/>
    </row>
    <row r="1414">
      <c r="A1414" s="10">
        <v>44759.833333333336</v>
      </c>
      <c r="B1414" s="11">
        <v>331.9</v>
      </c>
      <c r="C1414" s="11">
        <v>340.07245</v>
      </c>
      <c r="D1414" s="11">
        <v>0.0240314968178105</v>
      </c>
      <c r="E1414" s="8">
        <f t="shared" si="1"/>
        <v>0.08173692906</v>
      </c>
      <c r="F1414" s="8"/>
    </row>
    <row r="1415">
      <c r="A1415" s="10">
        <v>44759.875</v>
      </c>
      <c r="B1415" s="11">
        <v>332.03</v>
      </c>
      <c r="C1415" s="11">
        <v>341.5636</v>
      </c>
      <c r="D1415" s="11">
        <v>0.027911639296459</v>
      </c>
      <c r="E1415" s="8">
        <f t="shared" si="1"/>
        <v>0.08259018147</v>
      </c>
      <c r="F1415" s="8"/>
    </row>
    <row r="1416">
      <c r="A1416" s="10">
        <v>44759.916666666664</v>
      </c>
      <c r="B1416" s="11">
        <v>333.09</v>
      </c>
      <c r="C1416" s="11">
        <v>341.08446</v>
      </c>
      <c r="D1416" s="11">
        <v>0.023438358933151</v>
      </c>
      <c r="E1416" s="8">
        <f t="shared" si="1"/>
        <v>0.08263838903</v>
      </c>
      <c r="F1416" s="8"/>
    </row>
    <row r="1417">
      <c r="A1417" s="10">
        <v>44759.958333333336</v>
      </c>
      <c r="B1417" s="11">
        <v>339.01</v>
      </c>
      <c r="C1417" s="11">
        <v>339.18857</v>
      </c>
      <c r="D1417" s="11">
        <v>5.26462315637688E-4</v>
      </c>
      <c r="E1417" s="8">
        <f t="shared" si="1"/>
        <v>0.08115660474</v>
      </c>
      <c r="F1417" s="8"/>
    </row>
    <row r="1418">
      <c r="A1418" s="10">
        <v>44760.0</v>
      </c>
      <c r="B1418" s="11">
        <v>346.44</v>
      </c>
      <c r="C1418" s="11">
        <v>328.00939</v>
      </c>
      <c r="D1418" s="11">
        <v>0.0561892755570198</v>
      </c>
      <c r="E1418" s="8">
        <f t="shared" si="1"/>
        <v>0.08200527987</v>
      </c>
      <c r="F1418" s="8"/>
    </row>
    <row r="1419">
      <c r="A1419" s="10">
        <v>44760.041666666664</v>
      </c>
      <c r="B1419" s="11">
        <v>355.32</v>
      </c>
      <c r="C1419" s="11">
        <v>315.19113</v>
      </c>
      <c r="D1419" s="11">
        <v>0.127315987604092</v>
      </c>
      <c r="E1419" s="8">
        <f t="shared" si="1"/>
        <v>0.08545800833</v>
      </c>
      <c r="F1419" s="8"/>
    </row>
    <row r="1420">
      <c r="A1420" s="10">
        <v>44760.083333333336</v>
      </c>
      <c r="B1420" s="11">
        <v>356.95</v>
      </c>
      <c r="C1420" s="11">
        <v>296.89559</v>
      </c>
      <c r="D1420" s="11">
        <v>0.202274510039034</v>
      </c>
      <c r="E1420" s="8">
        <f t="shared" si="1"/>
        <v>0.08679763795</v>
      </c>
      <c r="F1420" s="8"/>
    </row>
    <row r="1421">
      <c r="A1421" s="10">
        <v>44760.125</v>
      </c>
      <c r="B1421" s="11">
        <v>337.87</v>
      </c>
      <c r="C1421" s="11">
        <v>276.63331</v>
      </c>
      <c r="D1421" s="11">
        <v>0.221364122780441</v>
      </c>
      <c r="E1421" s="8">
        <f t="shared" si="1"/>
        <v>0.08832841356</v>
      </c>
      <c r="F1421" s="8"/>
    </row>
    <row r="1422">
      <c r="A1422" s="10">
        <v>44760.166666666664</v>
      </c>
      <c r="B1422" s="11">
        <v>312.91</v>
      </c>
      <c r="C1422" s="11">
        <v>256.9648</v>
      </c>
      <c r="D1422" s="11">
        <v>0.217715422501447</v>
      </c>
      <c r="E1422" s="8">
        <f t="shared" si="1"/>
        <v>0.08962703514</v>
      </c>
      <c r="F1422" s="8"/>
    </row>
    <row r="1423">
      <c r="A1423" s="10">
        <v>44760.208333333336</v>
      </c>
      <c r="B1423" s="11">
        <v>293.79</v>
      </c>
      <c r="C1423" s="11">
        <v>240.61478</v>
      </c>
      <c r="D1423" s="11">
        <v>0.220997313631357</v>
      </c>
      <c r="E1423" s="8">
        <f t="shared" si="1"/>
        <v>0.09081333433</v>
      </c>
      <c r="F1423" s="8"/>
    </row>
    <row r="1424">
      <c r="A1424" s="10">
        <v>44760.25</v>
      </c>
      <c r="B1424" s="11">
        <v>283.36</v>
      </c>
      <c r="C1424" s="11">
        <v>229.75694</v>
      </c>
      <c r="D1424" s="11">
        <v>0.233303333514104</v>
      </c>
      <c r="E1424" s="8">
        <f t="shared" si="1"/>
        <v>0.09336191013</v>
      </c>
      <c r="F1424" s="8"/>
    </row>
    <row r="1425">
      <c r="A1425" s="10">
        <v>44760.291666666664</v>
      </c>
      <c r="B1425" s="11">
        <v>271.12</v>
      </c>
      <c r="C1425" s="11">
        <v>223.99652</v>
      </c>
      <c r="D1425" s="11">
        <v>0.210375946912032</v>
      </c>
      <c r="E1425" s="8">
        <f t="shared" si="1"/>
        <v>0.09689471897</v>
      </c>
      <c r="F1425" s="8"/>
    </row>
    <row r="1426">
      <c r="A1426" s="10">
        <v>44760.333333333336</v>
      </c>
      <c r="B1426" s="11">
        <v>269.43</v>
      </c>
      <c r="C1426" s="11">
        <v>223.055</v>
      </c>
      <c r="D1426" s="11">
        <v>0.207908363408128</v>
      </c>
      <c r="E1426" s="8">
        <f t="shared" si="1"/>
        <v>0.1009401144</v>
      </c>
      <c r="F1426" s="8"/>
    </row>
    <row r="1427">
      <c r="A1427" s="10">
        <v>44760.375</v>
      </c>
      <c r="B1427" s="11">
        <v>279.38</v>
      </c>
      <c r="C1427" s="11">
        <v>226.15719</v>
      </c>
      <c r="D1427" s="11">
        <v>0.2353354761792</v>
      </c>
      <c r="E1427" s="8">
        <f t="shared" si="1"/>
        <v>0.1067739999</v>
      </c>
      <c r="F1427" s="8"/>
    </row>
    <row r="1428">
      <c r="A1428" s="10">
        <v>44760.416666666664</v>
      </c>
      <c r="B1428" s="11">
        <v>290.92</v>
      </c>
      <c r="C1428" s="11">
        <v>233.03273</v>
      </c>
      <c r="D1428" s="11">
        <v>0.248408324444381</v>
      </c>
      <c r="E1428" s="8">
        <f t="shared" si="1"/>
        <v>0.1154047066</v>
      </c>
      <c r="F1428" s="8"/>
    </row>
    <row r="1429">
      <c r="A1429" s="10">
        <v>44760.458333333336</v>
      </c>
      <c r="B1429" s="11">
        <v>297.7</v>
      </c>
      <c r="C1429" s="11">
        <v>242.72935</v>
      </c>
      <c r="D1429" s="11">
        <v>0.226468904563869</v>
      </c>
      <c r="E1429" s="8">
        <f t="shared" si="1"/>
        <v>0.124077209</v>
      </c>
      <c r="F1429" s="8"/>
    </row>
    <row r="1430">
      <c r="A1430" s="10">
        <v>44760.5</v>
      </c>
      <c r="B1430" s="11">
        <v>307.78</v>
      </c>
      <c r="C1430" s="11">
        <v>252.56981</v>
      </c>
      <c r="D1430" s="11">
        <v>0.218593782051781</v>
      </c>
      <c r="E1430" s="8">
        <f t="shared" si="1"/>
        <v>0.133176099</v>
      </c>
      <c r="F1430" s="8"/>
    </row>
    <row r="1431">
      <c r="A1431" s="10">
        <v>44760.541666666664</v>
      </c>
      <c r="B1431" s="11">
        <v>309.77</v>
      </c>
      <c r="C1431" s="11">
        <v>261.07134</v>
      </c>
      <c r="D1431" s="11">
        <v>0.186533918276896</v>
      </c>
      <c r="E1431" s="8">
        <f t="shared" si="1"/>
        <v>0.140937845</v>
      </c>
      <c r="F1431" s="8"/>
    </row>
    <row r="1432">
      <c r="A1432" s="10">
        <v>44760.583333333336</v>
      </c>
      <c r="B1432" s="11">
        <v>299.81</v>
      </c>
      <c r="C1432" s="11">
        <v>269.87769</v>
      </c>
      <c r="D1432" s="11">
        <v>0.110910649931826</v>
      </c>
      <c r="E1432" s="8">
        <f t="shared" si="1"/>
        <v>0.1426086948</v>
      </c>
      <c r="F1432" s="8"/>
    </row>
    <row r="1433">
      <c r="A1433" s="10">
        <v>44760.625</v>
      </c>
      <c r="B1433" s="11">
        <v>291.14</v>
      </c>
      <c r="C1433" s="11">
        <v>280.65744</v>
      </c>
      <c r="D1433" s="11">
        <v>0.0373500164470964</v>
      </c>
      <c r="E1433" s="8">
        <f t="shared" si="1"/>
        <v>0.1379598908</v>
      </c>
      <c r="F1433" s="8"/>
    </row>
    <row r="1434">
      <c r="A1434" s="10">
        <v>44760.666666666664</v>
      </c>
      <c r="B1434" s="11">
        <v>297.95</v>
      </c>
      <c r="C1434" s="11">
        <v>290.75007</v>
      </c>
      <c r="D1434" s="11">
        <v>0.0247632958437464</v>
      </c>
      <c r="E1434" s="8">
        <f t="shared" si="1"/>
        <v>0.1334865026</v>
      </c>
      <c r="F1434" s="8"/>
    </row>
    <row r="1435">
      <c r="A1435" s="10">
        <v>44760.708333333336</v>
      </c>
      <c r="B1435" s="11">
        <v>314.55</v>
      </c>
      <c r="C1435" s="11">
        <v>301.99819</v>
      </c>
      <c r="D1435" s="11">
        <v>0.0415625338681665</v>
      </c>
      <c r="E1435" s="8">
        <f t="shared" si="1"/>
        <v>0.1320239102</v>
      </c>
      <c r="F1435" s="8"/>
    </row>
    <row r="1436">
      <c r="A1436" s="10">
        <v>44760.75</v>
      </c>
      <c r="B1436" s="11">
        <v>329.68</v>
      </c>
      <c r="C1436" s="11">
        <v>313.21068</v>
      </c>
      <c r="D1436" s="11">
        <v>0.0525822427255672</v>
      </c>
      <c r="E1436" s="8">
        <f t="shared" si="1"/>
        <v>0.1324793328</v>
      </c>
      <c r="F1436" s="8"/>
    </row>
    <row r="1437">
      <c r="A1437" s="10">
        <v>44760.791666666664</v>
      </c>
      <c r="B1437" s="11">
        <v>334.7</v>
      </c>
      <c r="C1437" s="11">
        <v>320.99118</v>
      </c>
      <c r="D1437" s="11">
        <v>0.0427077778274157</v>
      </c>
      <c r="E1437" s="8">
        <f t="shared" si="1"/>
        <v>0.1332737148</v>
      </c>
      <c r="F1437" s="8"/>
    </row>
    <row r="1438">
      <c r="A1438" s="10">
        <v>44760.833333333336</v>
      </c>
      <c r="B1438" s="11">
        <v>335.37</v>
      </c>
      <c r="C1438" s="11">
        <v>324.34773</v>
      </c>
      <c r="D1438" s="11">
        <v>0.0339828800405046</v>
      </c>
      <c r="E1438" s="8">
        <f t="shared" si="1"/>
        <v>0.1336883558</v>
      </c>
      <c r="F1438" s="8"/>
    </row>
    <row r="1439">
      <c r="A1439" s="10">
        <v>44760.875</v>
      </c>
      <c r="B1439" s="11">
        <v>335.15</v>
      </c>
      <c r="C1439" s="11">
        <v>325.13905</v>
      </c>
      <c r="D1439" s="11">
        <v>0.0307897498008928</v>
      </c>
      <c r="E1439" s="8">
        <f t="shared" si="1"/>
        <v>0.133808277</v>
      </c>
      <c r="F1439" s="8"/>
    </row>
    <row r="1440">
      <c r="A1440" s="10">
        <v>44760.916666666664</v>
      </c>
      <c r="B1440" s="11">
        <v>334.28</v>
      </c>
      <c r="C1440" s="11">
        <v>324.73711</v>
      </c>
      <c r="D1440" s="11">
        <v>0.0293865089826044</v>
      </c>
      <c r="E1440" s="8">
        <f t="shared" si="1"/>
        <v>0.1340561166</v>
      </c>
      <c r="F1440" s="8"/>
    </row>
    <row r="1441">
      <c r="A1441" s="10">
        <v>44760.958333333336</v>
      </c>
      <c r="B1441" s="11">
        <v>333.8</v>
      </c>
      <c r="C1441" s="11">
        <v>323.97303</v>
      </c>
      <c r="D1441" s="11">
        <v>0.0303326792356759</v>
      </c>
      <c r="E1441" s="8">
        <f t="shared" si="1"/>
        <v>0.1352980423</v>
      </c>
      <c r="F1441" s="8"/>
    </row>
    <row r="1442">
      <c r="A1442" s="10">
        <v>44758.0</v>
      </c>
      <c r="B1442" s="11">
        <v>325.32</v>
      </c>
      <c r="C1442" s="11">
        <v>307.79483</v>
      </c>
      <c r="D1442" s="11">
        <v>0.0569378309570696</v>
      </c>
      <c r="E1442" s="8">
        <f t="shared" si="1"/>
        <v>0.1353292321</v>
      </c>
      <c r="F1442" s="8"/>
    </row>
    <row r="1443">
      <c r="A1443" s="10">
        <v>44758.041666666664</v>
      </c>
      <c r="B1443" s="11">
        <v>330.96</v>
      </c>
      <c r="C1443" s="11">
        <v>305.07709</v>
      </c>
      <c r="D1443" s="11">
        <v>0.0848405562017127</v>
      </c>
      <c r="E1443" s="8">
        <f t="shared" si="1"/>
        <v>0.1335594225</v>
      </c>
      <c r="F1443" s="8"/>
    </row>
    <row r="1444">
      <c r="A1444" s="10">
        <v>44758.083333333336</v>
      </c>
      <c r="B1444" s="11">
        <v>349.22</v>
      </c>
      <c r="C1444" s="11">
        <v>297.59125</v>
      </c>
      <c r="D1444" s="11">
        <v>0.17348880385428</v>
      </c>
      <c r="E1444" s="8">
        <f t="shared" si="1"/>
        <v>0.1323600181</v>
      </c>
      <c r="F1444" s="8"/>
    </row>
    <row r="1445">
      <c r="A1445" s="10">
        <v>44758.125</v>
      </c>
      <c r="B1445" s="11">
        <v>331.35</v>
      </c>
      <c r="C1445" s="11">
        <v>289.54766</v>
      </c>
      <c r="D1445" s="11">
        <v>0.144371189185227</v>
      </c>
      <c r="E1445" s="8">
        <f t="shared" si="1"/>
        <v>0.1291519792</v>
      </c>
      <c r="F1445" s="8"/>
    </row>
    <row r="1446">
      <c r="A1446" s="10">
        <v>44758.166666666664</v>
      </c>
      <c r="B1446" s="11">
        <v>303.87</v>
      </c>
      <c r="C1446" s="11">
        <v>282.31141</v>
      </c>
      <c r="D1446" s="11">
        <v>0.0763645720164125</v>
      </c>
      <c r="E1446" s="8">
        <f t="shared" si="1"/>
        <v>0.1232623604</v>
      </c>
      <c r="F1446" s="8"/>
    </row>
    <row r="1447">
      <c r="A1447" s="10">
        <v>44758.208333333336</v>
      </c>
      <c r="B1447" s="11">
        <v>286.82</v>
      </c>
      <c r="C1447" s="11">
        <v>277.4284</v>
      </c>
      <c r="D1447" s="11">
        <v>0.0338523381167897</v>
      </c>
      <c r="E1447" s="8">
        <f t="shared" si="1"/>
        <v>0.1154646531</v>
      </c>
      <c r="F1447" s="8"/>
    </row>
    <row r="1448">
      <c r="A1448" s="10">
        <v>44758.25</v>
      </c>
      <c r="B1448" s="11">
        <v>278.09</v>
      </c>
      <c r="C1448" s="11">
        <v>276.36827</v>
      </c>
      <c r="D1448" s="11">
        <v>0.00622983962666908</v>
      </c>
      <c r="E1448" s="8">
        <f t="shared" si="1"/>
        <v>0.1060032575</v>
      </c>
      <c r="F1448" s="8"/>
    </row>
    <row r="1449">
      <c r="A1449" s="10">
        <v>44758.291666666664</v>
      </c>
      <c r="B1449" s="11">
        <v>272.96</v>
      </c>
      <c r="C1449" s="11">
        <v>278.56569</v>
      </c>
      <c r="D1449" s="11">
        <v>0.0201234042857181</v>
      </c>
      <c r="E1449" s="8">
        <f t="shared" si="1"/>
        <v>0.09807606824</v>
      </c>
      <c r="F1449" s="8"/>
    </row>
    <row r="1450">
      <c r="A1450" s="10">
        <v>44758.333333333336</v>
      </c>
      <c r="B1450" s="11">
        <v>271.76</v>
      </c>
      <c r="C1450" s="11">
        <v>283.7431</v>
      </c>
      <c r="D1450" s="11">
        <v>0.0422322163957468</v>
      </c>
      <c r="E1450" s="8">
        <f t="shared" si="1"/>
        <v>0.09117289545</v>
      </c>
      <c r="F1450" s="8"/>
    </row>
    <row r="1451">
      <c r="A1451" s="10">
        <v>44758.375</v>
      </c>
      <c r="B1451" s="11">
        <v>278.04</v>
      </c>
      <c r="C1451" s="11">
        <v>293.23623</v>
      </c>
      <c r="D1451" s="11">
        <v>0.0518224845545175</v>
      </c>
      <c r="E1451" s="8">
        <f t="shared" si="1"/>
        <v>0.0835265208</v>
      </c>
      <c r="F1451" s="8"/>
    </row>
    <row r="1452">
      <c r="A1452" s="10">
        <v>44758.416666666664</v>
      </c>
      <c r="B1452" s="11">
        <v>291.89</v>
      </c>
      <c r="C1452" s="11">
        <v>307.38096</v>
      </c>
      <c r="D1452" s="11">
        <v>0.0503966153271173</v>
      </c>
      <c r="E1452" s="8">
        <f t="shared" si="1"/>
        <v>0.07527603292</v>
      </c>
      <c r="F1452" s="8"/>
    </row>
    <row r="1453">
      <c r="A1453" s="10">
        <v>44758.458333333336</v>
      </c>
      <c r="B1453" s="11">
        <v>306.35</v>
      </c>
      <c r="C1453" s="11">
        <v>324.08677</v>
      </c>
      <c r="D1453" s="11">
        <v>0.0547284605292588</v>
      </c>
      <c r="E1453" s="8">
        <f t="shared" si="1"/>
        <v>0.06812018109</v>
      </c>
      <c r="F1453" s="8"/>
    </row>
    <row r="1454">
      <c r="A1454" s="10">
        <v>44758.5</v>
      </c>
      <c r="B1454" s="11">
        <v>317.3</v>
      </c>
      <c r="C1454" s="11">
        <v>337.95095</v>
      </c>
      <c r="D1454" s="11">
        <v>0.0611063528597862</v>
      </c>
      <c r="E1454" s="8">
        <f t="shared" si="1"/>
        <v>0.06155820487</v>
      </c>
      <c r="F1454" s="8"/>
    </row>
    <row r="1455">
      <c r="A1455" s="10">
        <v>44758.541666666664</v>
      </c>
      <c r="B1455" s="11">
        <v>316.4</v>
      </c>
      <c r="C1455" s="11">
        <v>345.32839</v>
      </c>
      <c r="D1455" s="11">
        <v>0.083770668261593</v>
      </c>
      <c r="E1455" s="8">
        <f t="shared" si="1"/>
        <v>0.05727640279</v>
      </c>
      <c r="F1455" s="8"/>
    </row>
    <row r="1456">
      <c r="A1456" s="10">
        <v>44758.583333333336</v>
      </c>
      <c r="B1456" s="11">
        <v>305.24</v>
      </c>
      <c r="C1456" s="11">
        <v>346.25135</v>
      </c>
      <c r="D1456" s="11">
        <v>0.118443870327148</v>
      </c>
      <c r="E1456" s="8">
        <f t="shared" si="1"/>
        <v>0.05759028697</v>
      </c>
      <c r="F1456" s="8"/>
    </row>
    <row r="1457">
      <c r="A1457" s="10">
        <v>44758.625</v>
      </c>
      <c r="B1457" s="11">
        <v>294.85</v>
      </c>
      <c r="C1457" s="11">
        <v>344.2526</v>
      </c>
      <c r="D1457" s="11">
        <v>0.143506831901923</v>
      </c>
      <c r="E1457" s="8">
        <f t="shared" si="1"/>
        <v>0.06201348761</v>
      </c>
      <c r="F1457" s="8"/>
    </row>
    <row r="1458">
      <c r="A1458" s="10">
        <v>44758.666666666664</v>
      </c>
      <c r="B1458" s="11">
        <v>304.56</v>
      </c>
      <c r="C1458" s="11">
        <v>338.78328</v>
      </c>
      <c r="D1458" s="11">
        <v>0.101018208454679</v>
      </c>
      <c r="E1458" s="8">
        <f t="shared" si="1"/>
        <v>0.06519077564</v>
      </c>
      <c r="F1458" s="8"/>
    </row>
    <row r="1459">
      <c r="A1459" s="10">
        <v>44758.708333333336</v>
      </c>
      <c r="B1459" s="11">
        <v>322.87</v>
      </c>
      <c r="C1459" s="11">
        <v>331.36486</v>
      </c>
      <c r="D1459" s="11">
        <v>0.0256359711769075</v>
      </c>
      <c r="E1459" s="8">
        <f t="shared" si="1"/>
        <v>0.06452716886</v>
      </c>
      <c r="F1459" s="8"/>
    </row>
    <row r="1460">
      <c r="A1460" s="10">
        <v>44758.75</v>
      </c>
      <c r="B1460" s="11">
        <v>331.15</v>
      </c>
      <c r="C1460" s="11">
        <v>323.26935</v>
      </c>
      <c r="D1460" s="11">
        <v>0.0243779684031288</v>
      </c>
      <c r="E1460" s="8">
        <f t="shared" si="1"/>
        <v>0.06335199076</v>
      </c>
      <c r="F1460" s="8"/>
    </row>
    <row r="1461">
      <c r="A1461" s="10">
        <v>44758.791666666664</v>
      </c>
      <c r="B1461" s="11">
        <v>325.65</v>
      </c>
      <c r="C1461" s="11">
        <v>315.45071</v>
      </c>
      <c r="D1461" s="11">
        <v>0.0323324363416394</v>
      </c>
      <c r="E1461" s="8">
        <f t="shared" si="1"/>
        <v>0.06291968487</v>
      </c>
      <c r="F1461" s="8"/>
    </row>
    <row r="1462">
      <c r="A1462" s="10">
        <v>44758.833333333336</v>
      </c>
      <c r="B1462" s="11">
        <v>323.11</v>
      </c>
      <c r="C1462" s="11">
        <v>309.59442</v>
      </c>
      <c r="D1462" s="11">
        <v>0.0436557609791546</v>
      </c>
      <c r="E1462" s="8">
        <f t="shared" si="1"/>
        <v>0.06332272157</v>
      </c>
      <c r="F1462" s="8"/>
    </row>
    <row r="1463">
      <c r="A1463" s="10">
        <v>44758.875</v>
      </c>
      <c r="B1463" s="11">
        <v>320.57</v>
      </c>
      <c r="C1463" s="11">
        <v>307.35235</v>
      </c>
      <c r="D1463" s="11">
        <v>0.0430048769758877</v>
      </c>
      <c r="E1463" s="8">
        <f t="shared" si="1"/>
        <v>0.06383168521</v>
      </c>
      <c r="F1463" s="8"/>
    </row>
    <row r="1464">
      <c r="A1464" s="10">
        <v>44758.916666666664</v>
      </c>
      <c r="B1464" s="11">
        <v>316.53</v>
      </c>
      <c r="C1464" s="11">
        <v>309.08173</v>
      </c>
      <c r="D1464" s="11">
        <v>0.0240980597591451</v>
      </c>
      <c r="E1464" s="8">
        <f t="shared" si="1"/>
        <v>0.06361133316</v>
      </c>
      <c r="F1464" s="8"/>
    </row>
    <row r="1465">
      <c r="A1465" s="10">
        <v>44758.958333333336</v>
      </c>
      <c r="B1465" s="11">
        <v>315.47</v>
      </c>
      <c r="C1465" s="11">
        <v>313.89589</v>
      </c>
      <c r="D1465" s="11">
        <v>0.00501475186565844</v>
      </c>
      <c r="E1465" s="8">
        <f t="shared" si="1"/>
        <v>0.06255641951</v>
      </c>
      <c r="F1465" s="8"/>
    </row>
    <row r="1466">
      <c r="A1466" s="10">
        <v>44759.0</v>
      </c>
      <c r="B1466" s="11">
        <v>319.04</v>
      </c>
      <c r="C1466" s="11">
        <v>314.27211</v>
      </c>
      <c r="D1466" s="11">
        <v>0.0151712157976729</v>
      </c>
      <c r="E1466" s="8">
        <f t="shared" si="1"/>
        <v>0.06081614388</v>
      </c>
      <c r="F1466" s="8"/>
    </row>
    <row r="1467">
      <c r="A1467" s="10">
        <v>44759.041666666664</v>
      </c>
      <c r="B1467" s="11">
        <v>332.87</v>
      </c>
      <c r="C1467" s="11">
        <v>301.45447</v>
      </c>
      <c r="D1467" s="11">
        <v>0.104213183503299</v>
      </c>
      <c r="E1467" s="8">
        <f t="shared" si="1"/>
        <v>0.06162333669</v>
      </c>
      <c r="F1467" s="8"/>
    </row>
    <row r="1468">
      <c r="A1468" s="10">
        <v>44759.083333333336</v>
      </c>
      <c r="B1468" s="11">
        <v>353.19</v>
      </c>
      <c r="C1468" s="11">
        <v>284.7129</v>
      </c>
      <c r="D1468" s="11">
        <v>0.240512811326778</v>
      </c>
      <c r="E1468" s="8">
        <f t="shared" si="1"/>
        <v>0.06441600367</v>
      </c>
      <c r="F1468" s="8"/>
    </row>
    <row r="1469">
      <c r="A1469" s="10">
        <v>44759.125</v>
      </c>
      <c r="B1469" s="11">
        <v>335.8</v>
      </c>
      <c r="C1469" s="11">
        <v>267.18789</v>
      </c>
      <c r="D1469" s="11">
        <v>0.256793487159915</v>
      </c>
      <c r="E1469" s="8">
        <f t="shared" si="1"/>
        <v>0.06910026608</v>
      </c>
      <c r="F1469" s="8"/>
    </row>
    <row r="1470">
      <c r="A1470" s="10">
        <v>44759.166666666664</v>
      </c>
      <c r="B1470" s="11">
        <v>315.56</v>
      </c>
      <c r="C1470" s="11">
        <v>251.13003</v>
      </c>
      <c r="D1470" s="11">
        <v>0.256560197121785</v>
      </c>
      <c r="E1470" s="8">
        <f t="shared" si="1"/>
        <v>0.07660841713</v>
      </c>
      <c r="F1470" s="8"/>
    </row>
    <row r="1471">
      <c r="A1471" s="10">
        <v>44759.208333333336</v>
      </c>
      <c r="B1471" s="11">
        <v>300.73</v>
      </c>
      <c r="C1471" s="11">
        <v>239.18273</v>
      </c>
      <c r="D1471" s="11">
        <v>0.257323218946451</v>
      </c>
      <c r="E1471" s="8">
        <f t="shared" si="1"/>
        <v>0.08591970383</v>
      </c>
      <c r="F1471" s="8"/>
    </row>
    <row r="1472">
      <c r="A1472" s="10">
        <v>44759.25</v>
      </c>
      <c r="B1472" s="11">
        <v>286.6</v>
      </c>
      <c r="C1472" s="11">
        <v>233.54743</v>
      </c>
      <c r="D1472" s="11">
        <v>0.227159725114509</v>
      </c>
      <c r="E1472" s="8">
        <f t="shared" si="1"/>
        <v>0.09512511572</v>
      </c>
      <c r="F1472" s="8"/>
    </row>
    <row r="1473">
      <c r="A1473" s="10">
        <v>44759.291666666664</v>
      </c>
      <c r="B1473" s="11">
        <v>272.59</v>
      </c>
      <c r="C1473" s="11">
        <v>233.29583</v>
      </c>
      <c r="D1473" s="11">
        <v>0.168430657333223</v>
      </c>
      <c r="E1473" s="8">
        <f t="shared" si="1"/>
        <v>0.1013045846</v>
      </c>
      <c r="F1473" s="8"/>
    </row>
    <row r="1474">
      <c r="A1474" s="10">
        <v>44759.333333333336</v>
      </c>
      <c r="B1474" s="11">
        <v>272.03</v>
      </c>
      <c r="C1474" s="11">
        <v>237.61363</v>
      </c>
      <c r="D1474" s="11">
        <v>0.144841733195187</v>
      </c>
      <c r="E1474" s="8">
        <f t="shared" si="1"/>
        <v>0.1055799811</v>
      </c>
      <c r="F1474" s="8"/>
    </row>
    <row r="1475">
      <c r="A1475" s="10">
        <v>44759.375</v>
      </c>
      <c r="B1475" s="11">
        <v>275.41</v>
      </c>
      <c r="C1475" s="11">
        <v>244.8514</v>
      </c>
      <c r="D1475" s="11">
        <v>0.124804677449261</v>
      </c>
      <c r="E1475" s="8">
        <f t="shared" si="1"/>
        <v>0.1086209058</v>
      </c>
      <c r="F1475" s="8"/>
    </row>
    <row r="1476">
      <c r="A1476" s="10">
        <v>44759.416666666664</v>
      </c>
      <c r="B1476" s="11">
        <v>271.12</v>
      </c>
      <c r="C1476" s="11">
        <v>253.90169</v>
      </c>
      <c r="D1476" s="11">
        <v>0.0678148696056335</v>
      </c>
      <c r="E1476" s="8">
        <f t="shared" si="1"/>
        <v>0.1093466664</v>
      </c>
      <c r="F1476" s="8"/>
    </row>
    <row r="1477">
      <c r="A1477" s="10">
        <v>44759.458333333336</v>
      </c>
      <c r="B1477" s="11">
        <v>275.42</v>
      </c>
      <c r="C1477" s="11">
        <v>263.74853</v>
      </c>
      <c r="D1477" s="11">
        <v>0.0442522655955655</v>
      </c>
      <c r="E1477" s="8">
        <f t="shared" si="1"/>
        <v>0.1089101583</v>
      </c>
      <c r="F1477" s="8"/>
    </row>
    <row r="1478">
      <c r="A1478" s="10">
        <v>44759.5</v>
      </c>
      <c r="B1478" s="11">
        <v>279.57</v>
      </c>
      <c r="C1478" s="11">
        <v>272.3479</v>
      </c>
      <c r="D1478" s="11">
        <v>0.026517920644881</v>
      </c>
      <c r="E1478" s="8">
        <f t="shared" si="1"/>
        <v>0.1074689736</v>
      </c>
      <c r="F1478" s="8"/>
    </row>
    <row r="1479">
      <c r="A1479" s="10">
        <v>44759.541666666664</v>
      </c>
      <c r="B1479" s="11">
        <v>287.04</v>
      </c>
      <c r="C1479" s="11">
        <v>279.49009</v>
      </c>
      <c r="D1479" s="11">
        <v>0.0270131581409559</v>
      </c>
      <c r="E1479" s="8">
        <f t="shared" si="1"/>
        <v>0.1051040774</v>
      </c>
      <c r="F1479" s="8"/>
    </row>
    <row r="1480">
      <c r="A1480" s="10">
        <v>44759.583333333336</v>
      </c>
      <c r="B1480" s="11">
        <v>273.96</v>
      </c>
      <c r="C1480" s="11">
        <v>287.06312</v>
      </c>
      <c r="D1480" s="11">
        <v>0.0456454315691965</v>
      </c>
      <c r="E1480" s="8">
        <f t="shared" si="1"/>
        <v>0.1020708091</v>
      </c>
      <c r="F1480" s="8"/>
    </row>
    <row r="1481">
      <c r="A1481" s="10">
        <v>44759.625</v>
      </c>
      <c r="B1481" s="11">
        <v>258.85</v>
      </c>
      <c r="C1481" s="11">
        <v>296.63309</v>
      </c>
      <c r="D1481" s="11">
        <v>0.127373146401165</v>
      </c>
      <c r="E1481" s="8">
        <f t="shared" si="1"/>
        <v>0.1013985722</v>
      </c>
      <c r="F1481" s="8"/>
    </row>
    <row r="1482">
      <c r="A1482" s="10">
        <v>44759.666666666664</v>
      </c>
      <c r="B1482" s="11">
        <v>271.0</v>
      </c>
      <c r="C1482" s="11">
        <v>305.83262</v>
      </c>
      <c r="D1482" s="11">
        <v>0.113894390990732</v>
      </c>
      <c r="E1482" s="8">
        <f t="shared" si="1"/>
        <v>0.1019350798</v>
      </c>
      <c r="F1482" s="8"/>
    </row>
    <row r="1483">
      <c r="A1483" s="10">
        <v>44759.708333333336</v>
      </c>
      <c r="B1483" s="11">
        <v>296.56</v>
      </c>
      <c r="C1483" s="11">
        <v>316.36385</v>
      </c>
      <c r="D1483" s="11">
        <v>0.062598334164918</v>
      </c>
      <c r="E1483" s="8">
        <f t="shared" si="1"/>
        <v>0.1034751783</v>
      </c>
      <c r="F1483" s="8"/>
    </row>
    <row r="1484">
      <c r="A1484" s="10">
        <v>44759.75</v>
      </c>
      <c r="B1484" s="11">
        <v>316.35</v>
      </c>
      <c r="C1484" s="11">
        <v>326.6542</v>
      </c>
      <c r="D1484" s="11">
        <v>0.0315446732354887</v>
      </c>
      <c r="E1484" s="8">
        <f t="shared" si="1"/>
        <v>0.103773791</v>
      </c>
      <c r="F1484" s="8"/>
    </row>
    <row r="1485">
      <c r="A1485" s="10">
        <v>44759.791666666664</v>
      </c>
      <c r="B1485" s="11">
        <v>328.61</v>
      </c>
      <c r="C1485" s="11">
        <v>333.78116</v>
      </c>
      <c r="D1485" s="11">
        <v>0.0154926659131988</v>
      </c>
      <c r="E1485" s="8">
        <f t="shared" si="1"/>
        <v>0.1030721339</v>
      </c>
      <c r="F1485" s="8"/>
    </row>
    <row r="1486">
      <c r="A1486" s="10">
        <v>44759.833333333336</v>
      </c>
      <c r="B1486" s="11">
        <v>331.9</v>
      </c>
      <c r="C1486" s="11">
        <v>336.87111</v>
      </c>
      <c r="D1486" s="11">
        <v>0.0147567121442975</v>
      </c>
      <c r="E1486" s="8">
        <f t="shared" si="1"/>
        <v>0.1018680068</v>
      </c>
      <c r="F1486" s="8"/>
    </row>
    <row r="1487">
      <c r="A1487" s="10">
        <v>44759.875</v>
      </c>
      <c r="B1487" s="11">
        <v>332.03</v>
      </c>
      <c r="C1487" s="11">
        <v>336.75968</v>
      </c>
      <c r="D1487" s="11">
        <v>0.0140446742317846</v>
      </c>
      <c r="E1487" s="8">
        <f t="shared" si="1"/>
        <v>0.1006613317</v>
      </c>
      <c r="F1487" s="8"/>
    </row>
    <row r="1488">
      <c r="A1488" s="10">
        <v>44759.916666666664</v>
      </c>
      <c r="B1488" s="11">
        <v>333.09</v>
      </c>
      <c r="C1488" s="11">
        <v>333.46464</v>
      </c>
      <c r="D1488" s="11">
        <v>0.00112347743976692</v>
      </c>
      <c r="E1488" s="8">
        <f t="shared" si="1"/>
        <v>0.09970405745</v>
      </c>
      <c r="F1488" s="8"/>
    </row>
    <row r="1489">
      <c r="A1489" s="10">
        <v>44759.958333333336</v>
      </c>
      <c r="B1489" s="11">
        <v>339.01</v>
      </c>
      <c r="C1489" s="11">
        <v>328.39966</v>
      </c>
      <c r="D1489" s="11">
        <v>0.0323092295527955</v>
      </c>
      <c r="E1489" s="8">
        <f t="shared" si="1"/>
        <v>0.1008413274</v>
      </c>
      <c r="F1489" s="8"/>
    </row>
    <row r="1490">
      <c r="A1490" s="10">
        <v>44760.0</v>
      </c>
      <c r="B1490" s="11">
        <v>346.44</v>
      </c>
      <c r="C1490" s="11">
        <v>325.2936</v>
      </c>
      <c r="D1490" s="11">
        <v>0.0650071197219987</v>
      </c>
      <c r="E1490" s="8">
        <f t="shared" si="1"/>
        <v>0.1029178234</v>
      </c>
      <c r="F1490" s="8"/>
    </row>
    <row r="1491">
      <c r="A1491" s="10">
        <v>44760.041666666664</v>
      </c>
      <c r="B1491" s="11">
        <v>355.32</v>
      </c>
      <c r="C1491" s="11">
        <v>308.76265</v>
      </c>
      <c r="D1491" s="11">
        <v>0.150786858449362</v>
      </c>
      <c r="E1491" s="8">
        <f t="shared" si="1"/>
        <v>0.1048583931</v>
      </c>
      <c r="F1491" s="8"/>
    </row>
    <row r="1492">
      <c r="A1492" s="10">
        <v>44760.083333333336</v>
      </c>
      <c r="B1492" s="11">
        <v>356.95</v>
      </c>
      <c r="C1492" s="11">
        <v>286.84961</v>
      </c>
      <c r="D1492" s="11">
        <v>0.244380286938511</v>
      </c>
      <c r="E1492" s="8">
        <f t="shared" si="1"/>
        <v>0.105019538</v>
      </c>
      <c r="F1492" s="8"/>
    </row>
    <row r="1493">
      <c r="A1493" s="10">
        <v>44760.125</v>
      </c>
      <c r="B1493" s="11">
        <v>337.87</v>
      </c>
      <c r="C1493" s="11">
        <v>264.1025</v>
      </c>
      <c r="D1493" s="11">
        <v>0.279313902746092</v>
      </c>
      <c r="E1493" s="8">
        <f t="shared" si="1"/>
        <v>0.1059578886</v>
      </c>
      <c r="F1493" s="8"/>
    </row>
    <row r="1494">
      <c r="A1494" s="10">
        <v>44760.166666666664</v>
      </c>
      <c r="B1494" s="11">
        <v>312.91</v>
      </c>
      <c r="C1494" s="11">
        <v>243.59288</v>
      </c>
      <c r="D1494" s="11">
        <v>0.284561354995269</v>
      </c>
      <c r="E1494" s="8">
        <f t="shared" si="1"/>
        <v>0.1071246035</v>
      </c>
      <c r="F1494" s="8"/>
    </row>
    <row r="1495">
      <c r="A1495" s="10">
        <v>44760.208333333336</v>
      </c>
      <c r="B1495" s="11">
        <v>293.79</v>
      </c>
      <c r="C1495" s="11">
        <v>227.93521</v>
      </c>
      <c r="D1495" s="11">
        <v>0.288918899366183</v>
      </c>
      <c r="E1495" s="8">
        <f t="shared" si="1"/>
        <v>0.1084410902</v>
      </c>
      <c r="F1495" s="8"/>
    </row>
    <row r="1496">
      <c r="A1496" s="10">
        <v>44760.25</v>
      </c>
      <c r="B1496" s="11">
        <v>283.36</v>
      </c>
      <c r="C1496" s="11">
        <v>218.61526</v>
      </c>
      <c r="D1496" s="11">
        <v>0.296158374305618</v>
      </c>
      <c r="E1496" s="8">
        <f t="shared" si="1"/>
        <v>0.1113160339</v>
      </c>
      <c r="F1496" s="8"/>
    </row>
    <row r="1497">
      <c r="A1497" s="10">
        <v>44760.291666666664</v>
      </c>
      <c r="B1497" s="11">
        <v>271.12</v>
      </c>
      <c r="C1497" s="11">
        <v>214.20065</v>
      </c>
      <c r="D1497" s="11">
        <v>0.265729118935913</v>
      </c>
      <c r="E1497" s="8">
        <f t="shared" si="1"/>
        <v>0.1153701365</v>
      </c>
      <c r="F1497" s="8"/>
    </row>
    <row r="1498">
      <c r="A1498" s="10">
        <v>44760.333333333336</v>
      </c>
      <c r="B1498" s="11">
        <v>269.43</v>
      </c>
      <c r="C1498" s="11">
        <v>214.25233</v>
      </c>
      <c r="D1498" s="11">
        <v>0.257535915712095</v>
      </c>
      <c r="E1498" s="8">
        <f t="shared" si="1"/>
        <v>0.1200657274</v>
      </c>
      <c r="F1498" s="8"/>
    </row>
    <row r="1499">
      <c r="A1499" s="10">
        <v>44760.375</v>
      </c>
      <c r="B1499" s="11">
        <v>279.38</v>
      </c>
      <c r="C1499" s="11">
        <v>218.14789</v>
      </c>
      <c r="D1499" s="11">
        <v>0.280690819425299</v>
      </c>
      <c r="E1499" s="8">
        <f t="shared" si="1"/>
        <v>0.1265609833</v>
      </c>
      <c r="F1499" s="8"/>
    </row>
    <row r="1500">
      <c r="A1500" s="10">
        <v>44760.416666666664</v>
      </c>
      <c r="B1500" s="11">
        <v>290.92</v>
      </c>
      <c r="C1500" s="11">
        <v>225.75473</v>
      </c>
      <c r="D1500" s="11">
        <v>0.288655170148594</v>
      </c>
      <c r="E1500" s="8">
        <f t="shared" si="1"/>
        <v>0.1357626625</v>
      </c>
      <c r="F1500" s="8"/>
    </row>
    <row r="1501">
      <c r="A1501" s="10">
        <v>44760.458333333336</v>
      </c>
      <c r="B1501" s="11">
        <v>297.7</v>
      </c>
      <c r="C1501" s="11">
        <v>236.22135</v>
      </c>
      <c r="D1501" s="11">
        <v>0.260258651472443</v>
      </c>
      <c r="E1501" s="8">
        <f t="shared" si="1"/>
        <v>0.1447629286</v>
      </c>
      <c r="F1501" s="8"/>
    </row>
    <row r="1502">
      <c r="A1502" s="10">
        <v>44760.5</v>
      </c>
      <c r="B1502" s="11">
        <v>307.78</v>
      </c>
      <c r="C1502" s="11">
        <v>246.77883</v>
      </c>
      <c r="D1502" s="11">
        <v>0.247189639403023</v>
      </c>
      <c r="E1502" s="8">
        <f t="shared" si="1"/>
        <v>0.1539575836</v>
      </c>
      <c r="F1502" s="8"/>
    </row>
    <row r="1503">
      <c r="A1503" s="10">
        <v>44760.541666666664</v>
      </c>
      <c r="B1503" s="11">
        <v>309.77</v>
      </c>
      <c r="C1503" s="11">
        <v>256.07042</v>
      </c>
      <c r="D1503" s="11">
        <v>0.209706298759536</v>
      </c>
      <c r="E1503" s="8">
        <f t="shared" si="1"/>
        <v>0.1615697978</v>
      </c>
      <c r="F1503" s="8"/>
    </row>
    <row r="1504">
      <c r="A1504" s="10">
        <v>44760.583333333336</v>
      </c>
      <c r="B1504" s="11">
        <v>299.81</v>
      </c>
      <c r="C1504" s="11">
        <v>266.14605</v>
      </c>
      <c r="D1504" s="11">
        <v>0.126486754171252</v>
      </c>
      <c r="E1504" s="8">
        <f t="shared" si="1"/>
        <v>0.1649381862</v>
      </c>
      <c r="F1504" s="8"/>
    </row>
    <row r="1505">
      <c r="A1505" s="10">
        <v>44760.625</v>
      </c>
      <c r="B1505" s="11">
        <v>291.14</v>
      </c>
      <c r="C1505" s="11">
        <v>278.88242</v>
      </c>
      <c r="D1505" s="11">
        <v>0.0439525015596177</v>
      </c>
      <c r="E1505" s="8">
        <f t="shared" si="1"/>
        <v>0.161462326</v>
      </c>
      <c r="F1505" s="8"/>
    </row>
    <row r="1506">
      <c r="A1506" s="10">
        <v>44760.666666666664</v>
      </c>
      <c r="B1506" s="11">
        <v>297.95</v>
      </c>
      <c r="C1506" s="11">
        <v>291.50801</v>
      </c>
      <c r="D1506" s="11">
        <v>0.0220988438705336</v>
      </c>
      <c r="E1506" s="8">
        <f t="shared" si="1"/>
        <v>0.1576375115</v>
      </c>
      <c r="F1506" s="8"/>
    </row>
    <row r="1507">
      <c r="A1507" s="10">
        <v>44760.708333333336</v>
      </c>
      <c r="B1507" s="11">
        <v>314.55</v>
      </c>
      <c r="C1507" s="11">
        <v>305.91897</v>
      </c>
      <c r="D1507" s="11">
        <v>0.0282134514247351</v>
      </c>
      <c r="E1507" s="8">
        <f t="shared" si="1"/>
        <v>0.1562048081</v>
      </c>
      <c r="F1507" s="8"/>
    </row>
    <row r="1508">
      <c r="A1508" s="10">
        <v>44760.75</v>
      </c>
      <c r="B1508" s="11">
        <v>329.68</v>
      </c>
      <c r="C1508" s="11">
        <v>320.14934</v>
      </c>
      <c r="D1508" s="11">
        <v>0.0297694194840445</v>
      </c>
      <c r="E1508" s="8">
        <f t="shared" si="1"/>
        <v>0.1561308392</v>
      </c>
      <c r="F1508" s="8"/>
    </row>
    <row r="1509">
      <c r="A1509" s="10">
        <v>44760.791666666664</v>
      </c>
      <c r="B1509" s="11">
        <v>334.7</v>
      </c>
      <c r="C1509" s="11">
        <v>329.44271</v>
      </c>
      <c r="D1509" s="11">
        <v>0.0159581312331968</v>
      </c>
      <c r="E1509" s="8">
        <f t="shared" si="1"/>
        <v>0.1561502336</v>
      </c>
      <c r="F1509" s="8"/>
    </row>
    <row r="1510">
      <c r="A1510" s="10">
        <v>44760.833333333336</v>
      </c>
      <c r="B1510" s="11">
        <v>335.37</v>
      </c>
      <c r="C1510" s="11">
        <v>332.38562</v>
      </c>
      <c r="D1510" s="11">
        <v>0.00897866760902588</v>
      </c>
      <c r="E1510" s="8">
        <f t="shared" si="1"/>
        <v>0.1559094817</v>
      </c>
      <c r="F1510" s="8"/>
    </row>
    <row r="1511">
      <c r="A1511" s="10">
        <v>44760.875</v>
      </c>
      <c r="B1511" s="11">
        <v>335.15</v>
      </c>
      <c r="C1511" s="11">
        <v>331.60018</v>
      </c>
      <c r="D1511" s="11">
        <v>0.0107051208476423</v>
      </c>
      <c r="E1511" s="8">
        <f t="shared" si="1"/>
        <v>0.1557703336</v>
      </c>
      <c r="F1511" s="8"/>
    </row>
    <row r="1512">
      <c r="A1512" s="10">
        <v>44760.916666666664</v>
      </c>
      <c r="B1512" s="11">
        <v>334.28</v>
      </c>
      <c r="C1512" s="11">
        <v>328.8581</v>
      </c>
      <c r="D1512" s="11">
        <v>0.0164870501897322</v>
      </c>
      <c r="E1512" s="8">
        <f t="shared" si="1"/>
        <v>0.1564104825</v>
      </c>
      <c r="F1512" s="8"/>
    </row>
    <row r="1513">
      <c r="A1513" s="10">
        <v>44760.958333333336</v>
      </c>
      <c r="B1513" s="11">
        <v>333.8</v>
      </c>
      <c r="C1513" s="11">
        <v>325.38827</v>
      </c>
      <c r="D1513" s="11">
        <v>0.0258513621280817</v>
      </c>
      <c r="E1513" s="8">
        <f t="shared" si="1"/>
        <v>0.1561414047</v>
      </c>
      <c r="F1513" s="8"/>
    </row>
    <row r="1514">
      <c r="A1514" s="10">
        <v>44761.0</v>
      </c>
      <c r="B1514" s="11">
        <v>338.24</v>
      </c>
      <c r="C1514" s="11">
        <v>306.60119</v>
      </c>
      <c r="D1514" s="11">
        <v>0.103192065236276</v>
      </c>
      <c r="E1514" s="8">
        <f t="shared" si="1"/>
        <v>0.1577324441</v>
      </c>
      <c r="F1514" s="8"/>
    </row>
    <row r="1515">
      <c r="A1515" s="10">
        <v>44761.041666666664</v>
      </c>
      <c r="B1515" s="11">
        <v>351.02</v>
      </c>
      <c r="C1515" s="11">
        <v>293.16008</v>
      </c>
      <c r="D1515" s="11">
        <v>0.197366298985864</v>
      </c>
      <c r="E1515" s="8">
        <f t="shared" si="1"/>
        <v>0.1596732541</v>
      </c>
      <c r="F1515" s="8"/>
    </row>
    <row r="1516">
      <c r="A1516" s="10">
        <v>44761.083333333336</v>
      </c>
      <c r="B1516" s="11">
        <v>354.32</v>
      </c>
      <c r="C1516" s="11">
        <v>275.45396</v>
      </c>
      <c r="D1516" s="11">
        <v>0.28631296496881</v>
      </c>
      <c r="E1516" s="8">
        <f t="shared" si="1"/>
        <v>0.161420449</v>
      </c>
      <c r="F1516" s="8"/>
    </row>
    <row r="1517">
      <c r="A1517" s="10">
        <v>44761.125</v>
      </c>
      <c r="B1517" s="11">
        <v>333.46</v>
      </c>
      <c r="C1517" s="11">
        <v>255.66221</v>
      </c>
      <c r="D1517" s="11">
        <v>0.304299137522123</v>
      </c>
      <c r="E1517" s="8">
        <f t="shared" si="1"/>
        <v>0.1624615005</v>
      </c>
      <c r="F1517" s="8"/>
    </row>
    <row r="1518">
      <c r="A1518" s="10">
        <v>44761.166666666664</v>
      </c>
      <c r="B1518" s="11">
        <v>306.84</v>
      </c>
      <c r="C1518" s="11">
        <v>235.34943</v>
      </c>
      <c r="D1518" s="11">
        <v>0.303763514532412</v>
      </c>
      <c r="E1518" s="8">
        <f t="shared" si="1"/>
        <v>0.1632615905</v>
      </c>
      <c r="F1518" s="8"/>
    </row>
    <row r="1519">
      <c r="A1519" s="10">
        <v>44761.208333333336</v>
      </c>
      <c r="B1519" s="11">
        <v>288.88</v>
      </c>
      <c r="C1519" s="11">
        <v>216.95337</v>
      </c>
      <c r="D1519" s="11">
        <v>0.33153036525775</v>
      </c>
      <c r="E1519" s="8">
        <f t="shared" si="1"/>
        <v>0.1650370682</v>
      </c>
      <c r="F1519" s="8"/>
    </row>
    <row r="1520">
      <c r="A1520" s="10">
        <v>44761.25</v>
      </c>
      <c r="B1520" s="11">
        <v>273.22</v>
      </c>
      <c r="C1520" s="11">
        <v>203.8954</v>
      </c>
      <c r="D1520" s="11">
        <v>0.340000804333987</v>
      </c>
      <c r="E1520" s="8">
        <f t="shared" si="1"/>
        <v>0.1668638361</v>
      </c>
      <c r="F1520" s="8"/>
    </row>
    <row r="1521">
      <c r="A1521" s="10">
        <v>44761.291666666664</v>
      </c>
      <c r="B1521" s="11">
        <v>260.08</v>
      </c>
      <c r="C1521" s="11">
        <v>197.59157</v>
      </c>
      <c r="D1521" s="11">
        <v>0.316250485787425</v>
      </c>
      <c r="E1521" s="8">
        <f t="shared" si="1"/>
        <v>0.1689688931</v>
      </c>
      <c r="F1521" s="8"/>
    </row>
    <row r="1522">
      <c r="A1522" s="10">
        <v>44761.333333333336</v>
      </c>
      <c r="B1522" s="11">
        <v>253.44</v>
      </c>
      <c r="C1522" s="11">
        <v>197.96478</v>
      </c>
      <c r="D1522" s="11">
        <v>0.280227725355995</v>
      </c>
      <c r="E1522" s="8">
        <f t="shared" si="1"/>
        <v>0.1699143852</v>
      </c>
      <c r="F1522" s="8"/>
    </row>
    <row r="1523">
      <c r="A1523" s="10">
        <v>44761.375</v>
      </c>
      <c r="B1523" s="11">
        <v>257.9</v>
      </c>
      <c r="C1523" s="11">
        <v>202.60783</v>
      </c>
      <c r="D1523" s="11">
        <v>0.272902434224777</v>
      </c>
      <c r="E1523" s="8">
        <f t="shared" si="1"/>
        <v>0.1695898691</v>
      </c>
      <c r="F1523" s="8"/>
    </row>
    <row r="1524">
      <c r="A1524" s="10">
        <v>44761.416666666664</v>
      </c>
      <c r="B1524" s="11">
        <v>256.19</v>
      </c>
      <c r="C1524" s="11">
        <v>210.35966</v>
      </c>
      <c r="D1524" s="11">
        <v>0.217866581453877</v>
      </c>
      <c r="E1524" s="8">
        <f t="shared" si="1"/>
        <v>0.1666403446</v>
      </c>
      <c r="F1524" s="8"/>
    </row>
    <row r="1525">
      <c r="A1525" s="10">
        <v>44761.458333333336</v>
      </c>
      <c r="B1525" s="11">
        <v>257.51</v>
      </c>
      <c r="C1525" s="11">
        <v>220.22052</v>
      </c>
      <c r="D1525" s="11">
        <v>0.169327908225809</v>
      </c>
      <c r="E1525" s="8">
        <f t="shared" si="1"/>
        <v>0.1628515636</v>
      </c>
      <c r="F1525" s="8"/>
    </row>
    <row r="1526">
      <c r="A1526" s="10">
        <v>44761.5</v>
      </c>
      <c r="B1526" s="11">
        <v>260.73</v>
      </c>
      <c r="C1526" s="11">
        <v>229.57042</v>
      </c>
      <c r="D1526" s="11">
        <v>0.135729942908149</v>
      </c>
      <c r="E1526" s="8">
        <f t="shared" si="1"/>
        <v>0.1582074096</v>
      </c>
      <c r="F1526" s="8"/>
    </row>
    <row r="1527">
      <c r="A1527" s="10">
        <v>44761.541666666664</v>
      </c>
      <c r="B1527" s="11">
        <v>257.91</v>
      </c>
      <c r="C1527" s="11">
        <v>237.9237</v>
      </c>
      <c r="D1527" s="11">
        <v>0.0840029807875383</v>
      </c>
      <c r="E1527" s="8">
        <f t="shared" si="1"/>
        <v>0.1529697713</v>
      </c>
      <c r="F1527" s="8"/>
    </row>
    <row r="1528">
      <c r="A1528" s="10">
        <v>44761.583333333336</v>
      </c>
      <c r="B1528" s="11">
        <v>248.84</v>
      </c>
      <c r="C1528" s="11">
        <v>247.19362</v>
      </c>
      <c r="D1528" s="11">
        <v>0.00666028516431772</v>
      </c>
      <c r="E1528" s="8">
        <f t="shared" si="1"/>
        <v>0.1479770018</v>
      </c>
      <c r="F1528" s="8"/>
    </row>
    <row r="1529">
      <c r="A1529" s="10">
        <v>44761.625</v>
      </c>
      <c r="B1529" s="11">
        <v>235.6</v>
      </c>
      <c r="C1529" s="11">
        <v>259.13666</v>
      </c>
      <c r="D1529" s="11">
        <v>0.0908272106308694</v>
      </c>
      <c r="E1529" s="8">
        <f t="shared" si="1"/>
        <v>0.1499301147</v>
      </c>
      <c r="F1529" s="8"/>
    </row>
    <row r="1530">
      <c r="A1530" s="10">
        <v>44761.666666666664</v>
      </c>
      <c r="B1530" s="11">
        <v>251.36</v>
      </c>
      <c r="C1530" s="11">
        <v>270.4243</v>
      </c>
      <c r="D1530" s="11">
        <v>0.0704977326371927</v>
      </c>
      <c r="E1530" s="8">
        <f t="shared" si="1"/>
        <v>0.151946735</v>
      </c>
      <c r="F1530" s="8"/>
    </row>
    <row r="1531">
      <c r="A1531" s="10">
        <v>44761.708333333336</v>
      </c>
      <c r="B1531" s="11">
        <v>272.69</v>
      </c>
      <c r="C1531" s="11">
        <v>281.64797</v>
      </c>
      <c r="D1531" s="11">
        <v>0.0318055549983193</v>
      </c>
      <c r="E1531" s="8">
        <f t="shared" si="1"/>
        <v>0.152096406</v>
      </c>
      <c r="F1531" s="8"/>
    </row>
    <row r="1532">
      <c r="A1532" s="10">
        <v>44761.75</v>
      </c>
      <c r="B1532" s="11">
        <v>279.12</v>
      </c>
      <c r="C1532" s="11">
        <v>291.64903</v>
      </c>
      <c r="D1532" s="11">
        <v>0.0429592719715199</v>
      </c>
      <c r="E1532" s="8">
        <f t="shared" si="1"/>
        <v>0.1526459832</v>
      </c>
      <c r="F1532" s="8"/>
    </row>
    <row r="1533">
      <c r="A1533" s="10">
        <v>44761.791666666664</v>
      </c>
      <c r="B1533" s="11">
        <v>290.29</v>
      </c>
      <c r="C1533" s="11">
        <v>298.98272</v>
      </c>
      <c r="D1533" s="11">
        <v>0.0290743224223793</v>
      </c>
      <c r="E1533" s="8">
        <f t="shared" si="1"/>
        <v>0.1531924912</v>
      </c>
      <c r="F1533" s="8"/>
    </row>
    <row r="1534">
      <c r="A1534" s="10">
        <v>44761.833333333336</v>
      </c>
      <c r="B1534" s="11">
        <v>299.63</v>
      </c>
      <c r="C1534" s="11">
        <v>303.52749</v>
      </c>
      <c r="D1534" s="11">
        <v>0.0128406491286835</v>
      </c>
      <c r="E1534" s="8">
        <f t="shared" si="1"/>
        <v>0.1533534071</v>
      </c>
      <c r="F1534" s="8"/>
    </row>
    <row r="1535">
      <c r="A1535" s="10">
        <v>44761.875</v>
      </c>
      <c r="B1535" s="11">
        <v>304.29</v>
      </c>
      <c r="C1535" s="11">
        <v>305.52532</v>
      </c>
      <c r="D1535" s="11">
        <v>0.00404326554669839</v>
      </c>
      <c r="E1535" s="8">
        <f t="shared" si="1"/>
        <v>0.1530758298</v>
      </c>
      <c r="F1535" s="8"/>
    </row>
    <row r="1536">
      <c r="A1536" s="10">
        <v>44761.916666666664</v>
      </c>
      <c r="B1536" s="11">
        <v>309.67</v>
      </c>
      <c r="C1536" s="11">
        <v>304.27405</v>
      </c>
      <c r="D1536" s="11">
        <v>0.0177338488116223</v>
      </c>
      <c r="E1536" s="8">
        <f t="shared" si="1"/>
        <v>0.1531277797</v>
      </c>
      <c r="F1536" s="8"/>
    </row>
    <row r="1537">
      <c r="A1537" s="10">
        <v>44761.958333333336</v>
      </c>
      <c r="B1537" s="11">
        <v>312.64</v>
      </c>
      <c r="C1537" s="11">
        <v>301.1325</v>
      </c>
      <c r="D1537" s="11">
        <v>0.0382140751994553</v>
      </c>
      <c r="E1537" s="8">
        <f t="shared" si="1"/>
        <v>0.1536428928</v>
      </c>
      <c r="F1537" s="8"/>
    </row>
    <row r="1538">
      <c r="A1538" s="10">
        <v>44759.0</v>
      </c>
      <c r="B1538" s="11">
        <v>319.04</v>
      </c>
      <c r="C1538" s="11">
        <v>304.37712</v>
      </c>
      <c r="D1538" s="11">
        <v>0.0481733975273832</v>
      </c>
      <c r="E1538" s="8">
        <f t="shared" si="1"/>
        <v>0.1513504483</v>
      </c>
      <c r="F1538" s="8"/>
    </row>
    <row r="1539">
      <c r="A1539" s="10">
        <v>44759.041666666664</v>
      </c>
      <c r="B1539" s="11">
        <v>332.87</v>
      </c>
      <c r="C1539" s="11">
        <v>295.26905</v>
      </c>
      <c r="D1539" s="11">
        <v>0.127344704770107</v>
      </c>
      <c r="E1539" s="8">
        <f t="shared" si="1"/>
        <v>0.1484328818</v>
      </c>
      <c r="F1539" s="8"/>
    </row>
    <row r="1540">
      <c r="A1540" s="10">
        <v>44759.083333333336</v>
      </c>
      <c r="B1540" s="11">
        <v>353.19</v>
      </c>
      <c r="C1540" s="11">
        <v>282.2269</v>
      </c>
      <c r="D1540" s="11">
        <v>0.25143988755147</v>
      </c>
      <c r="E1540" s="8">
        <f t="shared" si="1"/>
        <v>0.1469798369</v>
      </c>
      <c r="F1540" s="8"/>
    </row>
    <row r="1541">
      <c r="A1541" s="10">
        <v>44759.125</v>
      </c>
      <c r="B1541" s="11">
        <v>335.8</v>
      </c>
      <c r="C1541" s="11">
        <v>268.12675</v>
      </c>
      <c r="D1541" s="11">
        <v>0.252392758275703</v>
      </c>
      <c r="E1541" s="8">
        <f t="shared" si="1"/>
        <v>0.1448170711</v>
      </c>
      <c r="F1541" s="8"/>
    </row>
    <row r="1542">
      <c r="A1542" s="10">
        <v>44759.166666666664</v>
      </c>
      <c r="B1542" s="11">
        <v>315.56</v>
      </c>
      <c r="C1542" s="11">
        <v>255.13979</v>
      </c>
      <c r="D1542" s="11">
        <v>0.236812180491329</v>
      </c>
      <c r="E1542" s="8">
        <f t="shared" si="1"/>
        <v>0.1420274322</v>
      </c>
      <c r="F1542" s="8"/>
    </row>
    <row r="1543">
      <c r="A1543" s="10">
        <v>44759.208333333336</v>
      </c>
      <c r="B1543" s="11">
        <v>300.73</v>
      </c>
      <c r="C1543" s="11">
        <v>245.85481</v>
      </c>
      <c r="D1543" s="11">
        <v>0.223201612366258</v>
      </c>
      <c r="E1543" s="8">
        <f t="shared" si="1"/>
        <v>0.1375137342</v>
      </c>
      <c r="F1543" s="8"/>
    </row>
    <row r="1544">
      <c r="A1544" s="10">
        <v>44759.25</v>
      </c>
      <c r="B1544" s="11">
        <v>286.6</v>
      </c>
      <c r="C1544" s="11">
        <v>242.23218</v>
      </c>
      <c r="D1544" s="11">
        <v>0.183162369260764</v>
      </c>
      <c r="E1544" s="8">
        <f t="shared" si="1"/>
        <v>0.1309787994</v>
      </c>
      <c r="F1544" s="8"/>
    </row>
    <row r="1545">
      <c r="A1545" s="10">
        <v>44759.291666666664</v>
      </c>
      <c r="B1545" s="11">
        <v>272.59</v>
      </c>
      <c r="C1545" s="11">
        <v>243.26222</v>
      </c>
      <c r="D1545" s="11">
        <v>0.12056035663902</v>
      </c>
      <c r="E1545" s="8">
        <f t="shared" si="1"/>
        <v>0.122825044</v>
      </c>
      <c r="F1545" s="8"/>
    </row>
    <row r="1546">
      <c r="A1546" s="10">
        <v>44759.333333333336</v>
      </c>
      <c r="B1546" s="11">
        <v>272.03</v>
      </c>
      <c r="C1546" s="11">
        <v>248.48879</v>
      </c>
      <c r="D1546" s="11">
        <v>0.0947375131087401</v>
      </c>
      <c r="E1546" s="8">
        <f t="shared" si="1"/>
        <v>0.1150962852</v>
      </c>
      <c r="F1546" s="8"/>
    </row>
    <row r="1547">
      <c r="A1547" s="10">
        <v>44759.375</v>
      </c>
      <c r="B1547" s="11">
        <v>275.41</v>
      </c>
      <c r="C1547" s="11">
        <v>257.0806</v>
      </c>
      <c r="D1547" s="11">
        <v>0.0712982621014577</v>
      </c>
      <c r="E1547" s="8">
        <f t="shared" si="1"/>
        <v>0.1066961113</v>
      </c>
      <c r="F1547" s="8"/>
    </row>
    <row r="1548">
      <c r="A1548" s="10">
        <v>44759.416666666664</v>
      </c>
      <c r="B1548" s="11">
        <v>271.12</v>
      </c>
      <c r="C1548" s="11">
        <v>267.73121</v>
      </c>
      <c r="D1548" s="11">
        <v>0.0126574335506123</v>
      </c>
      <c r="E1548" s="8">
        <f t="shared" si="1"/>
        <v>0.09814573017</v>
      </c>
      <c r="F1548" s="8"/>
    </row>
    <row r="1549">
      <c r="A1549" s="10">
        <v>44759.458333333336</v>
      </c>
      <c r="B1549" s="11">
        <v>275.42</v>
      </c>
      <c r="C1549" s="11">
        <v>279.06251</v>
      </c>
      <c r="D1549" s="11">
        <v>0.0130526669454809</v>
      </c>
      <c r="E1549" s="8">
        <f t="shared" si="1"/>
        <v>0.09163426178</v>
      </c>
      <c r="F1549" s="8"/>
    </row>
    <row r="1550">
      <c r="A1550" s="10">
        <v>44759.5</v>
      </c>
      <c r="B1550" s="11">
        <v>279.57</v>
      </c>
      <c r="C1550" s="11">
        <v>288.68972</v>
      </c>
      <c r="D1550" s="11">
        <v>0.0315900406845107</v>
      </c>
      <c r="E1550" s="8">
        <f t="shared" si="1"/>
        <v>0.08729509919</v>
      </c>
      <c r="F1550" s="8"/>
    </row>
    <row r="1551">
      <c r="A1551" s="10">
        <v>44759.541666666664</v>
      </c>
      <c r="B1551" s="11">
        <v>287.04</v>
      </c>
      <c r="C1551" s="11">
        <v>296.04607</v>
      </c>
      <c r="D1551" s="11">
        <v>0.0304211773525653</v>
      </c>
      <c r="E1551" s="8">
        <f t="shared" si="1"/>
        <v>0.08506252405</v>
      </c>
      <c r="F1551" s="8"/>
    </row>
    <row r="1552">
      <c r="A1552" s="10">
        <v>44759.583333333336</v>
      </c>
      <c r="B1552" s="11">
        <v>273.96</v>
      </c>
      <c r="C1552" s="11">
        <v>302.46877</v>
      </c>
      <c r="D1552" s="11">
        <v>0.0942535984789438</v>
      </c>
      <c r="E1552" s="8">
        <f t="shared" si="1"/>
        <v>0.08871224544</v>
      </c>
      <c r="F1552" s="8"/>
    </row>
    <row r="1553">
      <c r="A1553" s="10">
        <v>44759.625</v>
      </c>
      <c r="B1553" s="11">
        <v>258.85</v>
      </c>
      <c r="C1553" s="11">
        <v>309.16844</v>
      </c>
      <c r="D1553" s="11">
        <v>0.162754128461494</v>
      </c>
      <c r="E1553" s="8">
        <f t="shared" si="1"/>
        <v>0.09170920035</v>
      </c>
      <c r="F1553" s="8"/>
    </row>
    <row r="1554">
      <c r="A1554" s="10">
        <v>44759.666666666664</v>
      </c>
      <c r="B1554" s="11">
        <v>271.0</v>
      </c>
      <c r="C1554" s="11">
        <v>314.04933</v>
      </c>
      <c r="D1554" s="11">
        <v>0.137078241816341</v>
      </c>
      <c r="E1554" s="8">
        <f t="shared" si="1"/>
        <v>0.09448338823</v>
      </c>
      <c r="F1554" s="8"/>
    </row>
    <row r="1555">
      <c r="A1555" s="10">
        <v>44759.708333333336</v>
      </c>
      <c r="B1555" s="11">
        <v>296.56</v>
      </c>
      <c r="C1555" s="11">
        <v>319.04381</v>
      </c>
      <c r="D1555" s="11">
        <v>0.0704724846409024</v>
      </c>
      <c r="E1555" s="8">
        <f t="shared" si="1"/>
        <v>0.0960945103</v>
      </c>
      <c r="F1555" s="8"/>
    </row>
    <row r="1556">
      <c r="A1556" s="10">
        <v>44759.75</v>
      </c>
      <c r="B1556" s="11">
        <v>316.35</v>
      </c>
      <c r="C1556" s="11">
        <v>323.98038</v>
      </c>
      <c r="D1556" s="11">
        <v>0.0235519817588954</v>
      </c>
      <c r="E1556" s="8">
        <f t="shared" si="1"/>
        <v>0.0952858732</v>
      </c>
      <c r="F1556" s="8"/>
    </row>
    <row r="1557">
      <c r="A1557" s="10">
        <v>44759.791666666664</v>
      </c>
      <c r="B1557" s="11">
        <v>328.61</v>
      </c>
      <c r="C1557" s="11">
        <v>327.63434</v>
      </c>
      <c r="D1557" s="11">
        <v>0.00297789297666418</v>
      </c>
      <c r="E1557" s="8">
        <f t="shared" si="1"/>
        <v>0.09419852198</v>
      </c>
      <c r="F1557" s="8"/>
    </row>
    <row r="1558">
      <c r="A1558" s="10">
        <v>44759.833333333336</v>
      </c>
      <c r="B1558" s="11">
        <v>331.9</v>
      </c>
      <c r="C1558" s="11">
        <v>329.84116</v>
      </c>
      <c r="D1558" s="11">
        <v>0.00624191353195573</v>
      </c>
      <c r="E1558" s="8">
        <f t="shared" si="1"/>
        <v>0.09392357466</v>
      </c>
      <c r="F1558" s="8"/>
    </row>
    <row r="1559">
      <c r="A1559" s="10">
        <v>44759.875</v>
      </c>
      <c r="B1559" s="11">
        <v>332.03</v>
      </c>
      <c r="C1559" s="11">
        <v>331.03988</v>
      </c>
      <c r="D1559" s="11">
        <v>0.00299093873523634</v>
      </c>
      <c r="E1559" s="8">
        <f t="shared" si="1"/>
        <v>0.09387972771</v>
      </c>
      <c r="F1559" s="8"/>
    </row>
    <row r="1560">
      <c r="A1560" s="10">
        <v>44759.916666666664</v>
      </c>
      <c r="B1560" s="11">
        <v>333.09</v>
      </c>
      <c r="C1560" s="11">
        <v>330.55233</v>
      </c>
      <c r="D1560" s="11">
        <v>0.00767705978656992</v>
      </c>
      <c r="E1560" s="8">
        <f t="shared" si="1"/>
        <v>0.09346069483</v>
      </c>
      <c r="F1560" s="8"/>
    </row>
    <row r="1561">
      <c r="A1561" s="10">
        <v>44759.958333333336</v>
      </c>
      <c r="B1561" s="11">
        <v>339.01</v>
      </c>
      <c r="C1561" s="11">
        <v>328.7523</v>
      </c>
      <c r="D1561" s="11">
        <v>0.0312019109828281</v>
      </c>
      <c r="E1561" s="8">
        <f t="shared" si="1"/>
        <v>0.09316852132</v>
      </c>
      <c r="F1561" s="8"/>
    </row>
    <row r="1562">
      <c r="A1562" s="10">
        <v>44760.0</v>
      </c>
      <c r="B1562" s="11">
        <v>346.44</v>
      </c>
      <c r="C1562" s="11">
        <v>327.69587</v>
      </c>
      <c r="D1562" s="11">
        <v>0.0571997749010385</v>
      </c>
      <c r="E1562" s="8">
        <f t="shared" si="1"/>
        <v>0.09354462038</v>
      </c>
      <c r="F1562" s="8"/>
    </row>
    <row r="1563">
      <c r="A1563" s="10">
        <v>44760.041666666664</v>
      </c>
      <c r="B1563" s="11">
        <v>355.32</v>
      </c>
      <c r="C1563" s="11">
        <v>313.54031</v>
      </c>
      <c r="D1563" s="11">
        <v>0.133251415105126</v>
      </c>
      <c r="E1563" s="8">
        <f t="shared" si="1"/>
        <v>0.09379073331</v>
      </c>
      <c r="F1563" s="8"/>
    </row>
    <row r="1564">
      <c r="A1564" s="10">
        <v>44760.083333333336</v>
      </c>
      <c r="B1564" s="11">
        <v>356.95</v>
      </c>
      <c r="C1564" s="11">
        <v>294.20048</v>
      </c>
      <c r="D1564" s="11">
        <v>0.213288299189722</v>
      </c>
      <c r="E1564" s="8">
        <f t="shared" si="1"/>
        <v>0.0922010838</v>
      </c>
      <c r="F1564" s="8"/>
    </row>
    <row r="1565">
      <c r="A1565" s="10">
        <v>44760.125</v>
      </c>
      <c r="B1565" s="11">
        <v>337.87</v>
      </c>
      <c r="C1565" s="11">
        <v>273.61599</v>
      </c>
      <c r="D1565" s="11">
        <v>0.234832803448365</v>
      </c>
      <c r="E1565" s="8">
        <f t="shared" si="1"/>
        <v>0.09146941901</v>
      </c>
      <c r="F1565" s="8"/>
    </row>
    <row r="1566">
      <c r="A1566" s="10">
        <v>44760.166666666664</v>
      </c>
      <c r="B1566" s="11">
        <v>312.91</v>
      </c>
      <c r="C1566" s="11">
        <v>254.62833</v>
      </c>
      <c r="D1566" s="11">
        <v>0.22888918134129</v>
      </c>
      <c r="E1566" s="8">
        <f t="shared" si="1"/>
        <v>0.09113929405</v>
      </c>
      <c r="F1566" s="8"/>
    </row>
    <row r="1567">
      <c r="A1567" s="10">
        <v>44760.208333333336</v>
      </c>
      <c r="B1567" s="11">
        <v>293.79</v>
      </c>
      <c r="C1567" s="11">
        <v>240.21069</v>
      </c>
      <c r="D1567" s="11">
        <v>0.223051313827873</v>
      </c>
      <c r="E1567" s="8">
        <f t="shared" si="1"/>
        <v>0.09113303161</v>
      </c>
      <c r="F1567" s="8"/>
    </row>
    <row r="1568">
      <c r="A1568" s="10">
        <v>44760.25</v>
      </c>
      <c r="B1568" s="11">
        <v>283.36</v>
      </c>
      <c r="C1568" s="11">
        <v>232.10282</v>
      </c>
      <c r="D1568" s="11">
        <v>0.220838247462913</v>
      </c>
      <c r="E1568" s="8">
        <f t="shared" si="1"/>
        <v>0.09270285987</v>
      </c>
      <c r="F1568" s="8"/>
    </row>
    <row r="1569">
      <c r="A1569" s="10">
        <v>44760.291666666664</v>
      </c>
      <c r="B1569" s="11">
        <v>271.12</v>
      </c>
      <c r="C1569" s="11">
        <v>228.95346</v>
      </c>
      <c r="D1569" s="11">
        <v>0.184170791740819</v>
      </c>
      <c r="E1569" s="8">
        <f t="shared" si="1"/>
        <v>0.09535329466</v>
      </c>
      <c r="F1569" s="8"/>
    </row>
    <row r="1570">
      <c r="A1570" s="10">
        <v>44760.333333333336</v>
      </c>
      <c r="B1570" s="11">
        <v>269.43</v>
      </c>
      <c r="C1570" s="11">
        <v>230.01308</v>
      </c>
      <c r="D1570" s="11">
        <v>0.171368167410305</v>
      </c>
      <c r="E1570" s="8">
        <f t="shared" si="1"/>
        <v>0.09854623859</v>
      </c>
      <c r="F1570" s="8"/>
    </row>
    <row r="1571">
      <c r="A1571" s="10">
        <v>44760.375</v>
      </c>
      <c r="B1571" s="11">
        <v>279.38</v>
      </c>
      <c r="C1571" s="11">
        <v>234.21421</v>
      </c>
      <c r="D1571" s="11">
        <v>0.192839665876805</v>
      </c>
      <c r="E1571" s="8">
        <f t="shared" si="1"/>
        <v>0.1036104638</v>
      </c>
      <c r="F1571" s="8"/>
    </row>
    <row r="1572">
      <c r="A1572" s="10">
        <v>44760.416666666664</v>
      </c>
      <c r="B1572" s="11">
        <v>290.92</v>
      </c>
      <c r="C1572" s="11">
        <v>241.24534</v>
      </c>
      <c r="D1572" s="11">
        <v>0.205909303781785</v>
      </c>
      <c r="E1572" s="8">
        <f t="shared" si="1"/>
        <v>0.111662625</v>
      </c>
      <c r="F1572" s="8"/>
    </row>
    <row r="1573">
      <c r="A1573" s="10">
        <v>44760.458333333336</v>
      </c>
      <c r="B1573" s="11">
        <v>297.7</v>
      </c>
      <c r="C1573" s="11">
        <v>250.48949</v>
      </c>
      <c r="D1573" s="11">
        <v>0.188473017370908</v>
      </c>
      <c r="E1573" s="8">
        <f t="shared" si="1"/>
        <v>0.1189718063</v>
      </c>
      <c r="F1573" s="8"/>
    </row>
    <row r="1574">
      <c r="A1574" s="10">
        <v>44760.5</v>
      </c>
      <c r="B1574" s="11">
        <v>307.78</v>
      </c>
      <c r="C1574" s="11">
        <v>259.52595</v>
      </c>
      <c r="D1574" s="11">
        <v>0.185931503188794</v>
      </c>
      <c r="E1574" s="8">
        <f t="shared" si="1"/>
        <v>0.1254027005</v>
      </c>
      <c r="F1574" s="8"/>
    </row>
    <row r="1575">
      <c r="A1575" s="10">
        <v>44760.541666666664</v>
      </c>
      <c r="B1575" s="11">
        <v>309.77</v>
      </c>
      <c r="C1575" s="11">
        <v>267.05743</v>
      </c>
      <c r="D1575" s="11">
        <v>0.159937770688499</v>
      </c>
      <c r="E1575" s="8">
        <f t="shared" si="1"/>
        <v>0.1307992253</v>
      </c>
      <c r="F1575" s="8"/>
    </row>
    <row r="1576">
      <c r="A1576" s="10">
        <v>44760.583333333336</v>
      </c>
      <c r="B1576" s="11">
        <v>299.81</v>
      </c>
      <c r="C1576" s="11">
        <v>274.80275</v>
      </c>
      <c r="D1576" s="11">
        <v>0.0910007268850111</v>
      </c>
      <c r="E1576" s="8">
        <f t="shared" si="1"/>
        <v>0.130663689</v>
      </c>
      <c r="F1576" s="8"/>
    </row>
    <row r="1577">
      <c r="A1577" s="10">
        <v>44760.625</v>
      </c>
      <c r="B1577" s="11">
        <v>291.14</v>
      </c>
      <c r="C1577" s="11">
        <v>284.69082</v>
      </c>
      <c r="D1577" s="11">
        <v>0.0226532769830794</v>
      </c>
      <c r="E1577" s="8">
        <f t="shared" si="1"/>
        <v>0.1248261535</v>
      </c>
      <c r="F1577" s="8"/>
    </row>
    <row r="1578">
      <c r="A1578" s="10">
        <v>44760.666666666664</v>
      </c>
      <c r="B1578" s="11">
        <v>297.95</v>
      </c>
      <c r="C1578" s="11">
        <v>294.41997</v>
      </c>
      <c r="D1578" s="11">
        <v>0.0119897777314494</v>
      </c>
      <c r="E1578" s="8">
        <f t="shared" si="1"/>
        <v>0.1196141341</v>
      </c>
      <c r="F1578" s="8"/>
    </row>
    <row r="1579">
      <c r="A1579" s="10">
        <v>44760.708333333336</v>
      </c>
      <c r="B1579" s="11">
        <v>314.55</v>
      </c>
      <c r="C1579" s="11">
        <v>305.87937</v>
      </c>
      <c r="D1579" s="11">
        <v>0.0283465668181545</v>
      </c>
      <c r="E1579" s="8">
        <f t="shared" si="1"/>
        <v>0.1178588876</v>
      </c>
      <c r="F1579" s="8"/>
    </row>
    <row r="1580">
      <c r="A1580" s="10">
        <v>44760.75</v>
      </c>
      <c r="B1580" s="11">
        <v>329.68</v>
      </c>
      <c r="C1580" s="11">
        <v>317.41663</v>
      </c>
      <c r="D1580" s="11">
        <v>0.0386349322655212</v>
      </c>
      <c r="E1580" s="8">
        <f t="shared" si="1"/>
        <v>0.1184873438</v>
      </c>
      <c r="F1580" s="8"/>
    </row>
    <row r="1581">
      <c r="A1581" s="10">
        <v>44760.791666666664</v>
      </c>
      <c r="B1581" s="11">
        <v>334.7</v>
      </c>
      <c r="C1581" s="11">
        <v>324.94713</v>
      </c>
      <c r="D1581" s="11">
        <v>0.0300137133077617</v>
      </c>
      <c r="E1581" s="8">
        <f t="shared" si="1"/>
        <v>0.1196138363</v>
      </c>
      <c r="F1581" s="8"/>
    </row>
    <row r="1582">
      <c r="A1582" s="10">
        <v>44760.833333333336</v>
      </c>
      <c r="B1582" s="11">
        <v>335.37</v>
      </c>
      <c r="C1582" s="11">
        <v>327.20884</v>
      </c>
      <c r="D1582" s="11">
        <v>0.0249417466838609</v>
      </c>
      <c r="E1582" s="8">
        <f t="shared" si="1"/>
        <v>0.1203929961</v>
      </c>
      <c r="F1582" s="8"/>
    </row>
    <row r="1583">
      <c r="A1583" s="10">
        <v>44760.875</v>
      </c>
      <c r="B1583" s="11">
        <v>335.15</v>
      </c>
      <c r="C1583" s="11">
        <v>326.26731</v>
      </c>
      <c r="D1583" s="11">
        <v>0.027225191515509</v>
      </c>
      <c r="E1583" s="8">
        <f t="shared" si="1"/>
        <v>0.1214027566</v>
      </c>
      <c r="F1583" s="8"/>
    </row>
    <row r="1584">
      <c r="A1584" s="10">
        <v>44760.916666666664</v>
      </c>
      <c r="B1584" s="11">
        <v>334.28</v>
      </c>
      <c r="C1584" s="11">
        <v>323.66421</v>
      </c>
      <c r="D1584" s="11">
        <v>0.0327987762378792</v>
      </c>
      <c r="E1584" s="8">
        <f t="shared" si="1"/>
        <v>0.1224494948</v>
      </c>
      <c r="F1584" s="8"/>
    </row>
    <row r="1585">
      <c r="A1585" s="10">
        <v>44760.958333333336</v>
      </c>
      <c r="B1585" s="11">
        <v>333.8</v>
      </c>
      <c r="C1585" s="11">
        <v>320.65966</v>
      </c>
      <c r="D1585" s="11">
        <v>0.0409790866740145</v>
      </c>
      <c r="E1585" s="8">
        <f t="shared" si="1"/>
        <v>0.1228568771</v>
      </c>
      <c r="F1585" s="8"/>
    </row>
    <row r="1586">
      <c r="A1586" s="10">
        <v>44761.0</v>
      </c>
      <c r="B1586" s="11">
        <v>338.24</v>
      </c>
      <c r="C1586" s="11">
        <v>303.42675</v>
      </c>
      <c r="D1586" s="11">
        <v>0.114733621870846</v>
      </c>
      <c r="E1586" s="8">
        <f t="shared" si="1"/>
        <v>0.1252541207</v>
      </c>
      <c r="F1586" s="8"/>
    </row>
    <row r="1587">
      <c r="A1587" s="10">
        <v>44761.041666666664</v>
      </c>
      <c r="B1587" s="11">
        <v>351.02</v>
      </c>
      <c r="C1587" s="11">
        <v>292.57081</v>
      </c>
      <c r="D1587" s="11">
        <v>0.199777927264855</v>
      </c>
      <c r="E1587" s="8">
        <f t="shared" si="1"/>
        <v>0.1280260587</v>
      </c>
      <c r="F1587" s="8"/>
    </row>
    <row r="1588">
      <c r="A1588" s="10">
        <v>44761.083333333336</v>
      </c>
      <c r="B1588" s="11">
        <v>354.32</v>
      </c>
      <c r="C1588" s="11">
        <v>277.24282</v>
      </c>
      <c r="D1588" s="11">
        <v>0.278013259279356</v>
      </c>
      <c r="E1588" s="8">
        <f t="shared" si="1"/>
        <v>0.1307229321</v>
      </c>
      <c r="F1588" s="8"/>
    </row>
    <row r="1589">
      <c r="A1589" s="10">
        <v>44761.125</v>
      </c>
      <c r="B1589" s="11">
        <v>333.46</v>
      </c>
      <c r="C1589" s="11">
        <v>259.40218</v>
      </c>
      <c r="D1589" s="11">
        <v>0.28549420825993</v>
      </c>
      <c r="E1589" s="8">
        <f t="shared" si="1"/>
        <v>0.1328338239</v>
      </c>
      <c r="F1589" s="8"/>
    </row>
    <row r="1590">
      <c r="A1590" s="10">
        <v>44761.166666666664</v>
      </c>
      <c r="B1590" s="11">
        <v>306.84</v>
      </c>
      <c r="C1590" s="11">
        <v>240.74474</v>
      </c>
      <c r="D1590" s="11">
        <v>0.274544980712766</v>
      </c>
      <c r="E1590" s="8">
        <f t="shared" si="1"/>
        <v>0.1347361489</v>
      </c>
      <c r="F1590" s="8"/>
    </row>
    <row r="1591">
      <c r="A1591" s="10">
        <v>44761.208333333336</v>
      </c>
      <c r="B1591" s="11">
        <v>288.88</v>
      </c>
      <c r="C1591" s="11">
        <v>223.72638</v>
      </c>
      <c r="D1591" s="11">
        <v>0.291220105559299</v>
      </c>
      <c r="E1591" s="8">
        <f t="shared" si="1"/>
        <v>0.1375765152</v>
      </c>
      <c r="F1591" s="8"/>
    </row>
    <row r="1592">
      <c r="A1592" s="10">
        <v>44761.25</v>
      </c>
      <c r="B1592" s="11">
        <v>273.22</v>
      </c>
      <c r="C1592" s="11">
        <v>211.48325</v>
      </c>
      <c r="D1592" s="11">
        <v>0.291922646356153</v>
      </c>
      <c r="E1592" s="8">
        <f t="shared" si="1"/>
        <v>0.1405383652</v>
      </c>
      <c r="F1592" s="8"/>
    </row>
    <row r="1593">
      <c r="A1593" s="10">
        <v>44761.291666666664</v>
      </c>
      <c r="B1593" s="11">
        <v>260.08</v>
      </c>
      <c r="C1593" s="11">
        <v>205.56802</v>
      </c>
      <c r="D1593" s="11">
        <v>0.265177336435891</v>
      </c>
      <c r="E1593" s="8">
        <f t="shared" si="1"/>
        <v>0.1439136379</v>
      </c>
      <c r="F1593" s="8"/>
    </row>
    <row r="1594">
      <c r="A1594" s="10">
        <v>44761.333333333336</v>
      </c>
      <c r="B1594" s="11">
        <v>253.44</v>
      </c>
      <c r="C1594" s="11">
        <v>206.12604</v>
      </c>
      <c r="D1594" s="11">
        <v>0.229538975279397</v>
      </c>
      <c r="E1594" s="8">
        <f t="shared" si="1"/>
        <v>0.1463374215</v>
      </c>
      <c r="F1594" s="8"/>
    </row>
    <row r="1595">
      <c r="A1595" s="10">
        <v>44761.375</v>
      </c>
      <c r="B1595" s="11">
        <v>257.9</v>
      </c>
      <c r="C1595" s="11">
        <v>211.01487</v>
      </c>
      <c r="D1595" s="11">
        <v>0.222188749067778</v>
      </c>
      <c r="E1595" s="8">
        <f t="shared" si="1"/>
        <v>0.1475603</v>
      </c>
      <c r="F1595" s="8"/>
    </row>
    <row r="1596">
      <c r="A1596" s="10">
        <v>44761.416666666664</v>
      </c>
      <c r="B1596" s="11">
        <v>256.19</v>
      </c>
      <c r="C1596" s="11">
        <v>218.64708</v>
      </c>
      <c r="D1596" s="11">
        <v>0.171705563138551</v>
      </c>
      <c r="E1596" s="8">
        <f t="shared" si="1"/>
        <v>0.1461351441</v>
      </c>
      <c r="F1596" s="8"/>
    </row>
    <row r="1597">
      <c r="A1597" s="10">
        <v>44761.458333333336</v>
      </c>
      <c r="B1597" s="11">
        <v>257.51</v>
      </c>
      <c r="C1597" s="11">
        <v>227.28143</v>
      </c>
      <c r="D1597" s="11">
        <v>0.133000615140445</v>
      </c>
      <c r="E1597" s="8">
        <f t="shared" si="1"/>
        <v>0.1438237941</v>
      </c>
      <c r="F1597" s="8"/>
    </row>
    <row r="1598">
      <c r="A1598" s="10">
        <v>44761.5</v>
      </c>
      <c r="B1598" s="11">
        <v>260.73</v>
      </c>
      <c r="C1598" s="11">
        <v>234.44168</v>
      </c>
      <c r="D1598" s="11">
        <v>0.112131597077789</v>
      </c>
      <c r="E1598" s="8">
        <f t="shared" si="1"/>
        <v>0.140748798</v>
      </c>
      <c r="F1598" s="8"/>
    </row>
    <row r="1599">
      <c r="A1599" s="10">
        <v>44761.541666666664</v>
      </c>
      <c r="B1599" s="11">
        <v>257.91</v>
      </c>
      <c r="C1599" s="11">
        <v>240.45641</v>
      </c>
      <c r="D1599" s="11">
        <v>0.0725852556810609</v>
      </c>
      <c r="E1599" s="8">
        <f t="shared" si="1"/>
        <v>0.1371091098</v>
      </c>
      <c r="F1599" s="8"/>
    </row>
    <row r="1600">
      <c r="A1600" s="10">
        <v>44761.583333333336</v>
      </c>
      <c r="B1600" s="11">
        <v>248.84</v>
      </c>
      <c r="C1600" s="11">
        <v>247.57683</v>
      </c>
      <c r="D1600" s="11">
        <v>0.00510213334583855</v>
      </c>
      <c r="E1600" s="8">
        <f t="shared" si="1"/>
        <v>0.1335300018</v>
      </c>
      <c r="F1600" s="8"/>
    </row>
    <row r="1601">
      <c r="A1601" s="10">
        <v>44761.625</v>
      </c>
      <c r="B1601" s="11">
        <v>235.6</v>
      </c>
      <c r="C1601" s="11">
        <v>257.1799</v>
      </c>
      <c r="D1601" s="11">
        <v>0.0839097456683044</v>
      </c>
      <c r="E1601" s="8">
        <f t="shared" si="1"/>
        <v>0.1360823546</v>
      </c>
      <c r="F1601" s="8"/>
    </row>
    <row r="1602">
      <c r="A1602" s="10">
        <v>44761.666666666664</v>
      </c>
      <c r="B1602" s="11">
        <v>251.36</v>
      </c>
      <c r="C1602" s="11">
        <v>266.20437</v>
      </c>
      <c r="D1602" s="11">
        <v>0.0557630590361832</v>
      </c>
      <c r="E1602" s="8">
        <f t="shared" si="1"/>
        <v>0.1379062414</v>
      </c>
      <c r="F1602" s="8"/>
    </row>
    <row r="1603">
      <c r="A1603" s="10">
        <v>44761.708333333336</v>
      </c>
      <c r="B1603" s="11">
        <v>272.69</v>
      </c>
      <c r="C1603" s="11">
        <v>275.35915</v>
      </c>
      <c r="D1603" s="11">
        <v>0.00969334049731051</v>
      </c>
      <c r="E1603" s="8">
        <f t="shared" si="1"/>
        <v>0.1371290236</v>
      </c>
      <c r="F1603" s="8"/>
    </row>
    <row r="1604">
      <c r="A1604" s="10">
        <v>44761.75</v>
      </c>
      <c r="B1604" s="11">
        <v>279.12</v>
      </c>
      <c r="C1604" s="11">
        <v>283.77167</v>
      </c>
      <c r="D1604" s="11">
        <v>0.0163922987802128</v>
      </c>
      <c r="E1604" s="8">
        <f t="shared" si="1"/>
        <v>0.1362022472</v>
      </c>
      <c r="F1604" s="8"/>
    </row>
    <row r="1605">
      <c r="A1605" s="10">
        <v>44761.791666666664</v>
      </c>
      <c r="B1605" s="11">
        <v>290.29</v>
      </c>
      <c r="C1605" s="11">
        <v>290.60346</v>
      </c>
      <c r="D1605" s="11">
        <v>0.00107865198852058</v>
      </c>
      <c r="E1605" s="8">
        <f t="shared" si="1"/>
        <v>0.1349966196</v>
      </c>
      <c r="F1605" s="8"/>
    </row>
    <row r="1606">
      <c r="A1606" s="10">
        <v>44761.833333333336</v>
      </c>
      <c r="B1606" s="11">
        <v>299.63</v>
      </c>
      <c r="C1606" s="11">
        <v>296.39534</v>
      </c>
      <c r="D1606" s="11">
        <v>0.0109133294740734</v>
      </c>
      <c r="E1606" s="8">
        <f t="shared" si="1"/>
        <v>0.1344121023</v>
      </c>
      <c r="F1606" s="8"/>
    </row>
    <row r="1607">
      <c r="A1607" s="10">
        <v>44761.875</v>
      </c>
      <c r="B1607" s="11">
        <v>304.29</v>
      </c>
      <c r="C1607" s="11">
        <v>301.11177</v>
      </c>
      <c r="D1607" s="11">
        <v>0.010554984283743</v>
      </c>
      <c r="E1607" s="8">
        <f t="shared" si="1"/>
        <v>0.1337175103</v>
      </c>
      <c r="F1607" s="8"/>
    </row>
    <row r="1608">
      <c r="A1608" s="10">
        <v>44761.916666666664</v>
      </c>
      <c r="B1608" s="11">
        <v>309.67</v>
      </c>
      <c r="C1608" s="11">
        <v>303.27191</v>
      </c>
      <c r="D1608" s="11">
        <v>0.0210968763971579</v>
      </c>
      <c r="E1608" s="8">
        <f t="shared" si="1"/>
        <v>0.1332299311</v>
      </c>
      <c r="F1608" s="8"/>
    </row>
    <row r="1609">
      <c r="A1609" s="10">
        <v>44761.958333333336</v>
      </c>
      <c r="B1609" s="11">
        <v>312.64</v>
      </c>
      <c r="C1609" s="11">
        <v>303.31159</v>
      </c>
      <c r="D1609" s="11">
        <v>0.03075520457362</v>
      </c>
      <c r="E1609" s="8">
        <f t="shared" si="1"/>
        <v>0.132803936</v>
      </c>
      <c r="F1609" s="8"/>
    </row>
    <row r="1610">
      <c r="A1610" s="10">
        <v>44762.0</v>
      </c>
      <c r="B1610" s="11">
        <v>320.05</v>
      </c>
      <c r="C1610" s="11">
        <v>281.01653</v>
      </c>
      <c r="D1610" s="11">
        <v>0.138900974971116</v>
      </c>
      <c r="E1610" s="8">
        <f t="shared" si="1"/>
        <v>0.1338109091</v>
      </c>
      <c r="F1610" s="8"/>
    </row>
    <row r="1611">
      <c r="A1611" s="10">
        <v>44762.041666666664</v>
      </c>
      <c r="B1611" s="11">
        <v>330.13</v>
      </c>
      <c r="C1611" s="11">
        <v>269.48283</v>
      </c>
      <c r="D1611" s="11">
        <v>0.225050219340505</v>
      </c>
      <c r="E1611" s="8">
        <f t="shared" si="1"/>
        <v>0.1348639213</v>
      </c>
      <c r="F1611" s="8"/>
    </row>
    <row r="1612">
      <c r="A1612" s="10">
        <v>44762.083333333336</v>
      </c>
      <c r="B1612" s="11">
        <v>331.71</v>
      </c>
      <c r="C1612" s="11">
        <v>255.00605</v>
      </c>
      <c r="D1612" s="11">
        <v>0.300792667468085</v>
      </c>
      <c r="E1612" s="8">
        <f t="shared" si="1"/>
        <v>0.1358130633</v>
      </c>
      <c r="F1612" s="8"/>
    </row>
    <row r="1613">
      <c r="A1613" s="10">
        <v>44762.125</v>
      </c>
      <c r="B1613" s="11">
        <v>304.05</v>
      </c>
      <c r="C1613" s="11">
        <v>239.68986</v>
      </c>
      <c r="D1613" s="11">
        <v>0.268514237523439</v>
      </c>
      <c r="E1613" s="8">
        <f t="shared" si="1"/>
        <v>0.1351055645</v>
      </c>
      <c r="F1613" s="8"/>
    </row>
    <row r="1614">
      <c r="A1614" s="10">
        <v>44762.166666666664</v>
      </c>
      <c r="B1614" s="11">
        <v>282.18</v>
      </c>
      <c r="C1614" s="11">
        <v>225.57864</v>
      </c>
      <c r="D1614" s="11">
        <v>0.250916310161281</v>
      </c>
      <c r="E1614" s="8">
        <f t="shared" si="1"/>
        <v>0.1341210366</v>
      </c>
      <c r="F1614" s="8"/>
    </row>
    <row r="1615">
      <c r="A1615" s="10">
        <v>44762.208333333336</v>
      </c>
      <c r="B1615" s="11">
        <v>269.65</v>
      </c>
      <c r="C1615" s="11">
        <v>213.83043</v>
      </c>
      <c r="D1615" s="11">
        <v>0.261045960577266</v>
      </c>
      <c r="E1615" s="8">
        <f t="shared" si="1"/>
        <v>0.1328637805</v>
      </c>
      <c r="F1615" s="8"/>
    </row>
    <row r="1616">
      <c r="A1616" s="10">
        <v>44762.25</v>
      </c>
      <c r="B1616" s="11">
        <v>256.7</v>
      </c>
      <c r="C1616" s="11">
        <v>205.60038</v>
      </c>
      <c r="D1616" s="11">
        <v>0.24853854842097</v>
      </c>
      <c r="E1616" s="8">
        <f t="shared" si="1"/>
        <v>0.1310561098</v>
      </c>
      <c r="F1616" s="8"/>
    </row>
    <row r="1617">
      <c r="A1617" s="10">
        <v>44762.291666666664</v>
      </c>
      <c r="B1617" s="11">
        <v>244.24</v>
      </c>
      <c r="C1617" s="11">
        <v>200.53742</v>
      </c>
      <c r="D1617" s="11">
        <v>0.217927307531931</v>
      </c>
      <c r="E1617" s="8">
        <f t="shared" si="1"/>
        <v>0.1290873586</v>
      </c>
      <c r="F1617" s="8"/>
    </row>
    <row r="1618">
      <c r="A1618" s="10">
        <v>44762.333333333336</v>
      </c>
      <c r="B1618" s="11">
        <v>235.51</v>
      </c>
      <c r="C1618" s="11">
        <v>199.62284</v>
      </c>
      <c r="D1618" s="11">
        <v>0.179774819354338</v>
      </c>
      <c r="E1618" s="8">
        <f t="shared" si="1"/>
        <v>0.1270138521</v>
      </c>
      <c r="F1618" s="8"/>
    </row>
    <row r="1619">
      <c r="A1619" s="10">
        <v>44762.375</v>
      </c>
      <c r="B1619" s="11">
        <v>237.85</v>
      </c>
      <c r="C1619" s="11">
        <v>202.73774</v>
      </c>
      <c r="D1619" s="11">
        <v>0.173190546565232</v>
      </c>
      <c r="E1619" s="8">
        <f t="shared" si="1"/>
        <v>0.1249722603</v>
      </c>
      <c r="F1619" s="8"/>
    </row>
    <row r="1620">
      <c r="A1620" s="10">
        <v>44762.416666666664</v>
      </c>
      <c r="B1620" s="11">
        <v>252.78</v>
      </c>
      <c r="C1620" s="11">
        <v>209.28266</v>
      </c>
      <c r="D1620" s="11">
        <v>0.207840152643319</v>
      </c>
      <c r="E1620" s="8">
        <f t="shared" si="1"/>
        <v>0.1264778682</v>
      </c>
      <c r="F1620" s="8"/>
    </row>
    <row r="1621">
      <c r="A1621" s="10">
        <v>44762.458333333336</v>
      </c>
      <c r="B1621" s="11">
        <v>273.89</v>
      </c>
      <c r="C1621" s="11">
        <v>218.63865</v>
      </c>
      <c r="D1621" s="11">
        <v>0.252706234693637</v>
      </c>
      <c r="E1621" s="8">
        <f t="shared" si="1"/>
        <v>0.1314656023</v>
      </c>
      <c r="F1621" s="8"/>
    </row>
    <row r="1622">
      <c r="A1622" s="10">
        <v>44762.5</v>
      </c>
      <c r="B1622" s="11">
        <v>292.99</v>
      </c>
      <c r="C1622" s="11">
        <v>228.43211</v>
      </c>
      <c r="D1622" s="11">
        <v>0.282613026688761</v>
      </c>
      <c r="E1622" s="8">
        <f t="shared" si="1"/>
        <v>0.1385689952</v>
      </c>
      <c r="F1622" s="8"/>
    </row>
    <row r="1623">
      <c r="A1623" s="10">
        <v>44762.541666666664</v>
      </c>
      <c r="B1623" s="11">
        <v>304.2</v>
      </c>
      <c r="C1623" s="11">
        <v>237.77752</v>
      </c>
      <c r="D1623" s="11">
        <v>0.279347181348346</v>
      </c>
      <c r="E1623" s="8">
        <f t="shared" si="1"/>
        <v>0.1471840755</v>
      </c>
      <c r="F1623" s="8"/>
    </row>
    <row r="1624">
      <c r="A1624" s="10">
        <v>44762.583333333336</v>
      </c>
      <c r="B1624" s="11">
        <v>297.42</v>
      </c>
      <c r="C1624" s="11">
        <v>248.00823</v>
      </c>
      <c r="D1624" s="11">
        <v>0.199234396374668</v>
      </c>
      <c r="E1624" s="8">
        <f t="shared" si="1"/>
        <v>0.1552729198</v>
      </c>
      <c r="F1624" s="8"/>
    </row>
    <row r="1625">
      <c r="A1625" s="10">
        <v>44762.625</v>
      </c>
      <c r="B1625" s="11">
        <v>301.73</v>
      </c>
      <c r="C1625" s="11">
        <v>260.83941</v>
      </c>
      <c r="D1625" s="11">
        <v>0.15676538296111</v>
      </c>
      <c r="E1625" s="8">
        <f t="shared" si="1"/>
        <v>0.1583085713</v>
      </c>
      <c r="F1625" s="8"/>
    </row>
    <row r="1626">
      <c r="A1626" s="10">
        <v>44762.666666666664</v>
      </c>
      <c r="B1626" s="11">
        <v>307.19</v>
      </c>
      <c r="C1626" s="11">
        <v>273.22879</v>
      </c>
      <c r="D1626" s="11">
        <v>0.124295869406734</v>
      </c>
      <c r="E1626" s="8">
        <f t="shared" si="1"/>
        <v>0.1611641051</v>
      </c>
      <c r="F1626" s="8"/>
    </row>
    <row r="1627">
      <c r="A1627" s="10">
        <v>44762.708333333336</v>
      </c>
      <c r="B1627" s="11">
        <v>312.62</v>
      </c>
      <c r="C1627" s="11">
        <v>286.26303</v>
      </c>
      <c r="D1627" s="11">
        <v>0.0920725599809377</v>
      </c>
      <c r="E1627" s="8">
        <f t="shared" si="1"/>
        <v>0.1645965726</v>
      </c>
      <c r="F1627" s="8"/>
    </row>
    <row r="1628">
      <c r="A1628" s="10">
        <v>44762.75</v>
      </c>
      <c r="B1628" s="11">
        <v>315.81</v>
      </c>
      <c r="C1628" s="11">
        <v>298.64807</v>
      </c>
      <c r="D1628" s="11">
        <v>0.0574653973153082</v>
      </c>
      <c r="E1628" s="8">
        <f t="shared" si="1"/>
        <v>0.1663079517</v>
      </c>
      <c r="F1628" s="8"/>
    </row>
    <row r="1629">
      <c r="A1629" s="10">
        <v>44762.791666666664</v>
      </c>
      <c r="B1629" s="11">
        <v>322.56</v>
      </c>
      <c r="C1629" s="11">
        <v>308.10332</v>
      </c>
      <c r="D1629" s="11">
        <v>0.0469215326858535</v>
      </c>
      <c r="E1629" s="8">
        <f t="shared" si="1"/>
        <v>0.1682180717</v>
      </c>
      <c r="F1629" s="8"/>
    </row>
    <row r="1630">
      <c r="A1630" s="10">
        <v>44762.833333333336</v>
      </c>
      <c r="B1630" s="11">
        <v>326.78</v>
      </c>
      <c r="C1630" s="11">
        <v>312.97637</v>
      </c>
      <c r="D1630" s="11">
        <v>0.0441043839827268</v>
      </c>
      <c r="E1630" s="8">
        <f t="shared" si="1"/>
        <v>0.1696010323</v>
      </c>
      <c r="F1630" s="8"/>
    </row>
    <row r="1631">
      <c r="A1631" s="10">
        <v>44762.875</v>
      </c>
      <c r="B1631" s="11">
        <v>333.38</v>
      </c>
      <c r="C1631" s="11">
        <v>313.5939</v>
      </c>
      <c r="D1631" s="11">
        <v>0.0630946584101284</v>
      </c>
      <c r="E1631" s="8">
        <f t="shared" si="1"/>
        <v>0.1717901854</v>
      </c>
      <c r="F1631" s="8"/>
    </row>
    <row r="1632">
      <c r="A1632" s="10">
        <v>44762.916666666664</v>
      </c>
      <c r="B1632" s="11">
        <v>331.96</v>
      </c>
      <c r="C1632" s="11">
        <v>310.02429</v>
      </c>
      <c r="D1632" s="11">
        <v>0.0707548108569169</v>
      </c>
      <c r="E1632" s="8">
        <f t="shared" si="1"/>
        <v>0.173859266</v>
      </c>
      <c r="F1632" s="8"/>
    </row>
    <row r="1633">
      <c r="A1633" s="10">
        <v>44762.958333333336</v>
      </c>
      <c r="B1633" s="11">
        <v>330.7</v>
      </c>
      <c r="C1633" s="11">
        <v>304.43299</v>
      </c>
      <c r="D1633" s="11">
        <v>0.0862817462719791</v>
      </c>
      <c r="E1633" s="8">
        <f t="shared" si="1"/>
        <v>0.1761728719</v>
      </c>
      <c r="F1633" s="8"/>
    </row>
    <row r="1634">
      <c r="A1634" s="10">
        <v>44760.0</v>
      </c>
      <c r="B1634" s="11">
        <v>346.44</v>
      </c>
      <c r="C1634" s="11">
        <v>325.52243</v>
      </c>
      <c r="D1634" s="11">
        <v>0.0642584598548247</v>
      </c>
      <c r="E1634" s="8">
        <f t="shared" si="1"/>
        <v>0.1730627671</v>
      </c>
      <c r="F1634" s="8"/>
    </row>
    <row r="1635">
      <c r="A1635" s="10">
        <v>44760.041666666664</v>
      </c>
      <c r="B1635" s="11">
        <v>355.32</v>
      </c>
      <c r="C1635" s="11">
        <v>313.38392</v>
      </c>
      <c r="D1635" s="11">
        <v>0.133816948872169</v>
      </c>
      <c r="E1635" s="8">
        <f t="shared" si="1"/>
        <v>0.1692613808</v>
      </c>
      <c r="F1635" s="8"/>
    </row>
    <row r="1636">
      <c r="A1636" s="10">
        <v>44760.083333333336</v>
      </c>
      <c r="B1636" s="11">
        <v>356.95</v>
      </c>
      <c r="C1636" s="11">
        <v>296.47949</v>
      </c>
      <c r="D1636" s="11">
        <v>0.203961865962465</v>
      </c>
      <c r="E1636" s="8">
        <f t="shared" si="1"/>
        <v>0.1652267641</v>
      </c>
      <c r="F1636" s="8"/>
    </row>
    <row r="1637">
      <c r="A1637" s="10">
        <v>44760.125</v>
      </c>
      <c r="B1637" s="11">
        <v>337.87</v>
      </c>
      <c r="C1637" s="11">
        <v>278.27583</v>
      </c>
      <c r="D1637" s="11">
        <v>0.214155034592835</v>
      </c>
      <c r="E1637" s="8">
        <f t="shared" si="1"/>
        <v>0.1629617973</v>
      </c>
      <c r="F1637" s="8"/>
    </row>
    <row r="1638">
      <c r="A1638" s="10">
        <v>44760.166666666664</v>
      </c>
      <c r="B1638" s="11">
        <v>312.91</v>
      </c>
      <c r="C1638" s="11">
        <v>261.56477</v>
      </c>
      <c r="D1638" s="11">
        <v>0.196300250985635</v>
      </c>
      <c r="E1638" s="8">
        <f t="shared" si="1"/>
        <v>0.1606861282</v>
      </c>
      <c r="F1638" s="8"/>
    </row>
    <row r="1639">
      <c r="A1639" s="10">
        <v>44760.208333333336</v>
      </c>
      <c r="B1639" s="11">
        <v>293.79</v>
      </c>
      <c r="C1639" s="11">
        <v>248.82635</v>
      </c>
      <c r="D1639" s="11">
        <v>0.180702927965627</v>
      </c>
      <c r="E1639" s="8">
        <f t="shared" si="1"/>
        <v>0.1573385018</v>
      </c>
      <c r="F1639" s="8"/>
    </row>
    <row r="1640">
      <c r="A1640" s="10">
        <v>44760.25</v>
      </c>
      <c r="B1640" s="11">
        <v>283.36</v>
      </c>
      <c r="C1640" s="11">
        <v>241.67809</v>
      </c>
      <c r="D1640" s="11">
        <v>0.172468716547702</v>
      </c>
      <c r="E1640" s="8">
        <f t="shared" si="1"/>
        <v>0.1541689255</v>
      </c>
      <c r="F1640" s="8"/>
    </row>
    <row r="1641">
      <c r="A1641" s="10">
        <v>44760.291666666664</v>
      </c>
      <c r="B1641" s="11">
        <v>271.12</v>
      </c>
      <c r="C1641" s="11">
        <v>239.38533</v>
      </c>
      <c r="D1641" s="11">
        <v>0.132567313126497</v>
      </c>
      <c r="E1641" s="8">
        <f t="shared" si="1"/>
        <v>0.1506122591</v>
      </c>
      <c r="F1641" s="8"/>
    </row>
    <row r="1642">
      <c r="A1642" s="10">
        <v>44760.333333333336</v>
      </c>
      <c r="B1642" s="11">
        <v>269.43</v>
      </c>
      <c r="C1642" s="11">
        <v>242.07295</v>
      </c>
      <c r="D1642" s="11">
        <v>0.113011594232234</v>
      </c>
      <c r="E1642" s="8">
        <f t="shared" si="1"/>
        <v>0.147830458</v>
      </c>
      <c r="F1642" s="8"/>
    </row>
    <row r="1643">
      <c r="A1643" s="10">
        <v>44760.375</v>
      </c>
      <c r="B1643" s="11">
        <v>279.38</v>
      </c>
      <c r="C1643" s="11">
        <v>248.62512</v>
      </c>
      <c r="D1643" s="11">
        <v>0.123699809576763</v>
      </c>
      <c r="E1643" s="8">
        <f t="shared" si="1"/>
        <v>0.145768344</v>
      </c>
      <c r="F1643" s="8"/>
    </row>
    <row r="1644">
      <c r="A1644" s="10">
        <v>44760.416666666664</v>
      </c>
      <c r="B1644" s="11">
        <v>290.92</v>
      </c>
      <c r="C1644" s="11">
        <v>257.12959</v>
      </c>
      <c r="D1644" s="11">
        <v>0.131413930228722</v>
      </c>
      <c r="E1644" s="8">
        <f t="shared" si="1"/>
        <v>0.142583918</v>
      </c>
      <c r="F1644" s="8"/>
    </row>
    <row r="1645">
      <c r="A1645" s="10">
        <v>44760.458333333336</v>
      </c>
      <c r="B1645" s="11">
        <v>297.7</v>
      </c>
      <c r="C1645" s="11">
        <v>265.43057</v>
      </c>
      <c r="D1645" s="11">
        <v>0.121573901604476</v>
      </c>
      <c r="E1645" s="8">
        <f t="shared" si="1"/>
        <v>0.1371200708</v>
      </c>
      <c r="F1645" s="8"/>
    </row>
    <row r="1646">
      <c r="A1646" s="10">
        <v>44760.5</v>
      </c>
      <c r="B1646" s="11">
        <v>307.78</v>
      </c>
      <c r="C1646" s="11">
        <v>270.90305</v>
      </c>
      <c r="D1646" s="11">
        <v>0.136126005225854</v>
      </c>
      <c r="E1646" s="8">
        <f t="shared" si="1"/>
        <v>0.1310164449</v>
      </c>
      <c r="F1646" s="8"/>
    </row>
    <row r="1647">
      <c r="A1647" s="10">
        <v>44760.541666666664</v>
      </c>
      <c r="B1647" s="11">
        <v>309.77</v>
      </c>
      <c r="C1647" s="11">
        <v>273.98833</v>
      </c>
      <c r="D1647" s="11">
        <v>0.130595598724952</v>
      </c>
      <c r="E1647" s="8">
        <f t="shared" si="1"/>
        <v>0.1248184623</v>
      </c>
      <c r="F1647" s="8"/>
    </row>
    <row r="1648">
      <c r="A1648" s="10">
        <v>44760.583333333336</v>
      </c>
      <c r="B1648" s="11">
        <v>299.81</v>
      </c>
      <c r="C1648" s="11">
        <v>277.61228</v>
      </c>
      <c r="D1648" s="11">
        <v>0.0799594311894272</v>
      </c>
      <c r="E1648" s="8">
        <f t="shared" si="1"/>
        <v>0.1198486721</v>
      </c>
      <c r="F1648" s="8"/>
    </row>
    <row r="1649">
      <c r="A1649" s="10">
        <v>44760.625</v>
      </c>
      <c r="B1649" s="11">
        <v>291.14</v>
      </c>
      <c r="C1649" s="11">
        <v>283.67162</v>
      </c>
      <c r="D1649" s="11">
        <v>0.0263275543743148</v>
      </c>
      <c r="E1649" s="8">
        <f t="shared" si="1"/>
        <v>0.1144137626</v>
      </c>
      <c r="F1649" s="8"/>
    </row>
    <row r="1650">
      <c r="A1650" s="10">
        <v>44760.666666666664</v>
      </c>
      <c r="B1650" s="11">
        <v>297.95</v>
      </c>
      <c r="C1650" s="11">
        <v>289.73874</v>
      </c>
      <c r="D1650" s="11">
        <v>0.028340221262783</v>
      </c>
      <c r="E1650" s="8">
        <f t="shared" si="1"/>
        <v>0.1104156106</v>
      </c>
      <c r="F1650" s="8"/>
    </row>
    <row r="1651">
      <c r="A1651" s="10">
        <v>44760.708333333336</v>
      </c>
      <c r="B1651" s="11">
        <v>314.55</v>
      </c>
      <c r="C1651" s="11">
        <v>297.48153</v>
      </c>
      <c r="D1651" s="11">
        <v>0.0573765705722973</v>
      </c>
      <c r="E1651" s="8">
        <f t="shared" si="1"/>
        <v>0.1089699444</v>
      </c>
      <c r="F1651" s="8"/>
    </row>
    <row r="1652">
      <c r="A1652" s="10">
        <v>44760.75</v>
      </c>
      <c r="B1652" s="11">
        <v>329.68</v>
      </c>
      <c r="C1652" s="11">
        <v>306.13701</v>
      </c>
      <c r="D1652" s="11">
        <v>0.0769034426775123</v>
      </c>
      <c r="E1652" s="8">
        <f t="shared" si="1"/>
        <v>0.1097798629</v>
      </c>
      <c r="F1652" s="8"/>
    </row>
    <row r="1653">
      <c r="A1653" s="10">
        <v>44760.791666666664</v>
      </c>
      <c r="B1653" s="11">
        <v>334.7</v>
      </c>
      <c r="C1653" s="11">
        <v>313.43601</v>
      </c>
      <c r="D1653" s="11">
        <v>0.0678415667682854</v>
      </c>
      <c r="E1653" s="8">
        <f t="shared" si="1"/>
        <v>0.110651531</v>
      </c>
      <c r="F1653" s="8"/>
    </row>
    <row r="1654">
      <c r="A1654" s="10">
        <v>44760.833333333336</v>
      </c>
      <c r="B1654" s="11">
        <v>335.37</v>
      </c>
      <c r="C1654" s="11">
        <v>319.01482</v>
      </c>
      <c r="D1654" s="11">
        <v>0.0512677749579158</v>
      </c>
      <c r="E1654" s="8">
        <f t="shared" si="1"/>
        <v>0.1109500056</v>
      </c>
      <c r="F1654" s="8"/>
    </row>
    <row r="1655">
      <c r="A1655" s="10">
        <v>44760.875</v>
      </c>
      <c r="B1655" s="11">
        <v>335.15</v>
      </c>
      <c r="C1655" s="11">
        <v>323.4505</v>
      </c>
      <c r="D1655" s="11">
        <v>0.036170913323677</v>
      </c>
      <c r="E1655" s="8">
        <f t="shared" si="1"/>
        <v>0.1098281829</v>
      </c>
      <c r="F1655" s="8"/>
    </row>
    <row r="1656">
      <c r="A1656" s="10">
        <v>44760.916666666664</v>
      </c>
      <c r="B1656" s="11">
        <v>334.28</v>
      </c>
      <c r="C1656" s="11">
        <v>325.87987</v>
      </c>
      <c r="D1656" s="11">
        <v>0.025776768598809</v>
      </c>
      <c r="E1656" s="8">
        <f t="shared" si="1"/>
        <v>0.1079540978</v>
      </c>
      <c r="F1656" s="8"/>
    </row>
    <row r="1657">
      <c r="A1657" s="10">
        <v>44760.958333333336</v>
      </c>
      <c r="B1657" s="11">
        <v>333.8</v>
      </c>
      <c r="C1657" s="11">
        <v>326.21487</v>
      </c>
      <c r="D1657" s="11">
        <v>0.023251944339631</v>
      </c>
      <c r="E1657" s="8">
        <f t="shared" si="1"/>
        <v>0.1053278561</v>
      </c>
      <c r="F1657" s="8"/>
    </row>
    <row r="1658">
      <c r="A1658" s="10">
        <v>44761.0</v>
      </c>
      <c r="B1658" s="11">
        <v>338.24</v>
      </c>
      <c r="C1658" s="11">
        <v>305.27676</v>
      </c>
      <c r="D1658" s="11">
        <v>0.107978216225827</v>
      </c>
      <c r="E1658" s="8">
        <f t="shared" si="1"/>
        <v>0.1071495126</v>
      </c>
      <c r="F1658" s="8"/>
    </row>
    <row r="1659">
      <c r="A1659" s="10">
        <v>44761.041666666664</v>
      </c>
      <c r="B1659" s="11">
        <v>351.02</v>
      </c>
      <c r="C1659" s="11">
        <v>294.86729</v>
      </c>
      <c r="D1659" s="11">
        <v>0.190433838897491</v>
      </c>
      <c r="E1659" s="8">
        <f t="shared" si="1"/>
        <v>0.1095085497</v>
      </c>
      <c r="F1659" s="8"/>
    </row>
    <row r="1660">
      <c r="A1660" s="10">
        <v>44761.083333333336</v>
      </c>
      <c r="B1660" s="11">
        <v>354.32</v>
      </c>
      <c r="C1660" s="11">
        <v>279.47395</v>
      </c>
      <c r="D1660" s="11">
        <v>0.267810470349741</v>
      </c>
      <c r="E1660" s="8">
        <f t="shared" si="1"/>
        <v>0.1121689082</v>
      </c>
      <c r="F1660" s="8"/>
    </row>
    <row r="1661">
      <c r="A1661" s="10">
        <v>44761.125</v>
      </c>
      <c r="B1661" s="11">
        <v>333.46</v>
      </c>
      <c r="C1661" s="11">
        <v>261.1854</v>
      </c>
      <c r="D1661" s="11">
        <v>0.276717611321306</v>
      </c>
      <c r="E1661" s="8">
        <f t="shared" si="1"/>
        <v>0.1147756822</v>
      </c>
      <c r="F1661" s="8"/>
    </row>
    <row r="1662">
      <c r="A1662" s="10">
        <v>44761.166666666664</v>
      </c>
      <c r="B1662" s="11">
        <v>306.84</v>
      </c>
      <c r="C1662" s="11">
        <v>241.76358</v>
      </c>
      <c r="D1662" s="11">
        <v>0.269173793670659</v>
      </c>
      <c r="E1662" s="8">
        <f t="shared" si="1"/>
        <v>0.1178120798</v>
      </c>
      <c r="F1662" s="8"/>
    </row>
    <row r="1663">
      <c r="A1663" s="10">
        <v>44761.208333333336</v>
      </c>
      <c r="B1663" s="11">
        <v>288.88</v>
      </c>
      <c r="C1663" s="11">
        <v>223.7876</v>
      </c>
      <c r="D1663" s="11">
        <v>0.290866875555213</v>
      </c>
      <c r="E1663" s="8">
        <f t="shared" si="1"/>
        <v>0.1224022443</v>
      </c>
      <c r="F1663" s="8"/>
    </row>
    <row r="1664">
      <c r="A1664" s="10">
        <v>44761.25</v>
      </c>
      <c r="B1664" s="11">
        <v>273.22</v>
      </c>
      <c r="C1664" s="11">
        <v>210.59054</v>
      </c>
      <c r="D1664" s="11">
        <v>0.297399208910333</v>
      </c>
      <c r="E1664" s="8">
        <f t="shared" si="1"/>
        <v>0.1276076815</v>
      </c>
      <c r="F1664" s="8"/>
    </row>
    <row r="1665">
      <c r="A1665" s="10">
        <v>44761.291666666664</v>
      </c>
      <c r="B1665" s="11">
        <v>260.08</v>
      </c>
      <c r="C1665" s="11">
        <v>204.14106</v>
      </c>
      <c r="D1665" s="11">
        <v>0.27402101272522</v>
      </c>
      <c r="E1665" s="8">
        <f t="shared" si="1"/>
        <v>0.1335015856</v>
      </c>
      <c r="F1665" s="8"/>
    </row>
    <row r="1666">
      <c r="A1666" s="10">
        <v>44761.333333333336</v>
      </c>
      <c r="B1666" s="11">
        <v>253.44</v>
      </c>
      <c r="C1666" s="11">
        <v>204.4914</v>
      </c>
      <c r="D1666" s="11">
        <v>0.239367523524216</v>
      </c>
      <c r="E1666" s="8">
        <f t="shared" si="1"/>
        <v>0.138766416</v>
      </c>
      <c r="F1666" s="8"/>
    </row>
    <row r="1667">
      <c r="A1667" s="10">
        <v>44761.375</v>
      </c>
      <c r="B1667" s="11">
        <v>257.9</v>
      </c>
      <c r="C1667" s="11">
        <v>209.06433</v>
      </c>
      <c r="D1667" s="11">
        <v>0.233591593554003</v>
      </c>
      <c r="E1667" s="8">
        <f t="shared" si="1"/>
        <v>0.1433452404</v>
      </c>
      <c r="F1667" s="8"/>
    </row>
    <row r="1668">
      <c r="A1668" s="10">
        <v>44761.416666666664</v>
      </c>
      <c r="B1668" s="11">
        <v>256.19</v>
      </c>
      <c r="C1668" s="11">
        <v>216.34166</v>
      </c>
      <c r="D1668" s="11">
        <v>0.184191708614975</v>
      </c>
      <c r="E1668" s="8">
        <f t="shared" si="1"/>
        <v>0.1455443145</v>
      </c>
      <c r="F1668" s="8"/>
    </row>
    <row r="1669">
      <c r="A1669" s="10">
        <v>44761.458333333336</v>
      </c>
      <c r="B1669" s="11">
        <v>257.51</v>
      </c>
      <c r="C1669" s="11">
        <v>224.40898</v>
      </c>
      <c r="D1669" s="11">
        <v>0.147503099029281</v>
      </c>
      <c r="E1669" s="8">
        <f t="shared" si="1"/>
        <v>0.1466246977</v>
      </c>
      <c r="F1669" s="8"/>
    </row>
    <row r="1670">
      <c r="A1670" s="10">
        <v>44761.5</v>
      </c>
      <c r="B1670" s="11">
        <v>260.73</v>
      </c>
      <c r="C1670" s="11">
        <v>230.82411</v>
      </c>
      <c r="D1670" s="11">
        <v>0.129561379008458</v>
      </c>
      <c r="E1670" s="8">
        <f t="shared" si="1"/>
        <v>0.1463511716</v>
      </c>
      <c r="F1670" s="8"/>
    </row>
    <row r="1671">
      <c r="A1671" s="10">
        <v>44761.541666666664</v>
      </c>
      <c r="B1671" s="11">
        <v>257.91</v>
      </c>
      <c r="C1671" s="11">
        <v>236.30557</v>
      </c>
      <c r="D1671" s="11">
        <v>0.091425817851014</v>
      </c>
      <c r="E1671" s="8">
        <f t="shared" si="1"/>
        <v>0.1447190974</v>
      </c>
      <c r="F1671" s="8"/>
    </row>
    <row r="1672">
      <c r="A1672" s="10">
        <v>44761.583333333336</v>
      </c>
      <c r="B1672" s="11">
        <v>248.84</v>
      </c>
      <c r="C1672" s="11">
        <v>243.35184</v>
      </c>
      <c r="D1672" s="11">
        <v>0.0225523669761444</v>
      </c>
      <c r="E1672" s="8">
        <f t="shared" si="1"/>
        <v>0.1423271364</v>
      </c>
      <c r="F1672" s="8"/>
    </row>
    <row r="1673">
      <c r="A1673" s="10">
        <v>44761.625</v>
      </c>
      <c r="B1673" s="11">
        <v>235.6</v>
      </c>
      <c r="C1673" s="11">
        <v>252.64371</v>
      </c>
      <c r="D1673" s="11">
        <v>0.0674614460023564</v>
      </c>
      <c r="E1673" s="8">
        <f t="shared" si="1"/>
        <v>0.1440410485</v>
      </c>
      <c r="F1673" s="8"/>
    </row>
    <row r="1674">
      <c r="A1674" s="10">
        <v>44761.666666666664</v>
      </c>
      <c r="B1674" s="11">
        <v>251.36</v>
      </c>
      <c r="C1674" s="11">
        <v>260.77713</v>
      </c>
      <c r="D1674" s="11">
        <v>0.0361117940058623</v>
      </c>
      <c r="E1674" s="8">
        <f t="shared" si="1"/>
        <v>0.1443648641</v>
      </c>
      <c r="F1674" s="8"/>
    </row>
    <row r="1675">
      <c r="A1675" s="10">
        <v>44761.708333333336</v>
      </c>
      <c r="B1675" s="11">
        <v>272.69</v>
      </c>
      <c r="C1675" s="11">
        <v>268.53681</v>
      </c>
      <c r="D1675" s="11">
        <v>0.01546599886995</v>
      </c>
      <c r="E1675" s="8">
        <f t="shared" si="1"/>
        <v>0.1426185902</v>
      </c>
      <c r="F1675" s="8"/>
    </row>
    <row r="1676">
      <c r="A1676" s="10">
        <v>44761.75</v>
      </c>
      <c r="B1676" s="11">
        <v>279.12</v>
      </c>
      <c r="C1676" s="11">
        <v>275.39783</v>
      </c>
      <c r="D1676" s="11">
        <v>0.0135156112159634</v>
      </c>
      <c r="E1676" s="8">
        <f t="shared" si="1"/>
        <v>0.1399774306</v>
      </c>
      <c r="F1676" s="8"/>
    </row>
    <row r="1677">
      <c r="A1677" s="10">
        <v>44761.791666666664</v>
      </c>
      <c r="B1677" s="11">
        <v>290.29</v>
      </c>
      <c r="C1677" s="11">
        <v>280.84043</v>
      </c>
      <c r="D1677" s="11">
        <v>0.0336474702022069</v>
      </c>
      <c r="E1677" s="8">
        <f t="shared" si="1"/>
        <v>0.1385526766</v>
      </c>
      <c r="F1677" s="8"/>
    </row>
    <row r="1678">
      <c r="A1678" s="10">
        <v>44761.833333333336</v>
      </c>
      <c r="B1678" s="11">
        <v>299.63</v>
      </c>
      <c r="C1678" s="11">
        <v>285.98764</v>
      </c>
      <c r="D1678" s="11">
        <v>0.0477026209943898</v>
      </c>
      <c r="E1678" s="8">
        <f t="shared" si="1"/>
        <v>0.1384041285</v>
      </c>
      <c r="F1678" s="8"/>
    </row>
    <row r="1679">
      <c r="A1679" s="10">
        <v>44761.875</v>
      </c>
      <c r="B1679" s="11">
        <v>304.29</v>
      </c>
      <c r="C1679" s="11">
        <v>291.01032</v>
      </c>
      <c r="D1679" s="11">
        <v>0.04563302084957</v>
      </c>
      <c r="E1679" s="8">
        <f t="shared" si="1"/>
        <v>0.138798383</v>
      </c>
      <c r="F1679" s="8"/>
    </row>
    <row r="1680">
      <c r="A1680" s="10">
        <v>44761.916666666664</v>
      </c>
      <c r="B1680" s="11">
        <v>309.67</v>
      </c>
      <c r="C1680" s="11">
        <v>294.58653</v>
      </c>
      <c r="D1680" s="11">
        <v>0.0512021713959563</v>
      </c>
      <c r="E1680" s="8">
        <f t="shared" si="1"/>
        <v>0.1398577748</v>
      </c>
      <c r="F1680" s="8"/>
    </row>
    <row r="1681">
      <c r="A1681" s="10">
        <v>44761.958333333336</v>
      </c>
      <c r="B1681" s="11">
        <v>312.64</v>
      </c>
      <c r="C1681" s="11">
        <v>296.63708</v>
      </c>
      <c r="D1681" s="11">
        <v>0.0539478071992886</v>
      </c>
      <c r="E1681" s="8">
        <f t="shared" si="1"/>
        <v>0.141136769</v>
      </c>
      <c r="F1681" s="8"/>
    </row>
    <row r="1682">
      <c r="A1682" s="10">
        <v>44762.0</v>
      </c>
      <c r="B1682" s="11">
        <v>320.05</v>
      </c>
      <c r="C1682" s="11">
        <v>285.60123</v>
      </c>
      <c r="D1682" s="11">
        <v>0.120618423106931</v>
      </c>
      <c r="E1682" s="8">
        <f t="shared" si="1"/>
        <v>0.1416634443</v>
      </c>
      <c r="F1682" s="8"/>
    </row>
    <row r="1683">
      <c r="A1683" s="10">
        <v>44762.041666666664</v>
      </c>
      <c r="B1683" s="11">
        <v>330.13</v>
      </c>
      <c r="C1683" s="11">
        <v>274.17393</v>
      </c>
      <c r="D1683" s="11">
        <v>0.204089681320175</v>
      </c>
      <c r="E1683" s="8">
        <f t="shared" si="1"/>
        <v>0.1422324378</v>
      </c>
      <c r="F1683" s="8"/>
    </row>
    <row r="1684">
      <c r="A1684" s="10">
        <v>44762.083333333336</v>
      </c>
      <c r="B1684" s="11">
        <v>331.71</v>
      </c>
      <c r="C1684" s="11">
        <v>259.82027</v>
      </c>
      <c r="D1684" s="11">
        <v>0.27669022898021</v>
      </c>
      <c r="E1684" s="8">
        <f t="shared" si="1"/>
        <v>0.1426024277</v>
      </c>
      <c r="F1684" s="8"/>
    </row>
    <row r="1685">
      <c r="A1685" s="10">
        <v>44762.125</v>
      </c>
      <c r="B1685" s="11">
        <v>304.05</v>
      </c>
      <c r="C1685" s="11">
        <v>244.53483</v>
      </c>
      <c r="D1685" s="11">
        <v>0.243381157604419</v>
      </c>
      <c r="E1685" s="8">
        <f t="shared" si="1"/>
        <v>0.1412134088</v>
      </c>
      <c r="F1685" s="8"/>
    </row>
    <row r="1686">
      <c r="A1686" s="10">
        <v>44762.166666666664</v>
      </c>
      <c r="B1686" s="11">
        <v>282.18</v>
      </c>
      <c r="C1686" s="11">
        <v>230.07378</v>
      </c>
      <c r="D1686" s="11">
        <v>0.226476133003943</v>
      </c>
      <c r="E1686" s="8">
        <f t="shared" si="1"/>
        <v>0.1394343396</v>
      </c>
      <c r="F1686" s="8"/>
    </row>
    <row r="1687">
      <c r="A1687" s="10">
        <v>44762.208333333336</v>
      </c>
      <c r="B1687" s="11">
        <v>269.65</v>
      </c>
      <c r="C1687" s="11">
        <v>217.68105</v>
      </c>
      <c r="D1687" s="11">
        <v>0.238738971536566</v>
      </c>
      <c r="E1687" s="8">
        <f t="shared" si="1"/>
        <v>0.1372623436</v>
      </c>
      <c r="F1687" s="8"/>
    </row>
    <row r="1688">
      <c r="A1688" s="10">
        <v>44762.25</v>
      </c>
      <c r="B1688" s="11">
        <v>256.7</v>
      </c>
      <c r="C1688" s="11">
        <v>208.9719</v>
      </c>
      <c r="D1688" s="11">
        <v>0.228394822461775</v>
      </c>
      <c r="E1688" s="8">
        <f t="shared" si="1"/>
        <v>0.1343871608</v>
      </c>
      <c r="F1688" s="8"/>
    </row>
    <row r="1689">
      <c r="A1689" s="10">
        <v>44762.291666666664</v>
      </c>
      <c r="B1689" s="11">
        <v>244.24</v>
      </c>
      <c r="C1689" s="11">
        <v>203.58989</v>
      </c>
      <c r="D1689" s="11">
        <v>0.199666643564668</v>
      </c>
      <c r="E1689" s="8">
        <f t="shared" si="1"/>
        <v>0.1312890621</v>
      </c>
      <c r="F1689" s="8"/>
    </row>
    <row r="1690">
      <c r="A1690" s="10">
        <v>44762.333333333336</v>
      </c>
      <c r="B1690" s="11">
        <v>235.51</v>
      </c>
      <c r="C1690" s="11">
        <v>202.2342</v>
      </c>
      <c r="D1690" s="11">
        <v>0.164540913455785</v>
      </c>
      <c r="E1690" s="8">
        <f t="shared" si="1"/>
        <v>0.1281712867</v>
      </c>
      <c r="F1690" s="8"/>
    </row>
    <row r="1691">
      <c r="A1691" s="10">
        <v>44762.375</v>
      </c>
      <c r="B1691" s="11">
        <v>237.85</v>
      </c>
      <c r="C1691" s="11">
        <v>204.61412</v>
      </c>
      <c r="D1691" s="11">
        <v>0.162431996384218</v>
      </c>
      <c r="E1691" s="8">
        <f t="shared" si="1"/>
        <v>0.1252063035</v>
      </c>
      <c r="F1691" s="8"/>
    </row>
    <row r="1692">
      <c r="A1692" s="10">
        <v>44762.416666666664</v>
      </c>
      <c r="B1692" s="11">
        <v>252.78</v>
      </c>
      <c r="C1692" s="11">
        <v>210.72252</v>
      </c>
      <c r="D1692" s="11">
        <v>0.199587020884146</v>
      </c>
      <c r="E1692" s="8">
        <f t="shared" si="1"/>
        <v>0.1258477748</v>
      </c>
      <c r="F1692" s="8"/>
    </row>
    <row r="1693">
      <c r="A1693" s="10">
        <v>44762.458333333336</v>
      </c>
      <c r="B1693" s="11">
        <v>273.89</v>
      </c>
      <c r="C1693" s="11">
        <v>220.751</v>
      </c>
      <c r="D1693" s="11">
        <v>0.240719181340061</v>
      </c>
      <c r="E1693" s="8">
        <f t="shared" si="1"/>
        <v>0.1297317783</v>
      </c>
      <c r="F1693" s="8"/>
    </row>
    <row r="1694">
      <c r="A1694" s="10">
        <v>44762.5</v>
      </c>
      <c r="B1694" s="11">
        <v>292.99</v>
      </c>
      <c r="C1694" s="11">
        <v>232.4188</v>
      </c>
      <c r="D1694" s="11">
        <v>0.260612308470743</v>
      </c>
      <c r="E1694" s="8">
        <f t="shared" si="1"/>
        <v>0.1351922337</v>
      </c>
      <c r="F1694" s="8"/>
    </row>
    <row r="1695">
      <c r="A1695" s="10">
        <v>44762.541666666664</v>
      </c>
      <c r="B1695" s="11">
        <v>304.2</v>
      </c>
      <c r="C1695" s="11">
        <v>244.30877</v>
      </c>
      <c r="D1695" s="11">
        <v>0.245145640903517</v>
      </c>
      <c r="E1695" s="8">
        <f t="shared" si="1"/>
        <v>0.1415972263</v>
      </c>
      <c r="F1695" s="8"/>
    </row>
    <row r="1696">
      <c r="A1696" s="10">
        <v>44762.583333333336</v>
      </c>
      <c r="B1696" s="11">
        <v>297.42</v>
      </c>
      <c r="C1696" s="11">
        <v>257.20465</v>
      </c>
      <c r="D1696" s="11">
        <v>0.156355454693373</v>
      </c>
      <c r="E1696" s="8">
        <f t="shared" si="1"/>
        <v>0.1471723549</v>
      </c>
      <c r="F1696" s="8"/>
    </row>
    <row r="1697">
      <c r="A1697" s="10">
        <v>44762.625</v>
      </c>
      <c r="B1697" s="11">
        <v>301.73</v>
      </c>
      <c r="C1697" s="11">
        <v>272.39057</v>
      </c>
      <c r="D1697" s="11">
        <v>0.107710887348266</v>
      </c>
      <c r="E1697" s="8">
        <f t="shared" si="1"/>
        <v>0.148849415</v>
      </c>
      <c r="F1697" s="8"/>
    </row>
    <row r="1698">
      <c r="A1698" s="10">
        <v>44762.666666666664</v>
      </c>
      <c r="B1698" s="11">
        <v>307.19</v>
      </c>
      <c r="C1698" s="11">
        <v>286.53481</v>
      </c>
      <c r="D1698" s="11">
        <v>0.0720861454843828</v>
      </c>
      <c r="E1698" s="8">
        <f t="shared" si="1"/>
        <v>0.1503483463</v>
      </c>
      <c r="F1698" s="8"/>
    </row>
    <row r="1699">
      <c r="A1699" s="10">
        <v>44762.708333333336</v>
      </c>
      <c r="B1699" s="11">
        <v>312.62</v>
      </c>
      <c r="C1699" s="11">
        <v>300.6227</v>
      </c>
      <c r="D1699" s="11">
        <v>0.039908163954352</v>
      </c>
      <c r="E1699" s="8">
        <f t="shared" si="1"/>
        <v>0.1513667698</v>
      </c>
      <c r="F1699" s="8"/>
    </row>
    <row r="1700">
      <c r="A1700" s="10">
        <v>44762.75</v>
      </c>
      <c r="B1700" s="11">
        <v>315.81</v>
      </c>
      <c r="C1700" s="11">
        <v>312.98391</v>
      </c>
      <c r="D1700" s="11">
        <v>0.00902950570206635</v>
      </c>
      <c r="E1700" s="8">
        <f t="shared" si="1"/>
        <v>0.1511798488</v>
      </c>
      <c r="F1700" s="8"/>
    </row>
    <row r="1701">
      <c r="A1701" s="10">
        <v>44762.791666666664</v>
      </c>
      <c r="B1701" s="11">
        <v>322.56</v>
      </c>
      <c r="C1701" s="11">
        <v>321.09709</v>
      </c>
      <c r="D1701" s="11">
        <v>0.00455597402019439</v>
      </c>
      <c r="E1701" s="8">
        <f t="shared" si="1"/>
        <v>0.1499677031</v>
      </c>
      <c r="F1701" s="8"/>
    </row>
    <row r="1702">
      <c r="A1702" s="10">
        <v>44762.833333333336</v>
      </c>
      <c r="B1702" s="11">
        <v>326.78</v>
      </c>
      <c r="C1702" s="11">
        <v>323.37024</v>
      </c>
      <c r="D1702" s="11">
        <v>0.010544445895825</v>
      </c>
      <c r="E1702" s="8">
        <f t="shared" si="1"/>
        <v>0.1484194458</v>
      </c>
      <c r="F1702" s="8"/>
    </row>
    <row r="1703">
      <c r="A1703" s="10">
        <v>44762.875</v>
      </c>
      <c r="B1703" s="11">
        <v>333.38</v>
      </c>
      <c r="C1703" s="11">
        <v>320.94789</v>
      </c>
      <c r="D1703" s="11">
        <v>0.0387356028419442</v>
      </c>
      <c r="E1703" s="8">
        <f t="shared" si="1"/>
        <v>0.1481320534</v>
      </c>
      <c r="F1703" s="8"/>
    </row>
    <row r="1704">
      <c r="A1704" s="10">
        <v>44762.916666666664</v>
      </c>
      <c r="B1704" s="11">
        <v>331.96</v>
      </c>
      <c r="C1704" s="11">
        <v>314.81728</v>
      </c>
      <c r="D1704" s="11">
        <v>0.0544529194839622</v>
      </c>
      <c r="E1704" s="8">
        <f t="shared" si="1"/>
        <v>0.1482675012</v>
      </c>
      <c r="F1704" s="8"/>
    </row>
    <row r="1705">
      <c r="A1705" s="10">
        <v>44762.958333333336</v>
      </c>
      <c r="B1705" s="11">
        <v>330.7</v>
      </c>
      <c r="C1705" s="11">
        <v>307.49231</v>
      </c>
      <c r="D1705" s="11">
        <v>0.0754740500664878</v>
      </c>
      <c r="E1705" s="8">
        <f t="shared" si="1"/>
        <v>0.149164428</v>
      </c>
      <c r="F1705" s="8"/>
    </row>
    <row r="1706">
      <c r="A1706" s="10">
        <v>44763.0</v>
      </c>
      <c r="B1706" s="11">
        <v>324.88</v>
      </c>
      <c r="C1706" s="11">
        <v>302.83707</v>
      </c>
      <c r="D1706" s="11">
        <v>0.0727880837045478</v>
      </c>
      <c r="E1706" s="8">
        <f t="shared" si="1"/>
        <v>0.1471714972</v>
      </c>
      <c r="F1706" s="8"/>
    </row>
    <row r="1707">
      <c r="A1707" s="10">
        <v>44763.041666666664</v>
      </c>
      <c r="B1707" s="11">
        <v>330.95</v>
      </c>
      <c r="C1707" s="11">
        <v>291.44257</v>
      </c>
      <c r="D1707" s="11">
        <v>0.135558199339238</v>
      </c>
      <c r="E1707" s="8">
        <f t="shared" si="1"/>
        <v>0.1443160188</v>
      </c>
      <c r="F1707" s="8"/>
    </row>
    <row r="1708">
      <c r="A1708" s="10">
        <v>44763.083333333336</v>
      </c>
      <c r="B1708" s="11">
        <v>344.1</v>
      </c>
      <c r="C1708" s="11">
        <v>275.34436</v>
      </c>
      <c r="D1708" s="11">
        <v>0.249707820418039</v>
      </c>
      <c r="E1708" s="8">
        <f t="shared" si="1"/>
        <v>0.1431917518</v>
      </c>
      <c r="F1708" s="8"/>
    </row>
    <row r="1709">
      <c r="A1709" s="10">
        <v>44763.125</v>
      </c>
      <c r="B1709" s="11">
        <v>342.59</v>
      </c>
      <c r="C1709" s="11">
        <v>258.22854</v>
      </c>
      <c r="D1709" s="11">
        <v>0.326693013870581</v>
      </c>
      <c r="E1709" s="8">
        <f t="shared" si="1"/>
        <v>0.1466630791</v>
      </c>
      <c r="F1709" s="8"/>
    </row>
    <row r="1710">
      <c r="A1710" s="10">
        <v>44763.166666666664</v>
      </c>
      <c r="B1710" s="11">
        <v>330.79</v>
      </c>
      <c r="C1710" s="11">
        <v>242.06125</v>
      </c>
      <c r="D1710" s="11">
        <v>0.366554952517183</v>
      </c>
      <c r="E1710" s="8">
        <f t="shared" si="1"/>
        <v>0.1524996966</v>
      </c>
      <c r="F1710" s="8"/>
    </row>
    <row r="1711">
      <c r="A1711" s="10">
        <v>44763.208333333336</v>
      </c>
      <c r="B1711" s="11">
        <v>305.19</v>
      </c>
      <c r="C1711" s="11">
        <v>229.32652</v>
      </c>
      <c r="D1711" s="11">
        <v>0.330809886270458</v>
      </c>
      <c r="E1711" s="8">
        <f t="shared" si="1"/>
        <v>0.1563359847</v>
      </c>
      <c r="F1711" s="8"/>
    </row>
    <row r="1712">
      <c r="A1712" s="10">
        <v>44763.25</v>
      </c>
      <c r="B1712" s="11">
        <v>296.78</v>
      </c>
      <c r="C1712" s="11">
        <v>221.86583</v>
      </c>
      <c r="D1712" s="11">
        <v>0.337655284727711</v>
      </c>
      <c r="E1712" s="8">
        <f t="shared" si="1"/>
        <v>0.160888504</v>
      </c>
      <c r="F1712" s="8"/>
    </row>
    <row r="1713">
      <c r="A1713" s="10">
        <v>44763.291666666664</v>
      </c>
      <c r="B1713" s="11">
        <v>286.32</v>
      </c>
      <c r="C1713" s="11">
        <v>218.53293</v>
      </c>
      <c r="D1713" s="11">
        <v>0.310191557858122</v>
      </c>
      <c r="E1713" s="8">
        <f t="shared" si="1"/>
        <v>0.1654937087</v>
      </c>
      <c r="F1713" s="8"/>
    </row>
    <row r="1714">
      <c r="A1714" s="10">
        <v>44763.333333333336</v>
      </c>
      <c r="B1714" s="11">
        <v>294.64</v>
      </c>
      <c r="C1714" s="11">
        <v>218.00419</v>
      </c>
      <c r="D1714" s="11">
        <v>0.35153365630266</v>
      </c>
      <c r="E1714" s="8">
        <f t="shared" si="1"/>
        <v>0.173285073</v>
      </c>
      <c r="F1714" s="8"/>
    </row>
    <row r="1715">
      <c r="A1715" s="10">
        <v>44763.375</v>
      </c>
      <c r="B1715" s="11">
        <v>315.03</v>
      </c>
      <c r="C1715" s="11">
        <v>220.42251</v>
      </c>
      <c r="D1715" s="11">
        <v>0.429209748133255</v>
      </c>
      <c r="E1715" s="8">
        <f t="shared" si="1"/>
        <v>0.1844008127</v>
      </c>
      <c r="F1715" s="8"/>
    </row>
    <row r="1716">
      <c r="A1716" s="10">
        <v>44763.416666666664</v>
      </c>
      <c r="B1716" s="11">
        <v>325.58</v>
      </c>
      <c r="C1716" s="11">
        <v>228.21059</v>
      </c>
      <c r="D1716" s="11">
        <v>0.4266647310276</v>
      </c>
      <c r="E1716" s="8">
        <f t="shared" si="1"/>
        <v>0.1938623839</v>
      </c>
      <c r="F1716" s="8"/>
    </row>
    <row r="1717">
      <c r="A1717" s="10">
        <v>44763.458333333336</v>
      </c>
      <c r="B1717" s="11">
        <v>338.93</v>
      </c>
      <c r="C1717" s="11">
        <v>242.39253</v>
      </c>
      <c r="D1717" s="11">
        <v>0.398269162832699</v>
      </c>
      <c r="E1717" s="8">
        <f t="shared" si="1"/>
        <v>0.2004269665</v>
      </c>
      <c r="F1717" s="8"/>
    </row>
    <row r="1718">
      <c r="A1718" s="10">
        <v>44763.5</v>
      </c>
      <c r="B1718" s="11">
        <v>340.66</v>
      </c>
      <c r="C1718" s="11">
        <v>259.28009</v>
      </c>
      <c r="D1718" s="11">
        <v>0.313868720116535</v>
      </c>
      <c r="E1718" s="8">
        <f t="shared" si="1"/>
        <v>0.2026459836</v>
      </c>
      <c r="F1718" s="8"/>
    </row>
    <row r="1719">
      <c r="A1719" s="10">
        <v>44763.541666666664</v>
      </c>
      <c r="B1719" s="11">
        <v>339.31</v>
      </c>
      <c r="C1719" s="11">
        <v>274.56035</v>
      </c>
      <c r="D1719" s="11">
        <v>0.235830301061314</v>
      </c>
      <c r="E1719" s="8">
        <f t="shared" si="1"/>
        <v>0.2022578445</v>
      </c>
      <c r="F1719" s="8"/>
    </row>
    <row r="1720">
      <c r="A1720" s="10">
        <v>44763.583333333336</v>
      </c>
      <c r="B1720" s="11">
        <v>326.93</v>
      </c>
      <c r="C1720" s="11">
        <v>287.41364</v>
      </c>
      <c r="D1720" s="11">
        <v>0.137489508152779</v>
      </c>
      <c r="E1720" s="8">
        <f t="shared" si="1"/>
        <v>0.2014717634</v>
      </c>
      <c r="F1720" s="8"/>
    </row>
    <row r="1721">
      <c r="A1721" s="10">
        <v>44763.625</v>
      </c>
      <c r="B1721" s="11">
        <v>323.88</v>
      </c>
      <c r="C1721" s="11">
        <v>300.00803</v>
      </c>
      <c r="D1721" s="11">
        <v>0.07957110348013</v>
      </c>
      <c r="E1721" s="8">
        <f t="shared" si="1"/>
        <v>0.2002992724</v>
      </c>
      <c r="F1721" s="8"/>
    </row>
    <row r="1722">
      <c r="A1722" s="10">
        <v>44763.666666666664</v>
      </c>
      <c r="B1722" s="11">
        <v>333.46</v>
      </c>
      <c r="C1722" s="11">
        <v>310.17777</v>
      </c>
      <c r="D1722" s="11">
        <v>0.0750609239340394</v>
      </c>
      <c r="E1722" s="8">
        <f t="shared" si="1"/>
        <v>0.2004232215</v>
      </c>
      <c r="F1722" s="8"/>
    </row>
    <row r="1723">
      <c r="A1723" s="10">
        <v>44763.708333333336</v>
      </c>
      <c r="B1723" s="11">
        <v>338.51</v>
      </c>
      <c r="C1723" s="11">
        <v>319.12238</v>
      </c>
      <c r="D1723" s="11">
        <v>0.060752931210904</v>
      </c>
      <c r="E1723" s="8">
        <f t="shared" si="1"/>
        <v>0.2012917535</v>
      </c>
      <c r="F1723" s="8"/>
    </row>
    <row r="1724">
      <c r="A1724" s="10">
        <v>44763.75</v>
      </c>
      <c r="B1724" s="11">
        <v>338.48</v>
      </c>
      <c r="C1724" s="11">
        <v>324.90801</v>
      </c>
      <c r="D1724" s="11">
        <v>0.0417717925759972</v>
      </c>
      <c r="E1724" s="8">
        <f t="shared" si="1"/>
        <v>0.2026560154</v>
      </c>
      <c r="F1724" s="8"/>
    </row>
    <row r="1725">
      <c r="A1725" s="10">
        <v>44763.791666666664</v>
      </c>
      <c r="B1725" s="11">
        <v>335.02</v>
      </c>
      <c r="C1725" s="11">
        <v>323.85147</v>
      </c>
      <c r="D1725" s="11">
        <v>0.0344865811478329</v>
      </c>
      <c r="E1725" s="8">
        <f t="shared" si="1"/>
        <v>0.203903124</v>
      </c>
      <c r="F1725" s="8"/>
    </row>
    <row r="1726">
      <c r="A1726" s="10">
        <v>44763.833333333336</v>
      </c>
      <c r="B1726" s="11">
        <v>330.62</v>
      </c>
      <c r="C1726" s="11">
        <v>315.46108</v>
      </c>
      <c r="D1726" s="11">
        <v>0.048053217848617</v>
      </c>
      <c r="E1726" s="8">
        <f t="shared" si="1"/>
        <v>0.2054659895</v>
      </c>
      <c r="F1726" s="8"/>
    </row>
    <row r="1727">
      <c r="A1727" s="10">
        <v>44763.875</v>
      </c>
      <c r="B1727" s="11">
        <v>322.2</v>
      </c>
      <c r="C1727" s="11">
        <v>304.52101</v>
      </c>
      <c r="D1727" s="11">
        <v>0.0580550747549405</v>
      </c>
      <c r="E1727" s="8">
        <f t="shared" si="1"/>
        <v>0.2062709675</v>
      </c>
      <c r="F1727" s="8"/>
    </row>
    <row r="1728">
      <c r="A1728" s="10">
        <v>44763.916666666664</v>
      </c>
      <c r="B1728" s="11">
        <v>310.1</v>
      </c>
      <c r="C1728" s="11">
        <v>295.08082</v>
      </c>
      <c r="D1728" s="11">
        <v>0.0508985301043965</v>
      </c>
      <c r="E1728" s="8">
        <f t="shared" si="1"/>
        <v>0.206122868</v>
      </c>
      <c r="F1728" s="8"/>
    </row>
    <row r="1729">
      <c r="A1729" s="10">
        <v>44763.958333333336</v>
      </c>
      <c r="B1729" s="11">
        <v>304.76</v>
      </c>
      <c r="C1729" s="11">
        <v>289.36191</v>
      </c>
      <c r="D1729" s="11">
        <v>0.0532139492720378</v>
      </c>
      <c r="E1729" s="8">
        <f t="shared" si="1"/>
        <v>0.2051953638</v>
      </c>
      <c r="F1729" s="8"/>
    </row>
    <row r="1730">
      <c r="A1730" s="10">
        <v>44761.0</v>
      </c>
      <c r="B1730" s="11">
        <v>338.24</v>
      </c>
      <c r="C1730" s="11">
        <v>310.49252</v>
      </c>
      <c r="D1730" s="11">
        <v>0.0893660175774926</v>
      </c>
      <c r="E1730" s="8">
        <f t="shared" si="1"/>
        <v>0.205886111</v>
      </c>
      <c r="F1730" s="8"/>
    </row>
    <row r="1731">
      <c r="A1731" s="10">
        <v>44761.041666666664</v>
      </c>
      <c r="B1731" s="11">
        <v>351.02</v>
      </c>
      <c r="C1731" s="11">
        <v>303.62225</v>
      </c>
      <c r="D1731" s="11">
        <v>0.156107630451984</v>
      </c>
      <c r="E1731" s="8">
        <f t="shared" si="1"/>
        <v>0.2067423373</v>
      </c>
      <c r="F1731" s="8"/>
    </row>
    <row r="1732">
      <c r="A1732" s="10">
        <v>44761.083333333336</v>
      </c>
      <c r="B1732" s="11">
        <v>354.32</v>
      </c>
      <c r="C1732" s="11">
        <v>291.78225</v>
      </c>
      <c r="D1732" s="11">
        <v>0.214330206858025</v>
      </c>
      <c r="E1732" s="8">
        <f t="shared" si="1"/>
        <v>0.2052682701</v>
      </c>
      <c r="F1732" s="8"/>
    </row>
    <row r="1733">
      <c r="A1733" s="10">
        <v>44761.125</v>
      </c>
      <c r="B1733" s="11">
        <v>333.46</v>
      </c>
      <c r="C1733" s="11">
        <v>276.56848</v>
      </c>
      <c r="D1733" s="11">
        <v>0.205705002970692</v>
      </c>
      <c r="E1733" s="8">
        <f t="shared" si="1"/>
        <v>0.200227103</v>
      </c>
      <c r="F1733" s="8"/>
    </row>
    <row r="1734">
      <c r="A1734" s="10">
        <v>44761.166666666664</v>
      </c>
      <c r="B1734" s="11">
        <v>306.84</v>
      </c>
      <c r="C1734" s="11">
        <v>259.63047</v>
      </c>
      <c r="D1734" s="11">
        <v>0.181833549814087</v>
      </c>
      <c r="E1734" s="8">
        <f t="shared" si="1"/>
        <v>0.1925303779</v>
      </c>
      <c r="F1734" s="8"/>
    </row>
    <row r="1735">
      <c r="A1735" s="10">
        <v>44761.208333333336</v>
      </c>
      <c r="B1735" s="11">
        <v>288.88</v>
      </c>
      <c r="C1735" s="11">
        <v>243.49816</v>
      </c>
      <c r="D1735" s="11">
        <v>0.186374467880989</v>
      </c>
      <c r="E1735" s="8">
        <f t="shared" si="1"/>
        <v>0.1865122354</v>
      </c>
      <c r="F1735" s="8"/>
    </row>
    <row r="1736">
      <c r="A1736" s="10">
        <v>44761.25</v>
      </c>
      <c r="B1736" s="11">
        <v>273.22</v>
      </c>
      <c r="C1736" s="11">
        <v>231.09473</v>
      </c>
      <c r="D1736" s="11">
        <v>0.182285723261625</v>
      </c>
      <c r="E1736" s="8">
        <f t="shared" si="1"/>
        <v>0.1800385037</v>
      </c>
      <c r="F1736" s="8"/>
    </row>
    <row r="1737">
      <c r="A1737" s="10">
        <v>44761.291666666664</v>
      </c>
      <c r="B1737" s="11">
        <v>260.08</v>
      </c>
      <c r="C1737" s="11">
        <v>224.24548</v>
      </c>
      <c r="D1737" s="11">
        <v>0.159800411584661</v>
      </c>
      <c r="E1737" s="8">
        <f t="shared" si="1"/>
        <v>0.1737722059</v>
      </c>
      <c r="F1737" s="8"/>
    </row>
    <row r="1738">
      <c r="A1738" s="10">
        <v>44761.333333333336</v>
      </c>
      <c r="B1738" s="11">
        <v>253.44</v>
      </c>
      <c r="C1738" s="11">
        <v>223.27024</v>
      </c>
      <c r="D1738" s="11">
        <v>0.135126651899509</v>
      </c>
      <c r="E1738" s="8">
        <f t="shared" si="1"/>
        <v>0.1647552474</v>
      </c>
      <c r="F1738" s="8"/>
    </row>
    <row r="1739">
      <c r="A1739" s="10">
        <v>44761.375</v>
      </c>
      <c r="B1739" s="11">
        <v>257.9</v>
      </c>
      <c r="C1739" s="11">
        <v>226.51279</v>
      </c>
      <c r="D1739" s="11">
        <v>0.138567053984015</v>
      </c>
      <c r="E1739" s="8">
        <f t="shared" si="1"/>
        <v>0.1526451352</v>
      </c>
      <c r="F1739" s="8"/>
    </row>
    <row r="1740">
      <c r="A1740" s="10">
        <v>44761.416666666664</v>
      </c>
      <c r="B1740" s="11">
        <v>256.19</v>
      </c>
      <c r="C1740" s="11">
        <v>232.38665</v>
      </c>
      <c r="D1740" s="11">
        <v>0.10242993734795</v>
      </c>
      <c r="E1740" s="8">
        <f t="shared" si="1"/>
        <v>0.1391353521</v>
      </c>
      <c r="F1740" s="8"/>
    </row>
    <row r="1741">
      <c r="A1741" s="10">
        <v>44761.458333333336</v>
      </c>
      <c r="B1741" s="11">
        <v>257.51</v>
      </c>
      <c r="C1741" s="11">
        <v>238.69627</v>
      </c>
      <c r="D1741" s="11">
        <v>0.0788187012725418</v>
      </c>
      <c r="E1741" s="8">
        <f t="shared" si="1"/>
        <v>0.1258249162</v>
      </c>
      <c r="F1741" s="8"/>
    </row>
    <row r="1742">
      <c r="A1742" s="10">
        <v>44761.5</v>
      </c>
      <c r="B1742" s="11">
        <v>260.73</v>
      </c>
      <c r="C1742" s="11">
        <v>242.80057</v>
      </c>
      <c r="D1742" s="11">
        <v>0.073844266510577</v>
      </c>
      <c r="E1742" s="8">
        <f t="shared" si="1"/>
        <v>0.1158238973</v>
      </c>
      <c r="F1742" s="8"/>
    </row>
    <row r="1743">
      <c r="A1743" s="10">
        <v>44761.541666666664</v>
      </c>
      <c r="B1743" s="11">
        <v>257.91</v>
      </c>
      <c r="C1743" s="11">
        <v>244.46812</v>
      </c>
      <c r="D1743" s="11">
        <v>0.0549841836227972</v>
      </c>
      <c r="E1743" s="8">
        <f t="shared" si="1"/>
        <v>0.1082886424</v>
      </c>
      <c r="F1743" s="8"/>
    </row>
    <row r="1744">
      <c r="A1744" s="10">
        <v>44761.583333333336</v>
      </c>
      <c r="B1744" s="11">
        <v>248.84</v>
      </c>
      <c r="C1744" s="11">
        <v>245.24648</v>
      </c>
      <c r="D1744" s="11">
        <v>0.0146526873698656</v>
      </c>
      <c r="E1744" s="8">
        <f t="shared" si="1"/>
        <v>0.1031704415</v>
      </c>
      <c r="F1744" s="8"/>
    </row>
    <row r="1745">
      <c r="A1745" s="10">
        <v>44761.625</v>
      </c>
      <c r="B1745" s="11">
        <v>235.6</v>
      </c>
      <c r="C1745" s="11">
        <v>247.65255</v>
      </c>
      <c r="D1745" s="11">
        <v>0.0486671750401923</v>
      </c>
      <c r="E1745" s="8">
        <f t="shared" si="1"/>
        <v>0.1018827778</v>
      </c>
      <c r="F1745" s="8"/>
    </row>
    <row r="1746">
      <c r="A1746" s="10">
        <v>44761.666666666664</v>
      </c>
      <c r="B1746" s="11">
        <v>251.36</v>
      </c>
      <c r="C1746" s="11">
        <v>249.9188</v>
      </c>
      <c r="D1746" s="11">
        <v>0.00576667301539543</v>
      </c>
      <c r="E1746" s="8">
        <f t="shared" si="1"/>
        <v>0.09899551739</v>
      </c>
      <c r="F1746" s="8"/>
    </row>
    <row r="1747">
      <c r="A1747" s="10">
        <v>44761.708333333336</v>
      </c>
      <c r="B1747" s="11">
        <v>272.69</v>
      </c>
      <c r="C1747" s="11">
        <v>252.95083</v>
      </c>
      <c r="D1747" s="11">
        <v>0.0780356008319878</v>
      </c>
      <c r="E1747" s="8">
        <f t="shared" si="1"/>
        <v>0.09971562862</v>
      </c>
      <c r="F1747" s="8"/>
    </row>
    <row r="1748">
      <c r="A1748" s="10">
        <v>44761.75</v>
      </c>
      <c r="B1748" s="11">
        <v>279.12</v>
      </c>
      <c r="C1748" s="11">
        <v>256.75211</v>
      </c>
      <c r="D1748" s="11">
        <v>0.0871186219268071</v>
      </c>
      <c r="E1748" s="8">
        <f t="shared" si="1"/>
        <v>0.1016050798</v>
      </c>
      <c r="F1748" s="8"/>
    </row>
    <row r="1749">
      <c r="A1749" s="10">
        <v>44761.791666666664</v>
      </c>
      <c r="B1749" s="11">
        <v>290.29</v>
      </c>
      <c r="C1749" s="11">
        <v>261.1211</v>
      </c>
      <c r="D1749" s="11">
        <v>0.111706407486794</v>
      </c>
      <c r="E1749" s="8">
        <f t="shared" si="1"/>
        <v>0.1048225726</v>
      </c>
      <c r="F1749" s="8"/>
    </row>
    <row r="1750">
      <c r="A1750" s="10">
        <v>44761.833333333336</v>
      </c>
      <c r="B1750" s="11">
        <v>299.63</v>
      </c>
      <c r="C1750" s="11">
        <v>266.61566</v>
      </c>
      <c r="D1750" s="11">
        <v>0.12382746009743</v>
      </c>
      <c r="E1750" s="8">
        <f t="shared" si="1"/>
        <v>0.1079798327</v>
      </c>
      <c r="F1750" s="8"/>
    </row>
    <row r="1751">
      <c r="A1751" s="10">
        <v>44761.875</v>
      </c>
      <c r="B1751" s="11">
        <v>304.29</v>
      </c>
      <c r="C1751" s="11">
        <v>272.86122</v>
      </c>
      <c r="D1751" s="11">
        <v>0.115182289370398</v>
      </c>
      <c r="E1751" s="8">
        <f t="shared" si="1"/>
        <v>0.1103601333</v>
      </c>
      <c r="F1751" s="8"/>
    </row>
    <row r="1752">
      <c r="A1752" s="10">
        <v>44761.916666666664</v>
      </c>
      <c r="B1752" s="11">
        <v>309.67</v>
      </c>
      <c r="C1752" s="11">
        <v>278.45953</v>
      </c>
      <c r="D1752" s="11">
        <v>0.112082606761564</v>
      </c>
      <c r="E1752" s="8">
        <f t="shared" si="1"/>
        <v>0.1129094698</v>
      </c>
      <c r="F1752" s="8"/>
    </row>
    <row r="1753">
      <c r="A1753" s="10">
        <v>44761.958333333336</v>
      </c>
      <c r="B1753" s="11">
        <v>312.64</v>
      </c>
      <c r="C1753" s="11">
        <v>283.21946</v>
      </c>
      <c r="D1753" s="11">
        <v>0.103878949560881</v>
      </c>
      <c r="E1753" s="8">
        <f t="shared" si="1"/>
        <v>0.1150205115</v>
      </c>
      <c r="F1753" s="8"/>
    </row>
    <row r="1754">
      <c r="A1754" s="10">
        <v>44762.0</v>
      </c>
      <c r="B1754" s="11">
        <v>320.05</v>
      </c>
      <c r="C1754" s="11">
        <v>285.17343</v>
      </c>
      <c r="D1754" s="11">
        <v>0.122299507355927</v>
      </c>
      <c r="E1754" s="8">
        <f t="shared" si="1"/>
        <v>0.1163927403</v>
      </c>
      <c r="F1754" s="8"/>
    </row>
    <row r="1755">
      <c r="A1755" s="10">
        <v>44762.041666666664</v>
      </c>
      <c r="B1755" s="11">
        <v>330.13</v>
      </c>
      <c r="C1755" s="11">
        <v>269.75821</v>
      </c>
      <c r="D1755" s="11">
        <v>0.223799638943333</v>
      </c>
      <c r="E1755" s="8">
        <f t="shared" si="1"/>
        <v>0.1192132406</v>
      </c>
      <c r="F1755" s="8"/>
    </row>
    <row r="1756">
      <c r="A1756" s="10">
        <v>44762.083333333336</v>
      </c>
      <c r="B1756" s="11">
        <v>331.71</v>
      </c>
      <c r="C1756" s="11">
        <v>251.39453</v>
      </c>
      <c r="D1756" s="11">
        <v>0.31947978343045</v>
      </c>
      <c r="E1756" s="8">
        <f t="shared" si="1"/>
        <v>0.123594473</v>
      </c>
      <c r="F1756" s="8"/>
    </row>
    <row r="1757">
      <c r="A1757" s="10">
        <v>44762.125</v>
      </c>
      <c r="B1757" s="11">
        <v>304.05</v>
      </c>
      <c r="C1757" s="11">
        <v>232.48618</v>
      </c>
      <c r="D1757" s="11">
        <v>0.307819673410264</v>
      </c>
      <c r="E1757" s="8">
        <f t="shared" si="1"/>
        <v>0.1278492509</v>
      </c>
      <c r="F1757" s="8"/>
    </row>
    <row r="1758">
      <c r="A1758" s="10">
        <v>44762.166666666664</v>
      </c>
      <c r="B1758" s="11">
        <v>282.18</v>
      </c>
      <c r="C1758" s="11">
        <v>216.10219</v>
      </c>
      <c r="D1758" s="11">
        <v>0.305771126151012</v>
      </c>
      <c r="E1758" s="8">
        <f t="shared" si="1"/>
        <v>0.1330133166</v>
      </c>
      <c r="F1758" s="8"/>
    </row>
    <row r="1759">
      <c r="A1759" s="10">
        <v>44762.208333333336</v>
      </c>
      <c r="B1759" s="11">
        <v>269.65</v>
      </c>
      <c r="C1759" s="11">
        <v>203.76552</v>
      </c>
      <c r="D1759" s="11">
        <v>0.323334782057337</v>
      </c>
      <c r="E1759" s="8">
        <f t="shared" si="1"/>
        <v>0.1387199963</v>
      </c>
      <c r="F1759" s="8"/>
    </row>
    <row r="1760">
      <c r="A1760" s="10">
        <v>44762.25</v>
      </c>
      <c r="B1760" s="11">
        <v>256.7</v>
      </c>
      <c r="C1760" s="11">
        <v>195.74593</v>
      </c>
      <c r="D1760" s="11">
        <v>0.311393805224966</v>
      </c>
      <c r="E1760" s="8">
        <f t="shared" si="1"/>
        <v>0.1440994998</v>
      </c>
      <c r="F1760" s="8"/>
    </row>
    <row r="1761">
      <c r="A1761" s="10">
        <v>44762.291666666664</v>
      </c>
      <c r="B1761" s="11">
        <v>244.24</v>
      </c>
      <c r="C1761" s="11">
        <v>191.04238</v>
      </c>
      <c r="D1761" s="11">
        <v>0.27845978468233</v>
      </c>
      <c r="E1761" s="8">
        <f t="shared" si="1"/>
        <v>0.1490436403</v>
      </c>
      <c r="F1761" s="8"/>
    </row>
    <row r="1762">
      <c r="A1762" s="10">
        <v>44762.333333333336</v>
      </c>
      <c r="B1762" s="11">
        <v>235.51</v>
      </c>
      <c r="C1762" s="11">
        <v>190.78255</v>
      </c>
      <c r="D1762" s="11">
        <v>0.23444203885523</v>
      </c>
      <c r="E1762" s="8">
        <f t="shared" si="1"/>
        <v>0.1531817814</v>
      </c>
      <c r="F1762" s="8"/>
    </row>
    <row r="1763">
      <c r="A1763" s="10">
        <v>44762.375</v>
      </c>
      <c r="B1763" s="11">
        <v>237.85</v>
      </c>
      <c r="C1763" s="11">
        <v>194.92593</v>
      </c>
      <c r="D1763" s="11">
        <v>0.220207080710093</v>
      </c>
      <c r="E1763" s="8">
        <f t="shared" si="1"/>
        <v>0.1565834492</v>
      </c>
      <c r="F1763" s="8"/>
    </row>
    <row r="1764">
      <c r="A1764" s="10">
        <v>44762.416666666664</v>
      </c>
      <c r="B1764" s="11">
        <v>252.78</v>
      </c>
      <c r="C1764" s="11">
        <v>202.83561</v>
      </c>
      <c r="D1764" s="11">
        <v>0.246230876323935</v>
      </c>
      <c r="E1764" s="8">
        <f t="shared" si="1"/>
        <v>0.162575155</v>
      </c>
      <c r="F1764" s="8"/>
    </row>
    <row r="1765">
      <c r="A1765" s="10">
        <v>44762.458333333336</v>
      </c>
      <c r="B1765" s="11">
        <v>273.89</v>
      </c>
      <c r="C1765" s="11">
        <v>213.02688</v>
      </c>
      <c r="D1765" s="11">
        <v>0.285706292088585</v>
      </c>
      <c r="E1765" s="8">
        <f t="shared" si="1"/>
        <v>0.1711954713</v>
      </c>
      <c r="F1765" s="8"/>
    </row>
    <row r="1766">
      <c r="A1766" s="10">
        <v>44762.5</v>
      </c>
      <c r="B1766" s="11">
        <v>292.99</v>
      </c>
      <c r="C1766" s="11">
        <v>222.56256</v>
      </c>
      <c r="D1766" s="11">
        <v>0.31643884757616</v>
      </c>
      <c r="E1766" s="8">
        <f t="shared" si="1"/>
        <v>0.1813035788</v>
      </c>
      <c r="F1766" s="8"/>
    </row>
    <row r="1767">
      <c r="A1767" s="10">
        <v>44762.541666666664</v>
      </c>
      <c r="B1767" s="11">
        <v>304.2</v>
      </c>
      <c r="C1767" s="11">
        <v>231.02687</v>
      </c>
      <c r="D1767" s="11">
        <v>0.31672995439881</v>
      </c>
      <c r="E1767" s="8">
        <f t="shared" si="1"/>
        <v>0.1922096526</v>
      </c>
      <c r="F1767" s="8"/>
    </row>
    <row r="1768">
      <c r="A1768" s="10">
        <v>44762.583333333336</v>
      </c>
      <c r="B1768" s="11">
        <v>297.42</v>
      </c>
      <c r="C1768" s="11">
        <v>240.58457</v>
      </c>
      <c r="D1768" s="11">
        <v>0.236238882651534</v>
      </c>
      <c r="E1768" s="8">
        <f t="shared" si="1"/>
        <v>0.2014424107</v>
      </c>
      <c r="F1768" s="8"/>
    </row>
    <row r="1769">
      <c r="A1769" s="10">
        <v>44762.625</v>
      </c>
      <c r="B1769" s="11">
        <v>301.73</v>
      </c>
      <c r="C1769" s="11">
        <v>253.54156</v>
      </c>
      <c r="D1769" s="11">
        <v>0.190061305925545</v>
      </c>
      <c r="E1769" s="8">
        <f t="shared" si="1"/>
        <v>0.2073338329</v>
      </c>
      <c r="F1769" s="8"/>
    </row>
    <row r="1770">
      <c r="A1770" s="10">
        <v>44762.666666666664</v>
      </c>
      <c r="B1770" s="11">
        <v>307.19</v>
      </c>
      <c r="C1770" s="11">
        <v>266.98549</v>
      </c>
      <c r="D1770" s="11">
        <v>0.150586872717314</v>
      </c>
      <c r="E1770" s="8">
        <f t="shared" si="1"/>
        <v>0.2133680079</v>
      </c>
      <c r="F1770" s="8"/>
    </row>
    <row r="1771">
      <c r="A1771" s="10">
        <v>44762.708333333336</v>
      </c>
      <c r="B1771" s="11">
        <v>312.62</v>
      </c>
      <c r="C1771" s="11">
        <v>281.724</v>
      </c>
      <c r="D1771" s="11">
        <v>0.109667617952322</v>
      </c>
      <c r="E1771" s="8">
        <f t="shared" si="1"/>
        <v>0.2146860086</v>
      </c>
      <c r="F1771" s="8"/>
    </row>
    <row r="1772">
      <c r="A1772" s="10">
        <v>44762.75</v>
      </c>
      <c r="B1772" s="11">
        <v>315.81</v>
      </c>
      <c r="C1772" s="11">
        <v>295.49761</v>
      </c>
      <c r="D1772" s="11">
        <v>0.068739608418491</v>
      </c>
      <c r="E1772" s="8">
        <f t="shared" si="1"/>
        <v>0.2139202163</v>
      </c>
      <c r="F1772" s="8"/>
    </row>
    <row r="1773">
      <c r="A1773" s="10">
        <v>44762.791666666664</v>
      </c>
      <c r="B1773" s="11">
        <v>322.56</v>
      </c>
      <c r="C1773" s="11">
        <v>304.53732</v>
      </c>
      <c r="D1773" s="11">
        <v>0.0591805299921861</v>
      </c>
      <c r="E1773" s="8">
        <f t="shared" si="1"/>
        <v>0.2117316381</v>
      </c>
      <c r="F1773" s="8"/>
    </row>
    <row r="1774">
      <c r="A1774" s="10">
        <v>44762.833333333336</v>
      </c>
      <c r="B1774" s="11">
        <v>326.78</v>
      </c>
      <c r="C1774" s="11">
        <v>306.74544</v>
      </c>
      <c r="D1774" s="11">
        <v>0.0653133099549907</v>
      </c>
      <c r="E1774" s="8">
        <f t="shared" si="1"/>
        <v>0.2092935485</v>
      </c>
      <c r="F1774" s="8"/>
    </row>
    <row r="1775">
      <c r="A1775" s="10">
        <v>44762.875</v>
      </c>
      <c r="B1775" s="11">
        <v>333.38</v>
      </c>
      <c r="C1775" s="11">
        <v>303.86322</v>
      </c>
      <c r="D1775" s="11">
        <v>0.097138376931568</v>
      </c>
      <c r="E1775" s="8">
        <f t="shared" si="1"/>
        <v>0.2085417188</v>
      </c>
      <c r="F1775" s="8"/>
    </row>
    <row r="1776">
      <c r="A1776" s="10">
        <v>44762.916666666664</v>
      </c>
      <c r="B1776" s="11">
        <v>331.96</v>
      </c>
      <c r="C1776" s="11">
        <v>296.75858</v>
      </c>
      <c r="D1776" s="11">
        <v>0.118619721121458</v>
      </c>
      <c r="E1776" s="8">
        <f t="shared" si="1"/>
        <v>0.2088140986</v>
      </c>
      <c r="F1776" s="8"/>
    </row>
    <row r="1777">
      <c r="A1777" s="10">
        <v>44762.958333333336</v>
      </c>
      <c r="B1777" s="11">
        <v>330.7</v>
      </c>
      <c r="C1777" s="11">
        <v>288.06132</v>
      </c>
      <c r="D1777" s="11">
        <v>0.14801945641296</v>
      </c>
      <c r="E1777" s="8">
        <f t="shared" si="1"/>
        <v>0.2106532864</v>
      </c>
      <c r="F1777" s="8"/>
    </row>
    <row r="1778">
      <c r="A1778" s="10">
        <v>44763.0</v>
      </c>
      <c r="B1778" s="11">
        <v>324.88</v>
      </c>
      <c r="C1778" s="11">
        <v>287.04498</v>
      </c>
      <c r="D1778" s="11">
        <v>0.131808680298119</v>
      </c>
      <c r="E1778" s="8">
        <f t="shared" si="1"/>
        <v>0.2110495019</v>
      </c>
      <c r="F1778" s="8"/>
    </row>
    <row r="1779">
      <c r="A1779" s="10">
        <v>44763.041666666664</v>
      </c>
      <c r="B1779" s="11">
        <v>330.95</v>
      </c>
      <c r="C1779" s="11">
        <v>277.31764</v>
      </c>
      <c r="D1779" s="11">
        <v>0.193396857120232</v>
      </c>
      <c r="E1779" s="8">
        <f t="shared" si="1"/>
        <v>0.2097827194</v>
      </c>
      <c r="F1779" s="8"/>
    </row>
    <row r="1780">
      <c r="A1780" s="10">
        <v>44763.083333333336</v>
      </c>
      <c r="B1780" s="11">
        <v>344.1</v>
      </c>
      <c r="C1780" s="11">
        <v>264.22596</v>
      </c>
      <c r="D1780" s="11">
        <v>0.302294445254357</v>
      </c>
      <c r="E1780" s="8">
        <f t="shared" si="1"/>
        <v>0.2090666636</v>
      </c>
      <c r="F1780" s="8"/>
    </row>
    <row r="1781">
      <c r="A1781" s="10">
        <v>44763.125</v>
      </c>
      <c r="B1781" s="11">
        <v>342.59</v>
      </c>
      <c r="C1781" s="11">
        <v>250.45805</v>
      </c>
      <c r="D1781" s="11">
        <v>0.367853818234231</v>
      </c>
      <c r="E1781" s="8">
        <f t="shared" si="1"/>
        <v>0.2115680863</v>
      </c>
      <c r="F1781" s="8"/>
    </row>
    <row r="1782">
      <c r="A1782" s="10">
        <v>44763.166666666664</v>
      </c>
      <c r="B1782" s="11">
        <v>330.79</v>
      </c>
      <c r="C1782" s="11">
        <v>236.9451</v>
      </c>
      <c r="D1782" s="11">
        <v>0.396061788152614</v>
      </c>
      <c r="E1782" s="8">
        <f t="shared" si="1"/>
        <v>0.2153301972</v>
      </c>
      <c r="F1782" s="8"/>
    </row>
    <row r="1783">
      <c r="A1783" s="10">
        <v>44763.208333333336</v>
      </c>
      <c r="B1783" s="11">
        <v>305.19</v>
      </c>
      <c r="C1783" s="11">
        <v>225.59985</v>
      </c>
      <c r="D1783" s="11">
        <v>0.352793452655221</v>
      </c>
      <c r="E1783" s="8">
        <f t="shared" si="1"/>
        <v>0.2165576418</v>
      </c>
      <c r="F1783" s="8"/>
    </row>
    <row r="1784">
      <c r="A1784" s="10">
        <v>44763.25</v>
      </c>
      <c r="B1784" s="11">
        <v>296.78</v>
      </c>
      <c r="C1784" s="11">
        <v>219.51936</v>
      </c>
      <c r="D1784" s="11">
        <v>0.351953650010641</v>
      </c>
      <c r="E1784" s="8">
        <f t="shared" si="1"/>
        <v>0.2182476354</v>
      </c>
      <c r="F1784" s="8"/>
    </row>
    <row r="1785">
      <c r="A1785" s="10">
        <v>44763.291666666664</v>
      </c>
      <c r="B1785" s="11">
        <v>286.32</v>
      </c>
      <c r="C1785" s="11">
        <v>219.08798</v>
      </c>
      <c r="D1785" s="11">
        <v>0.306872243744271</v>
      </c>
      <c r="E1785" s="8">
        <f t="shared" si="1"/>
        <v>0.2194314878</v>
      </c>
      <c r="F1785" s="8"/>
    </row>
    <row r="1786">
      <c r="A1786" s="10">
        <v>44763.333333333336</v>
      </c>
      <c r="B1786" s="11">
        <v>294.64</v>
      </c>
      <c r="C1786" s="11">
        <v>223.85179</v>
      </c>
      <c r="D1786" s="11">
        <v>0.316228027481933</v>
      </c>
      <c r="E1786" s="8">
        <f t="shared" si="1"/>
        <v>0.2228392373</v>
      </c>
      <c r="F1786" s="8"/>
    </row>
    <row r="1787">
      <c r="A1787" s="10">
        <v>44763.375</v>
      </c>
      <c r="B1787" s="11">
        <v>315.03</v>
      </c>
      <c r="C1787" s="11">
        <v>232.52204</v>
      </c>
      <c r="D1787" s="11">
        <v>0.354839308996256</v>
      </c>
      <c r="E1787" s="8">
        <f t="shared" si="1"/>
        <v>0.2284489135</v>
      </c>
      <c r="F1787" s="8"/>
    </row>
    <row r="1788">
      <c r="A1788" s="10">
        <v>44763.416666666664</v>
      </c>
      <c r="B1788" s="11">
        <v>325.58</v>
      </c>
      <c r="C1788" s="11">
        <v>244.53747</v>
      </c>
      <c r="D1788" s="11">
        <v>0.331411501067709</v>
      </c>
      <c r="E1788" s="8">
        <f t="shared" si="1"/>
        <v>0.2319981062</v>
      </c>
      <c r="F1788" s="8"/>
    </row>
    <row r="1789">
      <c r="A1789" s="10">
        <v>44763.458333333336</v>
      </c>
      <c r="B1789" s="11">
        <v>338.93</v>
      </c>
      <c r="C1789" s="11">
        <v>258.97817</v>
      </c>
      <c r="D1789" s="11">
        <v>0.30872034503912</v>
      </c>
      <c r="E1789" s="8">
        <f t="shared" si="1"/>
        <v>0.2329570251</v>
      </c>
      <c r="F1789" s="8"/>
    </row>
    <row r="1790">
      <c r="A1790" s="10">
        <v>44763.5</v>
      </c>
      <c r="B1790" s="11">
        <v>340.66</v>
      </c>
      <c r="C1790" s="11">
        <v>272.33321</v>
      </c>
      <c r="D1790" s="11">
        <v>0.250894079352275</v>
      </c>
      <c r="E1790" s="8">
        <f t="shared" si="1"/>
        <v>0.2302259931</v>
      </c>
      <c r="F1790" s="8"/>
    </row>
    <row r="1791">
      <c r="A1791" s="10">
        <v>44763.541666666664</v>
      </c>
      <c r="B1791" s="11">
        <v>339.31</v>
      </c>
      <c r="C1791" s="11">
        <v>282.70109</v>
      </c>
      <c r="D1791" s="11">
        <v>0.200242984560123</v>
      </c>
      <c r="E1791" s="8">
        <f t="shared" si="1"/>
        <v>0.2253723693</v>
      </c>
      <c r="F1791" s="8"/>
    </row>
    <row r="1792">
      <c r="A1792" s="10">
        <v>44763.583333333336</v>
      </c>
      <c r="B1792" s="11">
        <v>326.93</v>
      </c>
      <c r="C1792" s="11">
        <v>290.91988</v>
      </c>
      <c r="D1792" s="11">
        <v>0.123780196801951</v>
      </c>
      <c r="E1792" s="8">
        <f t="shared" si="1"/>
        <v>0.2206865908</v>
      </c>
      <c r="F1792" s="8"/>
    </row>
    <row r="1793">
      <c r="A1793" s="10">
        <v>44763.625</v>
      </c>
      <c r="B1793" s="11">
        <v>323.88</v>
      </c>
      <c r="C1793" s="11">
        <v>299.44627</v>
      </c>
      <c r="D1793" s="11">
        <v>0.0815963745349039</v>
      </c>
      <c r="E1793" s="8">
        <f t="shared" si="1"/>
        <v>0.2161672186</v>
      </c>
      <c r="F1793" s="8"/>
    </row>
    <row r="1794">
      <c r="A1794" s="10">
        <v>44763.666666666664</v>
      </c>
      <c r="B1794" s="11">
        <v>333.46</v>
      </c>
      <c r="C1794" s="11">
        <v>305.99027</v>
      </c>
      <c r="D1794" s="11">
        <v>0.089773214030629</v>
      </c>
      <c r="E1794" s="8">
        <f t="shared" si="1"/>
        <v>0.2136333162</v>
      </c>
      <c r="F1794" s="8"/>
    </row>
    <row r="1795">
      <c r="A1795" s="10">
        <v>44763.708333333336</v>
      </c>
      <c r="B1795" s="11">
        <v>338.51</v>
      </c>
      <c r="C1795" s="11">
        <v>311.63259</v>
      </c>
      <c r="D1795" s="11">
        <v>0.0862471091357935</v>
      </c>
      <c r="E1795" s="8">
        <f t="shared" si="1"/>
        <v>0.2126574616</v>
      </c>
      <c r="F1795" s="8"/>
    </row>
    <row r="1796">
      <c r="A1796" s="10">
        <v>44763.75</v>
      </c>
      <c r="B1796" s="11">
        <v>338.48</v>
      </c>
      <c r="C1796" s="11">
        <v>315.35721</v>
      </c>
      <c r="D1796" s="11">
        <v>0.0733225347852361</v>
      </c>
      <c r="E1796" s="8">
        <f t="shared" si="1"/>
        <v>0.2128484169</v>
      </c>
      <c r="F1796" s="8"/>
    </row>
    <row r="1797">
      <c r="A1797" s="10">
        <v>44763.791666666664</v>
      </c>
      <c r="B1797" s="11">
        <v>335.02</v>
      </c>
      <c r="C1797" s="11">
        <v>316.26678</v>
      </c>
      <c r="D1797" s="11">
        <v>0.0592955731866622</v>
      </c>
      <c r="E1797" s="8">
        <f t="shared" si="1"/>
        <v>0.2128532104</v>
      </c>
      <c r="F1797" s="8"/>
    </row>
    <row r="1798">
      <c r="A1798" s="10">
        <v>44763.833333333336</v>
      </c>
      <c r="B1798" s="11">
        <v>330.62</v>
      </c>
      <c r="C1798" s="11">
        <v>314.86011</v>
      </c>
      <c r="D1798" s="11">
        <v>0.0500536254020872</v>
      </c>
      <c r="E1798" s="8">
        <f t="shared" si="1"/>
        <v>0.2122173902</v>
      </c>
      <c r="F1798" s="8"/>
    </row>
    <row r="1799">
      <c r="A1799" s="10">
        <v>44763.875</v>
      </c>
      <c r="B1799" s="11">
        <v>322.2</v>
      </c>
      <c r="C1799" s="11">
        <v>312.65636</v>
      </c>
      <c r="D1799" s="11">
        <v>0.0305243750678859</v>
      </c>
      <c r="E1799" s="8">
        <f t="shared" si="1"/>
        <v>0.2094418068</v>
      </c>
      <c r="F1799" s="8"/>
    </row>
    <row r="1800">
      <c r="A1800" s="10">
        <v>44763.916666666664</v>
      </c>
      <c r="B1800" s="11">
        <v>310.1</v>
      </c>
      <c r="C1800" s="11">
        <v>309.23044</v>
      </c>
      <c r="D1800" s="11">
        <v>0.00281201294413329</v>
      </c>
      <c r="E1800" s="8">
        <f t="shared" si="1"/>
        <v>0.2046164856</v>
      </c>
      <c r="F1800" s="8"/>
    </row>
    <row r="1801">
      <c r="A1801" s="10">
        <v>44763.958333333336</v>
      </c>
      <c r="B1801" s="11">
        <v>304.76</v>
      </c>
      <c r="C1801" s="11">
        <v>305.34549</v>
      </c>
      <c r="D1801" s="11">
        <v>0.00191746732529107</v>
      </c>
      <c r="E1801" s="8">
        <f t="shared" si="1"/>
        <v>0.1985289027</v>
      </c>
      <c r="F1801" s="8"/>
    </row>
    <row r="1802">
      <c r="A1802" s="10">
        <v>44764.0</v>
      </c>
      <c r="B1802" s="11">
        <v>305.09</v>
      </c>
      <c r="C1802" s="11">
        <v>303.94737</v>
      </c>
      <c r="D1802" s="11">
        <v>0.00375930214497331</v>
      </c>
      <c r="E1802" s="8">
        <f t="shared" si="1"/>
        <v>0.193193512</v>
      </c>
      <c r="F1802" s="8"/>
    </row>
    <row r="1803">
      <c r="A1803" s="10">
        <v>44764.041666666664</v>
      </c>
      <c r="B1803" s="11">
        <v>306.95</v>
      </c>
      <c r="C1803" s="11">
        <v>294.28386</v>
      </c>
      <c r="D1803" s="11">
        <v>0.0430405527506672</v>
      </c>
      <c r="E1803" s="8">
        <f t="shared" si="1"/>
        <v>0.1869286659</v>
      </c>
      <c r="F1803" s="8"/>
    </row>
    <row r="1804">
      <c r="A1804" s="10">
        <v>44764.083333333336</v>
      </c>
      <c r="B1804" s="11">
        <v>334.55</v>
      </c>
      <c r="C1804" s="11">
        <v>280.0978</v>
      </c>
      <c r="D1804" s="11">
        <v>0.194404240233232</v>
      </c>
      <c r="E1804" s="8">
        <f t="shared" si="1"/>
        <v>0.1824332407</v>
      </c>
      <c r="F1804" s="8"/>
    </row>
    <row r="1805">
      <c r="A1805" s="10">
        <v>44764.125</v>
      </c>
      <c r="B1805" s="11">
        <v>343.68</v>
      </c>
      <c r="C1805" s="11">
        <v>265.08927</v>
      </c>
      <c r="D1805" s="11">
        <v>0.296468921582529</v>
      </c>
      <c r="E1805" s="8">
        <f t="shared" si="1"/>
        <v>0.17945887</v>
      </c>
      <c r="F1805" s="8"/>
    </row>
    <row r="1806">
      <c r="A1806" s="10">
        <v>44764.166666666664</v>
      </c>
      <c r="B1806" s="11">
        <v>331.65</v>
      </c>
      <c r="C1806" s="11">
        <v>251.4302</v>
      </c>
      <c r="D1806" s="11">
        <v>0.319053956127784</v>
      </c>
      <c r="E1806" s="8">
        <f t="shared" si="1"/>
        <v>0.1762502104</v>
      </c>
      <c r="F1806" s="8"/>
    </row>
    <row r="1807">
      <c r="A1807" s="10">
        <v>44764.208333333336</v>
      </c>
      <c r="B1807" s="11">
        <v>321.41</v>
      </c>
      <c r="C1807" s="11">
        <v>241.79295</v>
      </c>
      <c r="D1807" s="11">
        <v>0.32927779738822</v>
      </c>
      <c r="E1807" s="8">
        <f t="shared" si="1"/>
        <v>0.1752703914</v>
      </c>
      <c r="F1807" s="8"/>
    </row>
    <row r="1808">
      <c r="A1808" s="10">
        <v>44764.25</v>
      </c>
      <c r="B1808" s="11">
        <v>314.03</v>
      </c>
      <c r="C1808" s="11">
        <v>238.10228</v>
      </c>
      <c r="D1808" s="11">
        <v>0.318886992598306</v>
      </c>
      <c r="E1808" s="8">
        <f t="shared" si="1"/>
        <v>0.173892614</v>
      </c>
      <c r="F1808" s="8"/>
    </row>
    <row r="1809">
      <c r="A1809" s="10">
        <v>44764.291666666664</v>
      </c>
      <c r="B1809" s="11">
        <v>307.1</v>
      </c>
      <c r="C1809" s="11">
        <v>239.30446</v>
      </c>
      <c r="D1809" s="11">
        <v>0.283302450777557</v>
      </c>
      <c r="E1809" s="8">
        <f t="shared" si="1"/>
        <v>0.1729105393</v>
      </c>
      <c r="F1809" s="8"/>
    </row>
    <row r="1810">
      <c r="A1810" s="10">
        <v>44764.333333333336</v>
      </c>
      <c r="B1810" s="11">
        <v>302.33</v>
      </c>
      <c r="C1810" s="11">
        <v>243.95545</v>
      </c>
      <c r="D1810" s="11">
        <v>0.239283647895548</v>
      </c>
      <c r="E1810" s="8">
        <f t="shared" si="1"/>
        <v>0.1697045235</v>
      </c>
      <c r="F1810" s="8"/>
    </row>
    <row r="1811">
      <c r="A1811" s="10">
        <v>44764.375</v>
      </c>
      <c r="B1811" s="11">
        <v>302.22</v>
      </c>
      <c r="C1811" s="11">
        <v>250.01265</v>
      </c>
      <c r="D1811" s="11">
        <v>0.208818833767011</v>
      </c>
      <c r="E1811" s="8">
        <f t="shared" si="1"/>
        <v>0.163620337</v>
      </c>
      <c r="F1811" s="8"/>
    </row>
    <row r="1812">
      <c r="A1812" s="10">
        <v>44764.416666666664</v>
      </c>
      <c r="B1812" s="11">
        <v>310.26</v>
      </c>
      <c r="C1812" s="11">
        <v>257.09952</v>
      </c>
      <c r="D1812" s="11">
        <v>0.206770047645363</v>
      </c>
      <c r="E1812" s="8">
        <f t="shared" si="1"/>
        <v>0.1584269431</v>
      </c>
      <c r="F1812" s="8"/>
    </row>
    <row r="1813">
      <c r="A1813" s="10">
        <v>44764.458333333336</v>
      </c>
      <c r="B1813" s="11">
        <v>319.87</v>
      </c>
      <c r="C1813" s="11">
        <v>264.89454</v>
      </c>
      <c r="D1813" s="11">
        <v>0.207537157995026</v>
      </c>
      <c r="E1813" s="8">
        <f t="shared" si="1"/>
        <v>0.154210977</v>
      </c>
      <c r="F1813" s="8"/>
    </row>
    <row r="1814">
      <c r="A1814" s="10">
        <v>44764.5</v>
      </c>
      <c r="B1814" s="11">
        <v>317.12</v>
      </c>
      <c r="C1814" s="11">
        <v>270.64321</v>
      </c>
      <c r="D1814" s="11">
        <v>0.171727160640756</v>
      </c>
      <c r="E1814" s="8">
        <f t="shared" si="1"/>
        <v>0.1509123554</v>
      </c>
      <c r="F1814" s="8"/>
    </row>
    <row r="1815">
      <c r="A1815" s="10">
        <v>44764.541666666664</v>
      </c>
      <c r="B1815" s="11">
        <v>312.49</v>
      </c>
      <c r="C1815" s="11">
        <v>273.35498</v>
      </c>
      <c r="D1815" s="11">
        <v>0.14316556442469</v>
      </c>
      <c r="E1815" s="8">
        <f t="shared" si="1"/>
        <v>0.1485341295</v>
      </c>
      <c r="F1815" s="8"/>
    </row>
    <row r="1816">
      <c r="A1816" s="10">
        <v>44764.583333333336</v>
      </c>
      <c r="B1816" s="11">
        <v>308.92</v>
      </c>
      <c r="C1816" s="11">
        <v>274.30162</v>
      </c>
      <c r="D1816" s="11">
        <v>0.126205525144182</v>
      </c>
      <c r="E1816" s="8">
        <f t="shared" si="1"/>
        <v>0.1486351849</v>
      </c>
      <c r="F1816" s="8"/>
    </row>
    <row r="1817">
      <c r="A1817" s="10">
        <v>44764.625</v>
      </c>
      <c r="B1817" s="11">
        <v>290.82</v>
      </c>
      <c r="C1817" s="11">
        <v>276.37171</v>
      </c>
      <c r="D1817" s="11">
        <v>0.0522784694569497</v>
      </c>
      <c r="E1817" s="8">
        <f t="shared" si="1"/>
        <v>0.1474136055</v>
      </c>
      <c r="F1817" s="8"/>
    </row>
    <row r="1818">
      <c r="A1818" s="10">
        <v>44764.666666666664</v>
      </c>
      <c r="B1818" s="11">
        <v>286.4</v>
      </c>
      <c r="C1818" s="11">
        <v>278.01596</v>
      </c>
      <c r="D1818" s="11">
        <v>0.0301566859686759</v>
      </c>
      <c r="E1818" s="8">
        <f t="shared" si="1"/>
        <v>0.1449295835</v>
      </c>
      <c r="F1818" s="8"/>
    </row>
    <row r="1819">
      <c r="A1819" s="10">
        <v>44764.708333333336</v>
      </c>
      <c r="B1819" s="11">
        <v>297.33</v>
      </c>
      <c r="C1819" s="11">
        <v>280.62524</v>
      </c>
      <c r="D1819" s="11">
        <v>0.0595269335003507</v>
      </c>
      <c r="E1819" s="8">
        <f t="shared" si="1"/>
        <v>0.1438162429</v>
      </c>
      <c r="F1819" s="8"/>
    </row>
    <row r="1820">
      <c r="A1820" s="10">
        <v>44764.75</v>
      </c>
      <c r="B1820" s="11">
        <v>307.31</v>
      </c>
      <c r="C1820" s="11">
        <v>283.78669</v>
      </c>
      <c r="D1820" s="11">
        <v>0.0828908149286352</v>
      </c>
      <c r="E1820" s="8">
        <f t="shared" si="1"/>
        <v>0.1442149212</v>
      </c>
      <c r="F1820" s="8"/>
    </row>
    <row r="1821">
      <c r="A1821" s="10">
        <v>44764.791666666664</v>
      </c>
      <c r="B1821" s="11">
        <v>310.15</v>
      </c>
      <c r="C1821" s="11">
        <v>285.63479</v>
      </c>
      <c r="D1821" s="11">
        <v>0.0858271151073717</v>
      </c>
      <c r="E1821" s="8">
        <f t="shared" si="1"/>
        <v>0.1453204021</v>
      </c>
      <c r="F1821" s="8"/>
    </row>
    <row r="1822">
      <c r="A1822" s="10">
        <v>44764.833333333336</v>
      </c>
      <c r="B1822" s="11">
        <v>307.06</v>
      </c>
      <c r="C1822" s="11">
        <v>285.77007</v>
      </c>
      <c r="D1822" s="11">
        <v>0.0745002092066535</v>
      </c>
      <c r="E1822" s="8">
        <f t="shared" si="1"/>
        <v>0.1463390098</v>
      </c>
      <c r="F1822" s="8"/>
    </row>
    <row r="1823">
      <c r="A1823" s="10">
        <v>44764.875</v>
      </c>
      <c r="B1823" s="11">
        <v>298.12</v>
      </c>
      <c r="C1823" s="11">
        <v>285.08316</v>
      </c>
      <c r="D1823" s="11">
        <v>0.0457299547261928</v>
      </c>
      <c r="E1823" s="8">
        <f t="shared" si="1"/>
        <v>0.1469725756</v>
      </c>
      <c r="F1823" s="8"/>
    </row>
    <row r="1824">
      <c r="A1824" s="10">
        <v>44764.916666666664</v>
      </c>
      <c r="B1824" s="11">
        <v>293.03</v>
      </c>
      <c r="C1824" s="11">
        <v>283.82799</v>
      </c>
      <c r="D1824" s="11">
        <v>0.0324210801055948</v>
      </c>
      <c r="E1824" s="8">
        <f t="shared" si="1"/>
        <v>0.1482062867</v>
      </c>
      <c r="F1824" s="8"/>
    </row>
    <row r="1825">
      <c r="A1825" s="10">
        <v>44764.958333333336</v>
      </c>
      <c r="B1825" s="11">
        <v>290.29</v>
      </c>
      <c r="C1825" s="11">
        <v>282.93835</v>
      </c>
      <c r="D1825" s="11">
        <v>0.0259832221400881</v>
      </c>
      <c r="E1825" s="8">
        <f t="shared" si="1"/>
        <v>0.1492090265</v>
      </c>
      <c r="F1825" s="8"/>
    </row>
    <row r="1826">
      <c r="A1826" s="10">
        <v>44762.0</v>
      </c>
      <c r="B1826" s="11">
        <v>320.05</v>
      </c>
      <c r="C1826" s="11">
        <v>298.28148</v>
      </c>
      <c r="D1826" s="11">
        <v>0.0729797907667617</v>
      </c>
      <c r="E1826" s="8">
        <f t="shared" si="1"/>
        <v>0.1520932135</v>
      </c>
      <c r="F1826" s="8"/>
    </row>
    <row r="1827">
      <c r="A1827" s="10">
        <v>44762.041666666664</v>
      </c>
      <c r="B1827" s="11">
        <v>330.13</v>
      </c>
      <c r="C1827" s="11">
        <v>287.87809</v>
      </c>
      <c r="D1827" s="11">
        <v>0.146770148433317</v>
      </c>
      <c r="E1827" s="8">
        <f t="shared" si="1"/>
        <v>0.15641528</v>
      </c>
      <c r="F1827" s="8"/>
    </row>
    <row r="1828">
      <c r="A1828" s="10">
        <v>44762.083333333336</v>
      </c>
      <c r="B1828" s="11">
        <v>331.71</v>
      </c>
      <c r="C1828" s="11">
        <v>273.81372</v>
      </c>
      <c r="D1828" s="11">
        <v>0.211444043052334</v>
      </c>
      <c r="E1828" s="8">
        <f t="shared" si="1"/>
        <v>0.1571252718</v>
      </c>
      <c r="F1828" s="8"/>
    </row>
    <row r="1829">
      <c r="A1829" s="10">
        <v>44762.125</v>
      </c>
      <c r="B1829" s="11">
        <v>304.05</v>
      </c>
      <c r="C1829" s="11">
        <v>257.92902</v>
      </c>
      <c r="D1829" s="11">
        <v>0.178812682651994</v>
      </c>
      <c r="E1829" s="8">
        <f t="shared" si="1"/>
        <v>0.1522229285</v>
      </c>
      <c r="F1829" s="8"/>
    </row>
    <row r="1830">
      <c r="A1830" s="10">
        <v>44762.166666666664</v>
      </c>
      <c r="B1830" s="11">
        <v>282.18</v>
      </c>
      <c r="C1830" s="11">
        <v>240.66283</v>
      </c>
      <c r="D1830" s="11">
        <v>0.172511766773456</v>
      </c>
      <c r="E1830" s="8">
        <f t="shared" si="1"/>
        <v>0.146117004</v>
      </c>
      <c r="F1830" s="8"/>
    </row>
    <row r="1831">
      <c r="A1831" s="10">
        <v>44762.208333333336</v>
      </c>
      <c r="B1831" s="11">
        <v>269.65</v>
      </c>
      <c r="C1831" s="11">
        <v>223.43179</v>
      </c>
      <c r="D1831" s="11">
        <v>0.206856016326056</v>
      </c>
      <c r="E1831" s="8">
        <f t="shared" si="1"/>
        <v>0.1410160964</v>
      </c>
      <c r="F1831" s="8"/>
    </row>
    <row r="1832">
      <c r="A1832" s="10">
        <v>44762.25</v>
      </c>
      <c r="B1832" s="11">
        <v>256.7</v>
      </c>
      <c r="C1832" s="11">
        <v>210.51928</v>
      </c>
      <c r="D1832" s="11">
        <v>0.219365751203405</v>
      </c>
      <c r="E1832" s="8">
        <f t="shared" si="1"/>
        <v>0.136869378</v>
      </c>
      <c r="F1832" s="8"/>
    </row>
    <row r="1833">
      <c r="A1833" s="10">
        <v>44762.291666666664</v>
      </c>
      <c r="B1833" s="11">
        <v>244.24</v>
      </c>
      <c r="C1833" s="11">
        <v>204.63028</v>
      </c>
      <c r="D1833" s="11">
        <v>0.193567247232423</v>
      </c>
      <c r="E1833" s="8">
        <f t="shared" si="1"/>
        <v>0.1331304112</v>
      </c>
      <c r="F1833" s="8"/>
    </row>
    <row r="1834">
      <c r="A1834" s="10">
        <v>44762.333333333336</v>
      </c>
      <c r="B1834" s="11">
        <v>235.51</v>
      </c>
      <c r="C1834" s="11">
        <v>207.04621</v>
      </c>
      <c r="D1834" s="11">
        <v>0.137475542295606</v>
      </c>
      <c r="E1834" s="8">
        <f t="shared" si="1"/>
        <v>0.1288884068</v>
      </c>
      <c r="F1834" s="8"/>
    </row>
    <row r="1835">
      <c r="A1835" s="10">
        <v>44762.375</v>
      </c>
      <c r="B1835" s="11">
        <v>237.85</v>
      </c>
      <c r="C1835" s="11">
        <v>215.72409</v>
      </c>
      <c r="D1835" s="11">
        <v>0.102565782059852</v>
      </c>
      <c r="E1835" s="8">
        <f t="shared" si="1"/>
        <v>0.1244611963</v>
      </c>
      <c r="F1835" s="8"/>
    </row>
    <row r="1836">
      <c r="A1836" s="10">
        <v>44762.416666666664</v>
      </c>
      <c r="B1836" s="11">
        <v>252.78</v>
      </c>
      <c r="C1836" s="11">
        <v>227.83179</v>
      </c>
      <c r="D1836" s="11">
        <v>0.109502760786806</v>
      </c>
      <c r="E1836" s="8">
        <f t="shared" si="1"/>
        <v>0.1204083927</v>
      </c>
      <c r="F1836" s="8"/>
    </row>
    <row r="1837">
      <c r="A1837" s="10">
        <v>44762.458333333336</v>
      </c>
      <c r="B1837" s="11">
        <v>273.89</v>
      </c>
      <c r="C1837" s="11">
        <v>240.57115</v>
      </c>
      <c r="D1837" s="11">
        <v>0.138498943036187</v>
      </c>
      <c r="E1837" s="8">
        <f t="shared" si="1"/>
        <v>0.1175318004</v>
      </c>
      <c r="F1837" s="8"/>
    </row>
    <row r="1838">
      <c r="A1838" s="10">
        <v>44762.5</v>
      </c>
      <c r="B1838" s="11">
        <v>292.99</v>
      </c>
      <c r="C1838" s="11">
        <v>250.41317</v>
      </c>
      <c r="D1838" s="11">
        <v>0.170026320899975</v>
      </c>
      <c r="E1838" s="8">
        <f t="shared" si="1"/>
        <v>0.1174609321</v>
      </c>
      <c r="F1838" s="8"/>
    </row>
    <row r="1839">
      <c r="A1839" s="10">
        <v>44762.541666666664</v>
      </c>
      <c r="B1839" s="11">
        <v>304.2</v>
      </c>
      <c r="C1839" s="11">
        <v>257.87007</v>
      </c>
      <c r="D1839" s="11">
        <v>0.179663851644357</v>
      </c>
      <c r="E1839" s="8">
        <f t="shared" si="1"/>
        <v>0.1189816941</v>
      </c>
      <c r="F1839" s="8"/>
    </row>
    <row r="1840">
      <c r="A1840" s="10">
        <v>44762.583333333336</v>
      </c>
      <c r="B1840" s="11">
        <v>297.42</v>
      </c>
      <c r="C1840" s="11">
        <v>265.8952</v>
      </c>
      <c r="D1840" s="11">
        <v>0.118560996964217</v>
      </c>
      <c r="E1840" s="8">
        <f t="shared" si="1"/>
        <v>0.1186631721</v>
      </c>
      <c r="F1840" s="8"/>
    </row>
    <row r="1841">
      <c r="A1841" s="10">
        <v>44762.625</v>
      </c>
      <c r="B1841" s="11">
        <v>301.73</v>
      </c>
      <c r="C1841" s="11">
        <v>276.3911</v>
      </c>
      <c r="D1841" s="11">
        <v>0.0916776987392141</v>
      </c>
      <c r="E1841" s="8">
        <f t="shared" si="1"/>
        <v>0.1203048066</v>
      </c>
      <c r="F1841" s="8"/>
    </row>
    <row r="1842">
      <c r="A1842" s="10">
        <v>44762.666666666664</v>
      </c>
      <c r="B1842" s="11">
        <v>307.19</v>
      </c>
      <c r="C1842" s="11">
        <v>285.61445</v>
      </c>
      <c r="D1842" s="11">
        <v>0.075540820851326</v>
      </c>
      <c r="E1842" s="8">
        <f t="shared" si="1"/>
        <v>0.1221958122</v>
      </c>
      <c r="F1842" s="8"/>
    </row>
    <row r="1843">
      <c r="A1843" s="10">
        <v>44762.708333333336</v>
      </c>
      <c r="B1843" s="11">
        <v>312.62</v>
      </c>
      <c r="C1843" s="11">
        <v>293.89889</v>
      </c>
      <c r="D1843" s="11">
        <v>0.0636991517729107</v>
      </c>
      <c r="E1843" s="8">
        <f t="shared" si="1"/>
        <v>0.1223696547</v>
      </c>
      <c r="F1843" s="8"/>
    </row>
    <row r="1844">
      <c r="A1844" s="10">
        <v>44762.75</v>
      </c>
      <c r="B1844" s="11">
        <v>315.81</v>
      </c>
      <c r="C1844" s="11">
        <v>300.81857</v>
      </c>
      <c r="D1844" s="11">
        <v>0.0498354539747994</v>
      </c>
      <c r="E1844" s="8">
        <f t="shared" si="1"/>
        <v>0.1209923479</v>
      </c>
      <c r="F1844" s="8"/>
    </row>
    <row r="1845">
      <c r="A1845" s="10">
        <v>44762.791666666664</v>
      </c>
      <c r="B1845" s="11">
        <v>322.56</v>
      </c>
      <c r="C1845" s="11">
        <v>307.2868</v>
      </c>
      <c r="D1845" s="11">
        <v>0.0497034041162847</v>
      </c>
      <c r="E1845" s="8">
        <f t="shared" si="1"/>
        <v>0.1194871933</v>
      </c>
      <c r="F1845" s="8"/>
    </row>
    <row r="1846">
      <c r="A1846" s="10">
        <v>44762.833333333336</v>
      </c>
      <c r="B1846" s="11">
        <v>326.78</v>
      </c>
      <c r="C1846" s="11">
        <v>314.55959</v>
      </c>
      <c r="D1846" s="11">
        <v>0.0388492685916838</v>
      </c>
      <c r="E1846" s="8">
        <f t="shared" si="1"/>
        <v>0.1180017375</v>
      </c>
      <c r="F1846" s="8"/>
    </row>
    <row r="1847">
      <c r="A1847" s="10">
        <v>44762.875</v>
      </c>
      <c r="B1847" s="11">
        <v>333.38</v>
      </c>
      <c r="C1847" s="11">
        <v>321.60374</v>
      </c>
      <c r="D1847" s="11">
        <v>0.0366172980451035</v>
      </c>
      <c r="E1847" s="8">
        <f t="shared" si="1"/>
        <v>0.1176220434</v>
      </c>
      <c r="F1847" s="8"/>
    </row>
    <row r="1848">
      <c r="A1848" s="10">
        <v>44762.916666666664</v>
      </c>
      <c r="B1848" s="11">
        <v>331.96</v>
      </c>
      <c r="C1848" s="11">
        <v>324.89733</v>
      </c>
      <c r="D1848" s="11">
        <v>0.0217381595595136</v>
      </c>
      <c r="E1848" s="8">
        <f t="shared" si="1"/>
        <v>0.1171769217</v>
      </c>
      <c r="F1848" s="8"/>
    </row>
    <row r="1849">
      <c r="A1849" s="10">
        <v>44762.958333333336</v>
      </c>
      <c r="B1849" s="11">
        <v>330.7</v>
      </c>
      <c r="C1849" s="11">
        <v>324.17178</v>
      </c>
      <c r="D1849" s="11">
        <v>0.0201381502115945</v>
      </c>
      <c r="E1849" s="8">
        <f t="shared" si="1"/>
        <v>0.1169333771</v>
      </c>
      <c r="F1849" s="8"/>
    </row>
    <row r="1850">
      <c r="A1850" s="10">
        <v>44763.0</v>
      </c>
      <c r="B1850" s="11">
        <v>324.88</v>
      </c>
      <c r="C1850" s="11">
        <v>312.69841</v>
      </c>
      <c r="D1850" s="11">
        <v>0.038956354143278</v>
      </c>
      <c r="E1850" s="8">
        <f t="shared" si="1"/>
        <v>0.1155157339</v>
      </c>
      <c r="F1850" s="8"/>
    </row>
    <row r="1851">
      <c r="A1851" s="10">
        <v>44763.041666666664</v>
      </c>
      <c r="B1851" s="11">
        <v>330.95</v>
      </c>
      <c r="C1851" s="11">
        <v>306.23063</v>
      </c>
      <c r="D1851" s="11">
        <v>0.080721415751259</v>
      </c>
      <c r="E1851" s="8">
        <f t="shared" si="1"/>
        <v>0.1127637034</v>
      </c>
      <c r="F1851" s="8"/>
    </row>
    <row r="1852">
      <c r="A1852" s="10">
        <v>44763.083333333336</v>
      </c>
      <c r="B1852" s="11">
        <v>344.1</v>
      </c>
      <c r="C1852" s="11">
        <v>295.05187</v>
      </c>
      <c r="D1852" s="11">
        <v>0.166235618164358</v>
      </c>
      <c r="E1852" s="8">
        <f t="shared" si="1"/>
        <v>0.110880019</v>
      </c>
      <c r="F1852" s="8"/>
    </row>
    <row r="1853">
      <c r="A1853" s="10">
        <v>44763.125</v>
      </c>
      <c r="B1853" s="11">
        <v>342.59</v>
      </c>
      <c r="C1853" s="11">
        <v>282.02877</v>
      </c>
      <c r="D1853" s="11">
        <v>0.214734227291775</v>
      </c>
      <c r="E1853" s="8">
        <f t="shared" si="1"/>
        <v>0.11237675</v>
      </c>
      <c r="F1853" s="8"/>
    </row>
    <row r="1854">
      <c r="A1854" s="10">
        <v>44763.166666666664</v>
      </c>
      <c r="B1854" s="11">
        <v>330.79</v>
      </c>
      <c r="C1854" s="11">
        <v>268.09404</v>
      </c>
      <c r="D1854" s="11">
        <v>0.233858089497252</v>
      </c>
      <c r="E1854" s="8">
        <f t="shared" si="1"/>
        <v>0.1149328468</v>
      </c>
      <c r="F1854" s="8"/>
    </row>
    <row r="1855">
      <c r="A1855" s="10">
        <v>44763.208333333336</v>
      </c>
      <c r="B1855" s="11">
        <v>305.19</v>
      </c>
      <c r="C1855" s="11">
        <v>255.71511</v>
      </c>
      <c r="D1855" s="11">
        <v>0.193476599798893</v>
      </c>
      <c r="E1855" s="8">
        <f t="shared" si="1"/>
        <v>0.1143753711</v>
      </c>
      <c r="F1855" s="8"/>
    </row>
    <row r="1856">
      <c r="A1856" s="10">
        <v>44763.25</v>
      </c>
      <c r="B1856" s="11">
        <v>296.78</v>
      </c>
      <c r="C1856" s="11">
        <v>247.61878</v>
      </c>
      <c r="D1856" s="11">
        <v>0.198535910725349</v>
      </c>
      <c r="E1856" s="8">
        <f t="shared" si="1"/>
        <v>0.1135074611</v>
      </c>
      <c r="F1856" s="8"/>
    </row>
    <row r="1857">
      <c r="A1857" s="10">
        <v>44763.291666666664</v>
      </c>
      <c r="B1857" s="11">
        <v>286.32</v>
      </c>
      <c r="C1857" s="11">
        <v>243.96842</v>
      </c>
      <c r="D1857" s="11">
        <v>0.173594516864108</v>
      </c>
      <c r="E1857" s="8">
        <f t="shared" si="1"/>
        <v>0.112675264</v>
      </c>
      <c r="F1857" s="8"/>
    </row>
    <row r="1858">
      <c r="A1858" s="10">
        <v>44763.333333333336</v>
      </c>
      <c r="B1858" s="11">
        <v>294.64</v>
      </c>
      <c r="C1858" s="11">
        <v>243.42861</v>
      </c>
      <c r="D1858" s="11">
        <v>0.210375395069626</v>
      </c>
      <c r="E1858" s="8">
        <f t="shared" si="1"/>
        <v>0.1157127579</v>
      </c>
      <c r="F1858" s="8"/>
    </row>
    <row r="1859">
      <c r="A1859" s="10">
        <v>44763.375</v>
      </c>
      <c r="B1859" s="11">
        <v>315.03</v>
      </c>
      <c r="C1859" s="11">
        <v>245.7504</v>
      </c>
      <c r="D1859" s="11">
        <v>0.281910426188522</v>
      </c>
      <c r="E1859" s="8">
        <f t="shared" si="1"/>
        <v>0.1231854514</v>
      </c>
      <c r="F1859" s="8"/>
    </row>
    <row r="1860">
      <c r="A1860" s="10">
        <v>44763.416666666664</v>
      </c>
      <c r="B1860" s="11">
        <v>325.58</v>
      </c>
      <c r="C1860" s="11">
        <v>252.74722</v>
      </c>
      <c r="D1860" s="11">
        <v>0.288164514727402</v>
      </c>
      <c r="E1860" s="8">
        <f t="shared" si="1"/>
        <v>0.1306296911</v>
      </c>
      <c r="F1860" s="8"/>
    </row>
    <row r="1861">
      <c r="A1861" s="10">
        <v>44763.458333333336</v>
      </c>
      <c r="B1861" s="11">
        <v>338.93</v>
      </c>
      <c r="C1861" s="11">
        <v>265.01985</v>
      </c>
      <c r="D1861" s="11">
        <v>0.278885336324807</v>
      </c>
      <c r="E1861" s="8">
        <f t="shared" si="1"/>
        <v>0.1364791242</v>
      </c>
      <c r="F1861" s="8"/>
    </row>
    <row r="1862">
      <c r="A1862" s="10">
        <v>44763.5</v>
      </c>
      <c r="B1862" s="11">
        <v>340.66</v>
      </c>
      <c r="C1862" s="11">
        <v>279.41668</v>
      </c>
      <c r="D1862" s="11">
        <v>0.219182763176486</v>
      </c>
      <c r="E1862" s="8">
        <f t="shared" si="1"/>
        <v>0.1385273093</v>
      </c>
      <c r="F1862" s="8"/>
    </row>
    <row r="1863">
      <c r="A1863" s="10">
        <v>44763.541666666664</v>
      </c>
      <c r="B1863" s="11">
        <v>339.31</v>
      </c>
      <c r="C1863" s="11">
        <v>291.7188</v>
      </c>
      <c r="D1863" s="11">
        <v>0.163140668342252</v>
      </c>
      <c r="E1863" s="8">
        <f t="shared" si="1"/>
        <v>0.1378388433</v>
      </c>
      <c r="F1863" s="8"/>
    </row>
    <row r="1864">
      <c r="A1864" s="10">
        <v>44763.583333333336</v>
      </c>
      <c r="B1864" s="11">
        <v>326.93</v>
      </c>
      <c r="C1864" s="11">
        <v>300.93151</v>
      </c>
      <c r="D1864" s="11">
        <v>0.0863933790117226</v>
      </c>
      <c r="E1864" s="8">
        <f t="shared" si="1"/>
        <v>0.1364985259</v>
      </c>
      <c r="F1864" s="8"/>
    </row>
    <row r="1865">
      <c r="A1865" s="10">
        <v>44763.625</v>
      </c>
      <c r="B1865" s="11">
        <v>323.88</v>
      </c>
      <c r="C1865" s="11">
        <v>309.14447</v>
      </c>
      <c r="D1865" s="11">
        <v>0.0476655137968341</v>
      </c>
      <c r="E1865" s="8">
        <f t="shared" si="1"/>
        <v>0.1346646848</v>
      </c>
      <c r="F1865" s="8"/>
    </row>
    <row r="1866">
      <c r="A1866" s="10">
        <v>44763.666666666664</v>
      </c>
      <c r="B1866" s="11">
        <v>333.46</v>
      </c>
      <c r="C1866" s="11">
        <v>314.59803</v>
      </c>
      <c r="D1866" s="11">
        <v>0.0599557791255081</v>
      </c>
      <c r="E1866" s="8">
        <f t="shared" si="1"/>
        <v>0.1340153081</v>
      </c>
      <c r="F1866" s="8"/>
    </row>
    <row r="1867">
      <c r="A1867" s="10">
        <v>44763.708333333336</v>
      </c>
      <c r="B1867" s="11">
        <v>338.51</v>
      </c>
      <c r="C1867" s="11">
        <v>318.78689</v>
      </c>
      <c r="D1867" s="11">
        <v>0.0618692631933514</v>
      </c>
      <c r="E1867" s="8">
        <f t="shared" si="1"/>
        <v>0.1339390627</v>
      </c>
      <c r="F1867" s="8"/>
    </row>
    <row r="1868">
      <c r="A1868" s="10">
        <v>44763.75</v>
      </c>
      <c r="B1868" s="11">
        <v>338.48</v>
      </c>
      <c r="C1868" s="11">
        <v>320.99008</v>
      </c>
      <c r="D1868" s="11">
        <v>0.0544874159350969</v>
      </c>
      <c r="E1868" s="8">
        <f t="shared" si="1"/>
        <v>0.1341328945</v>
      </c>
      <c r="F1868" s="8"/>
    </row>
    <row r="1869">
      <c r="A1869" s="10">
        <v>44763.791666666664</v>
      </c>
      <c r="B1869" s="11">
        <v>335.02</v>
      </c>
      <c r="C1869" s="11">
        <v>319.2051</v>
      </c>
      <c r="D1869" s="11">
        <v>0.0495446344685594</v>
      </c>
      <c r="E1869" s="8">
        <f t="shared" si="1"/>
        <v>0.1341262791</v>
      </c>
      <c r="F1869" s="8"/>
    </row>
    <row r="1870">
      <c r="A1870" s="10">
        <v>44763.833333333336</v>
      </c>
      <c r="B1870" s="11">
        <v>330.62</v>
      </c>
      <c r="C1870" s="11">
        <v>313.39414</v>
      </c>
      <c r="D1870" s="11">
        <v>0.0549654821242031</v>
      </c>
      <c r="E1870" s="8">
        <f t="shared" si="1"/>
        <v>0.134797788</v>
      </c>
      <c r="F1870" s="8"/>
    </row>
    <row r="1871">
      <c r="A1871" s="10">
        <v>44763.875</v>
      </c>
      <c r="B1871" s="11">
        <v>322.2</v>
      </c>
      <c r="C1871" s="11">
        <v>306.62749</v>
      </c>
      <c r="D1871" s="11">
        <v>0.0507864118771606</v>
      </c>
      <c r="E1871" s="8">
        <f t="shared" si="1"/>
        <v>0.1353881677</v>
      </c>
      <c r="F1871" s="8"/>
    </row>
    <row r="1872">
      <c r="A1872" s="10">
        <v>44763.916666666664</v>
      </c>
      <c r="B1872" s="11">
        <v>310.1</v>
      </c>
      <c r="C1872" s="11">
        <v>302.0072</v>
      </c>
      <c r="D1872" s="11">
        <v>0.0267967121313664</v>
      </c>
      <c r="E1872" s="8">
        <f t="shared" si="1"/>
        <v>0.1355989407</v>
      </c>
      <c r="F1872" s="8"/>
    </row>
    <row r="1873">
      <c r="A1873" s="10">
        <v>44763.958333333336</v>
      </c>
      <c r="B1873" s="11">
        <v>304.76</v>
      </c>
      <c r="C1873" s="11">
        <v>300.86721</v>
      </c>
      <c r="D1873" s="11">
        <v>0.0129385651563691</v>
      </c>
      <c r="E1873" s="8">
        <f t="shared" si="1"/>
        <v>0.135298958</v>
      </c>
      <c r="F1873" s="8"/>
    </row>
    <row r="1874">
      <c r="A1874" s="10">
        <v>44764.0</v>
      </c>
      <c r="B1874" s="11">
        <v>305.09</v>
      </c>
      <c r="C1874" s="11">
        <v>303.00858</v>
      </c>
      <c r="D1874" s="11">
        <v>0.00686917842392443</v>
      </c>
      <c r="E1874" s="8">
        <f t="shared" si="1"/>
        <v>0.1339619924</v>
      </c>
      <c r="F1874" s="8"/>
    </row>
    <row r="1875">
      <c r="A1875" s="10">
        <v>44764.041666666664</v>
      </c>
      <c r="B1875" s="11">
        <v>306.95</v>
      </c>
      <c r="C1875" s="11">
        <v>297.08366</v>
      </c>
      <c r="D1875" s="11">
        <v>0.0332106451091924</v>
      </c>
      <c r="E1875" s="8">
        <f t="shared" si="1"/>
        <v>0.1319823769</v>
      </c>
      <c r="F1875" s="8"/>
    </row>
    <row r="1876">
      <c r="A1876" s="10">
        <v>44764.083333333336</v>
      </c>
      <c r="B1876" s="11">
        <v>334.55</v>
      </c>
      <c r="C1876" s="11">
        <v>286.19037</v>
      </c>
      <c r="D1876" s="11">
        <v>0.168977139237773</v>
      </c>
      <c r="E1876" s="8">
        <f t="shared" si="1"/>
        <v>0.132096607</v>
      </c>
      <c r="F1876" s="8"/>
    </row>
    <row r="1877">
      <c r="A1877" s="10">
        <v>44764.125</v>
      </c>
      <c r="B1877" s="11">
        <v>343.68</v>
      </c>
      <c r="C1877" s="11">
        <v>273.83785</v>
      </c>
      <c r="D1877" s="11">
        <v>0.255049292857068</v>
      </c>
      <c r="E1877" s="8">
        <f t="shared" si="1"/>
        <v>0.1337764014</v>
      </c>
      <c r="F1877" s="8"/>
    </row>
    <row r="1878">
      <c r="A1878" s="10">
        <v>44764.166666666664</v>
      </c>
      <c r="B1878" s="11">
        <v>331.65</v>
      </c>
      <c r="C1878" s="11">
        <v>262.19359</v>
      </c>
      <c r="D1878" s="11">
        <v>0.264905064994151</v>
      </c>
      <c r="E1878" s="8">
        <f t="shared" si="1"/>
        <v>0.1350700254</v>
      </c>
      <c r="F1878" s="8"/>
    </row>
    <row r="1879">
      <c r="A1879" s="10">
        <v>44764.208333333336</v>
      </c>
      <c r="B1879" s="11">
        <v>321.41</v>
      </c>
      <c r="C1879" s="11">
        <v>253.90217</v>
      </c>
      <c r="D1879" s="11">
        <v>0.265881264425585</v>
      </c>
      <c r="E1879" s="8">
        <f t="shared" si="1"/>
        <v>0.1380868864</v>
      </c>
      <c r="F1879" s="8"/>
    </row>
    <row r="1880">
      <c r="A1880" s="10">
        <v>44764.25</v>
      </c>
      <c r="B1880" s="11">
        <v>314.03</v>
      </c>
      <c r="C1880" s="11">
        <v>250.54837</v>
      </c>
      <c r="D1880" s="11">
        <v>0.253370756313441</v>
      </c>
      <c r="E1880" s="8">
        <f t="shared" si="1"/>
        <v>0.1403716716</v>
      </c>
      <c r="F1880" s="8"/>
    </row>
    <row r="1881">
      <c r="A1881" s="10">
        <v>44764.291666666664</v>
      </c>
      <c r="B1881" s="11">
        <v>307.1</v>
      </c>
      <c r="C1881" s="11">
        <v>250.82679</v>
      </c>
      <c r="D1881" s="11">
        <v>0.224350875757729</v>
      </c>
      <c r="E1881" s="8">
        <f t="shared" si="1"/>
        <v>0.1424865199</v>
      </c>
      <c r="F1881" s="8"/>
    </row>
    <row r="1882">
      <c r="A1882" s="10">
        <v>44764.333333333336</v>
      </c>
      <c r="B1882" s="11">
        <v>302.33</v>
      </c>
      <c r="C1882" s="11">
        <v>253.74534</v>
      </c>
      <c r="D1882" s="11">
        <v>0.191470156653911</v>
      </c>
      <c r="E1882" s="8">
        <f t="shared" si="1"/>
        <v>0.1416988016</v>
      </c>
      <c r="F1882" s="8"/>
    </row>
    <row r="1883">
      <c r="A1883" s="10">
        <v>44764.375</v>
      </c>
      <c r="B1883" s="11">
        <v>302.22</v>
      </c>
      <c r="C1883" s="11">
        <v>258.57562</v>
      </c>
      <c r="D1883" s="11">
        <v>0.168787683850472</v>
      </c>
      <c r="E1883" s="8">
        <f t="shared" si="1"/>
        <v>0.136985354</v>
      </c>
      <c r="F1883" s="8"/>
    </row>
    <row r="1884">
      <c r="A1884" s="10">
        <v>44764.416666666664</v>
      </c>
      <c r="B1884" s="11">
        <v>310.26</v>
      </c>
      <c r="C1884" s="11">
        <v>265.29637</v>
      </c>
      <c r="D1884" s="11">
        <v>0.169484527813177</v>
      </c>
      <c r="E1884" s="8">
        <f t="shared" si="1"/>
        <v>0.1320403546</v>
      </c>
      <c r="F1884" s="8"/>
    </row>
    <row r="1885">
      <c r="A1885" s="10">
        <v>44764.458333333336</v>
      </c>
      <c r="B1885" s="11">
        <v>319.87</v>
      </c>
      <c r="C1885" s="11">
        <v>273.57113</v>
      </c>
      <c r="D1885" s="11">
        <v>0.169238873999606</v>
      </c>
      <c r="E1885" s="8">
        <f t="shared" si="1"/>
        <v>0.127471752</v>
      </c>
      <c r="F1885" s="8"/>
    </row>
    <row r="1886">
      <c r="A1886" s="10">
        <v>44764.5</v>
      </c>
      <c r="B1886" s="11">
        <v>317.12</v>
      </c>
      <c r="C1886" s="11">
        <v>280.15866</v>
      </c>
      <c r="D1886" s="11">
        <v>0.13193002850599</v>
      </c>
      <c r="E1886" s="8">
        <f t="shared" si="1"/>
        <v>0.1238362214</v>
      </c>
      <c r="F1886" s="8"/>
    </row>
    <row r="1887">
      <c r="A1887" s="10">
        <v>44764.541666666664</v>
      </c>
      <c r="B1887" s="11">
        <v>312.49</v>
      </c>
      <c r="C1887" s="11">
        <v>283.02722</v>
      </c>
      <c r="D1887" s="11">
        <v>0.104098750643136</v>
      </c>
      <c r="E1887" s="8">
        <f t="shared" si="1"/>
        <v>0.1213761415</v>
      </c>
      <c r="F1887" s="8"/>
    </row>
    <row r="1888">
      <c r="A1888" s="10">
        <v>44764.583333333336</v>
      </c>
      <c r="B1888" s="11">
        <v>308.92</v>
      </c>
      <c r="C1888" s="11">
        <v>282.68096</v>
      </c>
      <c r="D1888" s="11">
        <v>0.0928220988070791</v>
      </c>
      <c r="E1888" s="8">
        <f t="shared" si="1"/>
        <v>0.1216440048</v>
      </c>
      <c r="F1888" s="8"/>
    </row>
    <row r="1889">
      <c r="A1889" s="10">
        <v>44764.625</v>
      </c>
      <c r="B1889" s="11">
        <v>290.82</v>
      </c>
      <c r="C1889" s="11">
        <v>282.46131</v>
      </c>
      <c r="D1889" s="11">
        <v>0.0295923360264808</v>
      </c>
      <c r="E1889" s="8">
        <f t="shared" si="1"/>
        <v>0.1208909557</v>
      </c>
      <c r="F1889" s="8"/>
    </row>
    <row r="1890">
      <c r="A1890" s="10">
        <v>44764.666666666664</v>
      </c>
      <c r="B1890" s="11">
        <v>286.4</v>
      </c>
      <c r="C1890" s="11">
        <v>281.45333</v>
      </c>
      <c r="D1890" s="11">
        <v>0.0175754538061425</v>
      </c>
      <c r="E1890" s="8">
        <f t="shared" si="1"/>
        <v>0.1191251088</v>
      </c>
      <c r="F1890" s="8"/>
    </row>
    <row r="1891">
      <c r="A1891" s="10">
        <v>44764.708333333336</v>
      </c>
      <c r="B1891" s="11">
        <v>297.33</v>
      </c>
      <c r="C1891" s="11">
        <v>281.06847</v>
      </c>
      <c r="D1891" s="11">
        <v>0.0578561159848345</v>
      </c>
      <c r="E1891" s="8">
        <f t="shared" si="1"/>
        <v>0.1189578944</v>
      </c>
      <c r="F1891" s="8"/>
    </row>
    <row r="1892">
      <c r="A1892" s="10">
        <v>44764.75</v>
      </c>
      <c r="B1892" s="11">
        <v>307.31</v>
      </c>
      <c r="C1892" s="11">
        <v>281.34024</v>
      </c>
      <c r="D1892" s="11">
        <v>0.0923073073371943</v>
      </c>
      <c r="E1892" s="8">
        <f t="shared" si="1"/>
        <v>0.1205337232</v>
      </c>
      <c r="F1892" s="8"/>
    </row>
    <row r="1893">
      <c r="A1893" s="10">
        <v>44764.791666666664</v>
      </c>
      <c r="B1893" s="11">
        <v>310.15</v>
      </c>
      <c r="C1893" s="11">
        <v>281.00708</v>
      </c>
      <c r="D1893" s="11">
        <v>0.103708846054697</v>
      </c>
      <c r="E1893" s="8">
        <f t="shared" si="1"/>
        <v>0.1227905653</v>
      </c>
      <c r="F1893" s="8"/>
    </row>
    <row r="1894">
      <c r="A1894" s="10">
        <v>44764.833333333336</v>
      </c>
      <c r="B1894" s="11">
        <v>307.06</v>
      </c>
      <c r="C1894" s="11">
        <v>280.02445</v>
      </c>
      <c r="D1894" s="11">
        <v>0.0965471050831454</v>
      </c>
      <c r="E1894" s="8">
        <f t="shared" si="1"/>
        <v>0.124523133</v>
      </c>
      <c r="F1894" s="8"/>
    </row>
    <row r="1895">
      <c r="A1895" s="10">
        <v>44764.875</v>
      </c>
      <c r="B1895" s="11">
        <v>298.12</v>
      </c>
      <c r="C1895" s="11">
        <v>279.78802</v>
      </c>
      <c r="D1895" s="11">
        <v>0.065520961190547</v>
      </c>
      <c r="E1895" s="8">
        <f t="shared" si="1"/>
        <v>0.1251370725</v>
      </c>
      <c r="F1895" s="8"/>
    </row>
    <row r="1896">
      <c r="A1896" s="10">
        <v>44764.916666666664</v>
      </c>
      <c r="B1896" s="11">
        <v>293.03</v>
      </c>
      <c r="C1896" s="11">
        <v>280.88953</v>
      </c>
      <c r="D1896" s="11">
        <v>0.0432215113179903</v>
      </c>
      <c r="E1896" s="8">
        <f t="shared" si="1"/>
        <v>0.1258214391</v>
      </c>
      <c r="F1896" s="8"/>
    </row>
    <row r="1897">
      <c r="A1897" s="10">
        <v>44764.958333333336</v>
      </c>
      <c r="B1897" s="11">
        <v>290.29</v>
      </c>
      <c r="C1897" s="11">
        <v>283.51305</v>
      </c>
      <c r="D1897" s="11">
        <v>0.023903485218758</v>
      </c>
      <c r="E1897" s="8">
        <f t="shared" si="1"/>
        <v>0.1262783108</v>
      </c>
      <c r="F1897" s="8"/>
    </row>
    <row r="1898">
      <c r="A1898" s="10">
        <v>44765.0</v>
      </c>
      <c r="B1898" s="11">
        <v>287.88</v>
      </c>
      <c r="C1898" s="11">
        <v>292.05028</v>
      </c>
      <c r="D1898" s="11">
        <v>0.0142793220400267</v>
      </c>
      <c r="E1898" s="8">
        <f t="shared" si="1"/>
        <v>0.1265870668</v>
      </c>
      <c r="F1898" s="8"/>
    </row>
    <row r="1899">
      <c r="A1899" s="10">
        <v>44765.041666666664</v>
      </c>
      <c r="B1899" s="11">
        <v>299.22</v>
      </c>
      <c r="C1899" s="11">
        <v>278.00179</v>
      </c>
      <c r="D1899" s="11">
        <v>0.0763240049641406</v>
      </c>
      <c r="E1899" s="8">
        <f t="shared" si="1"/>
        <v>0.1283834568</v>
      </c>
      <c r="F1899" s="8"/>
    </row>
    <row r="1900">
      <c r="A1900" s="10">
        <v>44765.083333333336</v>
      </c>
      <c r="B1900" s="11">
        <v>318.26</v>
      </c>
      <c r="C1900" s="11">
        <v>259.79536</v>
      </c>
      <c r="D1900" s="11">
        <v>0.225041124675975</v>
      </c>
      <c r="E1900" s="8">
        <f t="shared" si="1"/>
        <v>0.1307194562</v>
      </c>
      <c r="F1900" s="8"/>
    </row>
    <row r="1901">
      <c r="A1901" s="10">
        <v>44765.125</v>
      </c>
      <c r="B1901" s="11">
        <v>313.2</v>
      </c>
      <c r="C1901" s="11">
        <v>240.86485</v>
      </c>
      <c r="D1901" s="11">
        <v>0.300314263372177</v>
      </c>
      <c r="E1901" s="8">
        <f t="shared" si="1"/>
        <v>0.1326054966</v>
      </c>
      <c r="F1901" s="8"/>
    </row>
    <row r="1902">
      <c r="A1902" s="10">
        <v>44765.166666666664</v>
      </c>
      <c r="B1902" s="11">
        <v>296.65</v>
      </c>
      <c r="C1902" s="11">
        <v>223.0565</v>
      </c>
      <c r="D1902" s="11">
        <v>0.329932102404547</v>
      </c>
      <c r="E1902" s="8">
        <f t="shared" si="1"/>
        <v>0.1353149565</v>
      </c>
      <c r="F1902" s="8"/>
    </row>
    <row r="1903">
      <c r="A1903" s="10">
        <v>44765.208333333336</v>
      </c>
      <c r="B1903" s="11">
        <v>282.48</v>
      </c>
      <c r="C1903" s="11">
        <v>208.55926</v>
      </c>
      <c r="D1903" s="11">
        <v>0.354435185471985</v>
      </c>
      <c r="E1903" s="8">
        <f t="shared" si="1"/>
        <v>0.1390047032</v>
      </c>
      <c r="F1903" s="8"/>
    </row>
    <row r="1904">
      <c r="A1904" s="10">
        <v>44765.25</v>
      </c>
      <c r="B1904" s="11">
        <v>267.71</v>
      </c>
      <c r="C1904" s="11">
        <v>199.88558</v>
      </c>
      <c r="D1904" s="11">
        <v>0.33931622281107</v>
      </c>
      <c r="E1904" s="8">
        <f t="shared" si="1"/>
        <v>0.1425857643</v>
      </c>
      <c r="F1904" s="8"/>
    </row>
    <row r="1905">
      <c r="A1905" s="10">
        <v>44765.291666666664</v>
      </c>
      <c r="B1905" s="11">
        <v>261.65</v>
      </c>
      <c r="C1905" s="11">
        <v>196.92507</v>
      </c>
      <c r="D1905" s="11">
        <v>0.328677958575817</v>
      </c>
      <c r="E1905" s="8">
        <f t="shared" si="1"/>
        <v>0.1469327261</v>
      </c>
      <c r="F1905" s="8"/>
    </row>
    <row r="1906">
      <c r="A1906" s="10">
        <v>44765.333333333336</v>
      </c>
      <c r="B1906" s="11">
        <v>252.57</v>
      </c>
      <c r="C1906" s="11">
        <v>199.16486</v>
      </c>
      <c r="D1906" s="11">
        <v>0.268145394724752</v>
      </c>
      <c r="E1906" s="8">
        <f t="shared" si="1"/>
        <v>0.1501275277</v>
      </c>
      <c r="F1906" s="8"/>
    </row>
    <row r="1907">
      <c r="A1907" s="10">
        <v>44765.375</v>
      </c>
      <c r="B1907" s="11">
        <v>246.13</v>
      </c>
      <c r="C1907" s="11">
        <v>204.74575</v>
      </c>
      <c r="D1907" s="11">
        <v>0.202125074635248</v>
      </c>
      <c r="E1907" s="8">
        <f t="shared" si="1"/>
        <v>0.1515165856</v>
      </c>
      <c r="F1907" s="8"/>
    </row>
    <row r="1908">
      <c r="A1908" s="10">
        <v>44765.416666666664</v>
      </c>
      <c r="B1908" s="11">
        <v>250.25</v>
      </c>
      <c r="C1908" s="11">
        <v>213.49248</v>
      </c>
      <c r="D1908" s="11">
        <v>0.172172434363964</v>
      </c>
      <c r="E1908" s="8">
        <f t="shared" si="1"/>
        <v>0.1516285818</v>
      </c>
      <c r="F1908" s="8"/>
    </row>
    <row r="1909">
      <c r="A1909" s="10">
        <v>44765.458333333336</v>
      </c>
      <c r="B1909" s="11">
        <v>255.36</v>
      </c>
      <c r="C1909" s="11">
        <v>224.87073</v>
      </c>
      <c r="D1909" s="11">
        <v>0.135585765208304</v>
      </c>
      <c r="E1909" s="8">
        <f t="shared" si="1"/>
        <v>0.1502263689</v>
      </c>
      <c r="F1909" s="8"/>
    </row>
    <row r="1910">
      <c r="A1910" s="10">
        <v>44765.5</v>
      </c>
      <c r="B1910" s="11">
        <v>263.38</v>
      </c>
      <c r="C1910" s="11">
        <v>235.49063</v>
      </c>
      <c r="D1910" s="11">
        <v>0.11843091166727</v>
      </c>
      <c r="E1910" s="8">
        <f t="shared" si="1"/>
        <v>0.1496639057</v>
      </c>
      <c r="F1910" s="8"/>
    </row>
    <row r="1911">
      <c r="A1911" s="10">
        <v>44765.541666666664</v>
      </c>
      <c r="B1911" s="11">
        <v>270.54</v>
      </c>
      <c r="C1911" s="11">
        <v>243.8434</v>
      </c>
      <c r="D1911" s="11">
        <v>0.1094825613488</v>
      </c>
      <c r="E1911" s="8">
        <f t="shared" si="1"/>
        <v>0.1498882311</v>
      </c>
      <c r="F1911" s="8"/>
    </row>
    <row r="1912">
      <c r="A1912" s="10">
        <v>44765.583333333336</v>
      </c>
      <c r="B1912" s="11">
        <v>253.76</v>
      </c>
      <c r="C1912" s="11">
        <v>251.46035</v>
      </c>
      <c r="D1912" s="11">
        <v>0.00914517934934865</v>
      </c>
      <c r="E1912" s="8">
        <f t="shared" si="1"/>
        <v>0.1464016928</v>
      </c>
      <c r="F1912" s="8"/>
    </row>
    <row r="1913">
      <c r="A1913" s="10">
        <v>44765.625</v>
      </c>
      <c r="B1913" s="11">
        <v>219.61</v>
      </c>
      <c r="C1913" s="11">
        <v>260.9897</v>
      </c>
      <c r="D1913" s="11">
        <v>0.158549168798615</v>
      </c>
      <c r="E1913" s="8">
        <f t="shared" si="1"/>
        <v>0.1517748942</v>
      </c>
      <c r="F1913" s="8"/>
    </row>
    <row r="1914">
      <c r="A1914" s="10">
        <v>44765.666666666664</v>
      </c>
      <c r="B1914" s="11">
        <v>233.19</v>
      </c>
      <c r="C1914" s="11">
        <v>269.55853</v>
      </c>
      <c r="D1914" s="11">
        <v>0.134918861591951</v>
      </c>
      <c r="E1914" s="8">
        <f t="shared" si="1"/>
        <v>0.1566642028</v>
      </c>
      <c r="F1914" s="8"/>
    </row>
    <row r="1915">
      <c r="A1915" s="10">
        <v>44765.708333333336</v>
      </c>
      <c r="B1915" s="11">
        <v>253.52</v>
      </c>
      <c r="C1915" s="11">
        <v>278.09959</v>
      </c>
      <c r="D1915" s="11">
        <v>0.0883841288654901</v>
      </c>
      <c r="E1915" s="8">
        <f t="shared" si="1"/>
        <v>0.1579362034</v>
      </c>
      <c r="F1915" s="8"/>
    </row>
    <row r="1916">
      <c r="A1916" s="10">
        <v>44765.75</v>
      </c>
      <c r="B1916" s="11">
        <v>273.26</v>
      </c>
      <c r="C1916" s="11">
        <v>285.54358</v>
      </c>
      <c r="D1916" s="11">
        <v>0.0430182321031347</v>
      </c>
      <c r="E1916" s="8">
        <f t="shared" si="1"/>
        <v>0.1558824919</v>
      </c>
      <c r="F1916" s="8"/>
    </row>
    <row r="1917">
      <c r="A1917" s="10">
        <v>44765.791666666664</v>
      </c>
      <c r="B1917" s="11">
        <v>282.81</v>
      </c>
      <c r="C1917" s="11">
        <v>289.52353</v>
      </c>
      <c r="D1917" s="11">
        <v>0.0231882016636091</v>
      </c>
      <c r="E1917" s="8">
        <f t="shared" si="1"/>
        <v>0.1525274651</v>
      </c>
      <c r="F1917" s="8"/>
    </row>
    <row r="1918">
      <c r="A1918" s="10">
        <v>44765.833333333336</v>
      </c>
      <c r="B1918" s="11">
        <v>285.52</v>
      </c>
      <c r="C1918" s="11">
        <v>289.3156</v>
      </c>
      <c r="D1918" s="11">
        <v>0.0131192372620074</v>
      </c>
      <c r="E1918" s="8">
        <f t="shared" si="1"/>
        <v>0.1490513039</v>
      </c>
      <c r="F1918" s="8"/>
    </row>
    <row r="1919">
      <c r="A1919" s="10">
        <v>44765.875</v>
      </c>
      <c r="B1919" s="11">
        <v>288.02</v>
      </c>
      <c r="C1919" s="11">
        <v>286.70964</v>
      </c>
      <c r="D1919" s="11">
        <v>0.00457033813024216</v>
      </c>
      <c r="E1919" s="8">
        <f t="shared" si="1"/>
        <v>0.1465116946</v>
      </c>
      <c r="F1919" s="8"/>
    </row>
    <row r="1920">
      <c r="A1920" s="10">
        <v>44765.916666666664</v>
      </c>
      <c r="B1920" s="11">
        <v>289.13</v>
      </c>
      <c r="C1920" s="11">
        <v>282.41267</v>
      </c>
      <c r="D1920" s="11">
        <v>0.0237855121726656</v>
      </c>
      <c r="E1920" s="8">
        <f t="shared" si="1"/>
        <v>0.1457018613</v>
      </c>
      <c r="F1920" s="8"/>
    </row>
    <row r="1921">
      <c r="A1921" s="10">
        <v>44765.958333333336</v>
      </c>
      <c r="B1921" s="11">
        <v>287.2</v>
      </c>
      <c r="C1921" s="11">
        <v>277.95666</v>
      </c>
      <c r="D1921" s="11">
        <v>0.033254608830024</v>
      </c>
      <c r="E1921" s="8">
        <f t="shared" si="1"/>
        <v>0.1460914915</v>
      </c>
      <c r="F1921" s="8"/>
    </row>
    <row r="1922">
      <c r="A1922" s="10">
        <v>44763.0</v>
      </c>
      <c r="B1922" s="11">
        <v>324.88</v>
      </c>
      <c r="C1922" s="11">
        <v>303.428</v>
      </c>
      <c r="D1922" s="11">
        <v>0.0706988148753575</v>
      </c>
      <c r="E1922" s="8">
        <f t="shared" si="1"/>
        <v>0.1484423037</v>
      </c>
      <c r="F1922" s="8"/>
    </row>
    <row r="1923">
      <c r="A1923" s="10">
        <v>44763.041666666664</v>
      </c>
      <c r="B1923" s="11">
        <v>330.95</v>
      </c>
      <c r="C1923" s="11">
        <v>302.6182</v>
      </c>
      <c r="D1923" s="11">
        <v>0.093622260657158</v>
      </c>
      <c r="E1923" s="8">
        <f t="shared" si="1"/>
        <v>0.1491630643</v>
      </c>
      <c r="F1923" s="8"/>
    </row>
    <row r="1924">
      <c r="A1924" s="10">
        <v>44763.083333333336</v>
      </c>
      <c r="B1924" s="11">
        <v>344.1</v>
      </c>
      <c r="C1924" s="11">
        <v>296.48017</v>
      </c>
      <c r="D1924" s="11">
        <v>0.160617251399984</v>
      </c>
      <c r="E1924" s="8">
        <f t="shared" si="1"/>
        <v>0.1464787363</v>
      </c>
      <c r="F1924" s="8"/>
    </row>
    <row r="1925">
      <c r="A1925" s="10">
        <v>44763.125</v>
      </c>
      <c r="B1925" s="11">
        <v>342.59</v>
      </c>
      <c r="C1925" s="11">
        <v>287.44969</v>
      </c>
      <c r="D1925" s="11">
        <v>0.191825950481978</v>
      </c>
      <c r="E1925" s="8">
        <f t="shared" si="1"/>
        <v>0.1419583899</v>
      </c>
      <c r="F1925" s="8"/>
    </row>
    <row r="1926">
      <c r="A1926" s="10">
        <v>44763.166666666664</v>
      </c>
      <c r="B1926" s="11">
        <v>330.79</v>
      </c>
      <c r="C1926" s="11">
        <v>276.48616</v>
      </c>
      <c r="D1926" s="11">
        <v>0.196407082365352</v>
      </c>
      <c r="E1926" s="8">
        <f t="shared" si="1"/>
        <v>0.1363948474</v>
      </c>
      <c r="F1926" s="8"/>
    </row>
    <row r="1927">
      <c r="A1927" s="10">
        <v>44763.208333333336</v>
      </c>
      <c r="B1927" s="11">
        <v>305.19</v>
      </c>
      <c r="C1927" s="11">
        <v>266.02718</v>
      </c>
      <c r="D1927" s="11">
        <v>0.147213604264045</v>
      </c>
      <c r="E1927" s="8">
        <f t="shared" si="1"/>
        <v>0.1277606148</v>
      </c>
      <c r="F1927" s="8"/>
    </row>
    <row r="1928">
      <c r="A1928" s="10">
        <v>44763.25</v>
      </c>
      <c r="B1928" s="11">
        <v>296.78</v>
      </c>
      <c r="C1928" s="11">
        <v>258.68067</v>
      </c>
      <c r="D1928" s="11">
        <v>0.147283250812671</v>
      </c>
      <c r="E1928" s="8">
        <f t="shared" si="1"/>
        <v>0.119759241</v>
      </c>
      <c r="F1928" s="8"/>
    </row>
    <row r="1929">
      <c r="A1929" s="10">
        <v>44763.291666666664</v>
      </c>
      <c r="B1929" s="11">
        <v>286.32</v>
      </c>
      <c r="C1929" s="11">
        <v>254.9758</v>
      </c>
      <c r="D1929" s="11">
        <v>0.122930097679858</v>
      </c>
      <c r="E1929" s="8">
        <f t="shared" si="1"/>
        <v>0.1111864135</v>
      </c>
      <c r="F1929" s="8"/>
    </row>
    <row r="1930">
      <c r="A1930" s="10">
        <v>44763.333333333336</v>
      </c>
      <c r="B1930" s="11">
        <v>294.64</v>
      </c>
      <c r="C1930" s="11">
        <v>254.70908</v>
      </c>
      <c r="D1930" s="11">
        <v>0.156770696984968</v>
      </c>
      <c r="E1930" s="8">
        <f t="shared" si="1"/>
        <v>0.1065458011</v>
      </c>
      <c r="F1930" s="8"/>
    </row>
    <row r="1931">
      <c r="A1931" s="10">
        <v>44763.375</v>
      </c>
      <c r="B1931" s="11">
        <v>315.03</v>
      </c>
      <c r="C1931" s="11">
        <v>258.44598</v>
      </c>
      <c r="D1931" s="11">
        <v>0.218939447229939</v>
      </c>
      <c r="E1931" s="8">
        <f t="shared" si="1"/>
        <v>0.1072463999</v>
      </c>
      <c r="F1931" s="8"/>
    </row>
    <row r="1932">
      <c r="A1932" s="10">
        <v>44763.416666666664</v>
      </c>
      <c r="B1932" s="11">
        <v>325.58</v>
      </c>
      <c r="C1932" s="11">
        <v>267.00579</v>
      </c>
      <c r="D1932" s="11">
        <v>0.219374306452305</v>
      </c>
      <c r="E1932" s="8">
        <f t="shared" si="1"/>
        <v>0.1092131446</v>
      </c>
      <c r="F1932" s="8"/>
    </row>
    <row r="1933">
      <c r="A1933" s="10">
        <v>44763.458333333336</v>
      </c>
      <c r="B1933" s="11">
        <v>338.93</v>
      </c>
      <c r="C1933" s="11">
        <v>279.32235</v>
      </c>
      <c r="D1933" s="11">
        <v>0.213400932650036</v>
      </c>
      <c r="E1933" s="8">
        <f t="shared" si="1"/>
        <v>0.1124554432</v>
      </c>
      <c r="F1933" s="8"/>
    </row>
    <row r="1934">
      <c r="A1934" s="10">
        <v>44763.5</v>
      </c>
      <c r="B1934" s="11">
        <v>340.66</v>
      </c>
      <c r="C1934" s="11">
        <v>291.49919</v>
      </c>
      <c r="D1934" s="11">
        <v>0.168648187324294</v>
      </c>
      <c r="E1934" s="8">
        <f t="shared" si="1"/>
        <v>0.1145478297</v>
      </c>
      <c r="F1934" s="8"/>
    </row>
    <row r="1935">
      <c r="A1935" s="10">
        <v>44763.541666666664</v>
      </c>
      <c r="B1935" s="11">
        <v>339.31</v>
      </c>
      <c r="C1935" s="11">
        <v>300.27011</v>
      </c>
      <c r="D1935" s="11">
        <v>0.130015904679956</v>
      </c>
      <c r="E1935" s="8">
        <f t="shared" si="1"/>
        <v>0.1154033857</v>
      </c>
      <c r="F1935" s="8"/>
    </row>
    <row r="1936">
      <c r="A1936" s="10">
        <v>44763.583333333336</v>
      </c>
      <c r="B1936" s="11">
        <v>326.93</v>
      </c>
      <c r="C1936" s="11">
        <v>304.91647</v>
      </c>
      <c r="D1936" s="11">
        <v>0.0721952802352723</v>
      </c>
      <c r="E1936" s="8">
        <f t="shared" si="1"/>
        <v>0.1180304732</v>
      </c>
      <c r="F1936" s="8"/>
    </row>
    <row r="1937">
      <c r="A1937" s="10">
        <v>44763.625</v>
      </c>
      <c r="B1937" s="11">
        <v>323.88</v>
      </c>
      <c r="C1937" s="11">
        <v>307.37101</v>
      </c>
      <c r="D1937" s="11">
        <v>0.0537103027380493</v>
      </c>
      <c r="E1937" s="8">
        <f t="shared" si="1"/>
        <v>0.1136621871</v>
      </c>
      <c r="F1937" s="8"/>
    </row>
    <row r="1938">
      <c r="A1938" s="10">
        <v>44763.666666666664</v>
      </c>
      <c r="B1938" s="11">
        <v>333.46</v>
      </c>
      <c r="C1938" s="11">
        <v>306.36985</v>
      </c>
      <c r="D1938" s="11">
        <v>0.0884230285715124</v>
      </c>
      <c r="E1938" s="8">
        <f t="shared" si="1"/>
        <v>0.1117248608</v>
      </c>
      <c r="F1938" s="8"/>
    </row>
    <row r="1939">
      <c r="A1939" s="10">
        <v>44763.708333333336</v>
      </c>
      <c r="B1939" s="11">
        <v>338.51</v>
      </c>
      <c r="C1939" s="11">
        <v>303.73693</v>
      </c>
      <c r="D1939" s="11">
        <v>0.114484168915515</v>
      </c>
      <c r="E1939" s="8">
        <f t="shared" si="1"/>
        <v>0.1128123624</v>
      </c>
      <c r="F1939" s="8"/>
    </row>
    <row r="1940">
      <c r="A1940" s="10">
        <v>44763.75</v>
      </c>
      <c r="B1940" s="11">
        <v>338.48</v>
      </c>
      <c r="C1940" s="11">
        <v>300.37191</v>
      </c>
      <c r="D1940" s="11">
        <v>0.12686968631654</v>
      </c>
      <c r="E1940" s="8">
        <f t="shared" si="1"/>
        <v>0.116306173</v>
      </c>
      <c r="F1940" s="8"/>
    </row>
    <row r="1941">
      <c r="A1941" s="10">
        <v>44763.791666666664</v>
      </c>
      <c r="B1941" s="11">
        <v>335.02</v>
      </c>
      <c r="C1941" s="11">
        <v>296.61593</v>
      </c>
      <c r="D1941" s="11">
        <v>0.129474064322843</v>
      </c>
      <c r="E1941" s="8">
        <f t="shared" si="1"/>
        <v>0.1207347506</v>
      </c>
      <c r="F1941" s="8"/>
    </row>
    <row r="1942">
      <c r="A1942" s="10">
        <v>44763.833333333336</v>
      </c>
      <c r="B1942" s="11">
        <v>330.62</v>
      </c>
      <c r="C1942" s="11">
        <v>293.29444</v>
      </c>
      <c r="D1942" s="11">
        <v>0.127263101203009</v>
      </c>
      <c r="E1942" s="8">
        <f t="shared" si="1"/>
        <v>0.125490745</v>
      </c>
      <c r="F1942" s="8"/>
    </row>
    <row r="1943">
      <c r="A1943" s="10">
        <v>44763.875</v>
      </c>
      <c r="B1943" s="11">
        <v>322.2</v>
      </c>
      <c r="C1943" s="11">
        <v>292.09297</v>
      </c>
      <c r="D1943" s="11">
        <v>0.103073449525334</v>
      </c>
      <c r="E1943" s="8">
        <f t="shared" si="1"/>
        <v>0.1295950413</v>
      </c>
      <c r="F1943" s="8"/>
    </row>
    <row r="1944">
      <c r="A1944" s="10">
        <v>44763.916666666664</v>
      </c>
      <c r="B1944" s="11">
        <v>310.1</v>
      </c>
      <c r="C1944" s="11">
        <v>294.31343</v>
      </c>
      <c r="D1944" s="11">
        <v>0.0536386328004129</v>
      </c>
      <c r="E1944" s="8">
        <f t="shared" si="1"/>
        <v>0.1308389213</v>
      </c>
      <c r="F1944" s="8"/>
    </row>
    <row r="1945">
      <c r="A1945" s="10">
        <v>44763.958333333336</v>
      </c>
      <c r="B1945" s="11">
        <v>304.76</v>
      </c>
      <c r="C1945" s="11">
        <v>299.79326</v>
      </c>
      <c r="D1945" s="11">
        <v>0.0165672170214901</v>
      </c>
      <c r="E1945" s="8">
        <f t="shared" si="1"/>
        <v>0.1301436133</v>
      </c>
      <c r="F1945" s="8"/>
    </row>
    <row r="1946">
      <c r="A1946" s="10">
        <v>44764.0</v>
      </c>
      <c r="B1946" s="11">
        <v>305.09</v>
      </c>
      <c r="C1946" s="11">
        <v>289.61891</v>
      </c>
      <c r="D1946" s="11">
        <v>0.0534187840151734</v>
      </c>
      <c r="E1946" s="8">
        <f t="shared" si="1"/>
        <v>0.129423612</v>
      </c>
      <c r="F1946" s="8"/>
    </row>
    <row r="1947">
      <c r="A1947" s="10">
        <v>44764.041666666664</v>
      </c>
      <c r="B1947" s="11">
        <v>306.95</v>
      </c>
      <c r="C1947" s="11">
        <v>296.15541</v>
      </c>
      <c r="D1947" s="11">
        <v>0.0364490724650276</v>
      </c>
      <c r="E1947" s="8">
        <f t="shared" si="1"/>
        <v>0.1270413959</v>
      </c>
      <c r="F1947" s="8"/>
    </row>
    <row r="1948">
      <c r="A1948" s="10">
        <v>44764.083333333336</v>
      </c>
      <c r="B1948" s="11">
        <v>334.55</v>
      </c>
      <c r="C1948" s="11">
        <v>298.30539</v>
      </c>
      <c r="D1948" s="11">
        <v>0.121501693281505</v>
      </c>
      <c r="E1948" s="8">
        <f t="shared" si="1"/>
        <v>0.1254115809</v>
      </c>
      <c r="F1948" s="8"/>
    </row>
    <row r="1949">
      <c r="A1949" s="10">
        <v>44764.125</v>
      </c>
      <c r="B1949" s="11">
        <v>343.68</v>
      </c>
      <c r="C1949" s="11">
        <v>296.29824</v>
      </c>
      <c r="D1949" s="11">
        <v>0.159912390974715</v>
      </c>
      <c r="E1949" s="8">
        <f t="shared" si="1"/>
        <v>0.1240818493</v>
      </c>
      <c r="F1949" s="8"/>
    </row>
    <row r="1950">
      <c r="A1950" s="10">
        <v>44764.166666666664</v>
      </c>
      <c r="B1950" s="11">
        <v>331.65</v>
      </c>
      <c r="C1950" s="11">
        <v>292.65302</v>
      </c>
      <c r="D1950" s="11">
        <v>0.133253297710715</v>
      </c>
      <c r="E1950" s="8">
        <f t="shared" si="1"/>
        <v>0.1214504416</v>
      </c>
      <c r="F1950" s="8"/>
    </row>
    <row r="1951">
      <c r="A1951" s="10">
        <v>44764.208333333336</v>
      </c>
      <c r="B1951" s="11">
        <v>321.41</v>
      </c>
      <c r="C1951" s="11">
        <v>289.82712</v>
      </c>
      <c r="D1951" s="11">
        <v>0.108971444770248</v>
      </c>
      <c r="E1951" s="8">
        <f t="shared" si="1"/>
        <v>0.1198570183</v>
      </c>
      <c r="F1951" s="8"/>
    </row>
    <row r="1952">
      <c r="A1952" s="10">
        <v>44764.25</v>
      </c>
      <c r="B1952" s="11">
        <v>314.03</v>
      </c>
      <c r="C1952" s="11">
        <v>289.11992</v>
      </c>
      <c r="D1952" s="11">
        <v>0.0861582972214436</v>
      </c>
      <c r="E1952" s="8">
        <f t="shared" si="1"/>
        <v>0.1173101452</v>
      </c>
      <c r="F1952" s="8"/>
    </row>
    <row r="1953">
      <c r="A1953" s="10">
        <v>44764.291666666664</v>
      </c>
      <c r="B1953" s="11">
        <v>307.1</v>
      </c>
      <c r="C1953" s="11">
        <v>289.22423</v>
      </c>
      <c r="D1953" s="11">
        <v>0.0618059213088752</v>
      </c>
      <c r="E1953" s="8">
        <f t="shared" si="1"/>
        <v>0.1147633045</v>
      </c>
      <c r="F1953" s="8"/>
    </row>
    <row r="1954">
      <c r="A1954" s="10">
        <v>44764.333333333336</v>
      </c>
      <c r="B1954" s="11">
        <v>302.33</v>
      </c>
      <c r="C1954" s="11">
        <v>289.77255</v>
      </c>
      <c r="D1954" s="11">
        <v>0.043335540236644</v>
      </c>
      <c r="E1954" s="8">
        <f t="shared" si="1"/>
        <v>0.1100368397</v>
      </c>
      <c r="F1954" s="8"/>
    </row>
    <row r="1955">
      <c r="A1955" s="10">
        <v>44764.375</v>
      </c>
      <c r="B1955" s="11">
        <v>302.22</v>
      </c>
      <c r="C1955" s="11">
        <v>291.66885</v>
      </c>
      <c r="D1955" s="11">
        <v>0.0361751006321038</v>
      </c>
      <c r="E1955" s="8">
        <f t="shared" si="1"/>
        <v>0.1024216586</v>
      </c>
      <c r="F1955" s="8"/>
    </row>
    <row r="1956">
      <c r="A1956" s="10">
        <v>44764.416666666664</v>
      </c>
      <c r="B1956" s="11">
        <v>310.26</v>
      </c>
      <c r="C1956" s="11">
        <v>295.61955</v>
      </c>
      <c r="D1956" s="11">
        <v>0.0495246339425115</v>
      </c>
      <c r="E1956" s="8">
        <f t="shared" si="1"/>
        <v>0.09534458887</v>
      </c>
      <c r="F1956" s="8"/>
    </row>
    <row r="1957">
      <c r="A1957" s="10">
        <v>44764.458333333336</v>
      </c>
      <c r="B1957" s="11">
        <v>319.87</v>
      </c>
      <c r="C1957" s="11">
        <v>301.91413</v>
      </c>
      <c r="D1957" s="11">
        <v>0.0594734337210385</v>
      </c>
      <c r="E1957" s="8">
        <f t="shared" si="1"/>
        <v>0.08893094308</v>
      </c>
      <c r="F1957" s="8"/>
    </row>
    <row r="1958">
      <c r="A1958" s="10">
        <v>44764.5</v>
      </c>
      <c r="B1958" s="11">
        <v>317.12</v>
      </c>
      <c r="C1958" s="11">
        <v>307.64906</v>
      </c>
      <c r="D1958" s="11">
        <v>0.0307848819690851</v>
      </c>
      <c r="E1958" s="8">
        <f t="shared" si="1"/>
        <v>0.08318663869</v>
      </c>
      <c r="F1958" s="8"/>
    </row>
    <row r="1959">
      <c r="A1959" s="10">
        <v>44764.541666666664</v>
      </c>
      <c r="B1959" s="11">
        <v>312.49</v>
      </c>
      <c r="C1959" s="11">
        <v>310.42428</v>
      </c>
      <c r="D1959" s="11">
        <v>0.00665450524681896</v>
      </c>
      <c r="E1959" s="8">
        <f t="shared" si="1"/>
        <v>0.07804658038</v>
      </c>
      <c r="F1959" s="8"/>
    </row>
    <row r="1960">
      <c r="A1960" s="10">
        <v>44764.583333333336</v>
      </c>
      <c r="B1960" s="11">
        <v>308.92</v>
      </c>
      <c r="C1960" s="11">
        <v>308.9575</v>
      </c>
      <c r="D1960" s="11">
        <v>1.21375917399531E-4</v>
      </c>
      <c r="E1960" s="8">
        <f t="shared" si="1"/>
        <v>0.07504350103</v>
      </c>
      <c r="F1960" s="8"/>
    </row>
    <row r="1961">
      <c r="A1961" s="10">
        <v>44764.625</v>
      </c>
      <c r="B1961" s="11">
        <v>290.82</v>
      </c>
      <c r="C1961" s="11">
        <v>305.9219</v>
      </c>
      <c r="D1961" s="11">
        <v>0.0493652138013002</v>
      </c>
      <c r="E1961" s="8">
        <f t="shared" si="1"/>
        <v>0.07486245566</v>
      </c>
      <c r="F1961" s="8"/>
    </row>
    <row r="1962">
      <c r="A1962" s="10">
        <v>44764.666666666664</v>
      </c>
      <c r="B1962" s="11">
        <v>286.4</v>
      </c>
      <c r="C1962" s="11">
        <v>301.6301</v>
      </c>
      <c r="D1962" s="11">
        <v>0.0504926398260652</v>
      </c>
      <c r="E1962" s="8">
        <f t="shared" si="1"/>
        <v>0.0732820228</v>
      </c>
      <c r="F1962" s="8"/>
    </row>
    <row r="1963">
      <c r="A1963" s="10">
        <v>44764.708333333336</v>
      </c>
      <c r="B1963" s="11">
        <v>297.33</v>
      </c>
      <c r="C1963" s="11">
        <v>297.69339</v>
      </c>
      <c r="D1963" s="11">
        <v>0.00122068548448468</v>
      </c>
      <c r="E1963" s="8">
        <f t="shared" si="1"/>
        <v>0.06856271099</v>
      </c>
      <c r="F1963" s="8"/>
    </row>
    <row r="1964">
      <c r="A1964" s="10">
        <v>44764.75</v>
      </c>
      <c r="B1964" s="11">
        <v>307.31</v>
      </c>
      <c r="C1964" s="11">
        <v>294.19972</v>
      </c>
      <c r="D1964" s="11">
        <v>0.0445625169187788</v>
      </c>
      <c r="E1964" s="8">
        <f t="shared" si="1"/>
        <v>0.0651332456</v>
      </c>
      <c r="F1964" s="8"/>
    </row>
    <row r="1965">
      <c r="A1965" s="10">
        <v>44764.791666666664</v>
      </c>
      <c r="B1965" s="11">
        <v>310.15</v>
      </c>
      <c r="C1965" s="11">
        <v>291.56383</v>
      </c>
      <c r="D1965" s="11">
        <v>0.063746487347213</v>
      </c>
      <c r="E1965" s="8">
        <f t="shared" si="1"/>
        <v>0.06239459656</v>
      </c>
      <c r="F1965" s="8"/>
    </row>
    <row r="1966">
      <c r="A1966" s="10">
        <v>44764.833333333336</v>
      </c>
      <c r="B1966" s="11">
        <v>307.06</v>
      </c>
      <c r="C1966" s="11">
        <v>289.9298</v>
      </c>
      <c r="D1966" s="11">
        <v>0.0590839575649002</v>
      </c>
      <c r="E1966" s="8">
        <f t="shared" si="1"/>
        <v>0.0595537989</v>
      </c>
      <c r="F1966" s="8"/>
    </row>
    <row r="1967">
      <c r="A1967" s="10">
        <v>44764.875</v>
      </c>
      <c r="B1967" s="11">
        <v>298.12</v>
      </c>
      <c r="C1967" s="11">
        <v>290.8069</v>
      </c>
      <c r="D1967" s="11">
        <v>0.0251476151356794</v>
      </c>
      <c r="E1967" s="8">
        <f t="shared" si="1"/>
        <v>0.05630688914</v>
      </c>
      <c r="F1967" s="8"/>
    </row>
    <row r="1968">
      <c r="A1968" s="10">
        <v>44764.916666666664</v>
      </c>
      <c r="B1968" s="11">
        <v>293.03</v>
      </c>
      <c r="C1968" s="11">
        <v>294.78048</v>
      </c>
      <c r="D1968" s="11">
        <v>0.00593824937119323</v>
      </c>
      <c r="E1968" s="8">
        <f t="shared" si="1"/>
        <v>0.05431937316</v>
      </c>
      <c r="F1968" s="8"/>
    </row>
    <row r="1969">
      <c r="A1969" s="10">
        <v>44764.958333333336</v>
      </c>
      <c r="B1969" s="11">
        <v>290.29</v>
      </c>
      <c r="C1969" s="11">
        <v>301.14965</v>
      </c>
      <c r="D1969" s="11">
        <v>0.036060642939482</v>
      </c>
      <c r="E1969" s="8">
        <f t="shared" si="1"/>
        <v>0.05513159924</v>
      </c>
      <c r="F1969" s="8"/>
    </row>
    <row r="1970">
      <c r="A1970" s="10">
        <v>44765.0</v>
      </c>
      <c r="B1970" s="11">
        <v>287.88</v>
      </c>
      <c r="C1970" s="11">
        <v>308.95503</v>
      </c>
      <c r="D1970" s="11">
        <v>0.0682139080240901</v>
      </c>
      <c r="E1970" s="8">
        <f t="shared" si="1"/>
        <v>0.05574806274</v>
      </c>
      <c r="F1970" s="8"/>
    </row>
    <row r="1971">
      <c r="A1971" s="10">
        <v>44765.041666666664</v>
      </c>
      <c r="B1971" s="11">
        <v>299.22</v>
      </c>
      <c r="C1971" s="11">
        <v>296.82387</v>
      </c>
      <c r="D1971" s="11">
        <v>0.00807256505347776</v>
      </c>
      <c r="E1971" s="8">
        <f t="shared" si="1"/>
        <v>0.05456570827</v>
      </c>
      <c r="F1971" s="8"/>
    </row>
    <row r="1972">
      <c r="A1972" s="10">
        <v>44765.083333333336</v>
      </c>
      <c r="B1972" s="11">
        <v>318.26</v>
      </c>
      <c r="C1972" s="11">
        <v>279.23444</v>
      </c>
      <c r="D1972" s="11">
        <v>0.139759121403505</v>
      </c>
      <c r="E1972" s="8">
        <f t="shared" si="1"/>
        <v>0.05532643444</v>
      </c>
      <c r="F1972" s="8"/>
    </row>
    <row r="1973">
      <c r="A1973" s="10">
        <v>44765.125</v>
      </c>
      <c r="B1973" s="11">
        <v>313.2</v>
      </c>
      <c r="C1973" s="11">
        <v>260.66938</v>
      </c>
      <c r="D1973" s="11">
        <v>0.201522019962605</v>
      </c>
      <c r="E1973" s="8">
        <f t="shared" si="1"/>
        <v>0.05706016898</v>
      </c>
      <c r="F1973" s="8"/>
    </row>
    <row r="1974">
      <c r="A1974" s="10">
        <v>44765.166666666664</v>
      </c>
      <c r="B1974" s="11">
        <v>296.65</v>
      </c>
      <c r="C1974" s="11">
        <v>243.87733</v>
      </c>
      <c r="D1974" s="11">
        <v>0.216390223724361</v>
      </c>
      <c r="E1974" s="8">
        <f t="shared" si="1"/>
        <v>0.06052420756</v>
      </c>
      <c r="F1974" s="8"/>
    </row>
    <row r="1975">
      <c r="A1975" s="10">
        <v>44765.208333333336</v>
      </c>
      <c r="B1975" s="11">
        <v>282.48</v>
      </c>
      <c r="C1975" s="11">
        <v>231.4634</v>
      </c>
      <c r="D1975" s="11">
        <v>0.220408928582229</v>
      </c>
      <c r="E1975" s="8">
        <f t="shared" si="1"/>
        <v>0.06516743606</v>
      </c>
      <c r="F1975" s="8"/>
    </row>
    <row r="1976">
      <c r="A1976" s="10">
        <v>44765.25</v>
      </c>
      <c r="B1976" s="11">
        <v>267.71</v>
      </c>
      <c r="C1976" s="11">
        <v>224.88599</v>
      </c>
      <c r="D1976" s="11">
        <v>0.190425424011517</v>
      </c>
      <c r="E1976" s="8">
        <f t="shared" si="1"/>
        <v>0.06951189967</v>
      </c>
      <c r="F1976" s="8"/>
    </row>
    <row r="1977">
      <c r="A1977" s="10">
        <v>44765.291666666664</v>
      </c>
      <c r="B1977" s="11">
        <v>261.65</v>
      </c>
      <c r="C1977" s="11">
        <v>222.98346</v>
      </c>
      <c r="D1977" s="11">
        <v>0.173405417603619</v>
      </c>
      <c r="E1977" s="8">
        <f t="shared" si="1"/>
        <v>0.07416187868</v>
      </c>
      <c r="F1977" s="8"/>
    </row>
    <row r="1978">
      <c r="A1978" s="10">
        <v>44765.333333333336</v>
      </c>
      <c r="B1978" s="11">
        <v>252.57</v>
      </c>
      <c r="C1978" s="11">
        <v>224.83605</v>
      </c>
      <c r="D1978" s="11">
        <v>0.123351882404979</v>
      </c>
      <c r="E1978" s="8">
        <f t="shared" si="1"/>
        <v>0.07749589294</v>
      </c>
      <c r="F1978" s="8"/>
    </row>
    <row r="1979">
      <c r="A1979" s="10">
        <v>44765.375</v>
      </c>
      <c r="B1979" s="11">
        <v>246.13</v>
      </c>
      <c r="C1979" s="11">
        <v>229.45604</v>
      </c>
      <c r="D1979" s="11">
        <v>0.0726673396786591</v>
      </c>
      <c r="E1979" s="8">
        <f t="shared" si="1"/>
        <v>0.0790164029</v>
      </c>
      <c r="F1979" s="8"/>
    </row>
    <row r="1980">
      <c r="A1980" s="10">
        <v>44765.416666666664</v>
      </c>
      <c r="B1980" s="11">
        <v>250.25</v>
      </c>
      <c r="C1980" s="11">
        <v>236.87814</v>
      </c>
      <c r="D1980" s="11">
        <v>0.0564503757079483</v>
      </c>
      <c r="E1980" s="8">
        <f t="shared" si="1"/>
        <v>0.07930497548</v>
      </c>
      <c r="F1980" s="8"/>
    </row>
    <row r="1981">
      <c r="A1981" s="10">
        <v>44765.458333333336</v>
      </c>
      <c r="B1981" s="11">
        <v>255.36</v>
      </c>
      <c r="C1981" s="11">
        <v>246.18685</v>
      </c>
      <c r="D1981" s="11">
        <v>0.0372609259999062</v>
      </c>
      <c r="E1981" s="8">
        <f t="shared" si="1"/>
        <v>0.07837945432</v>
      </c>
      <c r="F1981" s="8"/>
    </row>
    <row r="1982">
      <c r="A1982" s="10">
        <v>44765.5</v>
      </c>
      <c r="B1982" s="11">
        <v>263.38</v>
      </c>
      <c r="C1982" s="11">
        <v>253.89471</v>
      </c>
      <c r="D1982" s="11">
        <v>0.0373591478136743</v>
      </c>
      <c r="E1982" s="8">
        <f t="shared" si="1"/>
        <v>0.07865338206</v>
      </c>
      <c r="F1982" s="8"/>
    </row>
    <row r="1983">
      <c r="A1983" s="10">
        <v>44765.541666666664</v>
      </c>
      <c r="B1983" s="11">
        <v>270.54</v>
      </c>
      <c r="C1983" s="11">
        <v>258.20192</v>
      </c>
      <c r="D1983" s="11">
        <v>0.0477846175582274</v>
      </c>
      <c r="E1983" s="8">
        <f t="shared" si="1"/>
        <v>0.08036713674</v>
      </c>
      <c r="F1983" s="8"/>
    </row>
    <row r="1984">
      <c r="A1984" s="10">
        <v>44765.583333333336</v>
      </c>
      <c r="B1984" s="11">
        <v>253.76</v>
      </c>
      <c r="C1984" s="11">
        <v>260.4679</v>
      </c>
      <c r="D1984" s="11">
        <v>0.0257532694047903</v>
      </c>
      <c r="E1984" s="8">
        <f t="shared" si="1"/>
        <v>0.08143513231</v>
      </c>
      <c r="F1984" s="8"/>
    </row>
    <row r="1985">
      <c r="A1985" s="10">
        <v>44765.625</v>
      </c>
      <c r="B1985" s="11">
        <v>219.61</v>
      </c>
      <c r="C1985" s="11">
        <v>264.07404</v>
      </c>
      <c r="D1985" s="11">
        <v>0.168377171796212</v>
      </c>
      <c r="E1985" s="8">
        <f t="shared" si="1"/>
        <v>0.08639396389</v>
      </c>
      <c r="F1985" s="8"/>
    </row>
    <row r="1986">
      <c r="A1986" s="10">
        <v>44765.666666666664</v>
      </c>
      <c r="B1986" s="11">
        <v>233.19</v>
      </c>
      <c r="C1986" s="11">
        <v>267.50969</v>
      </c>
      <c r="D1986" s="11">
        <v>0.128293259208666</v>
      </c>
      <c r="E1986" s="8">
        <f t="shared" si="1"/>
        <v>0.08963565636</v>
      </c>
      <c r="F1986" s="8"/>
    </row>
    <row r="1987">
      <c r="A1987" s="10">
        <v>44765.708333333336</v>
      </c>
      <c r="B1987" s="11">
        <v>253.52</v>
      </c>
      <c r="C1987" s="11">
        <v>272.31702</v>
      </c>
      <c r="D1987" s="11">
        <v>0.0690262400785672</v>
      </c>
      <c r="E1987" s="8">
        <f t="shared" si="1"/>
        <v>0.0924608878</v>
      </c>
      <c r="F1987" s="8"/>
    </row>
    <row r="1988">
      <c r="A1988" s="10">
        <v>44765.75</v>
      </c>
      <c r="B1988" s="11">
        <v>273.26</v>
      </c>
      <c r="C1988" s="11">
        <v>277.75867</v>
      </c>
      <c r="D1988" s="11">
        <v>0.0161963261128806</v>
      </c>
      <c r="E1988" s="8">
        <f t="shared" si="1"/>
        <v>0.09127896319</v>
      </c>
      <c r="F1988" s="8"/>
    </row>
    <row r="1989">
      <c r="A1989" s="10">
        <v>44765.791666666664</v>
      </c>
      <c r="B1989" s="11">
        <v>282.81</v>
      </c>
      <c r="C1989" s="11">
        <v>280.81711</v>
      </c>
      <c r="D1989" s="11">
        <v>0.00709675418282022</v>
      </c>
      <c r="E1989" s="8">
        <f t="shared" si="1"/>
        <v>0.08891855764</v>
      </c>
      <c r="F1989" s="8"/>
    </row>
    <row r="1990">
      <c r="A1990" s="10">
        <v>44765.833333333336</v>
      </c>
      <c r="B1990" s="11">
        <v>285.52</v>
      </c>
      <c r="C1990" s="11">
        <v>280.89665</v>
      </c>
      <c r="D1990" s="11">
        <v>0.0164592564560665</v>
      </c>
      <c r="E1990" s="8">
        <f t="shared" si="1"/>
        <v>0.08714252843</v>
      </c>
      <c r="F1990" s="8"/>
    </row>
    <row r="1991">
      <c r="A1991" s="10">
        <v>44765.875</v>
      </c>
      <c r="B1991" s="11">
        <v>288.02</v>
      </c>
      <c r="C1991" s="11">
        <v>280.19476</v>
      </c>
      <c r="D1991" s="11">
        <v>0.0279278598928831</v>
      </c>
      <c r="E1991" s="8">
        <f t="shared" si="1"/>
        <v>0.08725837196</v>
      </c>
      <c r="F1991" s="8"/>
    </row>
    <row r="1992">
      <c r="A1992" s="10">
        <v>44765.916666666664</v>
      </c>
      <c r="B1992" s="11">
        <v>289.13</v>
      </c>
      <c r="C1992" s="11">
        <v>279.80027</v>
      </c>
      <c r="D1992" s="11">
        <v>0.0333442494533689</v>
      </c>
      <c r="E1992" s="8">
        <f t="shared" si="1"/>
        <v>0.08840028863</v>
      </c>
      <c r="F1992" s="8"/>
    </row>
    <row r="1993">
      <c r="A1993" s="10">
        <v>44765.958333333336</v>
      </c>
      <c r="B1993" s="11">
        <v>287.2</v>
      </c>
      <c r="C1993" s="11">
        <v>280.26621</v>
      </c>
      <c r="D1993" s="11">
        <v>0.0247400141458365</v>
      </c>
      <c r="E1993" s="8">
        <f t="shared" si="1"/>
        <v>0.08792859576</v>
      </c>
      <c r="F1993" s="8"/>
    </row>
    <row r="1994">
      <c r="A1994" s="10">
        <v>44766.0</v>
      </c>
      <c r="B1994" s="11">
        <v>283.03</v>
      </c>
      <c r="C1994" s="11">
        <v>285.91757</v>
      </c>
      <c r="D1994" s="11">
        <v>0.0100993093918643</v>
      </c>
      <c r="E1994" s="8">
        <f t="shared" si="1"/>
        <v>0.08550715415</v>
      </c>
      <c r="F1994" s="8"/>
    </row>
    <row r="1995">
      <c r="A1995" s="10">
        <v>44766.041666666664</v>
      </c>
      <c r="B1995" s="11">
        <v>289.21</v>
      </c>
      <c r="C1995" s="11">
        <v>272.36423</v>
      </c>
      <c r="D1995" s="11">
        <v>0.0618501555802682</v>
      </c>
      <c r="E1995" s="8">
        <f t="shared" si="1"/>
        <v>0.08774788709</v>
      </c>
      <c r="F1995" s="8"/>
    </row>
    <row r="1996">
      <c r="A1996" s="10">
        <v>44766.083333333336</v>
      </c>
      <c r="B1996" s="11">
        <v>308.51</v>
      </c>
      <c r="C1996" s="11">
        <v>255.48271</v>
      </c>
      <c r="D1996" s="11">
        <v>0.207557255048688</v>
      </c>
      <c r="E1996" s="8">
        <f t="shared" si="1"/>
        <v>0.09057280933</v>
      </c>
      <c r="F1996" s="8"/>
    </row>
    <row r="1997">
      <c r="A1997" s="10">
        <v>44766.125</v>
      </c>
      <c r="B1997" s="11">
        <v>302.25</v>
      </c>
      <c r="C1997" s="11">
        <v>238.28758</v>
      </c>
      <c r="D1997" s="11">
        <v>0.268425320362899</v>
      </c>
      <c r="E1997" s="8">
        <f t="shared" si="1"/>
        <v>0.09336044684</v>
      </c>
      <c r="F1997" s="8"/>
    </row>
    <row r="1998">
      <c r="A1998" s="10">
        <v>44766.166666666664</v>
      </c>
      <c r="B1998" s="11">
        <v>281.44</v>
      </c>
      <c r="C1998" s="11">
        <v>223.02172</v>
      </c>
      <c r="D1998" s="11">
        <v>0.261939868457655</v>
      </c>
      <c r="E1998" s="8">
        <f t="shared" si="1"/>
        <v>0.09525834871</v>
      </c>
      <c r="F1998" s="8"/>
    </row>
    <row r="1999">
      <c r="A1999" s="10">
        <v>44766.208333333336</v>
      </c>
      <c r="B1999" s="11">
        <v>258.04</v>
      </c>
      <c r="C1999" s="11">
        <v>211.83086</v>
      </c>
      <c r="D1999" s="11">
        <v>0.218141681528366</v>
      </c>
      <c r="E1999" s="8">
        <f t="shared" si="1"/>
        <v>0.09516388008</v>
      </c>
      <c r="F1999" s="8"/>
    </row>
    <row r="2000">
      <c r="A2000" s="10">
        <v>44766.25</v>
      </c>
      <c r="B2000" s="11">
        <v>242.89</v>
      </c>
      <c r="C2000" s="11">
        <v>206.35456</v>
      </c>
      <c r="D2000" s="11">
        <v>0.177051769536859</v>
      </c>
      <c r="E2000" s="8">
        <f t="shared" si="1"/>
        <v>0.09460664448</v>
      </c>
      <c r="F2000" s="8"/>
    </row>
    <row r="2001">
      <c r="A2001" s="10">
        <v>44766.291666666664</v>
      </c>
      <c r="B2001" s="11">
        <v>238.56</v>
      </c>
      <c r="C2001" s="11">
        <v>205.09455</v>
      </c>
      <c r="D2001" s="11">
        <v>0.163170839985752</v>
      </c>
      <c r="E2001" s="8">
        <f t="shared" si="1"/>
        <v>0.09418020374</v>
      </c>
      <c r="F2001" s="8"/>
    </row>
    <row r="2002">
      <c r="A2002" s="10">
        <v>44766.333333333336</v>
      </c>
      <c r="B2002" s="11">
        <v>237.35</v>
      </c>
      <c r="C2002" s="11">
        <v>207.74936</v>
      </c>
      <c r="D2002" s="11">
        <v>0.142482460595787</v>
      </c>
      <c r="E2002" s="8">
        <f t="shared" si="1"/>
        <v>0.09497731117</v>
      </c>
      <c r="F2002" s="8"/>
    </row>
    <row r="2003">
      <c r="A2003" s="10">
        <v>44766.375</v>
      </c>
      <c r="B2003" s="11">
        <v>239.01</v>
      </c>
      <c r="C2003" s="11">
        <v>213.40882</v>
      </c>
      <c r="D2003" s="11">
        <v>0.119963083062827</v>
      </c>
      <c r="E2003" s="8">
        <f t="shared" si="1"/>
        <v>0.09694796714</v>
      </c>
      <c r="F2003" s="8"/>
    </row>
    <row r="2004">
      <c r="A2004" s="10">
        <v>44766.416666666664</v>
      </c>
      <c r="B2004" s="11">
        <v>244.55</v>
      </c>
      <c r="C2004" s="11">
        <v>222.21091</v>
      </c>
      <c r="D2004" s="11">
        <v>0.100531022531701</v>
      </c>
      <c r="E2004" s="8">
        <f t="shared" si="1"/>
        <v>0.09878466076</v>
      </c>
      <c r="F2004" s="8"/>
    </row>
    <row r="2005">
      <c r="A2005" s="10">
        <v>44766.458333333336</v>
      </c>
      <c r="B2005" s="11">
        <v>252.57</v>
      </c>
      <c r="C2005" s="11">
        <v>234.27277</v>
      </c>
      <c r="D2005" s="11">
        <v>0.0781022480760354</v>
      </c>
      <c r="E2005" s="8">
        <f t="shared" si="1"/>
        <v>0.1004863825</v>
      </c>
      <c r="F2005" s="8"/>
    </row>
    <row r="2006">
      <c r="A2006" s="10">
        <v>44766.5</v>
      </c>
      <c r="B2006" s="11">
        <v>264.24</v>
      </c>
      <c r="C2006" s="11">
        <v>246.52976</v>
      </c>
      <c r="D2006" s="11">
        <v>0.071838142380863</v>
      </c>
      <c r="E2006" s="8">
        <f t="shared" si="1"/>
        <v>0.1019230073</v>
      </c>
      <c r="F2006" s="8"/>
    </row>
    <row r="2007">
      <c r="A2007" s="10">
        <v>44766.541666666664</v>
      </c>
      <c r="B2007" s="11">
        <v>266.79</v>
      </c>
      <c r="C2007" s="11">
        <v>257.16603</v>
      </c>
      <c r="D2007" s="11">
        <v>0.0374231775479834</v>
      </c>
      <c r="E2007" s="8">
        <f t="shared" si="1"/>
        <v>0.1014912806</v>
      </c>
      <c r="F2007" s="8"/>
    </row>
    <row r="2008">
      <c r="A2008" s="10">
        <v>44766.583333333336</v>
      </c>
      <c r="B2008" s="11">
        <v>241.72</v>
      </c>
      <c r="C2008" s="11">
        <v>267.66396</v>
      </c>
      <c r="D2008" s="11">
        <v>0.096927356226815</v>
      </c>
      <c r="E2008" s="8">
        <f t="shared" si="1"/>
        <v>0.1044568676</v>
      </c>
      <c r="F2008" s="8"/>
    </row>
    <row r="2009">
      <c r="A2009" s="10">
        <v>44766.625</v>
      </c>
      <c r="B2009" s="11">
        <v>222.85</v>
      </c>
      <c r="C2009" s="11">
        <v>280.59722</v>
      </c>
      <c r="D2009" s="11">
        <v>0.205801112355995</v>
      </c>
      <c r="E2009" s="8">
        <f t="shared" si="1"/>
        <v>0.1060161984</v>
      </c>
      <c r="F2009" s="8"/>
    </row>
    <row r="2010">
      <c r="A2010" s="10">
        <v>44766.666666666664</v>
      </c>
      <c r="B2010" s="11">
        <v>249.31</v>
      </c>
      <c r="C2010" s="11">
        <v>293.32688</v>
      </c>
      <c r="D2010" s="11">
        <v>0.150060846793174</v>
      </c>
      <c r="E2010" s="8">
        <f t="shared" si="1"/>
        <v>0.1069231812</v>
      </c>
      <c r="F2010" s="8"/>
    </row>
    <row r="2011">
      <c r="A2011" s="10">
        <v>44766.708333333336</v>
      </c>
      <c r="B2011" s="11">
        <v>272.91</v>
      </c>
      <c r="C2011" s="11">
        <v>306.95739</v>
      </c>
      <c r="D2011" s="11">
        <v>0.110918945460149</v>
      </c>
      <c r="E2011" s="8">
        <f t="shared" si="1"/>
        <v>0.1086687106</v>
      </c>
      <c r="F2011" s="8"/>
    </row>
    <row r="2012">
      <c r="A2012" s="10">
        <v>44766.75</v>
      </c>
      <c r="B2012" s="11">
        <v>298.9</v>
      </c>
      <c r="C2012" s="11">
        <v>319.20315</v>
      </c>
      <c r="D2012" s="11">
        <v>0.0636057319609785</v>
      </c>
      <c r="E2012" s="8">
        <f t="shared" si="1"/>
        <v>0.1106441025</v>
      </c>
      <c r="F2012" s="8"/>
    </row>
    <row r="2013">
      <c r="A2013" s="10">
        <v>44766.791666666664</v>
      </c>
      <c r="B2013" s="11">
        <v>314.18</v>
      </c>
      <c r="C2013" s="11">
        <v>326.527</v>
      </c>
      <c r="D2013" s="11">
        <v>0.0378131058074829</v>
      </c>
      <c r="E2013" s="8">
        <f t="shared" si="1"/>
        <v>0.1119239505</v>
      </c>
      <c r="F2013" s="8"/>
    </row>
    <row r="2014">
      <c r="A2014" s="10">
        <v>44766.833333333336</v>
      </c>
      <c r="B2014" s="11">
        <v>314.82</v>
      </c>
      <c r="C2014" s="11">
        <v>327.07111</v>
      </c>
      <c r="D2014" s="11">
        <v>0.0374570227251192</v>
      </c>
      <c r="E2014" s="8">
        <f t="shared" si="1"/>
        <v>0.1127988575</v>
      </c>
      <c r="F2014" s="8"/>
    </row>
    <row r="2015">
      <c r="A2015" s="10">
        <v>44766.875</v>
      </c>
      <c r="B2015" s="11">
        <v>315.35</v>
      </c>
      <c r="C2015" s="11">
        <v>322.92649</v>
      </c>
      <c r="D2015" s="11">
        <v>0.0234619649815658</v>
      </c>
      <c r="E2015" s="8">
        <f t="shared" si="1"/>
        <v>0.1126127785</v>
      </c>
      <c r="F2015" s="8"/>
    </row>
    <row r="2016">
      <c r="A2016" s="10">
        <v>44766.916666666664</v>
      </c>
      <c r="B2016" s="11">
        <v>312.08</v>
      </c>
      <c r="C2016" s="11">
        <v>315.53377</v>
      </c>
      <c r="D2016" s="11">
        <v>0.0109458014589057</v>
      </c>
      <c r="E2016" s="8">
        <f t="shared" si="1"/>
        <v>0.1116795098</v>
      </c>
      <c r="F2016" s="8"/>
    </row>
    <row r="2017">
      <c r="A2017" s="10">
        <v>44766.958333333336</v>
      </c>
      <c r="B2017" s="11">
        <v>309.66</v>
      </c>
      <c r="C2017" s="11">
        <v>307.36739</v>
      </c>
      <c r="D2017" s="11">
        <v>0.00745885892449431</v>
      </c>
      <c r="E2017" s="8">
        <f t="shared" si="1"/>
        <v>0.1109594617</v>
      </c>
      <c r="F2017" s="8"/>
    </row>
    <row r="2018">
      <c r="A2018" s="10">
        <v>44764.0</v>
      </c>
      <c r="B2018" s="11">
        <v>305.09</v>
      </c>
      <c r="C2018" s="11">
        <v>289.20016</v>
      </c>
      <c r="D2018" s="11">
        <v>0.0549440913172385</v>
      </c>
      <c r="E2018" s="8">
        <f t="shared" si="1"/>
        <v>0.1128279943</v>
      </c>
      <c r="F2018" s="8"/>
    </row>
    <row r="2019">
      <c r="A2019" s="10">
        <v>44764.041666666664</v>
      </c>
      <c r="B2019" s="11">
        <v>306.95</v>
      </c>
      <c r="C2019" s="11">
        <v>295.59929</v>
      </c>
      <c r="D2019" s="11">
        <v>0.0383989758568093</v>
      </c>
      <c r="E2019" s="8">
        <f t="shared" si="1"/>
        <v>0.1118508618</v>
      </c>
      <c r="F2019" s="8"/>
    </row>
    <row r="2020">
      <c r="A2020" s="10">
        <v>44764.083333333336</v>
      </c>
      <c r="B2020" s="11">
        <v>334.55</v>
      </c>
      <c r="C2020" s="11">
        <v>298.47009</v>
      </c>
      <c r="D2020" s="11">
        <v>0.120882832849348</v>
      </c>
      <c r="E2020" s="8">
        <f t="shared" si="1"/>
        <v>0.1082394275</v>
      </c>
      <c r="F2020" s="8"/>
    </row>
    <row r="2021">
      <c r="A2021" s="10">
        <v>44764.125</v>
      </c>
      <c r="B2021" s="11">
        <v>343.68</v>
      </c>
      <c r="C2021" s="11">
        <v>298.22919</v>
      </c>
      <c r="D2021" s="11">
        <v>0.152402284967477</v>
      </c>
      <c r="E2021" s="8">
        <f t="shared" si="1"/>
        <v>0.1034051344</v>
      </c>
      <c r="F2021" s="8"/>
    </row>
    <row r="2022">
      <c r="A2022" s="10">
        <v>44764.166666666664</v>
      </c>
      <c r="B2022" s="11">
        <v>331.65</v>
      </c>
      <c r="C2022" s="11">
        <v>296.86195</v>
      </c>
      <c r="D2022" s="11">
        <v>0.117185951247709</v>
      </c>
      <c r="E2022" s="8">
        <f t="shared" si="1"/>
        <v>0.09737372117</v>
      </c>
      <c r="F2022" s="8"/>
    </row>
    <row r="2023">
      <c r="A2023" s="10">
        <v>44764.208333333336</v>
      </c>
      <c r="B2023" s="11">
        <v>321.41</v>
      </c>
      <c r="C2023" s="11">
        <v>296.07857</v>
      </c>
      <c r="D2023" s="11">
        <v>0.085556445371916</v>
      </c>
      <c r="E2023" s="8">
        <f t="shared" si="1"/>
        <v>0.09184933633</v>
      </c>
      <c r="F2023" s="8"/>
    </row>
    <row r="2024">
      <c r="A2024" s="10">
        <v>44764.25</v>
      </c>
      <c r="B2024" s="11">
        <v>314.03</v>
      </c>
      <c r="C2024" s="11">
        <v>297.10031</v>
      </c>
      <c r="D2024" s="11">
        <v>0.0569830775336451</v>
      </c>
      <c r="E2024" s="8">
        <f t="shared" si="1"/>
        <v>0.08684647417</v>
      </c>
      <c r="F2024" s="8"/>
    </row>
    <row r="2025">
      <c r="A2025" s="10">
        <v>44764.291666666664</v>
      </c>
      <c r="B2025" s="11">
        <v>307.1</v>
      </c>
      <c r="C2025" s="11">
        <v>299.05069</v>
      </c>
      <c r="D2025" s="11">
        <v>0.0269162060786418</v>
      </c>
      <c r="E2025" s="8">
        <f t="shared" si="1"/>
        <v>0.08116919775</v>
      </c>
      <c r="F2025" s="8"/>
    </row>
    <row r="2026">
      <c r="A2026" s="10">
        <v>44764.333333333336</v>
      </c>
      <c r="B2026" s="11">
        <v>302.33</v>
      </c>
      <c r="C2026" s="11">
        <v>301.43017</v>
      </c>
      <c r="D2026" s="11">
        <v>0.00298520217800364</v>
      </c>
      <c r="E2026" s="8">
        <f t="shared" si="1"/>
        <v>0.07535681199</v>
      </c>
      <c r="F2026" s="8"/>
    </row>
    <row r="2027">
      <c r="A2027" s="10">
        <v>44764.375</v>
      </c>
      <c r="B2027" s="11">
        <v>302.22</v>
      </c>
      <c r="C2027" s="11">
        <v>304.82372</v>
      </c>
      <c r="D2027" s="11">
        <v>0.00854172372150026</v>
      </c>
      <c r="E2027" s="8">
        <f t="shared" si="1"/>
        <v>0.07071425535</v>
      </c>
      <c r="F2027" s="8"/>
    </row>
    <row r="2028">
      <c r="A2028" s="10">
        <v>44764.416666666664</v>
      </c>
      <c r="B2028" s="11">
        <v>310.26</v>
      </c>
      <c r="C2028" s="11">
        <v>309.66111</v>
      </c>
      <c r="D2028" s="11">
        <v>0.00193401748123935</v>
      </c>
      <c r="E2028" s="8">
        <f t="shared" si="1"/>
        <v>0.0666060468</v>
      </c>
      <c r="F2028" s="8"/>
    </row>
    <row r="2029">
      <c r="A2029" s="10">
        <v>44764.458333333336</v>
      </c>
      <c r="B2029" s="11">
        <v>319.87</v>
      </c>
      <c r="C2029" s="11">
        <v>315.69136</v>
      </c>
      <c r="D2029" s="11">
        <v>0.0132364724837576</v>
      </c>
      <c r="E2029" s="8">
        <f t="shared" si="1"/>
        <v>0.06390330615</v>
      </c>
      <c r="F2029" s="8"/>
    </row>
    <row r="2030">
      <c r="A2030" s="10">
        <v>44764.5</v>
      </c>
      <c r="B2030" s="11">
        <v>317.12</v>
      </c>
      <c r="C2030" s="11">
        <v>319.70872</v>
      </c>
      <c r="D2030" s="11">
        <v>0.00809712040384767</v>
      </c>
      <c r="E2030" s="8">
        <f t="shared" si="1"/>
        <v>0.06124743024</v>
      </c>
      <c r="F2030" s="8"/>
    </row>
    <row r="2031">
      <c r="A2031" s="10">
        <v>44764.541666666664</v>
      </c>
      <c r="B2031" s="11">
        <v>312.49</v>
      </c>
      <c r="C2031" s="11">
        <v>319.89745</v>
      </c>
      <c r="D2031" s="11">
        <v>0.0231557019288524</v>
      </c>
      <c r="E2031" s="8">
        <f t="shared" si="1"/>
        <v>0.06065295209</v>
      </c>
      <c r="F2031" s="8"/>
    </row>
    <row r="2032">
      <c r="A2032" s="10">
        <v>44764.583333333336</v>
      </c>
      <c r="B2032" s="11">
        <v>308.92</v>
      </c>
      <c r="C2032" s="11">
        <v>316.0362</v>
      </c>
      <c r="D2032" s="11">
        <v>0.0225170407693801</v>
      </c>
      <c r="E2032" s="8">
        <f t="shared" si="1"/>
        <v>0.05755252228</v>
      </c>
      <c r="F2032" s="8"/>
    </row>
    <row r="2033">
      <c r="A2033" s="10">
        <v>44764.625</v>
      </c>
      <c r="B2033" s="11">
        <v>290.82</v>
      </c>
      <c r="C2033" s="11">
        <v>311.76073</v>
      </c>
      <c r="D2033" s="11">
        <v>0.0671692358431417</v>
      </c>
      <c r="E2033" s="8">
        <f t="shared" si="1"/>
        <v>0.05177619409</v>
      </c>
      <c r="F2033" s="8"/>
    </row>
    <row r="2034">
      <c r="A2034" s="10">
        <v>44764.666666666664</v>
      </c>
      <c r="B2034" s="11">
        <v>286.4</v>
      </c>
      <c r="C2034" s="11">
        <v>307.26361</v>
      </c>
      <c r="D2034" s="11">
        <v>0.0679013372263642</v>
      </c>
      <c r="E2034" s="8">
        <f t="shared" si="1"/>
        <v>0.04835288119</v>
      </c>
      <c r="F2034" s="8"/>
    </row>
    <row r="2035">
      <c r="A2035" s="10">
        <v>44764.708333333336</v>
      </c>
      <c r="B2035" s="11">
        <v>297.33</v>
      </c>
      <c r="C2035" s="11">
        <v>303.21864</v>
      </c>
      <c r="D2035" s="11">
        <v>0.0194204419622751</v>
      </c>
      <c r="E2035" s="8">
        <f t="shared" si="1"/>
        <v>0.04454044354</v>
      </c>
      <c r="F2035" s="8"/>
    </row>
    <row r="2036">
      <c r="A2036" s="10">
        <v>44764.75</v>
      </c>
      <c r="B2036" s="11">
        <v>307.31</v>
      </c>
      <c r="C2036" s="11">
        <v>299.10933</v>
      </c>
      <c r="D2036" s="11">
        <v>0.0274169648937397</v>
      </c>
      <c r="E2036" s="8">
        <f t="shared" si="1"/>
        <v>0.04303257825</v>
      </c>
      <c r="F2036" s="8"/>
    </row>
    <row r="2037">
      <c r="A2037" s="10">
        <v>44764.791666666664</v>
      </c>
      <c r="B2037" s="11">
        <v>310.15</v>
      </c>
      <c r="C2037" s="11">
        <v>296.06643</v>
      </c>
      <c r="D2037" s="11">
        <v>0.0475689526840309</v>
      </c>
      <c r="E2037" s="8">
        <f t="shared" si="1"/>
        <v>0.04343907187</v>
      </c>
      <c r="F2037" s="8"/>
    </row>
    <row r="2038">
      <c r="A2038" s="10">
        <v>44764.833333333336</v>
      </c>
      <c r="B2038" s="11">
        <v>307.06</v>
      </c>
      <c r="C2038" s="11">
        <v>295.15469</v>
      </c>
      <c r="D2038" s="11">
        <v>0.0403358320343816</v>
      </c>
      <c r="E2038" s="8">
        <f t="shared" si="1"/>
        <v>0.04355902226</v>
      </c>
      <c r="F2038" s="8"/>
    </row>
    <row r="2039">
      <c r="A2039" s="10">
        <v>44764.875</v>
      </c>
      <c r="B2039" s="11">
        <v>298.12</v>
      </c>
      <c r="C2039" s="11">
        <v>297.45121</v>
      </c>
      <c r="D2039" s="11">
        <v>0.00224840235143101</v>
      </c>
      <c r="E2039" s="8">
        <f t="shared" si="1"/>
        <v>0.04267512382</v>
      </c>
      <c r="F2039" s="8"/>
    </row>
    <row r="2040">
      <c r="A2040" s="10">
        <v>44764.916666666664</v>
      </c>
      <c r="B2040" s="11">
        <v>293.03</v>
      </c>
      <c r="C2040" s="11">
        <v>302.61228</v>
      </c>
      <c r="D2040" s="11">
        <v>0.0316652053908718</v>
      </c>
      <c r="E2040" s="8">
        <f t="shared" si="1"/>
        <v>0.04353843231</v>
      </c>
      <c r="F2040" s="8"/>
    </row>
    <row r="2041">
      <c r="A2041" s="10">
        <v>44764.958333333336</v>
      </c>
      <c r="B2041" s="11">
        <v>290.29</v>
      </c>
      <c r="C2041" s="11">
        <v>309.27351</v>
      </c>
      <c r="D2041" s="11">
        <v>0.0613809763403272</v>
      </c>
      <c r="E2041" s="8">
        <f t="shared" si="1"/>
        <v>0.0457851872</v>
      </c>
      <c r="F2041" s="8"/>
    </row>
    <row r="2042">
      <c r="A2042" s="10">
        <v>44765.0</v>
      </c>
      <c r="B2042" s="11">
        <v>287.88</v>
      </c>
      <c r="C2042" s="11">
        <v>309.62245</v>
      </c>
      <c r="D2042" s="11">
        <v>0.0702224596439955</v>
      </c>
      <c r="E2042" s="8">
        <f t="shared" si="1"/>
        <v>0.04642178589</v>
      </c>
      <c r="F2042" s="8"/>
    </row>
    <row r="2043">
      <c r="A2043" s="10">
        <v>44765.041666666664</v>
      </c>
      <c r="B2043" s="11">
        <v>299.22</v>
      </c>
      <c r="C2043" s="11">
        <v>304.02174</v>
      </c>
      <c r="D2043" s="11">
        <v>0.0157940678847505</v>
      </c>
      <c r="E2043" s="8">
        <f t="shared" si="1"/>
        <v>0.04547991472</v>
      </c>
      <c r="F2043" s="8"/>
    </row>
    <row r="2044">
      <c r="A2044" s="10">
        <v>44765.083333333336</v>
      </c>
      <c r="B2044" s="11">
        <v>318.26</v>
      </c>
      <c r="C2044" s="11">
        <v>292.64253</v>
      </c>
      <c r="D2044" s="11">
        <v>0.0875384381074069</v>
      </c>
      <c r="E2044" s="8">
        <f t="shared" si="1"/>
        <v>0.04409056494</v>
      </c>
      <c r="F2044" s="8"/>
    </row>
    <row r="2045">
      <c r="A2045" s="10">
        <v>44765.125</v>
      </c>
      <c r="B2045" s="11">
        <v>313.2</v>
      </c>
      <c r="C2045" s="11">
        <v>279.10954</v>
      </c>
      <c r="D2045" s="11">
        <v>0.12214007446682</v>
      </c>
      <c r="E2045" s="8">
        <f t="shared" si="1"/>
        <v>0.0428296395</v>
      </c>
      <c r="F2045" s="8"/>
    </row>
    <row r="2046">
      <c r="A2046" s="10">
        <v>44765.166666666664</v>
      </c>
      <c r="B2046" s="11">
        <v>296.65</v>
      </c>
      <c r="C2046" s="11">
        <v>265.72218</v>
      </c>
      <c r="D2046" s="11">
        <v>0.116391563549568</v>
      </c>
      <c r="E2046" s="8">
        <f t="shared" si="1"/>
        <v>0.04279654001</v>
      </c>
      <c r="F2046" s="8"/>
    </row>
    <row r="2047">
      <c r="A2047" s="10">
        <v>44765.208333333336</v>
      </c>
      <c r="B2047" s="11">
        <v>282.48</v>
      </c>
      <c r="C2047" s="11">
        <v>255.19895</v>
      </c>
      <c r="D2047" s="11">
        <v>0.106901105980255</v>
      </c>
      <c r="E2047" s="8">
        <f t="shared" si="1"/>
        <v>0.04368590087</v>
      </c>
      <c r="F2047" s="8"/>
    </row>
    <row r="2048">
      <c r="A2048" s="10">
        <v>44765.25</v>
      </c>
      <c r="B2048" s="11">
        <v>267.71</v>
      </c>
      <c r="C2048" s="11">
        <v>249.28649</v>
      </c>
      <c r="D2048" s="11">
        <v>0.0739049677341118</v>
      </c>
      <c r="E2048" s="8">
        <f t="shared" si="1"/>
        <v>0.04439097963</v>
      </c>
      <c r="F2048" s="8"/>
    </row>
    <row r="2049">
      <c r="A2049" s="10">
        <v>44765.291666666664</v>
      </c>
      <c r="B2049" s="11">
        <v>261.65</v>
      </c>
      <c r="C2049" s="11">
        <v>247.03315</v>
      </c>
      <c r="D2049" s="11">
        <v>0.0591695891826662</v>
      </c>
      <c r="E2049" s="8">
        <f t="shared" si="1"/>
        <v>0.04573487059</v>
      </c>
      <c r="F2049" s="8"/>
    </row>
    <row r="2050">
      <c r="A2050" s="10">
        <v>44765.333333333336</v>
      </c>
      <c r="B2050" s="11">
        <v>252.57</v>
      </c>
      <c r="C2050" s="11">
        <v>247.77269</v>
      </c>
      <c r="D2050" s="11">
        <v>0.019361738373991</v>
      </c>
      <c r="E2050" s="8">
        <f t="shared" si="1"/>
        <v>0.04641722627</v>
      </c>
      <c r="F2050" s="8"/>
    </row>
    <row r="2051">
      <c r="A2051" s="10">
        <v>44765.375</v>
      </c>
      <c r="B2051" s="11">
        <v>246.13</v>
      </c>
      <c r="C2051" s="11">
        <v>251.30097</v>
      </c>
      <c r="D2051" s="11">
        <v>0.020576800797864</v>
      </c>
      <c r="E2051" s="8">
        <f t="shared" si="1"/>
        <v>0.04691868781</v>
      </c>
      <c r="F2051" s="8"/>
    </row>
    <row r="2052">
      <c r="A2052" s="10">
        <v>44765.416666666664</v>
      </c>
      <c r="B2052" s="11">
        <v>250.25</v>
      </c>
      <c r="C2052" s="11">
        <v>257.58998</v>
      </c>
      <c r="D2052" s="11">
        <v>0.0284948195578105</v>
      </c>
      <c r="E2052" s="8">
        <f t="shared" si="1"/>
        <v>0.0480253879</v>
      </c>
      <c r="F2052" s="8"/>
    </row>
    <row r="2053">
      <c r="A2053" s="10">
        <v>44765.458333333336</v>
      </c>
      <c r="B2053" s="11">
        <v>255.36</v>
      </c>
      <c r="C2053" s="11">
        <v>265.72695</v>
      </c>
      <c r="D2053" s="11">
        <v>0.0390135437899692</v>
      </c>
      <c r="E2053" s="8">
        <f t="shared" si="1"/>
        <v>0.04909943254</v>
      </c>
      <c r="F2053" s="8"/>
    </row>
    <row r="2054">
      <c r="A2054" s="10">
        <v>44765.5</v>
      </c>
      <c r="B2054" s="11">
        <v>263.38</v>
      </c>
      <c r="C2054" s="11">
        <v>271.94817</v>
      </c>
      <c r="D2054" s="11">
        <v>0.0315066286344196</v>
      </c>
      <c r="E2054" s="8">
        <f t="shared" si="1"/>
        <v>0.05007482871</v>
      </c>
      <c r="F2054" s="8"/>
    </row>
    <row r="2055">
      <c r="A2055" s="10">
        <v>44765.541666666664</v>
      </c>
      <c r="B2055" s="11">
        <v>270.54</v>
      </c>
      <c r="C2055" s="11">
        <v>273.65003</v>
      </c>
      <c r="D2055" s="11">
        <v>0.0113649905318848</v>
      </c>
      <c r="E2055" s="8">
        <f t="shared" si="1"/>
        <v>0.04958354907</v>
      </c>
      <c r="F2055" s="8"/>
    </row>
    <row r="2056">
      <c r="A2056" s="10">
        <v>44765.583333333336</v>
      </c>
      <c r="B2056" s="11">
        <v>253.76</v>
      </c>
      <c r="C2056" s="11">
        <v>271.07656</v>
      </c>
      <c r="D2056" s="11">
        <v>0.063880698500822</v>
      </c>
      <c r="E2056" s="8">
        <f t="shared" si="1"/>
        <v>0.05130703481</v>
      </c>
      <c r="F2056" s="8"/>
    </row>
    <row r="2057">
      <c r="A2057" s="10">
        <v>44765.625</v>
      </c>
      <c r="B2057" s="11">
        <v>219.61</v>
      </c>
      <c r="C2057" s="11">
        <v>268.69894</v>
      </c>
      <c r="D2057" s="11">
        <v>0.182691230564586</v>
      </c>
      <c r="E2057" s="8">
        <f t="shared" si="1"/>
        <v>0.05612045126</v>
      </c>
      <c r="F2057" s="8"/>
    </row>
    <row r="2058">
      <c r="A2058" s="10">
        <v>44765.666666666664</v>
      </c>
      <c r="B2058" s="11">
        <v>233.19</v>
      </c>
      <c r="C2058" s="11">
        <v>266.23201</v>
      </c>
      <c r="D2058" s="11">
        <v>0.124109831871832</v>
      </c>
      <c r="E2058" s="8">
        <f t="shared" si="1"/>
        <v>0.05846247187</v>
      </c>
      <c r="F2058" s="8"/>
    </row>
    <row r="2059">
      <c r="A2059" s="10">
        <v>44765.708333333336</v>
      </c>
      <c r="B2059" s="11">
        <v>253.52</v>
      </c>
      <c r="C2059" s="11">
        <v>265.06187</v>
      </c>
      <c r="D2059" s="11">
        <v>0.0435440601094378</v>
      </c>
      <c r="E2059" s="8">
        <f t="shared" si="1"/>
        <v>0.05946762262</v>
      </c>
      <c r="F2059" s="8"/>
    </row>
    <row r="2060">
      <c r="A2060" s="10">
        <v>44765.75</v>
      </c>
      <c r="B2060" s="11">
        <v>273.26</v>
      </c>
      <c r="C2060" s="11">
        <v>265.30526</v>
      </c>
      <c r="D2060" s="11">
        <v>0.0299833482381767</v>
      </c>
      <c r="E2060" s="8">
        <f t="shared" si="1"/>
        <v>0.05957455526</v>
      </c>
      <c r="F2060" s="8"/>
    </row>
    <row r="2061">
      <c r="A2061" s="10">
        <v>44765.791666666664</v>
      </c>
      <c r="B2061" s="11">
        <v>282.81</v>
      </c>
      <c r="C2061" s="11">
        <v>265.18161</v>
      </c>
      <c r="D2061" s="11">
        <v>0.0664766685744159</v>
      </c>
      <c r="E2061" s="8">
        <f t="shared" si="1"/>
        <v>0.06036237676</v>
      </c>
      <c r="F2061" s="8"/>
    </row>
    <row r="2062">
      <c r="A2062" s="10">
        <v>44765.833333333336</v>
      </c>
      <c r="B2062" s="11">
        <v>285.52</v>
      </c>
      <c r="C2062" s="11">
        <v>264.35828</v>
      </c>
      <c r="D2062" s="11">
        <v>0.0800493935729949</v>
      </c>
      <c r="E2062" s="8">
        <f t="shared" si="1"/>
        <v>0.06201710849</v>
      </c>
      <c r="F2062" s="8"/>
    </row>
    <row r="2063">
      <c r="A2063" s="10">
        <v>44765.875</v>
      </c>
      <c r="B2063" s="11">
        <v>288.02</v>
      </c>
      <c r="C2063" s="11">
        <v>264.74305</v>
      </c>
      <c r="D2063" s="11">
        <v>0.0879227991065299</v>
      </c>
      <c r="E2063" s="8">
        <f t="shared" si="1"/>
        <v>0.06558687502</v>
      </c>
      <c r="F2063" s="8"/>
    </row>
    <row r="2064">
      <c r="A2064" s="10">
        <v>44765.916666666664</v>
      </c>
      <c r="B2064" s="11">
        <v>289.13</v>
      </c>
      <c r="C2064" s="11">
        <v>267.21824</v>
      </c>
      <c r="D2064" s="11">
        <v>0.0819994922502296</v>
      </c>
      <c r="E2064" s="8">
        <f t="shared" si="1"/>
        <v>0.06768413697</v>
      </c>
      <c r="F2064" s="8"/>
    </row>
    <row r="2065">
      <c r="A2065" s="10">
        <v>44765.958333333336</v>
      </c>
      <c r="B2065" s="11">
        <v>287.2</v>
      </c>
      <c r="C2065" s="11">
        <v>271.75287</v>
      </c>
      <c r="D2065" s="11">
        <v>0.0568425643489984</v>
      </c>
      <c r="E2065" s="8">
        <f t="shared" si="1"/>
        <v>0.06749503647</v>
      </c>
      <c r="F2065" s="8"/>
    </row>
    <row r="2066">
      <c r="A2066" s="10">
        <v>44766.0</v>
      </c>
      <c r="B2066" s="11">
        <v>283.03</v>
      </c>
      <c r="C2066" s="11">
        <v>290.13515</v>
      </c>
      <c r="D2066" s="11">
        <v>0.0244891044742425</v>
      </c>
      <c r="E2066" s="8">
        <f t="shared" si="1"/>
        <v>0.06558948001</v>
      </c>
      <c r="F2066" s="8"/>
    </row>
    <row r="2067">
      <c r="A2067" s="10">
        <v>44766.041666666664</v>
      </c>
      <c r="B2067" s="11">
        <v>289.21</v>
      </c>
      <c r="C2067" s="11">
        <v>275.50691</v>
      </c>
      <c r="D2067" s="11">
        <v>0.049737736160592</v>
      </c>
      <c r="E2067" s="8">
        <f t="shared" si="1"/>
        <v>0.06700379952</v>
      </c>
      <c r="F2067" s="8"/>
    </row>
    <row r="2068">
      <c r="A2068" s="10">
        <v>44766.083333333336</v>
      </c>
      <c r="B2068" s="11">
        <v>308.51</v>
      </c>
      <c r="C2068" s="11">
        <v>257.15773</v>
      </c>
      <c r="D2068" s="11">
        <v>0.199691722274885</v>
      </c>
      <c r="E2068" s="8">
        <f t="shared" si="1"/>
        <v>0.07167685303</v>
      </c>
      <c r="F2068" s="8"/>
    </row>
    <row r="2069">
      <c r="A2069" s="10">
        <v>44766.125</v>
      </c>
      <c r="B2069" s="11">
        <v>302.25</v>
      </c>
      <c r="C2069" s="11">
        <v>238.59984</v>
      </c>
      <c r="D2069" s="11">
        <v>0.266765308811606</v>
      </c>
      <c r="E2069" s="8">
        <f t="shared" si="1"/>
        <v>0.07770290446</v>
      </c>
      <c r="F2069" s="8"/>
    </row>
    <row r="2070">
      <c r="A2070" s="10">
        <v>44766.166666666664</v>
      </c>
      <c r="B2070" s="11">
        <v>281.44</v>
      </c>
      <c r="C2070" s="11">
        <v>221.1532</v>
      </c>
      <c r="D2070" s="11">
        <v>0.272601979080565</v>
      </c>
      <c r="E2070" s="8">
        <f t="shared" si="1"/>
        <v>0.08421167177</v>
      </c>
      <c r="F2070" s="8"/>
    </row>
    <row r="2071">
      <c r="A2071" s="10">
        <v>44766.208333333336</v>
      </c>
      <c r="B2071" s="11">
        <v>258.04</v>
      </c>
      <c r="C2071" s="11">
        <v>206.94439</v>
      </c>
      <c r="D2071" s="11">
        <v>0.246905026031389</v>
      </c>
      <c r="E2071" s="8">
        <f t="shared" si="1"/>
        <v>0.09004516844</v>
      </c>
      <c r="F2071" s="8"/>
    </row>
    <row r="2072">
      <c r="A2072" s="10">
        <v>44766.25</v>
      </c>
      <c r="B2072" s="11">
        <v>242.89</v>
      </c>
      <c r="C2072" s="11">
        <v>199.30077</v>
      </c>
      <c r="D2072" s="11">
        <v>0.218710795748556</v>
      </c>
      <c r="E2072" s="8">
        <f t="shared" si="1"/>
        <v>0.09607874461</v>
      </c>
      <c r="F2072" s="8"/>
    </row>
    <row r="2073">
      <c r="A2073" s="10">
        <v>44766.291666666664</v>
      </c>
      <c r="B2073" s="11">
        <v>238.56</v>
      </c>
      <c r="C2073" s="11">
        <v>197.9814</v>
      </c>
      <c r="D2073" s="11">
        <v>0.204961678218256</v>
      </c>
      <c r="E2073" s="8">
        <f t="shared" si="1"/>
        <v>0.102153415</v>
      </c>
      <c r="F2073" s="8"/>
    </row>
    <row r="2074">
      <c r="A2074" s="10">
        <v>44766.333333333336</v>
      </c>
      <c r="B2074" s="11">
        <v>237.35</v>
      </c>
      <c r="C2074" s="11">
        <v>202.33794</v>
      </c>
      <c r="D2074" s="11">
        <v>0.173037543033204</v>
      </c>
      <c r="E2074" s="8">
        <f t="shared" si="1"/>
        <v>0.1085565735</v>
      </c>
      <c r="F2074" s="8"/>
    </row>
    <row r="2075">
      <c r="A2075" s="10">
        <v>44766.375</v>
      </c>
      <c r="B2075" s="11">
        <v>239.01</v>
      </c>
      <c r="C2075" s="11">
        <v>210.36111</v>
      </c>
      <c r="D2075" s="11">
        <v>0.136189098831052</v>
      </c>
      <c r="E2075" s="8">
        <f t="shared" si="1"/>
        <v>0.1133737526</v>
      </c>
      <c r="F2075" s="8"/>
    </row>
    <row r="2076">
      <c r="A2076" s="10">
        <v>44766.416666666664</v>
      </c>
      <c r="B2076" s="11">
        <v>244.55</v>
      </c>
      <c r="C2076" s="11">
        <v>221.85541</v>
      </c>
      <c r="D2076" s="11">
        <v>0.102294507941005</v>
      </c>
      <c r="E2076" s="8">
        <f t="shared" si="1"/>
        <v>0.1164487396</v>
      </c>
      <c r="F2076" s="8"/>
    </row>
    <row r="2077">
      <c r="A2077" s="10">
        <v>44766.458333333336</v>
      </c>
      <c r="B2077" s="11">
        <v>252.57</v>
      </c>
      <c r="C2077" s="11">
        <v>236.99468</v>
      </c>
      <c r="D2077" s="11">
        <v>0.0657201250255913</v>
      </c>
      <c r="E2077" s="8">
        <f t="shared" si="1"/>
        <v>0.1175615138</v>
      </c>
      <c r="F2077" s="8"/>
    </row>
    <row r="2078">
      <c r="A2078" s="10">
        <v>44766.5</v>
      </c>
      <c r="B2078" s="11">
        <v>264.24</v>
      </c>
      <c r="C2078" s="11">
        <v>252.05494</v>
      </c>
      <c r="D2078" s="11">
        <v>0.0483428731847113</v>
      </c>
      <c r="E2078" s="8">
        <f t="shared" si="1"/>
        <v>0.118263024</v>
      </c>
      <c r="F2078" s="8"/>
    </row>
    <row r="2079">
      <c r="A2079" s="10">
        <v>44766.541666666664</v>
      </c>
      <c r="B2079" s="11">
        <v>266.79</v>
      </c>
      <c r="C2079" s="11">
        <v>264.75545</v>
      </c>
      <c r="D2079" s="11">
        <v>0.00768463878647266</v>
      </c>
      <c r="E2079" s="8">
        <f t="shared" si="1"/>
        <v>0.118109676</v>
      </c>
      <c r="F2079" s="8"/>
    </row>
    <row r="2080">
      <c r="A2080" s="10">
        <v>44766.583333333336</v>
      </c>
      <c r="B2080" s="11">
        <v>241.72</v>
      </c>
      <c r="C2080" s="11">
        <v>276.5085</v>
      </c>
      <c r="D2080" s="11">
        <v>0.125813492171126</v>
      </c>
      <c r="E2080" s="8">
        <f t="shared" si="1"/>
        <v>0.1206902091</v>
      </c>
      <c r="F2080" s="8"/>
    </row>
    <row r="2081">
      <c r="A2081" s="10">
        <v>44766.625</v>
      </c>
      <c r="B2081" s="11">
        <v>222.85</v>
      </c>
      <c r="C2081" s="11">
        <v>289.86962</v>
      </c>
      <c r="D2081" s="11">
        <v>0.2312060849978</v>
      </c>
      <c r="E2081" s="8">
        <f t="shared" si="1"/>
        <v>0.1227116614</v>
      </c>
      <c r="F2081" s="8"/>
    </row>
    <row r="2082">
      <c r="A2082" s="10">
        <v>44766.666666666664</v>
      </c>
      <c r="B2082" s="11">
        <v>249.31</v>
      </c>
      <c r="C2082" s="11">
        <v>301.56766</v>
      </c>
      <c r="D2082" s="11">
        <v>0.173286684653122</v>
      </c>
      <c r="E2082" s="8">
        <f t="shared" si="1"/>
        <v>0.1247606969</v>
      </c>
      <c r="F2082" s="8"/>
    </row>
    <row r="2083">
      <c r="A2083" s="10">
        <v>44766.708333333336</v>
      </c>
      <c r="B2083" s="11">
        <v>272.91</v>
      </c>
      <c r="C2083" s="11">
        <v>312.42177</v>
      </c>
      <c r="D2083" s="11">
        <v>0.126469323824648</v>
      </c>
      <c r="E2083" s="8">
        <f t="shared" si="1"/>
        <v>0.1282159162</v>
      </c>
      <c r="F2083" s="8"/>
    </row>
    <row r="2084">
      <c r="A2084" s="10">
        <v>44766.75</v>
      </c>
      <c r="B2084" s="11">
        <v>298.9</v>
      </c>
      <c r="C2084" s="11">
        <v>320.8636</v>
      </c>
      <c r="D2084" s="11">
        <v>0.0684515164699269</v>
      </c>
      <c r="E2084" s="8">
        <f t="shared" si="1"/>
        <v>0.1298187566</v>
      </c>
      <c r="F2084" s="8"/>
    </row>
    <row r="2085">
      <c r="A2085" s="10">
        <v>44766.791666666664</v>
      </c>
      <c r="B2085" s="11">
        <v>314.18</v>
      </c>
      <c r="C2085" s="11">
        <v>324.90193</v>
      </c>
      <c r="D2085" s="11">
        <v>0.0330005118775379</v>
      </c>
      <c r="E2085" s="8">
        <f t="shared" si="1"/>
        <v>0.1284239167</v>
      </c>
      <c r="F2085" s="8"/>
    </row>
    <row r="2086">
      <c r="A2086" s="10">
        <v>44766.833333333336</v>
      </c>
      <c r="B2086" s="11">
        <v>314.82</v>
      </c>
      <c r="C2086" s="11">
        <v>324.07024</v>
      </c>
      <c r="D2086" s="11">
        <v>0.0285439354135079</v>
      </c>
      <c r="E2086" s="8">
        <f t="shared" si="1"/>
        <v>0.1262778559</v>
      </c>
      <c r="F2086" s="8"/>
    </row>
    <row r="2087">
      <c r="A2087" s="10">
        <v>44766.875</v>
      </c>
      <c r="B2087" s="11">
        <v>315.35</v>
      </c>
      <c r="C2087" s="11">
        <v>320.26675</v>
      </c>
      <c r="D2087" s="11">
        <v>0.0153520463800877</v>
      </c>
      <c r="E2087" s="8">
        <f t="shared" si="1"/>
        <v>0.1232540746</v>
      </c>
      <c r="F2087" s="8"/>
    </row>
    <row r="2088">
      <c r="A2088" s="10">
        <v>44766.916666666664</v>
      </c>
      <c r="B2088" s="11">
        <v>312.08</v>
      </c>
      <c r="C2088" s="11">
        <v>314.066</v>
      </c>
      <c r="D2088" s="11">
        <v>0.00632351161857695</v>
      </c>
      <c r="E2088" s="8">
        <f t="shared" si="1"/>
        <v>0.1201009087</v>
      </c>
      <c r="F2088" s="8"/>
    </row>
    <row r="2089">
      <c r="A2089" s="10">
        <v>44766.958333333336</v>
      </c>
      <c r="B2089" s="11">
        <v>309.66</v>
      </c>
      <c r="C2089" s="11">
        <v>307.18673</v>
      </c>
      <c r="D2089" s="11">
        <v>0.00805135690594451</v>
      </c>
      <c r="E2089" s="8">
        <f t="shared" si="1"/>
        <v>0.1180679417</v>
      </c>
      <c r="F2089" s="8"/>
    </row>
    <row r="2090">
      <c r="A2090" s="10">
        <v>44767.0</v>
      </c>
      <c r="B2090" s="11">
        <v>307.81</v>
      </c>
      <c r="C2090" s="11">
        <v>302.319</v>
      </c>
      <c r="D2090" s="11">
        <v>0.0181629338546369</v>
      </c>
      <c r="E2090" s="8">
        <f t="shared" si="1"/>
        <v>0.1178043513</v>
      </c>
      <c r="F2090" s="8"/>
    </row>
    <row r="2091">
      <c r="A2091" s="10">
        <v>44767.041666666664</v>
      </c>
      <c r="B2091" s="11">
        <v>313.84</v>
      </c>
      <c r="C2091" s="11">
        <v>287.08583</v>
      </c>
      <c r="D2091" s="11">
        <v>0.0931922345313942</v>
      </c>
      <c r="E2091" s="8">
        <f t="shared" si="1"/>
        <v>0.1196149554</v>
      </c>
      <c r="F2091" s="8"/>
    </row>
    <row r="2092">
      <c r="A2092" s="10">
        <v>44767.083333333336</v>
      </c>
      <c r="B2092" s="11">
        <v>323.97</v>
      </c>
      <c r="C2092" s="11">
        <v>268.01453</v>
      </c>
      <c r="D2092" s="11">
        <v>0.208777747982544</v>
      </c>
      <c r="E2092" s="8">
        <f t="shared" si="1"/>
        <v>0.1199935398</v>
      </c>
      <c r="F2092" s="8"/>
    </row>
    <row r="2093">
      <c r="A2093" s="10">
        <v>44767.125</v>
      </c>
      <c r="B2093" s="11">
        <v>315.36</v>
      </c>
      <c r="C2093" s="11">
        <v>248.13288</v>
      </c>
      <c r="D2093" s="11">
        <v>0.270931929698313</v>
      </c>
      <c r="E2093" s="8">
        <f t="shared" si="1"/>
        <v>0.120167149</v>
      </c>
      <c r="F2093" s="8"/>
    </row>
    <row r="2094">
      <c r="A2094" s="10">
        <v>44767.166666666664</v>
      </c>
      <c r="B2094" s="11">
        <v>290.05</v>
      </c>
      <c r="C2094" s="11">
        <v>228.82423</v>
      </c>
      <c r="D2094" s="11">
        <v>0.267566813182327</v>
      </c>
      <c r="E2094" s="8">
        <f t="shared" si="1"/>
        <v>0.1199573504</v>
      </c>
      <c r="F2094" s="8"/>
    </row>
    <row r="2095">
      <c r="A2095" s="10">
        <v>44767.208333333336</v>
      </c>
      <c r="B2095" s="11">
        <v>273.55</v>
      </c>
      <c r="C2095" s="11">
        <v>212.51666</v>
      </c>
      <c r="D2095" s="11">
        <v>0.287193201700045</v>
      </c>
      <c r="E2095" s="8">
        <f t="shared" si="1"/>
        <v>0.1216360244</v>
      </c>
      <c r="F2095" s="8"/>
    </row>
    <row r="2096">
      <c r="A2096" s="10">
        <v>44767.25</v>
      </c>
      <c r="B2096" s="11">
        <v>257.36</v>
      </c>
      <c r="C2096" s="11">
        <v>202.62091</v>
      </c>
      <c r="D2096" s="11">
        <v>0.270155187833279</v>
      </c>
      <c r="E2096" s="8">
        <f t="shared" si="1"/>
        <v>0.1237795408</v>
      </c>
      <c r="F2096" s="8"/>
    </row>
    <row r="2097">
      <c r="A2097" s="10">
        <v>44767.291666666664</v>
      </c>
      <c r="B2097" s="11">
        <v>250.29</v>
      </c>
      <c r="C2097" s="11">
        <v>199.24479</v>
      </c>
      <c r="D2097" s="11">
        <v>0.256193449274131</v>
      </c>
      <c r="E2097" s="8">
        <f t="shared" si="1"/>
        <v>0.1259141979</v>
      </c>
      <c r="F2097" s="8"/>
    </row>
    <row r="2098">
      <c r="A2098" s="10">
        <v>44767.333333333336</v>
      </c>
      <c r="B2098" s="11">
        <v>249.25</v>
      </c>
      <c r="C2098" s="11">
        <v>201.75562</v>
      </c>
      <c r="D2098" s="11">
        <v>0.235405487093742</v>
      </c>
      <c r="E2098" s="8">
        <f t="shared" si="1"/>
        <v>0.1285128622</v>
      </c>
      <c r="F2098" s="8"/>
    </row>
    <row r="2099">
      <c r="A2099" s="10">
        <v>44767.375</v>
      </c>
      <c r="B2099" s="11">
        <v>251.7</v>
      </c>
      <c r="C2099" s="11">
        <v>207.77347</v>
      </c>
      <c r="D2099" s="11">
        <v>0.211415490148958</v>
      </c>
      <c r="E2099" s="8">
        <f t="shared" si="1"/>
        <v>0.1316472952</v>
      </c>
      <c r="F2099" s="8"/>
    </row>
    <row r="2100">
      <c r="A2100" s="10">
        <v>44767.416666666664</v>
      </c>
      <c r="B2100" s="11">
        <v>256.36</v>
      </c>
      <c r="C2100" s="11">
        <v>217.08079</v>
      </c>
      <c r="D2100" s="11">
        <v>0.180942818569989</v>
      </c>
      <c r="E2100" s="8">
        <f t="shared" si="1"/>
        <v>0.1349243081</v>
      </c>
      <c r="F2100" s="8"/>
    </row>
    <row r="2101">
      <c r="A2101" s="10">
        <v>44767.458333333336</v>
      </c>
      <c r="B2101" s="11">
        <v>261.05</v>
      </c>
      <c r="C2101" s="11">
        <v>229.86345</v>
      </c>
      <c r="D2101" s="11">
        <v>0.13567424486146</v>
      </c>
      <c r="E2101" s="8">
        <f t="shared" si="1"/>
        <v>0.1378390631</v>
      </c>
      <c r="F2101" s="8"/>
    </row>
    <row r="2102">
      <c r="A2102" s="10">
        <v>44767.5</v>
      </c>
      <c r="B2102" s="11">
        <v>273.36</v>
      </c>
      <c r="C2102" s="11">
        <v>243.00679</v>
      </c>
      <c r="D2102" s="11">
        <v>0.124906839022893</v>
      </c>
      <c r="E2102" s="8">
        <f t="shared" si="1"/>
        <v>0.1410292284</v>
      </c>
      <c r="F2102" s="8"/>
    </row>
    <row r="2103">
      <c r="A2103" s="10">
        <v>44767.541666666664</v>
      </c>
      <c r="B2103" s="11">
        <v>282.23</v>
      </c>
      <c r="C2103" s="11">
        <v>254.7015</v>
      </c>
      <c r="D2103" s="11">
        <v>0.108081420800427</v>
      </c>
      <c r="E2103" s="8">
        <f t="shared" si="1"/>
        <v>0.1452124276</v>
      </c>
      <c r="F2103" s="8"/>
    </row>
    <row r="2104">
      <c r="A2104" s="10">
        <v>44767.583333333336</v>
      </c>
      <c r="B2104" s="11">
        <v>260.53</v>
      </c>
      <c r="C2104" s="11">
        <v>266.26616</v>
      </c>
      <c r="D2104" s="11">
        <v>0.0215429553646623</v>
      </c>
      <c r="E2104" s="8">
        <f t="shared" si="1"/>
        <v>0.1408678219</v>
      </c>
      <c r="F2104" s="8"/>
    </row>
    <row r="2105">
      <c r="A2105" s="10">
        <v>44767.625</v>
      </c>
      <c r="B2105" s="11">
        <v>236.03</v>
      </c>
      <c r="C2105" s="11">
        <v>279.89984</v>
      </c>
      <c r="D2105" s="11">
        <v>0.156734066014471</v>
      </c>
      <c r="E2105" s="8">
        <f t="shared" si="1"/>
        <v>0.1377648211</v>
      </c>
      <c r="F2105" s="8"/>
    </row>
    <row r="2106">
      <c r="A2106" s="10">
        <v>44767.666666666664</v>
      </c>
      <c r="B2106" s="11">
        <v>247.83</v>
      </c>
      <c r="C2106" s="11">
        <v>292.33446</v>
      </c>
      <c r="D2106" s="11">
        <v>0.152238158990903</v>
      </c>
      <c r="E2106" s="8">
        <f t="shared" si="1"/>
        <v>0.1368877992</v>
      </c>
      <c r="F2106" s="8"/>
    </row>
    <row r="2107">
      <c r="A2107" s="10">
        <v>44767.708333333336</v>
      </c>
      <c r="B2107" s="11">
        <v>272.96</v>
      </c>
      <c r="C2107" s="11">
        <v>304.39475</v>
      </c>
      <c r="D2107" s="11">
        <v>0.103269685170325</v>
      </c>
      <c r="E2107" s="8">
        <f t="shared" si="1"/>
        <v>0.1359211476</v>
      </c>
      <c r="F2107" s="8"/>
    </row>
    <row r="2108">
      <c r="A2108" s="10">
        <v>44767.75</v>
      </c>
      <c r="B2108" s="11">
        <v>295.91</v>
      </c>
      <c r="C2108" s="11">
        <v>314.22173</v>
      </c>
      <c r="D2108" s="11">
        <v>0.0582764597470708</v>
      </c>
      <c r="E2108" s="8">
        <f t="shared" si="1"/>
        <v>0.1354971869</v>
      </c>
      <c r="F2108" s="8"/>
    </row>
    <row r="2109">
      <c r="A2109" s="10">
        <v>44767.791666666664</v>
      </c>
      <c r="B2109" s="11">
        <v>299.25</v>
      </c>
      <c r="C2109" s="11">
        <v>319.21676</v>
      </c>
      <c r="D2109" s="11">
        <v>0.0625492220395947</v>
      </c>
      <c r="E2109" s="8">
        <f t="shared" si="1"/>
        <v>0.1367283832</v>
      </c>
      <c r="F2109" s="8"/>
    </row>
    <row r="2110">
      <c r="A2110" s="10">
        <v>44767.833333333336</v>
      </c>
      <c r="B2110" s="11">
        <v>298.04</v>
      </c>
      <c r="C2110" s="11">
        <v>318.66623</v>
      </c>
      <c r="D2110" s="11">
        <v>0.0647267518745239</v>
      </c>
      <c r="E2110" s="8">
        <f t="shared" si="1"/>
        <v>0.1382360005</v>
      </c>
      <c r="F2110" s="8"/>
    </row>
    <row r="2111">
      <c r="A2111" s="10">
        <v>44767.875</v>
      </c>
      <c r="B2111" s="11">
        <v>297.93</v>
      </c>
      <c r="C2111" s="11">
        <v>314.58896</v>
      </c>
      <c r="D2111" s="11">
        <v>0.0529546872846395</v>
      </c>
      <c r="E2111" s="8">
        <f t="shared" si="1"/>
        <v>0.1398027772</v>
      </c>
      <c r="F2111" s="8"/>
    </row>
    <row r="2112">
      <c r="A2112" s="10">
        <v>44767.916666666664</v>
      </c>
      <c r="B2112" s="11">
        <v>298.57</v>
      </c>
      <c r="C2112" s="11">
        <v>307.80093</v>
      </c>
      <c r="D2112" s="11">
        <v>0.029989935378038</v>
      </c>
      <c r="E2112" s="8">
        <f t="shared" si="1"/>
        <v>0.1407888782</v>
      </c>
      <c r="F2112" s="8"/>
    </row>
    <row r="2113">
      <c r="A2113" s="10">
        <v>44767.958333333336</v>
      </c>
      <c r="B2113" s="11">
        <v>297.16</v>
      </c>
      <c r="C2113" s="11">
        <v>300.25932</v>
      </c>
      <c r="D2113" s="11">
        <v>0.0103221442052156</v>
      </c>
      <c r="E2113" s="8">
        <f t="shared" si="1"/>
        <v>0.1408834944</v>
      </c>
      <c r="F2113" s="8"/>
    </row>
    <row r="2114">
      <c r="A2114" s="10">
        <v>44765.0</v>
      </c>
      <c r="B2114" s="11">
        <v>287.88</v>
      </c>
      <c r="C2114" s="11">
        <v>288.67624</v>
      </c>
      <c r="D2114" s="11">
        <v>0.00275824570806385</v>
      </c>
      <c r="E2114" s="8">
        <f t="shared" si="1"/>
        <v>0.1402416324</v>
      </c>
      <c r="F2114" s="8"/>
    </row>
    <row r="2115">
      <c r="A2115" s="10">
        <v>44765.041666666664</v>
      </c>
      <c r="B2115" s="11">
        <v>299.22</v>
      </c>
      <c r="C2115" s="11">
        <v>283.32761</v>
      </c>
      <c r="D2115" s="11">
        <v>0.0560919212921043</v>
      </c>
      <c r="E2115" s="8">
        <f t="shared" si="1"/>
        <v>0.138695786</v>
      </c>
      <c r="F2115" s="8"/>
    </row>
    <row r="2116">
      <c r="A2116" s="10">
        <v>44765.083333333336</v>
      </c>
      <c r="B2116" s="11">
        <v>318.26</v>
      </c>
      <c r="C2116" s="11">
        <v>273.56714</v>
      </c>
      <c r="D2116" s="11">
        <v>0.163370717696577</v>
      </c>
      <c r="E2116" s="8">
        <f t="shared" si="1"/>
        <v>0.1368038264</v>
      </c>
      <c r="F2116" s="8"/>
    </row>
    <row r="2117">
      <c r="A2117" s="10">
        <v>44765.125</v>
      </c>
      <c r="B2117" s="11">
        <v>313.2</v>
      </c>
      <c r="C2117" s="11">
        <v>262.71062</v>
      </c>
      <c r="D2117" s="11">
        <v>0.192186292278553</v>
      </c>
      <c r="E2117" s="8">
        <f t="shared" si="1"/>
        <v>0.1335227581</v>
      </c>
      <c r="F2117" s="8"/>
    </row>
    <row r="2118">
      <c r="A2118" s="10">
        <v>44765.166666666664</v>
      </c>
      <c r="B2118" s="11">
        <v>296.65</v>
      </c>
      <c r="C2118" s="11">
        <v>252.71286</v>
      </c>
      <c r="D2118" s="11">
        <v>0.173861907937728</v>
      </c>
      <c r="E2118" s="8">
        <f t="shared" si="1"/>
        <v>0.1296183871</v>
      </c>
      <c r="F2118" s="8"/>
    </row>
    <row r="2119">
      <c r="A2119" s="10">
        <v>44765.208333333336</v>
      </c>
      <c r="B2119" s="11">
        <v>282.48</v>
      </c>
      <c r="C2119" s="11">
        <v>245.89041</v>
      </c>
      <c r="D2119" s="11">
        <v>0.148804461304529</v>
      </c>
      <c r="E2119" s="8">
        <f t="shared" si="1"/>
        <v>0.1238521896</v>
      </c>
      <c r="F2119" s="8"/>
    </row>
    <row r="2120">
      <c r="A2120" s="10">
        <v>44765.25</v>
      </c>
      <c r="B2120" s="11">
        <v>267.71</v>
      </c>
      <c r="C2120" s="11">
        <v>243.51594</v>
      </c>
      <c r="D2120" s="11">
        <v>0.0993530854694767</v>
      </c>
      <c r="E2120" s="8">
        <f t="shared" si="1"/>
        <v>0.1167354353</v>
      </c>
      <c r="F2120" s="8"/>
    </row>
    <row r="2121">
      <c r="A2121" s="10">
        <v>44765.291666666664</v>
      </c>
      <c r="B2121" s="11">
        <v>261.65</v>
      </c>
      <c r="C2121" s="11">
        <v>244.4426</v>
      </c>
      <c r="D2121" s="11">
        <v>0.0703944402489581</v>
      </c>
      <c r="E2121" s="8">
        <f t="shared" si="1"/>
        <v>0.1089938099</v>
      </c>
      <c r="F2121" s="8"/>
    </row>
    <row r="2122">
      <c r="A2122" s="10">
        <v>44765.333333333336</v>
      </c>
      <c r="B2122" s="11">
        <v>252.57</v>
      </c>
      <c r="C2122" s="11">
        <v>247.76372</v>
      </c>
      <c r="D2122" s="11">
        <v>0.0193986431911822</v>
      </c>
      <c r="E2122" s="8">
        <f t="shared" si="1"/>
        <v>0.09999352478</v>
      </c>
      <c r="F2122" s="8"/>
    </row>
    <row r="2123">
      <c r="A2123" s="10">
        <v>44765.375</v>
      </c>
      <c r="B2123" s="11">
        <v>246.13</v>
      </c>
      <c r="C2123" s="11">
        <v>252.81215</v>
      </c>
      <c r="D2123" s="11">
        <v>0.0264312850470201</v>
      </c>
      <c r="E2123" s="8">
        <f t="shared" si="1"/>
        <v>0.09228584956</v>
      </c>
      <c r="F2123" s="8"/>
    </row>
    <row r="2124">
      <c r="A2124" s="10">
        <v>44765.416666666664</v>
      </c>
      <c r="B2124" s="11">
        <v>250.25</v>
      </c>
      <c r="C2124" s="11">
        <v>259.3569</v>
      </c>
      <c r="D2124" s="11">
        <v>0.0351133900813897</v>
      </c>
      <c r="E2124" s="8">
        <f t="shared" si="1"/>
        <v>0.08620962338</v>
      </c>
      <c r="F2124" s="8"/>
    </row>
    <row r="2125">
      <c r="A2125" s="10">
        <v>44765.458333333336</v>
      </c>
      <c r="B2125" s="11">
        <v>255.36</v>
      </c>
      <c r="C2125" s="11">
        <v>266.47954</v>
      </c>
      <c r="D2125" s="11">
        <v>0.041727556269423</v>
      </c>
      <c r="E2125" s="8">
        <f t="shared" si="1"/>
        <v>0.08229517802</v>
      </c>
      <c r="F2125" s="8"/>
    </row>
    <row r="2126">
      <c r="A2126" s="10">
        <v>44765.5</v>
      </c>
      <c r="B2126" s="11">
        <v>263.38</v>
      </c>
      <c r="C2126" s="11">
        <v>271.01047</v>
      </c>
      <c r="D2126" s="11">
        <v>0.0281556280832987</v>
      </c>
      <c r="E2126" s="8">
        <f t="shared" si="1"/>
        <v>0.07826387756</v>
      </c>
      <c r="F2126" s="8"/>
    </row>
    <row r="2127">
      <c r="A2127" s="10">
        <v>44765.541666666664</v>
      </c>
      <c r="B2127" s="11">
        <v>270.54</v>
      </c>
      <c r="C2127" s="11">
        <v>271.21938</v>
      </c>
      <c r="D2127" s="11">
        <v>0.00250490949429934</v>
      </c>
      <c r="E2127" s="8">
        <f t="shared" si="1"/>
        <v>0.07386485626</v>
      </c>
      <c r="F2127" s="8"/>
    </row>
    <row r="2128">
      <c r="A2128" s="10">
        <v>44765.583333333336</v>
      </c>
      <c r="B2128" s="11">
        <v>253.76</v>
      </c>
      <c r="C2128" s="11">
        <v>267.91684</v>
      </c>
      <c r="D2128" s="11">
        <v>0.0528404261561161</v>
      </c>
      <c r="E2128" s="8">
        <f t="shared" si="1"/>
        <v>0.07516891754</v>
      </c>
      <c r="F2128" s="8"/>
    </row>
    <row r="2129">
      <c r="A2129" s="10">
        <v>44765.625</v>
      </c>
      <c r="B2129" s="11">
        <v>219.61</v>
      </c>
      <c r="C2129" s="11">
        <v>265.07461</v>
      </c>
      <c r="D2129" s="11">
        <v>0.171516276115618</v>
      </c>
      <c r="E2129" s="8">
        <f t="shared" si="1"/>
        <v>0.07578484296</v>
      </c>
      <c r="F2129" s="8"/>
    </row>
    <row r="2130">
      <c r="A2130" s="10">
        <v>44765.666666666664</v>
      </c>
      <c r="B2130" s="11">
        <v>233.19</v>
      </c>
      <c r="C2130" s="11">
        <v>261.98476</v>
      </c>
      <c r="D2130" s="11">
        <v>0.109910057363642</v>
      </c>
      <c r="E2130" s="8">
        <f t="shared" si="1"/>
        <v>0.07402117206</v>
      </c>
      <c r="F2130" s="8"/>
    </row>
    <row r="2131">
      <c r="A2131" s="10">
        <v>44765.708333333336</v>
      </c>
      <c r="B2131" s="11">
        <v>253.52</v>
      </c>
      <c r="C2131" s="11">
        <v>260.0597</v>
      </c>
      <c r="D2131" s="11">
        <v>0.0251469181884006</v>
      </c>
      <c r="E2131" s="8">
        <f t="shared" si="1"/>
        <v>0.07076605677</v>
      </c>
      <c r="F2131" s="8"/>
    </row>
    <row r="2132">
      <c r="A2132" s="10">
        <v>44765.75</v>
      </c>
      <c r="B2132" s="11">
        <v>273.26</v>
      </c>
      <c r="C2132" s="11">
        <v>259.64853</v>
      </c>
      <c r="D2132" s="11">
        <v>0.0524226730650082</v>
      </c>
      <c r="E2132" s="8">
        <f t="shared" si="1"/>
        <v>0.07052214899</v>
      </c>
      <c r="F2132" s="8"/>
    </row>
    <row r="2133">
      <c r="A2133" s="10">
        <v>44765.791666666664</v>
      </c>
      <c r="B2133" s="11">
        <v>282.81</v>
      </c>
      <c r="C2133" s="11">
        <v>259.67612</v>
      </c>
      <c r="D2133" s="11">
        <v>0.0890874370735359</v>
      </c>
      <c r="E2133" s="8">
        <f t="shared" si="1"/>
        <v>0.07162790795</v>
      </c>
      <c r="F2133" s="8"/>
    </row>
    <row r="2134">
      <c r="A2134" s="10">
        <v>44765.833333333336</v>
      </c>
      <c r="B2134" s="11">
        <v>285.52</v>
      </c>
      <c r="C2134" s="11">
        <v>259.86746</v>
      </c>
      <c r="D2134" s="11">
        <v>0.0987139367121993</v>
      </c>
      <c r="E2134" s="8">
        <f t="shared" si="1"/>
        <v>0.07304404065</v>
      </c>
      <c r="F2134" s="8"/>
    </row>
    <row r="2135">
      <c r="A2135" s="10">
        <v>44765.875</v>
      </c>
      <c r="B2135" s="11">
        <v>288.02</v>
      </c>
      <c r="C2135" s="11">
        <v>261.03811</v>
      </c>
      <c r="D2135" s="11">
        <v>0.103363796190525</v>
      </c>
      <c r="E2135" s="8">
        <f t="shared" si="1"/>
        <v>0.07514442019</v>
      </c>
      <c r="F2135" s="8"/>
    </row>
    <row r="2136">
      <c r="A2136" s="10">
        <v>44765.916666666664</v>
      </c>
      <c r="B2136" s="11">
        <v>289.13</v>
      </c>
      <c r="C2136" s="11">
        <v>263.32336</v>
      </c>
      <c r="D2136" s="11">
        <v>0.0980036104658546</v>
      </c>
      <c r="E2136" s="8">
        <f t="shared" si="1"/>
        <v>0.07797832332</v>
      </c>
      <c r="F2136" s="8"/>
    </row>
    <row r="2137">
      <c r="A2137" s="10">
        <v>44765.958333333336</v>
      </c>
      <c r="B2137" s="11">
        <v>287.2</v>
      </c>
      <c r="C2137" s="11">
        <v>266.81889</v>
      </c>
      <c r="D2137" s="11">
        <v>0.076385558758602</v>
      </c>
      <c r="E2137" s="8">
        <f t="shared" si="1"/>
        <v>0.08073096559</v>
      </c>
      <c r="F2137" s="8"/>
    </row>
    <row r="2138">
      <c r="A2138" s="10">
        <v>44766.0</v>
      </c>
      <c r="B2138" s="11">
        <v>283.03</v>
      </c>
      <c r="C2138" s="11">
        <v>274.79868</v>
      </c>
      <c r="D2138" s="11">
        <v>0.0299540012346492</v>
      </c>
      <c r="E2138" s="8">
        <f t="shared" si="1"/>
        <v>0.08186412207</v>
      </c>
      <c r="F2138" s="8"/>
    </row>
    <row r="2139">
      <c r="A2139" s="10">
        <v>44766.041666666664</v>
      </c>
      <c r="B2139" s="11">
        <v>289.21</v>
      </c>
      <c r="C2139" s="11">
        <v>264.64903</v>
      </c>
      <c r="D2139" s="11">
        <v>0.09280581908802</v>
      </c>
      <c r="E2139" s="8">
        <f t="shared" si="1"/>
        <v>0.08339386781</v>
      </c>
      <c r="F2139" s="8"/>
    </row>
    <row r="2140">
      <c r="A2140" s="10">
        <v>44766.083333333336</v>
      </c>
      <c r="B2140" s="11">
        <v>308.51</v>
      </c>
      <c r="C2140" s="11">
        <v>251.7118</v>
      </c>
      <c r="D2140" s="11">
        <v>0.225647744762065</v>
      </c>
      <c r="E2140" s="8">
        <f t="shared" si="1"/>
        <v>0.08598874394</v>
      </c>
      <c r="F2140" s="8"/>
    </row>
    <row r="2141">
      <c r="A2141" s="10">
        <v>44766.125</v>
      </c>
      <c r="B2141" s="11">
        <v>302.25</v>
      </c>
      <c r="C2141" s="11">
        <v>237.75501</v>
      </c>
      <c r="D2141" s="11">
        <v>0.271266586558996</v>
      </c>
      <c r="E2141" s="8">
        <f t="shared" si="1"/>
        <v>0.0892837562</v>
      </c>
      <c r="F2141" s="8"/>
    </row>
    <row r="2142">
      <c r="A2142" s="10">
        <v>44766.166666666664</v>
      </c>
      <c r="B2142" s="11">
        <v>281.44</v>
      </c>
      <c r="C2142" s="11">
        <v>223.6561</v>
      </c>
      <c r="D2142" s="11">
        <v>0.258360491844398</v>
      </c>
      <c r="E2142" s="8">
        <f t="shared" si="1"/>
        <v>0.09280453053</v>
      </c>
      <c r="F2142" s="8"/>
    </row>
    <row r="2143">
      <c r="A2143" s="10">
        <v>44766.208333333336</v>
      </c>
      <c r="B2143" s="11">
        <v>258.04</v>
      </c>
      <c r="C2143" s="11">
        <v>212.4024</v>
      </c>
      <c r="D2143" s="11">
        <v>0.214863862178581</v>
      </c>
      <c r="E2143" s="8">
        <f t="shared" si="1"/>
        <v>0.09555700557</v>
      </c>
      <c r="F2143" s="8"/>
    </row>
    <row r="2144">
      <c r="A2144" s="10">
        <v>44766.25</v>
      </c>
      <c r="B2144" s="11">
        <v>242.89</v>
      </c>
      <c r="C2144" s="11">
        <v>207.88096</v>
      </c>
      <c r="D2144" s="11">
        <v>0.168409074116263</v>
      </c>
      <c r="E2144" s="8">
        <f t="shared" si="1"/>
        <v>0.09843433843</v>
      </c>
      <c r="F2144" s="8"/>
    </row>
    <row r="2145">
      <c r="A2145" s="10">
        <v>44766.291666666664</v>
      </c>
      <c r="B2145" s="11">
        <v>238.56</v>
      </c>
      <c r="C2145" s="11">
        <v>210.3578</v>
      </c>
      <c r="D2145" s="11">
        <v>0.134067764542127</v>
      </c>
      <c r="E2145" s="8">
        <f t="shared" si="1"/>
        <v>0.1010873936</v>
      </c>
      <c r="F2145" s="8"/>
    </row>
    <row r="2146">
      <c r="A2146" s="10">
        <v>44766.333333333336</v>
      </c>
      <c r="B2146" s="11">
        <v>237.35</v>
      </c>
      <c r="C2146" s="11">
        <v>218.28305</v>
      </c>
      <c r="D2146" s="11">
        <v>0.0873496590779723</v>
      </c>
      <c r="E2146" s="8">
        <f t="shared" si="1"/>
        <v>0.1039186859</v>
      </c>
      <c r="F2146" s="8"/>
    </row>
    <row r="2147">
      <c r="A2147" s="10">
        <v>44766.375</v>
      </c>
      <c r="B2147" s="11">
        <v>239.01</v>
      </c>
      <c r="C2147" s="11">
        <v>228.79349</v>
      </c>
      <c r="D2147" s="11">
        <v>0.0446538491982442</v>
      </c>
      <c r="E2147" s="8">
        <f t="shared" si="1"/>
        <v>0.1046779594</v>
      </c>
      <c r="F2147" s="8"/>
    </row>
    <row r="2148">
      <c r="A2148" s="10">
        <v>44766.416666666664</v>
      </c>
      <c r="B2148" s="11">
        <v>244.55</v>
      </c>
      <c r="C2148" s="11">
        <v>240.62343</v>
      </c>
      <c r="D2148" s="11">
        <v>0.0163183194587492</v>
      </c>
      <c r="E2148" s="8">
        <f t="shared" si="1"/>
        <v>0.1038948315</v>
      </c>
      <c r="F2148" s="8"/>
    </row>
    <row r="2149">
      <c r="A2149" s="10">
        <v>44766.458333333336</v>
      </c>
      <c r="B2149" s="11">
        <v>252.57</v>
      </c>
      <c r="C2149" s="11">
        <v>253.45142</v>
      </c>
      <c r="D2149" s="11">
        <v>0.0034776684226114</v>
      </c>
      <c r="E2149" s="8">
        <f t="shared" si="1"/>
        <v>0.1023010862</v>
      </c>
      <c r="F2149" s="8"/>
    </row>
    <row r="2150">
      <c r="A2150" s="10">
        <v>44766.5</v>
      </c>
      <c r="B2150" s="11">
        <v>264.24</v>
      </c>
      <c r="C2150" s="11">
        <v>265.15717</v>
      </c>
      <c r="D2150" s="11">
        <v>0.00345896737395409</v>
      </c>
      <c r="E2150" s="8">
        <f t="shared" si="1"/>
        <v>0.1012720586</v>
      </c>
      <c r="F2150" s="8"/>
    </row>
    <row r="2151">
      <c r="A2151" s="10">
        <v>44766.541666666664</v>
      </c>
      <c r="B2151" s="11">
        <v>266.79</v>
      </c>
      <c r="C2151" s="11">
        <v>275.10263</v>
      </c>
      <c r="D2151" s="11">
        <v>0.0302164686684382</v>
      </c>
      <c r="E2151" s="8">
        <f t="shared" si="1"/>
        <v>0.1024267069</v>
      </c>
      <c r="F2151" s="8"/>
    </row>
    <row r="2152">
      <c r="A2152" s="10">
        <v>44766.583333333336</v>
      </c>
      <c r="B2152" s="11">
        <v>241.72</v>
      </c>
      <c r="C2152" s="11">
        <v>284.36507</v>
      </c>
      <c r="D2152" s="11">
        <v>0.149965922326536</v>
      </c>
      <c r="E2152" s="8">
        <f t="shared" si="1"/>
        <v>0.1064736026</v>
      </c>
      <c r="F2152" s="8"/>
    </row>
    <row r="2153">
      <c r="A2153" s="10">
        <v>44766.625</v>
      </c>
      <c r="B2153" s="11">
        <v>222.85</v>
      </c>
      <c r="C2153" s="11">
        <v>294.4305</v>
      </c>
      <c r="D2153" s="11">
        <v>0.243115098469757</v>
      </c>
      <c r="E2153" s="8">
        <f t="shared" si="1"/>
        <v>0.1094568869</v>
      </c>
      <c r="F2153" s="8"/>
    </row>
    <row r="2154">
      <c r="A2154" s="10">
        <v>44766.666666666664</v>
      </c>
      <c r="B2154" s="11">
        <v>249.31</v>
      </c>
      <c r="C2154" s="11">
        <v>302.60899</v>
      </c>
      <c r="D2154" s="11">
        <v>0.176131548504226</v>
      </c>
      <c r="E2154" s="8">
        <f t="shared" si="1"/>
        <v>0.1122161157</v>
      </c>
      <c r="F2154" s="8"/>
    </row>
    <row r="2155">
      <c r="A2155" s="10">
        <v>44766.708333333336</v>
      </c>
      <c r="B2155" s="11">
        <v>272.91</v>
      </c>
      <c r="C2155" s="11">
        <v>310.09816</v>
      </c>
      <c r="D2155" s="11">
        <v>0.119923833150122</v>
      </c>
      <c r="E2155" s="8">
        <f t="shared" si="1"/>
        <v>0.1161651538</v>
      </c>
      <c r="F2155" s="8"/>
    </row>
    <row r="2156">
      <c r="A2156" s="10">
        <v>44766.75</v>
      </c>
      <c r="B2156" s="11">
        <v>298.9</v>
      </c>
      <c r="C2156" s="11">
        <v>316.00362</v>
      </c>
      <c r="D2156" s="11">
        <v>0.0541247597100312</v>
      </c>
      <c r="E2156" s="8">
        <f t="shared" si="1"/>
        <v>0.1162360741</v>
      </c>
      <c r="F2156" s="8"/>
    </row>
    <row r="2157">
      <c r="A2157" s="10">
        <v>44766.791666666664</v>
      </c>
      <c r="B2157" s="11">
        <v>314.18</v>
      </c>
      <c r="C2157" s="11">
        <v>319.6883</v>
      </c>
      <c r="D2157" s="11">
        <v>0.0172302208119597</v>
      </c>
      <c r="E2157" s="8">
        <f t="shared" si="1"/>
        <v>0.1132420234</v>
      </c>
      <c r="F2157" s="8"/>
    </row>
    <row r="2158">
      <c r="A2158" s="10">
        <v>44766.833333333336</v>
      </c>
      <c r="B2158" s="11">
        <v>314.82</v>
      </c>
      <c r="C2158" s="11">
        <v>321.45736</v>
      </c>
      <c r="D2158" s="11">
        <v>0.0206477151433085</v>
      </c>
      <c r="E2158" s="8">
        <f t="shared" si="1"/>
        <v>0.1099892642</v>
      </c>
      <c r="F2158" s="8"/>
    </row>
    <row r="2159">
      <c r="A2159" s="10">
        <v>44766.875</v>
      </c>
      <c r="B2159" s="11">
        <v>315.35</v>
      </c>
      <c r="C2159" s="11">
        <v>321.46719</v>
      </c>
      <c r="D2159" s="11">
        <v>0.0190289715102807</v>
      </c>
      <c r="E2159" s="8">
        <f t="shared" si="1"/>
        <v>0.1064753131</v>
      </c>
      <c r="F2159" s="8"/>
    </row>
    <row r="2160">
      <c r="A2160" s="10">
        <v>44766.916666666664</v>
      </c>
      <c r="B2160" s="11">
        <v>312.08</v>
      </c>
      <c r="C2160" s="11">
        <v>317.86684</v>
      </c>
      <c r="D2160" s="11">
        <v>0.0182052333612403</v>
      </c>
      <c r="E2160" s="8">
        <f t="shared" si="1"/>
        <v>0.1031503808</v>
      </c>
      <c r="F2160" s="8"/>
    </row>
    <row r="2161">
      <c r="A2161" s="10">
        <v>44766.958333333336</v>
      </c>
      <c r="B2161" s="11">
        <v>309.66</v>
      </c>
      <c r="C2161" s="11">
        <v>311.69585</v>
      </c>
      <c r="D2161" s="11">
        <v>0.00653152744895378</v>
      </c>
      <c r="E2161" s="8">
        <f t="shared" si="1"/>
        <v>0.1002397961</v>
      </c>
      <c r="F2161" s="8"/>
    </row>
    <row r="2162">
      <c r="A2162" s="10">
        <v>44767.0</v>
      </c>
      <c r="B2162" s="11">
        <v>307.81</v>
      </c>
      <c r="C2162" s="11">
        <v>311.1112</v>
      </c>
      <c r="D2162" s="11">
        <v>0.0106109969682865</v>
      </c>
      <c r="E2162" s="8">
        <f t="shared" si="1"/>
        <v>0.09943383761</v>
      </c>
      <c r="F2162" s="8"/>
    </row>
    <row r="2163">
      <c r="A2163" s="10">
        <v>44767.041666666664</v>
      </c>
      <c r="B2163" s="11">
        <v>313.84</v>
      </c>
      <c r="C2163" s="11">
        <v>298.84505</v>
      </c>
      <c r="D2163" s="11">
        <v>0.050176337202172</v>
      </c>
      <c r="E2163" s="8">
        <f t="shared" si="1"/>
        <v>0.0976576092</v>
      </c>
      <c r="F2163" s="8"/>
    </row>
    <row r="2164">
      <c r="A2164" s="10">
        <v>44767.083333333336</v>
      </c>
      <c r="B2164" s="11">
        <v>323.97</v>
      </c>
      <c r="C2164" s="11">
        <v>281.89699</v>
      </c>
      <c r="D2164" s="11">
        <v>0.149249589362412</v>
      </c>
      <c r="E2164" s="8">
        <f t="shared" si="1"/>
        <v>0.09447435273</v>
      </c>
      <c r="F2164" s="8"/>
    </row>
    <row r="2165">
      <c r="A2165" s="10">
        <v>44767.125</v>
      </c>
      <c r="B2165" s="11">
        <v>315.36</v>
      </c>
      <c r="C2165" s="11">
        <v>263.55242</v>
      </c>
      <c r="D2165" s="11">
        <v>0.196574100894235</v>
      </c>
      <c r="E2165" s="8">
        <f t="shared" si="1"/>
        <v>0.09136216582</v>
      </c>
      <c r="F2165" s="8"/>
    </row>
    <row r="2166">
      <c r="A2166" s="10">
        <v>44767.166666666664</v>
      </c>
      <c r="B2166" s="11">
        <v>290.05</v>
      </c>
      <c r="C2166" s="11">
        <v>245.88172</v>
      </c>
      <c r="D2166" s="11">
        <v>0.179632223168115</v>
      </c>
      <c r="E2166" s="8">
        <f t="shared" si="1"/>
        <v>0.08808182129</v>
      </c>
      <c r="F2166" s="8"/>
    </row>
    <row r="2167">
      <c r="A2167" s="10">
        <v>44767.208333333336</v>
      </c>
      <c r="B2167" s="11">
        <v>273.55</v>
      </c>
      <c r="C2167" s="11">
        <v>231.78266</v>
      </c>
      <c r="D2167" s="11">
        <v>0.180200451578215</v>
      </c>
      <c r="E2167" s="8">
        <f t="shared" si="1"/>
        <v>0.08663751252</v>
      </c>
      <c r="F2167" s="8"/>
    </row>
    <row r="2168">
      <c r="A2168" s="10">
        <v>44767.25</v>
      </c>
      <c r="B2168" s="11">
        <v>257.36</v>
      </c>
      <c r="C2168" s="11">
        <v>224.02634</v>
      </c>
      <c r="D2168" s="11">
        <v>0.148793485623163</v>
      </c>
      <c r="E2168" s="8">
        <f t="shared" si="1"/>
        <v>0.08582019633</v>
      </c>
      <c r="F2168" s="8"/>
    </row>
    <row r="2169">
      <c r="A2169" s="10">
        <v>44767.291666666664</v>
      </c>
      <c r="B2169" s="11">
        <v>250.29</v>
      </c>
      <c r="C2169" s="11">
        <v>222.17081</v>
      </c>
      <c r="D2169" s="11">
        <v>0.126565636592853</v>
      </c>
      <c r="E2169" s="8">
        <f t="shared" si="1"/>
        <v>0.08550760767</v>
      </c>
      <c r="F2169" s="8"/>
    </row>
    <row r="2170">
      <c r="A2170" s="10">
        <v>44767.333333333336</v>
      </c>
      <c r="B2170" s="11">
        <v>249.25</v>
      </c>
      <c r="C2170" s="11">
        <v>225.07619</v>
      </c>
      <c r="D2170" s="11">
        <v>0.107402786585289</v>
      </c>
      <c r="E2170" s="8">
        <f t="shared" si="1"/>
        <v>0.08634315465</v>
      </c>
      <c r="F2170" s="8"/>
    </row>
    <row r="2171">
      <c r="A2171" s="10">
        <v>44767.375</v>
      </c>
      <c r="B2171" s="11">
        <v>251.7</v>
      </c>
      <c r="C2171" s="11">
        <v>230.34942</v>
      </c>
      <c r="D2171" s="11">
        <v>0.0926877957843348</v>
      </c>
      <c r="E2171" s="8">
        <f t="shared" si="1"/>
        <v>0.08834456909</v>
      </c>
      <c r="F2171" s="8"/>
    </row>
    <row r="2172">
      <c r="A2172" s="10">
        <v>44767.416666666664</v>
      </c>
      <c r="B2172" s="11">
        <v>256.36</v>
      </c>
      <c r="C2172" s="11">
        <v>237.62961</v>
      </c>
      <c r="D2172" s="11">
        <v>0.0788217848777347</v>
      </c>
      <c r="E2172" s="8">
        <f t="shared" si="1"/>
        <v>0.09094888015</v>
      </c>
      <c r="F2172" s="8"/>
    </row>
    <row r="2173">
      <c r="A2173" s="10">
        <v>44767.458333333336</v>
      </c>
      <c r="B2173" s="11">
        <v>261.05</v>
      </c>
      <c r="C2173" s="11">
        <v>246.57038</v>
      </c>
      <c r="D2173" s="11">
        <v>0.0587240851881722</v>
      </c>
      <c r="E2173" s="8">
        <f t="shared" si="1"/>
        <v>0.09325081418</v>
      </c>
      <c r="F2173" s="8"/>
    </row>
    <row r="2174">
      <c r="A2174" s="10">
        <v>44767.5</v>
      </c>
      <c r="B2174" s="11">
        <v>273.36</v>
      </c>
      <c r="C2174" s="11">
        <v>254.43055</v>
      </c>
      <c r="D2174" s="11">
        <v>0.0743992810611776</v>
      </c>
      <c r="E2174" s="8">
        <f t="shared" si="1"/>
        <v>0.09620666058</v>
      </c>
      <c r="F2174" s="8"/>
    </row>
    <row r="2175">
      <c r="A2175" s="10">
        <v>44767.541666666664</v>
      </c>
      <c r="B2175" s="11">
        <v>282.23</v>
      </c>
      <c r="C2175" s="11">
        <v>260.29965</v>
      </c>
      <c r="D2175" s="11">
        <v>0.0842504014123723</v>
      </c>
      <c r="E2175" s="8">
        <f t="shared" si="1"/>
        <v>0.09845807445</v>
      </c>
      <c r="F2175" s="8"/>
    </row>
    <row r="2176">
      <c r="A2176" s="10">
        <v>44767.583333333336</v>
      </c>
      <c r="B2176" s="11">
        <v>260.53</v>
      </c>
      <c r="C2176" s="11">
        <v>265.49178</v>
      </c>
      <c r="D2176" s="11">
        <v>0.0186890155318557</v>
      </c>
      <c r="E2176" s="8">
        <f t="shared" si="1"/>
        <v>0.09298820333</v>
      </c>
      <c r="F2176" s="8"/>
    </row>
    <row r="2177">
      <c r="A2177" s="10">
        <v>44767.625</v>
      </c>
      <c r="B2177" s="11">
        <v>236.03</v>
      </c>
      <c r="C2177" s="11">
        <v>272.42128</v>
      </c>
      <c r="D2177" s="11">
        <v>0.133584571660481</v>
      </c>
      <c r="E2177" s="8">
        <f t="shared" si="1"/>
        <v>0.08842443138</v>
      </c>
      <c r="F2177" s="8"/>
    </row>
    <row r="2178">
      <c r="A2178" s="10">
        <v>44767.666666666664</v>
      </c>
      <c r="B2178" s="11">
        <v>247.83</v>
      </c>
      <c r="C2178" s="11">
        <v>278.97479</v>
      </c>
      <c r="D2178" s="11">
        <v>0.111640159313319</v>
      </c>
      <c r="E2178" s="8">
        <f t="shared" si="1"/>
        <v>0.08573729016</v>
      </c>
      <c r="F2178" s="8"/>
    </row>
    <row r="2179">
      <c r="A2179" s="10">
        <v>44767.708333333336</v>
      </c>
      <c r="B2179" s="11">
        <v>272.96</v>
      </c>
      <c r="C2179" s="11">
        <v>286.5487</v>
      </c>
      <c r="D2179" s="11">
        <v>0.0474219565470023</v>
      </c>
      <c r="E2179" s="8">
        <f t="shared" si="1"/>
        <v>0.08271637864</v>
      </c>
      <c r="F2179" s="8"/>
    </row>
    <row r="2180">
      <c r="A2180" s="10">
        <v>44767.75</v>
      </c>
      <c r="B2180" s="11">
        <v>295.91</v>
      </c>
      <c r="C2180" s="11">
        <v>293.90274</v>
      </c>
      <c r="D2180" s="11">
        <v>0.00682967433376099</v>
      </c>
      <c r="E2180" s="8">
        <f t="shared" si="1"/>
        <v>0.08074575008</v>
      </c>
      <c r="F2180" s="8"/>
    </row>
    <row r="2181">
      <c r="A2181" s="10">
        <v>44767.791666666664</v>
      </c>
      <c r="B2181" s="11">
        <v>299.25</v>
      </c>
      <c r="C2181" s="11">
        <v>298.33065</v>
      </c>
      <c r="D2181" s="11">
        <v>0.00308164782934642</v>
      </c>
      <c r="E2181" s="8">
        <f t="shared" si="1"/>
        <v>0.08015622621</v>
      </c>
      <c r="F2181" s="8"/>
    </row>
    <row r="2182">
      <c r="A2182" s="10">
        <v>44767.833333333336</v>
      </c>
      <c r="B2182" s="11">
        <v>298.04</v>
      </c>
      <c r="C2182" s="11">
        <v>299.02567</v>
      </c>
      <c r="D2182" s="11">
        <v>0.00329627218960823</v>
      </c>
      <c r="E2182" s="8">
        <f t="shared" si="1"/>
        <v>0.07943324942</v>
      </c>
      <c r="F2182" s="8"/>
    </row>
    <row r="2183">
      <c r="A2183" s="10">
        <v>44767.875</v>
      </c>
      <c r="B2183" s="11">
        <v>297.93</v>
      </c>
      <c r="C2183" s="11">
        <v>297.58612</v>
      </c>
      <c r="D2183" s="11">
        <v>0.00115556464797488</v>
      </c>
      <c r="E2183" s="8">
        <f t="shared" si="1"/>
        <v>0.07868852413</v>
      </c>
      <c r="F2183" s="8"/>
    </row>
    <row r="2184">
      <c r="A2184" s="10">
        <v>44767.916666666664</v>
      </c>
      <c r="B2184" s="11">
        <v>298.57</v>
      </c>
      <c r="C2184" s="11">
        <v>294.55102</v>
      </c>
      <c r="D2184" s="11">
        <v>0.0136444273728877</v>
      </c>
      <c r="E2184" s="8">
        <f t="shared" si="1"/>
        <v>0.07849849055</v>
      </c>
      <c r="F2184" s="8"/>
    </row>
    <row r="2185">
      <c r="A2185" s="10">
        <v>44767.958333333336</v>
      </c>
      <c r="B2185" s="11">
        <v>297.16</v>
      </c>
      <c r="C2185" s="11">
        <v>291.20542</v>
      </c>
      <c r="D2185" s="11">
        <v>0.0204480397377219</v>
      </c>
      <c r="E2185" s="8">
        <f t="shared" si="1"/>
        <v>0.07907834523</v>
      </c>
      <c r="F2185" s="8"/>
    </row>
    <row r="2186">
      <c r="A2186" s="10">
        <v>44768.0</v>
      </c>
      <c r="B2186" s="11">
        <v>296.15</v>
      </c>
      <c r="C2186" s="11">
        <v>293.67393</v>
      </c>
      <c r="D2186" s="11">
        <v>0.00843135786686953</v>
      </c>
      <c r="E2186" s="8">
        <f t="shared" si="1"/>
        <v>0.07898752693</v>
      </c>
      <c r="F2186" s="8"/>
    </row>
    <row r="2187">
      <c r="A2187" s="10">
        <v>44768.041666666664</v>
      </c>
      <c r="B2187" s="11">
        <v>305.29</v>
      </c>
      <c r="C2187" s="11">
        <v>278.84337</v>
      </c>
      <c r="D2187" s="11">
        <v>0.0948440337670572</v>
      </c>
      <c r="E2187" s="8">
        <f t="shared" si="1"/>
        <v>0.08084868096</v>
      </c>
      <c r="F2187" s="8"/>
    </row>
    <row r="2188">
      <c r="A2188" s="10">
        <v>44768.083333333336</v>
      </c>
      <c r="B2188" s="11">
        <v>317.35</v>
      </c>
      <c r="C2188" s="11">
        <v>260.52265</v>
      </c>
      <c r="D2188" s="11">
        <v>0.218128251036906</v>
      </c>
      <c r="E2188" s="8">
        <f t="shared" si="1"/>
        <v>0.08371862519</v>
      </c>
      <c r="F2188" s="8"/>
    </row>
    <row r="2189">
      <c r="A2189" s="10">
        <v>44768.125</v>
      </c>
      <c r="B2189" s="11">
        <v>310.43</v>
      </c>
      <c r="C2189" s="11">
        <v>241.57507</v>
      </c>
      <c r="D2189" s="11">
        <v>0.285024982089418</v>
      </c>
      <c r="E2189" s="8">
        <f t="shared" si="1"/>
        <v>0.08740407857</v>
      </c>
      <c r="F2189" s="8"/>
    </row>
    <row r="2190">
      <c r="A2190" s="10">
        <v>44768.166666666664</v>
      </c>
      <c r="B2190" s="11">
        <v>283.96</v>
      </c>
      <c r="C2190" s="11">
        <v>224.08618</v>
      </c>
      <c r="D2190" s="11">
        <v>0.267191042303456</v>
      </c>
      <c r="E2190" s="8">
        <f t="shared" si="1"/>
        <v>0.09105236271</v>
      </c>
      <c r="F2190" s="8"/>
    </row>
    <row r="2191">
      <c r="A2191" s="10">
        <v>44768.208333333336</v>
      </c>
      <c r="B2191" s="11">
        <v>264.6</v>
      </c>
      <c r="C2191" s="11">
        <v>210.04937</v>
      </c>
      <c r="D2191" s="11">
        <v>0.259703849623543</v>
      </c>
      <c r="E2191" s="8">
        <f t="shared" si="1"/>
        <v>0.09436500429</v>
      </c>
      <c r="F2191" s="8"/>
    </row>
    <row r="2192">
      <c r="A2192" s="10">
        <v>44768.25</v>
      </c>
      <c r="B2192" s="11">
        <v>252.13</v>
      </c>
      <c r="C2192" s="11">
        <v>201.34394</v>
      </c>
      <c r="D2192" s="11">
        <v>0.252235354091113</v>
      </c>
      <c r="E2192" s="8">
        <f t="shared" si="1"/>
        <v>0.09867508214</v>
      </c>
      <c r="F2192" s="8"/>
    </row>
    <row r="2193">
      <c r="A2193" s="10">
        <v>44768.291666666664</v>
      </c>
      <c r="B2193" s="11">
        <v>245.92</v>
      </c>
      <c r="C2193" s="11">
        <v>197.39984</v>
      </c>
      <c r="D2193" s="11">
        <v>0.245796349176372</v>
      </c>
      <c r="E2193" s="8">
        <f t="shared" si="1"/>
        <v>0.1036430285</v>
      </c>
      <c r="F2193" s="8"/>
    </row>
    <row r="2194">
      <c r="A2194" s="10">
        <v>44768.333333333336</v>
      </c>
      <c r="B2194" s="11">
        <v>242.05</v>
      </c>
      <c r="C2194" s="11">
        <v>198.34141</v>
      </c>
      <c r="D2194" s="11">
        <v>0.220370471299967</v>
      </c>
      <c r="E2194" s="8">
        <f t="shared" si="1"/>
        <v>0.1083500154</v>
      </c>
      <c r="F2194" s="8"/>
    </row>
    <row r="2195">
      <c r="A2195" s="10">
        <v>44768.375</v>
      </c>
      <c r="B2195" s="11">
        <v>243.49</v>
      </c>
      <c r="C2195" s="11">
        <v>203.20962</v>
      </c>
      <c r="D2195" s="11">
        <v>0.198220832261779</v>
      </c>
      <c r="E2195" s="8">
        <f t="shared" si="1"/>
        <v>0.1127472252</v>
      </c>
      <c r="F2195" s="8"/>
    </row>
    <row r="2196">
      <c r="A2196" s="10">
        <v>44768.416666666664</v>
      </c>
      <c r="B2196" s="11">
        <v>249.36</v>
      </c>
      <c r="C2196" s="11">
        <v>212.0846</v>
      </c>
      <c r="D2196" s="11">
        <v>0.175757221410701</v>
      </c>
      <c r="E2196" s="8">
        <f t="shared" si="1"/>
        <v>0.1167862017</v>
      </c>
      <c r="F2196" s="8"/>
    </row>
    <row r="2197">
      <c r="A2197" s="10">
        <v>44768.458333333336</v>
      </c>
      <c r="B2197" s="11">
        <v>259.67</v>
      </c>
      <c r="C2197" s="11">
        <v>224.65939</v>
      </c>
      <c r="D2197" s="11">
        <v>0.155838623081812</v>
      </c>
      <c r="E2197" s="8">
        <f t="shared" si="1"/>
        <v>0.1208326408</v>
      </c>
      <c r="F2197" s="8"/>
    </row>
    <row r="2198">
      <c r="A2198" s="10">
        <v>44768.5</v>
      </c>
      <c r="B2198" s="11">
        <v>271.92</v>
      </c>
      <c r="C2198" s="11">
        <v>237.68633</v>
      </c>
      <c r="D2198" s="11">
        <v>0.144028771027765</v>
      </c>
      <c r="E2198" s="8">
        <f t="shared" si="1"/>
        <v>0.1237338696</v>
      </c>
      <c r="F2198" s="8"/>
    </row>
    <row r="2199">
      <c r="A2199" s="10">
        <v>44768.541666666664</v>
      </c>
      <c r="B2199" s="11">
        <v>273.56</v>
      </c>
      <c r="C2199" s="11">
        <v>249.41648</v>
      </c>
      <c r="D2199" s="11">
        <v>0.0968000189883202</v>
      </c>
      <c r="E2199" s="8">
        <f t="shared" si="1"/>
        <v>0.1242567703</v>
      </c>
      <c r="F2199" s="8"/>
    </row>
    <row r="2200">
      <c r="A2200" s="10">
        <v>44768.583333333336</v>
      </c>
      <c r="B2200" s="11">
        <v>253.7</v>
      </c>
      <c r="C2200" s="11">
        <v>261.27852</v>
      </c>
      <c r="D2200" s="11">
        <v>0.0290055225358748</v>
      </c>
      <c r="E2200" s="8">
        <f t="shared" si="1"/>
        <v>0.1246866248</v>
      </c>
      <c r="F2200" s="8"/>
    </row>
    <row r="2201">
      <c r="A2201" s="10">
        <v>44768.625</v>
      </c>
      <c r="B2201" s="11">
        <v>240.11</v>
      </c>
      <c r="C2201" s="11">
        <v>275.44399</v>
      </c>
      <c r="D2201" s="11">
        <v>0.12828012693252</v>
      </c>
      <c r="E2201" s="8">
        <f t="shared" si="1"/>
        <v>0.1244656062</v>
      </c>
      <c r="F2201" s="8"/>
    </row>
    <row r="2202">
      <c r="A2202" s="10">
        <v>44768.666666666664</v>
      </c>
      <c r="B2202" s="11">
        <v>247.43</v>
      </c>
      <c r="C2202" s="11">
        <v>288.7727</v>
      </c>
      <c r="D2202" s="11">
        <v>0.143166926790517</v>
      </c>
      <c r="E2202" s="8">
        <f t="shared" si="1"/>
        <v>0.1257792215</v>
      </c>
      <c r="F2202" s="8"/>
    </row>
    <row r="2203">
      <c r="A2203" s="10">
        <v>44768.708333333336</v>
      </c>
      <c r="B2203" s="11">
        <v>266.74</v>
      </c>
      <c r="C2203" s="11">
        <v>302.02389</v>
      </c>
      <c r="D2203" s="11">
        <v>0.116824831307218</v>
      </c>
      <c r="E2203" s="8">
        <f t="shared" si="1"/>
        <v>0.128671008</v>
      </c>
      <c r="F2203" s="8"/>
    </row>
    <row r="2204">
      <c r="A2204" s="10">
        <v>44768.75</v>
      </c>
      <c r="B2204" s="11">
        <v>290.53</v>
      </c>
      <c r="C2204" s="11">
        <v>312.97927</v>
      </c>
      <c r="D2204" s="11">
        <v>0.0717276578733154</v>
      </c>
      <c r="E2204" s="8">
        <f t="shared" si="1"/>
        <v>0.1313750906</v>
      </c>
      <c r="F2204" s="8"/>
    </row>
    <row r="2205">
      <c r="A2205" s="10">
        <v>44768.791666666664</v>
      </c>
      <c r="B2205" s="11">
        <v>299.06</v>
      </c>
      <c r="C2205" s="11">
        <v>318.44496</v>
      </c>
      <c r="D2205" s="11">
        <v>0.0608738163103601</v>
      </c>
      <c r="E2205" s="8">
        <f t="shared" si="1"/>
        <v>0.1337830977</v>
      </c>
      <c r="F2205" s="8"/>
    </row>
    <row r="2206">
      <c r="A2206" s="10">
        <v>44768.833333333336</v>
      </c>
      <c r="B2206" s="11">
        <v>302.82</v>
      </c>
      <c r="C2206" s="11">
        <v>317.30356</v>
      </c>
      <c r="D2206" s="11">
        <v>0.0456457532339063</v>
      </c>
      <c r="E2206" s="8">
        <f t="shared" si="1"/>
        <v>0.1355476594</v>
      </c>
      <c r="F2206" s="8"/>
    </row>
    <row r="2207">
      <c r="A2207" s="10">
        <v>44768.875</v>
      </c>
      <c r="B2207" s="11">
        <v>302.64</v>
      </c>
      <c r="C2207" s="11">
        <v>312.01347</v>
      </c>
      <c r="D2207" s="11">
        <v>0.0300418760766962</v>
      </c>
      <c r="E2207" s="8">
        <f t="shared" si="1"/>
        <v>0.1367512557</v>
      </c>
      <c r="F2207" s="8"/>
    </row>
    <row r="2208">
      <c r="A2208" s="10">
        <v>44768.916666666664</v>
      </c>
      <c r="B2208" s="11">
        <v>301.38</v>
      </c>
      <c r="C2208" s="11">
        <v>304.03518</v>
      </c>
      <c r="D2208" s="11">
        <v>0.0087331341063887</v>
      </c>
      <c r="E2208" s="8">
        <f t="shared" si="1"/>
        <v>0.1365466185</v>
      </c>
      <c r="F2208" s="8"/>
    </row>
    <row r="2209">
      <c r="A2209" s="10">
        <v>44768.958333333336</v>
      </c>
      <c r="B2209" s="11">
        <v>298.78</v>
      </c>
      <c r="C2209" s="11">
        <v>295.70343</v>
      </c>
      <c r="D2209" s="11">
        <v>0.0104042418446074</v>
      </c>
      <c r="E2209" s="8">
        <f t="shared" si="1"/>
        <v>0.1361281269</v>
      </c>
      <c r="F2209" s="8"/>
    </row>
    <row r="2210">
      <c r="A2210" s="10">
        <v>44766.0</v>
      </c>
      <c r="B2210" s="11">
        <v>283.03</v>
      </c>
      <c r="C2210" s="11">
        <v>269.44173</v>
      </c>
      <c r="D2210" s="11">
        <v>0.0504312008388602</v>
      </c>
      <c r="E2210" s="8">
        <f t="shared" si="1"/>
        <v>0.1378781203</v>
      </c>
      <c r="F2210" s="8"/>
    </row>
    <row r="2211">
      <c r="A2211" s="10">
        <v>44766.041666666664</v>
      </c>
      <c r="B2211" s="11">
        <v>289.21</v>
      </c>
      <c r="C2211" s="11">
        <v>259.30618</v>
      </c>
      <c r="D2211" s="11">
        <v>0.11532243466006</v>
      </c>
      <c r="E2211" s="8">
        <f t="shared" si="1"/>
        <v>0.138731387</v>
      </c>
      <c r="F2211" s="8"/>
    </row>
    <row r="2212">
      <c r="A2212" s="10">
        <v>44766.083333333336</v>
      </c>
      <c r="B2212" s="11">
        <v>308.51</v>
      </c>
      <c r="C2212" s="11">
        <v>244.81347</v>
      </c>
      <c r="D2212" s="11">
        <v>0.260183926971011</v>
      </c>
      <c r="E2212" s="8">
        <f t="shared" si="1"/>
        <v>0.1404837069</v>
      </c>
      <c r="F2212" s="8"/>
    </row>
    <row r="2213">
      <c r="A2213" s="10">
        <v>44766.125</v>
      </c>
      <c r="B2213" s="11">
        <v>302.25</v>
      </c>
      <c r="C2213" s="11">
        <v>230.49883</v>
      </c>
      <c r="D2213" s="11">
        <v>0.311286482451993</v>
      </c>
      <c r="E2213" s="8">
        <f t="shared" si="1"/>
        <v>0.141577936</v>
      </c>
      <c r="F2213" s="8"/>
    </row>
    <row r="2214">
      <c r="A2214" s="10">
        <v>44766.166666666664</v>
      </c>
      <c r="B2214" s="11">
        <v>281.44</v>
      </c>
      <c r="C2214" s="11">
        <v>218.22681</v>
      </c>
      <c r="D2214" s="11">
        <v>0.289667387797127</v>
      </c>
      <c r="E2214" s="8">
        <f t="shared" si="1"/>
        <v>0.1425144504</v>
      </c>
      <c r="F2214" s="8"/>
    </row>
    <row r="2215">
      <c r="A2215" s="10">
        <v>44766.208333333336</v>
      </c>
      <c r="B2215" s="11">
        <v>258.04</v>
      </c>
      <c r="C2215" s="11">
        <v>209.0033</v>
      </c>
      <c r="D2215" s="11">
        <v>0.234621654299238</v>
      </c>
      <c r="E2215" s="8">
        <f t="shared" si="1"/>
        <v>0.141469359</v>
      </c>
      <c r="F2215" s="8"/>
    </row>
    <row r="2216">
      <c r="A2216" s="10">
        <v>44766.25</v>
      </c>
      <c r="B2216" s="11">
        <v>242.89</v>
      </c>
      <c r="C2216" s="11">
        <v>204.08287</v>
      </c>
      <c r="D2216" s="11">
        <v>0.190153784097606</v>
      </c>
      <c r="E2216" s="8">
        <f t="shared" si="1"/>
        <v>0.1388826269</v>
      </c>
      <c r="F2216" s="8"/>
    </row>
    <row r="2217">
      <c r="A2217" s="10">
        <v>44766.291666666664</v>
      </c>
      <c r="B2217" s="11">
        <v>238.56</v>
      </c>
      <c r="C2217" s="11">
        <v>203.55758</v>
      </c>
      <c r="D2217" s="11">
        <v>0.17195340993934</v>
      </c>
      <c r="E2217" s="8">
        <f t="shared" si="1"/>
        <v>0.1358058378</v>
      </c>
      <c r="F2217" s="8"/>
    </row>
    <row r="2218">
      <c r="A2218" s="10">
        <v>44766.333333333336</v>
      </c>
      <c r="B2218" s="11">
        <v>237.35</v>
      </c>
      <c r="C2218" s="11">
        <v>207.92322</v>
      </c>
      <c r="D2218" s="11">
        <v>0.141527146414912</v>
      </c>
      <c r="E2218" s="8">
        <f t="shared" si="1"/>
        <v>0.1325206992</v>
      </c>
      <c r="F2218" s="8"/>
    </row>
    <row r="2219">
      <c r="A2219" s="10">
        <v>44766.375</v>
      </c>
      <c r="B2219" s="11">
        <v>239.01</v>
      </c>
      <c r="C2219" s="11">
        <v>217.33273</v>
      </c>
      <c r="D2219" s="11">
        <v>0.0997423167693149</v>
      </c>
      <c r="E2219" s="8">
        <f t="shared" si="1"/>
        <v>0.1284174277</v>
      </c>
      <c r="F2219" s="8"/>
    </row>
    <row r="2220">
      <c r="A2220" s="10">
        <v>44766.416666666664</v>
      </c>
      <c r="B2220" s="11">
        <v>244.55</v>
      </c>
      <c r="C2220" s="11">
        <v>231.04752</v>
      </c>
      <c r="D2220" s="11">
        <v>0.0584402723734062</v>
      </c>
      <c r="E2220" s="8">
        <f t="shared" si="1"/>
        <v>0.1235292215</v>
      </c>
      <c r="F2220" s="8"/>
    </row>
    <row r="2221">
      <c r="A2221" s="10">
        <v>44766.458333333336</v>
      </c>
      <c r="B2221" s="11">
        <v>252.57</v>
      </c>
      <c r="C2221" s="11">
        <v>245.69487</v>
      </c>
      <c r="D2221" s="11">
        <v>0.027982391329538</v>
      </c>
      <c r="E2221" s="8">
        <f t="shared" si="1"/>
        <v>0.1182018785</v>
      </c>
      <c r="F2221" s="8"/>
    </row>
    <row r="2222">
      <c r="A2222" s="10">
        <v>44766.5</v>
      </c>
      <c r="B2222" s="11">
        <v>264.24</v>
      </c>
      <c r="C2222" s="11">
        <v>255.82206</v>
      </c>
      <c r="D2222" s="11">
        <v>0.0329054499834768</v>
      </c>
      <c r="E2222" s="8">
        <f t="shared" si="1"/>
        <v>0.1135717402</v>
      </c>
      <c r="F2222" s="8"/>
    </row>
    <row r="2223">
      <c r="A2223" s="10">
        <v>44766.541666666664</v>
      </c>
      <c r="B2223" s="11">
        <v>266.79</v>
      </c>
      <c r="C2223" s="11">
        <v>260.275</v>
      </c>
      <c r="D2223" s="11">
        <v>0.0250312169820383</v>
      </c>
      <c r="E2223" s="8">
        <f t="shared" si="1"/>
        <v>0.1105813734</v>
      </c>
      <c r="F2223" s="8"/>
    </row>
    <row r="2224">
      <c r="A2224" s="10">
        <v>44766.583333333336</v>
      </c>
      <c r="B2224" s="11">
        <v>241.72</v>
      </c>
      <c r="C2224" s="11">
        <v>261.76345</v>
      </c>
      <c r="D2224" s="11">
        <v>0.0765708505140804</v>
      </c>
      <c r="E2224" s="8">
        <f t="shared" si="1"/>
        <v>0.1125632621</v>
      </c>
      <c r="F2224" s="8"/>
    </row>
    <row r="2225">
      <c r="A2225" s="10">
        <v>44766.625</v>
      </c>
      <c r="B2225" s="11">
        <v>222.85</v>
      </c>
      <c r="C2225" s="11">
        <v>264.34828</v>
      </c>
      <c r="D2225" s="11">
        <v>0.156983355443054</v>
      </c>
      <c r="E2225" s="8">
        <f t="shared" si="1"/>
        <v>0.1137592299</v>
      </c>
      <c r="F2225" s="8"/>
    </row>
    <row r="2226">
      <c r="A2226" s="10">
        <v>44766.666666666664</v>
      </c>
      <c r="B2226" s="11">
        <v>249.31</v>
      </c>
      <c r="C2226" s="11">
        <v>266.0258</v>
      </c>
      <c r="D2226" s="11">
        <v>0.0628352588357971</v>
      </c>
      <c r="E2226" s="8">
        <f t="shared" si="1"/>
        <v>0.1104120771</v>
      </c>
      <c r="F2226" s="8"/>
    </row>
    <row r="2227">
      <c r="A2227" s="10">
        <v>44766.708333333336</v>
      </c>
      <c r="B2227" s="11">
        <v>272.91</v>
      </c>
      <c r="C2227" s="11">
        <v>267.5524</v>
      </c>
      <c r="D2227" s="11">
        <v>0.0200244886609129</v>
      </c>
      <c r="E2227" s="8">
        <f t="shared" si="1"/>
        <v>0.1063787295</v>
      </c>
      <c r="F2227" s="8"/>
    </row>
    <row r="2228">
      <c r="A2228" s="10">
        <v>44766.75</v>
      </c>
      <c r="B2228" s="11">
        <v>298.9</v>
      </c>
      <c r="C2228" s="11">
        <v>268.73214</v>
      </c>
      <c r="D2228" s="11">
        <v>0.112259962652773</v>
      </c>
      <c r="E2228" s="8">
        <f t="shared" si="1"/>
        <v>0.1080675755</v>
      </c>
      <c r="F2228" s="8"/>
    </row>
    <row r="2229">
      <c r="A2229" s="10">
        <v>44766.791666666664</v>
      </c>
      <c r="B2229" s="11">
        <v>314.18</v>
      </c>
      <c r="C2229" s="11">
        <v>268.93393</v>
      </c>
      <c r="D2229" s="11">
        <v>0.168242326284377</v>
      </c>
      <c r="E2229" s="8">
        <f t="shared" si="1"/>
        <v>0.1125412634</v>
      </c>
      <c r="F2229" s="8"/>
    </row>
    <row r="2230">
      <c r="A2230" s="10">
        <v>44766.833333333336</v>
      </c>
      <c r="B2230" s="11">
        <v>314.82</v>
      </c>
      <c r="C2230" s="11">
        <v>269.29175</v>
      </c>
      <c r="D2230" s="11">
        <v>0.169066634978606</v>
      </c>
      <c r="E2230" s="8">
        <f t="shared" si="1"/>
        <v>0.1176838002</v>
      </c>
      <c r="F2230" s="8"/>
    </row>
    <row r="2231">
      <c r="A2231" s="10">
        <v>44766.875</v>
      </c>
      <c r="B2231" s="11">
        <v>315.35</v>
      </c>
      <c r="C2231" s="11">
        <v>271.49605</v>
      </c>
      <c r="D2231" s="11">
        <v>0.161527027741287</v>
      </c>
      <c r="E2231" s="8">
        <f t="shared" si="1"/>
        <v>0.1231623482</v>
      </c>
      <c r="F2231" s="8"/>
    </row>
    <row r="2232">
      <c r="A2232" s="10">
        <v>44766.916666666664</v>
      </c>
      <c r="B2232" s="11">
        <v>312.08</v>
      </c>
      <c r="C2232" s="11">
        <v>274.28361</v>
      </c>
      <c r="D2232" s="11">
        <v>0.137800395729077</v>
      </c>
      <c r="E2232" s="8">
        <f t="shared" si="1"/>
        <v>0.1285401507</v>
      </c>
      <c r="F2232" s="8"/>
    </row>
    <row r="2233">
      <c r="A2233" s="10">
        <v>44766.958333333336</v>
      </c>
      <c r="B2233" s="11">
        <v>309.66</v>
      </c>
      <c r="C2233" s="11">
        <v>276.87782</v>
      </c>
      <c r="D2233" s="11">
        <v>0.1183994442025</v>
      </c>
      <c r="E2233" s="8">
        <f t="shared" si="1"/>
        <v>0.1330399508</v>
      </c>
      <c r="F2233" s="8"/>
    </row>
    <row r="2234">
      <c r="A2234" s="10">
        <v>44767.0</v>
      </c>
      <c r="B2234" s="11">
        <v>307.81</v>
      </c>
      <c r="C2234" s="11">
        <v>277.96552</v>
      </c>
      <c r="D2234" s="11">
        <v>0.107367561271628</v>
      </c>
      <c r="E2234" s="8">
        <f t="shared" si="1"/>
        <v>0.1354122992</v>
      </c>
      <c r="F2234" s="8"/>
    </row>
    <row r="2235">
      <c r="A2235" s="10">
        <v>44767.041666666664</v>
      </c>
      <c r="B2235" s="11">
        <v>313.84</v>
      </c>
      <c r="C2235" s="11">
        <v>267.24695</v>
      </c>
      <c r="D2235" s="11">
        <v>0.174344552856449</v>
      </c>
      <c r="E2235" s="8">
        <f t="shared" si="1"/>
        <v>0.1378715541</v>
      </c>
      <c r="F2235" s="8"/>
    </row>
    <row r="2236">
      <c r="A2236" s="10">
        <v>44767.083333333336</v>
      </c>
      <c r="B2236" s="11">
        <v>323.97</v>
      </c>
      <c r="C2236" s="11">
        <v>253.57395</v>
      </c>
      <c r="D2236" s="11">
        <v>0.277615464837772</v>
      </c>
      <c r="E2236" s="8">
        <f t="shared" si="1"/>
        <v>0.1385978682</v>
      </c>
      <c r="F2236" s="8"/>
    </row>
    <row r="2237">
      <c r="A2237" s="10">
        <v>44767.125</v>
      </c>
      <c r="B2237" s="11">
        <v>315.36</v>
      </c>
      <c r="C2237" s="11">
        <v>239.16722</v>
      </c>
      <c r="D2237" s="11">
        <v>0.318575346571323</v>
      </c>
      <c r="E2237" s="8">
        <f t="shared" si="1"/>
        <v>0.1389015709</v>
      </c>
      <c r="F2237" s="8"/>
    </row>
    <row r="2238">
      <c r="A2238" s="10">
        <v>44767.166666666664</v>
      </c>
      <c r="B2238" s="11">
        <v>290.05</v>
      </c>
      <c r="C2238" s="11">
        <v>225.22311</v>
      </c>
      <c r="D2238" s="11">
        <v>0.287834094822685</v>
      </c>
      <c r="E2238" s="8">
        <f t="shared" si="1"/>
        <v>0.1388251836</v>
      </c>
      <c r="F2238" s="8"/>
    </row>
    <row r="2239">
      <c r="A2239" s="10">
        <v>44767.208333333336</v>
      </c>
      <c r="B2239" s="11">
        <v>273.55</v>
      </c>
      <c r="C2239" s="11">
        <v>213.99606</v>
      </c>
      <c r="D2239" s="11">
        <v>0.278294562993356</v>
      </c>
      <c r="E2239" s="8">
        <f t="shared" si="1"/>
        <v>0.1406448882</v>
      </c>
      <c r="F2239" s="8"/>
    </row>
    <row r="2240">
      <c r="A2240" s="10">
        <v>44767.25</v>
      </c>
      <c r="B2240" s="11">
        <v>257.36</v>
      </c>
      <c r="C2240" s="11">
        <v>208.99531</v>
      </c>
      <c r="D2240" s="11">
        <v>0.231415193001221</v>
      </c>
      <c r="E2240" s="8">
        <f t="shared" si="1"/>
        <v>0.1423641135</v>
      </c>
      <c r="F2240" s="8"/>
    </row>
    <row r="2241">
      <c r="A2241" s="10">
        <v>44767.291666666664</v>
      </c>
      <c r="B2241" s="11">
        <v>250.29</v>
      </c>
      <c r="C2241" s="11">
        <v>210.75411</v>
      </c>
      <c r="D2241" s="11">
        <v>0.18759249819612</v>
      </c>
      <c r="E2241" s="8">
        <f t="shared" si="1"/>
        <v>0.1430157422</v>
      </c>
      <c r="F2241" s="8"/>
    </row>
    <row r="2242">
      <c r="A2242" s="10">
        <v>44767.333333333336</v>
      </c>
      <c r="B2242" s="11">
        <v>249.25</v>
      </c>
      <c r="C2242" s="11">
        <v>218.22265</v>
      </c>
      <c r="D2242" s="11">
        <v>0.142182078716393</v>
      </c>
      <c r="E2242" s="8">
        <f t="shared" si="1"/>
        <v>0.1430430311</v>
      </c>
      <c r="F2242" s="8"/>
    </row>
    <row r="2243">
      <c r="A2243" s="10">
        <v>44767.375</v>
      </c>
      <c r="B2243" s="11">
        <v>251.7</v>
      </c>
      <c r="C2243" s="11">
        <v>228.7117</v>
      </c>
      <c r="D2243" s="11">
        <v>0.10051212946255</v>
      </c>
      <c r="E2243" s="8">
        <f t="shared" si="1"/>
        <v>0.1430751066</v>
      </c>
      <c r="F2243" s="8"/>
    </row>
    <row r="2244">
      <c r="A2244" s="10">
        <v>44767.416666666664</v>
      </c>
      <c r="B2244" s="11">
        <v>256.36</v>
      </c>
      <c r="C2244" s="11">
        <v>241.01756</v>
      </c>
      <c r="D2244" s="11">
        <v>0.0636569385234835</v>
      </c>
      <c r="E2244" s="8">
        <f t="shared" si="1"/>
        <v>0.1432924677</v>
      </c>
      <c r="F2244" s="8"/>
    </row>
    <row r="2245">
      <c r="A2245" s="10">
        <v>44767.458333333336</v>
      </c>
      <c r="B2245" s="11">
        <v>261.05</v>
      </c>
      <c r="C2245" s="11">
        <v>253.94007</v>
      </c>
      <c r="D2245" s="11">
        <v>0.0279984564862096</v>
      </c>
      <c r="E2245" s="8">
        <f t="shared" si="1"/>
        <v>0.1432931371</v>
      </c>
      <c r="F2245" s="8"/>
    </row>
    <row r="2246">
      <c r="A2246" s="10">
        <v>44767.5</v>
      </c>
      <c r="B2246" s="11">
        <v>273.36</v>
      </c>
      <c r="C2246" s="11">
        <v>264.25833</v>
      </c>
      <c r="D2246" s="11">
        <v>0.0344423201342414</v>
      </c>
      <c r="E2246" s="8">
        <f t="shared" si="1"/>
        <v>0.1433571733</v>
      </c>
      <c r="F2246" s="8"/>
    </row>
    <row r="2247">
      <c r="A2247" s="10">
        <v>44767.541666666664</v>
      </c>
      <c r="B2247" s="11">
        <v>282.23</v>
      </c>
      <c r="C2247" s="11">
        <v>271.55405</v>
      </c>
      <c r="D2247" s="11">
        <v>0.0393142727939428</v>
      </c>
      <c r="E2247" s="8">
        <f t="shared" si="1"/>
        <v>0.1439523007</v>
      </c>
      <c r="F2247" s="8"/>
    </row>
    <row r="2248">
      <c r="A2248" s="10">
        <v>44767.583333333336</v>
      </c>
      <c r="B2248" s="11">
        <v>260.53</v>
      </c>
      <c r="C2248" s="11">
        <v>277.31434</v>
      </c>
      <c r="D2248" s="11">
        <v>0.0605246017930412</v>
      </c>
      <c r="E2248" s="8">
        <f t="shared" si="1"/>
        <v>0.143283707</v>
      </c>
      <c r="F2248" s="8"/>
    </row>
    <row r="2249">
      <c r="A2249" s="10">
        <v>44767.625</v>
      </c>
      <c r="B2249" s="11">
        <v>236.03</v>
      </c>
      <c r="C2249" s="11">
        <v>284.20196</v>
      </c>
      <c r="D2249" s="11">
        <v>0.169499042160018</v>
      </c>
      <c r="E2249" s="8">
        <f t="shared" si="1"/>
        <v>0.1438051939</v>
      </c>
      <c r="F2249" s="8"/>
    </row>
    <row r="2250">
      <c r="A2250" s="10">
        <v>44767.666666666664</v>
      </c>
      <c r="B2250" s="11">
        <v>247.83</v>
      </c>
      <c r="C2250" s="11">
        <v>289.91411</v>
      </c>
      <c r="D2250" s="11">
        <v>0.145160613258871</v>
      </c>
      <c r="E2250" s="8">
        <f t="shared" si="1"/>
        <v>0.147235417</v>
      </c>
      <c r="F2250" s="8"/>
    </row>
    <row r="2251">
      <c r="A2251" s="10">
        <v>44767.708333333336</v>
      </c>
      <c r="B2251" s="11">
        <v>272.96</v>
      </c>
      <c r="C2251" s="11">
        <v>295.41581</v>
      </c>
      <c r="D2251" s="11">
        <v>0.0760142458184619</v>
      </c>
      <c r="E2251" s="8">
        <f t="shared" si="1"/>
        <v>0.1495683236</v>
      </c>
      <c r="F2251" s="8"/>
    </row>
    <row r="2252">
      <c r="A2252" s="10">
        <v>44767.75</v>
      </c>
      <c r="B2252" s="11">
        <v>295.91</v>
      </c>
      <c r="C2252" s="11">
        <v>299.85754</v>
      </c>
      <c r="D2252" s="11">
        <v>0.0131647181524931</v>
      </c>
      <c r="E2252" s="8">
        <f t="shared" si="1"/>
        <v>0.145439355</v>
      </c>
      <c r="F2252" s="8"/>
    </row>
    <row r="2253">
      <c r="A2253" s="10">
        <v>44767.791666666664</v>
      </c>
      <c r="B2253" s="11">
        <v>299.25</v>
      </c>
      <c r="C2253" s="11">
        <v>302.55781</v>
      </c>
      <c r="D2253" s="11">
        <v>0.0109328197477368</v>
      </c>
      <c r="E2253" s="8">
        <f t="shared" si="1"/>
        <v>0.1388847923</v>
      </c>
      <c r="F2253" s="8"/>
    </row>
    <row r="2254">
      <c r="A2254" s="10">
        <v>44767.833333333336</v>
      </c>
      <c r="B2254" s="11">
        <v>298.04</v>
      </c>
      <c r="C2254" s="11">
        <v>303.45552</v>
      </c>
      <c r="D2254" s="11">
        <v>0.0178461739631559</v>
      </c>
      <c r="E2254" s="8">
        <f t="shared" si="1"/>
        <v>0.1325839397</v>
      </c>
      <c r="F2254" s="8"/>
    </row>
    <row r="2255">
      <c r="A2255" s="10">
        <v>44767.875</v>
      </c>
      <c r="B2255" s="11">
        <v>297.93</v>
      </c>
      <c r="C2255" s="11">
        <v>302.79088</v>
      </c>
      <c r="D2255" s="11">
        <v>0.0160535878755661</v>
      </c>
      <c r="E2255" s="8">
        <f t="shared" si="1"/>
        <v>0.1265225464</v>
      </c>
      <c r="F2255" s="8"/>
    </row>
    <row r="2256">
      <c r="A2256" s="10">
        <v>44767.916666666664</v>
      </c>
      <c r="B2256" s="11">
        <v>298.57</v>
      </c>
      <c r="C2256" s="11">
        <v>298.89733</v>
      </c>
      <c r="D2256" s="11">
        <v>0.00109512520570196</v>
      </c>
      <c r="E2256" s="8">
        <f t="shared" si="1"/>
        <v>0.1208264935</v>
      </c>
      <c r="F2256" s="8"/>
    </row>
    <row r="2257">
      <c r="A2257" s="10">
        <v>44767.958333333336</v>
      </c>
      <c r="B2257" s="11">
        <v>297.16</v>
      </c>
      <c r="C2257" s="11">
        <v>293.09455</v>
      </c>
      <c r="D2257" s="11">
        <v>0.0138707799240893</v>
      </c>
      <c r="E2257" s="8">
        <f t="shared" si="1"/>
        <v>0.1164711324</v>
      </c>
      <c r="F2257" s="8"/>
    </row>
    <row r="2258">
      <c r="A2258" s="10">
        <v>44768.0</v>
      </c>
      <c r="B2258" s="11">
        <v>296.15</v>
      </c>
      <c r="C2258" s="11">
        <v>289.9905</v>
      </c>
      <c r="D2258" s="11">
        <v>0.0212403509770146</v>
      </c>
      <c r="E2258" s="8">
        <f t="shared" si="1"/>
        <v>0.1128824987</v>
      </c>
      <c r="F2258" s="8"/>
    </row>
    <row r="2259">
      <c r="A2259" s="10">
        <v>44768.041666666664</v>
      </c>
      <c r="B2259" s="11">
        <v>305.29</v>
      </c>
      <c r="C2259" s="11">
        <v>276.83663</v>
      </c>
      <c r="D2259" s="11">
        <v>0.102780365445136</v>
      </c>
      <c r="E2259" s="8">
        <f t="shared" si="1"/>
        <v>0.1099006575</v>
      </c>
      <c r="F2259" s="8"/>
    </row>
    <row r="2260">
      <c r="A2260" s="10">
        <v>44768.083333333336</v>
      </c>
      <c r="B2260" s="11">
        <v>317.35</v>
      </c>
      <c r="C2260" s="11">
        <v>260.03212</v>
      </c>
      <c r="D2260" s="11">
        <v>0.220426153507497</v>
      </c>
      <c r="E2260" s="8">
        <f t="shared" si="1"/>
        <v>0.1075177696</v>
      </c>
      <c r="F2260" s="8"/>
    </row>
    <row r="2261">
      <c r="A2261" s="10">
        <v>44768.125</v>
      </c>
      <c r="B2261" s="11">
        <v>310.43</v>
      </c>
      <c r="C2261" s="11">
        <v>242.54816</v>
      </c>
      <c r="D2261" s="11">
        <v>0.279869531890079</v>
      </c>
      <c r="E2261" s="8">
        <f t="shared" si="1"/>
        <v>0.1059050273</v>
      </c>
      <c r="F2261" s="8"/>
    </row>
    <row r="2262">
      <c r="A2262" s="10">
        <v>44768.166666666664</v>
      </c>
      <c r="B2262" s="11">
        <v>283.96</v>
      </c>
      <c r="C2262" s="11">
        <v>226.23945</v>
      </c>
      <c r="D2262" s="11">
        <v>0.255130349724594</v>
      </c>
      <c r="E2262" s="8">
        <f t="shared" si="1"/>
        <v>0.1045423712</v>
      </c>
      <c r="F2262" s="8"/>
    </row>
    <row r="2263">
      <c r="A2263" s="10">
        <v>44768.208333333336</v>
      </c>
      <c r="B2263" s="11">
        <v>264.6</v>
      </c>
      <c r="C2263" s="11">
        <v>213.0925</v>
      </c>
      <c r="D2263" s="11">
        <v>0.241714279010289</v>
      </c>
      <c r="E2263" s="8">
        <f t="shared" si="1"/>
        <v>0.1030181927</v>
      </c>
      <c r="F2263" s="8"/>
    </row>
    <row r="2264">
      <c r="A2264" s="10">
        <v>44768.25</v>
      </c>
      <c r="B2264" s="11">
        <v>252.13</v>
      </c>
      <c r="C2264" s="11">
        <v>205.46007</v>
      </c>
      <c r="D2264" s="11">
        <v>0.227148418668405</v>
      </c>
      <c r="E2264" s="8">
        <f t="shared" si="1"/>
        <v>0.1028404105</v>
      </c>
      <c r="F2264" s="8"/>
    </row>
    <row r="2265">
      <c r="A2265" s="10">
        <v>44768.291666666664</v>
      </c>
      <c r="B2265" s="11">
        <v>245.92</v>
      </c>
      <c r="C2265" s="11">
        <v>202.85374</v>
      </c>
      <c r="D2265" s="11">
        <v>0.212302026080465</v>
      </c>
      <c r="E2265" s="8">
        <f t="shared" si="1"/>
        <v>0.1038699741</v>
      </c>
      <c r="F2265" s="8"/>
    </row>
    <row r="2266">
      <c r="A2266" s="10">
        <v>44768.333333333336</v>
      </c>
      <c r="B2266" s="11">
        <v>242.05</v>
      </c>
      <c r="C2266" s="11">
        <v>205.39833</v>
      </c>
      <c r="D2266" s="11">
        <v>0.178441908461475</v>
      </c>
      <c r="E2266" s="8">
        <f t="shared" si="1"/>
        <v>0.1053808004</v>
      </c>
      <c r="F2266" s="8"/>
    </row>
    <row r="2267">
      <c r="A2267" s="10">
        <v>44768.375</v>
      </c>
      <c r="B2267" s="11">
        <v>243.49</v>
      </c>
      <c r="C2267" s="11">
        <v>211.96011</v>
      </c>
      <c r="D2267" s="11">
        <v>0.148753885813703</v>
      </c>
      <c r="E2267" s="8">
        <f t="shared" si="1"/>
        <v>0.1073908736</v>
      </c>
      <c r="F2267" s="8"/>
    </row>
    <row r="2268">
      <c r="A2268" s="10">
        <v>44768.416666666664</v>
      </c>
      <c r="B2268" s="11">
        <v>249.36</v>
      </c>
      <c r="C2268" s="11">
        <v>221.95295</v>
      </c>
      <c r="D2268" s="11">
        <v>0.123481350439361</v>
      </c>
      <c r="E2268" s="8">
        <f t="shared" si="1"/>
        <v>0.1098835574</v>
      </c>
      <c r="F2268" s="8"/>
    </row>
    <row r="2269">
      <c r="A2269" s="10">
        <v>44768.458333333336</v>
      </c>
      <c r="B2269" s="11">
        <v>259.67</v>
      </c>
      <c r="C2269" s="11">
        <v>234.87856</v>
      </c>
      <c r="D2269" s="11">
        <v>0.105550034026094</v>
      </c>
      <c r="E2269" s="8">
        <f t="shared" si="1"/>
        <v>0.1131148731</v>
      </c>
      <c r="F2269" s="8"/>
    </row>
    <row r="2270">
      <c r="A2270" s="10">
        <v>44768.5</v>
      </c>
      <c r="B2270" s="11">
        <v>271.92</v>
      </c>
      <c r="C2270" s="11">
        <v>247.43382</v>
      </c>
      <c r="D2270" s="11">
        <v>0.098960522049896</v>
      </c>
      <c r="E2270" s="8">
        <f t="shared" si="1"/>
        <v>0.1158031315</v>
      </c>
      <c r="F2270" s="8"/>
    </row>
    <row r="2271">
      <c r="A2271" s="10">
        <v>44768.541666666664</v>
      </c>
      <c r="B2271" s="11">
        <v>273.56</v>
      </c>
      <c r="C2271" s="11">
        <v>258.05015</v>
      </c>
      <c r="D2271" s="11">
        <v>0.0601040146653665</v>
      </c>
      <c r="E2271" s="8">
        <f t="shared" si="1"/>
        <v>0.1166693708</v>
      </c>
      <c r="F2271" s="8"/>
    </row>
    <row r="2272">
      <c r="A2272" s="10">
        <v>44768.583333333336</v>
      </c>
      <c r="B2272" s="11">
        <v>253.7</v>
      </c>
      <c r="C2272" s="11">
        <v>268.2669</v>
      </c>
      <c r="D2272" s="11">
        <v>0.054300027323535</v>
      </c>
      <c r="E2272" s="8">
        <f t="shared" si="1"/>
        <v>0.1164100135</v>
      </c>
      <c r="F2272" s="8"/>
    </row>
    <row r="2273">
      <c r="A2273" s="10">
        <v>44768.625</v>
      </c>
      <c r="B2273" s="11">
        <v>240.11</v>
      </c>
      <c r="C2273" s="11">
        <v>280.49018</v>
      </c>
      <c r="D2273" s="11">
        <v>0.143962900947191</v>
      </c>
      <c r="E2273" s="8">
        <f t="shared" si="1"/>
        <v>0.1153460076</v>
      </c>
      <c r="F2273" s="8"/>
    </row>
    <row r="2274">
      <c r="A2274" s="10">
        <v>44768.666666666664</v>
      </c>
      <c r="B2274" s="11">
        <v>247.43</v>
      </c>
      <c r="C2274" s="11">
        <v>291.85053</v>
      </c>
      <c r="D2274" s="11">
        <v>0.152203012960092</v>
      </c>
      <c r="E2274" s="8">
        <f t="shared" si="1"/>
        <v>0.1156394409</v>
      </c>
      <c r="F2274" s="8"/>
    </row>
    <row r="2275">
      <c r="A2275" s="10">
        <v>44768.708333333336</v>
      </c>
      <c r="B2275" s="11">
        <v>266.74</v>
      </c>
      <c r="C2275" s="11">
        <v>303.38316</v>
      </c>
      <c r="D2275" s="11">
        <v>0.120781786306135</v>
      </c>
      <c r="E2275" s="8">
        <f t="shared" si="1"/>
        <v>0.1175047551</v>
      </c>
      <c r="F2275" s="8"/>
    </row>
    <row r="2276">
      <c r="A2276" s="10">
        <v>44768.75</v>
      </c>
      <c r="B2276" s="11">
        <v>290.53</v>
      </c>
      <c r="C2276" s="11">
        <v>313.49844</v>
      </c>
      <c r="D2276" s="11">
        <v>0.0732649259753893</v>
      </c>
      <c r="E2276" s="8">
        <f t="shared" si="1"/>
        <v>0.1200089305</v>
      </c>
      <c r="F2276" s="8"/>
    </row>
    <row r="2277">
      <c r="A2277" s="10">
        <v>44768.791666666664</v>
      </c>
      <c r="B2277" s="11">
        <v>299.06</v>
      </c>
      <c r="C2277" s="11">
        <v>319.86334</v>
      </c>
      <c r="D2277" s="11">
        <v>0.0650382128817888</v>
      </c>
      <c r="E2277" s="8">
        <f t="shared" si="1"/>
        <v>0.1222633218</v>
      </c>
      <c r="F2277" s="8"/>
    </row>
    <row r="2278">
      <c r="A2278" s="10">
        <v>44768.833333333336</v>
      </c>
      <c r="B2278" s="11">
        <v>302.82</v>
      </c>
      <c r="C2278" s="11">
        <v>321.50249</v>
      </c>
      <c r="D2278" s="11">
        <v>0.0581099387441759</v>
      </c>
      <c r="E2278" s="8">
        <f t="shared" si="1"/>
        <v>0.1239409787</v>
      </c>
      <c r="F2278" s="8"/>
    </row>
    <row r="2279">
      <c r="A2279" s="10">
        <v>44768.875</v>
      </c>
      <c r="B2279" s="11">
        <v>302.64</v>
      </c>
      <c r="C2279" s="11">
        <v>319.94299</v>
      </c>
      <c r="D2279" s="11">
        <v>0.0540814787034403</v>
      </c>
      <c r="E2279" s="8">
        <f t="shared" si="1"/>
        <v>0.1255254742</v>
      </c>
      <c r="F2279" s="8"/>
    </row>
    <row r="2280">
      <c r="A2280" s="10">
        <v>44768.916666666664</v>
      </c>
      <c r="B2280" s="11">
        <v>301.38</v>
      </c>
      <c r="C2280" s="11">
        <v>315.4362</v>
      </c>
      <c r="D2280" s="11">
        <v>0.0445611505591304</v>
      </c>
      <c r="E2280" s="8">
        <f t="shared" si="1"/>
        <v>0.1273365585</v>
      </c>
      <c r="F2280" s="8"/>
    </row>
    <row r="2281">
      <c r="A2281" s="10">
        <v>44768.958333333336</v>
      </c>
      <c r="B2281" s="11">
        <v>298.78</v>
      </c>
      <c r="C2281" s="11">
        <v>309.54041</v>
      </c>
      <c r="D2281" s="11">
        <v>0.0347625371433734</v>
      </c>
      <c r="E2281" s="8">
        <f t="shared" si="1"/>
        <v>0.1282070484</v>
      </c>
      <c r="F2281" s="8"/>
    </row>
    <row r="2282">
      <c r="A2282" s="10">
        <v>44769.0</v>
      </c>
      <c r="B2282" s="11">
        <v>298.85</v>
      </c>
      <c r="C2282" s="11">
        <v>303.38348</v>
      </c>
      <c r="D2282" s="11">
        <v>0.0149430680932264</v>
      </c>
      <c r="E2282" s="8">
        <f t="shared" si="1"/>
        <v>0.1279446616</v>
      </c>
      <c r="F2282" s="8"/>
    </row>
    <row r="2283">
      <c r="A2283" s="10">
        <v>44769.041666666664</v>
      </c>
      <c r="B2283" s="11">
        <v>309.67</v>
      </c>
      <c r="C2283" s="11">
        <v>289.84128</v>
      </c>
      <c r="D2283" s="11">
        <v>0.0684123393327549</v>
      </c>
      <c r="E2283" s="8">
        <f t="shared" si="1"/>
        <v>0.1265126606</v>
      </c>
      <c r="F2283" s="8"/>
    </row>
    <row r="2284">
      <c r="A2284" s="10">
        <v>44769.083333333336</v>
      </c>
      <c r="B2284" s="11">
        <v>322.12</v>
      </c>
      <c r="C2284" s="11">
        <v>272.57096</v>
      </c>
      <c r="D2284" s="11">
        <v>0.181784002228263</v>
      </c>
      <c r="E2284" s="8">
        <f t="shared" si="1"/>
        <v>0.1249025709</v>
      </c>
      <c r="F2284" s="8"/>
    </row>
    <row r="2285">
      <c r="A2285" s="10">
        <v>44769.125</v>
      </c>
      <c r="B2285" s="11">
        <v>316.82</v>
      </c>
      <c r="C2285" s="11">
        <v>254.43382</v>
      </c>
      <c r="D2285" s="11">
        <v>0.245196098537529</v>
      </c>
      <c r="E2285" s="8">
        <f t="shared" si="1"/>
        <v>0.1234578445</v>
      </c>
      <c r="F2285" s="8"/>
    </row>
    <row r="2286">
      <c r="A2286" s="10">
        <v>44769.166666666664</v>
      </c>
      <c r="B2286" s="11">
        <v>291.38</v>
      </c>
      <c r="C2286" s="11">
        <v>236.42861</v>
      </c>
      <c r="D2286" s="11">
        <v>0.232422759665169</v>
      </c>
      <c r="E2286" s="8">
        <f t="shared" si="1"/>
        <v>0.1225116949</v>
      </c>
      <c r="F2286" s="8"/>
    </row>
    <row r="2287">
      <c r="A2287" s="10">
        <v>44769.208333333336</v>
      </c>
      <c r="B2287" s="11">
        <v>272.27</v>
      </c>
      <c r="C2287" s="11">
        <v>220.35723</v>
      </c>
      <c r="D2287" s="11">
        <v>0.235584600514355</v>
      </c>
      <c r="E2287" s="8">
        <f t="shared" si="1"/>
        <v>0.1222562917</v>
      </c>
      <c r="F2287" s="8"/>
    </row>
    <row r="2288">
      <c r="A2288" s="10">
        <v>44769.25</v>
      </c>
      <c r="B2288" s="11">
        <v>257.37</v>
      </c>
      <c r="C2288" s="11">
        <v>209.6841</v>
      </c>
      <c r="D2288" s="11">
        <v>0.227417815656981</v>
      </c>
      <c r="E2288" s="8">
        <f t="shared" si="1"/>
        <v>0.1222675165</v>
      </c>
      <c r="F2288" s="8"/>
    </row>
    <row r="2289">
      <c r="A2289" s="10">
        <v>44769.291666666664</v>
      </c>
      <c r="B2289" s="11">
        <v>248.66</v>
      </c>
      <c r="C2289" s="11">
        <v>204.84593</v>
      </c>
      <c r="D2289" s="11">
        <v>0.213887920545943</v>
      </c>
      <c r="E2289" s="8">
        <f t="shared" si="1"/>
        <v>0.1223335955</v>
      </c>
      <c r="F2289" s="8"/>
    </row>
    <row r="2290">
      <c r="A2290" s="10">
        <v>44769.333333333336</v>
      </c>
      <c r="B2290" s="11">
        <v>245.87</v>
      </c>
      <c r="C2290" s="11">
        <v>205.88495</v>
      </c>
      <c r="D2290" s="11">
        <v>0.19421065017137</v>
      </c>
      <c r="E2290" s="8">
        <f t="shared" si="1"/>
        <v>0.1229906264</v>
      </c>
      <c r="F2290" s="8"/>
    </row>
    <row r="2291">
      <c r="A2291" s="10">
        <v>44769.375</v>
      </c>
      <c r="B2291" s="11">
        <v>250.77</v>
      </c>
      <c r="C2291" s="11">
        <v>211.26472</v>
      </c>
      <c r="D2291" s="11">
        <v>0.186994212758287</v>
      </c>
      <c r="E2291" s="8">
        <f t="shared" si="1"/>
        <v>0.1245839733</v>
      </c>
      <c r="F2291" s="8"/>
    </row>
    <row r="2292">
      <c r="A2292" s="10">
        <v>44769.416666666664</v>
      </c>
      <c r="B2292" s="11">
        <v>253.53</v>
      </c>
      <c r="C2292" s="11">
        <v>220.67043</v>
      </c>
      <c r="D2292" s="11">
        <v>0.148907898534479</v>
      </c>
      <c r="E2292" s="8">
        <f t="shared" si="1"/>
        <v>0.1256434128</v>
      </c>
      <c r="F2292" s="8"/>
    </row>
    <row r="2293">
      <c r="A2293" s="10">
        <v>44769.458333333336</v>
      </c>
      <c r="B2293" s="11">
        <v>261.58</v>
      </c>
      <c r="C2293" s="11">
        <v>234.07354</v>
      </c>
      <c r="D2293" s="11">
        <v>0.117512043437288</v>
      </c>
      <c r="E2293" s="8">
        <f t="shared" si="1"/>
        <v>0.1261418299</v>
      </c>
      <c r="F2293" s="8"/>
    </row>
    <row r="2294">
      <c r="A2294" s="10">
        <v>44769.5</v>
      </c>
      <c r="B2294" s="11">
        <v>271.62</v>
      </c>
      <c r="C2294" s="11">
        <v>248.31323</v>
      </c>
      <c r="D2294" s="11">
        <v>0.0938603633805577</v>
      </c>
      <c r="E2294" s="8">
        <f t="shared" si="1"/>
        <v>0.1259293233</v>
      </c>
      <c r="F2294" s="8"/>
    </row>
    <row r="2295">
      <c r="A2295" s="10">
        <v>44769.541666666664</v>
      </c>
      <c r="B2295" s="11">
        <v>276.18</v>
      </c>
      <c r="C2295" s="11">
        <v>261.4055</v>
      </c>
      <c r="D2295" s="11">
        <v>0.0565194687946504</v>
      </c>
      <c r="E2295" s="8">
        <f t="shared" si="1"/>
        <v>0.1257799672</v>
      </c>
      <c r="F2295" s="8"/>
    </row>
    <row r="2296">
      <c r="A2296" s="10">
        <v>44769.583333333336</v>
      </c>
      <c r="B2296" s="11">
        <v>261.96</v>
      </c>
      <c r="C2296" s="11">
        <v>274.5044</v>
      </c>
      <c r="D2296" s="11">
        <v>0.0456983567476513</v>
      </c>
      <c r="E2296" s="8">
        <f t="shared" si="1"/>
        <v>0.1254215643</v>
      </c>
      <c r="F2296" s="8"/>
    </row>
    <row r="2297">
      <c r="A2297" s="10">
        <v>44769.625</v>
      </c>
      <c r="B2297" s="11">
        <v>250.15</v>
      </c>
      <c r="C2297" s="11">
        <v>289.67074</v>
      </c>
      <c r="D2297" s="11">
        <v>0.136433317358874</v>
      </c>
      <c r="E2297" s="8">
        <f t="shared" si="1"/>
        <v>0.1251078316</v>
      </c>
      <c r="F2297" s="8"/>
    </row>
    <row r="2298">
      <c r="A2298" s="10">
        <v>44769.666666666664</v>
      </c>
      <c r="B2298" s="11">
        <v>274.22</v>
      </c>
      <c r="C2298" s="11">
        <v>303.47938</v>
      </c>
      <c r="D2298" s="11">
        <v>0.0964130742589495</v>
      </c>
      <c r="E2298" s="8">
        <f t="shared" si="1"/>
        <v>0.1227832508</v>
      </c>
      <c r="F2298" s="8"/>
    </row>
    <row r="2299">
      <c r="A2299" s="10">
        <v>44769.708333333336</v>
      </c>
      <c r="B2299" s="11">
        <v>301.05</v>
      </c>
      <c r="C2299" s="11">
        <v>316.93897</v>
      </c>
      <c r="D2299" s="11">
        <v>0.0501325854627468</v>
      </c>
      <c r="E2299" s="8">
        <f t="shared" si="1"/>
        <v>0.1198395341</v>
      </c>
      <c r="F2299" s="8"/>
    </row>
    <row r="2300">
      <c r="A2300" s="10">
        <v>44769.75</v>
      </c>
      <c r="B2300" s="11">
        <v>310.33</v>
      </c>
      <c r="C2300" s="11">
        <v>328.46324</v>
      </c>
      <c r="D2300" s="11">
        <v>0.0552062994933618</v>
      </c>
      <c r="E2300" s="8">
        <f t="shared" si="1"/>
        <v>0.1190870914</v>
      </c>
      <c r="F2300" s="8"/>
    </row>
    <row r="2301">
      <c r="A2301" s="10">
        <v>44769.791666666664</v>
      </c>
      <c r="B2301" s="11">
        <v>316.28</v>
      </c>
      <c r="C2301" s="11">
        <v>335.67108</v>
      </c>
      <c r="D2301" s="11">
        <v>0.0577680984611484</v>
      </c>
      <c r="E2301" s="8">
        <f t="shared" si="1"/>
        <v>0.1187841699</v>
      </c>
      <c r="F2301" s="8"/>
    </row>
    <row r="2302">
      <c r="A2302" s="10">
        <v>44769.833333333336</v>
      </c>
      <c r="B2302" s="11">
        <v>313.49</v>
      </c>
      <c r="C2302" s="11">
        <v>337.37719</v>
      </c>
      <c r="D2302" s="11">
        <v>0.0708026230226174</v>
      </c>
      <c r="E2302" s="8">
        <f t="shared" si="1"/>
        <v>0.1193130318</v>
      </c>
      <c r="F2302" s="8"/>
    </row>
    <row r="2303">
      <c r="A2303" s="10">
        <v>44769.875</v>
      </c>
      <c r="B2303" s="11">
        <v>315.45</v>
      </c>
      <c r="C2303" s="11">
        <v>335.19371</v>
      </c>
      <c r="D2303" s="11">
        <v>0.0589023881146219</v>
      </c>
      <c r="E2303" s="8">
        <f t="shared" si="1"/>
        <v>0.119513903</v>
      </c>
      <c r="F2303" s="8"/>
    </row>
    <row r="2304">
      <c r="A2304" s="10">
        <v>44769.916666666664</v>
      </c>
      <c r="B2304" s="11">
        <v>312.71</v>
      </c>
      <c r="C2304" s="11">
        <v>329.80695</v>
      </c>
      <c r="D2304" s="11">
        <v>0.0518392653641774</v>
      </c>
      <c r="E2304" s="8">
        <f t="shared" si="1"/>
        <v>0.1198171578</v>
      </c>
      <c r="F2304" s="8"/>
    </row>
    <row r="2305">
      <c r="A2305" s="10">
        <v>44769.958333333336</v>
      </c>
      <c r="B2305" s="11">
        <v>304.56</v>
      </c>
      <c r="C2305" s="11">
        <v>323.0192</v>
      </c>
      <c r="D2305" s="11">
        <v>0.0571458291024187</v>
      </c>
      <c r="E2305" s="8">
        <f t="shared" si="1"/>
        <v>0.120749795</v>
      </c>
      <c r="F2305" s="8"/>
    </row>
    <row r="2306">
      <c r="A2306" s="10">
        <v>44767.0</v>
      </c>
      <c r="B2306" s="11">
        <v>307.81</v>
      </c>
      <c r="C2306" s="11">
        <v>287.25108</v>
      </c>
      <c r="D2306" s="11">
        <v>0.0715712539705681</v>
      </c>
      <c r="E2306" s="8">
        <f t="shared" si="1"/>
        <v>0.1231093027</v>
      </c>
      <c r="F2306" s="8"/>
    </row>
    <row r="2307">
      <c r="A2307" s="10">
        <v>44767.041666666664</v>
      </c>
      <c r="B2307" s="11">
        <v>313.84</v>
      </c>
      <c r="C2307" s="11">
        <v>278.06506</v>
      </c>
      <c r="D2307" s="11">
        <v>0.128656725156335</v>
      </c>
      <c r="E2307" s="8">
        <f t="shared" si="1"/>
        <v>0.1256194854</v>
      </c>
      <c r="F2307" s="8"/>
    </row>
    <row r="2308">
      <c r="A2308" s="10">
        <v>44767.083333333336</v>
      </c>
      <c r="B2308" s="11">
        <v>323.97</v>
      </c>
      <c r="C2308" s="11">
        <v>264.1921</v>
      </c>
      <c r="D2308" s="11">
        <v>0.226266796016989</v>
      </c>
      <c r="E2308" s="8">
        <f t="shared" si="1"/>
        <v>0.1274729352</v>
      </c>
      <c r="F2308" s="8"/>
    </row>
    <row r="2309">
      <c r="A2309" s="10">
        <v>44767.125</v>
      </c>
      <c r="B2309" s="11">
        <v>315.36</v>
      </c>
      <c r="C2309" s="11">
        <v>250.32657</v>
      </c>
      <c r="D2309" s="11">
        <v>0.259794355828867</v>
      </c>
      <c r="E2309" s="8">
        <f t="shared" si="1"/>
        <v>0.1280811959</v>
      </c>
      <c r="F2309" s="8"/>
    </row>
    <row r="2310">
      <c r="A2310" s="10">
        <v>44767.166666666664</v>
      </c>
      <c r="B2310" s="11">
        <v>290.05</v>
      </c>
      <c r="C2310" s="11">
        <v>238.08347</v>
      </c>
      <c r="D2310" s="11">
        <v>0.218270214223608</v>
      </c>
      <c r="E2310" s="8">
        <f t="shared" si="1"/>
        <v>0.1274915065</v>
      </c>
      <c r="F2310" s="8"/>
    </row>
    <row r="2311">
      <c r="A2311" s="10">
        <v>44767.208333333336</v>
      </c>
      <c r="B2311" s="11">
        <v>273.55</v>
      </c>
      <c r="C2311" s="11">
        <v>229.32637</v>
      </c>
      <c r="D2311" s="11">
        <v>0.192841451246971</v>
      </c>
      <c r="E2311" s="8">
        <f t="shared" si="1"/>
        <v>0.125710542</v>
      </c>
      <c r="F2311" s="8"/>
    </row>
    <row r="2312">
      <c r="A2312" s="10">
        <v>44767.25</v>
      </c>
      <c r="B2312" s="11">
        <v>257.36</v>
      </c>
      <c r="C2312" s="11">
        <v>224.87357</v>
      </c>
      <c r="D2312" s="11">
        <v>0.14446530999619</v>
      </c>
      <c r="E2312" s="8">
        <f t="shared" si="1"/>
        <v>0.1222541876</v>
      </c>
      <c r="F2312" s="8"/>
    </row>
    <row r="2313">
      <c r="A2313" s="10">
        <v>44767.291666666664</v>
      </c>
      <c r="B2313" s="11">
        <v>250.29</v>
      </c>
      <c r="C2313" s="11">
        <v>224.36171</v>
      </c>
      <c r="D2313" s="11">
        <v>0.115564683474733</v>
      </c>
      <c r="E2313" s="8">
        <f t="shared" si="1"/>
        <v>0.118157386</v>
      </c>
      <c r="F2313" s="8"/>
    </row>
    <row r="2314">
      <c r="A2314" s="10">
        <v>44767.333333333336</v>
      </c>
      <c r="B2314" s="11">
        <v>249.25</v>
      </c>
      <c r="C2314" s="11">
        <v>227.2933</v>
      </c>
      <c r="D2314" s="11">
        <v>0.0966007357014043</v>
      </c>
      <c r="E2314" s="8">
        <f t="shared" si="1"/>
        <v>0.1140903062</v>
      </c>
      <c r="F2314" s="8"/>
    </row>
    <row r="2315">
      <c r="A2315" s="10">
        <v>44767.375</v>
      </c>
      <c r="B2315" s="11">
        <v>251.7</v>
      </c>
      <c r="C2315" s="11">
        <v>233.61236</v>
      </c>
      <c r="D2315" s="11">
        <v>0.0774258690764478</v>
      </c>
      <c r="E2315" s="8">
        <f t="shared" si="1"/>
        <v>0.1095249586</v>
      </c>
      <c r="F2315" s="8"/>
    </row>
    <row r="2316">
      <c r="A2316" s="10">
        <v>44767.416666666664</v>
      </c>
      <c r="B2316" s="11">
        <v>256.36</v>
      </c>
      <c r="C2316" s="11">
        <v>242.9753</v>
      </c>
      <c r="D2316" s="11">
        <v>0.055086669303423</v>
      </c>
      <c r="E2316" s="8">
        <f t="shared" si="1"/>
        <v>0.1056157407</v>
      </c>
      <c r="F2316" s="8"/>
    </row>
    <row r="2317">
      <c r="A2317" s="10">
        <v>44767.458333333336</v>
      </c>
      <c r="B2317" s="11">
        <v>261.05</v>
      </c>
      <c r="C2317" s="11">
        <v>252.75435</v>
      </c>
      <c r="D2317" s="11">
        <v>0.0328209979373254</v>
      </c>
      <c r="E2317" s="8">
        <f t="shared" si="1"/>
        <v>0.1020869471</v>
      </c>
      <c r="F2317" s="8"/>
    </row>
    <row r="2318">
      <c r="A2318" s="10">
        <v>44767.5</v>
      </c>
      <c r="B2318" s="11">
        <v>273.36</v>
      </c>
      <c r="C2318" s="11">
        <v>258.55975</v>
      </c>
      <c r="D2318" s="11">
        <v>0.0572411212495371</v>
      </c>
      <c r="E2318" s="8">
        <f t="shared" si="1"/>
        <v>0.1005611454</v>
      </c>
      <c r="F2318" s="8"/>
    </row>
    <row r="2319">
      <c r="A2319" s="10">
        <v>44767.541666666664</v>
      </c>
      <c r="B2319" s="11">
        <v>282.23</v>
      </c>
      <c r="C2319" s="11">
        <v>258.31696</v>
      </c>
      <c r="D2319" s="11">
        <v>0.0925724737547237</v>
      </c>
      <c r="E2319" s="8">
        <f t="shared" si="1"/>
        <v>0.1020633539</v>
      </c>
      <c r="F2319" s="8"/>
    </row>
    <row r="2320">
      <c r="A2320" s="10">
        <v>44767.583333333336</v>
      </c>
      <c r="B2320" s="11">
        <v>260.53</v>
      </c>
      <c r="C2320" s="11">
        <v>253.97125</v>
      </c>
      <c r="D2320" s="11">
        <v>0.0258247734733753</v>
      </c>
      <c r="E2320" s="8">
        <f t="shared" si="1"/>
        <v>0.101235288</v>
      </c>
      <c r="F2320" s="8"/>
    </row>
    <row r="2321">
      <c r="A2321" s="10">
        <v>44767.625</v>
      </c>
      <c r="B2321" s="11">
        <v>236.03</v>
      </c>
      <c r="C2321" s="11">
        <v>251.01092</v>
      </c>
      <c r="D2321" s="11">
        <v>0.0596823437004254</v>
      </c>
      <c r="E2321" s="8">
        <f t="shared" si="1"/>
        <v>0.09803733072</v>
      </c>
      <c r="F2321" s="8"/>
    </row>
    <row r="2322">
      <c r="A2322" s="10">
        <v>44767.666666666664</v>
      </c>
      <c r="B2322" s="11">
        <v>247.83</v>
      </c>
      <c r="C2322" s="11">
        <v>248.48194</v>
      </c>
      <c r="D2322" s="11">
        <v>0.00262369168560095</v>
      </c>
      <c r="E2322" s="8">
        <f t="shared" si="1"/>
        <v>0.09412943978</v>
      </c>
      <c r="F2322" s="8"/>
    </row>
    <row r="2323">
      <c r="A2323" s="10">
        <v>44767.708333333336</v>
      </c>
      <c r="B2323" s="11">
        <v>272.96</v>
      </c>
      <c r="C2323" s="11">
        <v>247.03515</v>
      </c>
      <c r="D2323" s="11">
        <v>0.104943972548036</v>
      </c>
      <c r="E2323" s="8">
        <f t="shared" si="1"/>
        <v>0.09641324758</v>
      </c>
      <c r="F2323" s="8"/>
    </row>
    <row r="2324">
      <c r="A2324" s="10">
        <v>44767.75</v>
      </c>
      <c r="B2324" s="11">
        <v>295.91</v>
      </c>
      <c r="C2324" s="11">
        <v>246.92872</v>
      </c>
      <c r="D2324" s="11">
        <v>0.198362021234306</v>
      </c>
      <c r="E2324" s="8">
        <f t="shared" si="1"/>
        <v>0.1023780693</v>
      </c>
      <c r="F2324" s="8"/>
    </row>
    <row r="2325">
      <c r="A2325" s="10">
        <v>44767.791666666664</v>
      </c>
      <c r="B2325" s="11">
        <v>299.25</v>
      </c>
      <c r="C2325" s="11">
        <v>246.32723</v>
      </c>
      <c r="D2325" s="11">
        <v>0.214847420644481</v>
      </c>
      <c r="E2325" s="8">
        <f t="shared" si="1"/>
        <v>0.1089230411</v>
      </c>
      <c r="F2325" s="8"/>
    </row>
    <row r="2326">
      <c r="A2326" s="10">
        <v>44767.833333333336</v>
      </c>
      <c r="B2326" s="11">
        <v>298.04</v>
      </c>
      <c r="C2326" s="11">
        <v>245.20955</v>
      </c>
      <c r="D2326" s="11">
        <v>0.215450213908879</v>
      </c>
      <c r="E2326" s="8">
        <f t="shared" si="1"/>
        <v>0.114950024</v>
      </c>
      <c r="F2326" s="8"/>
    </row>
    <row r="2327">
      <c r="A2327" s="10">
        <v>44767.875</v>
      </c>
      <c r="B2327" s="11">
        <v>297.93</v>
      </c>
      <c r="C2327" s="11">
        <v>245.18652</v>
      </c>
      <c r="D2327" s="11">
        <v>0.215115741273215</v>
      </c>
      <c r="E2327" s="8">
        <f t="shared" si="1"/>
        <v>0.1214589137</v>
      </c>
      <c r="F2327" s="8"/>
    </row>
    <row r="2328">
      <c r="A2328" s="10">
        <v>44767.916666666664</v>
      </c>
      <c r="B2328" s="11">
        <v>298.57</v>
      </c>
      <c r="C2328" s="11">
        <v>246.72295</v>
      </c>
      <c r="D2328" s="11">
        <v>0.210142793769286</v>
      </c>
      <c r="E2328" s="8">
        <f t="shared" si="1"/>
        <v>0.1280548941</v>
      </c>
      <c r="F2328" s="8"/>
    </row>
    <row r="2329">
      <c r="A2329" s="10">
        <v>44767.958333333336</v>
      </c>
      <c r="B2329" s="11">
        <v>297.16</v>
      </c>
      <c r="C2329" s="11">
        <v>249.89021</v>
      </c>
      <c r="D2329" s="11">
        <v>0.189162232486018</v>
      </c>
      <c r="E2329" s="8">
        <f t="shared" si="1"/>
        <v>0.1335555776</v>
      </c>
      <c r="F2329" s="8"/>
    </row>
    <row r="2330">
      <c r="A2330" s="10">
        <v>44768.0</v>
      </c>
      <c r="B2330" s="11">
        <v>296.15</v>
      </c>
      <c r="C2330" s="11">
        <v>248.58546</v>
      </c>
      <c r="D2330" s="11">
        <v>0.191340796843065</v>
      </c>
      <c r="E2330" s="8">
        <f t="shared" si="1"/>
        <v>0.1385459752</v>
      </c>
      <c r="F2330" s="8"/>
    </row>
    <row r="2331">
      <c r="A2331" s="10">
        <v>44768.041666666664</v>
      </c>
      <c r="B2331" s="11">
        <v>305.29</v>
      </c>
      <c r="C2331" s="11">
        <v>239.24085</v>
      </c>
      <c r="D2331" s="11">
        <v>0.276078061083631</v>
      </c>
      <c r="E2331" s="8">
        <f t="shared" si="1"/>
        <v>0.1446885309</v>
      </c>
      <c r="F2331" s="8"/>
    </row>
    <row r="2332">
      <c r="A2332" s="10">
        <v>44768.083333333336</v>
      </c>
      <c r="B2332" s="11">
        <v>317.35</v>
      </c>
      <c r="C2332" s="11">
        <v>226.17442</v>
      </c>
      <c r="D2332" s="11">
        <v>0.403120653520411</v>
      </c>
      <c r="E2332" s="8">
        <f t="shared" si="1"/>
        <v>0.1520574416</v>
      </c>
      <c r="F2332" s="8"/>
    </row>
    <row r="2333">
      <c r="A2333" s="10">
        <v>44768.125</v>
      </c>
      <c r="B2333" s="11">
        <v>310.43</v>
      </c>
      <c r="C2333" s="11">
        <v>212.18647</v>
      </c>
      <c r="D2333" s="11">
        <v>0.463005628963995</v>
      </c>
      <c r="E2333" s="8">
        <f t="shared" si="1"/>
        <v>0.160524578</v>
      </c>
      <c r="F2333" s="8"/>
    </row>
    <row r="2334">
      <c r="A2334" s="10">
        <v>44768.166666666664</v>
      </c>
      <c r="B2334" s="11">
        <v>283.96</v>
      </c>
      <c r="C2334" s="11">
        <v>199.26479</v>
      </c>
      <c r="D2334" s="11">
        <v>0.42503851282507</v>
      </c>
      <c r="E2334" s="8">
        <f t="shared" si="1"/>
        <v>0.1691399237</v>
      </c>
      <c r="F2334" s="8"/>
    </row>
    <row r="2335">
      <c r="A2335" s="10">
        <v>44768.208333333336</v>
      </c>
      <c r="B2335" s="11">
        <v>264.6</v>
      </c>
      <c r="C2335" s="11">
        <v>188.83476</v>
      </c>
      <c r="D2335" s="11">
        <v>0.401225071062128</v>
      </c>
      <c r="E2335" s="8">
        <f t="shared" si="1"/>
        <v>0.1778225746</v>
      </c>
      <c r="F2335" s="8"/>
    </row>
    <row r="2336">
      <c r="A2336" s="10">
        <v>44768.25</v>
      </c>
      <c r="B2336" s="11">
        <v>252.13</v>
      </c>
      <c r="C2336" s="11">
        <v>182.48688</v>
      </c>
      <c r="D2336" s="11">
        <v>0.381633572780684</v>
      </c>
      <c r="E2336" s="8">
        <f t="shared" si="1"/>
        <v>0.1877045855</v>
      </c>
      <c r="F2336" s="8"/>
    </row>
    <row r="2337">
      <c r="A2337" s="10">
        <v>44768.291666666664</v>
      </c>
      <c r="B2337" s="11">
        <v>245.92</v>
      </c>
      <c r="C2337" s="11">
        <v>181.32031</v>
      </c>
      <c r="D2337" s="11">
        <v>0.356273877978699</v>
      </c>
      <c r="E2337" s="8">
        <f t="shared" si="1"/>
        <v>0.1977341353</v>
      </c>
      <c r="F2337" s="8"/>
    </row>
    <row r="2338">
      <c r="A2338" s="10">
        <v>44768.333333333336</v>
      </c>
      <c r="B2338" s="11">
        <v>242.05</v>
      </c>
      <c r="C2338" s="11">
        <v>185.09353</v>
      </c>
      <c r="D2338" s="11">
        <v>0.307717238954813</v>
      </c>
      <c r="E2338" s="8">
        <f t="shared" si="1"/>
        <v>0.2065306563</v>
      </c>
      <c r="F2338" s="8"/>
    </row>
    <row r="2339">
      <c r="A2339" s="10">
        <v>44768.375</v>
      </c>
      <c r="B2339" s="11">
        <v>243.49</v>
      </c>
      <c r="C2339" s="11">
        <v>193.58697</v>
      </c>
      <c r="D2339" s="11">
        <v>0.257780934326313</v>
      </c>
      <c r="E2339" s="8">
        <f t="shared" si="1"/>
        <v>0.2140454506</v>
      </c>
      <c r="F2339" s="8"/>
    </row>
    <row r="2340">
      <c r="A2340" s="10">
        <v>44768.416666666664</v>
      </c>
      <c r="B2340" s="11">
        <v>249.36</v>
      </c>
      <c r="C2340" s="11">
        <v>206.61337</v>
      </c>
      <c r="D2340" s="11">
        <v>0.20689188700615</v>
      </c>
      <c r="E2340" s="8">
        <f t="shared" si="1"/>
        <v>0.220370668</v>
      </c>
      <c r="F2340" s="8"/>
    </row>
    <row r="2341">
      <c r="A2341" s="10">
        <v>44768.458333333336</v>
      </c>
      <c r="B2341" s="11">
        <v>259.67</v>
      </c>
      <c r="C2341" s="11">
        <v>220.93676</v>
      </c>
      <c r="D2341" s="11">
        <v>0.175313696100187</v>
      </c>
      <c r="E2341" s="8">
        <f t="shared" si="1"/>
        <v>0.2263078638</v>
      </c>
      <c r="F2341" s="8"/>
    </row>
    <row r="2342">
      <c r="A2342" s="10">
        <v>44768.5</v>
      </c>
      <c r="B2342" s="11">
        <v>271.92</v>
      </c>
      <c r="C2342" s="11">
        <v>232.03937</v>
      </c>
      <c r="D2342" s="11">
        <v>0.171870101181536</v>
      </c>
      <c r="E2342" s="8">
        <f t="shared" si="1"/>
        <v>0.2310840713</v>
      </c>
      <c r="F2342" s="8"/>
    </row>
    <row r="2343">
      <c r="A2343" s="10">
        <v>44768.541666666664</v>
      </c>
      <c r="B2343" s="11">
        <v>273.56</v>
      </c>
      <c r="C2343" s="11">
        <v>238.41745</v>
      </c>
      <c r="D2343" s="11">
        <v>0.147399236087794</v>
      </c>
      <c r="E2343" s="8">
        <f t="shared" si="1"/>
        <v>0.2333685197</v>
      </c>
      <c r="F2343" s="8"/>
    </row>
    <row r="2344">
      <c r="A2344" s="10">
        <v>44768.583333333336</v>
      </c>
      <c r="B2344" s="11">
        <v>253.7</v>
      </c>
      <c r="C2344" s="11">
        <v>241.77694</v>
      </c>
      <c r="D2344" s="11">
        <v>0.0493142977159029</v>
      </c>
      <c r="E2344" s="8">
        <f t="shared" si="1"/>
        <v>0.2343472499</v>
      </c>
      <c r="F2344" s="8"/>
    </row>
    <row r="2345">
      <c r="A2345" s="10">
        <v>44768.625</v>
      </c>
      <c r="B2345" s="11">
        <v>240.11</v>
      </c>
      <c r="C2345" s="11">
        <v>245.54549</v>
      </c>
      <c r="D2345" s="11">
        <v>0.0221363870295479</v>
      </c>
      <c r="E2345" s="8">
        <f t="shared" si="1"/>
        <v>0.232782835</v>
      </c>
      <c r="F2345" s="8"/>
    </row>
    <row r="2346">
      <c r="A2346" s="10">
        <v>44768.666666666664</v>
      </c>
      <c r="B2346" s="11">
        <v>247.43</v>
      </c>
      <c r="C2346" s="11">
        <v>247.89611</v>
      </c>
      <c r="D2346" s="11">
        <v>0.00188026347004794</v>
      </c>
      <c r="E2346" s="8">
        <f t="shared" si="1"/>
        <v>0.2327518589</v>
      </c>
      <c r="F2346" s="8"/>
    </row>
    <row r="2347">
      <c r="A2347" s="10">
        <v>44768.708333333336</v>
      </c>
      <c r="B2347" s="11">
        <v>266.74</v>
      </c>
      <c r="C2347" s="11">
        <v>250.2141</v>
      </c>
      <c r="D2347" s="11">
        <v>0.0660470373172415</v>
      </c>
      <c r="E2347" s="8">
        <f t="shared" si="1"/>
        <v>0.2311311532</v>
      </c>
      <c r="F2347" s="8"/>
    </row>
    <row r="2348">
      <c r="A2348" s="10">
        <v>44768.75</v>
      </c>
      <c r="B2348" s="11">
        <v>290.53</v>
      </c>
      <c r="C2348" s="11">
        <v>252.67384</v>
      </c>
      <c r="D2348" s="11">
        <v>0.149822237236747</v>
      </c>
      <c r="E2348" s="8">
        <f t="shared" si="1"/>
        <v>0.2291086622</v>
      </c>
      <c r="F2348" s="8"/>
    </row>
    <row r="2349">
      <c r="A2349" s="10">
        <v>44768.791666666664</v>
      </c>
      <c r="B2349" s="11">
        <v>299.06</v>
      </c>
      <c r="C2349" s="11">
        <v>254.25431</v>
      </c>
      <c r="D2349" s="11">
        <v>0.176223915338937</v>
      </c>
      <c r="E2349" s="8">
        <f t="shared" si="1"/>
        <v>0.2274993495</v>
      </c>
      <c r="F2349" s="8"/>
    </row>
    <row r="2350">
      <c r="A2350" s="10">
        <v>44768.833333333336</v>
      </c>
      <c r="B2350" s="11">
        <v>302.82</v>
      </c>
      <c r="C2350" s="11">
        <v>255.22116</v>
      </c>
      <c r="D2350" s="11">
        <v>0.186500366975841</v>
      </c>
      <c r="E2350" s="8">
        <f t="shared" si="1"/>
        <v>0.2262931059</v>
      </c>
      <c r="F2350" s="8"/>
    </row>
    <row r="2351">
      <c r="A2351" s="10">
        <v>44768.875</v>
      </c>
      <c r="B2351" s="11">
        <v>302.64</v>
      </c>
      <c r="C2351" s="11">
        <v>256.82636</v>
      </c>
      <c r="D2351" s="11">
        <v>0.178383714195069</v>
      </c>
      <c r="E2351" s="8">
        <f t="shared" si="1"/>
        <v>0.2247626048</v>
      </c>
      <c r="F2351" s="8"/>
    </row>
    <row r="2352">
      <c r="A2352" s="10">
        <v>44768.916666666664</v>
      </c>
      <c r="B2352" s="11">
        <v>301.38</v>
      </c>
      <c r="C2352" s="11">
        <v>257.81892</v>
      </c>
      <c r="D2352" s="11">
        <v>0.168959981680165</v>
      </c>
      <c r="E2352" s="8">
        <f t="shared" si="1"/>
        <v>0.2230466543</v>
      </c>
      <c r="F2352" s="8"/>
    </row>
    <row r="2353">
      <c r="A2353" s="10">
        <v>44768.958333333336</v>
      </c>
      <c r="B2353" s="11">
        <v>298.78</v>
      </c>
      <c r="C2353" s="11">
        <v>258.17592</v>
      </c>
      <c r="D2353" s="11">
        <v>0.157272916854522</v>
      </c>
      <c r="E2353" s="8">
        <f t="shared" si="1"/>
        <v>0.2217179328</v>
      </c>
      <c r="F2353" s="8"/>
    </row>
    <row r="2354">
      <c r="A2354" s="10">
        <v>44769.0</v>
      </c>
      <c r="B2354" s="11">
        <v>298.85</v>
      </c>
      <c r="C2354" s="11">
        <v>267.42088</v>
      </c>
      <c r="D2354" s="11">
        <v>0.117526798954516</v>
      </c>
      <c r="E2354" s="8">
        <f t="shared" si="1"/>
        <v>0.2186423495</v>
      </c>
      <c r="F2354" s="8"/>
    </row>
    <row r="2355">
      <c r="A2355" s="10">
        <v>44769.041666666664</v>
      </c>
      <c r="B2355" s="11">
        <v>309.67</v>
      </c>
      <c r="C2355" s="11">
        <v>259.03724</v>
      </c>
      <c r="D2355" s="11">
        <v>0.195465177130516</v>
      </c>
      <c r="E2355" s="8">
        <f t="shared" si="1"/>
        <v>0.2152834794</v>
      </c>
      <c r="F2355" s="8"/>
    </row>
    <row r="2356">
      <c r="A2356" s="10">
        <v>44769.083333333336</v>
      </c>
      <c r="B2356" s="11">
        <v>322.12</v>
      </c>
      <c r="C2356" s="11">
        <v>247.74165</v>
      </c>
      <c r="D2356" s="11">
        <v>0.300225456640011</v>
      </c>
      <c r="E2356" s="8">
        <f t="shared" si="1"/>
        <v>0.2109961795</v>
      </c>
      <c r="F2356" s="8"/>
    </row>
    <row r="2357">
      <c r="A2357" s="10">
        <v>44769.125</v>
      </c>
      <c r="B2357" s="11">
        <v>316.82</v>
      </c>
      <c r="C2357" s="11">
        <v>235.61285</v>
      </c>
      <c r="D2357" s="11">
        <v>0.34466350201188</v>
      </c>
      <c r="E2357" s="8">
        <f t="shared" si="1"/>
        <v>0.2060652575</v>
      </c>
      <c r="F2357" s="8"/>
    </row>
    <row r="2358">
      <c r="A2358" s="10">
        <v>44769.166666666664</v>
      </c>
      <c r="B2358" s="11">
        <v>291.38</v>
      </c>
      <c r="C2358" s="11">
        <v>223.76225</v>
      </c>
      <c r="D2358" s="11">
        <v>0.302185690392369</v>
      </c>
      <c r="E2358" s="8">
        <f t="shared" si="1"/>
        <v>0.2009463899</v>
      </c>
      <c r="F2358" s="8"/>
    </row>
    <row r="2359">
      <c r="A2359" s="10">
        <v>44769.208333333336</v>
      </c>
      <c r="B2359" s="11">
        <v>272.27</v>
      </c>
      <c r="C2359" s="11">
        <v>214.49149</v>
      </c>
      <c r="D2359" s="11">
        <v>0.269374370050765</v>
      </c>
      <c r="E2359" s="8">
        <f t="shared" si="1"/>
        <v>0.1954526107</v>
      </c>
      <c r="F2359" s="8"/>
    </row>
    <row r="2360">
      <c r="A2360" s="10">
        <v>44769.25</v>
      </c>
      <c r="B2360" s="11">
        <v>257.37</v>
      </c>
      <c r="C2360" s="11">
        <v>210.49786</v>
      </c>
      <c r="D2360" s="11">
        <v>0.222672762563951</v>
      </c>
      <c r="E2360" s="8">
        <f t="shared" si="1"/>
        <v>0.1888292436</v>
      </c>
      <c r="F2360" s="8"/>
    </row>
    <row r="2361">
      <c r="A2361" s="10">
        <v>44769.291666666664</v>
      </c>
      <c r="B2361" s="11">
        <v>248.66</v>
      </c>
      <c r="C2361" s="11">
        <v>210.93967</v>
      </c>
      <c r="D2361" s="11">
        <v>0.178820465586202</v>
      </c>
      <c r="E2361" s="8">
        <f t="shared" si="1"/>
        <v>0.1814353515</v>
      </c>
      <c r="F2361" s="8"/>
    </row>
    <row r="2362">
      <c r="A2362" s="10">
        <v>44769.333333333336</v>
      </c>
      <c r="B2362" s="11">
        <v>245.87</v>
      </c>
      <c r="C2362" s="11">
        <v>214.77638</v>
      </c>
      <c r="D2362" s="11">
        <v>0.14477206478664</v>
      </c>
      <c r="E2362" s="8">
        <f t="shared" si="1"/>
        <v>0.1746459692</v>
      </c>
      <c r="F2362" s="8"/>
    </row>
    <row r="2363">
      <c r="A2363" s="10">
        <v>44769.375</v>
      </c>
      <c r="B2363" s="11">
        <v>250.77</v>
      </c>
      <c r="C2363" s="11">
        <v>220.88133</v>
      </c>
      <c r="D2363" s="11">
        <v>0.135315510822032</v>
      </c>
      <c r="E2363" s="8">
        <f t="shared" si="1"/>
        <v>0.1695432432</v>
      </c>
      <c r="F2363" s="8"/>
    </row>
    <row r="2364">
      <c r="A2364" s="10">
        <v>44769.416666666664</v>
      </c>
      <c r="B2364" s="11">
        <v>253.53</v>
      </c>
      <c r="C2364" s="11">
        <v>229.7235</v>
      </c>
      <c r="D2364" s="11">
        <v>0.103631104349359</v>
      </c>
      <c r="E2364" s="8">
        <f t="shared" si="1"/>
        <v>0.1652407106</v>
      </c>
      <c r="F2364" s="8"/>
    </row>
    <row r="2365">
      <c r="A2365" s="10">
        <v>44769.458333333336</v>
      </c>
      <c r="B2365" s="11">
        <v>261.58</v>
      </c>
      <c r="C2365" s="11">
        <v>242.46808</v>
      </c>
      <c r="D2365" s="11">
        <v>0.0788224165424166</v>
      </c>
      <c r="E2365" s="8">
        <f t="shared" si="1"/>
        <v>0.1612202406</v>
      </c>
      <c r="F2365" s="8"/>
    </row>
    <row r="2366">
      <c r="A2366" s="10">
        <v>44769.5</v>
      </c>
      <c r="B2366" s="11">
        <v>271.62</v>
      </c>
      <c r="C2366" s="11">
        <v>256.79438</v>
      </c>
      <c r="D2366" s="11">
        <v>0.0577334285898313</v>
      </c>
      <c r="E2366" s="8">
        <f t="shared" si="1"/>
        <v>0.1564645459</v>
      </c>
      <c r="F2366" s="8"/>
    </row>
    <row r="2367">
      <c r="A2367" s="10">
        <v>44769.541666666664</v>
      </c>
      <c r="B2367" s="11">
        <v>276.18</v>
      </c>
      <c r="C2367" s="11">
        <v>270.48275</v>
      </c>
      <c r="D2367" s="11">
        <v>0.0210632655871769</v>
      </c>
      <c r="E2367" s="8">
        <f t="shared" si="1"/>
        <v>0.1512005472</v>
      </c>
      <c r="F2367" s="8"/>
    </row>
    <row r="2368">
      <c r="A2368" s="10">
        <v>44769.583333333336</v>
      </c>
      <c r="B2368" s="11">
        <v>261.96</v>
      </c>
      <c r="C2368" s="11">
        <v>283.91984</v>
      </c>
      <c r="D2368" s="11">
        <v>0.077345211239905</v>
      </c>
      <c r="E2368" s="8">
        <f t="shared" si="1"/>
        <v>0.1523685019</v>
      </c>
      <c r="F2368" s="8"/>
    </row>
    <row r="2369">
      <c r="A2369" s="10">
        <v>44769.625</v>
      </c>
      <c r="B2369" s="11">
        <v>250.15</v>
      </c>
      <c r="C2369" s="11">
        <v>298.21066</v>
      </c>
      <c r="D2369" s="11">
        <v>0.161163454049563</v>
      </c>
      <c r="E2369" s="8">
        <f t="shared" si="1"/>
        <v>0.1581612963</v>
      </c>
      <c r="F2369" s="8"/>
    </row>
    <row r="2370">
      <c r="A2370" s="10">
        <v>44769.666666666664</v>
      </c>
      <c r="B2370" s="11">
        <v>274.22</v>
      </c>
      <c r="C2370" s="11">
        <v>310.24711</v>
      </c>
      <c r="D2370" s="11">
        <v>0.116123918124491</v>
      </c>
      <c r="E2370" s="8">
        <f t="shared" si="1"/>
        <v>0.1629214486</v>
      </c>
      <c r="F2370" s="8"/>
    </row>
    <row r="2371">
      <c r="A2371" s="10">
        <v>44769.708333333336</v>
      </c>
      <c r="B2371" s="11">
        <v>301.05</v>
      </c>
      <c r="C2371" s="11">
        <v>321.09756</v>
      </c>
      <c r="D2371" s="11">
        <v>0.0624344825292349</v>
      </c>
      <c r="E2371" s="8">
        <f t="shared" si="1"/>
        <v>0.1627709255</v>
      </c>
      <c r="F2371" s="8"/>
    </row>
    <row r="2372">
      <c r="A2372" s="10">
        <v>44769.75</v>
      </c>
      <c r="B2372" s="11">
        <v>310.33</v>
      </c>
      <c r="C2372" s="11">
        <v>329.33473</v>
      </c>
      <c r="D2372" s="11">
        <v>0.057706425313844</v>
      </c>
      <c r="E2372" s="8">
        <f t="shared" si="1"/>
        <v>0.1589327667</v>
      </c>
      <c r="F2372" s="8"/>
    </row>
    <row r="2373">
      <c r="A2373" s="10">
        <v>44769.791666666664</v>
      </c>
      <c r="B2373" s="11">
        <v>316.28</v>
      </c>
      <c r="C2373" s="11">
        <v>333.37956</v>
      </c>
      <c r="D2373" s="11">
        <v>0.0512915668855044</v>
      </c>
      <c r="E2373" s="8">
        <f t="shared" si="1"/>
        <v>0.1537272522</v>
      </c>
      <c r="F2373" s="8"/>
    </row>
    <row r="2374">
      <c r="A2374" s="10">
        <v>44769.833333333336</v>
      </c>
      <c r="B2374" s="11">
        <v>313.49</v>
      </c>
      <c r="C2374" s="11">
        <v>332.84311</v>
      </c>
      <c r="D2374" s="11">
        <v>0.0581448418745997</v>
      </c>
      <c r="E2374" s="8">
        <f t="shared" si="1"/>
        <v>0.1483791053</v>
      </c>
      <c r="F2374" s="8"/>
    </row>
    <row r="2375">
      <c r="A2375" s="10">
        <v>44769.875</v>
      </c>
      <c r="B2375" s="11">
        <v>315.45</v>
      </c>
      <c r="C2375" s="11">
        <v>329.33932</v>
      </c>
      <c r="D2375" s="11">
        <v>0.0421732819512714</v>
      </c>
      <c r="E2375" s="8">
        <f t="shared" si="1"/>
        <v>0.1427036706</v>
      </c>
      <c r="F2375" s="8"/>
    </row>
    <row r="2376">
      <c r="A2376" s="10">
        <v>44769.916666666664</v>
      </c>
      <c r="B2376" s="11">
        <v>312.71</v>
      </c>
      <c r="C2376" s="11">
        <v>323.54224</v>
      </c>
      <c r="D2376" s="11">
        <v>0.0334801415728592</v>
      </c>
      <c r="E2376" s="8">
        <f t="shared" si="1"/>
        <v>0.1370586773</v>
      </c>
      <c r="F2376" s="8"/>
    </row>
    <row r="2377">
      <c r="A2377" s="10">
        <v>44769.958333333336</v>
      </c>
      <c r="B2377" s="11">
        <v>304.56</v>
      </c>
      <c r="C2377" s="11">
        <v>317.15888</v>
      </c>
      <c r="D2377" s="11">
        <v>0.039724191231852</v>
      </c>
      <c r="E2377" s="8">
        <f t="shared" si="1"/>
        <v>0.1321608137</v>
      </c>
      <c r="F2377" s="8"/>
    </row>
    <row r="2378">
      <c r="A2378" s="10">
        <v>44770.0</v>
      </c>
      <c r="B2378" s="11">
        <v>297.83</v>
      </c>
      <c r="C2378" s="11">
        <v>303.78151</v>
      </c>
      <c r="D2378" s="11">
        <v>0.019591416212264</v>
      </c>
      <c r="E2378" s="8">
        <f t="shared" si="1"/>
        <v>0.1280801728</v>
      </c>
      <c r="F2378" s="8"/>
    </row>
    <row r="2379">
      <c r="A2379" s="10">
        <v>44770.041666666664</v>
      </c>
      <c r="B2379" s="11">
        <v>308.68</v>
      </c>
      <c r="C2379" s="11">
        <v>293.11662</v>
      </c>
      <c r="D2379" s="11">
        <v>0.0530962045072708</v>
      </c>
      <c r="E2379" s="8">
        <f t="shared" si="1"/>
        <v>0.1221481322</v>
      </c>
      <c r="F2379" s="8"/>
    </row>
    <row r="2380">
      <c r="A2380" s="10">
        <v>44770.083333333336</v>
      </c>
      <c r="B2380" s="11">
        <v>319.94</v>
      </c>
      <c r="C2380" s="11">
        <v>278.44172</v>
      </c>
      <c r="D2380" s="11">
        <v>0.149037579569613</v>
      </c>
      <c r="E2380" s="8">
        <f t="shared" si="1"/>
        <v>0.1158486373</v>
      </c>
      <c r="F2380" s="8"/>
    </row>
    <row r="2381">
      <c r="A2381" s="10">
        <v>44770.125</v>
      </c>
      <c r="B2381" s="11">
        <v>311.21</v>
      </c>
      <c r="C2381" s="11">
        <v>262.85631</v>
      </c>
      <c r="D2381" s="11">
        <v>0.183954838291688</v>
      </c>
      <c r="E2381" s="8">
        <f t="shared" si="1"/>
        <v>0.109152443</v>
      </c>
      <c r="F2381" s="8"/>
    </row>
    <row r="2382">
      <c r="A2382" s="10">
        <v>44770.166666666664</v>
      </c>
      <c r="B2382" s="11">
        <v>296.82</v>
      </c>
      <c r="C2382" s="11">
        <v>248.22779</v>
      </c>
      <c r="D2382" s="11">
        <v>0.195756526696708</v>
      </c>
      <c r="E2382" s="8">
        <f t="shared" si="1"/>
        <v>0.1047178945</v>
      </c>
      <c r="F2382" s="8"/>
    </row>
    <row r="2383">
      <c r="A2383" s="10">
        <v>44770.208333333336</v>
      </c>
      <c r="B2383" s="11">
        <v>275.55</v>
      </c>
      <c r="C2383" s="11">
        <v>236.31985</v>
      </c>
      <c r="D2383" s="11">
        <v>0.166004463865392</v>
      </c>
      <c r="E2383" s="8">
        <f t="shared" si="1"/>
        <v>0.1004108151</v>
      </c>
      <c r="F2383" s="8"/>
    </row>
    <row r="2384">
      <c r="A2384" s="10">
        <v>44770.25</v>
      </c>
      <c r="B2384" s="11">
        <v>262.9</v>
      </c>
      <c r="C2384" s="11">
        <v>228.61017</v>
      </c>
      <c r="D2384" s="11">
        <v>0.149992583444559</v>
      </c>
      <c r="E2384" s="8">
        <f t="shared" si="1"/>
        <v>0.09738247432</v>
      </c>
      <c r="F2384" s="8"/>
    </row>
    <row r="2385">
      <c r="A2385" s="10">
        <v>44770.291666666664</v>
      </c>
      <c r="B2385" s="11">
        <v>257.6</v>
      </c>
      <c r="C2385" s="11">
        <v>224.32904</v>
      </c>
      <c r="D2385" s="11">
        <v>0.148313209917004</v>
      </c>
      <c r="E2385" s="8">
        <f t="shared" si="1"/>
        <v>0.09611133866</v>
      </c>
      <c r="F2385" s="8"/>
    </row>
    <row r="2386">
      <c r="A2386" s="10">
        <v>44770.333333333336</v>
      </c>
      <c r="B2386" s="11">
        <v>255.97</v>
      </c>
      <c r="C2386" s="11">
        <v>224.03106</v>
      </c>
      <c r="D2386" s="11">
        <v>0.142564785436448</v>
      </c>
      <c r="E2386" s="8">
        <f t="shared" si="1"/>
        <v>0.09601936869</v>
      </c>
      <c r="F2386" s="8"/>
    </row>
    <row r="2387">
      <c r="A2387" s="10">
        <v>44770.375</v>
      </c>
      <c r="B2387" s="11">
        <v>259.08</v>
      </c>
      <c r="C2387" s="11">
        <v>228.36095</v>
      </c>
      <c r="D2387" s="11">
        <v>0.134519715389167</v>
      </c>
      <c r="E2387" s="8">
        <f t="shared" si="1"/>
        <v>0.09598621055</v>
      </c>
      <c r="F2387" s="8"/>
    </row>
    <row r="2388">
      <c r="A2388" s="10">
        <v>44770.416666666664</v>
      </c>
      <c r="B2388" s="11">
        <v>267.72</v>
      </c>
      <c r="C2388" s="11">
        <v>237.37774</v>
      </c>
      <c r="D2388" s="11">
        <v>0.127822684637574</v>
      </c>
      <c r="E2388" s="8">
        <f t="shared" si="1"/>
        <v>0.09699419306</v>
      </c>
      <c r="F2388" s="8"/>
    </row>
    <row r="2389">
      <c r="A2389" s="10">
        <v>44770.458333333336</v>
      </c>
      <c r="B2389" s="11">
        <v>284.28</v>
      </c>
      <c r="C2389" s="11">
        <v>249.87149</v>
      </c>
      <c r="D2389" s="11">
        <v>0.137704825788648</v>
      </c>
      <c r="E2389" s="8">
        <f t="shared" si="1"/>
        <v>0.09944762678</v>
      </c>
      <c r="F2389" s="8"/>
    </row>
    <row r="2390">
      <c r="A2390" s="10">
        <v>44770.5</v>
      </c>
      <c r="B2390" s="11">
        <v>295.07</v>
      </c>
      <c r="C2390" s="11">
        <v>262.50851</v>
      </c>
      <c r="D2390" s="11">
        <v>0.124039750178003</v>
      </c>
      <c r="E2390" s="8">
        <f t="shared" si="1"/>
        <v>0.1022103902</v>
      </c>
      <c r="F2390" s="8"/>
    </row>
    <row r="2391">
      <c r="A2391" s="10">
        <v>44770.541666666664</v>
      </c>
      <c r="B2391" s="11">
        <v>293.05</v>
      </c>
      <c r="C2391" s="11">
        <v>273.16689</v>
      </c>
      <c r="D2391" s="11">
        <v>0.0727874084593487</v>
      </c>
      <c r="E2391" s="8">
        <f t="shared" si="1"/>
        <v>0.1043655628</v>
      </c>
      <c r="F2391" s="8"/>
    </row>
    <row r="2392">
      <c r="A2392" s="10">
        <v>44770.583333333336</v>
      </c>
      <c r="B2392" s="11">
        <v>272.08</v>
      </c>
      <c r="C2392" s="11">
        <v>282.84896</v>
      </c>
      <c r="D2392" s="11">
        <v>0.0380731822383225</v>
      </c>
      <c r="E2392" s="8">
        <f t="shared" si="1"/>
        <v>0.1027292283</v>
      </c>
      <c r="F2392" s="8"/>
    </row>
    <row r="2393">
      <c r="A2393" s="10">
        <v>44770.625</v>
      </c>
      <c r="B2393" s="11">
        <v>251.34</v>
      </c>
      <c r="C2393" s="11">
        <v>293.98408</v>
      </c>
      <c r="D2393" s="11">
        <v>0.145055745875763</v>
      </c>
      <c r="E2393" s="8">
        <f t="shared" si="1"/>
        <v>0.1020580737</v>
      </c>
      <c r="F2393" s="8"/>
    </row>
    <row r="2394">
      <c r="A2394" s="10">
        <v>44770.666666666664</v>
      </c>
      <c r="B2394" s="11">
        <v>272.53</v>
      </c>
      <c r="C2394" s="11">
        <v>304.3212</v>
      </c>
      <c r="D2394" s="11">
        <v>0.104465939277316</v>
      </c>
      <c r="E2394" s="8">
        <f t="shared" si="1"/>
        <v>0.1015723246</v>
      </c>
      <c r="F2394" s="8"/>
    </row>
    <row r="2395">
      <c r="A2395" s="10">
        <v>44770.708333333336</v>
      </c>
      <c r="B2395" s="11">
        <v>297.43</v>
      </c>
      <c r="C2395" s="11">
        <v>315.52153</v>
      </c>
      <c r="D2395" s="11">
        <v>0.0573384960449449</v>
      </c>
      <c r="E2395" s="8">
        <f t="shared" si="1"/>
        <v>0.1013599919</v>
      </c>
      <c r="F2395" s="8"/>
    </row>
    <row r="2396">
      <c r="A2396" s="10">
        <v>44770.75</v>
      </c>
      <c r="B2396" s="11">
        <v>313.1</v>
      </c>
      <c r="C2396" s="11">
        <v>326.30126</v>
      </c>
      <c r="D2396" s="11">
        <v>0.0404572755863706</v>
      </c>
      <c r="E2396" s="8">
        <f t="shared" si="1"/>
        <v>0.1006412773</v>
      </c>
      <c r="F2396" s="8"/>
    </row>
    <row r="2397">
      <c r="A2397" s="10">
        <v>44770.791666666664</v>
      </c>
      <c r="B2397" s="11">
        <v>318.27</v>
      </c>
      <c r="C2397" s="11">
        <v>333.35287</v>
      </c>
      <c r="D2397" s="11">
        <v>0.0452459581343937</v>
      </c>
      <c r="E2397" s="8">
        <f t="shared" si="1"/>
        <v>0.1003893769</v>
      </c>
      <c r="F2397" s="8"/>
    </row>
    <row r="2398">
      <c r="A2398" s="10">
        <v>44770.833333333336</v>
      </c>
      <c r="B2398" s="11">
        <v>316.39</v>
      </c>
      <c r="C2398" s="11">
        <v>334.73591</v>
      </c>
      <c r="D2398" s="11">
        <v>0.0548071164518918</v>
      </c>
      <c r="E2398" s="8">
        <f t="shared" si="1"/>
        <v>0.100250305</v>
      </c>
      <c r="F2398" s="8"/>
    </row>
    <row r="2399">
      <c r="A2399" s="10">
        <v>44770.875</v>
      </c>
      <c r="B2399" s="11">
        <v>313.04</v>
      </c>
      <c r="C2399" s="11">
        <v>332.64836</v>
      </c>
      <c r="D2399" s="11">
        <v>0.0589462097453298</v>
      </c>
      <c r="E2399" s="8">
        <f t="shared" si="1"/>
        <v>0.100949177</v>
      </c>
      <c r="F2399" s="8"/>
    </row>
    <row r="2400">
      <c r="A2400" s="10">
        <v>44770.916666666664</v>
      </c>
      <c r="B2400" s="11">
        <v>307.93</v>
      </c>
      <c r="C2400" s="11">
        <v>328.71302</v>
      </c>
      <c r="D2400" s="11">
        <v>0.0632254238058473</v>
      </c>
      <c r="E2400" s="8">
        <f t="shared" si="1"/>
        <v>0.1021885638</v>
      </c>
      <c r="F2400" s="8"/>
    </row>
    <row r="2401">
      <c r="A2401" s="10">
        <v>44770.958333333336</v>
      </c>
      <c r="B2401" s="11">
        <v>301.27</v>
      </c>
      <c r="C2401" s="11">
        <v>324.4781</v>
      </c>
      <c r="D2401" s="11">
        <v>0.0715243956371786</v>
      </c>
      <c r="E2401" s="8">
        <f t="shared" si="1"/>
        <v>0.1035135723</v>
      </c>
      <c r="F2401" s="8"/>
    </row>
    <row r="2402">
      <c r="A2402" s="10">
        <v>44768.0</v>
      </c>
      <c r="B2402" s="11">
        <v>296.15</v>
      </c>
      <c r="C2402" s="11">
        <v>269.82584</v>
      </c>
      <c r="D2402" s="11">
        <v>0.0975598185852027</v>
      </c>
      <c r="E2402" s="8">
        <f t="shared" si="1"/>
        <v>0.1067622557</v>
      </c>
      <c r="F2402" s="8"/>
    </row>
    <row r="2403">
      <c r="A2403" s="10">
        <v>44768.041666666664</v>
      </c>
      <c r="B2403" s="11">
        <v>305.29</v>
      </c>
      <c r="C2403" s="11">
        <v>262.34641</v>
      </c>
      <c r="D2403" s="11">
        <v>0.163690404606642</v>
      </c>
      <c r="E2403" s="8">
        <f t="shared" si="1"/>
        <v>0.1113703474</v>
      </c>
      <c r="F2403" s="8"/>
    </row>
    <row r="2404">
      <c r="A2404" s="10">
        <v>44768.083333333336</v>
      </c>
      <c r="B2404" s="11">
        <v>317.35</v>
      </c>
      <c r="C2404" s="11">
        <v>250.72605</v>
      </c>
      <c r="D2404" s="11">
        <v>0.265724084114913</v>
      </c>
      <c r="E2404" s="8">
        <f t="shared" si="1"/>
        <v>0.1162322851</v>
      </c>
      <c r="F2404" s="8"/>
    </row>
    <row r="2405">
      <c r="A2405" s="10">
        <v>44768.125</v>
      </c>
      <c r="B2405" s="11">
        <v>310.43</v>
      </c>
      <c r="C2405" s="11">
        <v>238.67338</v>
      </c>
      <c r="D2405" s="11">
        <v>0.300647772281936</v>
      </c>
      <c r="E2405" s="8">
        <f t="shared" si="1"/>
        <v>0.1210944907</v>
      </c>
      <c r="F2405" s="8"/>
    </row>
    <row r="2406">
      <c r="A2406" s="10">
        <v>44768.166666666664</v>
      </c>
      <c r="B2406" s="11">
        <v>283.96</v>
      </c>
      <c r="C2406" s="11">
        <v>227.79043</v>
      </c>
      <c r="D2406" s="11">
        <v>0.246584415332988</v>
      </c>
      <c r="E2406" s="8">
        <f t="shared" si="1"/>
        <v>0.1232123194</v>
      </c>
      <c r="F2406" s="8"/>
    </row>
    <row r="2407">
      <c r="A2407" s="10">
        <v>44768.208333333336</v>
      </c>
      <c r="B2407" s="11">
        <v>264.6</v>
      </c>
      <c r="C2407" s="11">
        <v>219.52116</v>
      </c>
      <c r="D2407" s="11">
        <v>0.205350773474411</v>
      </c>
      <c r="E2407" s="8">
        <f t="shared" si="1"/>
        <v>0.1248517489</v>
      </c>
      <c r="F2407" s="8"/>
    </row>
    <row r="2408">
      <c r="A2408" s="10">
        <v>44768.25</v>
      </c>
      <c r="B2408" s="11">
        <v>252.13</v>
      </c>
      <c r="C2408" s="11">
        <v>214.52118</v>
      </c>
      <c r="D2408" s="11">
        <v>0.175315183330615</v>
      </c>
      <c r="E2408" s="8">
        <f t="shared" si="1"/>
        <v>0.1259068573</v>
      </c>
      <c r="F2408" s="8"/>
    </row>
    <row r="2409">
      <c r="A2409" s="10">
        <v>44768.291666666664</v>
      </c>
      <c r="B2409" s="11">
        <v>245.92</v>
      </c>
      <c r="C2409" s="11">
        <v>213.21413</v>
      </c>
      <c r="D2409" s="11">
        <v>0.153394477185916</v>
      </c>
      <c r="E2409" s="8">
        <f t="shared" si="1"/>
        <v>0.1261185767</v>
      </c>
      <c r="F2409" s="8"/>
    </row>
    <row r="2410">
      <c r="A2410" s="10">
        <v>44768.333333333336</v>
      </c>
      <c r="B2410" s="11">
        <v>242.05</v>
      </c>
      <c r="C2410" s="11">
        <v>216.17166</v>
      </c>
      <c r="D2410" s="11">
        <v>0.11971199184944</v>
      </c>
      <c r="E2410" s="8">
        <f t="shared" si="1"/>
        <v>0.125166377</v>
      </c>
      <c r="F2410" s="8"/>
    </row>
    <row r="2411">
      <c r="A2411" s="10">
        <v>44768.375</v>
      </c>
      <c r="B2411" s="11">
        <v>243.49</v>
      </c>
      <c r="C2411" s="11">
        <v>223.81583</v>
      </c>
      <c r="D2411" s="11">
        <v>0.0879033891391864</v>
      </c>
      <c r="E2411" s="8">
        <f t="shared" si="1"/>
        <v>0.1232240301</v>
      </c>
      <c r="F2411" s="8"/>
    </row>
    <row r="2412">
      <c r="A2412" s="10">
        <v>44768.416666666664</v>
      </c>
      <c r="B2412" s="11">
        <v>249.36</v>
      </c>
      <c r="C2412" s="11">
        <v>234.80355</v>
      </c>
      <c r="D2412" s="11">
        <v>0.0619941649093466</v>
      </c>
      <c r="E2412" s="8">
        <f t="shared" si="1"/>
        <v>0.1204811751</v>
      </c>
      <c r="F2412" s="8"/>
    </row>
    <row r="2413">
      <c r="A2413" s="10">
        <v>44768.458333333336</v>
      </c>
      <c r="B2413" s="11">
        <v>259.67</v>
      </c>
      <c r="C2413" s="11">
        <v>245.13036</v>
      </c>
      <c r="D2413" s="11">
        <v>0.0593139095459249</v>
      </c>
      <c r="E2413" s="8">
        <f t="shared" si="1"/>
        <v>0.1172148869</v>
      </c>
      <c r="F2413" s="8"/>
    </row>
    <row r="2414">
      <c r="A2414" s="10">
        <v>44768.5</v>
      </c>
      <c r="B2414" s="11">
        <v>271.92</v>
      </c>
      <c r="C2414" s="11">
        <v>250.27329</v>
      </c>
      <c r="D2414" s="11">
        <v>0.0864922900881672</v>
      </c>
      <c r="E2414" s="8">
        <f t="shared" si="1"/>
        <v>0.1156504094</v>
      </c>
      <c r="F2414" s="8"/>
    </row>
    <row r="2415">
      <c r="A2415" s="10">
        <v>44768.541666666664</v>
      </c>
      <c r="B2415" s="11">
        <v>273.56</v>
      </c>
      <c r="C2415" s="11">
        <v>249.35025</v>
      </c>
      <c r="D2415" s="11">
        <v>0.0970913403936832</v>
      </c>
      <c r="E2415" s="8">
        <f t="shared" si="1"/>
        <v>0.1166630732</v>
      </c>
      <c r="F2415" s="8"/>
    </row>
    <row r="2416">
      <c r="A2416" s="10">
        <v>44768.583333333336</v>
      </c>
      <c r="B2416" s="11">
        <v>253.7</v>
      </c>
      <c r="C2416" s="11">
        <v>244.68267</v>
      </c>
      <c r="D2416" s="11">
        <v>0.0368531616889744</v>
      </c>
      <c r="E2416" s="8">
        <f t="shared" si="1"/>
        <v>0.116612239</v>
      </c>
      <c r="F2416" s="8"/>
    </row>
    <row r="2417">
      <c r="A2417" s="10">
        <v>44768.625</v>
      </c>
      <c r="B2417" s="11">
        <v>240.11</v>
      </c>
      <c r="C2417" s="11">
        <v>241.30187</v>
      </c>
      <c r="D2417" s="11">
        <v>0.0049393318004539</v>
      </c>
      <c r="E2417" s="8">
        <f t="shared" si="1"/>
        <v>0.1107740551</v>
      </c>
      <c r="F2417" s="8"/>
    </row>
    <row r="2418">
      <c r="A2418" s="10">
        <v>44768.666666666664</v>
      </c>
      <c r="B2418" s="11">
        <v>247.43</v>
      </c>
      <c r="C2418" s="11">
        <v>238.25915</v>
      </c>
      <c r="D2418" s="11">
        <v>0.0384910715915842</v>
      </c>
      <c r="E2418" s="8">
        <f t="shared" si="1"/>
        <v>0.1080251023</v>
      </c>
      <c r="F2418" s="8"/>
    </row>
    <row r="2419">
      <c r="A2419" s="10">
        <v>44768.708333333336</v>
      </c>
      <c r="B2419" s="11">
        <v>266.74</v>
      </c>
      <c r="C2419" s="11">
        <v>236.17745</v>
      </c>
      <c r="D2419" s="11">
        <v>0.129405029989103</v>
      </c>
      <c r="E2419" s="8">
        <f t="shared" si="1"/>
        <v>0.1110278746</v>
      </c>
      <c r="F2419" s="8"/>
    </row>
    <row r="2420">
      <c r="A2420" s="10">
        <v>44768.75</v>
      </c>
      <c r="B2420" s="11">
        <v>290.53</v>
      </c>
      <c r="C2420" s="11">
        <v>235.63325</v>
      </c>
      <c r="D2420" s="11">
        <v>0.232975397147898</v>
      </c>
      <c r="E2420" s="8">
        <f t="shared" si="1"/>
        <v>0.119049463</v>
      </c>
      <c r="F2420" s="8"/>
    </row>
    <row r="2421">
      <c r="A2421" s="10">
        <v>44768.791666666664</v>
      </c>
      <c r="B2421" s="11">
        <v>299.06</v>
      </c>
      <c r="C2421" s="11">
        <v>236.01784</v>
      </c>
      <c r="D2421" s="11">
        <v>0.267107605086123</v>
      </c>
      <c r="E2421" s="8">
        <f t="shared" si="1"/>
        <v>0.1282936982</v>
      </c>
      <c r="F2421" s="8"/>
    </row>
    <row r="2422">
      <c r="A2422" s="10">
        <v>44768.833333333336</v>
      </c>
      <c r="B2422" s="11">
        <v>302.82</v>
      </c>
      <c r="C2422" s="11">
        <v>237.76345</v>
      </c>
      <c r="D2422" s="11">
        <v>0.273618800534733</v>
      </c>
      <c r="E2422" s="8">
        <f t="shared" si="1"/>
        <v>0.1374108517</v>
      </c>
      <c r="F2422" s="8"/>
    </row>
    <row r="2423">
      <c r="A2423" s="10">
        <v>44768.875</v>
      </c>
      <c r="B2423" s="11">
        <v>302.64</v>
      </c>
      <c r="C2423" s="11">
        <v>241.52794</v>
      </c>
      <c r="D2423" s="11">
        <v>0.253022735175069</v>
      </c>
      <c r="E2423" s="8">
        <f t="shared" si="1"/>
        <v>0.1454973736</v>
      </c>
      <c r="F2423" s="8"/>
    </row>
    <row r="2424">
      <c r="A2424" s="10">
        <v>44768.916666666664</v>
      </c>
      <c r="B2424" s="11">
        <v>301.38</v>
      </c>
      <c r="C2424" s="11">
        <v>245.90897</v>
      </c>
      <c r="D2424" s="11">
        <v>0.225575463961318</v>
      </c>
      <c r="E2424" s="8">
        <f t="shared" si="1"/>
        <v>0.1522619586</v>
      </c>
      <c r="F2424" s="8"/>
    </row>
    <row r="2425">
      <c r="A2425" s="10">
        <v>44768.958333333336</v>
      </c>
      <c r="B2425" s="11">
        <v>298.78</v>
      </c>
      <c r="C2425" s="11">
        <v>250.40384</v>
      </c>
      <c r="D2425" s="11">
        <v>0.193192564459075</v>
      </c>
      <c r="E2425" s="8">
        <f t="shared" si="1"/>
        <v>0.1573314657</v>
      </c>
      <c r="F2425" s="8"/>
    </row>
    <row r="2426">
      <c r="A2426" s="10">
        <v>44769.0</v>
      </c>
      <c r="B2426" s="11">
        <v>298.85</v>
      </c>
      <c r="C2426" s="11">
        <v>258.58339</v>
      </c>
      <c r="D2426" s="11">
        <v>0.155720017438088</v>
      </c>
      <c r="E2426" s="8">
        <f t="shared" si="1"/>
        <v>0.1597548073</v>
      </c>
      <c r="F2426" s="8"/>
    </row>
    <row r="2427">
      <c r="A2427" s="10">
        <v>44769.041666666664</v>
      </c>
      <c r="B2427" s="11">
        <v>309.67</v>
      </c>
      <c r="C2427" s="11">
        <v>250.6799</v>
      </c>
      <c r="D2427" s="11">
        <v>0.235320422578754</v>
      </c>
      <c r="E2427" s="8">
        <f t="shared" si="1"/>
        <v>0.1627393914</v>
      </c>
      <c r="F2427" s="8"/>
    </row>
    <row r="2428">
      <c r="A2428" s="10">
        <v>44769.083333333336</v>
      </c>
      <c r="B2428" s="11">
        <v>322.12</v>
      </c>
      <c r="C2428" s="11">
        <v>239.53905</v>
      </c>
      <c r="D2428" s="11">
        <v>0.344749426033041</v>
      </c>
      <c r="E2428" s="8">
        <f t="shared" si="1"/>
        <v>0.166032114</v>
      </c>
      <c r="F2428" s="8"/>
    </row>
    <row r="2429">
      <c r="A2429" s="10">
        <v>44769.125</v>
      </c>
      <c r="B2429" s="11">
        <v>316.82</v>
      </c>
      <c r="C2429" s="11">
        <v>227.35762</v>
      </c>
      <c r="D2429" s="11">
        <v>0.393487493403563</v>
      </c>
      <c r="E2429" s="8">
        <f t="shared" si="1"/>
        <v>0.1699004357</v>
      </c>
      <c r="F2429" s="8"/>
    </row>
    <row r="2430">
      <c r="A2430" s="10">
        <v>44769.166666666664</v>
      </c>
      <c r="B2430" s="11">
        <v>291.38</v>
      </c>
      <c r="C2430" s="11">
        <v>214.93196</v>
      </c>
      <c r="D2430" s="11">
        <v>0.355684840914306</v>
      </c>
      <c r="E2430" s="8">
        <f t="shared" si="1"/>
        <v>0.1744462867</v>
      </c>
      <c r="F2430" s="8"/>
    </row>
    <row r="2431">
      <c r="A2431" s="10">
        <v>44769.208333333336</v>
      </c>
      <c r="B2431" s="11">
        <v>272.27</v>
      </c>
      <c r="C2431" s="11">
        <v>204.87984</v>
      </c>
      <c r="D2431" s="11">
        <v>0.328925286157974</v>
      </c>
      <c r="E2431" s="8">
        <f t="shared" si="1"/>
        <v>0.1795952248</v>
      </c>
      <c r="F2431" s="8"/>
    </row>
    <row r="2432">
      <c r="A2432" s="10">
        <v>44769.25</v>
      </c>
      <c r="B2432" s="11">
        <v>257.37</v>
      </c>
      <c r="C2432" s="11">
        <v>200.8037</v>
      </c>
      <c r="D2432" s="11">
        <v>0.281699490597035</v>
      </c>
      <c r="E2432" s="8">
        <f t="shared" si="1"/>
        <v>0.1840279042</v>
      </c>
      <c r="F2432" s="8"/>
    </row>
    <row r="2433">
      <c r="A2433" s="10">
        <v>44769.291666666664</v>
      </c>
      <c r="B2433" s="11">
        <v>248.66</v>
      </c>
      <c r="C2433" s="11">
        <v>203.15305</v>
      </c>
      <c r="D2433" s="11">
        <v>0.224003282254438</v>
      </c>
      <c r="E2433" s="8">
        <f t="shared" si="1"/>
        <v>0.1869699378</v>
      </c>
      <c r="F2433" s="8"/>
    </row>
    <row r="2434">
      <c r="A2434" s="10">
        <v>44769.333333333336</v>
      </c>
      <c r="B2434" s="11">
        <v>245.87</v>
      </c>
      <c r="C2434" s="11">
        <v>210.55274</v>
      </c>
      <c r="D2434" s="11">
        <v>0.167735931624542</v>
      </c>
      <c r="E2434" s="8">
        <f t="shared" si="1"/>
        <v>0.1889709353</v>
      </c>
      <c r="F2434" s="8"/>
    </row>
    <row r="2435">
      <c r="A2435" s="10">
        <v>44769.375</v>
      </c>
      <c r="B2435" s="11">
        <v>250.77</v>
      </c>
      <c r="C2435" s="11">
        <v>221.12686</v>
      </c>
      <c r="D2435" s="11">
        <v>0.134054904049196</v>
      </c>
      <c r="E2435" s="8">
        <f t="shared" si="1"/>
        <v>0.1908939151</v>
      </c>
      <c r="F2435" s="8"/>
    </row>
    <row r="2436">
      <c r="A2436" s="10">
        <v>44769.416666666664</v>
      </c>
      <c r="B2436" s="11">
        <v>253.53</v>
      </c>
      <c r="C2436" s="11">
        <v>233.9443</v>
      </c>
      <c r="D2436" s="11">
        <v>0.083719500752957</v>
      </c>
      <c r="E2436" s="8">
        <f t="shared" si="1"/>
        <v>0.1917991374</v>
      </c>
      <c r="F2436" s="8"/>
    </row>
    <row r="2437">
      <c r="A2437" s="10">
        <v>44769.458333333336</v>
      </c>
      <c r="B2437" s="11">
        <v>261.58</v>
      </c>
      <c r="C2437" s="11">
        <v>248.21014</v>
      </c>
      <c r="D2437" s="11">
        <v>0.0538650838358174</v>
      </c>
      <c r="E2437" s="8">
        <f t="shared" si="1"/>
        <v>0.191572103</v>
      </c>
      <c r="F2437" s="8"/>
    </row>
    <row r="2438">
      <c r="A2438" s="10">
        <v>44769.5</v>
      </c>
      <c r="B2438" s="11">
        <v>271.62</v>
      </c>
      <c r="C2438" s="11">
        <v>261.27486</v>
      </c>
      <c r="D2438" s="11">
        <v>0.0395948542465969</v>
      </c>
      <c r="E2438" s="8">
        <f t="shared" si="1"/>
        <v>0.1896180432</v>
      </c>
      <c r="F2438" s="8"/>
    </row>
    <row r="2439">
      <c r="A2439" s="10">
        <v>44769.541666666664</v>
      </c>
      <c r="B2439" s="11">
        <v>276.18</v>
      </c>
      <c r="C2439" s="11">
        <v>271.84863</v>
      </c>
      <c r="D2439" s="11">
        <v>0.0159330212552477</v>
      </c>
      <c r="E2439" s="8">
        <f t="shared" si="1"/>
        <v>0.1862364465</v>
      </c>
      <c r="F2439" s="8"/>
    </row>
    <row r="2440">
      <c r="A2440" s="10">
        <v>44769.583333333336</v>
      </c>
      <c r="B2440" s="11">
        <v>261.96</v>
      </c>
      <c r="C2440" s="11">
        <v>280.55617</v>
      </c>
      <c r="D2440" s="11">
        <v>0.0662832330509788</v>
      </c>
      <c r="E2440" s="8">
        <f t="shared" si="1"/>
        <v>0.1874626995</v>
      </c>
      <c r="F2440" s="8"/>
    </row>
    <row r="2441">
      <c r="A2441" s="10">
        <v>44769.625</v>
      </c>
      <c r="B2441" s="11">
        <v>250.15</v>
      </c>
      <c r="C2441" s="11">
        <v>288.88299</v>
      </c>
      <c r="D2441" s="11">
        <v>0.134078472394653</v>
      </c>
      <c r="E2441" s="8">
        <f t="shared" si="1"/>
        <v>0.192843497</v>
      </c>
      <c r="F2441" s="8"/>
    </row>
    <row r="2442">
      <c r="A2442" s="10">
        <v>44769.666666666664</v>
      </c>
      <c r="B2442" s="11">
        <v>274.22</v>
      </c>
      <c r="C2442" s="11">
        <v>294.43933</v>
      </c>
      <c r="D2442" s="11">
        <v>0.0686706154371427</v>
      </c>
      <c r="E2442" s="8">
        <f t="shared" si="1"/>
        <v>0.194100978</v>
      </c>
      <c r="F2442" s="8"/>
    </row>
    <row r="2443">
      <c r="A2443" s="10">
        <v>44769.708333333336</v>
      </c>
      <c r="B2443" s="11">
        <v>301.05</v>
      </c>
      <c r="C2443" s="11">
        <v>298.8246</v>
      </c>
      <c r="D2443" s="11">
        <v>0.00744717804357484</v>
      </c>
      <c r="E2443" s="8">
        <f t="shared" si="1"/>
        <v>0.1890194009</v>
      </c>
      <c r="F2443" s="8"/>
    </row>
    <row r="2444">
      <c r="A2444" s="10">
        <v>44769.75</v>
      </c>
      <c r="B2444" s="11">
        <v>310.33</v>
      </c>
      <c r="C2444" s="11">
        <v>302.08021</v>
      </c>
      <c r="D2444" s="11">
        <v>0.0273099320210349</v>
      </c>
      <c r="E2444" s="8">
        <f t="shared" si="1"/>
        <v>0.1804500065</v>
      </c>
      <c r="F2444" s="8"/>
    </row>
    <row r="2445">
      <c r="A2445" s="10">
        <v>44769.791666666664</v>
      </c>
      <c r="B2445" s="11">
        <v>316.28</v>
      </c>
      <c r="C2445" s="11">
        <v>304.35585</v>
      </c>
      <c r="D2445" s="11">
        <v>0.0391783170916543</v>
      </c>
      <c r="E2445" s="8">
        <f t="shared" si="1"/>
        <v>0.1709529528</v>
      </c>
      <c r="F2445" s="8"/>
    </row>
    <row r="2446">
      <c r="A2446" s="10">
        <v>44769.833333333336</v>
      </c>
      <c r="B2446" s="11">
        <v>313.49</v>
      </c>
      <c r="C2446" s="11">
        <v>306.68431</v>
      </c>
      <c r="D2446" s="11">
        <v>0.0221911906742148</v>
      </c>
      <c r="E2446" s="8">
        <f t="shared" si="1"/>
        <v>0.1604768024</v>
      </c>
      <c r="F2446" s="8"/>
    </row>
    <row r="2447">
      <c r="A2447" s="10">
        <v>44769.875</v>
      </c>
      <c r="B2447" s="11">
        <v>315.45</v>
      </c>
      <c r="C2447" s="11">
        <v>309.34859</v>
      </c>
      <c r="D2447" s="11">
        <v>0.0197234129950292</v>
      </c>
      <c r="E2447" s="8">
        <f t="shared" si="1"/>
        <v>0.1507559973</v>
      </c>
      <c r="F2447" s="8"/>
    </row>
    <row r="2448">
      <c r="A2448" s="10">
        <v>44769.916666666664</v>
      </c>
      <c r="B2448" s="11">
        <v>312.71</v>
      </c>
      <c r="C2448" s="11">
        <v>309.93469</v>
      </c>
      <c r="D2448" s="11">
        <v>0.00895449941405394</v>
      </c>
      <c r="E2448" s="8">
        <f t="shared" si="1"/>
        <v>0.1417301238</v>
      </c>
      <c r="F2448" s="8"/>
    </row>
    <row r="2449">
      <c r="A2449" s="10">
        <v>44769.958333333336</v>
      </c>
      <c r="B2449" s="11">
        <v>304.56</v>
      </c>
      <c r="C2449" s="11">
        <v>308.18446</v>
      </c>
      <c r="D2449" s="11">
        <v>0.0117606838449933</v>
      </c>
      <c r="E2449" s="8">
        <f t="shared" si="1"/>
        <v>0.1341704621</v>
      </c>
      <c r="F2449" s="8"/>
    </row>
    <row r="2450">
      <c r="A2450" s="10">
        <v>44770.0</v>
      </c>
      <c r="B2450" s="11">
        <v>297.83</v>
      </c>
      <c r="C2450" s="11">
        <v>303.02544</v>
      </c>
      <c r="D2450" s="11">
        <v>0.0171452271466053</v>
      </c>
      <c r="E2450" s="8">
        <f t="shared" si="1"/>
        <v>0.1283965125</v>
      </c>
      <c r="F2450" s="8"/>
    </row>
    <row r="2451">
      <c r="A2451" s="10">
        <v>44770.041666666664</v>
      </c>
      <c r="B2451" s="11">
        <v>308.68</v>
      </c>
      <c r="C2451" s="11">
        <v>292.32894</v>
      </c>
      <c r="D2451" s="11">
        <v>0.0559337710457268</v>
      </c>
      <c r="E2451" s="8">
        <f t="shared" si="1"/>
        <v>0.1209220687</v>
      </c>
      <c r="F2451" s="8"/>
    </row>
    <row r="2452">
      <c r="A2452" s="10">
        <v>44770.083333333336</v>
      </c>
      <c r="B2452" s="11">
        <v>319.94</v>
      </c>
      <c r="C2452" s="11">
        <v>277.32702</v>
      </c>
      <c r="D2452" s="11">
        <v>0.15365607000717</v>
      </c>
      <c r="E2452" s="8">
        <f t="shared" si="1"/>
        <v>0.1129598455</v>
      </c>
      <c r="F2452" s="8"/>
    </row>
    <row r="2453">
      <c r="A2453" s="10">
        <v>44770.125</v>
      </c>
      <c r="B2453" s="11">
        <v>311.21</v>
      </c>
      <c r="C2453" s="11">
        <v>261.44642</v>
      </c>
      <c r="D2453" s="11">
        <v>0.190339496712175</v>
      </c>
      <c r="E2453" s="8">
        <f t="shared" si="1"/>
        <v>0.1044953456</v>
      </c>
      <c r="F2453" s="8"/>
    </row>
    <row r="2454">
      <c r="A2454" s="10">
        <v>44770.166666666664</v>
      </c>
      <c r="B2454" s="11">
        <v>296.82</v>
      </c>
      <c r="C2454" s="11">
        <v>246.02782</v>
      </c>
      <c r="D2454" s="11">
        <v>0.206448929230848</v>
      </c>
      <c r="E2454" s="8">
        <f t="shared" si="1"/>
        <v>0.09827718266</v>
      </c>
      <c r="F2454" s="8"/>
    </row>
    <row r="2455">
      <c r="A2455" s="10">
        <v>44770.208333333336</v>
      </c>
      <c r="B2455" s="11">
        <v>275.55</v>
      </c>
      <c r="C2455" s="11">
        <v>232.76101</v>
      </c>
      <c r="D2455" s="11">
        <v>0.183832292186737</v>
      </c>
      <c r="E2455" s="8">
        <f t="shared" si="1"/>
        <v>0.09223164125</v>
      </c>
      <c r="F2455" s="8"/>
    </row>
    <row r="2456">
      <c r="A2456" s="10">
        <v>44770.25</v>
      </c>
      <c r="B2456" s="11">
        <v>262.9</v>
      </c>
      <c r="C2456" s="11">
        <v>224.02404</v>
      </c>
      <c r="D2456" s="11">
        <v>0.173534768857842</v>
      </c>
      <c r="E2456" s="8">
        <f t="shared" si="1"/>
        <v>0.08772477784</v>
      </c>
      <c r="F2456" s="8"/>
    </row>
    <row r="2457">
      <c r="A2457" s="10">
        <v>44770.291666666664</v>
      </c>
      <c r="B2457" s="11">
        <v>257.6</v>
      </c>
      <c r="C2457" s="11">
        <v>219.92001</v>
      </c>
      <c r="D2457" s="11">
        <v>0.171334977658467</v>
      </c>
      <c r="E2457" s="8">
        <f t="shared" si="1"/>
        <v>0.08553026515</v>
      </c>
      <c r="F2457" s="8"/>
    </row>
    <row r="2458">
      <c r="A2458" s="10">
        <v>44770.333333333336</v>
      </c>
      <c r="B2458" s="11">
        <v>255.97</v>
      </c>
      <c r="C2458" s="11">
        <v>221.06718</v>
      </c>
      <c r="D2458" s="11">
        <v>0.157883318545973</v>
      </c>
      <c r="E2458" s="8">
        <f t="shared" si="1"/>
        <v>0.0851197396</v>
      </c>
      <c r="F2458" s="8"/>
    </row>
    <row r="2459">
      <c r="A2459" s="10">
        <v>44770.375</v>
      </c>
      <c r="B2459" s="11">
        <v>259.08</v>
      </c>
      <c r="C2459" s="11">
        <v>227.75282</v>
      </c>
      <c r="D2459" s="11">
        <v>0.137549032323726</v>
      </c>
      <c r="E2459" s="8">
        <f t="shared" si="1"/>
        <v>0.08526532828</v>
      </c>
      <c r="F2459" s="8"/>
    </row>
    <row r="2460">
      <c r="A2460" s="10">
        <v>44770.416666666664</v>
      </c>
      <c r="B2460" s="11">
        <v>267.72</v>
      </c>
      <c r="C2460" s="11">
        <v>239.51987</v>
      </c>
      <c r="D2460" s="11">
        <v>0.117736077595566</v>
      </c>
      <c r="E2460" s="8">
        <f t="shared" si="1"/>
        <v>0.08668268565</v>
      </c>
      <c r="F2460" s="8"/>
    </row>
    <row r="2461">
      <c r="A2461" s="10">
        <v>44770.458333333336</v>
      </c>
      <c r="B2461" s="11">
        <v>284.28</v>
      </c>
      <c r="C2461" s="11">
        <v>254.90424</v>
      </c>
      <c r="D2461" s="11">
        <v>0.115242335710068</v>
      </c>
      <c r="E2461" s="8">
        <f t="shared" si="1"/>
        <v>0.08924007115</v>
      </c>
      <c r="F2461" s="8"/>
    </row>
    <row r="2462">
      <c r="A2462" s="10">
        <v>44770.5</v>
      </c>
      <c r="B2462" s="11">
        <v>295.07</v>
      </c>
      <c r="C2462" s="11">
        <v>269.93037</v>
      </c>
      <c r="D2462" s="11">
        <v>0.0931337589023421</v>
      </c>
      <c r="E2462" s="8">
        <f t="shared" si="1"/>
        <v>0.09147085884</v>
      </c>
      <c r="F2462" s="8"/>
    </row>
    <row r="2463">
      <c r="A2463" s="10">
        <v>44770.541666666664</v>
      </c>
      <c r="B2463" s="11">
        <v>293.05</v>
      </c>
      <c r="C2463" s="11">
        <v>281.94534</v>
      </c>
      <c r="D2463" s="11">
        <v>0.0393858611034324</v>
      </c>
      <c r="E2463" s="8">
        <f t="shared" si="1"/>
        <v>0.0924480605</v>
      </c>
      <c r="F2463" s="8"/>
    </row>
    <row r="2464">
      <c r="A2464" s="10">
        <v>44770.583333333336</v>
      </c>
      <c r="B2464" s="11">
        <v>272.08</v>
      </c>
      <c r="C2464" s="11">
        <v>291.90388</v>
      </c>
      <c r="D2464" s="11">
        <v>0.0679123552588613</v>
      </c>
      <c r="E2464" s="8">
        <f t="shared" si="1"/>
        <v>0.09251594059</v>
      </c>
      <c r="F2464" s="8"/>
    </row>
    <row r="2465">
      <c r="A2465" s="10">
        <v>44770.625</v>
      </c>
      <c r="B2465" s="11">
        <v>251.34</v>
      </c>
      <c r="C2465" s="11">
        <v>302.33258</v>
      </c>
      <c r="D2465" s="11">
        <v>0.168663860176762</v>
      </c>
      <c r="E2465" s="8">
        <f t="shared" si="1"/>
        <v>0.09395699842</v>
      </c>
      <c r="F2465" s="8"/>
    </row>
    <row r="2466">
      <c r="A2466" s="10">
        <v>44770.666666666664</v>
      </c>
      <c r="B2466" s="11">
        <v>272.53</v>
      </c>
      <c r="C2466" s="11">
        <v>310.67087</v>
      </c>
      <c r="D2466" s="11">
        <v>0.122769379697555</v>
      </c>
      <c r="E2466" s="8">
        <f t="shared" si="1"/>
        <v>0.09621111359</v>
      </c>
      <c r="F2466" s="8"/>
    </row>
    <row r="2467">
      <c r="A2467" s="10">
        <v>44770.708333333336</v>
      </c>
      <c r="B2467" s="11">
        <v>297.43</v>
      </c>
      <c r="C2467" s="11">
        <v>318.37036</v>
      </c>
      <c r="D2467" s="11">
        <v>0.0657735852043513</v>
      </c>
      <c r="E2467" s="8">
        <f t="shared" si="1"/>
        <v>0.09864138056</v>
      </c>
      <c r="F2467" s="8"/>
    </row>
    <row r="2468">
      <c r="A2468" s="10">
        <v>44770.75</v>
      </c>
      <c r="B2468" s="11">
        <v>313.1</v>
      </c>
      <c r="C2468" s="11">
        <v>324.87406</v>
      </c>
      <c r="D2468" s="11">
        <v>0.0362419209462274</v>
      </c>
      <c r="E2468" s="8">
        <f t="shared" si="1"/>
        <v>0.09901354676</v>
      </c>
      <c r="F2468" s="8"/>
    </row>
    <row r="2469">
      <c r="A2469" s="10">
        <v>44770.791666666664</v>
      </c>
      <c r="B2469" s="11">
        <v>318.27</v>
      </c>
      <c r="C2469" s="11">
        <v>328.41438</v>
      </c>
      <c r="D2469" s="11">
        <v>0.0308889641190498</v>
      </c>
      <c r="E2469" s="8">
        <f t="shared" si="1"/>
        <v>0.09866815706</v>
      </c>
      <c r="F2469" s="8"/>
    </row>
    <row r="2470">
      <c r="A2470" s="10">
        <v>44770.833333333336</v>
      </c>
      <c r="B2470" s="11">
        <v>316.39</v>
      </c>
      <c r="C2470" s="11">
        <v>328.48799</v>
      </c>
      <c r="D2470" s="11">
        <v>0.0368293221313815</v>
      </c>
      <c r="E2470" s="8">
        <f t="shared" si="1"/>
        <v>0.0992780792</v>
      </c>
      <c r="F2470" s="8"/>
    </row>
    <row r="2471">
      <c r="A2471" s="10">
        <v>44770.875</v>
      </c>
      <c r="B2471" s="11">
        <v>313.04</v>
      </c>
      <c r="C2471" s="11">
        <v>327.22706</v>
      </c>
      <c r="D2471" s="11">
        <v>0.0433553997643103</v>
      </c>
      <c r="E2471" s="8">
        <f t="shared" si="1"/>
        <v>0.1002627453</v>
      </c>
      <c r="F2471" s="8"/>
    </row>
    <row r="2472">
      <c r="A2472" s="10">
        <v>44770.916666666664</v>
      </c>
      <c r="B2472" s="11">
        <v>307.93</v>
      </c>
      <c r="C2472" s="11">
        <v>325.33396</v>
      </c>
      <c r="D2472" s="11">
        <v>0.0534956756435755</v>
      </c>
      <c r="E2472" s="8">
        <f t="shared" si="1"/>
        <v>0.1021186277</v>
      </c>
      <c r="F2472" s="8"/>
    </row>
    <row r="2473">
      <c r="A2473" s="10">
        <v>44770.958333333336</v>
      </c>
      <c r="B2473" s="11">
        <v>301.27</v>
      </c>
      <c r="C2473" s="11">
        <v>323.27362</v>
      </c>
      <c r="D2473" s="11">
        <v>0.0680650032625613</v>
      </c>
      <c r="E2473" s="8">
        <f t="shared" si="1"/>
        <v>0.104464641</v>
      </c>
      <c r="F2473" s="8"/>
    </row>
    <row r="2474">
      <c r="A2474" s="10">
        <v>44771.0</v>
      </c>
      <c r="B2474" s="11">
        <v>297.54</v>
      </c>
      <c r="C2474" s="11">
        <v>322.38313</v>
      </c>
      <c r="D2474" s="11">
        <v>0.0770608871500192</v>
      </c>
      <c r="E2474" s="8">
        <f t="shared" si="1"/>
        <v>0.1069611268</v>
      </c>
      <c r="F2474" s="8"/>
    </row>
    <row r="2475">
      <c r="A2475" s="10">
        <v>44771.041666666664</v>
      </c>
      <c r="B2475" s="11">
        <v>303.68</v>
      </c>
      <c r="C2475" s="11">
        <v>314.65338</v>
      </c>
      <c r="D2475" s="11">
        <v>0.034874502222096</v>
      </c>
      <c r="E2475" s="8">
        <f t="shared" si="1"/>
        <v>0.1060836573</v>
      </c>
      <c r="F2475" s="8"/>
    </row>
    <row r="2476">
      <c r="A2476" s="10">
        <v>44771.083333333336</v>
      </c>
      <c r="B2476" s="11">
        <v>318.6</v>
      </c>
      <c r="C2476" s="11">
        <v>301.71164</v>
      </c>
      <c r="D2476" s="11">
        <v>0.0559751688731665</v>
      </c>
      <c r="E2476" s="8">
        <f t="shared" si="1"/>
        <v>0.1020136197</v>
      </c>
      <c r="F2476" s="8"/>
    </row>
    <row r="2477">
      <c r="A2477" s="10">
        <v>44771.125</v>
      </c>
      <c r="B2477" s="11">
        <v>322.14</v>
      </c>
      <c r="C2477" s="11">
        <v>286.61942</v>
      </c>
      <c r="D2477" s="11">
        <v>0.123929425298536</v>
      </c>
      <c r="E2477" s="8">
        <f t="shared" si="1"/>
        <v>0.09924653341</v>
      </c>
      <c r="F2477" s="8"/>
    </row>
    <row r="2478">
      <c r="A2478" s="10">
        <v>44771.166666666664</v>
      </c>
      <c r="B2478" s="11">
        <v>310.28</v>
      </c>
      <c r="C2478" s="11">
        <v>271.36434</v>
      </c>
      <c r="D2478" s="11">
        <v>0.14340742044441</v>
      </c>
      <c r="E2478" s="8">
        <f t="shared" si="1"/>
        <v>0.09661980388</v>
      </c>
      <c r="F2478" s="8"/>
    </row>
    <row r="2479">
      <c r="A2479" s="10">
        <v>44771.208333333336</v>
      </c>
      <c r="B2479" s="11">
        <v>282.97</v>
      </c>
      <c r="C2479" s="11">
        <v>258.93713</v>
      </c>
      <c r="D2479" s="11">
        <v>0.0928135335399755</v>
      </c>
      <c r="E2479" s="8">
        <f t="shared" si="1"/>
        <v>0.0928273556</v>
      </c>
      <c r="F2479" s="8"/>
    </row>
    <row r="2480">
      <c r="A2480" s="10">
        <v>44771.25</v>
      </c>
      <c r="B2480" s="11">
        <v>266.94</v>
      </c>
      <c r="C2480" s="11">
        <v>251.60894</v>
      </c>
      <c r="D2480" s="11">
        <v>0.0609320956560605</v>
      </c>
      <c r="E2480" s="8">
        <f t="shared" si="1"/>
        <v>0.08813557755</v>
      </c>
      <c r="F2480" s="8"/>
    </row>
    <row r="2481">
      <c r="A2481" s="10">
        <v>44771.291666666664</v>
      </c>
      <c r="B2481" s="11">
        <v>265.88</v>
      </c>
      <c r="C2481" s="11">
        <v>248.81572</v>
      </c>
      <c r="D2481" s="11">
        <v>0.0685820011693794</v>
      </c>
      <c r="E2481" s="8">
        <f t="shared" si="1"/>
        <v>0.08385420353</v>
      </c>
      <c r="F2481" s="8"/>
    </row>
    <row r="2482">
      <c r="A2482" s="10">
        <v>44771.333333333336</v>
      </c>
      <c r="B2482" s="11">
        <v>272.52</v>
      </c>
      <c r="C2482" s="11">
        <v>250.06801</v>
      </c>
      <c r="D2482" s="11">
        <v>0.0897835352870605</v>
      </c>
      <c r="E2482" s="8">
        <f t="shared" si="1"/>
        <v>0.08101671256</v>
      </c>
      <c r="F2482" s="8"/>
    </row>
    <row r="2483">
      <c r="A2483" s="10">
        <v>44771.375</v>
      </c>
      <c r="B2483" s="11">
        <v>283.13</v>
      </c>
      <c r="C2483" s="11">
        <v>254.96287</v>
      </c>
      <c r="D2483" s="11">
        <v>0.110475419420874</v>
      </c>
      <c r="E2483" s="8">
        <f t="shared" si="1"/>
        <v>0.07988864536</v>
      </c>
      <c r="F2483" s="8"/>
    </row>
    <row r="2484">
      <c r="A2484" s="10">
        <v>44771.416666666664</v>
      </c>
      <c r="B2484" s="11">
        <v>288.1</v>
      </c>
      <c r="C2484" s="11">
        <v>263.26953</v>
      </c>
      <c r="D2484" s="11">
        <v>0.0943157759274309</v>
      </c>
      <c r="E2484" s="8">
        <f t="shared" si="1"/>
        <v>0.07891279945</v>
      </c>
      <c r="F2484" s="8"/>
    </row>
    <row r="2485">
      <c r="A2485" s="10">
        <v>44771.458333333336</v>
      </c>
      <c r="B2485" s="11">
        <v>298.34</v>
      </c>
      <c r="C2485" s="11">
        <v>274.07342</v>
      </c>
      <c r="D2485" s="11">
        <v>0.0885404356248773</v>
      </c>
      <c r="E2485" s="8">
        <f t="shared" si="1"/>
        <v>0.07780022028</v>
      </c>
      <c r="F2485" s="8"/>
    </row>
    <row r="2486">
      <c r="A2486" s="10">
        <v>44771.5</v>
      </c>
      <c r="B2486" s="11">
        <v>316.07</v>
      </c>
      <c r="C2486" s="11">
        <v>284.44354</v>
      </c>
      <c r="D2486" s="11">
        <v>0.111187126977817</v>
      </c>
      <c r="E2486" s="8">
        <f t="shared" si="1"/>
        <v>0.07855244395</v>
      </c>
      <c r="F2486" s="8"/>
    </row>
    <row r="2487">
      <c r="A2487" s="10">
        <v>44771.541666666664</v>
      </c>
      <c r="B2487" s="11">
        <v>317.71</v>
      </c>
      <c r="C2487" s="11">
        <v>291.95784</v>
      </c>
      <c r="D2487" s="11">
        <v>0.0882050641284371</v>
      </c>
      <c r="E2487" s="8">
        <f t="shared" si="1"/>
        <v>0.08058657741</v>
      </c>
      <c r="F2487" s="8"/>
    </row>
    <row r="2488">
      <c r="A2488" s="10">
        <v>44771.583333333336</v>
      </c>
      <c r="B2488" s="11">
        <v>293.4</v>
      </c>
      <c r="C2488" s="11">
        <v>297.09875</v>
      </c>
      <c r="D2488" s="11">
        <v>0.0124495643283588</v>
      </c>
      <c r="E2488" s="8">
        <f t="shared" si="1"/>
        <v>0.07827562779</v>
      </c>
      <c r="F2488" s="8"/>
    </row>
    <row r="2489">
      <c r="A2489" s="10">
        <v>44771.625</v>
      </c>
      <c r="B2489" s="11">
        <v>284.61</v>
      </c>
      <c r="C2489" s="11">
        <v>302.00768</v>
      </c>
      <c r="D2489" s="11">
        <v>0.0576067469542495</v>
      </c>
      <c r="E2489" s="8">
        <f t="shared" si="1"/>
        <v>0.07364824807</v>
      </c>
      <c r="F2489" s="8"/>
    </row>
    <row r="2490">
      <c r="A2490" s="10">
        <v>44771.666666666664</v>
      </c>
      <c r="B2490" s="11">
        <v>301.77</v>
      </c>
      <c r="C2490" s="11">
        <v>305.25573</v>
      </c>
      <c r="D2490" s="11">
        <v>0.0114190485466072</v>
      </c>
      <c r="E2490" s="8">
        <f t="shared" si="1"/>
        <v>0.06900865094</v>
      </c>
      <c r="F2490" s="8"/>
    </row>
    <row r="2491">
      <c r="A2491" s="10">
        <v>44771.708333333336</v>
      </c>
      <c r="B2491" s="11">
        <v>317.54</v>
      </c>
      <c r="C2491" s="11">
        <v>308.97026</v>
      </c>
      <c r="D2491" s="11">
        <v>0.0277364559294477</v>
      </c>
      <c r="E2491" s="8">
        <f t="shared" si="1"/>
        <v>0.06742377056</v>
      </c>
      <c r="F2491" s="8"/>
    </row>
    <row r="2492">
      <c r="A2492" s="10">
        <v>44771.75</v>
      </c>
      <c r="B2492" s="11">
        <v>325.34</v>
      </c>
      <c r="C2492" s="11">
        <v>312.92129</v>
      </c>
      <c r="D2492" s="11">
        <v>0.0396863696937973</v>
      </c>
      <c r="E2492" s="8">
        <f t="shared" si="1"/>
        <v>0.06756728925</v>
      </c>
      <c r="F2492" s="8"/>
    </row>
    <row r="2493">
      <c r="A2493" s="10">
        <v>44771.791666666664</v>
      </c>
      <c r="B2493" s="11">
        <v>324.12</v>
      </c>
      <c r="C2493" s="11">
        <v>315.09746</v>
      </c>
      <c r="D2493" s="11">
        <v>0.0286341248196668</v>
      </c>
      <c r="E2493" s="8">
        <f t="shared" si="1"/>
        <v>0.06747333762</v>
      </c>
      <c r="F2493" s="8"/>
    </row>
    <row r="2494">
      <c r="A2494" s="10">
        <v>44771.833333333336</v>
      </c>
      <c r="B2494" s="11">
        <v>319.95</v>
      </c>
      <c r="C2494" s="11">
        <v>314.99642</v>
      </c>
      <c r="D2494" s="11">
        <v>0.0157258295189513</v>
      </c>
      <c r="E2494" s="8">
        <f t="shared" si="1"/>
        <v>0.06659402542</v>
      </c>
      <c r="F2494" s="8"/>
    </row>
    <row r="2495">
      <c r="A2495" s="10">
        <v>44771.875</v>
      </c>
      <c r="B2495" s="11">
        <v>314.24</v>
      </c>
      <c r="C2495" s="11">
        <v>314.30469</v>
      </c>
      <c r="D2495" s="11">
        <v>2.05819391368243E-4</v>
      </c>
      <c r="E2495" s="8">
        <f t="shared" si="1"/>
        <v>0.06479612624</v>
      </c>
      <c r="F2495" s="8"/>
    </row>
    <row r="2496">
      <c r="A2496" s="10">
        <v>44771.916666666664</v>
      </c>
      <c r="B2496" s="11">
        <v>308.0</v>
      </c>
      <c r="C2496" s="11">
        <v>314.26605</v>
      </c>
      <c r="D2496" s="11">
        <v>0.0199386793450963</v>
      </c>
      <c r="E2496" s="8">
        <f t="shared" si="1"/>
        <v>0.06339791806</v>
      </c>
      <c r="F2496" s="8"/>
    </row>
    <row r="2497">
      <c r="A2497" s="10">
        <v>44771.958333333336</v>
      </c>
      <c r="B2497" s="11">
        <v>302.37</v>
      </c>
      <c r="C2497" s="11">
        <v>315.29552</v>
      </c>
      <c r="D2497" s="11">
        <v>0.0409949370672948</v>
      </c>
      <c r="E2497" s="8">
        <f t="shared" si="1"/>
        <v>0.06226999864</v>
      </c>
      <c r="F2497" s="8"/>
    </row>
    <row r="2498">
      <c r="A2498" s="10">
        <v>44769.0</v>
      </c>
      <c r="B2498" s="11">
        <v>298.85</v>
      </c>
      <c r="C2498" s="11">
        <v>288.72743</v>
      </c>
      <c r="D2498" s="11">
        <v>0.0350592598701134</v>
      </c>
      <c r="E2498" s="8">
        <f t="shared" si="1"/>
        <v>0.06051993083</v>
      </c>
      <c r="F2498" s="8"/>
    </row>
    <row r="2499">
      <c r="A2499" s="10">
        <v>44769.041666666664</v>
      </c>
      <c r="B2499" s="11">
        <v>309.67</v>
      </c>
      <c r="C2499" s="11">
        <v>279.08378</v>
      </c>
      <c r="D2499" s="11">
        <v>0.109595118713097</v>
      </c>
      <c r="E2499" s="8">
        <f t="shared" si="1"/>
        <v>0.06363328986</v>
      </c>
      <c r="F2499" s="8"/>
    </row>
    <row r="2500">
      <c r="A2500" s="10">
        <v>44769.083333333336</v>
      </c>
      <c r="B2500" s="11">
        <v>322.12</v>
      </c>
      <c r="C2500" s="11">
        <v>265.08908</v>
      </c>
      <c r="D2500" s="11">
        <v>0.215138699791028</v>
      </c>
      <c r="E2500" s="8">
        <f t="shared" si="1"/>
        <v>0.07026510364</v>
      </c>
      <c r="F2500" s="8"/>
    </row>
    <row r="2501">
      <c r="A2501" s="10">
        <v>44769.125</v>
      </c>
      <c r="B2501" s="11">
        <v>316.82</v>
      </c>
      <c r="C2501" s="11">
        <v>250.46864</v>
      </c>
      <c r="D2501" s="11">
        <v>0.264908852461529</v>
      </c>
      <c r="E2501" s="8">
        <f t="shared" si="1"/>
        <v>0.07613924644</v>
      </c>
      <c r="F2501" s="8"/>
    </row>
    <row r="2502">
      <c r="A2502" s="10">
        <v>44769.166666666664</v>
      </c>
      <c r="B2502" s="11">
        <v>291.38</v>
      </c>
      <c r="C2502" s="11">
        <v>237.34081</v>
      </c>
      <c r="D2502" s="11">
        <v>0.227686043542195</v>
      </c>
      <c r="E2502" s="8">
        <f t="shared" si="1"/>
        <v>0.07965085574</v>
      </c>
      <c r="F2502" s="8"/>
    </row>
    <row r="2503">
      <c r="A2503" s="10">
        <v>44769.208333333336</v>
      </c>
      <c r="B2503" s="11">
        <v>272.27</v>
      </c>
      <c r="C2503" s="11">
        <v>227.78589</v>
      </c>
      <c r="D2503" s="11">
        <v>0.19528913753174</v>
      </c>
      <c r="E2503" s="8">
        <f t="shared" si="1"/>
        <v>0.08392067257</v>
      </c>
      <c r="F2503" s="8"/>
    </row>
    <row r="2504">
      <c r="A2504" s="10">
        <v>44769.25</v>
      </c>
      <c r="B2504" s="11">
        <v>257.37</v>
      </c>
      <c r="C2504" s="11">
        <v>223.13704</v>
      </c>
      <c r="D2504" s="11">
        <v>0.153416752324042</v>
      </c>
      <c r="E2504" s="8">
        <f t="shared" si="1"/>
        <v>0.08777419993</v>
      </c>
      <c r="F2504" s="8"/>
    </row>
    <row r="2505">
      <c r="A2505" s="10">
        <v>44769.291666666664</v>
      </c>
      <c r="B2505" s="11">
        <v>248.66</v>
      </c>
      <c r="C2505" s="11">
        <v>222.38414</v>
      </c>
      <c r="D2505" s="11">
        <v>0.118155278519412</v>
      </c>
      <c r="E2505" s="8">
        <f t="shared" si="1"/>
        <v>0.08983975315</v>
      </c>
      <c r="F2505" s="8"/>
    </row>
    <row r="2506">
      <c r="A2506" s="10">
        <v>44769.333333333336</v>
      </c>
      <c r="B2506" s="11">
        <v>245.87</v>
      </c>
      <c r="C2506" s="11">
        <v>225.7177</v>
      </c>
      <c r="D2506" s="11">
        <v>0.0892809912558917</v>
      </c>
      <c r="E2506" s="8">
        <f t="shared" si="1"/>
        <v>0.08981881382</v>
      </c>
      <c r="F2506" s="8"/>
    </row>
    <row r="2507">
      <c r="A2507" s="10">
        <v>44769.375</v>
      </c>
      <c r="B2507" s="11">
        <v>250.77</v>
      </c>
      <c r="C2507" s="11">
        <v>233.16208</v>
      </c>
      <c r="D2507" s="11">
        <v>0.075517940138465</v>
      </c>
      <c r="E2507" s="8">
        <f t="shared" si="1"/>
        <v>0.08836225218</v>
      </c>
      <c r="F2507" s="8"/>
    </row>
    <row r="2508">
      <c r="A2508" s="10">
        <v>44769.416666666664</v>
      </c>
      <c r="B2508" s="11">
        <v>253.53</v>
      </c>
      <c r="C2508" s="11">
        <v>243.87996</v>
      </c>
      <c r="D2508" s="11">
        <v>0.0395688108198803</v>
      </c>
      <c r="E2508" s="8">
        <f t="shared" si="1"/>
        <v>0.08608112864</v>
      </c>
      <c r="F2508" s="8"/>
    </row>
    <row r="2509">
      <c r="A2509" s="10">
        <v>44769.458333333336</v>
      </c>
      <c r="B2509" s="11">
        <v>261.58</v>
      </c>
      <c r="C2509" s="11">
        <v>256.22602</v>
      </c>
      <c r="D2509" s="11">
        <v>0.0208955359022474</v>
      </c>
      <c r="E2509" s="8">
        <f t="shared" si="1"/>
        <v>0.08326259115</v>
      </c>
      <c r="F2509" s="8"/>
    </row>
    <row r="2510">
      <c r="A2510" s="10">
        <v>44769.5</v>
      </c>
      <c r="B2510" s="11">
        <v>271.62</v>
      </c>
      <c r="C2510" s="11">
        <v>266.66195</v>
      </c>
      <c r="D2510" s="11">
        <v>0.0185930163639769</v>
      </c>
      <c r="E2510" s="8">
        <f t="shared" si="1"/>
        <v>0.07940450321</v>
      </c>
      <c r="F2510" s="8"/>
    </row>
    <row r="2511">
      <c r="A2511" s="10">
        <v>44769.541666666664</v>
      </c>
      <c r="B2511" s="11">
        <v>276.18</v>
      </c>
      <c r="C2511" s="11">
        <v>273.70126</v>
      </c>
      <c r="D2511" s="11">
        <v>0.00905637043833856</v>
      </c>
      <c r="E2511" s="8">
        <f t="shared" si="1"/>
        <v>0.07610664097</v>
      </c>
      <c r="F2511" s="8"/>
    </row>
    <row r="2512">
      <c r="A2512" s="10">
        <v>44769.583333333336</v>
      </c>
      <c r="B2512" s="11">
        <v>261.96</v>
      </c>
      <c r="C2512" s="11">
        <v>278.83248</v>
      </c>
      <c r="D2512" s="11">
        <v>0.060511171438851</v>
      </c>
      <c r="E2512" s="8">
        <f t="shared" si="1"/>
        <v>0.07810920793</v>
      </c>
      <c r="F2512" s="8"/>
    </row>
    <row r="2513">
      <c r="A2513" s="10">
        <v>44769.625</v>
      </c>
      <c r="B2513" s="11">
        <v>250.15</v>
      </c>
      <c r="C2513" s="11">
        <v>284.68284</v>
      </c>
      <c r="D2513" s="11">
        <v>0.121302850568724</v>
      </c>
      <c r="E2513" s="8">
        <f t="shared" si="1"/>
        <v>0.08076321225</v>
      </c>
      <c r="F2513" s="8"/>
    </row>
    <row r="2514">
      <c r="A2514" s="10">
        <v>44769.666666666664</v>
      </c>
      <c r="B2514" s="11">
        <v>274.22</v>
      </c>
      <c r="C2514" s="11">
        <v>289.35821</v>
      </c>
      <c r="D2514" s="11">
        <v>0.0523165041696932</v>
      </c>
      <c r="E2514" s="8">
        <f t="shared" si="1"/>
        <v>0.0824672729</v>
      </c>
      <c r="F2514" s="8"/>
    </row>
    <row r="2515">
      <c r="A2515" s="10">
        <v>44769.708333333336</v>
      </c>
      <c r="B2515" s="11">
        <v>301.05</v>
      </c>
      <c r="C2515" s="11">
        <v>294.24149</v>
      </c>
      <c r="D2515" s="11">
        <v>0.0231391908734557</v>
      </c>
      <c r="E2515" s="8">
        <f t="shared" si="1"/>
        <v>0.08227572019</v>
      </c>
      <c r="F2515" s="8"/>
    </row>
    <row r="2516">
      <c r="A2516" s="10">
        <v>44769.75</v>
      </c>
      <c r="B2516" s="11">
        <v>310.33</v>
      </c>
      <c r="C2516" s="11">
        <v>298.66251</v>
      </c>
      <c r="D2516" s="11">
        <v>0.0390658003912174</v>
      </c>
      <c r="E2516" s="8">
        <f t="shared" si="1"/>
        <v>0.08224986314</v>
      </c>
      <c r="F2516" s="8"/>
    </row>
    <row r="2517">
      <c r="A2517" s="10">
        <v>44769.791666666664</v>
      </c>
      <c r="B2517" s="11">
        <v>316.28</v>
      </c>
      <c r="C2517" s="11">
        <v>301.15128</v>
      </c>
      <c r="D2517" s="11">
        <v>0.05023627991885</v>
      </c>
      <c r="E2517" s="8">
        <f t="shared" si="1"/>
        <v>0.08314995293</v>
      </c>
      <c r="F2517" s="8"/>
    </row>
    <row r="2518">
      <c r="A2518" s="10">
        <v>44769.833333333336</v>
      </c>
      <c r="B2518" s="11">
        <v>313.49</v>
      </c>
      <c r="C2518" s="11">
        <v>302.0713</v>
      </c>
      <c r="D2518" s="11">
        <v>0.0378013402795962</v>
      </c>
      <c r="E2518" s="8">
        <f t="shared" si="1"/>
        <v>0.08406976588</v>
      </c>
      <c r="F2518" s="8"/>
    </row>
    <row r="2519">
      <c r="A2519" s="10">
        <v>44769.875</v>
      </c>
      <c r="B2519" s="11">
        <v>315.45</v>
      </c>
      <c r="C2519" s="11">
        <v>302.96637</v>
      </c>
      <c r="D2519" s="11">
        <v>0.0412046723205615</v>
      </c>
      <c r="E2519" s="8">
        <f t="shared" si="1"/>
        <v>0.08577805142</v>
      </c>
      <c r="F2519" s="8"/>
    </row>
    <row r="2520">
      <c r="A2520" s="10">
        <v>44769.916666666664</v>
      </c>
      <c r="B2520" s="11">
        <v>312.71</v>
      </c>
      <c r="C2520" s="11">
        <v>303.48303</v>
      </c>
      <c r="D2520" s="11">
        <v>0.0304035780847449</v>
      </c>
      <c r="E2520" s="8">
        <f t="shared" si="1"/>
        <v>0.08621408887</v>
      </c>
      <c r="F2520" s="8"/>
    </row>
    <row r="2521">
      <c r="A2521" s="10">
        <v>44769.958333333336</v>
      </c>
      <c r="B2521" s="11">
        <v>304.56</v>
      </c>
      <c r="C2521" s="11">
        <v>303.54011</v>
      </c>
      <c r="D2521" s="11">
        <v>0.0033599842867553</v>
      </c>
      <c r="E2521" s="8">
        <f t="shared" si="1"/>
        <v>0.08464596583</v>
      </c>
      <c r="F2521" s="8"/>
    </row>
    <row r="2522">
      <c r="A2522" s="10">
        <v>44770.0</v>
      </c>
      <c r="B2522" s="11">
        <v>297.83</v>
      </c>
      <c r="C2522" s="11">
        <v>298.81004</v>
      </c>
      <c r="D2522" s="11">
        <v>0.00327980947360413</v>
      </c>
      <c r="E2522" s="8">
        <f t="shared" si="1"/>
        <v>0.08332182207</v>
      </c>
      <c r="F2522" s="8"/>
    </row>
    <row r="2523">
      <c r="A2523" s="10">
        <v>44770.041666666664</v>
      </c>
      <c r="B2523" s="11">
        <v>308.68</v>
      </c>
      <c r="C2523" s="11">
        <v>291.77431</v>
      </c>
      <c r="D2523" s="11">
        <v>0.0579409818499784</v>
      </c>
      <c r="E2523" s="8">
        <f t="shared" si="1"/>
        <v>0.08116956636</v>
      </c>
      <c r="F2523" s="8"/>
    </row>
    <row r="2524">
      <c r="A2524" s="10">
        <v>44770.083333333336</v>
      </c>
      <c r="B2524" s="11">
        <v>319.94</v>
      </c>
      <c r="C2524" s="11">
        <v>280.43994</v>
      </c>
      <c r="D2524" s="11">
        <v>0.140850336795821</v>
      </c>
      <c r="E2524" s="8">
        <f t="shared" si="1"/>
        <v>0.07807421791</v>
      </c>
      <c r="F2524" s="8"/>
    </row>
    <row r="2525">
      <c r="A2525" s="10">
        <v>44770.125</v>
      </c>
      <c r="B2525" s="11">
        <v>311.21</v>
      </c>
      <c r="C2525" s="11">
        <v>267.32697</v>
      </c>
      <c r="D2525" s="11">
        <v>0.164154892415082</v>
      </c>
      <c r="E2525" s="8">
        <f t="shared" si="1"/>
        <v>0.07387613624</v>
      </c>
      <c r="F2525" s="8"/>
    </row>
    <row r="2526">
      <c r="A2526" s="10">
        <v>44770.166666666664</v>
      </c>
      <c r="B2526" s="11">
        <v>296.82</v>
      </c>
      <c r="C2526" s="11">
        <v>253.37375</v>
      </c>
      <c r="D2526" s="11">
        <v>0.171470998870246</v>
      </c>
      <c r="E2526" s="8">
        <f t="shared" si="1"/>
        <v>0.07153384271</v>
      </c>
      <c r="F2526" s="8"/>
    </row>
    <row r="2527">
      <c r="A2527" s="10">
        <v>44770.208333333336</v>
      </c>
      <c r="B2527" s="11">
        <v>275.55</v>
      </c>
      <c r="C2527" s="11">
        <v>240.76976</v>
      </c>
      <c r="D2527" s="11">
        <v>0.144454353403849</v>
      </c>
      <c r="E2527" s="8">
        <f t="shared" si="1"/>
        <v>0.0694157267</v>
      </c>
      <c r="F2527" s="8"/>
    </row>
    <row r="2528">
      <c r="A2528" s="10">
        <v>44770.25</v>
      </c>
      <c r="B2528" s="11">
        <v>262.9</v>
      </c>
      <c r="C2528" s="11">
        <v>232.34269</v>
      </c>
      <c r="D2528" s="11">
        <v>0.131518275870869</v>
      </c>
      <c r="E2528" s="8">
        <f t="shared" si="1"/>
        <v>0.06850329019</v>
      </c>
      <c r="F2528" s="8"/>
    </row>
    <row r="2529">
      <c r="A2529" s="10">
        <v>44770.291666666664</v>
      </c>
      <c r="B2529" s="11">
        <v>257.6</v>
      </c>
      <c r="C2529" s="11">
        <v>228.71811</v>
      </c>
      <c r="D2529" s="11">
        <v>0.12627723270361</v>
      </c>
      <c r="E2529" s="8">
        <f t="shared" si="1"/>
        <v>0.06884170494</v>
      </c>
      <c r="F2529" s="8"/>
    </row>
    <row r="2530">
      <c r="A2530" s="10">
        <v>44770.333333333336</v>
      </c>
      <c r="B2530" s="11">
        <v>255.97</v>
      </c>
      <c r="C2530" s="11">
        <v>230.21087</v>
      </c>
      <c r="D2530" s="11">
        <v>0.111893630391996</v>
      </c>
      <c r="E2530" s="8">
        <f t="shared" si="1"/>
        <v>0.06978389824</v>
      </c>
      <c r="F2530" s="8"/>
    </row>
    <row r="2531">
      <c r="A2531" s="10">
        <v>44770.375</v>
      </c>
      <c r="B2531" s="11">
        <v>259.08</v>
      </c>
      <c r="C2531" s="11">
        <v>236.84492</v>
      </c>
      <c r="D2531" s="11">
        <v>0.0938803331732847</v>
      </c>
      <c r="E2531" s="8">
        <f t="shared" si="1"/>
        <v>0.07054899795</v>
      </c>
      <c r="F2531" s="8"/>
    </row>
    <row r="2532">
      <c r="A2532" s="10">
        <v>44770.416666666664</v>
      </c>
      <c r="B2532" s="11">
        <v>267.72</v>
      </c>
      <c r="C2532" s="11">
        <v>248.115</v>
      </c>
      <c r="D2532" s="11">
        <v>0.0790157789734599</v>
      </c>
      <c r="E2532" s="8">
        <f t="shared" si="1"/>
        <v>0.07219262162</v>
      </c>
      <c r="F2532" s="8"/>
    </row>
    <row r="2533">
      <c r="A2533" s="10">
        <v>44770.458333333336</v>
      </c>
      <c r="B2533" s="11">
        <v>284.28</v>
      </c>
      <c r="C2533" s="11">
        <v>262.45945</v>
      </c>
      <c r="D2533" s="11">
        <v>0.0831387477189332</v>
      </c>
      <c r="E2533" s="8">
        <f t="shared" si="1"/>
        <v>0.07478608878</v>
      </c>
      <c r="F2533" s="8"/>
    </row>
    <row r="2534">
      <c r="A2534" s="10">
        <v>44770.5</v>
      </c>
      <c r="B2534" s="11">
        <v>295.07</v>
      </c>
      <c r="C2534" s="11">
        <v>276.4473</v>
      </c>
      <c r="D2534" s="11">
        <v>0.0673643765014164</v>
      </c>
      <c r="E2534" s="8">
        <f t="shared" si="1"/>
        <v>0.07681822879</v>
      </c>
      <c r="F2534" s="8"/>
    </row>
    <row r="2535">
      <c r="A2535" s="10">
        <v>44770.541666666664</v>
      </c>
      <c r="B2535" s="11">
        <v>293.05</v>
      </c>
      <c r="C2535" s="11">
        <v>287.78458</v>
      </c>
      <c r="D2535" s="11">
        <v>0.0182963937817655</v>
      </c>
      <c r="E2535" s="8">
        <f t="shared" si="1"/>
        <v>0.07720322976</v>
      </c>
      <c r="F2535" s="8"/>
    </row>
    <row r="2536">
      <c r="A2536" s="10">
        <v>44770.583333333336</v>
      </c>
      <c r="B2536" s="11">
        <v>272.08</v>
      </c>
      <c r="C2536" s="11">
        <v>297.03254</v>
      </c>
      <c r="D2536" s="11">
        <v>0.0840060822965726</v>
      </c>
      <c r="E2536" s="8">
        <f t="shared" si="1"/>
        <v>0.07818218438</v>
      </c>
      <c r="F2536" s="8"/>
    </row>
    <row r="2537">
      <c r="A2537" s="10">
        <v>44770.625</v>
      </c>
      <c r="B2537" s="11">
        <v>251.34</v>
      </c>
      <c r="C2537" s="11">
        <v>305.75381</v>
      </c>
      <c r="D2537" s="11">
        <v>0.177966089776608</v>
      </c>
      <c r="E2537" s="8">
        <f t="shared" si="1"/>
        <v>0.08054315268</v>
      </c>
      <c r="F2537" s="8"/>
    </row>
    <row r="2538">
      <c r="A2538" s="10">
        <v>44770.666666666664</v>
      </c>
      <c r="B2538" s="11">
        <v>272.53</v>
      </c>
      <c r="C2538" s="11">
        <v>311.4498</v>
      </c>
      <c r="D2538" s="11">
        <v>0.124963316720704</v>
      </c>
      <c r="E2538" s="8">
        <f t="shared" si="1"/>
        <v>0.0835701032</v>
      </c>
      <c r="F2538" s="8"/>
    </row>
    <row r="2539">
      <c r="A2539" s="10">
        <v>44770.708333333336</v>
      </c>
      <c r="B2539" s="11">
        <v>297.43</v>
      </c>
      <c r="C2539" s="11">
        <v>315.73082</v>
      </c>
      <c r="D2539" s="11">
        <v>0.0579633625884225</v>
      </c>
      <c r="E2539" s="8">
        <f t="shared" si="1"/>
        <v>0.08502111036</v>
      </c>
      <c r="F2539" s="8"/>
    </row>
    <row r="2540">
      <c r="A2540" s="10">
        <v>44770.75</v>
      </c>
      <c r="B2540" s="11">
        <v>313.1</v>
      </c>
      <c r="C2540" s="11">
        <v>318.60735</v>
      </c>
      <c r="D2540" s="11">
        <v>0.0172856966419637</v>
      </c>
      <c r="E2540" s="8">
        <f t="shared" si="1"/>
        <v>0.08411360603</v>
      </c>
      <c r="F2540" s="8"/>
    </row>
    <row r="2541">
      <c r="A2541" s="10">
        <v>44770.791666666664</v>
      </c>
      <c r="B2541" s="11">
        <v>318.27</v>
      </c>
      <c r="C2541" s="11">
        <v>319.55825</v>
      </c>
      <c r="D2541" s="11">
        <v>0.00403134639772249</v>
      </c>
      <c r="E2541" s="8">
        <f t="shared" si="1"/>
        <v>0.08218840047</v>
      </c>
      <c r="F2541" s="8"/>
    </row>
    <row r="2542">
      <c r="A2542" s="10">
        <v>44770.833333333336</v>
      </c>
      <c r="B2542" s="11">
        <v>316.39</v>
      </c>
      <c r="C2542" s="11">
        <v>319.04596</v>
      </c>
      <c r="D2542" s="11">
        <v>0.00832469403467761</v>
      </c>
      <c r="E2542" s="8">
        <f t="shared" si="1"/>
        <v>0.08096020688</v>
      </c>
      <c r="F2542" s="8"/>
    </row>
    <row r="2543">
      <c r="A2543" s="10">
        <v>44770.875</v>
      </c>
      <c r="B2543" s="11">
        <v>313.04</v>
      </c>
      <c r="C2543" s="11">
        <v>318.44341</v>
      </c>
      <c r="D2543" s="11">
        <v>0.0169681953851704</v>
      </c>
      <c r="E2543" s="8">
        <f t="shared" si="1"/>
        <v>0.07995035367</v>
      </c>
      <c r="F2543" s="8"/>
    </row>
    <row r="2544">
      <c r="A2544" s="10">
        <v>44770.916666666664</v>
      </c>
      <c r="B2544" s="11">
        <v>307.93</v>
      </c>
      <c r="C2544" s="11">
        <v>317.94601</v>
      </c>
      <c r="D2544" s="11">
        <v>0.0315022352379889</v>
      </c>
      <c r="E2544" s="8">
        <f t="shared" si="1"/>
        <v>0.07999613105</v>
      </c>
      <c r="F2544" s="8"/>
    </row>
    <row r="2545">
      <c r="A2545" s="10">
        <v>44770.958333333336</v>
      </c>
      <c r="B2545" s="11">
        <v>301.27</v>
      </c>
      <c r="C2545" s="11">
        <v>317.78759</v>
      </c>
      <c r="D2545" s="11">
        <v>0.0519768251491508</v>
      </c>
      <c r="E2545" s="8">
        <f t="shared" si="1"/>
        <v>0.08202183276</v>
      </c>
      <c r="F2545" s="8"/>
    </row>
    <row r="2546">
      <c r="A2546" s="10">
        <v>44771.0</v>
      </c>
      <c r="B2546" s="11">
        <v>297.54</v>
      </c>
      <c r="C2546" s="11">
        <v>315.39268</v>
      </c>
      <c r="D2546" s="11">
        <v>0.056604611115261</v>
      </c>
      <c r="E2546" s="8">
        <f t="shared" si="1"/>
        <v>0.08424369949</v>
      </c>
      <c r="F2546" s="8"/>
    </row>
    <row r="2547">
      <c r="A2547" s="10">
        <v>44771.041666666664</v>
      </c>
      <c r="B2547" s="11">
        <v>303.68</v>
      </c>
      <c r="C2547" s="11">
        <v>309.16012</v>
      </c>
      <c r="D2547" s="11">
        <v>0.0177258308736586</v>
      </c>
      <c r="E2547" s="8">
        <f t="shared" si="1"/>
        <v>0.0825680682</v>
      </c>
      <c r="F2547" s="8"/>
    </row>
    <row r="2548">
      <c r="A2548" s="10">
        <v>44771.083333333336</v>
      </c>
      <c r="B2548" s="11">
        <v>318.6</v>
      </c>
      <c r="C2548" s="11">
        <v>297.78362</v>
      </c>
      <c r="D2548" s="11">
        <v>0.0699043822490976</v>
      </c>
      <c r="E2548" s="8">
        <f t="shared" si="1"/>
        <v>0.07961198676</v>
      </c>
      <c r="F2548" s="8"/>
    </row>
    <row r="2549">
      <c r="A2549" s="10">
        <v>44771.125</v>
      </c>
      <c r="B2549" s="11">
        <v>322.14</v>
      </c>
      <c r="C2549" s="11">
        <v>284.17035</v>
      </c>
      <c r="D2549" s="11">
        <v>0.133615804745287</v>
      </c>
      <c r="E2549" s="8">
        <f t="shared" si="1"/>
        <v>0.07833952478</v>
      </c>
      <c r="F2549" s="8"/>
    </row>
    <row r="2550">
      <c r="A2550" s="10">
        <v>44771.166666666664</v>
      </c>
      <c r="B2550" s="11">
        <v>310.28</v>
      </c>
      <c r="C2550" s="11">
        <v>270.00912</v>
      </c>
      <c r="D2550" s="11">
        <v>0.149146369574479</v>
      </c>
      <c r="E2550" s="8">
        <f t="shared" si="1"/>
        <v>0.07740933189</v>
      </c>
      <c r="F2550" s="8"/>
    </row>
    <row r="2551">
      <c r="A2551" s="10">
        <v>44771.208333333336</v>
      </c>
      <c r="B2551" s="11">
        <v>282.97</v>
      </c>
      <c r="C2551" s="11">
        <v>258.16446</v>
      </c>
      <c r="D2551" s="11">
        <v>0.0960842557492228</v>
      </c>
      <c r="E2551" s="8">
        <f t="shared" si="1"/>
        <v>0.07539391115</v>
      </c>
      <c r="F2551" s="8"/>
    </row>
    <row r="2552">
      <c r="A2552" s="10">
        <v>44771.25</v>
      </c>
      <c r="B2552" s="11">
        <v>266.94</v>
      </c>
      <c r="C2552" s="11">
        <v>251.06313</v>
      </c>
      <c r="D2552" s="11">
        <v>0.0632385567725535</v>
      </c>
      <c r="E2552" s="8">
        <f t="shared" si="1"/>
        <v>0.07254892286</v>
      </c>
      <c r="F2552" s="8"/>
    </row>
    <row r="2553">
      <c r="A2553" s="10">
        <v>44771.291666666664</v>
      </c>
      <c r="B2553" s="11">
        <v>265.88</v>
      </c>
      <c r="C2553" s="11">
        <v>248.38471</v>
      </c>
      <c r="D2553" s="11">
        <v>0.0704362599453081</v>
      </c>
      <c r="E2553" s="8">
        <f t="shared" si="1"/>
        <v>0.07022221566</v>
      </c>
      <c r="F2553" s="8"/>
    </row>
    <row r="2554">
      <c r="A2554" s="10">
        <v>44771.333333333336</v>
      </c>
      <c r="B2554" s="11">
        <v>272.52</v>
      </c>
      <c r="C2554" s="11">
        <v>249.86731</v>
      </c>
      <c r="D2554" s="11">
        <v>0.0906588781061435</v>
      </c>
      <c r="E2554" s="8">
        <f t="shared" si="1"/>
        <v>0.06933743431</v>
      </c>
      <c r="F2554" s="8"/>
    </row>
    <row r="2555">
      <c r="A2555" s="10">
        <v>44771.375</v>
      </c>
      <c r="B2555" s="11">
        <v>283.13</v>
      </c>
      <c r="C2555" s="11">
        <v>255.40766</v>
      </c>
      <c r="D2555" s="11">
        <v>0.10854153708624</v>
      </c>
      <c r="E2555" s="8">
        <f t="shared" si="1"/>
        <v>0.06994831781</v>
      </c>
      <c r="F2555" s="8"/>
    </row>
    <row r="2556">
      <c r="A2556" s="10">
        <v>44771.416666666664</v>
      </c>
      <c r="B2556" s="11">
        <v>288.1</v>
      </c>
      <c r="C2556" s="11">
        <v>264.77001</v>
      </c>
      <c r="D2556" s="11">
        <v>0.0881141712386535</v>
      </c>
      <c r="E2556" s="8">
        <f t="shared" si="1"/>
        <v>0.07032741749</v>
      </c>
      <c r="F2556" s="8"/>
    </row>
    <row r="2557">
      <c r="A2557" s="10">
        <v>44771.458333333336</v>
      </c>
      <c r="B2557" s="11">
        <v>298.34</v>
      </c>
      <c r="C2557" s="11">
        <v>276.75211</v>
      </c>
      <c r="D2557" s="11">
        <v>0.0780044278614531</v>
      </c>
      <c r="E2557" s="8">
        <f t="shared" si="1"/>
        <v>0.07011348749</v>
      </c>
      <c r="F2557" s="8"/>
    </row>
    <row r="2558">
      <c r="A2558" s="10">
        <v>44771.5</v>
      </c>
      <c r="B2558" s="11">
        <v>316.07</v>
      </c>
      <c r="C2558" s="11">
        <v>288.10216</v>
      </c>
      <c r="D2558" s="11">
        <v>0.0970761204983675</v>
      </c>
      <c r="E2558" s="8">
        <f t="shared" si="1"/>
        <v>0.07135147683</v>
      </c>
      <c r="F2558" s="8"/>
    </row>
    <row r="2559">
      <c r="A2559" s="10">
        <v>44771.541666666664</v>
      </c>
      <c r="B2559" s="11">
        <v>317.71</v>
      </c>
      <c r="C2559" s="11">
        <v>296.19479</v>
      </c>
      <c r="D2559" s="11">
        <v>0.0726387185946112</v>
      </c>
      <c r="E2559" s="8">
        <f t="shared" si="1"/>
        <v>0.07361574036</v>
      </c>
      <c r="F2559" s="8"/>
    </row>
    <row r="2560">
      <c r="A2560" s="10">
        <v>44771.583333333336</v>
      </c>
      <c r="B2560" s="11">
        <v>293.4</v>
      </c>
      <c r="C2560" s="11">
        <v>301.23418</v>
      </c>
      <c r="D2560" s="11">
        <v>0.0260069425056612</v>
      </c>
      <c r="E2560" s="8">
        <f t="shared" si="1"/>
        <v>0.07119910954</v>
      </c>
      <c r="F2560" s="8"/>
    </row>
    <row r="2561">
      <c r="A2561" s="10">
        <v>44771.625</v>
      </c>
      <c r="B2561" s="11">
        <v>284.61</v>
      </c>
      <c r="C2561" s="11">
        <v>305.35613</v>
      </c>
      <c r="D2561" s="11">
        <v>0.0679407680468048</v>
      </c>
      <c r="E2561" s="8">
        <f t="shared" si="1"/>
        <v>0.06661472113</v>
      </c>
      <c r="F2561" s="8"/>
    </row>
    <row r="2562">
      <c r="A2562" s="10">
        <v>44771.666666666664</v>
      </c>
      <c r="B2562" s="11">
        <v>301.77</v>
      </c>
      <c r="C2562" s="11">
        <v>307.23757</v>
      </c>
      <c r="D2562" s="11">
        <v>0.0177959030205844</v>
      </c>
      <c r="E2562" s="8">
        <f t="shared" si="1"/>
        <v>0.06214941223</v>
      </c>
      <c r="F2562" s="8"/>
    </row>
    <row r="2563">
      <c r="A2563" s="10">
        <v>44771.708333333336</v>
      </c>
      <c r="B2563" s="11">
        <v>317.54</v>
      </c>
      <c r="C2563" s="11">
        <v>309.0907</v>
      </c>
      <c r="D2563" s="11">
        <v>0.0273359890802278</v>
      </c>
      <c r="E2563" s="8">
        <f t="shared" si="1"/>
        <v>0.06087327166</v>
      </c>
      <c r="F2563" s="8"/>
    </row>
    <row r="2564">
      <c r="A2564" s="10">
        <v>44771.75</v>
      </c>
      <c r="B2564" s="11">
        <v>325.34</v>
      </c>
      <c r="C2564" s="11">
        <v>311.11954</v>
      </c>
      <c r="D2564" s="11">
        <v>0.0457073830849711</v>
      </c>
      <c r="E2564" s="8">
        <f t="shared" si="1"/>
        <v>0.0620575086</v>
      </c>
      <c r="F2564" s="8"/>
    </row>
    <row r="2565">
      <c r="A2565" s="10">
        <v>44771.791666666664</v>
      </c>
      <c r="B2565" s="11">
        <v>324.12</v>
      </c>
      <c r="C2565" s="11">
        <v>312.00759</v>
      </c>
      <c r="D2565" s="11">
        <v>0.0388208825304538</v>
      </c>
      <c r="E2565" s="8">
        <f t="shared" si="1"/>
        <v>0.0635070726</v>
      </c>
      <c r="F2565" s="8"/>
    </row>
    <row r="2566">
      <c r="A2566" s="10">
        <v>44771.833333333336</v>
      </c>
      <c r="B2566" s="11">
        <v>319.95</v>
      </c>
      <c r="C2566" s="11">
        <v>311.46801</v>
      </c>
      <c r="D2566" s="11">
        <v>0.0272322990730251</v>
      </c>
      <c r="E2566" s="8">
        <f t="shared" si="1"/>
        <v>0.06429488948</v>
      </c>
      <c r="F2566" s="8"/>
    </row>
    <row r="2567">
      <c r="A2567" s="10">
        <v>44771.875</v>
      </c>
      <c r="B2567" s="11">
        <v>314.24</v>
      </c>
      <c r="C2567" s="11">
        <v>311.04087</v>
      </c>
      <c r="D2567" s="11">
        <v>0.0102852400072055</v>
      </c>
      <c r="E2567" s="8">
        <f t="shared" si="1"/>
        <v>0.06401643301</v>
      </c>
      <c r="F2567" s="8"/>
    </row>
    <row r="2568">
      <c r="A2568" s="10">
        <v>44771.916666666664</v>
      </c>
      <c r="B2568" s="11">
        <v>308.0</v>
      </c>
      <c r="C2568" s="11">
        <v>311.70933</v>
      </c>
      <c r="D2568" s="11">
        <v>0.0118999646240939</v>
      </c>
      <c r="E2568" s="8">
        <f t="shared" si="1"/>
        <v>0.06319967173</v>
      </c>
      <c r="F2568" s="8"/>
    </row>
    <row r="2569">
      <c r="A2569" s="10">
        <v>44771.958333333336</v>
      </c>
      <c r="B2569" s="11">
        <v>302.37</v>
      </c>
      <c r="C2569" s="11">
        <v>313.65756</v>
      </c>
      <c r="D2569" s="11">
        <v>0.0359868896512489</v>
      </c>
      <c r="E2569" s="8">
        <f t="shared" si="1"/>
        <v>0.06253342442</v>
      </c>
      <c r="F2569" s="8"/>
    </row>
    <row r="2570">
      <c r="A2570" s="10">
        <v>44772.0</v>
      </c>
      <c r="B2570" s="11">
        <v>290.44</v>
      </c>
      <c r="C2570" s="11">
        <v>311.80798</v>
      </c>
      <c r="D2570" s="11">
        <v>0.0685292916493028</v>
      </c>
      <c r="E2570" s="8">
        <f t="shared" si="1"/>
        <v>0.06303028611</v>
      </c>
      <c r="F2570" s="8"/>
    </row>
    <row r="2571">
      <c r="A2571" s="10">
        <v>44772.041666666664</v>
      </c>
      <c r="B2571" s="11">
        <v>306.56</v>
      </c>
      <c r="C2571" s="11">
        <v>314.15984</v>
      </c>
      <c r="D2571" s="11">
        <v>0.0241909978054482</v>
      </c>
      <c r="E2571" s="8">
        <f t="shared" si="1"/>
        <v>0.06329966806</v>
      </c>
      <c r="F2571" s="8"/>
    </row>
    <row r="2572">
      <c r="A2572" s="10">
        <v>44772.083333333336</v>
      </c>
      <c r="B2572" s="11">
        <v>333.85</v>
      </c>
      <c r="C2572" s="11">
        <v>312.00556</v>
      </c>
      <c r="D2572" s="11">
        <v>0.0700129831019678</v>
      </c>
      <c r="E2572" s="8">
        <f t="shared" si="1"/>
        <v>0.0633041931</v>
      </c>
      <c r="F2572" s="8"/>
    </row>
    <row r="2573">
      <c r="A2573" s="10">
        <v>44772.125</v>
      </c>
      <c r="B2573" s="11">
        <v>332.11</v>
      </c>
      <c r="C2573" s="11">
        <v>306.33923</v>
      </c>
      <c r="D2573" s="11">
        <v>0.0841249421433879</v>
      </c>
      <c r="E2573" s="8">
        <f t="shared" si="1"/>
        <v>0.06124207382</v>
      </c>
      <c r="F2573" s="8"/>
    </row>
    <row r="2574">
      <c r="A2574" s="10">
        <v>44772.166666666664</v>
      </c>
      <c r="B2574" s="11">
        <v>331.55</v>
      </c>
      <c r="C2574" s="11">
        <v>299.61783</v>
      </c>
      <c r="D2574" s="11">
        <v>0.106576334258879</v>
      </c>
      <c r="E2574" s="8">
        <f t="shared" si="1"/>
        <v>0.05946832235</v>
      </c>
      <c r="F2574" s="8"/>
    </row>
    <row r="2575">
      <c r="A2575" s="10">
        <v>44772.208333333336</v>
      </c>
      <c r="B2575" s="11">
        <v>316.0</v>
      </c>
      <c r="C2575" s="11">
        <v>294.83306</v>
      </c>
      <c r="D2575" s="11">
        <v>0.0717929665011108</v>
      </c>
      <c r="E2575" s="8">
        <f t="shared" si="1"/>
        <v>0.0584561853</v>
      </c>
      <c r="F2575" s="8"/>
    </row>
    <row r="2576">
      <c r="A2576" s="10">
        <v>44772.25</v>
      </c>
      <c r="B2576" s="11">
        <v>302.23</v>
      </c>
      <c r="C2576" s="11">
        <v>293.16395</v>
      </c>
      <c r="D2576" s="11">
        <v>0.0309248459778223</v>
      </c>
      <c r="E2576" s="8">
        <f t="shared" si="1"/>
        <v>0.05710978068</v>
      </c>
      <c r="F2576" s="8"/>
    </row>
    <row r="2577">
      <c r="A2577" s="10">
        <v>44772.291666666664</v>
      </c>
      <c r="B2577" s="11">
        <v>295.76</v>
      </c>
      <c r="C2577" s="11">
        <v>293.49605</v>
      </c>
      <c r="D2577" s="11">
        <v>0.00771373243353689</v>
      </c>
      <c r="E2577" s="8">
        <f t="shared" si="1"/>
        <v>0.05449634204</v>
      </c>
      <c r="F2577" s="8"/>
    </row>
    <row r="2578">
      <c r="A2578" s="10">
        <v>44772.333333333336</v>
      </c>
      <c r="B2578" s="11">
        <v>289.21</v>
      </c>
      <c r="C2578" s="11">
        <v>295.90769</v>
      </c>
      <c r="D2578" s="11">
        <v>0.022634389799062</v>
      </c>
      <c r="E2578" s="8">
        <f t="shared" si="1"/>
        <v>0.05166198836</v>
      </c>
      <c r="F2578" s="8"/>
    </row>
    <row r="2579">
      <c r="A2579" s="10">
        <v>44772.375</v>
      </c>
      <c r="B2579" s="11">
        <v>290.28</v>
      </c>
      <c r="C2579" s="11">
        <v>301.33134</v>
      </c>
      <c r="D2579" s="11">
        <v>0.0366750434919913</v>
      </c>
      <c r="E2579" s="8">
        <f t="shared" si="1"/>
        <v>0.04866755112</v>
      </c>
      <c r="F2579" s="8"/>
    </row>
    <row r="2580">
      <c r="A2580" s="10">
        <v>44772.416666666664</v>
      </c>
      <c r="B2580" s="11">
        <v>285.82</v>
      </c>
      <c r="C2580" s="11">
        <v>309.78106</v>
      </c>
      <c r="D2580" s="11">
        <v>0.0773483698454645</v>
      </c>
      <c r="E2580" s="8">
        <f t="shared" si="1"/>
        <v>0.04821897607</v>
      </c>
      <c r="F2580" s="8"/>
    </row>
    <row r="2581">
      <c r="A2581" s="10">
        <v>44772.458333333336</v>
      </c>
      <c r="B2581" s="11">
        <v>294.01</v>
      </c>
      <c r="C2581" s="11">
        <v>319.95098</v>
      </c>
      <c r="D2581" s="11">
        <v>0.0810779826334647</v>
      </c>
      <c r="E2581" s="8">
        <f t="shared" si="1"/>
        <v>0.04834704085</v>
      </c>
      <c r="F2581" s="8"/>
    </row>
    <row r="2582">
      <c r="A2582" s="10">
        <v>44772.5</v>
      </c>
      <c r="B2582" s="11">
        <v>309.48</v>
      </c>
      <c r="C2582" s="11">
        <v>328.77465</v>
      </c>
      <c r="D2582" s="11">
        <v>0.0586865501947914</v>
      </c>
      <c r="E2582" s="8">
        <f t="shared" si="1"/>
        <v>0.04674747542</v>
      </c>
      <c r="F2582" s="8"/>
    </row>
    <row r="2583">
      <c r="A2583" s="10">
        <v>44772.541666666664</v>
      </c>
      <c r="B2583" s="11">
        <v>317.48</v>
      </c>
      <c r="C2583" s="11">
        <v>334.08972</v>
      </c>
      <c r="D2583" s="11">
        <v>0.0497163456570887</v>
      </c>
      <c r="E2583" s="8">
        <f t="shared" si="1"/>
        <v>0.04579237655</v>
      </c>
      <c r="F2583" s="8"/>
    </row>
    <row r="2584">
      <c r="A2584" s="10">
        <v>44772.583333333336</v>
      </c>
      <c r="B2584" s="11">
        <v>296.77</v>
      </c>
      <c r="C2584" s="11">
        <v>334.55241</v>
      </c>
      <c r="D2584" s="11">
        <v>0.112934203642412</v>
      </c>
      <c r="E2584" s="8">
        <f t="shared" si="1"/>
        <v>0.04941434576</v>
      </c>
      <c r="F2584" s="8"/>
    </row>
    <row r="2585">
      <c r="A2585" s="10">
        <v>44772.625</v>
      </c>
      <c r="B2585" s="11">
        <v>282.02</v>
      </c>
      <c r="C2585" s="11">
        <v>332.26412</v>
      </c>
      <c r="D2585" s="11">
        <v>0.151217411016272</v>
      </c>
      <c r="E2585" s="8">
        <f t="shared" si="1"/>
        <v>0.05288420588</v>
      </c>
      <c r="F2585" s="8"/>
    </row>
    <row r="2586">
      <c r="A2586" s="10">
        <v>44772.666666666664</v>
      </c>
      <c r="B2586" s="11">
        <v>291.73</v>
      </c>
      <c r="C2586" s="11">
        <v>328.04803</v>
      </c>
      <c r="D2586" s="11">
        <v>0.110709489704906</v>
      </c>
      <c r="E2586" s="8">
        <f t="shared" si="1"/>
        <v>0.05675560533</v>
      </c>
      <c r="F2586" s="8"/>
    </row>
    <row r="2587">
      <c r="A2587" s="10">
        <v>44772.708333333336</v>
      </c>
      <c r="B2587" s="11">
        <v>303.45</v>
      </c>
      <c r="C2587" s="11">
        <v>324.15328</v>
      </c>
      <c r="D2587" s="11">
        <v>0.0638687968852266</v>
      </c>
      <c r="E2587" s="8">
        <f t="shared" si="1"/>
        <v>0.05827780565</v>
      </c>
      <c r="F2587" s="8"/>
    </row>
    <row r="2588">
      <c r="A2588" s="10">
        <v>44772.75</v>
      </c>
      <c r="B2588" s="11">
        <v>314.55</v>
      </c>
      <c r="C2588" s="11">
        <v>320.74664</v>
      </c>
      <c r="D2588" s="11">
        <v>0.019319422956387</v>
      </c>
      <c r="E2588" s="8">
        <f t="shared" si="1"/>
        <v>0.05717830732</v>
      </c>
      <c r="F2588" s="8"/>
    </row>
    <row r="2589">
      <c r="A2589" s="10">
        <v>44772.791666666664</v>
      </c>
      <c r="B2589" s="11">
        <v>314.98</v>
      </c>
      <c r="C2589" s="11">
        <v>317.9491</v>
      </c>
      <c r="D2589" s="11">
        <v>0.00933828716609032</v>
      </c>
      <c r="E2589" s="8">
        <f t="shared" si="1"/>
        <v>0.05594986584</v>
      </c>
      <c r="F2589" s="8"/>
    </row>
    <row r="2590">
      <c r="A2590" s="10">
        <v>44772.833333333336</v>
      </c>
      <c r="B2590" s="11">
        <v>314.35</v>
      </c>
      <c r="C2590" s="11">
        <v>315.72988</v>
      </c>
      <c r="D2590" s="11">
        <v>0.0043704447611989</v>
      </c>
      <c r="E2590" s="8">
        <f t="shared" si="1"/>
        <v>0.05499728858</v>
      </c>
      <c r="F2590" s="8"/>
    </row>
    <row r="2591">
      <c r="A2591" s="10">
        <v>44772.875</v>
      </c>
      <c r="B2591" s="11">
        <v>310.27</v>
      </c>
      <c r="C2591" s="11">
        <v>315.01307</v>
      </c>
      <c r="D2591" s="11">
        <v>0.0150567403441388</v>
      </c>
      <c r="E2591" s="8">
        <f t="shared" si="1"/>
        <v>0.05519610109</v>
      </c>
      <c r="F2591" s="8"/>
    </row>
    <row r="2592">
      <c r="A2592" s="10">
        <v>44772.916666666664</v>
      </c>
      <c r="B2592" s="11">
        <v>310.15</v>
      </c>
      <c r="C2592" s="11">
        <v>316.12209</v>
      </c>
      <c r="D2592" s="11">
        <v>0.0188917199680668</v>
      </c>
      <c r="E2592" s="8">
        <f t="shared" si="1"/>
        <v>0.05548742423</v>
      </c>
      <c r="F2592" s="8"/>
    </row>
    <row r="2593">
      <c r="A2593" s="10">
        <v>44772.958333333336</v>
      </c>
      <c r="B2593" s="11">
        <v>306.71</v>
      </c>
      <c r="C2593" s="11">
        <v>318.86239</v>
      </c>
      <c r="D2593" s="11">
        <v>0.0381117070595877</v>
      </c>
      <c r="E2593" s="8">
        <f t="shared" si="1"/>
        <v>0.05557595829</v>
      </c>
      <c r="F2593" s="8"/>
    </row>
    <row r="2594">
      <c r="A2594" s="10">
        <v>44770.0</v>
      </c>
      <c r="B2594" s="11">
        <v>297.83</v>
      </c>
      <c r="C2594" s="11">
        <v>289.42968</v>
      </c>
      <c r="D2594" s="11">
        <v>0.0290236992971832</v>
      </c>
      <c r="E2594" s="8">
        <f t="shared" si="1"/>
        <v>0.05392989194</v>
      </c>
      <c r="F2594" s="8"/>
    </row>
    <row r="2595">
      <c r="A2595" s="10">
        <v>44770.041666666664</v>
      </c>
      <c r="B2595" s="11">
        <v>308.68</v>
      </c>
      <c r="C2595" s="11">
        <v>283.68116</v>
      </c>
      <c r="D2595" s="11">
        <v>0.0881230181094861</v>
      </c>
      <c r="E2595" s="8">
        <f t="shared" si="1"/>
        <v>0.05659372612</v>
      </c>
      <c r="F2595" s="8"/>
    </row>
    <row r="2596">
      <c r="A2596" s="10">
        <v>44770.083333333336</v>
      </c>
      <c r="B2596" s="11">
        <v>319.94</v>
      </c>
      <c r="C2596" s="11">
        <v>273.55002</v>
      </c>
      <c r="D2596" s="11">
        <v>0.169584999481995</v>
      </c>
      <c r="E2596" s="8">
        <f t="shared" si="1"/>
        <v>0.06074256014</v>
      </c>
      <c r="F2596" s="8"/>
    </row>
    <row r="2597">
      <c r="A2597" s="10">
        <v>44770.125</v>
      </c>
      <c r="B2597" s="11">
        <v>311.21</v>
      </c>
      <c r="C2597" s="11">
        <v>261.90182</v>
      </c>
      <c r="D2597" s="11">
        <v>0.188269711145955</v>
      </c>
      <c r="E2597" s="8">
        <f t="shared" si="1"/>
        <v>0.06508192551</v>
      </c>
      <c r="F2597" s="8"/>
    </row>
    <row r="2598">
      <c r="A2598" s="10">
        <v>44770.166666666664</v>
      </c>
      <c r="B2598" s="11">
        <v>296.82</v>
      </c>
      <c r="C2598" s="11">
        <v>250.27449</v>
      </c>
      <c r="D2598" s="11">
        <v>0.185977843766658</v>
      </c>
      <c r="E2598" s="8">
        <f t="shared" si="1"/>
        <v>0.06839032174</v>
      </c>
      <c r="F2598" s="8"/>
    </row>
    <row r="2599">
      <c r="A2599" s="10">
        <v>44770.208333333336</v>
      </c>
      <c r="B2599" s="11">
        <v>275.55</v>
      </c>
      <c r="C2599" s="11">
        <v>240.7557</v>
      </c>
      <c r="D2599" s="11">
        <v>0.14452118890643</v>
      </c>
      <c r="E2599" s="8">
        <f t="shared" si="1"/>
        <v>0.07142066434</v>
      </c>
      <c r="F2599" s="8"/>
    </row>
    <row r="2600">
      <c r="A2600" s="10">
        <v>44770.25</v>
      </c>
      <c r="B2600" s="11">
        <v>262.9</v>
      </c>
      <c r="C2600" s="11">
        <v>235.20658</v>
      </c>
      <c r="D2600" s="11">
        <v>0.11774083871293</v>
      </c>
      <c r="E2600" s="8">
        <f t="shared" si="1"/>
        <v>0.07503799737</v>
      </c>
      <c r="F2600" s="8"/>
    </row>
    <row r="2601">
      <c r="A2601" s="10">
        <v>44770.291666666664</v>
      </c>
      <c r="B2601" s="11">
        <v>257.6</v>
      </c>
      <c r="C2601" s="11">
        <v>233.23369</v>
      </c>
      <c r="D2601" s="11">
        <v>0.104471656731924</v>
      </c>
      <c r="E2601" s="8">
        <f t="shared" si="1"/>
        <v>0.07906957755</v>
      </c>
      <c r="F2601" s="8"/>
    </row>
    <row r="2602">
      <c r="A2602" s="10">
        <v>44770.333333333336</v>
      </c>
      <c r="B2602" s="11">
        <v>255.97</v>
      </c>
      <c r="C2602" s="11">
        <v>235.32974</v>
      </c>
      <c r="D2602" s="11">
        <v>0.087707826473611</v>
      </c>
      <c r="E2602" s="8">
        <f t="shared" si="1"/>
        <v>0.08178097075</v>
      </c>
      <c r="F2602" s="8"/>
    </row>
    <row r="2603">
      <c r="A2603" s="10">
        <v>44770.375</v>
      </c>
      <c r="B2603" s="11">
        <v>259.08</v>
      </c>
      <c r="C2603" s="11">
        <v>241.98277</v>
      </c>
      <c r="D2603" s="11">
        <v>0.0706547412445935</v>
      </c>
      <c r="E2603" s="8">
        <f t="shared" si="1"/>
        <v>0.08319679149</v>
      </c>
      <c r="F2603" s="8"/>
    </row>
    <row r="2604">
      <c r="A2604" s="10">
        <v>44770.416666666664</v>
      </c>
      <c r="B2604" s="11">
        <v>267.72</v>
      </c>
      <c r="C2604" s="11">
        <v>252.51893</v>
      </c>
      <c r="D2604" s="11">
        <v>0.0601977443829657</v>
      </c>
      <c r="E2604" s="8">
        <f t="shared" si="1"/>
        <v>0.08248218209</v>
      </c>
      <c r="F2604" s="8"/>
    </row>
    <row r="2605">
      <c r="A2605" s="10">
        <v>44770.458333333336</v>
      </c>
      <c r="B2605" s="11">
        <v>284.28</v>
      </c>
      <c r="C2605" s="11">
        <v>265.3611</v>
      </c>
      <c r="D2605" s="11">
        <v>0.0712949260460555</v>
      </c>
      <c r="E2605" s="8">
        <f t="shared" si="1"/>
        <v>0.08207455474</v>
      </c>
      <c r="F2605" s="8"/>
    </row>
    <row r="2606">
      <c r="A2606" s="10">
        <v>44770.5</v>
      </c>
      <c r="B2606" s="11">
        <v>295.07</v>
      </c>
      <c r="C2606" s="11">
        <v>276.93896</v>
      </c>
      <c r="D2606" s="11">
        <v>0.0654694449636121</v>
      </c>
      <c r="E2606" s="8">
        <f t="shared" si="1"/>
        <v>0.08235717535</v>
      </c>
      <c r="F2606" s="8"/>
    </row>
    <row r="2607">
      <c r="A2607" s="10">
        <v>44770.541666666664</v>
      </c>
      <c r="B2607" s="11">
        <v>293.05</v>
      </c>
      <c r="C2607" s="11">
        <v>285.28252</v>
      </c>
      <c r="D2607" s="11">
        <v>0.0272273253895823</v>
      </c>
      <c r="E2607" s="8">
        <f t="shared" si="1"/>
        <v>0.08142013284</v>
      </c>
      <c r="F2607" s="8"/>
    </row>
    <row r="2608">
      <c r="A2608" s="10">
        <v>44770.583333333336</v>
      </c>
      <c r="B2608" s="11">
        <v>272.08</v>
      </c>
      <c r="C2608" s="11">
        <v>290.93039</v>
      </c>
      <c r="D2608" s="11">
        <v>0.0647934717304713</v>
      </c>
      <c r="E2608" s="8">
        <f t="shared" si="1"/>
        <v>0.07941426901</v>
      </c>
      <c r="F2608" s="8"/>
    </row>
    <row r="2609">
      <c r="A2609" s="10">
        <v>44770.625</v>
      </c>
      <c r="B2609" s="11">
        <v>251.34</v>
      </c>
      <c r="C2609" s="11">
        <v>296.07494</v>
      </c>
      <c r="D2609" s="11">
        <v>0.151093300905507</v>
      </c>
      <c r="E2609" s="8">
        <f t="shared" si="1"/>
        <v>0.07940909776</v>
      </c>
      <c r="F2609" s="8"/>
    </row>
    <row r="2610">
      <c r="A2610" s="10">
        <v>44770.666666666664</v>
      </c>
      <c r="B2610" s="11">
        <v>272.53</v>
      </c>
      <c r="C2610" s="11">
        <v>298.91729</v>
      </c>
      <c r="D2610" s="11">
        <v>0.0882762251725218</v>
      </c>
      <c r="E2610" s="8">
        <f t="shared" si="1"/>
        <v>0.0784743784</v>
      </c>
      <c r="F2610" s="8"/>
    </row>
    <row r="2611">
      <c r="A2611" s="10">
        <v>44770.708333333336</v>
      </c>
      <c r="B2611" s="11">
        <v>297.43</v>
      </c>
      <c r="C2611" s="11">
        <v>300.98022</v>
      </c>
      <c r="D2611" s="11">
        <v>0.0117955259651281</v>
      </c>
      <c r="E2611" s="8">
        <f t="shared" si="1"/>
        <v>0.07630465878</v>
      </c>
      <c r="F2611" s="8"/>
    </row>
    <row r="2612">
      <c r="A2612" s="10">
        <v>44770.75</v>
      </c>
      <c r="B2612" s="11">
        <v>313.1</v>
      </c>
      <c r="C2612" s="11">
        <v>302.39406</v>
      </c>
      <c r="D2612" s="11">
        <v>0.0354039361752013</v>
      </c>
      <c r="E2612" s="8">
        <f t="shared" si="1"/>
        <v>0.07697484683</v>
      </c>
      <c r="F2612" s="8"/>
    </row>
    <row r="2613">
      <c r="A2613" s="10">
        <v>44770.791666666664</v>
      </c>
      <c r="B2613" s="11">
        <v>318.27</v>
      </c>
      <c r="C2613" s="11">
        <v>302.84577</v>
      </c>
      <c r="D2613" s="11">
        <v>0.0509309738749197</v>
      </c>
      <c r="E2613" s="8">
        <f t="shared" si="1"/>
        <v>0.07870787544</v>
      </c>
      <c r="F2613" s="8"/>
    </row>
    <row r="2614">
      <c r="A2614" s="10">
        <v>44770.833333333336</v>
      </c>
      <c r="B2614" s="11">
        <v>316.39</v>
      </c>
      <c r="C2614" s="11">
        <v>302.87972</v>
      </c>
      <c r="D2614" s="11">
        <v>0.0446060898365858</v>
      </c>
      <c r="E2614" s="8">
        <f t="shared" si="1"/>
        <v>0.08038436065</v>
      </c>
      <c r="F2614" s="8"/>
    </row>
    <row r="2615">
      <c r="A2615" s="10">
        <v>44770.875</v>
      </c>
      <c r="B2615" s="11">
        <v>313.04</v>
      </c>
      <c r="C2615" s="11">
        <v>303.80259</v>
      </c>
      <c r="D2615" s="11">
        <v>0.0304059619768218</v>
      </c>
      <c r="E2615" s="8">
        <f t="shared" si="1"/>
        <v>0.08102391155</v>
      </c>
      <c r="F2615" s="8"/>
    </row>
    <row r="2616">
      <c r="A2616" s="10">
        <v>44770.916666666664</v>
      </c>
      <c r="B2616" s="11">
        <v>307.93</v>
      </c>
      <c r="C2616" s="11">
        <v>305.26179</v>
      </c>
      <c r="D2616" s="11">
        <v>0.00874072709853397</v>
      </c>
      <c r="E2616" s="8">
        <f t="shared" si="1"/>
        <v>0.08060095352</v>
      </c>
      <c r="F2616" s="8"/>
    </row>
    <row r="2617">
      <c r="A2617" s="10">
        <v>44770.958333333336</v>
      </c>
      <c r="B2617" s="11">
        <v>301.27</v>
      </c>
      <c r="C2617" s="11">
        <v>306.91682</v>
      </c>
      <c r="D2617" s="11">
        <v>0.018398535472901</v>
      </c>
      <c r="E2617" s="8">
        <f t="shared" si="1"/>
        <v>0.07977957137</v>
      </c>
      <c r="F2617" s="8"/>
    </row>
    <row r="2618">
      <c r="A2618" s="10">
        <v>44771.0</v>
      </c>
      <c r="B2618" s="11">
        <v>297.54</v>
      </c>
      <c r="C2618" s="11">
        <v>301.32817</v>
      </c>
      <c r="D2618" s="11">
        <v>0.012571576032868</v>
      </c>
      <c r="E2618" s="8">
        <f t="shared" si="1"/>
        <v>0.07909406623</v>
      </c>
      <c r="F2618" s="8"/>
    </row>
    <row r="2619">
      <c r="A2619" s="10">
        <v>44771.041666666664</v>
      </c>
      <c r="B2619" s="11">
        <v>303.68</v>
      </c>
      <c r="C2619" s="11">
        <v>297.34394</v>
      </c>
      <c r="D2619" s="11">
        <v>0.0213088586907136</v>
      </c>
      <c r="E2619" s="8">
        <f t="shared" si="1"/>
        <v>0.07631014292</v>
      </c>
      <c r="F2619" s="8"/>
    </row>
    <row r="2620">
      <c r="A2620" s="10">
        <v>44771.083333333336</v>
      </c>
      <c r="B2620" s="11">
        <v>318.6</v>
      </c>
      <c r="C2620" s="11">
        <v>288.37726</v>
      </c>
      <c r="D2620" s="11">
        <v>0.104802785073968</v>
      </c>
      <c r="E2620" s="8">
        <f t="shared" si="1"/>
        <v>0.07361088399</v>
      </c>
      <c r="F2620" s="8"/>
    </row>
    <row r="2621">
      <c r="A2621" s="10">
        <v>44771.125</v>
      </c>
      <c r="B2621" s="11">
        <v>322.14</v>
      </c>
      <c r="C2621" s="11">
        <v>277.3028</v>
      </c>
      <c r="D2621" s="11">
        <v>0.16169039764474</v>
      </c>
      <c r="E2621" s="8">
        <f t="shared" si="1"/>
        <v>0.07250341259</v>
      </c>
      <c r="F2621" s="8"/>
    </row>
    <row r="2622">
      <c r="A2622" s="10">
        <v>44771.166666666664</v>
      </c>
      <c r="B2622" s="11">
        <v>310.28</v>
      </c>
      <c r="C2622" s="11">
        <v>265.44718</v>
      </c>
      <c r="D2622" s="11">
        <v>0.168895446544205</v>
      </c>
      <c r="E2622" s="8">
        <f t="shared" si="1"/>
        <v>0.07179164604</v>
      </c>
      <c r="F2622" s="8"/>
    </row>
    <row r="2623">
      <c r="A2623" s="10">
        <v>44771.208333333336</v>
      </c>
      <c r="B2623" s="11">
        <v>282.97</v>
      </c>
      <c r="C2623" s="11">
        <v>255.55462</v>
      </c>
      <c r="D2623" s="11">
        <v>0.107277966643686</v>
      </c>
      <c r="E2623" s="8">
        <f t="shared" si="1"/>
        <v>0.07023984512</v>
      </c>
      <c r="F2623" s="8"/>
    </row>
    <row r="2624">
      <c r="A2624" s="10">
        <v>44771.25</v>
      </c>
      <c r="B2624" s="11">
        <v>266.94</v>
      </c>
      <c r="C2624" s="11">
        <v>250.20266</v>
      </c>
      <c r="D2624" s="11">
        <v>0.06689513213009</v>
      </c>
      <c r="E2624" s="8">
        <f t="shared" si="1"/>
        <v>0.06812127401</v>
      </c>
      <c r="F2624" s="8"/>
    </row>
    <row r="2625">
      <c r="A2625" s="10">
        <v>44771.291666666664</v>
      </c>
      <c r="B2625" s="11">
        <v>265.88</v>
      </c>
      <c r="C2625" s="11">
        <v>249.27861</v>
      </c>
      <c r="D2625" s="11">
        <v>0.0665977317508309</v>
      </c>
      <c r="E2625" s="8">
        <f t="shared" si="1"/>
        <v>0.0665431938</v>
      </c>
      <c r="F2625" s="8"/>
    </row>
    <row r="2626">
      <c r="A2626" s="10">
        <v>44771.333333333336</v>
      </c>
      <c r="B2626" s="11">
        <v>272.52</v>
      </c>
      <c r="C2626" s="11">
        <v>252.5926</v>
      </c>
      <c r="D2626" s="11">
        <v>0.078891463962127</v>
      </c>
      <c r="E2626" s="8">
        <f t="shared" si="1"/>
        <v>0.06617584536</v>
      </c>
      <c r="F2626" s="8"/>
    </row>
    <row r="2627">
      <c r="A2627" s="10">
        <v>44771.375</v>
      </c>
      <c r="B2627" s="11">
        <v>283.13</v>
      </c>
      <c r="C2627" s="11">
        <v>260.3446</v>
      </c>
      <c r="D2627" s="11">
        <v>0.0875201559778846</v>
      </c>
      <c r="E2627" s="8">
        <f t="shared" si="1"/>
        <v>0.06687857098</v>
      </c>
      <c r="F2627" s="8"/>
    </row>
    <row r="2628">
      <c r="A2628" s="10">
        <v>44771.416666666664</v>
      </c>
      <c r="B2628" s="11">
        <v>288.1</v>
      </c>
      <c r="C2628" s="11">
        <v>272.22649</v>
      </c>
      <c r="D2628" s="11">
        <v>0.0583099389041823</v>
      </c>
      <c r="E2628" s="8">
        <f t="shared" si="1"/>
        <v>0.06679991242</v>
      </c>
      <c r="F2628" s="8"/>
    </row>
    <row r="2629">
      <c r="A2629" s="10">
        <v>44771.458333333336</v>
      </c>
      <c r="B2629" s="11">
        <v>298.34</v>
      </c>
      <c r="C2629" s="11">
        <v>286.63908</v>
      </c>
      <c r="D2629" s="11">
        <v>0.0408210911087211</v>
      </c>
      <c r="E2629" s="8">
        <f t="shared" si="1"/>
        <v>0.06553016929</v>
      </c>
      <c r="F2629" s="8"/>
    </row>
    <row r="2630">
      <c r="A2630" s="10">
        <v>44771.5</v>
      </c>
      <c r="B2630" s="11">
        <v>316.07</v>
      </c>
      <c r="C2630" s="11">
        <v>299.86522</v>
      </c>
      <c r="D2630" s="11">
        <v>0.0540402117991542</v>
      </c>
      <c r="E2630" s="8">
        <f t="shared" si="1"/>
        <v>0.06505395124</v>
      </c>
      <c r="F2630" s="8"/>
    </row>
    <row r="2631">
      <c r="A2631" s="10">
        <v>44771.541666666664</v>
      </c>
      <c r="B2631" s="11">
        <v>317.71</v>
      </c>
      <c r="C2631" s="11">
        <v>308.9707</v>
      </c>
      <c r="D2631" s="11">
        <v>0.0282852063318623</v>
      </c>
      <c r="E2631" s="8">
        <f t="shared" si="1"/>
        <v>0.06509802962</v>
      </c>
      <c r="F2631" s="8"/>
    </row>
    <row r="2632">
      <c r="A2632" s="10">
        <v>44771.583333333336</v>
      </c>
      <c r="B2632" s="11">
        <v>293.4</v>
      </c>
      <c r="C2632" s="11">
        <v>313.42836</v>
      </c>
      <c r="D2632" s="11">
        <v>0.0639009182193979</v>
      </c>
      <c r="E2632" s="8">
        <f t="shared" si="1"/>
        <v>0.06506083989</v>
      </c>
      <c r="F2632" s="8"/>
    </row>
    <row r="2633">
      <c r="A2633" s="10">
        <v>44771.625</v>
      </c>
      <c r="B2633" s="11">
        <v>284.61</v>
      </c>
      <c r="C2633" s="11">
        <v>315.47478</v>
      </c>
      <c r="D2633" s="11">
        <v>0.0978359664756719</v>
      </c>
      <c r="E2633" s="8">
        <f t="shared" si="1"/>
        <v>0.06284178429</v>
      </c>
      <c r="F2633" s="8"/>
    </row>
    <row r="2634">
      <c r="A2634" s="10">
        <v>44771.666666666664</v>
      </c>
      <c r="B2634" s="11">
        <v>301.77</v>
      </c>
      <c r="C2634" s="11">
        <v>314.22085</v>
      </c>
      <c r="D2634" s="11">
        <v>0.0396245188694512</v>
      </c>
      <c r="E2634" s="8">
        <f t="shared" si="1"/>
        <v>0.06081462986</v>
      </c>
      <c r="F2634" s="8"/>
    </row>
    <row r="2635">
      <c r="A2635" s="10">
        <v>44771.708333333336</v>
      </c>
      <c r="B2635" s="11">
        <v>317.54</v>
      </c>
      <c r="C2635" s="11">
        <v>312.08637</v>
      </c>
      <c r="D2635" s="11">
        <v>0.0174747458532073</v>
      </c>
      <c r="E2635" s="8">
        <f t="shared" si="1"/>
        <v>0.06105126402</v>
      </c>
      <c r="F2635" s="8"/>
    </row>
    <row r="2636">
      <c r="A2636" s="10">
        <v>44771.75</v>
      </c>
      <c r="B2636" s="11">
        <v>325.34</v>
      </c>
      <c r="C2636" s="11">
        <v>310.22963</v>
      </c>
      <c r="D2636" s="11">
        <v>0.0487070496780078</v>
      </c>
      <c r="E2636" s="8">
        <f t="shared" si="1"/>
        <v>0.06160556041</v>
      </c>
      <c r="F2636" s="8"/>
    </row>
    <row r="2637">
      <c r="A2637" s="10">
        <v>44771.791666666664</v>
      </c>
      <c r="B2637" s="11">
        <v>324.12</v>
      </c>
      <c r="C2637" s="11">
        <v>308.56776</v>
      </c>
      <c r="D2637" s="11">
        <v>0.0504013769941486</v>
      </c>
      <c r="E2637" s="8">
        <f t="shared" si="1"/>
        <v>0.06158349388</v>
      </c>
      <c r="F2637" s="8"/>
    </row>
    <row r="2638">
      <c r="A2638" s="10">
        <v>44771.833333333336</v>
      </c>
      <c r="B2638" s="11">
        <v>319.95</v>
      </c>
      <c r="C2638" s="11">
        <v>306.91816</v>
      </c>
      <c r="D2638" s="11">
        <v>0.0424603092889648</v>
      </c>
      <c r="E2638" s="8">
        <f t="shared" si="1"/>
        <v>0.06149408636</v>
      </c>
      <c r="F2638" s="8"/>
    </row>
    <row r="2639">
      <c r="A2639" s="10">
        <v>44771.875</v>
      </c>
      <c r="B2639" s="11">
        <v>314.24</v>
      </c>
      <c r="C2639" s="11">
        <v>306.43272</v>
      </c>
      <c r="D2639" s="11">
        <v>0.0254779580979472</v>
      </c>
      <c r="E2639" s="8">
        <f t="shared" si="1"/>
        <v>0.06128875286</v>
      </c>
      <c r="F2639" s="8"/>
    </row>
    <row r="2640">
      <c r="A2640" s="10">
        <v>44771.916666666664</v>
      </c>
      <c r="B2640" s="11">
        <v>308.0</v>
      </c>
      <c r="C2640" s="11">
        <v>307.60763</v>
      </c>
      <c r="D2640" s="11">
        <v>0.00127555353552195</v>
      </c>
      <c r="E2640" s="8">
        <f t="shared" si="1"/>
        <v>0.06097770396</v>
      </c>
      <c r="F2640" s="8"/>
    </row>
    <row r="2641">
      <c r="A2641" s="10">
        <v>44771.958333333336</v>
      </c>
      <c r="B2641" s="11">
        <v>302.37</v>
      </c>
      <c r="C2641" s="11">
        <v>310.3479</v>
      </c>
      <c r="D2641" s="11">
        <v>0.025706312174176</v>
      </c>
      <c r="E2641" s="8">
        <f t="shared" si="1"/>
        <v>0.06128219466</v>
      </c>
      <c r="F2641" s="8"/>
    </row>
    <row r="2642">
      <c r="A2642" s="10">
        <v>44772.0</v>
      </c>
      <c r="B2642" s="11">
        <v>290.44</v>
      </c>
      <c r="C2642" s="11">
        <v>296.26774</v>
      </c>
      <c r="D2642" s="11">
        <v>0.019670518295377</v>
      </c>
      <c r="E2642" s="8">
        <f t="shared" si="1"/>
        <v>0.06157798392</v>
      </c>
      <c r="F2642" s="8"/>
    </row>
    <row r="2643">
      <c r="A2643" s="10">
        <v>44772.041666666664</v>
      </c>
      <c r="B2643" s="11">
        <v>306.56</v>
      </c>
      <c r="C2643" s="11">
        <v>303.73115</v>
      </c>
      <c r="D2643" s="11">
        <v>0.00931366440353578</v>
      </c>
      <c r="E2643" s="8">
        <f t="shared" si="1"/>
        <v>0.06107818416</v>
      </c>
      <c r="F2643" s="8"/>
    </row>
    <row r="2644">
      <c r="A2644" s="10">
        <v>44772.083333333336</v>
      </c>
      <c r="B2644" s="11">
        <v>333.85</v>
      </c>
      <c r="C2644" s="11">
        <v>307.4336</v>
      </c>
      <c r="D2644" s="11">
        <v>0.0859255461992443</v>
      </c>
      <c r="E2644" s="8">
        <f t="shared" si="1"/>
        <v>0.06029163254</v>
      </c>
      <c r="F2644" s="8"/>
    </row>
    <row r="2645">
      <c r="A2645" s="10">
        <v>44772.125</v>
      </c>
      <c r="B2645" s="11">
        <v>332.11</v>
      </c>
      <c r="C2645" s="11">
        <v>307.16373</v>
      </c>
      <c r="D2645" s="11">
        <v>0.0812148947403393</v>
      </c>
      <c r="E2645" s="8">
        <f t="shared" si="1"/>
        <v>0.05693848658</v>
      </c>
      <c r="F2645" s="8"/>
    </row>
    <row r="2646">
      <c r="A2646" s="10">
        <v>44772.166666666664</v>
      </c>
      <c r="B2646" s="11">
        <v>331.55</v>
      </c>
      <c r="C2646" s="11">
        <v>304.88659</v>
      </c>
      <c r="D2646" s="11">
        <v>0.0874535347717326</v>
      </c>
      <c r="E2646" s="8">
        <f t="shared" si="1"/>
        <v>0.05354507359</v>
      </c>
      <c r="F2646" s="8"/>
    </row>
    <row r="2647">
      <c r="A2647" s="10">
        <v>44772.208333333336</v>
      </c>
      <c r="B2647" s="11">
        <v>316.0</v>
      </c>
      <c r="C2647" s="11">
        <v>302.61268</v>
      </c>
      <c r="D2647" s="11">
        <v>0.0442391244147468</v>
      </c>
      <c r="E2647" s="8">
        <f t="shared" si="1"/>
        <v>0.05091845517</v>
      </c>
      <c r="F2647" s="8"/>
    </row>
    <row r="2648">
      <c r="A2648" s="10">
        <v>44772.25</v>
      </c>
      <c r="B2648" s="11">
        <v>302.23</v>
      </c>
      <c r="C2648" s="11">
        <v>301.59746</v>
      </c>
      <c r="D2648" s="11">
        <v>0.00209729883003658</v>
      </c>
      <c r="E2648" s="8">
        <f t="shared" si="1"/>
        <v>0.04821854544</v>
      </c>
      <c r="F2648" s="8"/>
    </row>
    <row r="2649">
      <c r="A2649" s="10">
        <v>44772.291666666664</v>
      </c>
      <c r="B2649" s="11">
        <v>295.76</v>
      </c>
      <c r="C2649" s="11">
        <v>301.26333</v>
      </c>
      <c r="D2649" s="11">
        <v>0.0182675070344605</v>
      </c>
      <c r="E2649" s="8">
        <f t="shared" si="1"/>
        <v>0.04620478608</v>
      </c>
      <c r="F2649" s="8"/>
    </row>
    <row r="2650">
      <c r="A2650" s="10">
        <v>44772.333333333336</v>
      </c>
      <c r="B2650" s="11">
        <v>289.21</v>
      </c>
      <c r="C2650" s="11">
        <v>301.40961</v>
      </c>
      <c r="D2650" s="11">
        <v>0.0404751859106284</v>
      </c>
      <c r="E2650" s="8">
        <f t="shared" si="1"/>
        <v>0.04460410783</v>
      </c>
      <c r="F2650" s="8"/>
    </row>
    <row r="2651">
      <c r="A2651" s="10">
        <v>44772.375</v>
      </c>
      <c r="B2651" s="11">
        <v>290.28</v>
      </c>
      <c r="C2651" s="11">
        <v>303.41847</v>
      </c>
      <c r="D2651" s="11">
        <v>0.0433014839208702</v>
      </c>
      <c r="E2651" s="8">
        <f t="shared" si="1"/>
        <v>0.04276166316</v>
      </c>
      <c r="F2651" s="8"/>
    </row>
    <row r="2652">
      <c r="A2652" s="10">
        <v>44772.416666666664</v>
      </c>
      <c r="B2652" s="11">
        <v>285.82</v>
      </c>
      <c r="C2652" s="11">
        <v>308.59683</v>
      </c>
      <c r="D2652" s="11">
        <v>0.0738077251149988</v>
      </c>
      <c r="E2652" s="8">
        <f t="shared" si="1"/>
        <v>0.04340740425</v>
      </c>
      <c r="F2652" s="8"/>
    </row>
    <row r="2653">
      <c r="A2653" s="10">
        <v>44772.458333333336</v>
      </c>
      <c r="B2653" s="11">
        <v>294.01</v>
      </c>
      <c r="C2653" s="11">
        <v>317.062</v>
      </c>
      <c r="D2653" s="11">
        <v>0.0727050229923485</v>
      </c>
      <c r="E2653" s="8">
        <f t="shared" si="1"/>
        <v>0.04473590141</v>
      </c>
      <c r="F2653" s="8"/>
    </row>
    <row r="2654">
      <c r="A2654" s="10">
        <v>44772.5</v>
      </c>
      <c r="B2654" s="11">
        <v>309.48</v>
      </c>
      <c r="C2654" s="11">
        <v>325.83331</v>
      </c>
      <c r="D2654" s="11">
        <v>0.0501891902948779</v>
      </c>
      <c r="E2654" s="8">
        <f t="shared" si="1"/>
        <v>0.04457544219</v>
      </c>
      <c r="F2654" s="8"/>
    </row>
    <row r="2655">
      <c r="A2655" s="10">
        <v>44772.541666666664</v>
      </c>
      <c r="B2655" s="11">
        <v>317.48</v>
      </c>
      <c r="C2655" s="11">
        <v>332.08475</v>
      </c>
      <c r="D2655" s="11">
        <v>0.043978984280368</v>
      </c>
      <c r="E2655" s="8">
        <f t="shared" si="1"/>
        <v>0.0452293496</v>
      </c>
      <c r="F2655" s="8"/>
    </row>
    <row r="2656">
      <c r="A2656" s="10">
        <v>44772.583333333336</v>
      </c>
      <c r="B2656" s="11">
        <v>296.77</v>
      </c>
      <c r="C2656" s="11">
        <v>333.96748</v>
      </c>
      <c r="D2656" s="11">
        <v>0.111380545195598</v>
      </c>
      <c r="E2656" s="8">
        <f t="shared" si="1"/>
        <v>0.04720766739</v>
      </c>
      <c r="F2656" s="8"/>
    </row>
    <row r="2657">
      <c r="A2657" s="10">
        <v>44772.625</v>
      </c>
      <c r="B2657" s="11">
        <v>282.02</v>
      </c>
      <c r="C2657" s="11">
        <v>333.32145</v>
      </c>
      <c r="D2657" s="11">
        <v>0.153909836885685</v>
      </c>
      <c r="E2657" s="8">
        <f t="shared" si="1"/>
        <v>0.04954407866</v>
      </c>
      <c r="F2657" s="8"/>
    </row>
    <row r="2658">
      <c r="A2658" s="10">
        <v>44772.666666666664</v>
      </c>
      <c r="B2658" s="11">
        <v>291.73</v>
      </c>
      <c r="C2658" s="11">
        <v>330.1669</v>
      </c>
      <c r="D2658" s="11">
        <v>0.116416575980208</v>
      </c>
      <c r="E2658" s="8">
        <f t="shared" si="1"/>
        <v>0.0527437477</v>
      </c>
      <c r="F2658" s="8"/>
    </row>
    <row r="2659">
      <c r="A2659" s="10">
        <v>44772.708333333336</v>
      </c>
      <c r="B2659" s="11">
        <v>303.45</v>
      </c>
      <c r="C2659" s="11">
        <v>326.16667</v>
      </c>
      <c r="D2659" s="11">
        <v>0.0696474290276196</v>
      </c>
      <c r="E2659" s="8">
        <f t="shared" si="1"/>
        <v>0.0549176095</v>
      </c>
      <c r="F2659" s="8"/>
    </row>
    <row r="2660">
      <c r="A2660" s="10">
        <v>44772.75</v>
      </c>
      <c r="B2660" s="11">
        <v>314.55</v>
      </c>
      <c r="C2660" s="11">
        <v>321.75596</v>
      </c>
      <c r="D2660" s="11">
        <v>0.0223957312243726</v>
      </c>
      <c r="E2660" s="8">
        <f t="shared" si="1"/>
        <v>0.05382130457</v>
      </c>
      <c r="F2660" s="8"/>
    </row>
    <row r="2661">
      <c r="A2661" s="10">
        <v>44772.791666666664</v>
      </c>
      <c r="B2661" s="11">
        <v>314.98</v>
      </c>
      <c r="C2661" s="11">
        <v>317.74548</v>
      </c>
      <c r="D2661" s="11">
        <v>0.00870344402696135</v>
      </c>
      <c r="E2661" s="8">
        <f t="shared" si="1"/>
        <v>0.05208389069</v>
      </c>
      <c r="F2661" s="8"/>
    </row>
    <row r="2662">
      <c r="A2662" s="10">
        <v>44772.833333333336</v>
      </c>
      <c r="B2662" s="11">
        <v>314.35</v>
      </c>
      <c r="C2662" s="11">
        <v>314.09251</v>
      </c>
      <c r="D2662" s="11">
        <v>8.19790322284407E-4</v>
      </c>
      <c r="E2662" s="8">
        <f t="shared" si="1"/>
        <v>0.05034886907</v>
      </c>
      <c r="F2662" s="8"/>
    </row>
    <row r="2663">
      <c r="A2663" s="10">
        <v>44772.875</v>
      </c>
      <c r="B2663" s="11">
        <v>310.27</v>
      </c>
      <c r="C2663" s="11">
        <v>312.3617</v>
      </c>
      <c r="D2663" s="11">
        <v>0.00669640356035968</v>
      </c>
      <c r="E2663" s="8">
        <f t="shared" si="1"/>
        <v>0.0495663043</v>
      </c>
      <c r="F2663" s="8"/>
    </row>
    <row r="2664">
      <c r="A2664" s="10">
        <v>44772.916666666664</v>
      </c>
      <c r="B2664" s="11">
        <v>310.15</v>
      </c>
      <c r="C2664" s="11">
        <v>313.8408</v>
      </c>
      <c r="D2664" s="11">
        <v>0.0117601025742988</v>
      </c>
      <c r="E2664" s="8">
        <f t="shared" si="1"/>
        <v>0.05000316051</v>
      </c>
      <c r="F2664" s="8"/>
    </row>
    <row r="2665">
      <c r="A2665" s="10">
        <v>44772.958333333336</v>
      </c>
      <c r="B2665" s="11">
        <v>306.71</v>
      </c>
      <c r="C2665" s="11">
        <v>318.23125</v>
      </c>
      <c r="D2665" s="11">
        <v>0.0362040183042991</v>
      </c>
      <c r="E2665" s="8">
        <f t="shared" si="1"/>
        <v>0.05044056493</v>
      </c>
      <c r="F2665" s="8"/>
    </row>
    <row r="2666">
      <c r="A2666" s="10">
        <v>44773.0</v>
      </c>
      <c r="B2666" s="11">
        <v>309.78</v>
      </c>
      <c r="C2666" s="11">
        <v>319.97371</v>
      </c>
      <c r="D2666" s="11">
        <v>0.031857961080615</v>
      </c>
      <c r="E2666" s="8">
        <f t="shared" si="1"/>
        <v>0.05094837505</v>
      </c>
      <c r="F2666" s="8"/>
    </row>
    <row r="2667">
      <c r="A2667" s="10">
        <v>44773.041666666664</v>
      </c>
      <c r="B2667" s="11">
        <v>324.85</v>
      </c>
      <c r="C2667" s="11">
        <v>311.3682</v>
      </c>
      <c r="D2667" s="11">
        <v>0.0432985770544327</v>
      </c>
      <c r="E2667" s="8">
        <f t="shared" si="1"/>
        <v>0.05236441307</v>
      </c>
      <c r="F2667" s="8"/>
    </row>
    <row r="2668">
      <c r="A2668" s="10">
        <v>44773.083333333336</v>
      </c>
      <c r="B2668" s="11">
        <v>338.09</v>
      </c>
      <c r="C2668" s="11">
        <v>297.65228</v>
      </c>
      <c r="D2668" s="11">
        <v>0.135855569458429</v>
      </c>
      <c r="E2668" s="8">
        <f t="shared" si="1"/>
        <v>0.05444483071</v>
      </c>
      <c r="F2668" s="8"/>
    </row>
    <row r="2669">
      <c r="A2669" s="10">
        <v>44773.125</v>
      </c>
      <c r="B2669" s="11">
        <v>330.05</v>
      </c>
      <c r="C2669" s="11">
        <v>281.876</v>
      </c>
      <c r="D2669" s="11">
        <v>0.170904936922618</v>
      </c>
      <c r="E2669" s="8">
        <f t="shared" si="1"/>
        <v>0.0581819158</v>
      </c>
      <c r="F2669" s="8"/>
    </row>
    <row r="2670">
      <c r="A2670" s="10">
        <v>44773.166666666664</v>
      </c>
      <c r="B2670" s="11">
        <v>310.18</v>
      </c>
      <c r="C2670" s="11">
        <v>266.99792</v>
      </c>
      <c r="D2670" s="11">
        <v>0.161731896637996</v>
      </c>
      <c r="E2670" s="8">
        <f t="shared" si="1"/>
        <v>0.06127684754</v>
      </c>
      <c r="F2670" s="8"/>
    </row>
    <row r="2671">
      <c r="A2671" s="10">
        <v>44773.208333333336</v>
      </c>
      <c r="B2671" s="11">
        <v>285.88</v>
      </c>
      <c r="C2671" s="11">
        <v>256.04789</v>
      </c>
      <c r="D2671" s="11">
        <v>0.116509884147063</v>
      </c>
      <c r="E2671" s="8">
        <f t="shared" si="1"/>
        <v>0.0642881292</v>
      </c>
      <c r="F2671" s="8"/>
    </row>
    <row r="2672">
      <c r="A2672" s="10">
        <v>44773.25</v>
      </c>
      <c r="B2672" s="11">
        <v>266.44</v>
      </c>
      <c r="C2672" s="11">
        <v>250.14795</v>
      </c>
      <c r="D2672" s="11">
        <v>0.0651296562694197</v>
      </c>
      <c r="E2672" s="8">
        <f t="shared" si="1"/>
        <v>0.06691447743</v>
      </c>
      <c r="F2672" s="8"/>
    </row>
    <row r="2673">
      <c r="A2673" s="10">
        <v>44773.291666666664</v>
      </c>
      <c r="B2673" s="11">
        <v>256.04</v>
      </c>
      <c r="C2673" s="11">
        <v>247.5399</v>
      </c>
      <c r="D2673" s="11">
        <v>0.0343383026332321</v>
      </c>
      <c r="E2673" s="8">
        <f t="shared" si="1"/>
        <v>0.06758409391</v>
      </c>
      <c r="F2673" s="8"/>
    </row>
    <row r="2674">
      <c r="A2674" s="10">
        <v>44773.333333333336</v>
      </c>
      <c r="B2674" s="11">
        <v>249.84</v>
      </c>
      <c r="C2674" s="11">
        <v>247.70269</v>
      </c>
      <c r="D2674" s="11">
        <v>0.00862852962961368</v>
      </c>
      <c r="E2674" s="8">
        <f t="shared" si="1"/>
        <v>0.0662571499</v>
      </c>
      <c r="F2674" s="8"/>
    </row>
    <row r="2675">
      <c r="A2675" s="10">
        <v>44773.375</v>
      </c>
      <c r="B2675" s="11">
        <v>246.77</v>
      </c>
      <c r="C2675" s="11">
        <v>250.61769</v>
      </c>
      <c r="D2675" s="11">
        <v>0.0153528268495332</v>
      </c>
      <c r="E2675" s="8">
        <f t="shared" si="1"/>
        <v>0.06509262252</v>
      </c>
      <c r="F2675" s="8"/>
    </row>
    <row r="2676">
      <c r="A2676" s="10">
        <v>44773.416666666664</v>
      </c>
      <c r="B2676" s="11">
        <v>244.83</v>
      </c>
      <c r="C2676" s="11">
        <v>256.52203</v>
      </c>
      <c r="D2676" s="11">
        <v>0.0455790483179942</v>
      </c>
      <c r="E2676" s="8">
        <f t="shared" si="1"/>
        <v>0.06391642765</v>
      </c>
      <c r="F2676" s="8"/>
    </row>
    <row r="2677">
      <c r="A2677" s="10">
        <v>44773.458333333336</v>
      </c>
      <c r="B2677" s="11">
        <v>247.64</v>
      </c>
      <c r="C2677" s="11">
        <v>265.1156</v>
      </c>
      <c r="D2677" s="11">
        <v>0.0659169056818987</v>
      </c>
      <c r="E2677" s="8">
        <f t="shared" si="1"/>
        <v>0.06363358943</v>
      </c>
      <c r="F2677" s="8"/>
    </row>
    <row r="2678">
      <c r="A2678" s="10">
        <v>44773.5</v>
      </c>
      <c r="B2678" s="11">
        <v>250.23</v>
      </c>
      <c r="C2678" s="11">
        <v>273.76523</v>
      </c>
      <c r="D2678" s="11">
        <v>0.0859686600814865</v>
      </c>
      <c r="E2678" s="8">
        <f t="shared" si="1"/>
        <v>0.06512440067</v>
      </c>
      <c r="F2678" s="8"/>
    </row>
    <row r="2679">
      <c r="A2679" s="10">
        <v>44773.541666666664</v>
      </c>
      <c r="B2679" s="11">
        <v>250.09</v>
      </c>
      <c r="C2679" s="11">
        <v>280.4023</v>
      </c>
      <c r="D2679" s="11">
        <v>0.108102893592527</v>
      </c>
      <c r="E2679" s="8">
        <f t="shared" si="1"/>
        <v>0.06779623023</v>
      </c>
      <c r="F2679" s="8"/>
    </row>
    <row r="2680">
      <c r="A2680" s="10">
        <v>44773.583333333336</v>
      </c>
      <c r="B2680" s="11">
        <v>240.03</v>
      </c>
      <c r="C2680" s="11">
        <v>285.6633</v>
      </c>
      <c r="D2680" s="11">
        <v>0.159745056505333</v>
      </c>
      <c r="E2680" s="8">
        <f t="shared" si="1"/>
        <v>0.0698114182</v>
      </c>
      <c r="F2680" s="8"/>
    </row>
    <row r="2681">
      <c r="A2681" s="10">
        <v>44773.625</v>
      </c>
      <c r="B2681" s="11">
        <v>236.6</v>
      </c>
      <c r="C2681" s="11">
        <v>291.68569</v>
      </c>
      <c r="D2681" s="11">
        <v>0.188852905331077</v>
      </c>
      <c r="E2681" s="8">
        <f t="shared" si="1"/>
        <v>0.07126737938</v>
      </c>
      <c r="F2681" s="8"/>
    </row>
    <row r="2682">
      <c r="A2682" s="10">
        <v>44773.666666666664</v>
      </c>
      <c r="B2682" s="11">
        <v>246.73</v>
      </c>
      <c r="C2682" s="11">
        <v>297.09094</v>
      </c>
      <c r="D2682" s="11">
        <v>0.169513550295407</v>
      </c>
      <c r="E2682" s="8">
        <f t="shared" si="1"/>
        <v>0.07347975331</v>
      </c>
      <c r="F2682" s="8"/>
    </row>
    <row r="2683">
      <c r="A2683" s="10">
        <v>44773.708333333336</v>
      </c>
      <c r="B2683" s="11">
        <v>266.08</v>
      </c>
      <c r="C2683" s="11">
        <v>303.85632</v>
      </c>
      <c r="D2683" s="11">
        <v>0.124322969487684</v>
      </c>
      <c r="E2683" s="8">
        <f t="shared" si="1"/>
        <v>0.07575790083</v>
      </c>
      <c r="F2683" s="8"/>
    </row>
    <row r="2684">
      <c r="A2684" s="10">
        <v>44773.75</v>
      </c>
      <c r="B2684" s="11">
        <v>283.31</v>
      </c>
      <c r="C2684" s="11">
        <v>310.92469</v>
      </c>
      <c r="D2684" s="11">
        <v>0.0888147223046198</v>
      </c>
      <c r="E2684" s="8">
        <f t="shared" si="1"/>
        <v>0.07852535879</v>
      </c>
      <c r="F2684" s="8"/>
    </row>
    <row r="2685">
      <c r="A2685" s="10">
        <v>44773.791666666664</v>
      </c>
      <c r="B2685" s="11">
        <v>298.59</v>
      </c>
      <c r="C2685" s="11">
        <v>314.97519</v>
      </c>
      <c r="D2685" s="11">
        <v>0.0520205734299264</v>
      </c>
      <c r="E2685" s="8">
        <f t="shared" si="1"/>
        <v>0.08033023919</v>
      </c>
      <c r="F2685" s="8"/>
    </row>
    <row r="2686">
      <c r="A2686" s="10">
        <v>44773.833333333336</v>
      </c>
      <c r="B2686" s="11">
        <v>306.33</v>
      </c>
      <c r="C2686" s="11">
        <v>314.81933</v>
      </c>
      <c r="D2686" s="11">
        <v>0.0269657203069455</v>
      </c>
      <c r="E2686" s="8">
        <f t="shared" si="1"/>
        <v>0.08141965294</v>
      </c>
      <c r="F2686" s="8"/>
    </row>
    <row r="2687">
      <c r="A2687" s="10">
        <v>44773.875</v>
      </c>
      <c r="B2687" s="11">
        <v>313.37</v>
      </c>
      <c r="C2687" s="11">
        <v>312.8994</v>
      </c>
      <c r="D2687" s="11">
        <v>0.00150399777052941</v>
      </c>
      <c r="E2687" s="8">
        <f t="shared" si="1"/>
        <v>0.08120330269</v>
      </c>
      <c r="F2687" s="8"/>
    </row>
    <row r="2688">
      <c r="A2688" s="10">
        <v>44773.916666666664</v>
      </c>
      <c r="B2688" s="11">
        <v>317.07</v>
      </c>
      <c r="C2688" s="11">
        <v>311.14791</v>
      </c>
      <c r="D2688" s="11">
        <v>0.0190330380171924</v>
      </c>
      <c r="E2688" s="8">
        <f t="shared" si="1"/>
        <v>0.08150634167</v>
      </c>
      <c r="F2688" s="8"/>
    </row>
    <row r="2689">
      <c r="A2689" s="10">
        <v>44773.958333333336</v>
      </c>
      <c r="B2689" s="11">
        <v>318.7</v>
      </c>
      <c r="C2689" s="11">
        <v>310.45885</v>
      </c>
      <c r="D2689" s="11">
        <v>0.0265450638627309</v>
      </c>
      <c r="E2689" s="8">
        <f t="shared" si="1"/>
        <v>0.08110388524</v>
      </c>
      <c r="F2689" s="8"/>
    </row>
    <row r="2690">
      <c r="A2690" s="10">
        <v>44771.0</v>
      </c>
      <c r="B2690" s="11">
        <v>297.54</v>
      </c>
      <c r="C2690" s="11">
        <v>288.85779</v>
      </c>
      <c r="D2690" s="11">
        <v>0.0300570394864545</v>
      </c>
      <c r="E2690" s="8">
        <f t="shared" si="1"/>
        <v>0.08102884684</v>
      </c>
      <c r="F2690" s="8"/>
    </row>
    <row r="2691">
      <c r="A2691" s="10">
        <v>44771.041666666664</v>
      </c>
      <c r="B2691" s="11">
        <v>303.68</v>
      </c>
      <c r="C2691" s="11">
        <v>290.32532</v>
      </c>
      <c r="D2691" s="11">
        <v>0.0459990193070312</v>
      </c>
      <c r="E2691" s="8">
        <f t="shared" si="1"/>
        <v>0.08114136526</v>
      </c>
      <c r="F2691" s="8"/>
    </row>
    <row r="2692">
      <c r="A2692" s="10">
        <v>44771.083333333336</v>
      </c>
      <c r="B2692" s="11">
        <v>318.6</v>
      </c>
      <c r="C2692" s="11">
        <v>286.77529</v>
      </c>
      <c r="D2692" s="11">
        <v>0.110974379975346</v>
      </c>
      <c r="E2692" s="8">
        <f t="shared" si="1"/>
        <v>0.08010464904</v>
      </c>
      <c r="F2692" s="8"/>
    </row>
    <row r="2693">
      <c r="A2693" s="10">
        <v>44771.125</v>
      </c>
      <c r="B2693" s="11">
        <v>322.14</v>
      </c>
      <c r="C2693" s="11">
        <v>280.16188</v>
      </c>
      <c r="D2693" s="11">
        <v>0.14983523097432</v>
      </c>
      <c r="E2693" s="8">
        <f t="shared" si="1"/>
        <v>0.07922674462</v>
      </c>
      <c r="F2693" s="8"/>
    </row>
    <row r="2694">
      <c r="A2694" s="10">
        <v>44771.166666666664</v>
      </c>
      <c r="B2694" s="11">
        <v>310.28</v>
      </c>
      <c r="C2694" s="11">
        <v>272.60109</v>
      </c>
      <c r="D2694" s="11">
        <v>0.138219953559246</v>
      </c>
      <c r="E2694" s="8">
        <f t="shared" si="1"/>
        <v>0.07824708033</v>
      </c>
      <c r="F2694" s="8"/>
    </row>
    <row r="2695">
      <c r="A2695" s="10">
        <v>44771.208333333336</v>
      </c>
      <c r="B2695" s="11">
        <v>282.97</v>
      </c>
      <c r="C2695" s="11">
        <v>266.79963</v>
      </c>
      <c r="D2695" s="11">
        <v>0.0606086672608955</v>
      </c>
      <c r="E2695" s="8">
        <f t="shared" si="1"/>
        <v>0.07591786296</v>
      </c>
      <c r="F2695" s="8"/>
    </row>
    <row r="2696">
      <c r="A2696" s="10">
        <v>44771.25</v>
      </c>
      <c r="B2696" s="11">
        <v>266.94</v>
      </c>
      <c r="C2696" s="11">
        <v>264.66656</v>
      </c>
      <c r="D2696" s="11">
        <v>0.0085898271394769</v>
      </c>
      <c r="E2696" s="8">
        <f t="shared" si="1"/>
        <v>0.07356203674</v>
      </c>
      <c r="F2696" s="8"/>
    </row>
    <row r="2697">
      <c r="A2697" s="10">
        <v>44771.291666666664</v>
      </c>
      <c r="B2697" s="11">
        <v>265.88</v>
      </c>
      <c r="C2697" s="11">
        <v>265.04389</v>
      </c>
      <c r="D2697" s="11">
        <v>0.00315460960069677</v>
      </c>
      <c r="E2697" s="8">
        <f t="shared" si="1"/>
        <v>0.0722627162</v>
      </c>
      <c r="F2697" s="8"/>
    </row>
    <row r="2698">
      <c r="A2698" s="10">
        <v>44771.333333333336</v>
      </c>
      <c r="B2698" s="11">
        <v>272.52</v>
      </c>
      <c r="C2698" s="11">
        <v>267.08893</v>
      </c>
      <c r="D2698" s="11">
        <v>0.020334313368959</v>
      </c>
      <c r="E2698" s="8">
        <f t="shared" si="1"/>
        <v>0.07275045719</v>
      </c>
      <c r="F2698" s="8"/>
    </row>
    <row r="2699">
      <c r="A2699" s="10">
        <v>44771.375</v>
      </c>
      <c r="B2699" s="11">
        <v>283.13</v>
      </c>
      <c r="C2699" s="11">
        <v>271.19625</v>
      </c>
      <c r="D2699" s="11">
        <v>0.0440041114137823</v>
      </c>
      <c r="E2699" s="8">
        <f t="shared" si="1"/>
        <v>0.07394426071</v>
      </c>
      <c r="F2699" s="8"/>
    </row>
    <row r="2700">
      <c r="A2700" s="10">
        <v>44771.416666666664</v>
      </c>
      <c r="B2700" s="11">
        <v>288.1</v>
      </c>
      <c r="C2700" s="11">
        <v>277.85891</v>
      </c>
      <c r="D2700" s="11">
        <v>0.0368571589084548</v>
      </c>
      <c r="E2700" s="8">
        <f t="shared" si="1"/>
        <v>0.07358084865</v>
      </c>
      <c r="F2700" s="8"/>
    </row>
    <row r="2701">
      <c r="A2701" s="10">
        <v>44771.458333333336</v>
      </c>
      <c r="B2701" s="11">
        <v>298.34</v>
      </c>
      <c r="C2701" s="11">
        <v>287.14229</v>
      </c>
      <c r="D2701" s="11">
        <v>0.0389970770240774</v>
      </c>
      <c r="E2701" s="8">
        <f t="shared" si="1"/>
        <v>0.07245918913</v>
      </c>
      <c r="F2701" s="8"/>
    </row>
    <row r="2702">
      <c r="A2702" s="10">
        <v>44771.5</v>
      </c>
      <c r="B2702" s="11">
        <v>316.07</v>
      </c>
      <c r="C2702" s="11">
        <v>296.09462</v>
      </c>
      <c r="D2702" s="11">
        <v>0.067462826578882</v>
      </c>
      <c r="E2702" s="8">
        <f t="shared" si="1"/>
        <v>0.07168811273</v>
      </c>
      <c r="F2702" s="8"/>
    </row>
    <row r="2703">
      <c r="A2703" s="10">
        <v>44771.541666666664</v>
      </c>
      <c r="B2703" s="11">
        <v>317.71</v>
      </c>
      <c r="C2703" s="11">
        <v>301.8089</v>
      </c>
      <c r="D2703" s="11">
        <v>0.0526859877226946</v>
      </c>
      <c r="E2703" s="8">
        <f t="shared" si="1"/>
        <v>0.06937907498</v>
      </c>
      <c r="F2703" s="8"/>
    </row>
    <row r="2704">
      <c r="A2704" s="10">
        <v>44771.583333333336</v>
      </c>
      <c r="B2704" s="11">
        <v>293.4</v>
      </c>
      <c r="C2704" s="11">
        <v>303.07794</v>
      </c>
      <c r="D2704" s="11">
        <v>0.0319321821970943</v>
      </c>
      <c r="E2704" s="8">
        <f t="shared" si="1"/>
        <v>0.06405353856</v>
      </c>
      <c r="F2704" s="8"/>
    </row>
    <row r="2705">
      <c r="A2705" s="10">
        <v>44771.625</v>
      </c>
      <c r="B2705" s="11">
        <v>284.61</v>
      </c>
      <c r="C2705" s="11">
        <v>302.2419</v>
      </c>
      <c r="D2705" s="11">
        <v>0.058337047245931</v>
      </c>
      <c r="E2705" s="8">
        <f t="shared" si="1"/>
        <v>0.0586153778</v>
      </c>
      <c r="F2705" s="8"/>
    </row>
    <row r="2706">
      <c r="A2706" s="10">
        <v>44771.666666666664</v>
      </c>
      <c r="B2706" s="11">
        <v>301.77</v>
      </c>
      <c r="C2706" s="11">
        <v>299.07864</v>
      </c>
      <c r="D2706" s="11">
        <v>0.0089988372288973</v>
      </c>
      <c r="E2706" s="8">
        <f t="shared" si="1"/>
        <v>0.05192726476</v>
      </c>
      <c r="F2706" s="8"/>
    </row>
    <row r="2707">
      <c r="A2707" s="10">
        <v>44771.708333333336</v>
      </c>
      <c r="B2707" s="11">
        <v>317.54</v>
      </c>
      <c r="C2707" s="11">
        <v>295.85641</v>
      </c>
      <c r="D2707" s="11">
        <v>0.073290925148453</v>
      </c>
      <c r="E2707" s="8">
        <f t="shared" si="1"/>
        <v>0.04980092958</v>
      </c>
      <c r="F2707" s="8"/>
    </row>
    <row r="2708">
      <c r="A2708" s="10">
        <v>44771.75</v>
      </c>
      <c r="B2708" s="11">
        <v>325.34</v>
      </c>
      <c r="C2708" s="11">
        <v>293.32925</v>
      </c>
      <c r="D2708" s="11">
        <v>0.109129075944523</v>
      </c>
      <c r="E2708" s="8">
        <f t="shared" si="1"/>
        <v>0.05064736098</v>
      </c>
      <c r="F2708" s="8"/>
    </row>
    <row r="2709">
      <c r="A2709" s="10">
        <v>44771.791666666664</v>
      </c>
      <c r="B2709" s="11">
        <v>324.12</v>
      </c>
      <c r="C2709" s="11">
        <v>291.43351</v>
      </c>
      <c r="D2709" s="11">
        <v>0.112157623877912</v>
      </c>
      <c r="E2709" s="8">
        <f t="shared" si="1"/>
        <v>0.05315307141</v>
      </c>
      <c r="F2709" s="8"/>
    </row>
    <row r="2710">
      <c r="A2710" s="10">
        <v>44771.833333333336</v>
      </c>
      <c r="B2710" s="11">
        <v>319.95</v>
      </c>
      <c r="C2710" s="11">
        <v>290.25734</v>
      </c>
      <c r="D2710" s="11">
        <v>0.102297705890917</v>
      </c>
      <c r="E2710" s="8">
        <f t="shared" si="1"/>
        <v>0.05629190415</v>
      </c>
      <c r="F2710" s="8"/>
    </row>
    <row r="2711">
      <c r="A2711" s="10">
        <v>44771.875</v>
      </c>
      <c r="B2711" s="11">
        <v>314.24</v>
      </c>
      <c r="C2711" s="11">
        <v>291.12907</v>
      </c>
      <c r="D2711" s="11">
        <v>0.0793837935868101</v>
      </c>
      <c r="E2711" s="8">
        <f t="shared" si="1"/>
        <v>0.05953689564</v>
      </c>
      <c r="F2711" s="8"/>
    </row>
    <row r="2712">
      <c r="A2712" s="10">
        <v>44771.916666666664</v>
      </c>
      <c r="B2712" s="11">
        <v>308.0</v>
      </c>
      <c r="C2712" s="11">
        <v>294.69978</v>
      </c>
      <c r="D2712" s="11">
        <v>0.0451314215436469</v>
      </c>
      <c r="E2712" s="8">
        <f t="shared" si="1"/>
        <v>0.06062432829</v>
      </c>
      <c r="F2712" s="8"/>
    </row>
    <row r="2713">
      <c r="A2713" s="10">
        <v>44771.958333333336</v>
      </c>
      <c r="B2713" s="11">
        <v>302.37</v>
      </c>
      <c r="C2713" s="11">
        <v>300.49273</v>
      </c>
      <c r="D2713" s="11">
        <v>0.00624730588324053</v>
      </c>
      <c r="E2713" s="8">
        <f t="shared" si="1"/>
        <v>0.05977858837</v>
      </c>
      <c r="F2713" s="8"/>
    </row>
    <row r="2714">
      <c r="A2714" s="10">
        <v>44772.0</v>
      </c>
      <c r="B2714" s="11">
        <v>290.44</v>
      </c>
      <c r="C2714" s="11">
        <v>297.51475</v>
      </c>
      <c r="D2714" s="11">
        <v>0.0237794932856269</v>
      </c>
      <c r="E2714" s="8">
        <f t="shared" si="1"/>
        <v>0.05951702394</v>
      </c>
      <c r="F2714" s="8"/>
    </row>
    <row r="2715">
      <c r="A2715" s="10">
        <v>44772.041666666664</v>
      </c>
      <c r="B2715" s="11">
        <v>306.56</v>
      </c>
      <c r="C2715" s="11">
        <v>301.38561</v>
      </c>
      <c r="D2715" s="11">
        <v>0.0171686697317765</v>
      </c>
      <c r="E2715" s="8">
        <f t="shared" si="1"/>
        <v>0.05831575938</v>
      </c>
      <c r="F2715" s="8"/>
    </row>
    <row r="2716">
      <c r="A2716" s="10">
        <v>44772.083333333336</v>
      </c>
      <c r="B2716" s="11">
        <v>333.85</v>
      </c>
      <c r="C2716" s="11">
        <v>300.82028</v>
      </c>
      <c r="D2716" s="11">
        <v>0.10979884733835</v>
      </c>
      <c r="E2716" s="8">
        <f t="shared" si="1"/>
        <v>0.05826677885</v>
      </c>
      <c r="F2716" s="8"/>
    </row>
    <row r="2717">
      <c r="A2717" s="10">
        <v>44772.125</v>
      </c>
      <c r="B2717" s="11">
        <v>332.11</v>
      </c>
      <c r="C2717" s="11">
        <v>296.34374</v>
      </c>
      <c r="D2717" s="11">
        <v>0.120691802026929</v>
      </c>
      <c r="E2717" s="8">
        <f t="shared" si="1"/>
        <v>0.05705246931</v>
      </c>
      <c r="F2717" s="8"/>
    </row>
    <row r="2718">
      <c r="A2718" s="10">
        <v>44772.166666666664</v>
      </c>
      <c r="B2718" s="11">
        <v>331.55</v>
      </c>
      <c r="C2718" s="11">
        <v>290.86632</v>
      </c>
      <c r="D2718" s="11">
        <v>0.139870714491798</v>
      </c>
      <c r="E2718" s="8">
        <f t="shared" si="1"/>
        <v>0.05712125102</v>
      </c>
      <c r="F2718" s="8"/>
    </row>
    <row r="2719">
      <c r="A2719" s="10">
        <v>44772.208333333336</v>
      </c>
      <c r="B2719" s="11">
        <v>316.0</v>
      </c>
      <c r="C2719" s="11">
        <v>286.94364</v>
      </c>
      <c r="D2719" s="11">
        <v>0.101261557844599</v>
      </c>
      <c r="E2719" s="8">
        <f t="shared" si="1"/>
        <v>0.05881512146</v>
      </c>
      <c r="F2719" s="8"/>
    </row>
    <row r="2720">
      <c r="A2720" s="10">
        <v>44772.25</v>
      </c>
      <c r="B2720" s="11">
        <v>302.23</v>
      </c>
      <c r="C2720" s="11">
        <v>285.61591</v>
      </c>
      <c r="D2720" s="11">
        <v>0.058169343577534</v>
      </c>
      <c r="E2720" s="8">
        <f t="shared" si="1"/>
        <v>0.06088093464</v>
      </c>
      <c r="F2720" s="8"/>
    </row>
    <row r="2721">
      <c r="A2721" s="10">
        <v>44772.291666666664</v>
      </c>
      <c r="B2721" s="11">
        <v>295.76</v>
      </c>
      <c r="C2721" s="11">
        <v>285.66516</v>
      </c>
      <c r="D2721" s="11">
        <v>0.0353380160184741</v>
      </c>
      <c r="E2721" s="8">
        <f t="shared" si="1"/>
        <v>0.06222190991</v>
      </c>
      <c r="F2721" s="8"/>
    </row>
    <row r="2722">
      <c r="A2722" s="10">
        <v>44772.333333333336</v>
      </c>
      <c r="B2722" s="11">
        <v>289.21</v>
      </c>
      <c r="C2722" s="11">
        <v>286.93146</v>
      </c>
      <c r="D2722" s="11">
        <v>0.00794106020998869</v>
      </c>
      <c r="E2722" s="8">
        <f t="shared" si="1"/>
        <v>0.06170552436</v>
      </c>
      <c r="F2722" s="8"/>
    </row>
    <row r="2723">
      <c r="A2723" s="10">
        <v>44772.375</v>
      </c>
      <c r="B2723" s="11">
        <v>290.28</v>
      </c>
      <c r="C2723" s="11">
        <v>290.39358</v>
      </c>
      <c r="D2723" s="11">
        <v>3.91124349236691E-4</v>
      </c>
      <c r="E2723" s="8">
        <f t="shared" si="1"/>
        <v>0.05988831657</v>
      </c>
      <c r="F2723" s="8"/>
    </row>
    <row r="2724">
      <c r="A2724" s="10">
        <v>44772.416666666664</v>
      </c>
      <c r="B2724" s="11">
        <v>285.82</v>
      </c>
      <c r="C2724" s="11">
        <v>296.48428</v>
      </c>
      <c r="D2724" s="11">
        <v>0.035969124568763</v>
      </c>
      <c r="E2724" s="8">
        <f t="shared" si="1"/>
        <v>0.05985131514</v>
      </c>
      <c r="F2724" s="8"/>
    </row>
    <row r="2725">
      <c r="A2725" s="10">
        <v>44772.458333333336</v>
      </c>
      <c r="B2725" s="11">
        <v>294.01</v>
      </c>
      <c r="C2725" s="11">
        <v>304.9391</v>
      </c>
      <c r="D2725" s="11">
        <v>0.0358402710574013</v>
      </c>
      <c r="E2725" s="8">
        <f t="shared" si="1"/>
        <v>0.05971978156</v>
      </c>
      <c r="F2725" s="8"/>
    </row>
    <row r="2726">
      <c r="A2726" s="10">
        <v>44772.5</v>
      </c>
      <c r="B2726" s="11">
        <v>309.48</v>
      </c>
      <c r="C2726" s="11">
        <v>312.95897</v>
      </c>
      <c r="D2726" s="11">
        <v>0.0111163773321467</v>
      </c>
      <c r="E2726" s="8">
        <f t="shared" si="1"/>
        <v>0.05737201284</v>
      </c>
      <c r="F2726" s="8"/>
    </row>
    <row r="2727">
      <c r="A2727" s="10">
        <v>44772.541666666664</v>
      </c>
      <c r="B2727" s="11">
        <v>317.48</v>
      </c>
      <c r="C2727" s="11">
        <v>318.24256</v>
      </c>
      <c r="D2727" s="11">
        <v>0.00239615970912252</v>
      </c>
      <c r="E2727" s="8">
        <f t="shared" si="1"/>
        <v>0.05527660334</v>
      </c>
      <c r="F2727" s="8"/>
    </row>
    <row r="2728">
      <c r="A2728" s="10">
        <v>44772.583333333336</v>
      </c>
      <c r="B2728" s="11">
        <v>296.77</v>
      </c>
      <c r="C2728" s="11">
        <v>319.423</v>
      </c>
      <c r="D2728" s="11">
        <v>0.0709184999201686</v>
      </c>
      <c r="E2728" s="8">
        <f t="shared" si="1"/>
        <v>0.05690103324</v>
      </c>
      <c r="F2728" s="8"/>
    </row>
    <row r="2729">
      <c r="A2729" s="10">
        <v>44772.625</v>
      </c>
      <c r="B2729" s="11">
        <v>282.02</v>
      </c>
      <c r="C2729" s="11">
        <v>318.67261</v>
      </c>
      <c r="D2729" s="11">
        <v>0.115016505497601</v>
      </c>
      <c r="E2729" s="8">
        <f t="shared" si="1"/>
        <v>0.05926267734</v>
      </c>
      <c r="F2729" s="8"/>
    </row>
    <row r="2730">
      <c r="A2730" s="10">
        <v>44772.666666666664</v>
      </c>
      <c r="B2730" s="11">
        <v>291.73</v>
      </c>
      <c r="C2730" s="11">
        <v>316.26803</v>
      </c>
      <c r="D2730" s="11">
        <v>0.0775861853630921</v>
      </c>
      <c r="E2730" s="8">
        <f t="shared" si="1"/>
        <v>0.06212048351</v>
      </c>
      <c r="F2730" s="8"/>
    </row>
    <row r="2731">
      <c r="A2731" s="10">
        <v>44772.708333333336</v>
      </c>
      <c r="B2731" s="11">
        <v>303.45</v>
      </c>
      <c r="C2731" s="11">
        <v>314.2507</v>
      </c>
      <c r="D2731" s="11">
        <v>0.0343696927325858</v>
      </c>
      <c r="E2731" s="8">
        <f t="shared" si="1"/>
        <v>0.06049876549</v>
      </c>
      <c r="F2731" s="8"/>
    </row>
    <row r="2732">
      <c r="A2732" s="10">
        <v>44772.75</v>
      </c>
      <c r="B2732" s="11">
        <v>314.55</v>
      </c>
      <c r="C2732" s="11">
        <v>312.83283</v>
      </c>
      <c r="D2732" s="11">
        <v>0.00548909780344988</v>
      </c>
      <c r="E2732" s="8">
        <f t="shared" si="1"/>
        <v>0.05618043307</v>
      </c>
      <c r="F2732" s="8"/>
    </row>
    <row r="2733">
      <c r="A2733" s="10">
        <v>44772.791666666664</v>
      </c>
      <c r="B2733" s="11">
        <v>314.98</v>
      </c>
      <c r="C2733" s="11">
        <v>311.99962</v>
      </c>
      <c r="D2733" s="11">
        <v>0.00955251163446938</v>
      </c>
      <c r="E2733" s="8">
        <f t="shared" si="1"/>
        <v>0.05190522006</v>
      </c>
      <c r="F2733" s="8"/>
    </row>
    <row r="2734">
      <c r="A2734" s="10">
        <v>44772.833333333336</v>
      </c>
      <c r="B2734" s="11">
        <v>314.35</v>
      </c>
      <c r="C2734" s="11">
        <v>311.19024</v>
      </c>
      <c r="D2734" s="11">
        <v>0.0101537888848956</v>
      </c>
      <c r="E2734" s="8">
        <f t="shared" si="1"/>
        <v>0.04806589018</v>
      </c>
      <c r="F2734" s="8"/>
    </row>
    <row r="2735">
      <c r="A2735" s="10">
        <v>44772.875</v>
      </c>
      <c r="B2735" s="11">
        <v>310.27</v>
      </c>
      <c r="C2735" s="11">
        <v>311.81591</v>
      </c>
      <c r="D2735" s="11">
        <v>0.0049577649838329</v>
      </c>
      <c r="E2735" s="8">
        <f t="shared" si="1"/>
        <v>0.04496480566</v>
      </c>
      <c r="F2735" s="8"/>
    </row>
    <row r="2736">
      <c r="A2736" s="10">
        <v>44772.916666666664</v>
      </c>
      <c r="B2736" s="11">
        <v>310.15</v>
      </c>
      <c r="C2736" s="11">
        <v>314.56968</v>
      </c>
      <c r="D2736" s="11">
        <v>0.0140499236925822</v>
      </c>
      <c r="E2736" s="8">
        <f t="shared" si="1"/>
        <v>0.04366974325</v>
      </c>
      <c r="F2736" s="8"/>
    </row>
    <row r="2737">
      <c r="A2737" s="10">
        <v>44772.958333333336</v>
      </c>
      <c r="B2737" s="11">
        <v>306.71</v>
      </c>
      <c r="C2737" s="11">
        <v>318.85274</v>
      </c>
      <c r="D2737" s="11">
        <v>0.0380825957462369</v>
      </c>
      <c r="E2737" s="8">
        <f t="shared" si="1"/>
        <v>0.04499621366</v>
      </c>
      <c r="F2737" s="8"/>
    </row>
    <row r="2738">
      <c r="A2738" s="10">
        <v>44773.0</v>
      </c>
      <c r="B2738" s="11">
        <v>309.78</v>
      </c>
      <c r="C2738" s="11">
        <v>319.30477</v>
      </c>
      <c r="D2738" s="11">
        <v>0.029829714100419</v>
      </c>
      <c r="E2738" s="8">
        <f t="shared" si="1"/>
        <v>0.04524830619</v>
      </c>
      <c r="F2738" s="8"/>
    </row>
    <row r="2739">
      <c r="A2739" s="10">
        <v>44773.041666666664</v>
      </c>
      <c r="B2739" s="11">
        <v>324.85</v>
      </c>
      <c r="C2739" s="11">
        <v>307.28602</v>
      </c>
      <c r="D2739" s="11">
        <v>0.05715840896374</v>
      </c>
      <c r="E2739" s="8">
        <f t="shared" si="1"/>
        <v>0.04691454533</v>
      </c>
      <c r="F2739" s="8"/>
    </row>
    <row r="2740">
      <c r="A2740" s="10">
        <v>44773.083333333336</v>
      </c>
      <c r="B2740" s="11">
        <v>338.09</v>
      </c>
      <c r="C2740" s="11">
        <v>290.0897</v>
      </c>
      <c r="D2740" s="11">
        <v>0.165467095177801</v>
      </c>
      <c r="E2740" s="8">
        <f t="shared" si="1"/>
        <v>0.04923405565</v>
      </c>
      <c r="F2740" s="8"/>
    </row>
    <row r="2741">
      <c r="A2741" s="10">
        <v>44773.125</v>
      </c>
      <c r="B2741" s="11">
        <v>330.05</v>
      </c>
      <c r="C2741" s="11">
        <v>271.51161</v>
      </c>
      <c r="D2741" s="11">
        <v>0.21560179323455</v>
      </c>
      <c r="E2741" s="8">
        <f t="shared" si="1"/>
        <v>0.05318863862</v>
      </c>
      <c r="F2741" s="8"/>
    </row>
    <row r="2742">
      <c r="A2742" s="10">
        <v>44773.166666666664</v>
      </c>
      <c r="B2742" s="11">
        <v>310.18</v>
      </c>
      <c r="C2742" s="11">
        <v>254.61763</v>
      </c>
      <c r="D2742" s="11">
        <v>0.21821886410615</v>
      </c>
      <c r="E2742" s="8">
        <f t="shared" si="1"/>
        <v>0.05645314485</v>
      </c>
      <c r="F2742" s="8"/>
    </row>
    <row r="2743">
      <c r="A2743" s="10">
        <v>44773.208333333336</v>
      </c>
      <c r="B2743" s="11">
        <v>285.88</v>
      </c>
      <c r="C2743" s="11">
        <v>242.34055</v>
      </c>
      <c r="D2743" s="11">
        <v>0.179662256275311</v>
      </c>
      <c r="E2743" s="8">
        <f t="shared" si="1"/>
        <v>0.05971984062</v>
      </c>
      <c r="F2743" s="8"/>
    </row>
    <row r="2744">
      <c r="A2744" s="10">
        <v>44773.25</v>
      </c>
      <c r="B2744" s="11">
        <v>266.44</v>
      </c>
      <c r="C2744" s="11">
        <v>235.94451</v>
      </c>
      <c r="D2744" s="11">
        <v>0.129248567809439</v>
      </c>
      <c r="E2744" s="8">
        <f t="shared" si="1"/>
        <v>0.06268147497</v>
      </c>
      <c r="F2744" s="8"/>
    </row>
    <row r="2745">
      <c r="A2745" s="10">
        <v>44773.291666666664</v>
      </c>
      <c r="B2745" s="11">
        <v>256.04</v>
      </c>
      <c r="C2745" s="11">
        <v>233.82167</v>
      </c>
      <c r="D2745" s="11">
        <v>0.0950225443176417</v>
      </c>
      <c r="E2745" s="8">
        <f t="shared" si="1"/>
        <v>0.06516833031</v>
      </c>
      <c r="F2745" s="8"/>
    </row>
    <row r="2746">
      <c r="A2746" s="10">
        <v>44773.333333333336</v>
      </c>
      <c r="B2746" s="11">
        <v>249.84</v>
      </c>
      <c r="C2746" s="11">
        <v>235.46303</v>
      </c>
      <c r="D2746" s="11">
        <v>0.0610582901273291</v>
      </c>
      <c r="E2746" s="8">
        <f t="shared" si="1"/>
        <v>0.06738154822</v>
      </c>
      <c r="F2746" s="8"/>
    </row>
    <row r="2747">
      <c r="A2747" s="10">
        <v>44773.375</v>
      </c>
      <c r="B2747" s="11">
        <v>246.77</v>
      </c>
      <c r="C2747" s="11">
        <v>240.30223</v>
      </c>
      <c r="D2747" s="11">
        <v>0.0269151476455295</v>
      </c>
      <c r="E2747" s="8">
        <f t="shared" si="1"/>
        <v>0.06848671586</v>
      </c>
      <c r="F2747" s="8"/>
    </row>
    <row r="2748">
      <c r="A2748" s="10">
        <v>44773.416666666664</v>
      </c>
      <c r="B2748" s="11">
        <v>244.83</v>
      </c>
      <c r="C2748" s="11">
        <v>247.87739</v>
      </c>
      <c r="D2748" s="11">
        <v>0.0122939409681535</v>
      </c>
      <c r="E2748" s="8">
        <f t="shared" si="1"/>
        <v>0.06750024988</v>
      </c>
      <c r="F2748" s="8"/>
    </row>
    <row r="2749">
      <c r="A2749" s="10">
        <v>44773.458333333336</v>
      </c>
      <c r="B2749" s="11">
        <v>247.64</v>
      </c>
      <c r="C2749" s="11">
        <v>257.28606</v>
      </c>
      <c r="D2749" s="11">
        <v>0.0374915764966047</v>
      </c>
      <c r="E2749" s="8">
        <f t="shared" si="1"/>
        <v>0.06756905427</v>
      </c>
      <c r="F2749" s="8"/>
    </row>
    <row r="2750">
      <c r="A2750" s="10">
        <v>44773.5</v>
      </c>
      <c r="B2750" s="11">
        <v>250.23</v>
      </c>
      <c r="C2750" s="11">
        <v>265.81746</v>
      </c>
      <c r="D2750" s="11">
        <v>0.0586397146372551</v>
      </c>
      <c r="E2750" s="8">
        <f t="shared" si="1"/>
        <v>0.06954919333</v>
      </c>
      <c r="F2750" s="8"/>
    </row>
    <row r="2751">
      <c r="A2751" s="10">
        <v>44773.541666666664</v>
      </c>
      <c r="B2751" s="11">
        <v>250.09</v>
      </c>
      <c r="C2751" s="11">
        <v>272.02275</v>
      </c>
      <c r="D2751" s="11">
        <v>0.0806283665612525</v>
      </c>
      <c r="E2751" s="8">
        <f t="shared" si="1"/>
        <v>0.07280886861</v>
      </c>
      <c r="F2751" s="8"/>
    </row>
    <row r="2752">
      <c r="A2752" s="10">
        <v>44773.583333333336</v>
      </c>
      <c r="B2752" s="11">
        <v>240.03</v>
      </c>
      <c r="C2752" s="11">
        <v>277.53727</v>
      </c>
      <c r="D2752" s="11">
        <v>0.135143182751635</v>
      </c>
      <c r="E2752" s="8">
        <f t="shared" si="1"/>
        <v>0.07548489706</v>
      </c>
      <c r="F2752" s="8"/>
    </row>
    <row r="2753">
      <c r="A2753" s="10">
        <v>44773.625</v>
      </c>
      <c r="B2753" s="11">
        <v>236.6</v>
      </c>
      <c r="C2753" s="11">
        <v>284.63929</v>
      </c>
      <c r="D2753" s="11">
        <v>0.168772519071418</v>
      </c>
      <c r="E2753" s="8">
        <f t="shared" si="1"/>
        <v>0.07772473096</v>
      </c>
      <c r="F2753" s="8"/>
    </row>
    <row r="2754">
      <c r="A2754" s="10">
        <v>44773.666666666664</v>
      </c>
      <c r="B2754" s="11">
        <v>246.73</v>
      </c>
      <c r="C2754" s="11">
        <v>291.50163</v>
      </c>
      <c r="D2754" s="11">
        <v>0.15358963858967</v>
      </c>
      <c r="E2754" s="8">
        <f t="shared" si="1"/>
        <v>0.08089154151</v>
      </c>
      <c r="F2754" s="8"/>
    </row>
    <row r="2755">
      <c r="A2755" s="10">
        <v>44773.708333333336</v>
      </c>
      <c r="B2755" s="11">
        <v>266.08</v>
      </c>
      <c r="C2755" s="11">
        <v>300.07217</v>
      </c>
      <c r="D2755" s="11">
        <v>0.113279981945676</v>
      </c>
      <c r="E2755" s="8">
        <f t="shared" si="1"/>
        <v>0.08417947023</v>
      </c>
      <c r="F2755" s="8"/>
    </row>
    <row r="2756">
      <c r="A2756" s="10">
        <v>44773.75</v>
      </c>
      <c r="B2756" s="11">
        <v>283.31</v>
      </c>
      <c r="C2756" s="11">
        <v>309.1472</v>
      </c>
      <c r="D2756" s="11">
        <v>0.0835757205628904</v>
      </c>
      <c r="E2756" s="8">
        <f t="shared" si="1"/>
        <v>0.08743307951</v>
      </c>
      <c r="F2756" s="8"/>
    </row>
    <row r="2757">
      <c r="A2757" s="10">
        <v>44773.791666666664</v>
      </c>
      <c r="B2757" s="11">
        <v>298.59</v>
      </c>
      <c r="C2757" s="11">
        <v>315.17069</v>
      </c>
      <c r="D2757" s="11">
        <v>0.0526086039282396</v>
      </c>
      <c r="E2757" s="8">
        <f t="shared" si="1"/>
        <v>0.08922708336</v>
      </c>
      <c r="F2757" s="8"/>
    </row>
    <row r="2758">
      <c r="A2758" s="10">
        <v>44773.833333333336</v>
      </c>
      <c r="B2758" s="11">
        <v>306.33</v>
      </c>
      <c r="C2758" s="11">
        <v>317.1001</v>
      </c>
      <c r="D2758" s="11">
        <v>0.0339643538428402</v>
      </c>
      <c r="E2758" s="8">
        <f t="shared" si="1"/>
        <v>0.09021919023</v>
      </c>
      <c r="F2758" s="8"/>
    </row>
    <row r="2759">
      <c r="A2759" s="10">
        <v>44773.875</v>
      </c>
      <c r="B2759" s="11">
        <v>313.37</v>
      </c>
      <c r="C2759" s="11">
        <v>316.97966</v>
      </c>
      <c r="D2759" s="11">
        <v>0.0113876707420281</v>
      </c>
      <c r="E2759" s="8">
        <f t="shared" si="1"/>
        <v>0.09048710297</v>
      </c>
      <c r="F2759" s="8"/>
    </row>
    <row r="2760">
      <c r="A2760" s="10">
        <v>44773.916666666664</v>
      </c>
      <c r="B2760" s="11">
        <v>317.07</v>
      </c>
      <c r="C2760" s="11">
        <v>316.00735</v>
      </c>
      <c r="D2760" s="11">
        <v>0.00336273824010745</v>
      </c>
      <c r="E2760" s="8">
        <f t="shared" si="1"/>
        <v>0.09004180358</v>
      </c>
      <c r="F2760" s="8"/>
    </row>
    <row r="2761">
      <c r="A2761" s="10">
        <v>44773.958333333336</v>
      </c>
      <c r="B2761" s="11">
        <v>318.7</v>
      </c>
      <c r="C2761" s="11">
        <v>314.87394</v>
      </c>
      <c r="D2761" s="11">
        <v>0.0121510849707028</v>
      </c>
      <c r="E2761" s="8">
        <f t="shared" si="1"/>
        <v>0.08896132396</v>
      </c>
      <c r="F2761" s="8"/>
    </row>
    <row r="2762">
      <c r="A2762" s="10">
        <v>44774.0</v>
      </c>
      <c r="B2762" s="11">
        <v>320.6</v>
      </c>
      <c r="C2762" s="11">
        <v>308.7277</v>
      </c>
      <c r="D2762" s="11">
        <v>0.0384555710420541</v>
      </c>
      <c r="E2762" s="8">
        <f t="shared" si="1"/>
        <v>0.08932073467</v>
      </c>
      <c r="F2762" s="8"/>
    </row>
    <row r="2763">
      <c r="A2763" s="10">
        <v>44774.041666666664</v>
      </c>
      <c r="B2763" s="11">
        <v>331.57</v>
      </c>
      <c r="C2763" s="11">
        <v>299.27963</v>
      </c>
      <c r="D2763" s="11">
        <v>0.107893644482252</v>
      </c>
      <c r="E2763" s="8">
        <f t="shared" si="1"/>
        <v>0.09143470281</v>
      </c>
      <c r="F2763" s="8"/>
    </row>
    <row r="2764">
      <c r="A2764" s="10">
        <v>44774.083333333336</v>
      </c>
      <c r="B2764" s="11">
        <v>340.09</v>
      </c>
      <c r="C2764" s="11">
        <v>285.77816</v>
      </c>
      <c r="D2764" s="11">
        <v>0.190048952656144</v>
      </c>
      <c r="E2764" s="8">
        <f t="shared" si="1"/>
        <v>0.09245894688</v>
      </c>
      <c r="F2764" s="8"/>
    </row>
    <row r="2765">
      <c r="A2765" s="10">
        <v>44774.125</v>
      </c>
      <c r="B2765" s="11">
        <v>326.27</v>
      </c>
      <c r="C2765" s="11">
        <v>269.99743</v>
      </c>
      <c r="D2765" s="11">
        <v>0.208418909765178</v>
      </c>
      <c r="E2765" s="8">
        <f t="shared" si="1"/>
        <v>0.09215966006</v>
      </c>
      <c r="F2765" s="8"/>
    </row>
    <row r="2766">
      <c r="A2766" s="10">
        <v>44774.166666666664</v>
      </c>
      <c r="B2766" s="11">
        <v>306.17</v>
      </c>
      <c r="C2766" s="11">
        <v>252.7447</v>
      </c>
      <c r="D2766" s="11">
        <v>0.211380495812573</v>
      </c>
      <c r="E2766" s="8">
        <f t="shared" si="1"/>
        <v>0.09187472805</v>
      </c>
      <c r="F2766" s="8"/>
    </row>
    <row r="2767">
      <c r="A2767" s="10">
        <v>44774.208333333336</v>
      </c>
      <c r="B2767" s="11">
        <v>282.36</v>
      </c>
      <c r="C2767" s="11">
        <v>236.06655</v>
      </c>
      <c r="D2767" s="11">
        <v>0.196103386947451</v>
      </c>
      <c r="E2767" s="8">
        <f t="shared" si="1"/>
        <v>0.09255977516</v>
      </c>
      <c r="F2767" s="8"/>
    </row>
    <row r="2768">
      <c r="A2768" s="10">
        <v>44774.25</v>
      </c>
      <c r="B2768" s="11">
        <v>266.53</v>
      </c>
      <c r="C2768" s="11">
        <v>223.53039</v>
      </c>
      <c r="D2768" s="11">
        <v>0.19236583446215</v>
      </c>
      <c r="E2768" s="8">
        <f t="shared" si="1"/>
        <v>0.09518966127</v>
      </c>
      <c r="F2768" s="8"/>
    </row>
    <row r="2769">
      <c r="A2769" s="10">
        <v>44774.291666666664</v>
      </c>
      <c r="B2769" s="11">
        <v>257.01</v>
      </c>
      <c r="C2769" s="11">
        <v>216.41096</v>
      </c>
      <c r="D2769" s="11">
        <v>0.187601589124691</v>
      </c>
      <c r="E2769" s="8">
        <f t="shared" si="1"/>
        <v>0.09904712147</v>
      </c>
      <c r="F2769" s="8"/>
    </row>
    <row r="2770">
      <c r="A2770" s="10">
        <v>44774.333333333336</v>
      </c>
      <c r="B2770" s="11">
        <v>251.12</v>
      </c>
      <c r="C2770" s="11">
        <v>214.31047</v>
      </c>
      <c r="D2770" s="11">
        <v>0.171757964041607</v>
      </c>
      <c r="E2770" s="8">
        <f t="shared" si="1"/>
        <v>0.1036596079</v>
      </c>
      <c r="F2770" s="8"/>
    </row>
    <row r="2771">
      <c r="A2771" s="10">
        <v>44774.375</v>
      </c>
      <c r="B2771" s="11">
        <v>250.79</v>
      </c>
      <c r="C2771" s="11">
        <v>216.12593</v>
      </c>
      <c r="D2771" s="11">
        <v>0.160388297692923</v>
      </c>
      <c r="E2771" s="8">
        <f t="shared" si="1"/>
        <v>0.1092209891</v>
      </c>
      <c r="F2771" s="8"/>
    </row>
    <row r="2772">
      <c r="A2772" s="10">
        <v>44774.416666666664</v>
      </c>
      <c r="B2772" s="11">
        <v>257.12</v>
      </c>
      <c r="C2772" s="11">
        <v>222.6074</v>
      </c>
      <c r="D2772" s="11">
        <v>0.15503797268195</v>
      </c>
      <c r="E2772" s="8">
        <f t="shared" si="1"/>
        <v>0.1151686571</v>
      </c>
      <c r="F2772" s="8"/>
    </row>
    <row r="2773">
      <c r="A2773" s="10">
        <v>44774.458333333336</v>
      </c>
      <c r="B2773" s="11">
        <v>260.92</v>
      </c>
      <c r="C2773" s="11">
        <v>234.12189</v>
      </c>
      <c r="D2773" s="11">
        <v>0.11446221453278</v>
      </c>
      <c r="E2773" s="8">
        <f t="shared" si="1"/>
        <v>0.118375767</v>
      </c>
      <c r="F2773" s="8"/>
    </row>
    <row r="2774">
      <c r="A2774" s="10">
        <v>44774.5</v>
      </c>
      <c r="B2774" s="11">
        <v>270.99</v>
      </c>
      <c r="C2774" s="11">
        <v>248.06498</v>
      </c>
      <c r="D2774" s="11">
        <v>0.0924153824534201</v>
      </c>
      <c r="E2774" s="8">
        <f t="shared" si="1"/>
        <v>0.1197830865</v>
      </c>
      <c r="F2774" s="8"/>
    </row>
    <row r="2775">
      <c r="A2775" s="10">
        <v>44774.541666666664</v>
      </c>
      <c r="B2775" s="11">
        <v>281.61</v>
      </c>
      <c r="C2775" s="11">
        <v>262.07349</v>
      </c>
      <c r="D2775" s="11">
        <v>0.074545922214414</v>
      </c>
      <c r="E2775" s="8">
        <f t="shared" si="1"/>
        <v>0.1195296514</v>
      </c>
      <c r="F2775" s="8"/>
    </row>
    <row r="2776">
      <c r="A2776" s="10">
        <v>44774.583333333336</v>
      </c>
      <c r="B2776" s="11">
        <v>268.74</v>
      </c>
      <c r="C2776" s="11">
        <v>276.49842</v>
      </c>
      <c r="D2776" s="11">
        <v>0.0280595455120503</v>
      </c>
      <c r="E2776" s="8">
        <f t="shared" si="1"/>
        <v>0.1150678331</v>
      </c>
      <c r="F2776" s="8"/>
    </row>
    <row r="2777">
      <c r="A2777" s="10">
        <v>44774.625</v>
      </c>
      <c r="B2777" s="11">
        <v>256.71</v>
      </c>
      <c r="C2777" s="11">
        <v>292.38727</v>
      </c>
      <c r="D2777" s="11">
        <v>0.122020599597239</v>
      </c>
      <c r="E2777" s="8">
        <f t="shared" si="1"/>
        <v>0.1131198365</v>
      </c>
      <c r="F2777" s="8"/>
    </row>
    <row r="2778">
      <c r="A2778" s="10">
        <v>44774.666666666664</v>
      </c>
      <c r="B2778" s="11">
        <v>267.71</v>
      </c>
      <c r="C2778" s="11">
        <v>306.22617</v>
      </c>
      <c r="D2778" s="11">
        <v>0.125776872695106</v>
      </c>
      <c r="E2778" s="8">
        <f t="shared" si="1"/>
        <v>0.1119609712</v>
      </c>
      <c r="F2778" s="8"/>
    </row>
    <row r="2779">
      <c r="A2779" s="10">
        <v>44774.708333333336</v>
      </c>
      <c r="B2779" s="11">
        <v>301.92</v>
      </c>
      <c r="C2779" s="11">
        <v>318.82768</v>
      </c>
      <c r="D2779" s="11">
        <v>0.0530307782561412</v>
      </c>
      <c r="E2779" s="8">
        <f t="shared" si="1"/>
        <v>0.1094505878</v>
      </c>
      <c r="F2779" s="8"/>
    </row>
    <row r="2780">
      <c r="A2780" s="10">
        <v>44774.75</v>
      </c>
      <c r="B2780" s="11">
        <v>317.92</v>
      </c>
      <c r="C2780" s="11">
        <v>328.66964</v>
      </c>
      <c r="D2780" s="11">
        <v>0.0327065195312837</v>
      </c>
      <c r="E2780" s="8">
        <f t="shared" si="1"/>
        <v>0.1073310377</v>
      </c>
      <c r="F2780" s="8"/>
    </row>
    <row r="2781">
      <c r="A2781" s="10">
        <v>44774.791666666664</v>
      </c>
      <c r="B2781" s="11">
        <v>322.61</v>
      </c>
      <c r="C2781" s="11">
        <v>333.82238</v>
      </c>
      <c r="D2781" s="11">
        <v>0.0335878619042857</v>
      </c>
      <c r="E2781" s="8">
        <f t="shared" si="1"/>
        <v>0.1065385068</v>
      </c>
      <c r="F2781" s="8"/>
    </row>
    <row r="2782">
      <c r="A2782" s="10">
        <v>44774.833333333336</v>
      </c>
      <c r="B2782" s="11">
        <v>322.27</v>
      </c>
      <c r="C2782" s="11">
        <v>333.91512</v>
      </c>
      <c r="D2782" s="11">
        <v>0.0348744914575896</v>
      </c>
      <c r="E2782" s="8">
        <f t="shared" si="1"/>
        <v>0.1065764292</v>
      </c>
      <c r="F2782" s="8"/>
    </row>
    <row r="2783">
      <c r="A2783" s="10">
        <v>44774.875</v>
      </c>
      <c r="B2783" s="11">
        <v>313.67</v>
      </c>
      <c r="C2783" s="11">
        <v>330.71071</v>
      </c>
      <c r="D2783" s="11">
        <v>0.0515275420018903</v>
      </c>
      <c r="E2783" s="8">
        <f t="shared" si="1"/>
        <v>0.1082489238</v>
      </c>
      <c r="F2783" s="8"/>
    </row>
    <row r="2784">
      <c r="A2784" s="10">
        <v>44774.916666666664</v>
      </c>
      <c r="B2784" s="11">
        <v>307.97</v>
      </c>
      <c r="C2784" s="11">
        <v>325.76192</v>
      </c>
      <c r="D2784" s="11">
        <v>0.0546163283909916</v>
      </c>
      <c r="E2784" s="8">
        <f t="shared" si="1"/>
        <v>0.1103844901</v>
      </c>
      <c r="F2784" s="8"/>
    </row>
    <row r="2785">
      <c r="A2785" s="10">
        <v>44774.958333333336</v>
      </c>
      <c r="B2785" s="11">
        <v>305.13</v>
      </c>
      <c r="C2785" s="11">
        <v>320.98952</v>
      </c>
      <c r="D2785" s="11">
        <v>0.0494082174396224</v>
      </c>
      <c r="E2785" s="8">
        <f t="shared" si="1"/>
        <v>0.1119368706</v>
      </c>
      <c r="F2785" s="8"/>
    </row>
    <row r="2786">
      <c r="A2786" s="10">
        <v>44772.0</v>
      </c>
      <c r="B2786" s="11">
        <v>290.44</v>
      </c>
      <c r="C2786" s="11">
        <v>284.51859</v>
      </c>
      <c r="D2786" s="11">
        <v>0.0208120320011426</v>
      </c>
      <c r="E2786" s="8">
        <f t="shared" si="1"/>
        <v>0.1112017232</v>
      </c>
      <c r="F2786" s="8"/>
    </row>
    <row r="2787">
      <c r="A2787" s="10">
        <v>44772.041666666664</v>
      </c>
      <c r="B2787" s="11">
        <v>306.56</v>
      </c>
      <c r="C2787" s="11">
        <v>292.12589</v>
      </c>
      <c r="D2787" s="11">
        <v>0.0494105811710149</v>
      </c>
      <c r="E2787" s="8">
        <f t="shared" si="1"/>
        <v>0.1087649288</v>
      </c>
      <c r="F2787" s="8"/>
    </row>
    <row r="2788">
      <c r="A2788" s="10">
        <v>44772.083333333336</v>
      </c>
      <c r="B2788" s="11">
        <v>333.85</v>
      </c>
      <c r="C2788" s="11">
        <v>296.01734</v>
      </c>
      <c r="D2788" s="11">
        <v>0.127805553553045</v>
      </c>
      <c r="E2788" s="8">
        <f t="shared" si="1"/>
        <v>0.1061714539</v>
      </c>
      <c r="F2788" s="8"/>
    </row>
    <row r="2789">
      <c r="A2789" s="10">
        <v>44772.125</v>
      </c>
      <c r="B2789" s="11">
        <v>332.11</v>
      </c>
      <c r="C2789" s="11">
        <v>296.10708</v>
      </c>
      <c r="D2789" s="11">
        <v>0.121587501386322</v>
      </c>
      <c r="E2789" s="8">
        <f t="shared" si="1"/>
        <v>0.1025534785</v>
      </c>
      <c r="F2789" s="8"/>
    </row>
    <row r="2790">
      <c r="A2790" s="10">
        <v>44772.166666666664</v>
      </c>
      <c r="B2790" s="11">
        <v>331.55</v>
      </c>
      <c r="C2790" s="11">
        <v>294.81611</v>
      </c>
      <c r="D2790" s="11">
        <v>0.12459933074892</v>
      </c>
      <c r="E2790" s="8">
        <f t="shared" si="1"/>
        <v>0.09893759666</v>
      </c>
      <c r="F2790" s="8"/>
    </row>
    <row r="2791">
      <c r="A2791" s="10">
        <v>44772.208333333336</v>
      </c>
      <c r="B2791" s="11">
        <v>316.0</v>
      </c>
      <c r="C2791" s="11">
        <v>294.19332</v>
      </c>
      <c r="D2791" s="11">
        <v>0.074123640876686</v>
      </c>
      <c r="E2791" s="8">
        <f t="shared" si="1"/>
        <v>0.09385510724</v>
      </c>
      <c r="F2791" s="8"/>
    </row>
    <row r="2792">
      <c r="A2792" s="10">
        <v>44772.25</v>
      </c>
      <c r="B2792" s="11">
        <v>302.23</v>
      </c>
      <c r="C2792" s="11">
        <v>295.24927</v>
      </c>
      <c r="D2792" s="11">
        <v>0.023643513157543</v>
      </c>
      <c r="E2792" s="8">
        <f t="shared" si="1"/>
        <v>0.08682501052</v>
      </c>
      <c r="F2792" s="8"/>
    </row>
    <row r="2793">
      <c r="A2793" s="10">
        <v>44772.291666666664</v>
      </c>
      <c r="B2793" s="11">
        <v>295.76</v>
      </c>
      <c r="C2793" s="11">
        <v>297.28553</v>
      </c>
      <c r="D2793" s="11">
        <v>0.00513153129249177</v>
      </c>
      <c r="E2793" s="8">
        <f t="shared" si="1"/>
        <v>0.07922209144</v>
      </c>
      <c r="F2793" s="8"/>
    </row>
    <row r="2794">
      <c r="A2794" s="10">
        <v>44772.333333333336</v>
      </c>
      <c r="B2794" s="11">
        <v>289.21</v>
      </c>
      <c r="C2794" s="11">
        <v>299.72298</v>
      </c>
      <c r="D2794" s="11">
        <v>0.0350756555269803</v>
      </c>
      <c r="E2794" s="8">
        <f t="shared" si="1"/>
        <v>0.07352699525</v>
      </c>
      <c r="F2794" s="8"/>
    </row>
    <row r="2795">
      <c r="A2795" s="10">
        <v>44772.375</v>
      </c>
      <c r="B2795" s="11">
        <v>290.28</v>
      </c>
      <c r="C2795" s="11">
        <v>303.35021</v>
      </c>
      <c r="D2795" s="11">
        <v>0.0430862071926702</v>
      </c>
      <c r="E2795" s="8">
        <f t="shared" si="1"/>
        <v>0.06863940815</v>
      </c>
      <c r="F2795" s="8"/>
    </row>
    <row r="2796">
      <c r="A2796" s="10">
        <v>44772.416666666664</v>
      </c>
      <c r="B2796" s="11">
        <v>285.82</v>
      </c>
      <c r="C2796" s="11">
        <v>309.01191</v>
      </c>
      <c r="D2796" s="11">
        <v>0.0750518321445927</v>
      </c>
      <c r="E2796" s="8">
        <f t="shared" si="1"/>
        <v>0.06530665229</v>
      </c>
      <c r="F2796" s="8"/>
    </row>
    <row r="2797">
      <c r="A2797" s="10">
        <v>44772.458333333336</v>
      </c>
      <c r="B2797" s="11">
        <v>294.01</v>
      </c>
      <c r="C2797" s="11">
        <v>316.77857</v>
      </c>
      <c r="D2797" s="11">
        <v>0.0718753481335559</v>
      </c>
      <c r="E2797" s="8">
        <f t="shared" si="1"/>
        <v>0.06353219953</v>
      </c>
      <c r="F2797" s="8"/>
    </row>
    <row r="2798">
      <c r="A2798" s="10">
        <v>44772.5</v>
      </c>
      <c r="B2798" s="11">
        <v>309.48</v>
      </c>
      <c r="C2798" s="11">
        <v>323.60755</v>
      </c>
      <c r="D2798" s="11">
        <v>0.0436564289059386</v>
      </c>
      <c r="E2798" s="8">
        <f t="shared" si="1"/>
        <v>0.06150057646</v>
      </c>
      <c r="F2798" s="8"/>
    </row>
    <row r="2799">
      <c r="A2799" s="10">
        <v>44772.541666666664</v>
      </c>
      <c r="B2799" s="11">
        <v>317.48</v>
      </c>
      <c r="C2799" s="11">
        <v>327.02073</v>
      </c>
      <c r="D2799" s="11">
        <v>0.0291746948274502</v>
      </c>
      <c r="E2799" s="8">
        <f t="shared" si="1"/>
        <v>0.05961010865</v>
      </c>
      <c r="F2799" s="8"/>
    </row>
    <row r="2800">
      <c r="A2800" s="10">
        <v>44772.583333333336</v>
      </c>
      <c r="B2800" s="11">
        <v>296.77</v>
      </c>
      <c r="C2800" s="11">
        <v>325.87703</v>
      </c>
      <c r="D2800" s="11">
        <v>0.0893190600147546</v>
      </c>
      <c r="E2800" s="8">
        <f t="shared" si="1"/>
        <v>0.06216258843</v>
      </c>
      <c r="F2800" s="8"/>
    </row>
    <row r="2801">
      <c r="A2801" s="10">
        <v>44772.625</v>
      </c>
      <c r="B2801" s="11">
        <v>282.02</v>
      </c>
      <c r="C2801" s="11">
        <v>323.10912</v>
      </c>
      <c r="D2801" s="11">
        <v>0.127167936330611</v>
      </c>
      <c r="E2801" s="8">
        <f t="shared" si="1"/>
        <v>0.06237706079</v>
      </c>
      <c r="F2801" s="8"/>
    </row>
    <row r="2802">
      <c r="A2802" s="10">
        <v>44772.666666666664</v>
      </c>
      <c r="B2802" s="11">
        <v>291.73</v>
      </c>
      <c r="C2802" s="11">
        <v>319.14036</v>
      </c>
      <c r="D2802" s="11">
        <v>0.085888102651761</v>
      </c>
      <c r="E2802" s="8">
        <f t="shared" si="1"/>
        <v>0.0607150287</v>
      </c>
      <c r="F2802" s="8"/>
    </row>
    <row r="2803">
      <c r="A2803" s="10">
        <v>44772.708333333336</v>
      </c>
      <c r="B2803" s="11">
        <v>303.45</v>
      </c>
      <c r="C2803" s="11">
        <v>315.29811</v>
      </c>
      <c r="D2803" s="11">
        <v>0.0375774850030024</v>
      </c>
      <c r="E2803" s="8">
        <f t="shared" si="1"/>
        <v>0.06007114149</v>
      </c>
      <c r="F2803" s="8"/>
    </row>
    <row r="2804">
      <c r="A2804" s="10">
        <v>44772.75</v>
      </c>
      <c r="B2804" s="11">
        <v>314.55</v>
      </c>
      <c r="C2804" s="11">
        <v>311.62126</v>
      </c>
      <c r="D2804" s="11">
        <v>0.00939839598877177</v>
      </c>
      <c r="E2804" s="8">
        <f t="shared" si="1"/>
        <v>0.05909996967</v>
      </c>
      <c r="F2804" s="8"/>
    </row>
    <row r="2805">
      <c r="A2805" s="10">
        <v>44772.791666666664</v>
      </c>
      <c r="B2805" s="11">
        <v>314.98</v>
      </c>
      <c r="C2805" s="11">
        <v>309.37842</v>
      </c>
      <c r="D2805" s="11">
        <v>0.0181059170190345</v>
      </c>
      <c r="E2805" s="8">
        <f t="shared" si="1"/>
        <v>0.05845488863</v>
      </c>
      <c r="F2805" s="8"/>
    </row>
    <row r="2806">
      <c r="A2806" s="10">
        <v>44772.833333333336</v>
      </c>
      <c r="B2806" s="11">
        <v>314.35</v>
      </c>
      <c r="C2806" s="11">
        <v>308.83913</v>
      </c>
      <c r="D2806" s="11">
        <v>0.0178438205029265</v>
      </c>
      <c r="E2806" s="8">
        <f t="shared" si="1"/>
        <v>0.05774527734</v>
      </c>
      <c r="F2806" s="8"/>
    </row>
    <row r="2807">
      <c r="A2807" s="10">
        <v>44772.875</v>
      </c>
      <c r="B2807" s="11">
        <v>310.27</v>
      </c>
      <c r="C2807" s="11">
        <v>311.02603</v>
      </c>
      <c r="D2807" s="11">
        <v>0.00243076118098543</v>
      </c>
      <c r="E2807" s="8">
        <f t="shared" si="1"/>
        <v>0.05569957814</v>
      </c>
      <c r="F2807" s="8"/>
    </row>
    <row r="2808">
      <c r="A2808" s="10">
        <v>44772.916666666664</v>
      </c>
      <c r="B2808" s="11">
        <v>310.15</v>
      </c>
      <c r="C2808" s="11">
        <v>316.07494</v>
      </c>
      <c r="D2808" s="11">
        <v>0.0187453646277684</v>
      </c>
      <c r="E2808" s="8">
        <f t="shared" si="1"/>
        <v>0.05420495465</v>
      </c>
      <c r="F2808" s="8"/>
    </row>
    <row r="2809">
      <c r="A2809" s="10">
        <v>44772.958333333336</v>
      </c>
      <c r="B2809" s="11">
        <v>306.71</v>
      </c>
      <c r="C2809" s="11">
        <v>322.61064</v>
      </c>
      <c r="D2809" s="11">
        <v>0.0492874010602998</v>
      </c>
      <c r="E2809" s="8">
        <f t="shared" si="1"/>
        <v>0.05419992064</v>
      </c>
      <c r="F2809" s="8"/>
    </row>
    <row r="2810">
      <c r="A2810" s="10">
        <v>44773.0</v>
      </c>
      <c r="B2810" s="11">
        <v>309.78</v>
      </c>
      <c r="C2810" s="11">
        <v>318.92296</v>
      </c>
      <c r="D2810" s="11">
        <v>0.0286682401292149</v>
      </c>
      <c r="E2810" s="8">
        <f t="shared" si="1"/>
        <v>0.05452726264</v>
      </c>
      <c r="F2810" s="8"/>
    </row>
    <row r="2811">
      <c r="A2811" s="10">
        <v>44773.041666666664</v>
      </c>
      <c r="B2811" s="11">
        <v>324.85</v>
      </c>
      <c r="C2811" s="11">
        <v>312.69837</v>
      </c>
      <c r="D2811" s="11">
        <v>0.0388605479459327</v>
      </c>
      <c r="E2811" s="8">
        <f t="shared" si="1"/>
        <v>0.05408767793</v>
      </c>
      <c r="F2811" s="8"/>
    </row>
    <row r="2812">
      <c r="A2812" s="10">
        <v>44773.083333333336</v>
      </c>
      <c r="B2812" s="11">
        <v>338.09</v>
      </c>
      <c r="C2812" s="11">
        <v>300.45917</v>
      </c>
      <c r="D2812" s="11">
        <v>0.125244405088385</v>
      </c>
      <c r="E2812" s="8">
        <f t="shared" si="1"/>
        <v>0.05398096341</v>
      </c>
      <c r="F2812" s="8"/>
    </row>
    <row r="2813">
      <c r="A2813" s="10">
        <v>44773.125</v>
      </c>
      <c r="B2813" s="11">
        <v>330.05</v>
      </c>
      <c r="C2813" s="11">
        <v>285.42231</v>
      </c>
      <c r="D2813" s="11">
        <v>0.156356698255297</v>
      </c>
      <c r="E2813" s="8">
        <f t="shared" si="1"/>
        <v>0.05542967994</v>
      </c>
      <c r="F2813" s="8"/>
    </row>
    <row r="2814">
      <c r="A2814" s="10">
        <v>44773.166666666664</v>
      </c>
      <c r="B2814" s="11">
        <v>310.18</v>
      </c>
      <c r="C2814" s="11">
        <v>270.76632</v>
      </c>
      <c r="D2814" s="11">
        <v>0.145563451170736</v>
      </c>
      <c r="E2814" s="8">
        <f t="shared" si="1"/>
        <v>0.05630318496</v>
      </c>
      <c r="F2814" s="8"/>
    </row>
    <row r="2815">
      <c r="A2815" s="10">
        <v>44773.208333333336</v>
      </c>
      <c r="B2815" s="11">
        <v>285.88</v>
      </c>
      <c r="C2815" s="11">
        <v>259.68623</v>
      </c>
      <c r="D2815" s="11">
        <v>0.100866996297801</v>
      </c>
      <c r="E2815" s="8">
        <f t="shared" si="1"/>
        <v>0.05741749144</v>
      </c>
      <c r="F2815" s="8"/>
    </row>
    <row r="2816">
      <c r="A2816" s="10">
        <v>44773.25</v>
      </c>
      <c r="B2816" s="11">
        <v>266.44</v>
      </c>
      <c r="C2816" s="11">
        <v>253.40333</v>
      </c>
      <c r="D2816" s="11">
        <v>0.0514463247187792</v>
      </c>
      <c r="E2816" s="8">
        <f t="shared" si="1"/>
        <v>0.05857594192</v>
      </c>
      <c r="F2816" s="8"/>
    </row>
    <row r="2817">
      <c r="A2817" s="10">
        <v>44773.291666666664</v>
      </c>
      <c r="B2817" s="11">
        <v>256.04</v>
      </c>
      <c r="C2817" s="11">
        <v>250.34014</v>
      </c>
      <c r="D2817" s="11">
        <v>0.0227684621411493</v>
      </c>
      <c r="E2817" s="8">
        <f t="shared" si="1"/>
        <v>0.05931081404</v>
      </c>
      <c r="F2817" s="8"/>
    </row>
    <row r="2818">
      <c r="A2818" s="10">
        <v>44773.333333333336</v>
      </c>
      <c r="B2818" s="11">
        <v>249.84</v>
      </c>
      <c r="C2818" s="11">
        <v>250.13158</v>
      </c>
      <c r="D2818" s="11">
        <v>0.00116570646537318</v>
      </c>
      <c r="E2818" s="8">
        <f t="shared" si="1"/>
        <v>0.05789789949</v>
      </c>
      <c r="F2818" s="8"/>
    </row>
    <row r="2819">
      <c r="A2819" s="10">
        <v>44773.375</v>
      </c>
      <c r="B2819" s="11">
        <v>246.77</v>
      </c>
      <c r="C2819" s="11">
        <v>253.06035</v>
      </c>
      <c r="D2819" s="11">
        <v>0.0248571141231725</v>
      </c>
      <c r="E2819" s="8">
        <f t="shared" si="1"/>
        <v>0.05713835395</v>
      </c>
      <c r="F2819" s="8"/>
    </row>
    <row r="2820">
      <c r="A2820" s="10">
        <v>44773.416666666664</v>
      </c>
      <c r="B2820" s="11">
        <v>244.83</v>
      </c>
      <c r="C2820" s="11">
        <v>259.20049</v>
      </c>
      <c r="D2820" s="11">
        <v>0.0554416004383324</v>
      </c>
      <c r="E2820" s="8">
        <f t="shared" si="1"/>
        <v>0.05632126096</v>
      </c>
      <c r="F2820" s="8"/>
    </row>
    <row r="2821">
      <c r="A2821" s="10">
        <v>44773.458333333336</v>
      </c>
      <c r="B2821" s="11">
        <v>247.64</v>
      </c>
      <c r="C2821" s="11">
        <v>267.83862</v>
      </c>
      <c r="D2821" s="11">
        <v>0.0754133963205157</v>
      </c>
      <c r="E2821" s="8">
        <f t="shared" si="1"/>
        <v>0.05646867963</v>
      </c>
      <c r="F2821" s="8"/>
    </row>
    <row r="2822">
      <c r="A2822" s="10">
        <v>44773.5</v>
      </c>
      <c r="B2822" s="11">
        <v>250.23</v>
      </c>
      <c r="C2822" s="11">
        <v>275.61086</v>
      </c>
      <c r="D2822" s="11">
        <v>0.0920894771708198</v>
      </c>
      <c r="E2822" s="8">
        <f t="shared" si="1"/>
        <v>0.05848672331</v>
      </c>
      <c r="F2822" s="8"/>
    </row>
    <row r="2823">
      <c r="A2823" s="10">
        <v>44773.541666666664</v>
      </c>
      <c r="B2823" s="11">
        <v>250.09</v>
      </c>
      <c r="C2823" s="11">
        <v>280.00183</v>
      </c>
      <c r="D2823" s="11">
        <v>0.106827266093225</v>
      </c>
      <c r="E2823" s="8">
        <f t="shared" si="1"/>
        <v>0.06172224711</v>
      </c>
      <c r="F2823" s="8"/>
    </row>
    <row r="2824">
      <c r="A2824" s="10">
        <v>44773.583333333336</v>
      </c>
      <c r="B2824" s="11">
        <v>240.03</v>
      </c>
      <c r="C2824" s="11">
        <v>281.31546</v>
      </c>
      <c r="D2824" s="11">
        <v>0.14675858909425</v>
      </c>
      <c r="E2824" s="8">
        <f t="shared" si="1"/>
        <v>0.06411556083</v>
      </c>
      <c r="F2824" s="8"/>
    </row>
    <row r="2825">
      <c r="A2825" s="10">
        <v>44773.625</v>
      </c>
      <c r="B2825" s="11">
        <v>236.6</v>
      </c>
      <c r="C2825" s="11">
        <v>282.80661</v>
      </c>
      <c r="D2825" s="11">
        <v>0.163385891157211</v>
      </c>
      <c r="E2825" s="8">
        <f t="shared" si="1"/>
        <v>0.06562464228</v>
      </c>
      <c r="F2825" s="8"/>
    </row>
    <row r="2826">
      <c r="A2826" s="10">
        <v>44773.666666666664</v>
      </c>
      <c r="B2826" s="11">
        <v>246.73</v>
      </c>
      <c r="C2826" s="11">
        <v>284.01053</v>
      </c>
      <c r="D2826" s="11">
        <v>0.13126460487222</v>
      </c>
      <c r="E2826" s="8">
        <f t="shared" si="1"/>
        <v>0.06751532987</v>
      </c>
      <c r="F2826" s="8"/>
    </row>
    <row r="2827">
      <c r="A2827" s="10">
        <v>44773.708333333336</v>
      </c>
      <c r="B2827" s="11">
        <v>266.08</v>
      </c>
      <c r="C2827" s="11">
        <v>286.65949</v>
      </c>
      <c r="D2827" s="11">
        <v>0.0717907158768754</v>
      </c>
      <c r="E2827" s="8">
        <f t="shared" si="1"/>
        <v>0.06894088116</v>
      </c>
      <c r="F2827" s="8"/>
    </row>
    <row r="2828">
      <c r="A2828" s="10">
        <v>44773.75</v>
      </c>
      <c r="B2828" s="11">
        <v>283.31</v>
      </c>
      <c r="C2828" s="11">
        <v>290.06328</v>
      </c>
      <c r="D2828" s="11">
        <v>0.0232820921007306</v>
      </c>
      <c r="E2828" s="8">
        <f t="shared" si="1"/>
        <v>0.06951936849</v>
      </c>
      <c r="F2828" s="8"/>
    </row>
    <row r="2829">
      <c r="A2829" s="10">
        <v>44773.791666666664</v>
      </c>
      <c r="B2829" s="11">
        <v>298.59</v>
      </c>
      <c r="C2829" s="11">
        <v>291.68909</v>
      </c>
      <c r="D2829" s="11">
        <v>0.0236584439959682</v>
      </c>
      <c r="E2829" s="8">
        <f t="shared" si="1"/>
        <v>0.06975072378</v>
      </c>
      <c r="F2829" s="8"/>
    </row>
    <row r="2830">
      <c r="A2830" s="10">
        <v>44773.833333333336</v>
      </c>
      <c r="B2830" s="11">
        <v>306.33</v>
      </c>
      <c r="C2830" s="11">
        <v>291.12199</v>
      </c>
      <c r="D2830" s="11">
        <v>0.0522393035304547</v>
      </c>
      <c r="E2830" s="8">
        <f t="shared" si="1"/>
        <v>0.07118386891</v>
      </c>
      <c r="F2830" s="8"/>
    </row>
    <row r="2831">
      <c r="A2831" s="10">
        <v>44773.875</v>
      </c>
      <c r="B2831" s="11">
        <v>313.37</v>
      </c>
      <c r="C2831" s="11">
        <v>290.85642</v>
      </c>
      <c r="D2831" s="11">
        <v>0.0774044458086914</v>
      </c>
      <c r="E2831" s="8">
        <f t="shared" si="1"/>
        <v>0.07430777244</v>
      </c>
      <c r="F2831" s="8"/>
    </row>
    <row r="2832">
      <c r="A2832" s="10">
        <v>44773.916666666664</v>
      </c>
      <c r="B2832" s="11">
        <v>317.07</v>
      </c>
      <c r="C2832" s="11">
        <v>292.35989</v>
      </c>
      <c r="D2832" s="11">
        <v>0.0845194941070746</v>
      </c>
      <c r="E2832" s="8">
        <f t="shared" si="1"/>
        <v>0.07704836117</v>
      </c>
      <c r="F2832" s="8"/>
    </row>
    <row r="2833">
      <c r="A2833" s="10">
        <v>44773.958333333336</v>
      </c>
      <c r="B2833" s="11">
        <v>318.7</v>
      </c>
      <c r="C2833" s="11">
        <v>295.70108</v>
      </c>
      <c r="D2833" s="11">
        <v>0.0777775989184753</v>
      </c>
      <c r="E2833" s="8">
        <f t="shared" si="1"/>
        <v>0.07823545274</v>
      </c>
      <c r="F2833" s="8"/>
    </row>
    <row r="2834">
      <c r="A2834" s="10">
        <v>44774.0</v>
      </c>
      <c r="B2834" s="11">
        <v>320.6</v>
      </c>
      <c r="C2834" s="11">
        <v>308.99209</v>
      </c>
      <c r="D2834" s="11">
        <v>0.037567013446849</v>
      </c>
      <c r="E2834" s="8">
        <f t="shared" si="1"/>
        <v>0.07860623496</v>
      </c>
      <c r="F2834" s="8"/>
    </row>
    <row r="2835">
      <c r="A2835" s="10">
        <v>44774.041666666664</v>
      </c>
      <c r="B2835" s="11">
        <v>331.57</v>
      </c>
      <c r="C2835" s="11">
        <v>292.1147</v>
      </c>
      <c r="D2835" s="11">
        <v>0.135067834655359</v>
      </c>
      <c r="E2835" s="8">
        <f t="shared" si="1"/>
        <v>0.08261487191</v>
      </c>
      <c r="F2835" s="8"/>
    </row>
    <row r="2836">
      <c r="A2836" s="10">
        <v>44774.083333333336</v>
      </c>
      <c r="B2836" s="11">
        <v>340.09</v>
      </c>
      <c r="C2836" s="11">
        <v>270.76754</v>
      </c>
      <c r="D2836" s="11">
        <v>0.256022047546762</v>
      </c>
      <c r="E2836" s="8">
        <f t="shared" si="1"/>
        <v>0.08806394035</v>
      </c>
      <c r="F2836" s="8"/>
    </row>
    <row r="2837">
      <c r="A2837" s="10">
        <v>44774.125</v>
      </c>
      <c r="B2837" s="11">
        <v>326.27</v>
      </c>
      <c r="C2837" s="11">
        <v>248.98777</v>
      </c>
      <c r="D2837" s="11">
        <v>0.310385646652443</v>
      </c>
      <c r="E2837" s="8">
        <f t="shared" si="1"/>
        <v>0.0944818132</v>
      </c>
      <c r="F2837" s="8"/>
    </row>
    <row r="2838">
      <c r="A2838" s="10">
        <v>44774.166666666664</v>
      </c>
      <c r="B2838" s="11">
        <v>306.17</v>
      </c>
      <c r="C2838" s="11">
        <v>230.52968</v>
      </c>
      <c r="D2838" s="11">
        <v>0.328115321202892</v>
      </c>
      <c r="E2838" s="8">
        <f t="shared" si="1"/>
        <v>0.1020881411</v>
      </c>
      <c r="F2838" s="8"/>
    </row>
    <row r="2839">
      <c r="A2839" s="10">
        <v>44774.208333333336</v>
      </c>
      <c r="B2839" s="11">
        <v>282.36</v>
      </c>
      <c r="C2839" s="11">
        <v>217.72447</v>
      </c>
      <c r="D2839" s="11">
        <v>0.296868468665924</v>
      </c>
      <c r="E2839" s="8">
        <f t="shared" si="1"/>
        <v>0.1102548691</v>
      </c>
      <c r="F2839" s="8"/>
    </row>
    <row r="2840">
      <c r="A2840" s="10">
        <v>44774.25</v>
      </c>
      <c r="B2840" s="11">
        <v>266.53</v>
      </c>
      <c r="C2840" s="11">
        <v>210.60669</v>
      </c>
      <c r="D2840" s="11">
        <v>0.265534347460662</v>
      </c>
      <c r="E2840" s="8">
        <f t="shared" si="1"/>
        <v>0.1191752034</v>
      </c>
      <c r="F2840" s="8"/>
    </row>
    <row r="2841">
      <c r="A2841" s="10">
        <v>44774.291666666664</v>
      </c>
      <c r="B2841" s="11">
        <v>257.01</v>
      </c>
      <c r="C2841" s="11">
        <v>206.99311</v>
      </c>
      <c r="D2841" s="11">
        <v>0.241635530767183</v>
      </c>
      <c r="E2841" s="8">
        <f t="shared" si="1"/>
        <v>0.1282946646</v>
      </c>
      <c r="F2841" s="8"/>
    </row>
    <row r="2842">
      <c r="A2842" s="10">
        <v>44774.333333333336</v>
      </c>
      <c r="B2842" s="11">
        <v>251.12</v>
      </c>
      <c r="C2842" s="11">
        <v>206.83456</v>
      </c>
      <c r="D2842" s="11">
        <v>0.214110446532726</v>
      </c>
      <c r="E2842" s="8">
        <f t="shared" si="1"/>
        <v>0.1371673621</v>
      </c>
      <c r="F2842" s="8"/>
    </row>
    <row r="2843">
      <c r="A2843" s="10">
        <v>44774.375</v>
      </c>
      <c r="B2843" s="11">
        <v>250.79</v>
      </c>
      <c r="C2843" s="11">
        <v>210.16647</v>
      </c>
      <c r="D2843" s="11">
        <v>0.1932921554994</v>
      </c>
      <c r="E2843" s="8">
        <f t="shared" si="1"/>
        <v>0.1441854888</v>
      </c>
      <c r="F2843" s="8"/>
    </row>
    <row r="2844">
      <c r="A2844" s="10">
        <v>44774.416666666664</v>
      </c>
      <c r="B2844" s="11">
        <v>257.12</v>
      </c>
      <c r="C2844" s="11">
        <v>217.06387</v>
      </c>
      <c r="D2844" s="11">
        <v>0.184536145973993</v>
      </c>
      <c r="E2844" s="8">
        <f t="shared" si="1"/>
        <v>0.1495644282</v>
      </c>
      <c r="F2844" s="8"/>
    </row>
    <row r="2845">
      <c r="A2845" s="10">
        <v>44774.458333333336</v>
      </c>
      <c r="B2845" s="11">
        <v>260.92</v>
      </c>
      <c r="C2845" s="11">
        <v>226.23722</v>
      </c>
      <c r="D2845" s="11">
        <v>0.15330271473456</v>
      </c>
      <c r="E2845" s="8">
        <f t="shared" si="1"/>
        <v>0.1528098165</v>
      </c>
      <c r="F2845" s="8"/>
    </row>
    <row r="2846">
      <c r="A2846" s="10">
        <v>44774.5</v>
      </c>
      <c r="B2846" s="11">
        <v>270.99</v>
      </c>
      <c r="C2846" s="11">
        <v>234.73682</v>
      </c>
      <c r="D2846" s="11">
        <v>0.154441812750125</v>
      </c>
      <c r="E2846" s="8">
        <f t="shared" si="1"/>
        <v>0.1554078305</v>
      </c>
      <c r="F2846" s="8"/>
    </row>
    <row r="2847">
      <c r="A2847" s="10">
        <v>44774.541666666664</v>
      </c>
      <c r="B2847" s="11">
        <v>281.61</v>
      </c>
      <c r="C2847" s="11">
        <v>241.66182</v>
      </c>
      <c r="D2847" s="11">
        <v>0.165306129036022</v>
      </c>
      <c r="E2847" s="8">
        <f t="shared" si="1"/>
        <v>0.1578444498</v>
      </c>
      <c r="F2847" s="8"/>
    </row>
    <row r="2848">
      <c r="A2848" s="10">
        <v>44774.583333333336</v>
      </c>
      <c r="B2848" s="11">
        <v>268.74</v>
      </c>
      <c r="C2848" s="11">
        <v>249.28419</v>
      </c>
      <c r="D2848" s="11">
        <v>0.078046706451781</v>
      </c>
      <c r="E2848" s="8">
        <f t="shared" si="1"/>
        <v>0.1549814547</v>
      </c>
      <c r="F2848" s="8"/>
    </row>
    <row r="2849">
      <c r="A2849" s="10">
        <v>44774.625</v>
      </c>
      <c r="B2849" s="11">
        <v>256.71</v>
      </c>
      <c r="C2849" s="11">
        <v>260.35208</v>
      </c>
      <c r="D2849" s="11">
        <v>0.0139890566651129</v>
      </c>
      <c r="E2849" s="8">
        <f t="shared" si="1"/>
        <v>0.1487565866</v>
      </c>
      <c r="F2849" s="8"/>
    </row>
    <row r="2850">
      <c r="A2850" s="10">
        <v>44774.666666666664</v>
      </c>
      <c r="B2850" s="11">
        <v>267.71</v>
      </c>
      <c r="C2850" s="11">
        <v>272.71782</v>
      </c>
      <c r="D2850" s="11">
        <v>0.0183626431158772</v>
      </c>
      <c r="E2850" s="8">
        <f t="shared" si="1"/>
        <v>0.1440523381</v>
      </c>
      <c r="F2850" s="8"/>
    </row>
    <row r="2851">
      <c r="A2851" s="10">
        <v>44774.708333333336</v>
      </c>
      <c r="B2851" s="11">
        <v>301.92</v>
      </c>
      <c r="C2851" s="11">
        <v>287.94154</v>
      </c>
      <c r="D2851" s="11">
        <v>0.0485461736434418</v>
      </c>
      <c r="E2851" s="8">
        <f t="shared" si="1"/>
        <v>0.1430838156</v>
      </c>
      <c r="F2851" s="8"/>
    </row>
    <row r="2852">
      <c r="A2852" s="10">
        <v>44774.75</v>
      </c>
      <c r="B2852" s="11">
        <v>317.92</v>
      </c>
      <c r="C2852" s="11">
        <v>303.23981</v>
      </c>
      <c r="D2852" s="11">
        <v>0.0484111568332668</v>
      </c>
      <c r="E2852" s="8">
        <f t="shared" si="1"/>
        <v>0.1441308599</v>
      </c>
      <c r="F2852" s="8"/>
    </row>
    <row r="2853">
      <c r="A2853" s="10">
        <v>44774.791666666664</v>
      </c>
      <c r="B2853" s="11">
        <v>322.61</v>
      </c>
      <c r="C2853" s="11">
        <v>312.86459</v>
      </c>
      <c r="D2853" s="11">
        <v>0.0311489708694742</v>
      </c>
      <c r="E2853" s="8">
        <f t="shared" si="1"/>
        <v>0.1444429652</v>
      </c>
      <c r="F2853" s="8"/>
    </row>
    <row r="2854">
      <c r="A2854" s="10">
        <v>44774.833333333336</v>
      </c>
      <c r="B2854" s="11">
        <v>322.27</v>
      </c>
      <c r="C2854" s="11">
        <v>314.64313</v>
      </c>
      <c r="D2854" s="11">
        <v>0.0242397474243279</v>
      </c>
      <c r="E2854" s="8">
        <f t="shared" si="1"/>
        <v>0.143276317</v>
      </c>
      <c r="F2854" s="8"/>
    </row>
    <row r="2855">
      <c r="A2855" s="10">
        <v>44774.875</v>
      </c>
      <c r="B2855" s="11">
        <v>313.67</v>
      </c>
      <c r="C2855" s="11">
        <v>311.71926</v>
      </c>
      <c r="D2855" s="11">
        <v>0.00625800279392423</v>
      </c>
      <c r="E2855" s="8">
        <f t="shared" si="1"/>
        <v>0.1403118819</v>
      </c>
      <c r="F2855" s="8"/>
    </row>
    <row r="2856">
      <c r="A2856" s="10">
        <v>44774.916666666664</v>
      </c>
      <c r="B2856" s="11">
        <v>307.97</v>
      </c>
      <c r="C2856" s="11">
        <v>306.09916</v>
      </c>
      <c r="D2856" s="11">
        <v>0.0061118756418673</v>
      </c>
      <c r="E2856" s="8">
        <f t="shared" si="1"/>
        <v>0.1370448978</v>
      </c>
      <c r="F2856" s="8"/>
    </row>
    <row r="2857">
      <c r="A2857" s="10">
        <v>44774.958333333336</v>
      </c>
      <c r="B2857" s="11">
        <v>305.13</v>
      </c>
      <c r="C2857" s="11">
        <v>299.81073</v>
      </c>
      <c r="D2857" s="11">
        <v>0.0177420934867808</v>
      </c>
      <c r="E2857" s="8">
        <f t="shared" si="1"/>
        <v>0.1345434184</v>
      </c>
      <c r="F2857" s="8"/>
    </row>
    <row r="2858">
      <c r="A2858" s="10">
        <v>44775.0</v>
      </c>
      <c r="B2858" s="11">
        <v>303.65</v>
      </c>
      <c r="C2858" s="11">
        <v>297.93967</v>
      </c>
      <c r="D2858" s="11">
        <v>0.0191660613707466</v>
      </c>
      <c r="E2858" s="8">
        <f t="shared" si="1"/>
        <v>0.1337767121</v>
      </c>
      <c r="F2858" s="8"/>
    </row>
    <row r="2859">
      <c r="A2859" s="10">
        <v>44775.041666666664</v>
      </c>
      <c r="B2859" s="11">
        <v>312.98</v>
      </c>
      <c r="C2859" s="11">
        <v>291.62193</v>
      </c>
      <c r="D2859" s="11">
        <v>0.0732389021634964</v>
      </c>
      <c r="E2859" s="8">
        <f t="shared" si="1"/>
        <v>0.1312005066</v>
      </c>
      <c r="F2859" s="8"/>
    </row>
    <row r="2860">
      <c r="A2860" s="10">
        <v>44775.083333333336</v>
      </c>
      <c r="B2860" s="11">
        <v>323.57</v>
      </c>
      <c r="C2860" s="11">
        <v>281.08015</v>
      </c>
      <c r="D2860" s="11">
        <v>0.151166313238412</v>
      </c>
      <c r="E2860" s="8">
        <f t="shared" si="1"/>
        <v>0.1268315176</v>
      </c>
      <c r="F2860" s="8"/>
    </row>
    <row r="2861">
      <c r="A2861" s="10">
        <v>44775.125</v>
      </c>
      <c r="B2861" s="11">
        <v>314.25</v>
      </c>
      <c r="C2861" s="11">
        <v>266.88425</v>
      </c>
      <c r="D2861" s="11">
        <v>0.177476752562206</v>
      </c>
      <c r="E2861" s="8">
        <f t="shared" si="1"/>
        <v>0.121293647</v>
      </c>
      <c r="F2861" s="8"/>
    </row>
    <row r="2862">
      <c r="A2862" s="10">
        <v>44775.166666666664</v>
      </c>
      <c r="B2862" s="11">
        <v>298.48</v>
      </c>
      <c r="C2862" s="11">
        <v>250.77428</v>
      </c>
      <c r="D2862" s="11">
        <v>0.190233703392548</v>
      </c>
      <c r="E2862" s="8">
        <f t="shared" si="1"/>
        <v>0.1155485796</v>
      </c>
      <c r="F2862" s="8"/>
    </row>
    <row r="2863">
      <c r="A2863" s="10">
        <v>44775.208333333336</v>
      </c>
      <c r="B2863" s="11">
        <v>280.65</v>
      </c>
      <c r="C2863" s="11">
        <v>235.65237</v>
      </c>
      <c r="D2863" s="11">
        <v>0.190949193509065</v>
      </c>
      <c r="E2863" s="8">
        <f t="shared" si="1"/>
        <v>0.1111352765</v>
      </c>
      <c r="F2863" s="8"/>
    </row>
    <row r="2864">
      <c r="A2864" s="10">
        <v>44775.25</v>
      </c>
      <c r="B2864" s="11">
        <v>264.69</v>
      </c>
      <c r="C2864" s="11">
        <v>224.19309</v>
      </c>
      <c r="D2864" s="11">
        <v>0.180634068605771</v>
      </c>
      <c r="E2864" s="8">
        <f t="shared" si="1"/>
        <v>0.1075977649</v>
      </c>
      <c r="F2864" s="8"/>
    </row>
    <row r="2865">
      <c r="A2865" s="10">
        <v>44775.291666666664</v>
      </c>
      <c r="B2865" s="11">
        <v>254.58</v>
      </c>
      <c r="C2865" s="11">
        <v>217.57811</v>
      </c>
      <c r="D2865" s="11">
        <v>0.170062558223343</v>
      </c>
      <c r="E2865" s="8">
        <f t="shared" si="1"/>
        <v>0.1046155577</v>
      </c>
      <c r="F2865" s="8"/>
    </row>
    <row r="2866">
      <c r="A2866" s="10">
        <v>44775.333333333336</v>
      </c>
      <c r="B2866" s="11">
        <v>247.83</v>
      </c>
      <c r="C2866" s="11">
        <v>216.09148</v>
      </c>
      <c r="D2866" s="11">
        <v>0.146875388145798</v>
      </c>
      <c r="E2866" s="8">
        <f t="shared" si="1"/>
        <v>0.1018140969</v>
      </c>
      <c r="F2866" s="8"/>
    </row>
    <row r="2867">
      <c r="A2867" s="10">
        <v>44775.375</v>
      </c>
      <c r="B2867" s="11">
        <v>244.16</v>
      </c>
      <c r="C2867" s="11">
        <v>218.67087</v>
      </c>
      <c r="D2867" s="11">
        <v>0.116563902635956</v>
      </c>
      <c r="E2867" s="8">
        <f t="shared" si="1"/>
        <v>0.09861708639</v>
      </c>
      <c r="F2867" s="8"/>
    </row>
    <row r="2868">
      <c r="A2868" s="10">
        <v>44775.416666666664</v>
      </c>
      <c r="B2868" s="11">
        <v>246.41</v>
      </c>
      <c r="C2868" s="11">
        <v>224.61253</v>
      </c>
      <c r="D2868" s="11">
        <v>0.0970447641545198</v>
      </c>
      <c r="E2868" s="8">
        <f t="shared" si="1"/>
        <v>0.09497161214</v>
      </c>
      <c r="F2868" s="8"/>
    </row>
    <row r="2869">
      <c r="A2869" s="10">
        <v>44775.458333333336</v>
      </c>
      <c r="B2869" s="11">
        <v>256.34</v>
      </c>
      <c r="C2869" s="11">
        <v>232.65961</v>
      </c>
      <c r="D2869" s="11">
        <v>0.101781267492024</v>
      </c>
      <c r="E2869" s="8">
        <f t="shared" si="1"/>
        <v>0.09282488518</v>
      </c>
      <c r="F2869" s="8"/>
    </row>
    <row r="2870">
      <c r="A2870" s="10">
        <v>44775.5</v>
      </c>
      <c r="B2870" s="11">
        <v>261.49</v>
      </c>
      <c r="C2870" s="11">
        <v>240.48124</v>
      </c>
      <c r="D2870" s="11">
        <v>0.0873613259811867</v>
      </c>
      <c r="E2870" s="8">
        <f t="shared" si="1"/>
        <v>0.09002986489</v>
      </c>
      <c r="F2870" s="8"/>
    </row>
    <row r="2871">
      <c r="A2871" s="10">
        <v>44775.541666666664</v>
      </c>
      <c r="B2871" s="11">
        <v>266.58</v>
      </c>
      <c r="C2871" s="11">
        <v>247.32235</v>
      </c>
      <c r="D2871" s="11">
        <v>0.0778645763312534</v>
      </c>
      <c r="E2871" s="8">
        <f t="shared" si="1"/>
        <v>0.08638646686</v>
      </c>
      <c r="F2871" s="8"/>
    </row>
    <row r="2872">
      <c r="A2872" s="10">
        <v>44775.583333333336</v>
      </c>
      <c r="B2872" s="11">
        <v>245.71</v>
      </c>
      <c r="C2872" s="11">
        <v>254.03451</v>
      </c>
      <c r="D2872" s="11">
        <v>0.0327692091913024</v>
      </c>
      <c r="E2872" s="8">
        <f t="shared" si="1"/>
        <v>0.08449990448</v>
      </c>
      <c r="F2872" s="8"/>
    </row>
    <row r="2873">
      <c r="A2873" s="10">
        <v>44775.625</v>
      </c>
      <c r="B2873" s="11">
        <v>225.21</v>
      </c>
      <c r="C2873" s="11">
        <v>262.0622</v>
      </c>
      <c r="D2873" s="11">
        <v>0.140623867158254</v>
      </c>
      <c r="E2873" s="8">
        <f t="shared" si="1"/>
        <v>0.08977635492</v>
      </c>
      <c r="F2873" s="8"/>
    </row>
    <row r="2874">
      <c r="A2874" s="10">
        <v>44775.666666666664</v>
      </c>
      <c r="B2874" s="11">
        <v>231.84</v>
      </c>
      <c r="C2874" s="11">
        <v>269.1771</v>
      </c>
      <c r="D2874" s="11">
        <v>0.138708307653214</v>
      </c>
      <c r="E2874" s="8">
        <f t="shared" si="1"/>
        <v>0.0947907576</v>
      </c>
      <c r="F2874" s="8"/>
    </row>
    <row r="2875">
      <c r="A2875" s="10">
        <v>44775.708333333336</v>
      </c>
      <c r="B2875" s="11">
        <v>243.08</v>
      </c>
      <c r="C2875" s="11">
        <v>276.09933</v>
      </c>
      <c r="D2875" s="11">
        <v>0.119592213425508</v>
      </c>
      <c r="E2875" s="8">
        <f t="shared" si="1"/>
        <v>0.09775100926</v>
      </c>
      <c r="F2875" s="8"/>
    </row>
    <row r="2876">
      <c r="A2876" s="10">
        <v>44775.75</v>
      </c>
      <c r="B2876" s="11">
        <v>263.54</v>
      </c>
      <c r="C2876" s="11">
        <v>281.9127</v>
      </c>
      <c r="D2876" s="11">
        <v>0.0651715939012323</v>
      </c>
      <c r="E2876" s="8">
        <f t="shared" si="1"/>
        <v>0.09844936081</v>
      </c>
      <c r="F2876" s="8"/>
    </row>
    <row r="2877">
      <c r="A2877" s="10">
        <v>44775.791666666664</v>
      </c>
      <c r="B2877" s="11">
        <v>278.11</v>
      </c>
      <c r="C2877" s="11">
        <v>285.69875</v>
      </c>
      <c r="D2877" s="11">
        <v>0.0265620693125188</v>
      </c>
      <c r="E2877" s="8">
        <f t="shared" si="1"/>
        <v>0.09825823991</v>
      </c>
      <c r="F2877" s="8"/>
    </row>
    <row r="2878">
      <c r="A2878" s="10">
        <v>44775.833333333336</v>
      </c>
      <c r="B2878" s="11">
        <v>280.38</v>
      </c>
      <c r="C2878" s="11">
        <v>287.55292</v>
      </c>
      <c r="D2878" s="11">
        <v>0.0249446953972854</v>
      </c>
      <c r="E2878" s="8">
        <f t="shared" si="1"/>
        <v>0.09828761274</v>
      </c>
      <c r="F2878" s="8"/>
    </row>
    <row r="2879">
      <c r="A2879" s="10">
        <v>44775.875</v>
      </c>
      <c r="B2879" s="11">
        <v>284.27</v>
      </c>
      <c r="C2879" s="11">
        <v>288.20776</v>
      </c>
      <c r="D2879" s="11">
        <v>0.0136629214980194</v>
      </c>
      <c r="E2879" s="8">
        <f t="shared" si="1"/>
        <v>0.09859615102</v>
      </c>
      <c r="F2879" s="8"/>
    </row>
    <row r="2880">
      <c r="A2880" s="10">
        <v>44775.916666666664</v>
      </c>
      <c r="B2880" s="11">
        <v>286.16</v>
      </c>
      <c r="C2880" s="11">
        <v>287.61269</v>
      </c>
      <c r="D2880" s="11">
        <v>0.00505085502312141</v>
      </c>
      <c r="E2880" s="8">
        <f t="shared" si="1"/>
        <v>0.09855194183</v>
      </c>
      <c r="F2880" s="8"/>
    </row>
    <row r="2881">
      <c r="A2881" s="10">
        <v>44775.958333333336</v>
      </c>
      <c r="B2881" s="11">
        <v>288.44</v>
      </c>
      <c r="C2881" s="11">
        <v>286.95804</v>
      </c>
      <c r="D2881" s="11">
        <v>0.0051643787363477</v>
      </c>
      <c r="E2881" s="8">
        <f t="shared" si="1"/>
        <v>0.09802787038</v>
      </c>
      <c r="F2881" s="8"/>
    </row>
    <row r="2882">
      <c r="A2882" s="10">
        <v>44773.0</v>
      </c>
      <c r="B2882" s="11">
        <v>309.78</v>
      </c>
      <c r="C2882" s="11">
        <v>290.02431</v>
      </c>
      <c r="D2882" s="11">
        <v>0.0681173588517457</v>
      </c>
      <c r="E2882" s="8">
        <f t="shared" si="1"/>
        <v>0.1000675078</v>
      </c>
      <c r="F2882" s="8"/>
    </row>
    <row r="2883">
      <c r="A2883" s="10">
        <v>44773.041666666664</v>
      </c>
      <c r="B2883" s="11">
        <v>324.85</v>
      </c>
      <c r="C2883" s="11">
        <v>291.33291</v>
      </c>
      <c r="D2883" s="11">
        <v>0.115047386853754</v>
      </c>
      <c r="E2883" s="8">
        <f t="shared" si="1"/>
        <v>0.101809528</v>
      </c>
      <c r="F2883" s="8"/>
    </row>
    <row r="2884">
      <c r="A2884" s="10">
        <v>44773.083333333336</v>
      </c>
      <c r="B2884" s="11">
        <v>338.09</v>
      </c>
      <c r="C2884" s="11">
        <v>287.54297</v>
      </c>
      <c r="D2884" s="11">
        <v>0.175789482872768</v>
      </c>
      <c r="E2884" s="8">
        <f t="shared" si="1"/>
        <v>0.1028354934</v>
      </c>
      <c r="F2884" s="8"/>
    </row>
    <row r="2885">
      <c r="A2885" s="10">
        <v>44773.125</v>
      </c>
      <c r="B2885" s="11">
        <v>330.05</v>
      </c>
      <c r="C2885" s="11">
        <v>279.80016</v>
      </c>
      <c r="D2885" s="11">
        <v>0.179591891584336</v>
      </c>
      <c r="E2885" s="8">
        <f t="shared" si="1"/>
        <v>0.1029236242</v>
      </c>
      <c r="F2885" s="8"/>
    </row>
    <row r="2886">
      <c r="A2886" s="10">
        <v>44773.166666666664</v>
      </c>
      <c r="B2886" s="11">
        <v>310.18</v>
      </c>
      <c r="C2886" s="11">
        <v>270.48249</v>
      </c>
      <c r="D2886" s="11">
        <v>0.146765544786281</v>
      </c>
      <c r="E2886" s="8">
        <f t="shared" si="1"/>
        <v>0.1011124509</v>
      </c>
      <c r="F2886" s="8"/>
    </row>
    <row r="2887">
      <c r="A2887" s="10">
        <v>44773.208333333336</v>
      </c>
      <c r="B2887" s="11">
        <v>285.88</v>
      </c>
      <c r="C2887" s="11">
        <v>262.33885</v>
      </c>
      <c r="D2887" s="11">
        <v>0.0897356605779129</v>
      </c>
      <c r="E2887" s="8">
        <f t="shared" si="1"/>
        <v>0.09689522035</v>
      </c>
      <c r="F2887" s="8"/>
    </row>
    <row r="2888">
      <c r="A2888" s="10">
        <v>44773.25</v>
      </c>
      <c r="B2888" s="11">
        <v>266.44</v>
      </c>
      <c r="C2888" s="11">
        <v>257.18509</v>
      </c>
      <c r="D2888" s="11">
        <v>0.0359854064634928</v>
      </c>
      <c r="E2888" s="8">
        <f t="shared" si="1"/>
        <v>0.09086819276</v>
      </c>
      <c r="F2888" s="8"/>
    </row>
    <row r="2889">
      <c r="A2889" s="10">
        <v>44773.291666666664</v>
      </c>
      <c r="B2889" s="11">
        <v>256.04</v>
      </c>
      <c r="C2889" s="11">
        <v>254.44893</v>
      </c>
      <c r="D2889" s="11">
        <v>0.00625300330404231</v>
      </c>
      <c r="E2889" s="8">
        <f t="shared" si="1"/>
        <v>0.08404279464</v>
      </c>
      <c r="F2889" s="8"/>
    </row>
    <row r="2890">
      <c r="A2890" s="10">
        <v>44773.333333333336</v>
      </c>
      <c r="B2890" s="11">
        <v>249.84</v>
      </c>
      <c r="C2890" s="11">
        <v>254.3061</v>
      </c>
      <c r="D2890" s="11">
        <v>0.017561906694334</v>
      </c>
      <c r="E2890" s="8">
        <f t="shared" si="1"/>
        <v>0.07865473291</v>
      </c>
      <c r="F2890" s="8"/>
    </row>
    <row r="2891">
      <c r="A2891" s="10">
        <v>44773.375</v>
      </c>
      <c r="B2891" s="11">
        <v>246.77</v>
      </c>
      <c r="C2891" s="11">
        <v>257.38814</v>
      </c>
      <c r="D2891" s="11">
        <v>0.0412534159499346</v>
      </c>
      <c r="E2891" s="8">
        <f t="shared" si="1"/>
        <v>0.07551679597</v>
      </c>
      <c r="F2891" s="8"/>
    </row>
    <row r="2892">
      <c r="A2892" s="10">
        <v>44773.416666666664</v>
      </c>
      <c r="B2892" s="11">
        <v>244.83</v>
      </c>
      <c r="C2892" s="11">
        <v>262.95206</v>
      </c>
      <c r="D2892" s="11">
        <v>0.0689177335214639</v>
      </c>
      <c r="E2892" s="8">
        <f t="shared" si="1"/>
        <v>0.07434483636</v>
      </c>
      <c r="F2892" s="8"/>
    </row>
    <row r="2893">
      <c r="A2893" s="10">
        <v>44773.458333333336</v>
      </c>
      <c r="B2893" s="11">
        <v>247.64</v>
      </c>
      <c r="C2893" s="11">
        <v>270.14731</v>
      </c>
      <c r="D2893" s="11">
        <v>0.0833149513870784</v>
      </c>
      <c r="E2893" s="8">
        <f t="shared" si="1"/>
        <v>0.07357540652</v>
      </c>
      <c r="F2893" s="8"/>
    </row>
    <row r="2894">
      <c r="A2894" s="10">
        <v>44773.5</v>
      </c>
      <c r="B2894" s="11">
        <v>250.23</v>
      </c>
      <c r="C2894" s="11">
        <v>276.41011</v>
      </c>
      <c r="D2894" s="11">
        <v>0.0947147338424053</v>
      </c>
      <c r="E2894" s="8">
        <f t="shared" si="1"/>
        <v>0.07388179851</v>
      </c>
      <c r="F2894" s="8"/>
    </row>
    <row r="2895">
      <c r="A2895" s="10">
        <v>44773.541666666664</v>
      </c>
      <c r="B2895" s="11">
        <v>250.09</v>
      </c>
      <c r="C2895" s="11">
        <v>280.1993</v>
      </c>
      <c r="D2895" s="11">
        <v>0.107456728121733</v>
      </c>
      <c r="E2895" s="8">
        <f t="shared" si="1"/>
        <v>0.07511480484</v>
      </c>
      <c r="F2895" s="8"/>
    </row>
    <row r="2896">
      <c r="A2896" s="10">
        <v>44773.583333333336</v>
      </c>
      <c r="B2896" s="11">
        <v>240.03</v>
      </c>
      <c r="C2896" s="11">
        <v>281.00423</v>
      </c>
      <c r="D2896" s="11">
        <v>0.14581357013736</v>
      </c>
      <c r="E2896" s="8">
        <f t="shared" si="1"/>
        <v>0.07982498654</v>
      </c>
      <c r="F2896" s="8"/>
    </row>
    <row r="2897">
      <c r="A2897" s="10">
        <v>44773.625</v>
      </c>
      <c r="B2897" s="11">
        <v>236.6</v>
      </c>
      <c r="C2897" s="11">
        <v>281.43023</v>
      </c>
      <c r="D2897" s="11">
        <v>0.159294294717379</v>
      </c>
      <c r="E2897" s="8">
        <f t="shared" si="1"/>
        <v>0.08060292103</v>
      </c>
      <c r="F2897" s="8"/>
    </row>
    <row r="2898">
      <c r="A2898" s="10">
        <v>44773.666666666664</v>
      </c>
      <c r="B2898" s="11">
        <v>246.73</v>
      </c>
      <c r="C2898" s="11">
        <v>281.27251</v>
      </c>
      <c r="D2898" s="11">
        <v>0.122807984328081</v>
      </c>
      <c r="E2898" s="8">
        <f t="shared" si="1"/>
        <v>0.07994040755</v>
      </c>
      <c r="F2898" s="8"/>
    </row>
    <row r="2899">
      <c r="A2899" s="10">
        <v>44773.708333333336</v>
      </c>
      <c r="B2899" s="11">
        <v>266.08</v>
      </c>
      <c r="C2899" s="11">
        <v>281.60354</v>
      </c>
      <c r="D2899" s="11">
        <v>0.0551255144022693</v>
      </c>
      <c r="E2899" s="8">
        <f t="shared" si="1"/>
        <v>0.07725429509</v>
      </c>
      <c r="F2899" s="8"/>
    </row>
    <row r="2900">
      <c r="A2900" s="10">
        <v>44773.75</v>
      </c>
      <c r="B2900" s="11">
        <v>283.31</v>
      </c>
      <c r="C2900" s="11">
        <v>282.0231</v>
      </c>
      <c r="D2900" s="11">
        <v>0.00456310139133994</v>
      </c>
      <c r="E2900" s="8">
        <f t="shared" si="1"/>
        <v>0.07472894124</v>
      </c>
      <c r="F2900" s="8"/>
    </row>
    <row r="2901">
      <c r="A2901" s="10">
        <v>44773.791666666664</v>
      </c>
      <c r="B2901" s="11">
        <v>298.59</v>
      </c>
      <c r="C2901" s="11">
        <v>282.42404</v>
      </c>
      <c r="D2901" s="11">
        <v>0.057240028150578</v>
      </c>
      <c r="E2901" s="8">
        <f t="shared" si="1"/>
        <v>0.07600718952</v>
      </c>
      <c r="F2901" s="8"/>
    </row>
    <row r="2902">
      <c r="A2902" s="10">
        <v>44773.833333333336</v>
      </c>
      <c r="B2902" s="11">
        <v>306.33</v>
      </c>
      <c r="C2902" s="11">
        <v>283.68016</v>
      </c>
      <c r="D2902" s="11">
        <v>0.0798428765691614</v>
      </c>
      <c r="E2902" s="8">
        <f t="shared" si="1"/>
        <v>0.07829461374</v>
      </c>
      <c r="F2902" s="8"/>
    </row>
    <row r="2903">
      <c r="A2903" s="10">
        <v>44773.875</v>
      </c>
      <c r="B2903" s="11">
        <v>313.37</v>
      </c>
      <c r="C2903" s="11">
        <v>286.76794</v>
      </c>
      <c r="D2903" s="11">
        <v>0.0927651117485448</v>
      </c>
      <c r="E2903" s="8">
        <f t="shared" si="1"/>
        <v>0.08159053833</v>
      </c>
      <c r="F2903" s="8"/>
    </row>
    <row r="2904">
      <c r="A2904" s="10">
        <v>44773.916666666664</v>
      </c>
      <c r="B2904" s="11">
        <v>317.07</v>
      </c>
      <c r="C2904" s="11">
        <v>291.10705</v>
      </c>
      <c r="D2904" s="11">
        <v>0.0891869502988676</v>
      </c>
      <c r="E2904" s="8">
        <f t="shared" si="1"/>
        <v>0.08509620897</v>
      </c>
      <c r="F2904" s="8"/>
    </row>
    <row r="2905">
      <c r="A2905" s="10">
        <v>44773.958333333336</v>
      </c>
      <c r="B2905" s="11">
        <v>318.7</v>
      </c>
      <c r="C2905" s="11">
        <v>296.28229</v>
      </c>
      <c r="D2905" s="11">
        <v>0.0756633479510368</v>
      </c>
      <c r="E2905" s="8">
        <f t="shared" si="1"/>
        <v>0.08803366602</v>
      </c>
      <c r="F2905" s="8"/>
    </row>
    <row r="2906">
      <c r="A2906" s="10">
        <v>44774.0</v>
      </c>
      <c r="B2906" s="11">
        <v>320.6</v>
      </c>
      <c r="C2906" s="11">
        <v>298.18479</v>
      </c>
      <c r="D2906" s="11">
        <v>0.0751722111647612</v>
      </c>
      <c r="E2906" s="8">
        <f t="shared" si="1"/>
        <v>0.0883276182</v>
      </c>
      <c r="F2906" s="8"/>
    </row>
    <row r="2907">
      <c r="A2907" s="10">
        <v>44774.041666666664</v>
      </c>
      <c r="B2907" s="11">
        <v>331.57</v>
      </c>
      <c r="C2907" s="11">
        <v>288.47663</v>
      </c>
      <c r="D2907" s="11">
        <v>0.149382534037505</v>
      </c>
      <c r="E2907" s="8">
        <f t="shared" si="1"/>
        <v>0.08975824933</v>
      </c>
      <c r="F2907" s="8"/>
    </row>
    <row r="2908">
      <c r="A2908" s="10">
        <v>44774.083333333336</v>
      </c>
      <c r="B2908" s="11">
        <v>340.09</v>
      </c>
      <c r="C2908" s="11">
        <v>274.6965</v>
      </c>
      <c r="D2908" s="11">
        <v>0.238057274118891</v>
      </c>
      <c r="E2908" s="8">
        <f t="shared" si="1"/>
        <v>0.09235274064</v>
      </c>
      <c r="F2908" s="8"/>
    </row>
    <row r="2909">
      <c r="A2909" s="10">
        <v>44774.125</v>
      </c>
      <c r="B2909" s="11">
        <v>326.27</v>
      </c>
      <c r="C2909" s="11">
        <v>259.50589</v>
      </c>
      <c r="D2909" s="11">
        <v>0.257273967847126</v>
      </c>
      <c r="E2909" s="8">
        <f t="shared" si="1"/>
        <v>0.09558949381</v>
      </c>
      <c r="F2909" s="8"/>
    </row>
    <row r="2910">
      <c r="A2910" s="10">
        <v>44774.166666666664</v>
      </c>
      <c r="B2910" s="11">
        <v>306.17</v>
      </c>
      <c r="C2910" s="11">
        <v>244.59926</v>
      </c>
      <c r="D2910" s="11">
        <v>0.251720876015732</v>
      </c>
      <c r="E2910" s="8">
        <f t="shared" si="1"/>
        <v>0.09996263261</v>
      </c>
      <c r="F2910" s="8"/>
    </row>
    <row r="2911">
      <c r="A2911" s="10">
        <v>44774.208333333336</v>
      </c>
      <c r="B2911" s="11">
        <v>282.36</v>
      </c>
      <c r="C2911" s="11">
        <v>232.1118</v>
      </c>
      <c r="D2911" s="11">
        <v>0.216482746676386</v>
      </c>
      <c r="E2911" s="8">
        <f t="shared" si="1"/>
        <v>0.1052437612</v>
      </c>
      <c r="F2911" s="8"/>
    </row>
    <row r="2912">
      <c r="A2912" s="10">
        <v>44774.25</v>
      </c>
      <c r="B2912" s="11">
        <v>266.53</v>
      </c>
      <c r="C2912" s="11">
        <v>224.2782</v>
      </c>
      <c r="D2912" s="11">
        <v>0.188390133325485</v>
      </c>
      <c r="E2912" s="8">
        <f t="shared" si="1"/>
        <v>0.1115939582</v>
      </c>
      <c r="F2912" s="8"/>
    </row>
    <row r="2913">
      <c r="A2913" s="10">
        <v>44774.291666666664</v>
      </c>
      <c r="B2913" s="11">
        <v>257.01</v>
      </c>
      <c r="C2913" s="11">
        <v>220.83997</v>
      </c>
      <c r="D2913" s="11">
        <v>0.163783892924817</v>
      </c>
      <c r="E2913" s="8">
        <f t="shared" si="1"/>
        <v>0.1181577452</v>
      </c>
      <c r="F2913" s="8"/>
    </row>
    <row r="2914">
      <c r="A2914" s="10">
        <v>44774.333333333336</v>
      </c>
      <c r="B2914" s="11">
        <v>251.12</v>
      </c>
      <c r="C2914" s="11">
        <v>222.11658</v>
      </c>
      <c r="D2914" s="11">
        <v>0.130577465221191</v>
      </c>
      <c r="E2914" s="8">
        <f t="shared" si="1"/>
        <v>0.1228667268</v>
      </c>
      <c r="F2914" s="8"/>
    </row>
    <row r="2915">
      <c r="A2915" s="10">
        <v>44774.375</v>
      </c>
      <c r="B2915" s="11">
        <v>250.79</v>
      </c>
      <c r="C2915" s="11">
        <v>227.96796</v>
      </c>
      <c r="D2915" s="11">
        <v>0.100110734859407</v>
      </c>
      <c r="E2915" s="8">
        <f t="shared" si="1"/>
        <v>0.1253191151</v>
      </c>
      <c r="F2915" s="8"/>
    </row>
    <row r="2916">
      <c r="A2916" s="10">
        <v>44774.416666666664</v>
      </c>
      <c r="B2916" s="11">
        <v>257.12</v>
      </c>
      <c r="C2916" s="11">
        <v>237.73834</v>
      </c>
      <c r="D2916" s="11">
        <v>0.0815251759560532</v>
      </c>
      <c r="E2916" s="8">
        <f t="shared" si="1"/>
        <v>0.1258444252</v>
      </c>
      <c r="F2916" s="8"/>
    </row>
    <row r="2917">
      <c r="A2917" s="10">
        <v>44774.458333333336</v>
      </c>
      <c r="B2917" s="11">
        <v>260.92</v>
      </c>
      <c r="C2917" s="11">
        <v>250.31634</v>
      </c>
      <c r="D2917" s="11">
        <v>0.0423610380369096</v>
      </c>
      <c r="E2917" s="8">
        <f t="shared" si="1"/>
        <v>0.1241380122</v>
      </c>
      <c r="F2917" s="8"/>
    </row>
    <row r="2918">
      <c r="A2918" s="10">
        <v>44774.5</v>
      </c>
      <c r="B2918" s="11">
        <v>270.99</v>
      </c>
      <c r="C2918" s="11">
        <v>262.87108</v>
      </c>
      <c r="D2918" s="11">
        <v>0.0308855580461723</v>
      </c>
      <c r="E2918" s="8">
        <f t="shared" si="1"/>
        <v>0.1214784632</v>
      </c>
      <c r="F2918" s="8"/>
    </row>
    <row r="2919">
      <c r="A2919" s="10">
        <v>44774.541666666664</v>
      </c>
      <c r="B2919" s="11">
        <v>281.61</v>
      </c>
      <c r="C2919" s="11">
        <v>274.00913</v>
      </c>
      <c r="D2919" s="11">
        <v>0.0277394771480789</v>
      </c>
      <c r="E2919" s="8">
        <f t="shared" si="1"/>
        <v>0.118156911</v>
      </c>
      <c r="F2919" s="8"/>
    </row>
    <row r="2920">
      <c r="A2920" s="10">
        <v>44774.583333333336</v>
      </c>
      <c r="B2920" s="11">
        <v>268.74</v>
      </c>
      <c r="C2920" s="11">
        <v>285.03655</v>
      </c>
      <c r="D2920" s="11">
        <v>0.0571735449366053</v>
      </c>
      <c r="E2920" s="8">
        <f t="shared" si="1"/>
        <v>0.1144635767</v>
      </c>
      <c r="F2920" s="8"/>
    </row>
    <row r="2921">
      <c r="A2921" s="10">
        <v>44774.625</v>
      </c>
      <c r="B2921" s="11">
        <v>256.71</v>
      </c>
      <c r="C2921" s="11">
        <v>297.07548</v>
      </c>
      <c r="D2921" s="11">
        <v>0.135876175307366</v>
      </c>
      <c r="E2921" s="8">
        <f t="shared" si="1"/>
        <v>0.1134878217</v>
      </c>
      <c r="F2921" s="8"/>
    </row>
    <row r="2922">
      <c r="A2922" s="10">
        <v>44774.666666666664</v>
      </c>
      <c r="B2922" s="11">
        <v>267.71</v>
      </c>
      <c r="C2922" s="11">
        <v>307.13876</v>
      </c>
      <c r="D2922" s="11">
        <v>0.12837441943179</v>
      </c>
      <c r="E2922" s="8">
        <f t="shared" si="1"/>
        <v>0.1137197565</v>
      </c>
      <c r="F2922" s="8"/>
    </row>
    <row r="2923">
      <c r="A2923" s="10">
        <v>44774.708333333336</v>
      </c>
      <c r="B2923" s="11">
        <v>301.92</v>
      </c>
      <c r="C2923" s="11">
        <v>316.79899</v>
      </c>
      <c r="D2923" s="11">
        <v>0.0469666585742586</v>
      </c>
      <c r="E2923" s="8">
        <f t="shared" si="1"/>
        <v>0.1133798042</v>
      </c>
      <c r="F2923" s="8"/>
    </row>
    <row r="2924">
      <c r="A2924" s="10">
        <v>44774.75</v>
      </c>
      <c r="B2924" s="11">
        <v>317.92</v>
      </c>
      <c r="C2924" s="11">
        <v>325.22584</v>
      </c>
      <c r="D2924" s="11">
        <v>0.0224638977025933</v>
      </c>
      <c r="E2924" s="8">
        <f t="shared" si="1"/>
        <v>0.1141256707</v>
      </c>
      <c r="F2924" s="8"/>
    </row>
    <row r="2925">
      <c r="A2925" s="10">
        <v>44774.791666666664</v>
      </c>
      <c r="B2925" s="11">
        <v>322.61</v>
      </c>
      <c r="C2925" s="11">
        <v>330.66498</v>
      </c>
      <c r="D2925" s="11">
        <v>0.0243599428037405</v>
      </c>
      <c r="E2925" s="8">
        <f t="shared" si="1"/>
        <v>0.1127556671</v>
      </c>
      <c r="F2925" s="8"/>
    </row>
    <row r="2926">
      <c r="A2926" s="10">
        <v>44774.833333333336</v>
      </c>
      <c r="B2926" s="11">
        <v>322.27</v>
      </c>
      <c r="C2926" s="11">
        <v>332.84775</v>
      </c>
      <c r="D2926" s="11">
        <v>0.0317795448519632</v>
      </c>
      <c r="E2926" s="8">
        <f t="shared" si="1"/>
        <v>0.1107530283</v>
      </c>
      <c r="F2926" s="8"/>
    </row>
    <row r="2927">
      <c r="A2927" s="10">
        <v>44774.875</v>
      </c>
      <c r="B2927" s="11">
        <v>313.67</v>
      </c>
      <c r="C2927" s="11">
        <v>333.02575</v>
      </c>
      <c r="D2927" s="11">
        <v>0.0581208810429824</v>
      </c>
      <c r="E2927" s="8">
        <f t="shared" si="1"/>
        <v>0.1093095187</v>
      </c>
      <c r="F2927" s="8"/>
    </row>
    <row r="2928">
      <c r="A2928" s="10">
        <v>44774.916666666664</v>
      </c>
      <c r="B2928" s="11">
        <v>307.97</v>
      </c>
      <c r="C2928" s="11">
        <v>331.31871</v>
      </c>
      <c r="D2928" s="11">
        <v>0.0704720539326015</v>
      </c>
      <c r="E2928" s="8">
        <f t="shared" si="1"/>
        <v>0.1085297313</v>
      </c>
      <c r="F2928" s="8"/>
    </row>
    <row r="2929">
      <c r="A2929" s="10">
        <v>44774.958333333336</v>
      </c>
      <c r="B2929" s="11">
        <v>305.13</v>
      </c>
      <c r="C2929" s="11">
        <v>328.53823</v>
      </c>
      <c r="D2929" s="11">
        <v>0.0712496381319154</v>
      </c>
      <c r="E2929" s="8">
        <f t="shared" si="1"/>
        <v>0.1083458268</v>
      </c>
      <c r="F2929" s="8"/>
    </row>
    <row r="2930">
      <c r="A2930" s="10">
        <v>44775.0</v>
      </c>
      <c r="B2930" s="11">
        <v>303.65</v>
      </c>
      <c r="C2930" s="11">
        <v>317.39671</v>
      </c>
      <c r="D2930" s="11">
        <v>0.0433108144063623</v>
      </c>
      <c r="E2930" s="8">
        <f t="shared" si="1"/>
        <v>0.1070182686</v>
      </c>
      <c r="F2930" s="8"/>
    </row>
    <row r="2931">
      <c r="A2931" s="10">
        <v>44775.041666666664</v>
      </c>
      <c r="B2931" s="11">
        <v>312.98</v>
      </c>
      <c r="C2931" s="11">
        <v>311.58173</v>
      </c>
      <c r="D2931" s="11">
        <v>0.00448765080032139</v>
      </c>
      <c r="E2931" s="8">
        <f t="shared" si="1"/>
        <v>0.1009809818</v>
      </c>
      <c r="F2931" s="8"/>
    </row>
    <row r="2932">
      <c r="A2932" s="10">
        <v>44775.083333333336</v>
      </c>
      <c r="B2932" s="11">
        <v>323.57</v>
      </c>
      <c r="C2932" s="11">
        <v>300.1764</v>
      </c>
      <c r="D2932" s="11">
        <v>0.0779328421554792</v>
      </c>
      <c r="E2932" s="8">
        <f t="shared" si="1"/>
        <v>0.09430913042</v>
      </c>
      <c r="F2932" s="8"/>
    </row>
    <row r="2933">
      <c r="A2933" s="10">
        <v>44775.125</v>
      </c>
      <c r="B2933" s="11">
        <v>314.25</v>
      </c>
      <c r="C2933" s="11">
        <v>284.60598</v>
      </c>
      <c r="D2933" s="11">
        <v>0.104158106586516</v>
      </c>
      <c r="E2933" s="8">
        <f t="shared" si="1"/>
        <v>0.08792930287</v>
      </c>
      <c r="F2933" s="8"/>
    </row>
    <row r="2934">
      <c r="A2934" s="10">
        <v>44775.166666666664</v>
      </c>
      <c r="B2934" s="11">
        <v>298.48</v>
      </c>
      <c r="C2934" s="11">
        <v>267.54666</v>
      </c>
      <c r="D2934" s="11">
        <v>0.115618486883745</v>
      </c>
      <c r="E2934" s="8">
        <f t="shared" si="1"/>
        <v>0.08225836999</v>
      </c>
      <c r="F2934" s="8"/>
    </row>
    <row r="2935">
      <c r="A2935" s="10">
        <v>44775.208333333336</v>
      </c>
      <c r="B2935" s="11">
        <v>280.65</v>
      </c>
      <c r="C2935" s="11">
        <v>251.70573</v>
      </c>
      <c r="D2935" s="11">
        <v>0.114992495403263</v>
      </c>
      <c r="E2935" s="8">
        <f t="shared" si="1"/>
        <v>0.07802960952</v>
      </c>
      <c r="F2935" s="8"/>
    </row>
    <row r="2936">
      <c r="A2936" s="10">
        <v>44775.25</v>
      </c>
      <c r="B2936" s="11">
        <v>264.69</v>
      </c>
      <c r="C2936" s="11">
        <v>239.48507</v>
      </c>
      <c r="D2936" s="11">
        <v>0.105246352100362</v>
      </c>
      <c r="E2936" s="8">
        <f t="shared" si="1"/>
        <v>0.0745652853</v>
      </c>
      <c r="F2936" s="8"/>
    </row>
    <row r="2937">
      <c r="A2937" s="10">
        <v>44775.291666666664</v>
      </c>
      <c r="B2937" s="11">
        <v>254.58</v>
      </c>
      <c r="C2937" s="11">
        <v>231.37641</v>
      </c>
      <c r="D2937" s="11">
        <v>0.100285029057197</v>
      </c>
      <c r="E2937" s="8">
        <f t="shared" si="1"/>
        <v>0.07191949931</v>
      </c>
      <c r="F2937" s="8"/>
    </row>
    <row r="2938">
      <c r="A2938" s="10">
        <v>44775.333333333336</v>
      </c>
      <c r="B2938" s="11">
        <v>247.83</v>
      </c>
      <c r="C2938" s="11">
        <v>227.58542</v>
      </c>
      <c r="D2938" s="11">
        <v>0.0889537651401395</v>
      </c>
      <c r="E2938" s="8">
        <f t="shared" si="1"/>
        <v>0.07018517847</v>
      </c>
      <c r="F2938" s="8"/>
    </row>
    <row r="2939">
      <c r="A2939" s="10">
        <v>44775.375</v>
      </c>
      <c r="B2939" s="11">
        <v>244.16</v>
      </c>
      <c r="C2939" s="11">
        <v>227.94389</v>
      </c>
      <c r="D2939" s="11">
        <v>0.0711407969742026</v>
      </c>
      <c r="E2939" s="8">
        <f t="shared" si="1"/>
        <v>0.06897809773</v>
      </c>
      <c r="F2939" s="8"/>
    </row>
    <row r="2940">
      <c r="A2940" s="10">
        <v>44775.416666666664</v>
      </c>
      <c r="B2940" s="11">
        <v>246.41</v>
      </c>
      <c r="C2940" s="11">
        <v>232.45924</v>
      </c>
      <c r="D2940" s="11">
        <v>0.060013789944422</v>
      </c>
      <c r="E2940" s="8">
        <f t="shared" si="1"/>
        <v>0.06808178997</v>
      </c>
      <c r="F2940" s="8"/>
    </row>
    <row r="2941">
      <c r="A2941" s="10">
        <v>44775.458333333336</v>
      </c>
      <c r="B2941" s="11">
        <v>256.34</v>
      </c>
      <c r="C2941" s="11">
        <v>240.10768</v>
      </c>
      <c r="D2941" s="11">
        <v>0.0676043348550949</v>
      </c>
      <c r="E2941" s="8">
        <f t="shared" si="1"/>
        <v>0.06913359401</v>
      </c>
      <c r="F2941" s="8"/>
    </row>
    <row r="2942">
      <c r="A2942" s="10">
        <v>44775.5</v>
      </c>
      <c r="B2942" s="11">
        <v>261.49</v>
      </c>
      <c r="C2942" s="11">
        <v>247.96842</v>
      </c>
      <c r="D2942" s="11">
        <v>0.0545294437090013</v>
      </c>
      <c r="E2942" s="8">
        <f t="shared" si="1"/>
        <v>0.07011875591</v>
      </c>
      <c r="F2942" s="8"/>
    </row>
    <row r="2943">
      <c r="A2943" s="10">
        <v>44775.541666666664</v>
      </c>
      <c r="B2943" s="11">
        <v>266.58</v>
      </c>
      <c r="C2943" s="11">
        <v>254.26856</v>
      </c>
      <c r="D2943" s="11">
        <v>0.0484190416620913</v>
      </c>
      <c r="E2943" s="8">
        <f t="shared" si="1"/>
        <v>0.07098040443</v>
      </c>
      <c r="F2943" s="8"/>
    </row>
    <row r="2944">
      <c r="A2944" s="10">
        <v>44775.583333333336</v>
      </c>
      <c r="B2944" s="11">
        <v>245.71</v>
      </c>
      <c r="C2944" s="11">
        <v>259.53353</v>
      </c>
      <c r="D2944" s="11">
        <v>0.0532629830141792</v>
      </c>
      <c r="E2944" s="8">
        <f t="shared" si="1"/>
        <v>0.07081746435</v>
      </c>
      <c r="F2944" s="8"/>
    </row>
    <row r="2945">
      <c r="A2945" s="10">
        <v>44775.625</v>
      </c>
      <c r="B2945" s="11">
        <v>225.21</v>
      </c>
      <c r="C2945" s="11">
        <v>266.11062</v>
      </c>
      <c r="D2945" s="11">
        <v>0.153697811834792</v>
      </c>
      <c r="E2945" s="8">
        <f t="shared" si="1"/>
        <v>0.07156003254</v>
      </c>
      <c r="F2945" s="8"/>
    </row>
    <row r="2946">
      <c r="A2946" s="10">
        <v>44775.666666666664</v>
      </c>
      <c r="B2946" s="11">
        <v>231.84</v>
      </c>
      <c r="C2946" s="11">
        <v>272.63897</v>
      </c>
      <c r="D2946" s="11">
        <v>0.14964467478732</v>
      </c>
      <c r="E2946" s="8">
        <f t="shared" si="1"/>
        <v>0.07244629318</v>
      </c>
      <c r="F2946" s="8"/>
    </row>
    <row r="2947">
      <c r="A2947" s="10">
        <v>44775.708333333336</v>
      </c>
      <c r="B2947" s="11">
        <v>243.08</v>
      </c>
      <c r="C2947" s="11">
        <v>280.65672</v>
      </c>
      <c r="D2947" s="11">
        <v>0.133888545408782</v>
      </c>
      <c r="E2947" s="8">
        <f t="shared" si="1"/>
        <v>0.07606803847</v>
      </c>
      <c r="F2947" s="8"/>
    </row>
    <row r="2948">
      <c r="A2948" s="10">
        <v>44775.75</v>
      </c>
      <c r="B2948" s="11">
        <v>263.54</v>
      </c>
      <c r="C2948" s="11">
        <v>289.10495</v>
      </c>
      <c r="D2948" s="11">
        <v>0.0884279221092546</v>
      </c>
      <c r="E2948" s="8">
        <f t="shared" si="1"/>
        <v>0.07881653948</v>
      </c>
      <c r="F2948" s="8"/>
    </row>
    <row r="2949">
      <c r="A2949" s="10">
        <v>44775.791666666664</v>
      </c>
      <c r="B2949" s="11">
        <v>278.11</v>
      </c>
      <c r="C2949" s="11">
        <v>295.96923</v>
      </c>
      <c r="D2949" s="11">
        <v>0.0603415091494476</v>
      </c>
      <c r="E2949" s="8">
        <f t="shared" si="1"/>
        <v>0.08031577141</v>
      </c>
      <c r="F2949" s="8"/>
    </row>
    <row r="2950">
      <c r="A2950" s="10">
        <v>44775.833333333336</v>
      </c>
      <c r="B2950" s="11">
        <v>280.38</v>
      </c>
      <c r="C2950" s="11">
        <v>300.51123</v>
      </c>
      <c r="D2950" s="11">
        <v>0.0669899424390896</v>
      </c>
      <c r="E2950" s="8">
        <f t="shared" si="1"/>
        <v>0.08178287131</v>
      </c>
      <c r="F2950" s="8"/>
    </row>
    <row r="2951">
      <c r="A2951" s="10">
        <v>44775.875</v>
      </c>
      <c r="B2951" s="11">
        <v>284.27</v>
      </c>
      <c r="C2951" s="11">
        <v>303.73131</v>
      </c>
      <c r="D2951" s="11">
        <v>0.0640740989132797</v>
      </c>
      <c r="E2951" s="8">
        <f t="shared" si="1"/>
        <v>0.08203092206</v>
      </c>
      <c r="F2951" s="8"/>
    </row>
    <row r="2952">
      <c r="A2952" s="10">
        <v>44775.916666666664</v>
      </c>
      <c r="B2952" s="11">
        <v>286.16</v>
      </c>
      <c r="C2952" s="11">
        <v>306.34699</v>
      </c>
      <c r="D2952" s="11">
        <v>0.0658958326961201</v>
      </c>
      <c r="E2952" s="8">
        <f t="shared" si="1"/>
        <v>0.08184024617</v>
      </c>
      <c r="F2952" s="8"/>
    </row>
    <row r="2953">
      <c r="A2953" s="10">
        <v>44775.958333333336</v>
      </c>
      <c r="B2953" s="11">
        <v>288.44</v>
      </c>
      <c r="C2953" s="11">
        <v>309.21252</v>
      </c>
      <c r="D2953" s="11">
        <v>0.0671787804711141</v>
      </c>
      <c r="E2953" s="8">
        <f t="shared" si="1"/>
        <v>0.0816706271</v>
      </c>
      <c r="F2953" s="8"/>
    </row>
    <row r="2954">
      <c r="A2954" s="10">
        <v>44776.0</v>
      </c>
      <c r="B2954" s="11">
        <v>293.38</v>
      </c>
      <c r="C2954" s="11">
        <v>291.60041</v>
      </c>
      <c r="D2954" s="11">
        <v>0.00610283778407576</v>
      </c>
      <c r="E2954" s="8">
        <f t="shared" si="1"/>
        <v>0.08012029474</v>
      </c>
      <c r="F2954" s="8"/>
    </row>
    <row r="2955">
      <c r="A2955" s="10">
        <v>44776.041666666664</v>
      </c>
      <c r="B2955" s="11">
        <v>305.6</v>
      </c>
      <c r="C2955" s="11">
        <v>288.95182</v>
      </c>
      <c r="D2955" s="11">
        <v>0.0576157644551262</v>
      </c>
      <c r="E2955" s="8">
        <f t="shared" si="1"/>
        <v>0.08233396615</v>
      </c>
      <c r="F2955" s="8"/>
    </row>
    <row r="2956">
      <c r="A2956" s="10">
        <v>44776.083333333336</v>
      </c>
      <c r="B2956" s="11">
        <v>318.77</v>
      </c>
      <c r="C2956" s="11">
        <v>282.53086</v>
      </c>
      <c r="D2956" s="11">
        <v>0.128266129937097</v>
      </c>
      <c r="E2956" s="8">
        <f t="shared" si="1"/>
        <v>0.08443118647</v>
      </c>
      <c r="F2956" s="8"/>
    </row>
    <row r="2957">
      <c r="A2957" s="10">
        <v>44776.125</v>
      </c>
      <c r="B2957" s="11">
        <v>306.88</v>
      </c>
      <c r="C2957" s="11">
        <v>272.18831</v>
      </c>
      <c r="D2957" s="11">
        <v>0.127454738963624</v>
      </c>
      <c r="E2957" s="8">
        <f t="shared" si="1"/>
        <v>0.08540187949</v>
      </c>
      <c r="F2957" s="8"/>
    </row>
    <row r="2958">
      <c r="A2958" s="10">
        <v>44776.166666666664</v>
      </c>
      <c r="B2958" s="11">
        <v>284.4</v>
      </c>
      <c r="C2958" s="11">
        <v>258.37541</v>
      </c>
      <c r="D2958" s="11">
        <v>0.100723942731237</v>
      </c>
      <c r="E2958" s="8">
        <f t="shared" si="1"/>
        <v>0.08478127348</v>
      </c>
      <c r="F2958" s="8"/>
    </row>
    <row r="2959">
      <c r="A2959" s="10">
        <v>44776.208333333336</v>
      </c>
      <c r="B2959" s="11">
        <v>258.85</v>
      </c>
      <c r="C2959" s="11">
        <v>242.79901</v>
      </c>
      <c r="D2959" s="11">
        <v>0.0661081361081332</v>
      </c>
      <c r="E2959" s="8">
        <f t="shared" si="1"/>
        <v>0.08274442518</v>
      </c>
      <c r="F2959" s="8"/>
    </row>
    <row r="2960">
      <c r="A2960" s="10">
        <v>44776.25</v>
      </c>
      <c r="B2960" s="11">
        <v>239.32</v>
      </c>
      <c r="C2960" s="11">
        <v>228.734</v>
      </c>
      <c r="D2960" s="11">
        <v>0.046280832757701</v>
      </c>
      <c r="E2960" s="8">
        <f t="shared" si="1"/>
        <v>0.08028752854</v>
      </c>
      <c r="F2960" s="8"/>
    </row>
    <row r="2961">
      <c r="A2961" s="10">
        <v>44776.291666666664</v>
      </c>
      <c r="B2961" s="11">
        <v>229.35</v>
      </c>
      <c r="C2961" s="11">
        <v>218.51039</v>
      </c>
      <c r="D2961" s="11">
        <v>0.0496068402056304</v>
      </c>
      <c r="E2961" s="8">
        <f t="shared" si="1"/>
        <v>0.07817593734</v>
      </c>
      <c r="F2961" s="8"/>
    </row>
    <row r="2962">
      <c r="A2962" s="10">
        <v>44776.333333333336</v>
      </c>
      <c r="B2962" s="11">
        <v>221.03</v>
      </c>
      <c r="C2962" s="11">
        <v>213.74332</v>
      </c>
      <c r="D2962" s="11">
        <v>0.0340907963813792</v>
      </c>
      <c r="E2962" s="8">
        <f t="shared" si="1"/>
        <v>0.0758899803</v>
      </c>
      <c r="F2962" s="8"/>
    </row>
    <row r="2963">
      <c r="A2963" s="10">
        <v>44776.375</v>
      </c>
      <c r="B2963" s="11">
        <v>218.29</v>
      </c>
      <c r="C2963" s="11">
        <v>214.95234</v>
      </c>
      <c r="D2963" s="11">
        <v>0.0155274420366858</v>
      </c>
      <c r="E2963" s="8">
        <f t="shared" si="1"/>
        <v>0.07357275718</v>
      </c>
      <c r="F2963" s="8"/>
    </row>
    <row r="2964">
      <c r="A2964" s="10">
        <v>44776.416666666664</v>
      </c>
      <c r="B2964" s="11">
        <v>218.87</v>
      </c>
      <c r="C2964" s="11">
        <v>221.73254</v>
      </c>
      <c r="D2964" s="11">
        <v>0.0129098778194666</v>
      </c>
      <c r="E2964" s="8">
        <f t="shared" si="1"/>
        <v>0.07161009418</v>
      </c>
      <c r="F2964" s="8"/>
    </row>
    <row r="2965">
      <c r="A2965" s="10">
        <v>44776.458333333336</v>
      </c>
      <c r="B2965" s="11">
        <v>222.98</v>
      </c>
      <c r="C2965" s="11">
        <v>232.50936</v>
      </c>
      <c r="D2965" s="11">
        <v>0.0409848446531356</v>
      </c>
      <c r="E2965" s="8">
        <f t="shared" si="1"/>
        <v>0.07050094875</v>
      </c>
      <c r="F2965" s="8"/>
    </row>
    <row r="2966">
      <c r="A2966" s="10">
        <v>44776.5</v>
      </c>
      <c r="B2966" s="11">
        <v>232.53</v>
      </c>
      <c r="C2966" s="11">
        <v>244.20671</v>
      </c>
      <c r="D2966" s="11">
        <v>0.047814861434397</v>
      </c>
      <c r="E2966" s="8">
        <f t="shared" si="1"/>
        <v>0.07022117449</v>
      </c>
      <c r="F2966" s="8"/>
    </row>
    <row r="2967">
      <c r="A2967" s="10">
        <v>44776.541666666664</v>
      </c>
      <c r="B2967" s="11">
        <v>235.32</v>
      </c>
      <c r="C2967" s="11">
        <v>255.61059</v>
      </c>
      <c r="D2967" s="11">
        <v>0.0793808660274991</v>
      </c>
      <c r="E2967" s="8">
        <f t="shared" si="1"/>
        <v>0.0715112505</v>
      </c>
      <c r="F2967" s="8"/>
    </row>
    <row r="2968">
      <c r="A2968" s="10">
        <v>44776.583333333336</v>
      </c>
      <c r="B2968" s="11">
        <v>218.38</v>
      </c>
      <c r="C2968" s="11">
        <v>267.05233</v>
      </c>
      <c r="D2968" s="11">
        <v>0.18225764965241</v>
      </c>
      <c r="E2968" s="8">
        <f t="shared" si="1"/>
        <v>0.07688602828</v>
      </c>
      <c r="F2968" s="8"/>
    </row>
    <row r="2969">
      <c r="A2969" s="10">
        <v>44776.625</v>
      </c>
      <c r="B2969" s="11">
        <v>216.18</v>
      </c>
      <c r="C2969" s="11">
        <v>279.32447</v>
      </c>
      <c r="D2969" s="11">
        <v>0.226061361541292</v>
      </c>
      <c r="E2969" s="8">
        <f t="shared" si="1"/>
        <v>0.07990117619</v>
      </c>
      <c r="F2969" s="8"/>
    </row>
    <row r="2970">
      <c r="A2970" s="10">
        <v>44776.666666666664</v>
      </c>
      <c r="B2970" s="11">
        <v>224.12</v>
      </c>
      <c r="C2970" s="11">
        <v>289.52879</v>
      </c>
      <c r="D2970" s="11">
        <v>0.225914631840239</v>
      </c>
      <c r="E2970" s="8">
        <f t="shared" si="1"/>
        <v>0.08307909106</v>
      </c>
      <c r="F2970" s="8"/>
    </row>
    <row r="2971">
      <c r="A2971" s="10">
        <v>44776.708333333336</v>
      </c>
      <c r="B2971" s="11">
        <v>242.37</v>
      </c>
      <c r="C2971" s="11">
        <v>298.37918</v>
      </c>
      <c r="D2971" s="11">
        <v>0.187711421420221</v>
      </c>
      <c r="E2971" s="8">
        <f t="shared" si="1"/>
        <v>0.0853217109</v>
      </c>
      <c r="F2971" s="8"/>
    </row>
    <row r="2972">
      <c r="A2972" s="10">
        <v>44776.75</v>
      </c>
      <c r="B2972" s="11">
        <v>269.05</v>
      </c>
      <c r="C2972" s="11">
        <v>305.41944</v>
      </c>
      <c r="D2972" s="11">
        <v>0.119080304776932</v>
      </c>
      <c r="E2972" s="8">
        <f t="shared" si="1"/>
        <v>0.08659889351</v>
      </c>
      <c r="F2972" s="8"/>
    </row>
    <row r="2973">
      <c r="A2973" s="10">
        <v>44776.791666666664</v>
      </c>
      <c r="B2973" s="11">
        <v>291.35</v>
      </c>
      <c r="C2973" s="11">
        <v>311.12737</v>
      </c>
      <c r="D2973" s="11">
        <v>0.0635667958109888</v>
      </c>
      <c r="E2973" s="8">
        <f t="shared" si="1"/>
        <v>0.08673328045</v>
      </c>
      <c r="F2973" s="8"/>
    </row>
    <row r="2974">
      <c r="A2974" s="10">
        <v>44776.833333333336</v>
      </c>
      <c r="B2974" s="11">
        <v>299.4</v>
      </c>
      <c r="C2974" s="11">
        <v>315.85218</v>
      </c>
      <c r="D2974" s="11">
        <v>0.0520882268407962</v>
      </c>
      <c r="E2974" s="8">
        <f t="shared" si="1"/>
        <v>0.08611237564</v>
      </c>
      <c r="F2974" s="8"/>
    </row>
    <row r="2975">
      <c r="A2975" s="10">
        <v>44776.875</v>
      </c>
      <c r="B2975" s="11">
        <v>305.6</v>
      </c>
      <c r="C2975" s="11">
        <v>319.60307</v>
      </c>
      <c r="D2975" s="11">
        <v>0.0438139408360501</v>
      </c>
      <c r="E2975" s="8">
        <f t="shared" si="1"/>
        <v>0.08526820238</v>
      </c>
      <c r="F2975" s="8"/>
    </row>
    <row r="2976">
      <c r="A2976" s="10">
        <v>44776.916666666664</v>
      </c>
      <c r="B2976" s="11">
        <v>309.21</v>
      </c>
      <c r="C2976" s="11">
        <v>321.29841</v>
      </c>
      <c r="D2976" s="11">
        <v>0.0376236222270754</v>
      </c>
      <c r="E2976" s="8">
        <f t="shared" si="1"/>
        <v>0.08409019361</v>
      </c>
      <c r="F2976" s="8"/>
    </row>
    <row r="2977">
      <c r="A2977" s="10">
        <v>44776.958333333336</v>
      </c>
      <c r="B2977" s="11">
        <v>314.21</v>
      </c>
      <c r="C2977" s="11">
        <v>321.82971</v>
      </c>
      <c r="D2977" s="11">
        <v>0.0236762168415091</v>
      </c>
      <c r="E2977" s="8">
        <f t="shared" si="1"/>
        <v>0.0822775868</v>
      </c>
      <c r="F2977" s="8"/>
    </row>
    <row r="2978">
      <c r="A2978" s="10">
        <v>44774.0</v>
      </c>
      <c r="B2978" s="11">
        <v>320.6</v>
      </c>
      <c r="C2978" s="11">
        <v>302.66635</v>
      </c>
      <c r="D2978" s="11">
        <v>0.059252209570043</v>
      </c>
      <c r="E2978" s="8">
        <f t="shared" si="1"/>
        <v>0.08449214395</v>
      </c>
      <c r="F2978" s="8"/>
    </row>
    <row r="2979">
      <c r="A2979" s="10">
        <v>44774.041666666664</v>
      </c>
      <c r="B2979" s="11">
        <v>331.57</v>
      </c>
      <c r="C2979" s="11">
        <v>298.96368</v>
      </c>
      <c r="D2979" s="11">
        <v>0.10906448569271</v>
      </c>
      <c r="E2979" s="8">
        <f t="shared" si="1"/>
        <v>0.08663584067</v>
      </c>
      <c r="F2979" s="8"/>
    </row>
    <row r="2980">
      <c r="A2980" s="10">
        <v>44774.083333333336</v>
      </c>
      <c r="B2980" s="11">
        <v>340.09</v>
      </c>
      <c r="C2980" s="11">
        <v>290.54791</v>
      </c>
      <c r="D2980" s="11">
        <v>0.170512635936703</v>
      </c>
      <c r="E2980" s="8">
        <f t="shared" si="1"/>
        <v>0.08839611175</v>
      </c>
      <c r="F2980" s="8"/>
    </row>
    <row r="2981">
      <c r="A2981" s="10">
        <v>44774.125</v>
      </c>
      <c r="B2981" s="11">
        <v>326.27</v>
      </c>
      <c r="C2981" s="11">
        <v>278.26777</v>
      </c>
      <c r="D2981" s="11">
        <v>0.172503736239378</v>
      </c>
      <c r="E2981" s="8">
        <f t="shared" si="1"/>
        <v>0.09027315331</v>
      </c>
      <c r="F2981" s="8"/>
    </row>
    <row r="2982">
      <c r="A2982" s="10">
        <v>44774.166666666664</v>
      </c>
      <c r="B2982" s="11">
        <v>306.17</v>
      </c>
      <c r="C2982" s="11">
        <v>263.7552</v>
      </c>
      <c r="D2982" s="11">
        <v>0.16081123708651</v>
      </c>
      <c r="E2982" s="8">
        <f t="shared" si="1"/>
        <v>0.09277679057</v>
      </c>
      <c r="F2982" s="8"/>
    </row>
    <row r="2983">
      <c r="A2983" s="10">
        <v>44774.208333333336</v>
      </c>
      <c r="B2983" s="11">
        <v>282.36</v>
      </c>
      <c r="C2983" s="11">
        <v>249.61537</v>
      </c>
      <c r="D2983" s="11">
        <v>0.131180343582208</v>
      </c>
      <c r="E2983" s="8">
        <f t="shared" si="1"/>
        <v>0.09548813255</v>
      </c>
      <c r="F2983" s="8"/>
    </row>
    <row r="2984">
      <c r="A2984" s="10">
        <v>44774.25</v>
      </c>
      <c r="B2984" s="11">
        <v>266.53</v>
      </c>
      <c r="C2984" s="11">
        <v>238.75503</v>
      </c>
      <c r="D2984" s="11">
        <v>0.11633250197912</v>
      </c>
      <c r="E2984" s="8">
        <f t="shared" si="1"/>
        <v>0.0984069521</v>
      </c>
      <c r="F2984" s="8"/>
    </row>
    <row r="2985">
      <c r="A2985" s="10">
        <v>44774.291666666664</v>
      </c>
      <c r="B2985" s="11">
        <v>257.01</v>
      </c>
      <c r="C2985" s="11">
        <v>232.45689</v>
      </c>
      <c r="D2985" s="11">
        <v>0.105624358994048</v>
      </c>
      <c r="E2985" s="8">
        <f t="shared" si="1"/>
        <v>0.1007410154</v>
      </c>
      <c r="F2985" s="8"/>
    </row>
    <row r="2986">
      <c r="A2986" s="10">
        <v>44774.333333333336</v>
      </c>
      <c r="B2986" s="11">
        <v>251.12</v>
      </c>
      <c r="C2986" s="11">
        <v>231.31234</v>
      </c>
      <c r="D2986" s="11">
        <v>0.0856316615015005</v>
      </c>
      <c r="E2986" s="8">
        <f t="shared" si="1"/>
        <v>0.1028885514</v>
      </c>
      <c r="F2986" s="8"/>
    </row>
    <row r="2987">
      <c r="A2987" s="10">
        <v>44774.375</v>
      </c>
      <c r="B2987" s="11">
        <v>250.79</v>
      </c>
      <c r="C2987" s="11">
        <v>234.77632</v>
      </c>
      <c r="D2987" s="11">
        <v>0.0682082417852021</v>
      </c>
      <c r="E2987" s="8">
        <f t="shared" si="1"/>
        <v>0.1050835848</v>
      </c>
      <c r="F2987" s="8"/>
    </row>
    <row r="2988">
      <c r="A2988" s="10">
        <v>44774.416666666664</v>
      </c>
      <c r="B2988" s="11">
        <v>257.12</v>
      </c>
      <c r="C2988" s="11">
        <v>242.07312</v>
      </c>
      <c r="D2988" s="11">
        <v>0.0621584089964223</v>
      </c>
      <c r="E2988" s="8">
        <f t="shared" si="1"/>
        <v>0.1071356069</v>
      </c>
      <c r="F2988" s="8"/>
    </row>
    <row r="2989">
      <c r="A2989" s="10">
        <v>44774.458333333336</v>
      </c>
      <c r="B2989" s="11">
        <v>260.92</v>
      </c>
      <c r="C2989" s="11">
        <v>251.65315</v>
      </c>
      <c r="D2989" s="11">
        <v>0.0368238982901664</v>
      </c>
      <c r="E2989" s="8">
        <f t="shared" si="1"/>
        <v>0.1069622341</v>
      </c>
      <c r="F2989" s="8"/>
    </row>
    <row r="2990">
      <c r="A2990" s="10">
        <v>44774.5</v>
      </c>
      <c r="B2990" s="11">
        <v>270.99</v>
      </c>
      <c r="C2990" s="11">
        <v>260.77044</v>
      </c>
      <c r="D2990" s="11">
        <v>0.0391898713673221</v>
      </c>
      <c r="E2990" s="8">
        <f t="shared" si="1"/>
        <v>0.1066028595</v>
      </c>
      <c r="F2990" s="8"/>
    </row>
    <row r="2991">
      <c r="A2991" s="10">
        <v>44774.541666666664</v>
      </c>
      <c r="B2991" s="11">
        <v>281.61</v>
      </c>
      <c r="C2991" s="11">
        <v>268.667</v>
      </c>
      <c r="D2991" s="11">
        <v>0.0481748781949403</v>
      </c>
      <c r="E2991" s="8">
        <f t="shared" si="1"/>
        <v>0.10530261</v>
      </c>
      <c r="F2991" s="8"/>
    </row>
    <row r="2992">
      <c r="A2992" s="10">
        <v>44774.583333333336</v>
      </c>
      <c r="B2992" s="11">
        <v>268.74</v>
      </c>
      <c r="C2992" s="11">
        <v>276.27947</v>
      </c>
      <c r="D2992" s="11">
        <v>0.0272892879083632</v>
      </c>
      <c r="E2992" s="8">
        <f t="shared" si="1"/>
        <v>0.09884559497</v>
      </c>
      <c r="F2992" s="8"/>
    </row>
    <row r="2993">
      <c r="A2993" s="10">
        <v>44774.625</v>
      </c>
      <c r="B2993" s="11">
        <v>256.71</v>
      </c>
      <c r="C2993" s="11">
        <v>284.36898</v>
      </c>
      <c r="D2993" s="11">
        <v>0.0972644062654092</v>
      </c>
      <c r="E2993" s="8">
        <f t="shared" si="1"/>
        <v>0.09347905517</v>
      </c>
      <c r="F2993" s="8"/>
    </row>
    <row r="2994">
      <c r="A2994" s="10">
        <v>44774.666666666664</v>
      </c>
      <c r="B2994" s="11">
        <v>267.71</v>
      </c>
      <c r="C2994" s="11">
        <v>290.43182</v>
      </c>
      <c r="D2994" s="11">
        <v>0.0782346094171087</v>
      </c>
      <c r="E2994" s="8">
        <f t="shared" si="1"/>
        <v>0.0873257209</v>
      </c>
      <c r="F2994" s="8"/>
    </row>
    <row r="2995">
      <c r="A2995" s="10">
        <v>44774.708333333336</v>
      </c>
      <c r="B2995" s="11">
        <v>301.92</v>
      </c>
      <c r="C2995" s="11">
        <v>295.55836</v>
      </c>
      <c r="D2995" s="11">
        <v>0.0215241416280697</v>
      </c>
      <c r="E2995" s="8">
        <f t="shared" si="1"/>
        <v>0.08040125091</v>
      </c>
      <c r="F2995" s="8"/>
    </row>
    <row r="2996">
      <c r="A2996" s="10">
        <v>44774.75</v>
      </c>
      <c r="B2996" s="11">
        <v>317.92</v>
      </c>
      <c r="C2996" s="11">
        <v>299.39637</v>
      </c>
      <c r="D2996" s="11">
        <v>0.0618699218029932</v>
      </c>
      <c r="E2996" s="8">
        <f t="shared" si="1"/>
        <v>0.07801748495</v>
      </c>
      <c r="F2996" s="8"/>
    </row>
    <row r="2997">
      <c r="A2997" s="10">
        <v>44774.791666666664</v>
      </c>
      <c r="B2997" s="11">
        <v>322.61</v>
      </c>
      <c r="C2997" s="11">
        <v>301.92266</v>
      </c>
      <c r="D2997" s="11">
        <v>0.0685186729608172</v>
      </c>
      <c r="E2997" s="8">
        <f t="shared" si="1"/>
        <v>0.07822381316</v>
      </c>
      <c r="F2997" s="8"/>
    </row>
    <row r="2998">
      <c r="A2998" s="10">
        <v>44774.833333333336</v>
      </c>
      <c r="B2998" s="11">
        <v>322.27</v>
      </c>
      <c r="C2998" s="11">
        <v>304.03101</v>
      </c>
      <c r="D2998" s="11">
        <v>0.0599905581999678</v>
      </c>
      <c r="E2998" s="8">
        <f t="shared" si="1"/>
        <v>0.07855307697</v>
      </c>
      <c r="F2998" s="8"/>
    </row>
    <row r="2999">
      <c r="A2999" s="10">
        <v>44774.875</v>
      </c>
      <c r="B2999" s="11">
        <v>313.67</v>
      </c>
      <c r="C2999" s="11">
        <v>306.4258</v>
      </c>
      <c r="D2999" s="11">
        <v>0.0236409597364191</v>
      </c>
      <c r="E2999" s="8">
        <f t="shared" si="1"/>
        <v>0.07771253609</v>
      </c>
      <c r="F2999" s="8"/>
    </row>
    <row r="3000">
      <c r="A3000" s="10">
        <v>44774.916666666664</v>
      </c>
      <c r="B3000" s="11">
        <v>307.97</v>
      </c>
      <c r="C3000" s="11">
        <v>308.61206</v>
      </c>
      <c r="D3000" s="11">
        <v>0.00208047605138943</v>
      </c>
      <c r="E3000" s="8">
        <f t="shared" si="1"/>
        <v>0.07623157167</v>
      </c>
      <c r="F3000" s="8"/>
    </row>
    <row r="3001">
      <c r="A3001" s="10">
        <v>44774.958333333336</v>
      </c>
      <c r="B3001" s="11">
        <v>305.13</v>
      </c>
      <c r="C3001" s="11">
        <v>310.66484</v>
      </c>
      <c r="D3001" s="11">
        <v>0.0178161133393789</v>
      </c>
      <c r="E3001" s="8">
        <f t="shared" si="1"/>
        <v>0.07598740069</v>
      </c>
      <c r="F3001" s="8"/>
    </row>
    <row r="3002">
      <c r="A3002" s="10">
        <v>44775.0</v>
      </c>
      <c r="B3002" s="11">
        <v>303.65</v>
      </c>
      <c r="C3002" s="11">
        <v>302.79321</v>
      </c>
      <c r="D3002" s="11">
        <v>0.00282962091521137</v>
      </c>
      <c r="E3002" s="8">
        <f t="shared" si="1"/>
        <v>0.07363645949</v>
      </c>
      <c r="F3002" s="8"/>
    </row>
    <row r="3003">
      <c r="A3003" s="10">
        <v>44775.041666666664</v>
      </c>
      <c r="B3003" s="11">
        <v>312.98</v>
      </c>
      <c r="C3003" s="11">
        <v>293.39614</v>
      </c>
      <c r="D3003" s="11">
        <v>0.0667488672482194</v>
      </c>
      <c r="E3003" s="8">
        <f t="shared" si="1"/>
        <v>0.07187330873</v>
      </c>
      <c r="F3003" s="8"/>
    </row>
    <row r="3004">
      <c r="A3004" s="10">
        <v>44775.083333333336</v>
      </c>
      <c r="B3004" s="11">
        <v>323.57</v>
      </c>
      <c r="C3004" s="11">
        <v>279.73663</v>
      </c>
      <c r="D3004" s="11">
        <v>0.156695138566586</v>
      </c>
      <c r="E3004" s="8">
        <f t="shared" si="1"/>
        <v>0.07129757967</v>
      </c>
      <c r="F3004" s="8"/>
    </row>
    <row r="3005">
      <c r="A3005" s="10">
        <v>44775.125</v>
      </c>
      <c r="B3005" s="11">
        <v>314.25</v>
      </c>
      <c r="C3005" s="11">
        <v>263.57561</v>
      </c>
      <c r="D3005" s="11">
        <v>0.192257508196604</v>
      </c>
      <c r="E3005" s="8">
        <f t="shared" si="1"/>
        <v>0.0721206535</v>
      </c>
      <c r="F3005" s="8"/>
    </row>
    <row r="3006">
      <c r="A3006" s="10">
        <v>44775.166666666664</v>
      </c>
      <c r="B3006" s="11">
        <v>298.48</v>
      </c>
      <c r="C3006" s="11">
        <v>247.09971</v>
      </c>
      <c r="D3006" s="11">
        <v>0.207933428978933</v>
      </c>
      <c r="E3006" s="8">
        <f t="shared" si="1"/>
        <v>0.07408407816</v>
      </c>
      <c r="F3006" s="8"/>
    </row>
    <row r="3007">
      <c r="A3007" s="10">
        <v>44775.208333333336</v>
      </c>
      <c r="B3007" s="11">
        <v>280.65</v>
      </c>
      <c r="C3007" s="11">
        <v>233.09662</v>
      </c>
      <c r="D3007" s="11">
        <v>0.204007162351817</v>
      </c>
      <c r="E3007" s="8">
        <f t="shared" si="1"/>
        <v>0.07711852894</v>
      </c>
      <c r="F3007" s="8"/>
    </row>
    <row r="3008">
      <c r="A3008" s="10">
        <v>44775.25</v>
      </c>
      <c r="B3008" s="11">
        <v>264.69</v>
      </c>
      <c r="C3008" s="11">
        <v>223.7545</v>
      </c>
      <c r="D3008" s="11">
        <v>0.182948275900596</v>
      </c>
      <c r="E3008" s="8">
        <f t="shared" si="1"/>
        <v>0.07989418619</v>
      </c>
      <c r="F3008" s="8"/>
    </row>
    <row r="3009">
      <c r="A3009" s="10">
        <v>44775.291666666664</v>
      </c>
      <c r="B3009" s="11">
        <v>254.58</v>
      </c>
      <c r="C3009" s="11">
        <v>219.32886</v>
      </c>
      <c r="D3009" s="11">
        <v>0.160722761245373</v>
      </c>
      <c r="E3009" s="8">
        <f t="shared" si="1"/>
        <v>0.08218995295</v>
      </c>
      <c r="F3009" s="8"/>
    </row>
    <row r="3010">
      <c r="A3010" s="10">
        <v>44775.333333333336</v>
      </c>
      <c r="B3010" s="11">
        <v>247.83</v>
      </c>
      <c r="C3010" s="11">
        <v>219.61588</v>
      </c>
      <c r="D3010" s="11">
        <v>0.128470309159793</v>
      </c>
      <c r="E3010" s="8">
        <f t="shared" si="1"/>
        <v>0.0839748966</v>
      </c>
      <c r="F3010" s="8"/>
    </row>
    <row r="3011">
      <c r="A3011" s="10">
        <v>44775.375</v>
      </c>
      <c r="B3011" s="11">
        <v>244.16</v>
      </c>
      <c r="C3011" s="11">
        <v>223.18809</v>
      </c>
      <c r="D3011" s="11">
        <v>0.0939651842533354</v>
      </c>
      <c r="E3011" s="8">
        <f t="shared" si="1"/>
        <v>0.08504810254</v>
      </c>
      <c r="F3011" s="8"/>
    </row>
    <row r="3012">
      <c r="A3012" s="10">
        <v>44775.416666666664</v>
      </c>
      <c r="B3012" s="11">
        <v>246.41</v>
      </c>
      <c r="C3012" s="11">
        <v>229.09109</v>
      </c>
      <c r="D3012" s="11">
        <v>0.075598356967964</v>
      </c>
      <c r="E3012" s="8">
        <f t="shared" si="1"/>
        <v>0.08560810037</v>
      </c>
      <c r="F3012" s="8"/>
    </row>
    <row r="3013">
      <c r="A3013" s="10">
        <v>44775.458333333336</v>
      </c>
      <c r="B3013" s="11">
        <v>256.34</v>
      </c>
      <c r="C3013" s="11">
        <v>236.27194</v>
      </c>
      <c r="D3013" s="11">
        <v>0.08493628147295</v>
      </c>
      <c r="E3013" s="8">
        <f t="shared" si="1"/>
        <v>0.08761278301</v>
      </c>
      <c r="F3013" s="8"/>
    </row>
    <row r="3014">
      <c r="A3014" s="10">
        <v>44775.5</v>
      </c>
      <c r="B3014" s="11">
        <v>261.49</v>
      </c>
      <c r="C3014" s="11">
        <v>242.48628</v>
      </c>
      <c r="D3014" s="11">
        <v>0.0783702896510269</v>
      </c>
      <c r="E3014" s="8">
        <f t="shared" si="1"/>
        <v>0.08924530043</v>
      </c>
      <c r="F3014" s="8"/>
    </row>
    <row r="3015">
      <c r="A3015" s="10">
        <v>44775.541666666664</v>
      </c>
      <c r="B3015" s="11">
        <v>266.58</v>
      </c>
      <c r="C3015" s="11">
        <v>247.06925</v>
      </c>
      <c r="D3015" s="11">
        <v>0.0789687506640343</v>
      </c>
      <c r="E3015" s="8">
        <f t="shared" si="1"/>
        <v>0.09052837845</v>
      </c>
      <c r="F3015" s="8"/>
    </row>
    <row r="3016">
      <c r="A3016" s="10">
        <v>44775.583333333336</v>
      </c>
      <c r="B3016" s="11">
        <v>245.71</v>
      </c>
      <c r="C3016" s="11">
        <v>251.32789</v>
      </c>
      <c r="D3016" s="11">
        <v>0.0223528315938194</v>
      </c>
      <c r="E3016" s="8">
        <f t="shared" si="1"/>
        <v>0.09032269277</v>
      </c>
      <c r="F3016" s="8"/>
    </row>
    <row r="3017">
      <c r="A3017" s="10">
        <v>44775.625</v>
      </c>
      <c r="B3017" s="11">
        <v>225.21</v>
      </c>
      <c r="C3017" s="11">
        <v>257.53836</v>
      </c>
      <c r="D3017" s="11">
        <v>0.125528329061348</v>
      </c>
      <c r="E3017" s="8">
        <f t="shared" si="1"/>
        <v>0.09150035622</v>
      </c>
      <c r="F3017" s="8"/>
    </row>
    <row r="3018">
      <c r="A3018" s="10">
        <v>44775.666666666664</v>
      </c>
      <c r="B3018" s="11">
        <v>231.84</v>
      </c>
      <c r="C3018" s="11">
        <v>263.75788</v>
      </c>
      <c r="D3018" s="11">
        <v>0.121012043317909</v>
      </c>
      <c r="E3018" s="8">
        <f t="shared" si="1"/>
        <v>0.0932827493</v>
      </c>
      <c r="F3018" s="8"/>
    </row>
    <row r="3019">
      <c r="A3019" s="10">
        <v>44775.708333333336</v>
      </c>
      <c r="B3019" s="11">
        <v>243.08</v>
      </c>
      <c r="C3019" s="11">
        <v>270.94618</v>
      </c>
      <c r="D3019" s="11">
        <v>0.102847657789454</v>
      </c>
      <c r="E3019" s="8">
        <f t="shared" si="1"/>
        <v>0.09667122914</v>
      </c>
      <c r="F3019" s="8"/>
    </row>
    <row r="3020">
      <c r="A3020" s="10">
        <v>44775.75</v>
      </c>
      <c r="B3020" s="11">
        <v>263.54</v>
      </c>
      <c r="C3020" s="11">
        <v>278.10388</v>
      </c>
      <c r="D3020" s="11">
        <v>0.0523684890696238</v>
      </c>
      <c r="E3020" s="8">
        <f t="shared" si="1"/>
        <v>0.09627533611</v>
      </c>
      <c r="F3020" s="8"/>
    </row>
    <row r="3021">
      <c r="A3021" s="10">
        <v>44775.791666666664</v>
      </c>
      <c r="B3021" s="11">
        <v>278.11</v>
      </c>
      <c r="C3021" s="11">
        <v>283.48896</v>
      </c>
      <c r="D3021" s="11">
        <v>0.0189741427673233</v>
      </c>
      <c r="E3021" s="8">
        <f t="shared" si="1"/>
        <v>0.09421098069</v>
      </c>
      <c r="F3021" s="8"/>
    </row>
    <row r="3022">
      <c r="A3022" s="10">
        <v>44775.833333333336</v>
      </c>
      <c r="B3022" s="11">
        <v>280.38</v>
      </c>
      <c r="C3022" s="11">
        <v>286.6619</v>
      </c>
      <c r="D3022" s="11">
        <v>0.0219139690346014</v>
      </c>
      <c r="E3022" s="8">
        <f t="shared" si="1"/>
        <v>0.09262445614</v>
      </c>
      <c r="F3022" s="8"/>
    </row>
    <row r="3023">
      <c r="A3023" s="10">
        <v>44775.875</v>
      </c>
      <c r="B3023" s="11">
        <v>284.27</v>
      </c>
      <c r="C3023" s="11">
        <v>288.24694</v>
      </c>
      <c r="D3023" s="11">
        <v>0.0137969894840861</v>
      </c>
      <c r="E3023" s="8">
        <f t="shared" si="1"/>
        <v>0.09221429071</v>
      </c>
      <c r="F3023" s="8"/>
    </row>
    <row r="3024">
      <c r="A3024" s="10">
        <v>44775.916666666664</v>
      </c>
      <c r="B3024" s="11">
        <v>286.16</v>
      </c>
      <c r="C3024" s="11">
        <v>288.10547</v>
      </c>
      <c r="D3024" s="11">
        <v>0.00675263124993774</v>
      </c>
      <c r="E3024" s="8">
        <f t="shared" si="1"/>
        <v>0.09240896384</v>
      </c>
      <c r="F3024" s="8"/>
    </row>
    <row r="3025">
      <c r="A3025" s="10">
        <v>44775.958333333336</v>
      </c>
      <c r="B3025" s="11">
        <v>288.44</v>
      </c>
      <c r="C3025" s="11">
        <v>287.34013</v>
      </c>
      <c r="D3025" s="11">
        <v>0.00382776328527452</v>
      </c>
      <c r="E3025" s="8">
        <f t="shared" si="1"/>
        <v>0.09182611593</v>
      </c>
      <c r="F3025" s="8"/>
    </row>
    <row r="3026">
      <c r="A3026" s="10">
        <v>44776.0</v>
      </c>
      <c r="B3026" s="11">
        <v>293.38</v>
      </c>
      <c r="C3026" s="11">
        <v>277.3215</v>
      </c>
      <c r="D3026" s="11">
        <v>0.0579057159289848</v>
      </c>
      <c r="E3026" s="8">
        <f t="shared" si="1"/>
        <v>0.09412095322</v>
      </c>
      <c r="F3026" s="8"/>
    </row>
    <row r="3027">
      <c r="A3027" s="10">
        <v>44776.041666666664</v>
      </c>
      <c r="B3027" s="11">
        <v>305.6</v>
      </c>
      <c r="C3027" s="11">
        <v>268.61937</v>
      </c>
      <c r="D3027" s="11">
        <v>0.137669260411116</v>
      </c>
      <c r="E3027" s="8">
        <f t="shared" si="1"/>
        <v>0.0970759696</v>
      </c>
      <c r="F3027" s="8"/>
    </row>
    <row r="3028">
      <c r="A3028" s="10">
        <v>44776.083333333336</v>
      </c>
      <c r="B3028" s="11">
        <v>318.77</v>
      </c>
      <c r="C3028" s="11">
        <v>256.75991</v>
      </c>
      <c r="D3028" s="11">
        <v>0.241510016108044</v>
      </c>
      <c r="E3028" s="8">
        <f t="shared" si="1"/>
        <v>0.1006099228</v>
      </c>
      <c r="F3028" s="8"/>
    </row>
    <row r="3029">
      <c r="A3029" s="10">
        <v>44776.125</v>
      </c>
      <c r="B3029" s="11">
        <v>306.88</v>
      </c>
      <c r="C3029" s="11">
        <v>242.95886</v>
      </c>
      <c r="D3029" s="11">
        <v>0.263094500855</v>
      </c>
      <c r="E3029" s="8">
        <f t="shared" si="1"/>
        <v>0.1035614642</v>
      </c>
      <c r="F3029" s="8"/>
    </row>
    <row r="3030">
      <c r="A3030" s="10">
        <v>44776.166666666664</v>
      </c>
      <c r="B3030" s="11">
        <v>284.4</v>
      </c>
      <c r="C3030" s="11">
        <v>228.53014</v>
      </c>
      <c r="D3030" s="11">
        <v>0.244474798816471</v>
      </c>
      <c r="E3030" s="8">
        <f t="shared" si="1"/>
        <v>0.1050840213</v>
      </c>
      <c r="F3030" s="8"/>
    </row>
    <row r="3031">
      <c r="A3031" s="10">
        <v>44776.208333333336</v>
      </c>
      <c r="B3031" s="11">
        <v>258.85</v>
      </c>
      <c r="C3031" s="11">
        <v>214.64118</v>
      </c>
      <c r="D3031" s="11">
        <v>0.205966161758894</v>
      </c>
      <c r="E3031" s="8">
        <f t="shared" si="1"/>
        <v>0.1051656462</v>
      </c>
      <c r="F3031" s="8"/>
    </row>
    <row r="3032">
      <c r="A3032" s="10">
        <v>44776.25</v>
      </c>
      <c r="B3032" s="11">
        <v>239.32</v>
      </c>
      <c r="C3032" s="11">
        <v>203.808</v>
      </c>
      <c r="D3032" s="11">
        <v>0.174242424242424</v>
      </c>
      <c r="E3032" s="8">
        <f t="shared" si="1"/>
        <v>0.1048029024</v>
      </c>
      <c r="F3032" s="8"/>
    </row>
    <row r="3033">
      <c r="A3033" s="10">
        <v>44776.291666666664</v>
      </c>
      <c r="B3033" s="11">
        <v>229.35</v>
      </c>
      <c r="C3033" s="11">
        <v>197.20418</v>
      </c>
      <c r="D3033" s="11">
        <v>0.163007802370111</v>
      </c>
      <c r="E3033" s="8">
        <f t="shared" si="1"/>
        <v>0.1048981125</v>
      </c>
      <c r="F3033" s="8"/>
    </row>
    <row r="3034">
      <c r="A3034" s="10">
        <v>44776.333333333336</v>
      </c>
      <c r="B3034" s="11">
        <v>221.03</v>
      </c>
      <c r="C3034" s="11">
        <v>196.4198</v>
      </c>
      <c r="D3034" s="11">
        <v>0.125293885850611</v>
      </c>
      <c r="E3034" s="8">
        <f t="shared" si="1"/>
        <v>0.1047657615</v>
      </c>
      <c r="F3034" s="8"/>
    </row>
    <row r="3035">
      <c r="A3035" s="10">
        <v>44776.375</v>
      </c>
      <c r="B3035" s="11">
        <v>218.29</v>
      </c>
      <c r="C3035" s="11">
        <v>201.10848</v>
      </c>
      <c r="D3035" s="11">
        <v>0.0854340900990351</v>
      </c>
      <c r="E3035" s="8">
        <f t="shared" si="1"/>
        <v>0.1044102992</v>
      </c>
      <c r="F3035" s="8"/>
    </row>
    <row r="3036">
      <c r="A3036" s="10">
        <v>44776.416666666664</v>
      </c>
      <c r="B3036" s="11">
        <v>218.87</v>
      </c>
      <c r="C3036" s="11">
        <v>209.66485</v>
      </c>
      <c r="D3036" s="11">
        <v>0.0439041164983067</v>
      </c>
      <c r="E3036" s="8">
        <f t="shared" si="1"/>
        <v>0.1030897059</v>
      </c>
      <c r="F3036" s="8"/>
    </row>
    <row r="3037">
      <c r="A3037" s="10">
        <v>44776.458333333336</v>
      </c>
      <c r="B3037" s="11">
        <v>222.98</v>
      </c>
      <c r="C3037" s="11">
        <v>220.58787</v>
      </c>
      <c r="D3037" s="11">
        <v>0.0108443406248946</v>
      </c>
      <c r="E3037" s="8">
        <f t="shared" si="1"/>
        <v>0.1000025417</v>
      </c>
      <c r="F3037" s="8"/>
    </row>
    <row r="3038">
      <c r="A3038" s="10">
        <v>44776.5</v>
      </c>
      <c r="B3038" s="11">
        <v>232.53</v>
      </c>
      <c r="C3038" s="11">
        <v>231.07911</v>
      </c>
      <c r="D3038" s="11">
        <v>0.00627875881986915</v>
      </c>
      <c r="E3038" s="8">
        <f t="shared" si="1"/>
        <v>0.0969987279</v>
      </c>
      <c r="F3038" s="8"/>
    </row>
    <row r="3039">
      <c r="A3039" s="10">
        <v>44776.541666666664</v>
      </c>
      <c r="B3039" s="11">
        <v>235.32</v>
      </c>
      <c r="C3039" s="11">
        <v>240.39144</v>
      </c>
      <c r="D3039" s="11">
        <v>0.0210965914593298</v>
      </c>
      <c r="E3039" s="8">
        <f t="shared" si="1"/>
        <v>0.09458738794</v>
      </c>
      <c r="F3039" s="8"/>
    </row>
    <row r="3040">
      <c r="A3040" s="10">
        <v>44776.583333333336</v>
      </c>
      <c r="B3040" s="11">
        <v>218.38</v>
      </c>
      <c r="C3040" s="11">
        <v>249.78706</v>
      </c>
      <c r="D3040" s="11">
        <v>0.125735336330072</v>
      </c>
      <c r="E3040" s="8">
        <f t="shared" si="1"/>
        <v>0.0988949923</v>
      </c>
      <c r="F3040" s="8"/>
    </row>
    <row r="3041">
      <c r="A3041" s="10">
        <v>44776.625</v>
      </c>
      <c r="B3041" s="11">
        <v>216.18</v>
      </c>
      <c r="C3041" s="11">
        <v>261.02063</v>
      </c>
      <c r="D3041" s="11">
        <v>0.171789601457938</v>
      </c>
      <c r="E3041" s="8">
        <f t="shared" si="1"/>
        <v>0.1008225453</v>
      </c>
      <c r="F3041" s="8"/>
    </row>
    <row r="3042">
      <c r="A3042" s="10">
        <v>44776.666666666664</v>
      </c>
      <c r="B3042" s="11">
        <v>224.12</v>
      </c>
      <c r="C3042" s="11">
        <v>271.14033</v>
      </c>
      <c r="D3042" s="11">
        <v>0.173416953501531</v>
      </c>
      <c r="E3042" s="8">
        <f t="shared" si="1"/>
        <v>0.1030060832</v>
      </c>
      <c r="F3042" s="8"/>
    </row>
    <row r="3043">
      <c r="A3043" s="10">
        <v>44776.708333333336</v>
      </c>
      <c r="B3043" s="11">
        <v>242.37</v>
      </c>
      <c r="C3043" s="11">
        <v>281.06847</v>
      </c>
      <c r="D3043" s="11">
        <v>0.137683426390729</v>
      </c>
      <c r="E3043" s="8">
        <f t="shared" si="1"/>
        <v>0.1044575736</v>
      </c>
      <c r="F3043" s="8"/>
    </row>
    <row r="3044">
      <c r="A3044" s="10">
        <v>44776.75</v>
      </c>
      <c r="B3044" s="11">
        <v>269.05</v>
      </c>
      <c r="C3044" s="11">
        <v>290.20318</v>
      </c>
      <c r="D3044" s="11">
        <v>0.072890931105579</v>
      </c>
      <c r="E3044" s="8">
        <f t="shared" si="1"/>
        <v>0.1053126754</v>
      </c>
      <c r="F3044" s="8"/>
    </row>
    <row r="3045">
      <c r="A3045" s="10">
        <v>44776.791666666664</v>
      </c>
      <c r="B3045" s="11">
        <v>291.35</v>
      </c>
      <c r="C3045" s="11">
        <v>298.18648</v>
      </c>
      <c r="D3045" s="11">
        <v>0.0229268610702939</v>
      </c>
      <c r="E3045" s="8">
        <f t="shared" si="1"/>
        <v>0.1054773719</v>
      </c>
      <c r="F3045" s="8"/>
    </row>
    <row r="3046">
      <c r="A3046" s="10">
        <v>44776.833333333336</v>
      </c>
      <c r="B3046" s="11">
        <v>299.4</v>
      </c>
      <c r="C3046" s="11">
        <v>304.60958</v>
      </c>
      <c r="D3046" s="11">
        <v>0.0171024824629613</v>
      </c>
      <c r="E3046" s="8">
        <f t="shared" si="1"/>
        <v>0.1052768933</v>
      </c>
      <c r="F3046" s="8"/>
    </row>
    <row r="3047">
      <c r="A3047" s="10">
        <v>44776.875</v>
      </c>
      <c r="B3047" s="11">
        <v>305.6</v>
      </c>
      <c r="C3047" s="11">
        <v>308.93399</v>
      </c>
      <c r="D3047" s="11">
        <v>0.0107919170694036</v>
      </c>
      <c r="E3047" s="8">
        <f t="shared" si="1"/>
        <v>0.105151682</v>
      </c>
      <c r="F3047" s="8"/>
    </row>
    <row r="3048">
      <c r="A3048" s="10">
        <v>44776.916666666664</v>
      </c>
      <c r="B3048" s="11">
        <v>309.21</v>
      </c>
      <c r="C3048" s="11">
        <v>309.37722</v>
      </c>
      <c r="D3048" s="11">
        <v>5.40505212374857E-4</v>
      </c>
      <c r="E3048" s="8">
        <f t="shared" si="1"/>
        <v>0.1048928434</v>
      </c>
      <c r="F3048" s="8"/>
    </row>
    <row r="3049">
      <c r="A3049" s="10">
        <v>44776.958333333336</v>
      </c>
      <c r="B3049" s="11">
        <v>314.21</v>
      </c>
      <c r="C3049" s="11">
        <v>306.9942</v>
      </c>
      <c r="D3049" s="11">
        <v>0.0235046785900189</v>
      </c>
      <c r="E3049" s="8">
        <f t="shared" si="1"/>
        <v>0.1057127149</v>
      </c>
      <c r="F3049" s="8"/>
    </row>
    <row r="3050">
      <c r="A3050" s="10">
        <v>44777.0</v>
      </c>
      <c r="B3050" s="11">
        <v>319.83</v>
      </c>
      <c r="C3050" s="11">
        <v>295.61642</v>
      </c>
      <c r="D3050" s="11">
        <v>0.0819087789507767</v>
      </c>
      <c r="E3050" s="8">
        <f t="shared" si="1"/>
        <v>0.1067128425</v>
      </c>
      <c r="F3050" s="8"/>
    </row>
    <row r="3051">
      <c r="A3051" s="10">
        <v>44777.041666666664</v>
      </c>
      <c r="B3051" s="11">
        <v>331.57</v>
      </c>
      <c r="C3051" s="11">
        <v>288.02776</v>
      </c>
      <c r="D3051" s="11">
        <v>0.151173761862398</v>
      </c>
      <c r="E3051" s="8">
        <f t="shared" si="1"/>
        <v>0.1072755301</v>
      </c>
      <c r="F3051" s="8"/>
    </row>
    <row r="3052">
      <c r="A3052" s="10">
        <v>44777.083333333336</v>
      </c>
      <c r="B3052" s="11">
        <v>338.29</v>
      </c>
      <c r="C3052" s="11">
        <v>276.80485</v>
      </c>
      <c r="D3052" s="11">
        <v>0.222124540086635</v>
      </c>
      <c r="E3052" s="8">
        <f t="shared" si="1"/>
        <v>0.1064678019</v>
      </c>
      <c r="F3052" s="8"/>
    </row>
    <row r="3053">
      <c r="A3053" s="10">
        <v>44777.125</v>
      </c>
      <c r="B3053" s="11">
        <v>322.38</v>
      </c>
      <c r="C3053" s="11">
        <v>264.24085</v>
      </c>
      <c r="D3053" s="11">
        <v>0.220023323418767</v>
      </c>
      <c r="E3053" s="8">
        <f t="shared" si="1"/>
        <v>0.1046731695</v>
      </c>
      <c r="F3053" s="8"/>
    </row>
    <row r="3054">
      <c r="A3054" s="10">
        <v>44777.166666666664</v>
      </c>
      <c r="B3054" s="11">
        <v>298.54</v>
      </c>
      <c r="C3054" s="11">
        <v>250.96339</v>
      </c>
      <c r="D3054" s="11">
        <v>0.189575897902877</v>
      </c>
      <c r="E3054" s="8">
        <f t="shared" si="1"/>
        <v>0.1023857153</v>
      </c>
      <c r="F3054" s="8"/>
    </row>
    <row r="3055">
      <c r="A3055" s="10">
        <v>44777.208333333336</v>
      </c>
      <c r="B3055" s="11">
        <v>274.46</v>
      </c>
      <c r="C3055" s="11">
        <v>238.73414</v>
      </c>
      <c r="D3055" s="11">
        <v>0.149647050899381</v>
      </c>
      <c r="E3055" s="8">
        <f t="shared" si="1"/>
        <v>0.1000390857</v>
      </c>
      <c r="F3055" s="8"/>
    </row>
    <row r="3056">
      <c r="A3056" s="10">
        <v>44777.25</v>
      </c>
      <c r="B3056" s="11">
        <v>257.56</v>
      </c>
      <c r="C3056" s="11">
        <v>230.2521</v>
      </c>
      <c r="D3056" s="11">
        <v>0.118600004082481</v>
      </c>
      <c r="E3056" s="8">
        <f t="shared" si="1"/>
        <v>0.0977206515</v>
      </c>
      <c r="F3056" s="8"/>
    </row>
    <row r="3057">
      <c r="A3057" s="10">
        <v>44777.291666666664</v>
      </c>
      <c r="B3057" s="11">
        <v>252.87</v>
      </c>
      <c r="C3057" s="11">
        <v>226.10892</v>
      </c>
      <c r="D3057" s="11">
        <v>0.118354817669289</v>
      </c>
      <c r="E3057" s="8">
        <f t="shared" si="1"/>
        <v>0.09586011048</v>
      </c>
      <c r="F3057" s="8"/>
    </row>
    <row r="3058">
      <c r="A3058" s="10">
        <v>44777.333333333336</v>
      </c>
      <c r="B3058" s="11">
        <v>253.08</v>
      </c>
      <c r="C3058" s="11">
        <v>226.04913</v>
      </c>
      <c r="D3058" s="11">
        <v>0.119579624128613</v>
      </c>
      <c r="E3058" s="8">
        <f t="shared" si="1"/>
        <v>0.09562201624</v>
      </c>
      <c r="F3058" s="8"/>
    </row>
    <row r="3059">
      <c r="A3059" s="10">
        <v>44777.375</v>
      </c>
      <c r="B3059" s="11">
        <v>256.21</v>
      </c>
      <c r="C3059" s="11">
        <v>229.98246</v>
      </c>
      <c r="D3059" s="11">
        <v>0.114041479511089</v>
      </c>
      <c r="E3059" s="8">
        <f t="shared" si="1"/>
        <v>0.0968139908</v>
      </c>
      <c r="F3059" s="8"/>
    </row>
    <row r="3060">
      <c r="A3060" s="10">
        <v>44777.416666666664</v>
      </c>
      <c r="B3060" s="11">
        <v>253.85</v>
      </c>
      <c r="C3060" s="11">
        <v>238.48953</v>
      </c>
      <c r="D3060" s="11">
        <v>0.0644073138137342</v>
      </c>
      <c r="E3060" s="8">
        <f t="shared" si="1"/>
        <v>0.09766829068</v>
      </c>
      <c r="F3060" s="8"/>
    </row>
    <row r="3061">
      <c r="A3061" s="10">
        <v>44777.458333333336</v>
      </c>
      <c r="B3061" s="11">
        <v>262.74</v>
      </c>
      <c r="C3061" s="11">
        <v>251.18139</v>
      </c>
      <c r="D3061" s="11">
        <v>0.0460169839811779</v>
      </c>
      <c r="E3061" s="8">
        <f t="shared" si="1"/>
        <v>0.09913381749</v>
      </c>
      <c r="F3061" s="8"/>
    </row>
    <row r="3062">
      <c r="A3062" s="10">
        <v>44777.5</v>
      </c>
      <c r="B3062" s="11">
        <v>279.22</v>
      </c>
      <c r="C3062" s="11">
        <v>265.02535</v>
      </c>
      <c r="D3062" s="11">
        <v>0.0535595934502115</v>
      </c>
      <c r="E3062" s="8">
        <f t="shared" si="1"/>
        <v>0.1011038523</v>
      </c>
      <c r="F3062" s="8"/>
    </row>
    <row r="3063">
      <c r="A3063" s="10">
        <v>44777.541666666664</v>
      </c>
      <c r="B3063" s="11">
        <v>288.99</v>
      </c>
      <c r="C3063" s="11">
        <v>277.20554</v>
      </c>
      <c r="D3063" s="11">
        <v>0.0425116323432786</v>
      </c>
      <c r="E3063" s="8">
        <f t="shared" si="1"/>
        <v>0.1019961456</v>
      </c>
      <c r="F3063" s="8"/>
    </row>
    <row r="3064">
      <c r="A3064" s="10">
        <v>44777.583333333336</v>
      </c>
      <c r="B3064" s="11">
        <v>270.46</v>
      </c>
      <c r="C3064" s="11">
        <v>288.03931</v>
      </c>
      <c r="D3064" s="11">
        <v>0.0610309405337765</v>
      </c>
      <c r="E3064" s="8">
        <f t="shared" si="1"/>
        <v>0.09930012915</v>
      </c>
      <c r="F3064" s="8"/>
    </row>
    <row r="3065">
      <c r="A3065" s="10">
        <v>44777.625</v>
      </c>
      <c r="B3065" s="11">
        <v>257.69</v>
      </c>
      <c r="C3065" s="11">
        <v>299.5571</v>
      </c>
      <c r="D3065" s="11">
        <v>0.139763337273594</v>
      </c>
      <c r="E3065" s="8">
        <f t="shared" si="1"/>
        <v>0.09796570147</v>
      </c>
      <c r="F3065" s="8"/>
    </row>
    <row r="3066">
      <c r="A3066" s="10">
        <v>44777.666666666664</v>
      </c>
      <c r="B3066" s="11">
        <v>276.02</v>
      </c>
      <c r="C3066" s="11">
        <v>309.15484</v>
      </c>
      <c r="D3066" s="11">
        <v>0.107178784585743</v>
      </c>
      <c r="E3066" s="8">
        <f t="shared" si="1"/>
        <v>0.09520577777</v>
      </c>
      <c r="F3066" s="8"/>
    </row>
    <row r="3067">
      <c r="A3067" s="10">
        <v>44777.708333333336</v>
      </c>
      <c r="B3067" s="11">
        <v>297.94</v>
      </c>
      <c r="C3067" s="11">
        <v>317.97873</v>
      </c>
      <c r="D3067" s="11">
        <v>0.0630190893585869</v>
      </c>
      <c r="E3067" s="8">
        <f t="shared" si="1"/>
        <v>0.09209476372</v>
      </c>
      <c r="F3067" s="8"/>
    </row>
    <row r="3068">
      <c r="A3068" s="10">
        <v>44777.75</v>
      </c>
      <c r="B3068" s="11">
        <v>313.27</v>
      </c>
      <c r="C3068" s="11">
        <v>324.93694</v>
      </c>
      <c r="D3068" s="11">
        <v>0.0359052436451208</v>
      </c>
      <c r="E3068" s="8">
        <f t="shared" si="1"/>
        <v>0.09055369341</v>
      </c>
      <c r="F3068" s="8"/>
    </row>
    <row r="3069">
      <c r="A3069" s="10">
        <v>44777.791666666664</v>
      </c>
      <c r="B3069" s="11">
        <v>319.08</v>
      </c>
      <c r="C3069" s="11">
        <v>328.32908</v>
      </c>
      <c r="D3069" s="11">
        <v>0.0281701517270416</v>
      </c>
      <c r="E3069" s="8">
        <f t="shared" si="1"/>
        <v>0.09077216386</v>
      </c>
      <c r="F3069" s="8"/>
    </row>
    <row r="3070">
      <c r="A3070" s="10">
        <v>44777.833333333336</v>
      </c>
      <c r="B3070" s="11">
        <v>321.87</v>
      </c>
      <c r="C3070" s="11">
        <v>327.85146</v>
      </c>
      <c r="D3070" s="11">
        <v>0.0182444208117907</v>
      </c>
      <c r="E3070" s="8">
        <f t="shared" si="1"/>
        <v>0.09081974462</v>
      </c>
      <c r="F3070" s="8"/>
    </row>
    <row r="3071">
      <c r="A3071" s="10">
        <v>44777.875</v>
      </c>
      <c r="B3071" s="11">
        <v>322.38</v>
      </c>
      <c r="C3071" s="11">
        <v>325.20823</v>
      </c>
      <c r="D3071" s="11">
        <v>0.00869667412783501</v>
      </c>
      <c r="E3071" s="8">
        <f t="shared" si="1"/>
        <v>0.09073244283</v>
      </c>
      <c r="F3071" s="8"/>
    </row>
    <row r="3072">
      <c r="A3072" s="10">
        <v>44777.916666666664</v>
      </c>
      <c r="B3072" s="11">
        <v>319.65</v>
      </c>
      <c r="C3072" s="11">
        <v>321.61225</v>
      </c>
      <c r="D3072" s="11">
        <v>0.00610129122880126</v>
      </c>
      <c r="E3072" s="8">
        <f t="shared" si="1"/>
        <v>0.09096414225</v>
      </c>
      <c r="F3072" s="8"/>
    </row>
    <row r="3073">
      <c r="A3073" s="10">
        <v>44777.958333333336</v>
      </c>
      <c r="B3073" s="11">
        <v>308.49</v>
      </c>
      <c r="C3073" s="11">
        <v>318.43121</v>
      </c>
      <c r="D3073" s="11">
        <v>0.0312193330546965</v>
      </c>
      <c r="E3073" s="8">
        <f t="shared" si="1"/>
        <v>0.09128558619</v>
      </c>
      <c r="F3073" s="8"/>
    </row>
    <row r="3074">
      <c r="A3074" s="10">
        <v>44775.0</v>
      </c>
      <c r="B3074" s="11">
        <v>303.65</v>
      </c>
      <c r="C3074" s="11">
        <v>285.25858</v>
      </c>
      <c r="D3074" s="11">
        <v>0.0644728021853014</v>
      </c>
      <c r="E3074" s="8">
        <f t="shared" si="1"/>
        <v>0.09055908715</v>
      </c>
      <c r="F3074" s="8"/>
    </row>
    <row r="3075">
      <c r="A3075" s="10">
        <v>44775.041666666664</v>
      </c>
      <c r="B3075" s="11">
        <v>312.98</v>
      </c>
      <c r="C3075" s="11">
        <v>289.46731</v>
      </c>
      <c r="D3075" s="11">
        <v>0.0812274449919751</v>
      </c>
      <c r="E3075" s="8">
        <f t="shared" si="1"/>
        <v>0.08764465728</v>
      </c>
      <c r="F3075" s="8"/>
    </row>
    <row r="3076">
      <c r="A3076" s="10">
        <v>44775.083333333336</v>
      </c>
      <c r="B3076" s="11">
        <v>323.57</v>
      </c>
      <c r="C3076" s="11">
        <v>288.03588</v>
      </c>
      <c r="D3076" s="11">
        <v>0.123366991640069</v>
      </c>
      <c r="E3076" s="8">
        <f t="shared" si="1"/>
        <v>0.08352975943</v>
      </c>
      <c r="F3076" s="8"/>
    </row>
    <row r="3077">
      <c r="A3077" s="10">
        <v>44775.125</v>
      </c>
      <c r="B3077" s="11">
        <v>314.25</v>
      </c>
      <c r="C3077" s="11">
        <v>280.02144</v>
      </c>
      <c r="D3077" s="11">
        <v>0.122235497396199</v>
      </c>
      <c r="E3077" s="8">
        <f t="shared" si="1"/>
        <v>0.07945526668</v>
      </c>
      <c r="F3077" s="8"/>
    </row>
    <row r="3078">
      <c r="A3078" s="10">
        <v>44775.166666666664</v>
      </c>
      <c r="B3078" s="11">
        <v>298.48</v>
      </c>
      <c r="C3078" s="11">
        <v>266.91223</v>
      </c>
      <c r="D3078" s="11">
        <v>0.118270226883196</v>
      </c>
      <c r="E3078" s="8">
        <f t="shared" si="1"/>
        <v>0.07648419706</v>
      </c>
      <c r="F3078" s="8"/>
    </row>
    <row r="3079">
      <c r="A3079" s="10">
        <v>44775.208333333336</v>
      </c>
      <c r="B3079" s="11">
        <v>280.65</v>
      </c>
      <c r="C3079" s="11">
        <v>252.02942</v>
      </c>
      <c r="D3079" s="11">
        <v>0.113560472424211</v>
      </c>
      <c r="E3079" s="8">
        <f t="shared" si="1"/>
        <v>0.07498058962</v>
      </c>
      <c r="F3079" s="8"/>
    </row>
    <row r="3080">
      <c r="A3080" s="10">
        <v>44775.25</v>
      </c>
      <c r="B3080" s="11">
        <v>264.69</v>
      </c>
      <c r="C3080" s="11">
        <v>238.28862</v>
      </c>
      <c r="D3080" s="11">
        <v>0.110795807202207</v>
      </c>
      <c r="E3080" s="8">
        <f t="shared" si="1"/>
        <v>0.07465541475</v>
      </c>
      <c r="F3080" s="8"/>
    </row>
    <row r="3081">
      <c r="A3081" s="10">
        <v>44775.291666666664</v>
      </c>
      <c r="B3081" s="11">
        <v>254.58</v>
      </c>
      <c r="C3081" s="11">
        <v>227.93799</v>
      </c>
      <c r="D3081" s="11">
        <v>0.11688271007391</v>
      </c>
      <c r="E3081" s="8">
        <f t="shared" si="1"/>
        <v>0.07459407693</v>
      </c>
      <c r="F3081" s="8"/>
    </row>
    <row r="3082">
      <c r="A3082" s="10">
        <v>44775.333333333336</v>
      </c>
      <c r="B3082" s="11">
        <v>247.83</v>
      </c>
      <c r="C3082" s="11">
        <v>222.55219</v>
      </c>
      <c r="D3082" s="11">
        <v>0.113581492952282</v>
      </c>
      <c r="E3082" s="8">
        <f t="shared" si="1"/>
        <v>0.0743441548</v>
      </c>
      <c r="F3082" s="8"/>
    </row>
    <row r="3083">
      <c r="A3083" s="10">
        <v>44775.375</v>
      </c>
      <c r="B3083" s="11">
        <v>244.16</v>
      </c>
      <c r="C3083" s="11">
        <v>222.77665</v>
      </c>
      <c r="D3083" s="11">
        <v>0.0959855981315816</v>
      </c>
      <c r="E3083" s="8">
        <f t="shared" si="1"/>
        <v>0.07359182641</v>
      </c>
      <c r="F3083" s="8"/>
    </row>
    <row r="3084">
      <c r="A3084" s="10">
        <v>44775.416666666664</v>
      </c>
      <c r="B3084" s="11">
        <v>246.41</v>
      </c>
      <c r="C3084" s="11">
        <v>227.78353</v>
      </c>
      <c r="D3084" s="11">
        <v>0.0817726812820926</v>
      </c>
      <c r="E3084" s="8">
        <f t="shared" si="1"/>
        <v>0.07431538339</v>
      </c>
      <c r="F3084" s="8"/>
    </row>
    <row r="3085">
      <c r="A3085" s="10">
        <v>44775.458333333336</v>
      </c>
      <c r="B3085" s="11">
        <v>256.34</v>
      </c>
      <c r="C3085" s="11">
        <v>234.24514</v>
      </c>
      <c r="D3085" s="11">
        <v>0.0943236645165828</v>
      </c>
      <c r="E3085" s="8">
        <f t="shared" si="1"/>
        <v>0.07632816174</v>
      </c>
      <c r="F3085" s="8"/>
    </row>
    <row r="3086">
      <c r="A3086" s="10">
        <v>44775.5</v>
      </c>
      <c r="B3086" s="11">
        <v>261.49</v>
      </c>
      <c r="C3086" s="11">
        <v>238.88994</v>
      </c>
      <c r="D3086" s="11">
        <v>0.0946044860658427</v>
      </c>
      <c r="E3086" s="8">
        <f t="shared" si="1"/>
        <v>0.0780383656</v>
      </c>
      <c r="F3086" s="8"/>
    </row>
    <row r="3087">
      <c r="A3087" s="10">
        <v>44775.541666666664</v>
      </c>
      <c r="B3087" s="11">
        <v>266.58</v>
      </c>
      <c r="C3087" s="11">
        <v>241.26419</v>
      </c>
      <c r="D3087" s="11">
        <v>0.104929828168863</v>
      </c>
      <c r="E3087" s="8">
        <f t="shared" si="1"/>
        <v>0.08063912376</v>
      </c>
      <c r="F3087" s="8"/>
    </row>
    <row r="3088">
      <c r="A3088" s="10">
        <v>44775.583333333336</v>
      </c>
      <c r="B3088" s="11">
        <v>245.71</v>
      </c>
      <c r="C3088" s="11">
        <v>241.66597</v>
      </c>
      <c r="D3088" s="11">
        <v>0.0167339654813626</v>
      </c>
      <c r="E3088" s="8">
        <f t="shared" si="1"/>
        <v>0.07879341647</v>
      </c>
      <c r="F3088" s="8"/>
    </row>
    <row r="3089">
      <c r="A3089" s="10">
        <v>44775.625</v>
      </c>
      <c r="B3089" s="11">
        <v>225.21</v>
      </c>
      <c r="C3089" s="11">
        <v>241.85284</v>
      </c>
      <c r="D3089" s="11">
        <v>0.0688139117985961</v>
      </c>
      <c r="E3089" s="8">
        <f t="shared" si="1"/>
        <v>0.07583719041</v>
      </c>
      <c r="F3089" s="8"/>
    </row>
    <row r="3090">
      <c r="A3090" s="10">
        <v>44775.666666666664</v>
      </c>
      <c r="B3090" s="11">
        <v>231.84</v>
      </c>
      <c r="C3090" s="11">
        <v>241.30125</v>
      </c>
      <c r="D3090" s="11">
        <v>0.0392092871462539</v>
      </c>
      <c r="E3090" s="8">
        <f t="shared" si="1"/>
        <v>0.07300512801</v>
      </c>
      <c r="F3090" s="8"/>
    </row>
    <row r="3091">
      <c r="A3091" s="10">
        <v>44775.708333333336</v>
      </c>
      <c r="B3091" s="11">
        <v>243.08</v>
      </c>
      <c r="C3091" s="11">
        <v>241.16472</v>
      </c>
      <c r="D3091" s="11">
        <v>0.00794179181764241</v>
      </c>
      <c r="E3091" s="8">
        <f t="shared" si="1"/>
        <v>0.07071024061</v>
      </c>
      <c r="F3091" s="8"/>
    </row>
    <row r="3092">
      <c r="A3092" s="10">
        <v>44775.75</v>
      </c>
      <c r="B3092" s="11">
        <v>263.54</v>
      </c>
      <c r="C3092" s="11">
        <v>241.63539</v>
      </c>
      <c r="D3092" s="11">
        <v>0.0906514976965916</v>
      </c>
      <c r="E3092" s="8">
        <f t="shared" si="1"/>
        <v>0.07299133453</v>
      </c>
      <c r="F3092" s="8"/>
    </row>
    <row r="3093">
      <c r="A3093" s="10">
        <v>44775.791666666664</v>
      </c>
      <c r="B3093" s="11">
        <v>278.11</v>
      </c>
      <c r="C3093" s="11">
        <v>243.30544</v>
      </c>
      <c r="D3093" s="11">
        <v>0.143048836063838</v>
      </c>
      <c r="E3093" s="8">
        <f t="shared" si="1"/>
        <v>0.07777794638</v>
      </c>
      <c r="F3093" s="8"/>
    </row>
    <row r="3094">
      <c r="A3094" s="10">
        <v>44775.833333333336</v>
      </c>
      <c r="B3094" s="11">
        <v>280.38</v>
      </c>
      <c r="C3094" s="11">
        <v>246.89907</v>
      </c>
      <c r="D3094" s="11">
        <v>0.135605735574459</v>
      </c>
      <c r="E3094" s="8">
        <f t="shared" si="1"/>
        <v>0.08266800116</v>
      </c>
      <c r="F3094" s="8"/>
    </row>
    <row r="3095">
      <c r="A3095" s="10">
        <v>44775.875</v>
      </c>
      <c r="B3095" s="11">
        <v>284.27</v>
      </c>
      <c r="C3095" s="11">
        <v>252.71246</v>
      </c>
      <c r="D3095" s="11">
        <v>0.124875283157783</v>
      </c>
      <c r="E3095" s="8">
        <f t="shared" si="1"/>
        <v>0.08750877654</v>
      </c>
      <c r="F3095" s="8"/>
    </row>
    <row r="3096">
      <c r="A3096" s="10">
        <v>44775.916666666664</v>
      </c>
      <c r="B3096" s="11">
        <v>286.16</v>
      </c>
      <c r="C3096" s="11">
        <v>259.82587</v>
      </c>
      <c r="D3096" s="11">
        <v>0.101352994603655</v>
      </c>
      <c r="E3096" s="8">
        <f t="shared" si="1"/>
        <v>0.09147759751</v>
      </c>
      <c r="F3096" s="8"/>
    </row>
    <row r="3097">
      <c r="A3097" s="10">
        <v>44775.958333333336</v>
      </c>
      <c r="B3097" s="11">
        <v>288.44</v>
      </c>
      <c r="C3097" s="11">
        <v>268.3361</v>
      </c>
      <c r="D3097" s="11">
        <v>0.0749205939864223</v>
      </c>
      <c r="E3097" s="8">
        <f t="shared" si="1"/>
        <v>0.09329848339</v>
      </c>
      <c r="F3097" s="8"/>
    </row>
    <row r="3098">
      <c r="A3098" s="10">
        <v>44776.0</v>
      </c>
      <c r="B3098" s="11">
        <v>293.38</v>
      </c>
      <c r="C3098" s="11">
        <v>262.40927</v>
      </c>
      <c r="D3098" s="11">
        <v>0.118024527106073</v>
      </c>
      <c r="E3098" s="8">
        <f t="shared" si="1"/>
        <v>0.09552980526</v>
      </c>
      <c r="F3098" s="8"/>
    </row>
    <row r="3099">
      <c r="A3099" s="10">
        <v>44776.041666666664</v>
      </c>
      <c r="B3099" s="11">
        <v>305.6</v>
      </c>
      <c r="C3099" s="11">
        <v>258.15483</v>
      </c>
      <c r="D3099" s="11">
        <v>0.183785714952534</v>
      </c>
      <c r="E3099" s="8">
        <f t="shared" si="1"/>
        <v>0.09980306651</v>
      </c>
      <c r="F3099" s="8"/>
    </row>
    <row r="3100">
      <c r="A3100" s="10">
        <v>44776.083333333336</v>
      </c>
      <c r="B3100" s="11">
        <v>318.77</v>
      </c>
      <c r="C3100" s="11">
        <v>251.14718</v>
      </c>
      <c r="D3100" s="11">
        <v>0.269255740797089</v>
      </c>
      <c r="E3100" s="8">
        <f t="shared" si="1"/>
        <v>0.1058817644</v>
      </c>
      <c r="F3100" s="8"/>
    </row>
    <row r="3101">
      <c r="A3101" s="10">
        <v>44776.125</v>
      </c>
      <c r="B3101" s="11">
        <v>306.88</v>
      </c>
      <c r="C3101" s="11">
        <v>241.15832</v>
      </c>
      <c r="D3101" s="11">
        <v>0.27252503666471</v>
      </c>
      <c r="E3101" s="8">
        <f t="shared" si="1"/>
        <v>0.1121438285</v>
      </c>
      <c r="F3101" s="8"/>
    </row>
    <row r="3102">
      <c r="A3102" s="10">
        <v>44776.166666666664</v>
      </c>
      <c r="B3102" s="11">
        <v>284.4</v>
      </c>
      <c r="C3102" s="11">
        <v>228.76997</v>
      </c>
      <c r="D3102" s="11">
        <v>0.243170159090373</v>
      </c>
      <c r="E3102" s="8">
        <f t="shared" si="1"/>
        <v>0.1173479924</v>
      </c>
      <c r="F3102" s="8"/>
    </row>
    <row r="3103">
      <c r="A3103" s="10">
        <v>44776.208333333336</v>
      </c>
      <c r="B3103" s="11">
        <v>258.85</v>
      </c>
      <c r="C3103" s="11">
        <v>215.25725</v>
      </c>
      <c r="D3103" s="11">
        <v>0.202514665591983</v>
      </c>
      <c r="E3103" s="8">
        <f t="shared" si="1"/>
        <v>0.1210544171</v>
      </c>
      <c r="F3103" s="8"/>
    </row>
    <row r="3104">
      <c r="A3104" s="10">
        <v>44776.25</v>
      </c>
      <c r="B3104" s="11">
        <v>239.32</v>
      </c>
      <c r="C3104" s="11">
        <v>203.80359</v>
      </c>
      <c r="D3104" s="11">
        <v>0.174267833064177</v>
      </c>
      <c r="E3104" s="8">
        <f t="shared" si="1"/>
        <v>0.1236990848</v>
      </c>
      <c r="F3104" s="8"/>
    </row>
    <row r="3105">
      <c r="A3105" s="10">
        <v>44776.291666666664</v>
      </c>
      <c r="B3105" s="11">
        <v>229.35</v>
      </c>
      <c r="C3105" s="11">
        <v>196.5631</v>
      </c>
      <c r="D3105" s="11">
        <v>0.166800889892355</v>
      </c>
      <c r="E3105" s="8">
        <f t="shared" si="1"/>
        <v>0.125779009</v>
      </c>
      <c r="F3105" s="8"/>
    </row>
    <row r="3106">
      <c r="A3106" s="10">
        <v>44776.333333333336</v>
      </c>
      <c r="B3106" s="11">
        <v>221.03</v>
      </c>
      <c r="C3106" s="11">
        <v>195.54814</v>
      </c>
      <c r="D3106" s="11">
        <v>0.130309907320008</v>
      </c>
      <c r="E3106" s="8">
        <f t="shared" si="1"/>
        <v>0.1264760262</v>
      </c>
      <c r="F3106" s="8"/>
    </row>
    <row r="3107">
      <c r="A3107" s="10">
        <v>44776.375</v>
      </c>
      <c r="B3107" s="11">
        <v>218.29</v>
      </c>
      <c r="C3107" s="11">
        <v>200.52614</v>
      </c>
      <c r="D3107" s="11">
        <v>0.088586256135983</v>
      </c>
      <c r="E3107" s="8">
        <f t="shared" si="1"/>
        <v>0.1261677203</v>
      </c>
      <c r="F3107" s="8"/>
    </row>
    <row r="3108">
      <c r="A3108" s="10">
        <v>44776.416666666664</v>
      </c>
      <c r="B3108" s="11">
        <v>218.87</v>
      </c>
      <c r="C3108" s="11">
        <v>209.3068</v>
      </c>
      <c r="D3108" s="11">
        <v>0.0456898676966061</v>
      </c>
      <c r="E3108" s="8">
        <f t="shared" si="1"/>
        <v>0.1246642698</v>
      </c>
      <c r="F3108" s="8"/>
    </row>
    <row r="3109">
      <c r="A3109" s="10">
        <v>44776.458333333336</v>
      </c>
      <c r="B3109" s="11">
        <v>222.98</v>
      </c>
      <c r="C3109" s="11">
        <v>220.04606</v>
      </c>
      <c r="D3109" s="11">
        <v>0.0133332994010434</v>
      </c>
      <c r="E3109" s="8">
        <f t="shared" si="1"/>
        <v>0.1212896712</v>
      </c>
      <c r="F3109" s="8"/>
    </row>
    <row r="3110">
      <c r="A3110" s="10">
        <v>44776.5</v>
      </c>
      <c r="B3110" s="11">
        <v>232.53</v>
      </c>
      <c r="C3110" s="11">
        <v>230.20839</v>
      </c>
      <c r="D3110" s="11">
        <v>0.0100848192370399</v>
      </c>
      <c r="E3110" s="8">
        <f t="shared" si="1"/>
        <v>0.1177680184</v>
      </c>
      <c r="F3110" s="8"/>
    </row>
    <row r="3111">
      <c r="A3111" s="10">
        <v>44776.541666666664</v>
      </c>
      <c r="B3111" s="11">
        <v>235.32</v>
      </c>
      <c r="C3111" s="11">
        <v>239.61516</v>
      </c>
      <c r="D3111" s="11">
        <v>0.0179252431273547</v>
      </c>
      <c r="E3111" s="8">
        <f t="shared" si="1"/>
        <v>0.1141428274</v>
      </c>
      <c r="F3111" s="8"/>
    </row>
    <row r="3112">
      <c r="A3112" s="10">
        <v>44776.583333333336</v>
      </c>
      <c r="B3112" s="11">
        <v>218.38</v>
      </c>
      <c r="C3112" s="11">
        <v>249.14169</v>
      </c>
      <c r="D3112" s="11">
        <v>0.123470664423926</v>
      </c>
      <c r="E3112" s="8">
        <f t="shared" si="1"/>
        <v>0.1185901898</v>
      </c>
      <c r="F3112" s="8"/>
    </row>
    <row r="3113">
      <c r="A3113" s="10">
        <v>44776.625</v>
      </c>
      <c r="B3113" s="11">
        <v>216.18</v>
      </c>
      <c r="C3113" s="11">
        <v>259.63151</v>
      </c>
      <c r="D3113" s="11">
        <v>0.167358384196124</v>
      </c>
      <c r="E3113" s="8">
        <f t="shared" si="1"/>
        <v>0.1226962095</v>
      </c>
      <c r="F3113" s="8"/>
    </row>
    <row r="3114">
      <c r="A3114" s="10">
        <v>44776.666666666664</v>
      </c>
      <c r="B3114" s="11">
        <v>224.12</v>
      </c>
      <c r="C3114" s="11">
        <v>267.93193</v>
      </c>
      <c r="D3114" s="11">
        <v>0.163518883322342</v>
      </c>
      <c r="E3114" s="8">
        <f t="shared" si="1"/>
        <v>0.127875776</v>
      </c>
      <c r="F3114" s="8"/>
    </row>
    <row r="3115">
      <c r="A3115" s="10">
        <v>44776.708333333336</v>
      </c>
      <c r="B3115" s="11">
        <v>242.37</v>
      </c>
      <c r="C3115" s="11">
        <v>274.65295</v>
      </c>
      <c r="D3115" s="11">
        <v>0.117540882047689</v>
      </c>
      <c r="E3115" s="8">
        <f t="shared" si="1"/>
        <v>0.1324424048</v>
      </c>
      <c r="F3115" s="8"/>
    </row>
    <row r="3116">
      <c r="A3116" s="10">
        <v>44776.75</v>
      </c>
      <c r="B3116" s="11">
        <v>269.05</v>
      </c>
      <c r="C3116" s="11">
        <v>280.01388</v>
      </c>
      <c r="D3116" s="11">
        <v>0.0391547733276649</v>
      </c>
      <c r="E3116" s="8">
        <f t="shared" si="1"/>
        <v>0.1302967079</v>
      </c>
      <c r="F3116" s="8"/>
    </row>
    <row r="3117">
      <c r="A3117" s="10">
        <v>44776.791666666664</v>
      </c>
      <c r="B3117" s="11">
        <v>291.35</v>
      </c>
      <c r="C3117" s="11">
        <v>285.55207</v>
      </c>
      <c r="D3117" s="11">
        <v>0.0203042828581141</v>
      </c>
      <c r="E3117" s="8">
        <f t="shared" si="1"/>
        <v>0.1251823516</v>
      </c>
      <c r="F3117" s="8"/>
    </row>
    <row r="3118">
      <c r="A3118" s="10">
        <v>44776.833333333336</v>
      </c>
      <c r="B3118" s="11">
        <v>299.4</v>
      </c>
      <c r="C3118" s="11">
        <v>292.04638</v>
      </c>
      <c r="D3118" s="11">
        <v>0.0251796307148199</v>
      </c>
      <c r="E3118" s="8">
        <f t="shared" si="1"/>
        <v>0.1205812639</v>
      </c>
      <c r="F3118" s="8"/>
    </row>
    <row r="3119">
      <c r="A3119" s="10">
        <v>44776.875</v>
      </c>
      <c r="B3119" s="11">
        <v>305.6</v>
      </c>
      <c r="C3119" s="11">
        <v>298.385</v>
      </c>
      <c r="D3119" s="11">
        <v>0.0241801699147076</v>
      </c>
      <c r="E3119" s="8">
        <f t="shared" si="1"/>
        <v>0.1163856341</v>
      </c>
      <c r="F3119" s="8"/>
    </row>
    <row r="3120">
      <c r="A3120" s="10">
        <v>44776.916666666664</v>
      </c>
      <c r="B3120" s="11">
        <v>309.21</v>
      </c>
      <c r="C3120" s="11">
        <v>301.30041</v>
      </c>
      <c r="D3120" s="11">
        <v>0.0262515075900493</v>
      </c>
      <c r="E3120" s="8">
        <f t="shared" si="1"/>
        <v>0.1132564055</v>
      </c>
      <c r="F3120" s="8"/>
    </row>
    <row r="3121">
      <c r="A3121" s="10">
        <v>44776.958333333336</v>
      </c>
      <c r="B3121" s="11">
        <v>314.21</v>
      </c>
      <c r="C3121" s="11">
        <v>301.05564</v>
      </c>
      <c r="D3121" s="11">
        <v>0.0436941158119475</v>
      </c>
      <c r="E3121" s="8">
        <f t="shared" si="1"/>
        <v>0.1119553023</v>
      </c>
      <c r="F3121" s="8"/>
    </row>
    <row r="3122">
      <c r="A3122" s="10">
        <v>44777.0</v>
      </c>
      <c r="B3122" s="11">
        <v>319.83</v>
      </c>
      <c r="C3122" s="11">
        <v>294.16428</v>
      </c>
      <c r="D3122" s="11">
        <v>0.0872496143991376</v>
      </c>
      <c r="E3122" s="8">
        <f t="shared" si="1"/>
        <v>0.1106730142</v>
      </c>
      <c r="F3122" s="8"/>
    </row>
    <row r="3123">
      <c r="A3123" s="10">
        <v>44777.041666666664</v>
      </c>
      <c r="B3123" s="11">
        <v>331.57</v>
      </c>
      <c r="C3123" s="11">
        <v>287.56318</v>
      </c>
      <c r="D3123" s="11">
        <v>0.153033569874975</v>
      </c>
      <c r="E3123" s="8">
        <f t="shared" si="1"/>
        <v>0.1093916749</v>
      </c>
      <c r="F3123" s="8"/>
    </row>
    <row r="3124">
      <c r="A3124" s="10">
        <v>44777.083333333336</v>
      </c>
      <c r="B3124" s="11">
        <v>338.29</v>
      </c>
      <c r="C3124" s="11">
        <v>276.75007</v>
      </c>
      <c r="D3124" s="11">
        <v>0.222366447820591</v>
      </c>
      <c r="E3124" s="8">
        <f t="shared" si="1"/>
        <v>0.1074379543</v>
      </c>
      <c r="F3124" s="8"/>
    </row>
    <row r="3125">
      <c r="A3125" s="10">
        <v>44777.125</v>
      </c>
      <c r="B3125" s="11">
        <v>322.38</v>
      </c>
      <c r="C3125" s="11">
        <v>264.45391</v>
      </c>
      <c r="D3125" s="11">
        <v>0.219040399137982</v>
      </c>
      <c r="E3125" s="8">
        <f t="shared" si="1"/>
        <v>0.1052094277</v>
      </c>
      <c r="F3125" s="8"/>
    </row>
    <row r="3126">
      <c r="A3126" s="10">
        <v>44777.166666666664</v>
      </c>
      <c r="B3126" s="11">
        <v>298.54</v>
      </c>
      <c r="C3126" s="11">
        <v>251.87411</v>
      </c>
      <c r="D3126" s="11">
        <v>0.185274659630559</v>
      </c>
      <c r="E3126" s="8">
        <f t="shared" si="1"/>
        <v>0.1027971153</v>
      </c>
      <c r="F3126" s="8"/>
    </row>
    <row r="3127">
      <c r="A3127" s="10">
        <v>44777.208333333336</v>
      </c>
      <c r="B3127" s="11">
        <v>274.46</v>
      </c>
      <c r="C3127" s="11">
        <v>241.03902</v>
      </c>
      <c r="D3127" s="11">
        <v>0.13865381629912</v>
      </c>
      <c r="E3127" s="8">
        <f t="shared" si="1"/>
        <v>0.1001362466</v>
      </c>
      <c r="F3127" s="8"/>
    </row>
    <row r="3128">
      <c r="A3128" s="10">
        <v>44777.25</v>
      </c>
      <c r="B3128" s="11">
        <v>257.56</v>
      </c>
      <c r="C3128" s="11">
        <v>234.12884</v>
      </c>
      <c r="D3128" s="11">
        <v>0.100078059584628</v>
      </c>
      <c r="E3128" s="8">
        <f t="shared" si="1"/>
        <v>0.09704500599</v>
      </c>
      <c r="F3128" s="8"/>
    </row>
    <row r="3129">
      <c r="A3129" s="10">
        <v>44777.291666666664</v>
      </c>
      <c r="B3129" s="11">
        <v>252.87</v>
      </c>
      <c r="C3129" s="11">
        <v>230.88916</v>
      </c>
      <c r="D3129" s="11">
        <v>0.0952008314292451</v>
      </c>
      <c r="E3129" s="8">
        <f t="shared" si="1"/>
        <v>0.09406167022</v>
      </c>
      <c r="F3129" s="8"/>
    </row>
    <row r="3130">
      <c r="A3130" s="10">
        <v>44777.333333333336</v>
      </c>
      <c r="B3130" s="11">
        <v>253.08</v>
      </c>
      <c r="C3130" s="11">
        <v>231.53229</v>
      </c>
      <c r="D3130" s="11">
        <v>0.0930656799533232</v>
      </c>
      <c r="E3130" s="8">
        <f t="shared" si="1"/>
        <v>0.09250982741</v>
      </c>
      <c r="F3130" s="8"/>
    </row>
    <row r="3131">
      <c r="A3131" s="10">
        <v>44777.375</v>
      </c>
      <c r="B3131" s="11">
        <v>256.21</v>
      </c>
      <c r="C3131" s="11">
        <v>236.69904</v>
      </c>
      <c r="D3131" s="11">
        <v>0.0824294006431119</v>
      </c>
      <c r="E3131" s="8">
        <f t="shared" si="1"/>
        <v>0.09225329177</v>
      </c>
      <c r="F3131" s="8"/>
    </row>
    <row r="3132">
      <c r="A3132" s="10">
        <v>44777.416666666664</v>
      </c>
      <c r="B3132" s="11">
        <v>253.85</v>
      </c>
      <c r="C3132" s="11">
        <v>246.52313</v>
      </c>
      <c r="D3132" s="11">
        <v>0.0297208217338469</v>
      </c>
      <c r="E3132" s="8">
        <f t="shared" si="1"/>
        <v>0.09158791485</v>
      </c>
      <c r="F3132" s="8"/>
    </row>
    <row r="3133">
      <c r="A3133" s="10">
        <v>44777.458333333336</v>
      </c>
      <c r="B3133" s="11">
        <v>262.74</v>
      </c>
      <c r="C3133" s="11">
        <v>259.98067</v>
      </c>
      <c r="D3133" s="11">
        <v>0.0106135967724063</v>
      </c>
      <c r="E3133" s="8">
        <f t="shared" si="1"/>
        <v>0.09147459391</v>
      </c>
      <c r="F3133" s="8"/>
    </row>
    <row r="3134">
      <c r="A3134" s="10">
        <v>44777.5</v>
      </c>
      <c r="B3134" s="11">
        <v>279.22</v>
      </c>
      <c r="C3134" s="11">
        <v>273.78493</v>
      </c>
      <c r="D3134" s="11">
        <v>0.0198516039578951</v>
      </c>
      <c r="E3134" s="8">
        <f t="shared" si="1"/>
        <v>0.09188154327</v>
      </c>
      <c r="F3134" s="8"/>
    </row>
    <row r="3135">
      <c r="A3135" s="10">
        <v>44777.541666666664</v>
      </c>
      <c r="B3135" s="11">
        <v>288.99</v>
      </c>
      <c r="C3135" s="11">
        <v>285.15682</v>
      </c>
      <c r="D3135" s="11">
        <v>0.0134423577875501</v>
      </c>
      <c r="E3135" s="8">
        <f t="shared" si="1"/>
        <v>0.09169475638</v>
      </c>
      <c r="F3135" s="8"/>
    </row>
    <row r="3136">
      <c r="A3136" s="10">
        <v>44777.583333333336</v>
      </c>
      <c r="B3136" s="11">
        <v>270.46</v>
      </c>
      <c r="C3136" s="11">
        <v>294.12462</v>
      </c>
      <c r="D3136" s="11">
        <v>0.0804578005064656</v>
      </c>
      <c r="E3136" s="8">
        <f t="shared" si="1"/>
        <v>0.08990255372</v>
      </c>
      <c r="F3136" s="8"/>
    </row>
    <row r="3137">
      <c r="A3137" s="10">
        <v>44777.625</v>
      </c>
      <c r="B3137" s="11">
        <v>257.69</v>
      </c>
      <c r="C3137" s="11">
        <v>302.38023</v>
      </c>
      <c r="D3137" s="11">
        <v>0.147794814495643</v>
      </c>
      <c r="E3137" s="8">
        <f t="shared" si="1"/>
        <v>0.08908740498</v>
      </c>
      <c r="F3137" s="8"/>
    </row>
    <row r="3138">
      <c r="A3138" s="10">
        <v>44777.666666666664</v>
      </c>
      <c r="B3138" s="11">
        <v>276.02</v>
      </c>
      <c r="C3138" s="11">
        <v>307.77473</v>
      </c>
      <c r="D3138" s="11">
        <v>0.103175234691944</v>
      </c>
      <c r="E3138" s="8">
        <f t="shared" si="1"/>
        <v>0.08657308629</v>
      </c>
      <c r="F3138" s="8"/>
    </row>
    <row r="3139">
      <c r="A3139" s="10">
        <v>44777.708333333336</v>
      </c>
      <c r="B3139" s="11">
        <v>297.94</v>
      </c>
      <c r="C3139" s="11">
        <v>312.36854</v>
      </c>
      <c r="D3139" s="11">
        <v>0.0461907591590369</v>
      </c>
      <c r="E3139" s="8">
        <f t="shared" si="1"/>
        <v>0.0836001645</v>
      </c>
      <c r="F3139" s="8"/>
    </row>
    <row r="3140">
      <c r="A3140" s="10">
        <v>44777.75</v>
      </c>
      <c r="B3140" s="11">
        <v>313.27</v>
      </c>
      <c r="C3140" s="11">
        <v>316.29877</v>
      </c>
      <c r="D3140" s="11">
        <v>0.00957566164421065</v>
      </c>
      <c r="E3140" s="8">
        <f t="shared" si="1"/>
        <v>0.08236770152</v>
      </c>
      <c r="F3140" s="8"/>
    </row>
    <row r="3141">
      <c r="A3141" s="10">
        <v>44777.791666666664</v>
      </c>
      <c r="B3141" s="11">
        <v>319.08</v>
      </c>
      <c r="C3141" s="11">
        <v>318.22984</v>
      </c>
      <c r="D3141" s="11">
        <v>0.00267152822626551</v>
      </c>
      <c r="E3141" s="8">
        <f t="shared" si="1"/>
        <v>0.08163300341</v>
      </c>
      <c r="F3141" s="8"/>
    </row>
    <row r="3142">
      <c r="A3142" s="10">
        <v>44777.833333333336</v>
      </c>
      <c r="B3142" s="11">
        <v>321.87</v>
      </c>
      <c r="C3142" s="11">
        <v>317.61453</v>
      </c>
      <c r="D3142" s="11">
        <v>0.0133982220523727</v>
      </c>
      <c r="E3142" s="8">
        <f t="shared" si="1"/>
        <v>0.08114211138</v>
      </c>
      <c r="F3142" s="8"/>
    </row>
    <row r="3143">
      <c r="A3143" s="10">
        <v>44777.875</v>
      </c>
      <c r="B3143" s="11">
        <v>322.38</v>
      </c>
      <c r="C3143" s="11">
        <v>316.11214</v>
      </c>
      <c r="D3143" s="11">
        <v>0.0198279635827968</v>
      </c>
      <c r="E3143" s="8">
        <f t="shared" si="1"/>
        <v>0.08096076945</v>
      </c>
      <c r="F3143" s="8"/>
    </row>
    <row r="3144">
      <c r="A3144" s="10">
        <v>44777.916666666664</v>
      </c>
      <c r="B3144" s="11">
        <v>319.65</v>
      </c>
      <c r="C3144" s="11">
        <v>314.73253</v>
      </c>
      <c r="D3144" s="11">
        <v>0.0156242826249958</v>
      </c>
      <c r="E3144" s="8">
        <f t="shared" si="1"/>
        <v>0.08051796841</v>
      </c>
      <c r="F3144" s="8"/>
    </row>
    <row r="3145">
      <c r="A3145" s="10">
        <v>44777.958333333336</v>
      </c>
      <c r="B3145" s="11">
        <v>308.49</v>
      </c>
      <c r="C3145" s="11">
        <v>314.16353</v>
      </c>
      <c r="D3145" s="11">
        <v>0.0180591617365643</v>
      </c>
      <c r="E3145" s="8">
        <f t="shared" si="1"/>
        <v>0.07944984532</v>
      </c>
      <c r="F3145" s="8"/>
    </row>
    <row r="3146">
      <c r="A3146" s="10">
        <v>44778.0</v>
      </c>
      <c r="B3146" s="11">
        <v>307.91</v>
      </c>
      <c r="C3146" s="11">
        <v>306.14392</v>
      </c>
      <c r="D3146" s="11">
        <v>0.00576879005142432</v>
      </c>
      <c r="E3146" s="8">
        <f t="shared" si="1"/>
        <v>0.07605481097</v>
      </c>
      <c r="F3146" s="8"/>
    </row>
    <row r="3147">
      <c r="A3147" s="10">
        <v>44778.041666666664</v>
      </c>
      <c r="B3147" s="11">
        <v>321.7</v>
      </c>
      <c r="C3147" s="11">
        <v>302.21186</v>
      </c>
      <c r="D3147" s="11">
        <v>0.0644850271594238</v>
      </c>
      <c r="E3147" s="8">
        <f t="shared" si="1"/>
        <v>0.07236528836</v>
      </c>
      <c r="F3147" s="8"/>
    </row>
    <row r="3148">
      <c r="A3148" s="10">
        <v>44778.083333333336</v>
      </c>
      <c r="B3148" s="11">
        <v>336.12</v>
      </c>
      <c r="C3148" s="11">
        <v>295.44753</v>
      </c>
      <c r="D3148" s="11">
        <v>0.137663936469531</v>
      </c>
      <c r="E3148" s="8">
        <f t="shared" si="1"/>
        <v>0.06883601706</v>
      </c>
      <c r="F3148" s="8"/>
    </row>
    <row r="3149">
      <c r="A3149" s="10">
        <v>44778.125</v>
      </c>
      <c r="B3149" s="11">
        <v>327.12</v>
      </c>
      <c r="C3149" s="11">
        <v>287.08167</v>
      </c>
      <c r="D3149" s="11">
        <v>0.139466689043574</v>
      </c>
      <c r="E3149" s="8">
        <f t="shared" si="1"/>
        <v>0.0655204458</v>
      </c>
      <c r="F3149" s="8"/>
    </row>
    <row r="3150">
      <c r="A3150" s="10">
        <v>44778.166666666664</v>
      </c>
      <c r="B3150" s="11">
        <v>314.82</v>
      </c>
      <c r="C3150" s="11">
        <v>277.00221</v>
      </c>
      <c r="D3150" s="11">
        <v>0.136525228444928</v>
      </c>
      <c r="E3150" s="8">
        <f t="shared" si="1"/>
        <v>0.0634892195</v>
      </c>
      <c r="F3150" s="8"/>
    </row>
    <row r="3151">
      <c r="A3151" s="10">
        <v>44778.208333333336</v>
      </c>
      <c r="B3151" s="11">
        <v>297.87</v>
      </c>
      <c r="C3151" s="11">
        <v>267.37105</v>
      </c>
      <c r="D3151" s="11">
        <v>0.114069754373182</v>
      </c>
      <c r="E3151" s="8">
        <f t="shared" si="1"/>
        <v>0.06246488359</v>
      </c>
      <c r="F3151" s="8"/>
    </row>
    <row r="3152">
      <c r="A3152" s="10">
        <v>44778.25</v>
      </c>
      <c r="B3152" s="11">
        <v>292.72</v>
      </c>
      <c r="C3152" s="11">
        <v>261.78991</v>
      </c>
      <c r="D3152" s="11">
        <v>0.118148518405464</v>
      </c>
      <c r="E3152" s="8">
        <f t="shared" si="1"/>
        <v>0.06321781937</v>
      </c>
      <c r="F3152" s="8"/>
    </row>
    <row r="3153">
      <c r="A3153" s="10">
        <v>44778.291666666664</v>
      </c>
      <c r="B3153" s="11">
        <v>298.46</v>
      </c>
      <c r="C3153" s="11">
        <v>261.4866</v>
      </c>
      <c r="D3153" s="11">
        <v>0.141396920530535</v>
      </c>
      <c r="E3153" s="8">
        <f t="shared" si="1"/>
        <v>0.06514265642</v>
      </c>
      <c r="F3153" s="8"/>
    </row>
    <row r="3154">
      <c r="A3154" s="10">
        <v>44778.333333333336</v>
      </c>
      <c r="B3154" s="11">
        <v>300.56</v>
      </c>
      <c r="C3154" s="11">
        <v>264.38181</v>
      </c>
      <c r="D3154" s="11">
        <v>0.136840692633127</v>
      </c>
      <c r="E3154" s="8">
        <f t="shared" si="1"/>
        <v>0.06696661528</v>
      </c>
      <c r="F3154" s="8"/>
    </row>
    <row r="3155">
      <c r="A3155" s="10">
        <v>44778.375</v>
      </c>
      <c r="B3155" s="11">
        <v>298.78</v>
      </c>
      <c r="C3155" s="11">
        <v>268.779</v>
      </c>
      <c r="D3155" s="11">
        <v>0.111619583375189</v>
      </c>
      <c r="E3155" s="8">
        <f t="shared" si="1"/>
        <v>0.06818287289</v>
      </c>
      <c r="F3155" s="8"/>
    </row>
    <row r="3156">
      <c r="A3156" s="10">
        <v>44778.416666666664</v>
      </c>
      <c r="B3156" s="11">
        <v>297.38</v>
      </c>
      <c r="C3156" s="11">
        <v>276.51095</v>
      </c>
      <c r="D3156" s="11">
        <v>0.0754727796494135</v>
      </c>
      <c r="E3156" s="8">
        <f t="shared" si="1"/>
        <v>0.07008920447</v>
      </c>
      <c r="F3156" s="8"/>
    </row>
    <row r="3157">
      <c r="A3157" s="10">
        <v>44778.458333333336</v>
      </c>
      <c r="B3157" s="11">
        <v>301.99</v>
      </c>
      <c r="C3157" s="11">
        <v>288.93561</v>
      </c>
      <c r="D3157" s="11">
        <v>0.0451809660982943</v>
      </c>
      <c r="E3157" s="8">
        <f t="shared" si="1"/>
        <v>0.07152951153</v>
      </c>
      <c r="F3157" s="8"/>
    </row>
    <row r="3158">
      <c r="A3158" s="10">
        <v>44778.5</v>
      </c>
      <c r="B3158" s="11">
        <v>308.4</v>
      </c>
      <c r="C3158" s="11">
        <v>303.65507</v>
      </c>
      <c r="D3158" s="11">
        <v>0.0156260522835991</v>
      </c>
      <c r="E3158" s="8">
        <f t="shared" si="1"/>
        <v>0.07135344688</v>
      </c>
      <c r="F3158" s="8"/>
    </row>
    <row r="3159">
      <c r="A3159" s="10">
        <v>44778.541666666664</v>
      </c>
      <c r="B3159" s="11">
        <v>310.78</v>
      </c>
      <c r="C3159" s="11">
        <v>316.82261</v>
      </c>
      <c r="D3159" s="11">
        <v>0.0190725339962322</v>
      </c>
      <c r="E3159" s="8">
        <f t="shared" si="1"/>
        <v>0.07158803755</v>
      </c>
      <c r="F3159" s="8"/>
    </row>
    <row r="3160">
      <c r="A3160" s="10">
        <v>44778.583333333336</v>
      </c>
      <c r="B3160" s="11">
        <v>300.43</v>
      </c>
      <c r="C3160" s="11">
        <v>327.38594</v>
      </c>
      <c r="D3160" s="11">
        <v>0.082336889604972</v>
      </c>
      <c r="E3160" s="8">
        <f t="shared" si="1"/>
        <v>0.07166633293</v>
      </c>
      <c r="F3160" s="8"/>
    </row>
    <row r="3161">
      <c r="A3161" s="10">
        <v>44778.625</v>
      </c>
      <c r="B3161" s="11">
        <v>278.73</v>
      </c>
      <c r="C3161" s="11">
        <v>336.5196</v>
      </c>
      <c r="D3161" s="11">
        <v>0.171727293150235</v>
      </c>
      <c r="E3161" s="8">
        <f t="shared" si="1"/>
        <v>0.07266351954</v>
      </c>
      <c r="F3161" s="8"/>
    </row>
    <row r="3162">
      <c r="A3162" s="10">
        <v>44778.666666666664</v>
      </c>
      <c r="B3162" s="11">
        <v>289.66</v>
      </c>
      <c r="C3162" s="11">
        <v>341.91141</v>
      </c>
      <c r="D3162" s="11">
        <v>0.152821486712011</v>
      </c>
      <c r="E3162" s="8">
        <f t="shared" si="1"/>
        <v>0.07473211338</v>
      </c>
      <c r="F3162" s="8"/>
    </row>
    <row r="3163">
      <c r="A3163" s="10">
        <v>44778.708333333336</v>
      </c>
      <c r="B3163" s="11">
        <v>317.23</v>
      </c>
      <c r="C3163" s="11">
        <v>344.13679</v>
      </c>
      <c r="D3163" s="11">
        <v>0.0781863223632672</v>
      </c>
      <c r="E3163" s="8">
        <f t="shared" si="1"/>
        <v>0.07606526184</v>
      </c>
      <c r="F3163" s="8"/>
    </row>
    <row r="3164">
      <c r="A3164" s="10">
        <v>44778.75</v>
      </c>
      <c r="B3164" s="11">
        <v>335.42</v>
      </c>
      <c r="C3164" s="11">
        <v>342.16627</v>
      </c>
      <c r="D3164" s="11">
        <v>0.0197163501826173</v>
      </c>
      <c r="E3164" s="8">
        <f t="shared" si="1"/>
        <v>0.07648779053</v>
      </c>
      <c r="F3164" s="8"/>
    </row>
    <row r="3165">
      <c r="A3165" s="10">
        <v>44778.791666666664</v>
      </c>
      <c r="B3165" s="11">
        <v>338.33</v>
      </c>
      <c r="C3165" s="11">
        <v>335.56523</v>
      </c>
      <c r="D3165" s="11">
        <v>0.0082391432509262</v>
      </c>
      <c r="E3165" s="8">
        <f t="shared" si="1"/>
        <v>0.07671977449</v>
      </c>
      <c r="F3165" s="8"/>
    </row>
    <row r="3166">
      <c r="A3166" s="10">
        <v>44778.833333333336</v>
      </c>
      <c r="B3166" s="11">
        <v>331.93</v>
      </c>
      <c r="C3166" s="11">
        <v>325.50678</v>
      </c>
      <c r="D3166" s="11">
        <v>0.0197329837492171</v>
      </c>
      <c r="E3166" s="8">
        <f t="shared" si="1"/>
        <v>0.07698372289</v>
      </c>
      <c r="F3166" s="8"/>
    </row>
    <row r="3167">
      <c r="A3167" s="10">
        <v>44778.875</v>
      </c>
      <c r="B3167" s="11">
        <v>324.95</v>
      </c>
      <c r="C3167" s="11">
        <v>314.42218</v>
      </c>
      <c r="D3167" s="11">
        <v>0.0334830704373335</v>
      </c>
      <c r="E3167" s="8">
        <f t="shared" si="1"/>
        <v>0.07755268568</v>
      </c>
      <c r="F3167" s="8"/>
    </row>
    <row r="3168">
      <c r="A3168" s="10">
        <v>44778.916666666664</v>
      </c>
      <c r="B3168" s="11">
        <v>318.4</v>
      </c>
      <c r="C3168" s="11">
        <v>305.28119</v>
      </c>
      <c r="D3168" s="11">
        <v>0.0429728736316836</v>
      </c>
      <c r="E3168" s="8">
        <f t="shared" si="1"/>
        <v>0.07869221031</v>
      </c>
      <c r="F3168" s="8"/>
    </row>
    <row r="3169">
      <c r="A3169" s="10">
        <v>44778.958333333336</v>
      </c>
      <c r="B3169" s="11">
        <v>313.98</v>
      </c>
      <c r="C3169" s="11">
        <v>300.17969</v>
      </c>
      <c r="D3169" s="11">
        <v>0.0459734967412353</v>
      </c>
      <c r="E3169" s="8">
        <f t="shared" si="1"/>
        <v>0.0798553076</v>
      </c>
      <c r="F3169" s="8"/>
    </row>
    <row r="3170">
      <c r="A3170" s="10">
        <v>44776.0</v>
      </c>
      <c r="B3170" s="11">
        <v>293.38</v>
      </c>
      <c r="C3170" s="11">
        <v>273.17548</v>
      </c>
      <c r="D3170" s="11">
        <v>0.0739616893873491</v>
      </c>
      <c r="E3170" s="8">
        <f t="shared" si="1"/>
        <v>0.0826966784</v>
      </c>
      <c r="F3170" s="8"/>
    </row>
    <row r="3171">
      <c r="A3171" s="10">
        <v>44776.041666666664</v>
      </c>
      <c r="B3171" s="11">
        <v>305.6</v>
      </c>
      <c r="C3171" s="11">
        <v>274.45721</v>
      </c>
      <c r="D3171" s="11">
        <v>0.113470475051466</v>
      </c>
      <c r="E3171" s="8">
        <f t="shared" si="1"/>
        <v>0.08473773873</v>
      </c>
      <c r="F3171" s="8"/>
    </row>
    <row r="3172">
      <c r="A3172" s="10">
        <v>44776.083333333336</v>
      </c>
      <c r="B3172" s="11">
        <v>318.77</v>
      </c>
      <c r="C3172" s="11">
        <v>272.44663</v>
      </c>
      <c r="D3172" s="11">
        <v>0.170027318744959</v>
      </c>
      <c r="E3172" s="8">
        <f t="shared" si="1"/>
        <v>0.08608621299</v>
      </c>
      <c r="F3172" s="8"/>
    </row>
    <row r="3173">
      <c r="A3173" s="10">
        <v>44776.125</v>
      </c>
      <c r="B3173" s="11">
        <v>306.88</v>
      </c>
      <c r="C3173" s="11">
        <v>265.62634</v>
      </c>
      <c r="D3173" s="11">
        <v>0.155307112991881</v>
      </c>
      <c r="E3173" s="8">
        <f t="shared" si="1"/>
        <v>0.08674623066</v>
      </c>
      <c r="F3173" s="8"/>
    </row>
    <row r="3174">
      <c r="A3174" s="10">
        <v>44776.166666666664</v>
      </c>
      <c r="B3174" s="11">
        <v>284.4</v>
      </c>
      <c r="C3174" s="11">
        <v>253.84172</v>
      </c>
      <c r="D3174" s="11">
        <v>0.120383205723629</v>
      </c>
      <c r="E3174" s="8">
        <f t="shared" si="1"/>
        <v>0.08607364638</v>
      </c>
      <c r="F3174" s="8"/>
    </row>
    <row r="3175">
      <c r="A3175" s="10">
        <v>44776.208333333336</v>
      </c>
      <c r="B3175" s="11">
        <v>258.85</v>
      </c>
      <c r="C3175" s="11">
        <v>238.8836</v>
      </c>
      <c r="D3175" s="11">
        <v>0.0835821295392401</v>
      </c>
      <c r="E3175" s="8">
        <f t="shared" si="1"/>
        <v>0.08480332868</v>
      </c>
      <c r="F3175" s="8"/>
    </row>
    <row r="3176">
      <c r="A3176" s="10">
        <v>44776.25</v>
      </c>
      <c r="B3176" s="11">
        <v>239.32</v>
      </c>
      <c r="C3176" s="11">
        <v>224.14171</v>
      </c>
      <c r="D3176" s="11">
        <v>0.0677173829003089</v>
      </c>
      <c r="E3176" s="8">
        <f t="shared" si="1"/>
        <v>0.08270203136</v>
      </c>
      <c r="F3176" s="8"/>
    </row>
    <row r="3177">
      <c r="A3177" s="10">
        <v>44776.291666666664</v>
      </c>
      <c r="B3177" s="11">
        <v>229.35</v>
      </c>
      <c r="C3177" s="11">
        <v>212.89871</v>
      </c>
      <c r="D3177" s="11">
        <v>0.0772728496100328</v>
      </c>
      <c r="E3177" s="8">
        <f t="shared" si="1"/>
        <v>0.08003019508</v>
      </c>
      <c r="F3177" s="8"/>
    </row>
    <row r="3178">
      <c r="A3178" s="10">
        <v>44776.333333333336</v>
      </c>
      <c r="B3178" s="11">
        <v>221.03</v>
      </c>
      <c r="C3178" s="11">
        <v>207.54773</v>
      </c>
      <c r="D3178" s="11">
        <v>0.0649598528492699</v>
      </c>
      <c r="E3178" s="8">
        <f t="shared" si="1"/>
        <v>0.07703516008</v>
      </c>
      <c r="F3178" s="8"/>
    </row>
    <row r="3179">
      <c r="A3179" s="10">
        <v>44776.375</v>
      </c>
      <c r="B3179" s="11">
        <v>218.29</v>
      </c>
      <c r="C3179" s="11">
        <v>208.09681</v>
      </c>
      <c r="D3179" s="11">
        <v>0.0489829229001635</v>
      </c>
      <c r="E3179" s="8">
        <f t="shared" si="1"/>
        <v>0.07442529923</v>
      </c>
      <c r="F3179" s="8"/>
    </row>
    <row r="3180">
      <c r="A3180" s="10">
        <v>44776.416666666664</v>
      </c>
      <c r="B3180" s="11">
        <v>218.87</v>
      </c>
      <c r="C3180" s="11">
        <v>212.78443</v>
      </c>
      <c r="D3180" s="11">
        <v>0.0285996959457983</v>
      </c>
      <c r="E3180" s="8">
        <f t="shared" si="1"/>
        <v>0.07247225408</v>
      </c>
      <c r="F3180" s="8"/>
    </row>
    <row r="3181">
      <c r="A3181" s="10">
        <v>44776.458333333336</v>
      </c>
      <c r="B3181" s="11">
        <v>222.98</v>
      </c>
      <c r="C3181" s="11">
        <v>219.29329</v>
      </c>
      <c r="D3181" s="11">
        <v>0.0168117775058232</v>
      </c>
      <c r="E3181" s="8">
        <f t="shared" si="1"/>
        <v>0.07129020455</v>
      </c>
      <c r="F3181" s="8"/>
    </row>
    <row r="3182">
      <c r="A3182" s="10">
        <v>44776.5</v>
      </c>
      <c r="B3182" s="11">
        <v>232.53</v>
      </c>
      <c r="C3182" s="11">
        <v>225.22411</v>
      </c>
      <c r="D3182" s="11">
        <v>0.0324383122215468</v>
      </c>
      <c r="E3182" s="8">
        <f t="shared" si="1"/>
        <v>0.07199071538</v>
      </c>
      <c r="F3182" s="8"/>
    </row>
    <row r="3183">
      <c r="A3183" s="10">
        <v>44776.541666666664</v>
      </c>
      <c r="B3183" s="11">
        <v>235.32</v>
      </c>
      <c r="C3183" s="11">
        <v>231.75683</v>
      </c>
      <c r="D3183" s="11">
        <v>0.0153746062198036</v>
      </c>
      <c r="E3183" s="8">
        <f t="shared" si="1"/>
        <v>0.07183663506</v>
      </c>
      <c r="F3183" s="8"/>
    </row>
    <row r="3184">
      <c r="A3184" s="10">
        <v>44776.583333333336</v>
      </c>
      <c r="B3184" s="11">
        <v>218.38</v>
      </c>
      <c r="C3184" s="11">
        <v>240.1064</v>
      </c>
      <c r="D3184" s="11">
        <v>0.0904865509624067</v>
      </c>
      <c r="E3184" s="8">
        <f t="shared" si="1"/>
        <v>0.07217620428</v>
      </c>
      <c r="F3184" s="8"/>
    </row>
    <row r="3185">
      <c r="A3185" s="10">
        <v>44776.625</v>
      </c>
      <c r="B3185" s="11">
        <v>216.18</v>
      </c>
      <c r="C3185" s="11">
        <v>250.31899</v>
      </c>
      <c r="D3185" s="11">
        <v>0.136381942097161</v>
      </c>
      <c r="E3185" s="8">
        <f t="shared" si="1"/>
        <v>0.07070348132</v>
      </c>
      <c r="F3185" s="8"/>
    </row>
    <row r="3186">
      <c r="A3186" s="10">
        <v>44776.666666666664</v>
      </c>
      <c r="B3186" s="11">
        <v>224.12</v>
      </c>
      <c r="C3186" s="11">
        <v>259.02907</v>
      </c>
      <c r="D3186" s="11">
        <v>0.134768927672866</v>
      </c>
      <c r="E3186" s="8">
        <f t="shared" si="1"/>
        <v>0.06995129136</v>
      </c>
      <c r="F3186" s="8"/>
    </row>
    <row r="3187">
      <c r="A3187" s="10">
        <v>44776.708333333336</v>
      </c>
      <c r="B3187" s="11">
        <v>242.37</v>
      </c>
      <c r="C3187" s="11">
        <v>265.65122</v>
      </c>
      <c r="D3187" s="11">
        <v>0.0876382950546962</v>
      </c>
      <c r="E3187" s="8">
        <f t="shared" si="1"/>
        <v>0.07034512356</v>
      </c>
      <c r="F3187" s="8"/>
    </row>
    <row r="3188">
      <c r="A3188" s="10">
        <v>44776.75</v>
      </c>
      <c r="B3188" s="11">
        <v>269.05</v>
      </c>
      <c r="C3188" s="11">
        <v>270.29687</v>
      </c>
      <c r="D3188" s="11">
        <v>0.004612964996598</v>
      </c>
      <c r="E3188" s="8">
        <f t="shared" si="1"/>
        <v>0.06971581584</v>
      </c>
      <c r="F3188" s="8"/>
    </row>
    <row r="3189">
      <c r="A3189" s="10">
        <v>44776.791666666664</v>
      </c>
      <c r="B3189" s="11">
        <v>291.35</v>
      </c>
      <c r="C3189" s="11">
        <v>275.39178</v>
      </c>
      <c r="D3189" s="11">
        <v>0.0579473359734994</v>
      </c>
      <c r="E3189" s="8">
        <f t="shared" si="1"/>
        <v>0.07178699054</v>
      </c>
      <c r="F3189" s="8"/>
    </row>
    <row r="3190">
      <c r="A3190" s="10">
        <v>44776.833333333336</v>
      </c>
      <c r="B3190" s="11">
        <v>299.4</v>
      </c>
      <c r="C3190" s="11">
        <v>282.59949</v>
      </c>
      <c r="D3190" s="11">
        <v>0.059449894973271</v>
      </c>
      <c r="E3190" s="8">
        <f t="shared" si="1"/>
        <v>0.07344186184</v>
      </c>
      <c r="F3190" s="8"/>
    </row>
    <row r="3191">
      <c r="A3191" s="10">
        <v>44776.875</v>
      </c>
      <c r="B3191" s="11">
        <v>305.6</v>
      </c>
      <c r="C3191" s="11">
        <v>290.67161</v>
      </c>
      <c r="D3191" s="11">
        <v>0.0513582664643445</v>
      </c>
      <c r="E3191" s="8">
        <f t="shared" si="1"/>
        <v>0.07418666167</v>
      </c>
      <c r="F3191" s="8"/>
    </row>
    <row r="3192">
      <c r="A3192" s="10">
        <v>44776.916666666664</v>
      </c>
      <c r="B3192" s="11">
        <v>309.21</v>
      </c>
      <c r="C3192" s="11">
        <v>296.2664</v>
      </c>
      <c r="D3192" s="11">
        <v>0.043689058225975</v>
      </c>
      <c r="E3192" s="8">
        <f t="shared" si="1"/>
        <v>0.0742165027</v>
      </c>
      <c r="F3192" s="8"/>
    </row>
    <row r="3193">
      <c r="A3193" s="10">
        <v>44776.958333333336</v>
      </c>
      <c r="B3193" s="11">
        <v>314.21</v>
      </c>
      <c r="C3193" s="11">
        <v>299.50363</v>
      </c>
      <c r="D3193" s="11">
        <v>0.0491024766544565</v>
      </c>
      <c r="E3193" s="8">
        <f t="shared" si="1"/>
        <v>0.07434687686</v>
      </c>
      <c r="F3193" s="8"/>
    </row>
    <row r="3194">
      <c r="A3194" s="10">
        <v>44777.0</v>
      </c>
      <c r="B3194" s="11">
        <v>319.83</v>
      </c>
      <c r="C3194" s="11">
        <v>292.02784</v>
      </c>
      <c r="D3194" s="11">
        <v>0.0952037997473116</v>
      </c>
      <c r="E3194" s="8">
        <f t="shared" si="1"/>
        <v>0.07523196479</v>
      </c>
      <c r="F3194" s="8"/>
    </row>
    <row r="3195">
      <c r="A3195" s="10">
        <v>44777.041666666664</v>
      </c>
      <c r="B3195" s="11">
        <v>331.57</v>
      </c>
      <c r="C3195" s="11">
        <v>284.23876</v>
      </c>
      <c r="D3195" s="11">
        <v>0.166519302293606</v>
      </c>
      <c r="E3195" s="8">
        <f t="shared" si="1"/>
        <v>0.07744233259</v>
      </c>
      <c r="F3195" s="8"/>
    </row>
    <row r="3196">
      <c r="A3196" s="10">
        <v>44777.083333333336</v>
      </c>
      <c r="B3196" s="11">
        <v>338.29</v>
      </c>
      <c r="C3196" s="11">
        <v>272.148</v>
      </c>
      <c r="D3196" s="11">
        <v>0.2430368769934</v>
      </c>
      <c r="E3196" s="8">
        <f t="shared" si="1"/>
        <v>0.08048439752</v>
      </c>
      <c r="F3196" s="8"/>
    </row>
    <row r="3197">
      <c r="A3197" s="10">
        <v>44777.125</v>
      </c>
      <c r="B3197" s="11">
        <v>322.38</v>
      </c>
      <c r="C3197" s="11">
        <v>259.07289</v>
      </c>
      <c r="D3197" s="11">
        <v>0.244360226189625</v>
      </c>
      <c r="E3197" s="8">
        <f t="shared" si="1"/>
        <v>0.0841949439</v>
      </c>
      <c r="F3197" s="8"/>
    </row>
    <row r="3198">
      <c r="A3198" s="10">
        <v>44777.166666666664</v>
      </c>
      <c r="B3198" s="11">
        <v>298.54</v>
      </c>
      <c r="C3198" s="11">
        <v>246.09169</v>
      </c>
      <c r="D3198" s="11">
        <v>0.213125075454599</v>
      </c>
      <c r="E3198" s="8">
        <f t="shared" si="1"/>
        <v>0.08805918848</v>
      </c>
      <c r="F3198" s="8"/>
    </row>
    <row r="3199">
      <c r="A3199" s="10">
        <v>44777.208333333336</v>
      </c>
      <c r="B3199" s="11">
        <v>274.46</v>
      </c>
      <c r="C3199" s="11">
        <v>235.05422</v>
      </c>
      <c r="D3199" s="11">
        <v>0.167645490474495</v>
      </c>
      <c r="E3199" s="8">
        <f t="shared" si="1"/>
        <v>0.09156182852</v>
      </c>
      <c r="F3199" s="8"/>
    </row>
    <row r="3200">
      <c r="A3200" s="10">
        <v>44777.25</v>
      </c>
      <c r="B3200" s="11">
        <v>257.56</v>
      </c>
      <c r="C3200" s="11">
        <v>228.25732</v>
      </c>
      <c r="D3200" s="11">
        <v>0.12837564201665</v>
      </c>
      <c r="E3200" s="8">
        <f t="shared" si="1"/>
        <v>0.09408925598</v>
      </c>
      <c r="F3200" s="8"/>
    </row>
    <row r="3201">
      <c r="A3201" s="10">
        <v>44777.291666666664</v>
      </c>
      <c r="B3201" s="11">
        <v>252.87</v>
      </c>
      <c r="C3201" s="11">
        <v>225.70965</v>
      </c>
      <c r="D3201" s="11">
        <v>0.120333135955861</v>
      </c>
      <c r="E3201" s="8">
        <f t="shared" si="1"/>
        <v>0.09588343458</v>
      </c>
      <c r="F3201" s="8"/>
    </row>
    <row r="3202">
      <c r="A3202" s="10">
        <v>44777.333333333336</v>
      </c>
      <c r="B3202" s="11">
        <v>253.08</v>
      </c>
      <c r="C3202" s="11">
        <v>227.39072</v>
      </c>
      <c r="D3202" s="11">
        <v>0.112974179421218</v>
      </c>
      <c r="E3202" s="8">
        <f t="shared" si="1"/>
        <v>0.09788403152</v>
      </c>
      <c r="F3202" s="8"/>
    </row>
    <row r="3203">
      <c r="A3203" s="10">
        <v>44777.375</v>
      </c>
      <c r="B3203" s="11">
        <v>256.21</v>
      </c>
      <c r="C3203" s="11">
        <v>233.77081</v>
      </c>
      <c r="D3203" s="11">
        <v>0.09598798926179</v>
      </c>
      <c r="E3203" s="8">
        <f t="shared" si="1"/>
        <v>0.09984257595</v>
      </c>
      <c r="F3203" s="8"/>
    </row>
    <row r="3204">
      <c r="A3204" s="10">
        <v>44777.416666666664</v>
      </c>
      <c r="B3204" s="11">
        <v>253.85</v>
      </c>
      <c r="C3204" s="11">
        <v>245.13687</v>
      </c>
      <c r="D3204" s="11">
        <v>0.035543939187932</v>
      </c>
      <c r="E3204" s="8">
        <f t="shared" si="1"/>
        <v>0.1001319194</v>
      </c>
      <c r="F3204" s="8"/>
    </row>
    <row r="3205">
      <c r="A3205" s="10">
        <v>44777.458333333336</v>
      </c>
      <c r="B3205" s="11">
        <v>262.74</v>
      </c>
      <c r="C3205" s="11">
        <v>260.36589</v>
      </c>
      <c r="D3205" s="11">
        <v>0.00911836031977933</v>
      </c>
      <c r="E3205" s="8">
        <f t="shared" si="1"/>
        <v>0.09981136037</v>
      </c>
      <c r="F3205" s="8"/>
    </row>
    <row r="3206">
      <c r="A3206" s="10">
        <v>44777.5</v>
      </c>
      <c r="B3206" s="11">
        <v>279.22</v>
      </c>
      <c r="C3206" s="11">
        <v>275.52108</v>
      </c>
      <c r="D3206" s="11">
        <v>0.0134251796632041</v>
      </c>
      <c r="E3206" s="8">
        <f t="shared" si="1"/>
        <v>0.09901914651</v>
      </c>
      <c r="F3206" s="8"/>
    </row>
    <row r="3207">
      <c r="A3207" s="10">
        <v>44777.541666666664</v>
      </c>
      <c r="B3207" s="11">
        <v>288.99</v>
      </c>
      <c r="C3207" s="11">
        <v>287.30996</v>
      </c>
      <c r="D3207" s="11">
        <v>0.00584748262816931</v>
      </c>
      <c r="E3207" s="8">
        <f t="shared" si="1"/>
        <v>0.09862218303</v>
      </c>
      <c r="F3207" s="8"/>
    </row>
    <row r="3208">
      <c r="A3208" s="10">
        <v>44777.583333333336</v>
      </c>
      <c r="B3208" s="11">
        <v>270.46</v>
      </c>
      <c r="C3208" s="11">
        <v>295.75598</v>
      </c>
      <c r="D3208" s="11">
        <v>0.085529902049656</v>
      </c>
      <c r="E3208" s="8">
        <f t="shared" si="1"/>
        <v>0.09841565599</v>
      </c>
      <c r="F3208" s="8"/>
    </row>
    <row r="3209">
      <c r="A3209" s="10">
        <v>44777.625</v>
      </c>
      <c r="B3209" s="11">
        <v>257.69</v>
      </c>
      <c r="C3209" s="11">
        <v>303.46658</v>
      </c>
      <c r="D3209" s="11">
        <v>0.150845539564851</v>
      </c>
      <c r="E3209" s="8">
        <f t="shared" si="1"/>
        <v>0.09901830588</v>
      </c>
      <c r="F3209" s="8"/>
    </row>
    <row r="3210">
      <c r="A3210" s="10">
        <v>44777.666666666664</v>
      </c>
      <c r="B3210" s="11">
        <v>276.02</v>
      </c>
      <c r="C3210" s="11">
        <v>308.54465</v>
      </c>
      <c r="D3210" s="11">
        <v>0.105413106336473</v>
      </c>
      <c r="E3210" s="8">
        <f t="shared" si="1"/>
        <v>0.09779514666</v>
      </c>
      <c r="F3210" s="8"/>
    </row>
    <row r="3211">
      <c r="A3211" s="10">
        <v>44777.708333333336</v>
      </c>
      <c r="B3211" s="11">
        <v>297.94</v>
      </c>
      <c r="C3211" s="11">
        <v>312.59864</v>
      </c>
      <c r="D3211" s="11">
        <v>0.0468928463668299</v>
      </c>
      <c r="E3211" s="8">
        <f t="shared" si="1"/>
        <v>0.09609741963</v>
      </c>
      <c r="F3211" s="8"/>
    </row>
    <row r="3212">
      <c r="A3212" s="10">
        <v>44777.75</v>
      </c>
      <c r="B3212" s="11">
        <v>313.27</v>
      </c>
      <c r="C3212" s="11">
        <v>315.40645</v>
      </c>
      <c r="D3212" s="11">
        <v>0.00677364080537993</v>
      </c>
      <c r="E3212" s="8">
        <f t="shared" si="1"/>
        <v>0.09618744779</v>
      </c>
      <c r="F3212" s="8"/>
    </row>
    <row r="3213">
      <c r="A3213" s="10">
        <v>44777.791666666664</v>
      </c>
      <c r="B3213" s="11">
        <v>319.08</v>
      </c>
      <c r="C3213" s="11">
        <v>315.7687</v>
      </c>
      <c r="D3213" s="11">
        <v>0.0104864731684931</v>
      </c>
      <c r="E3213" s="8">
        <f t="shared" si="1"/>
        <v>0.09420991184</v>
      </c>
      <c r="F3213" s="8"/>
    </row>
    <row r="3214">
      <c r="A3214" s="10">
        <v>44777.833333333336</v>
      </c>
      <c r="B3214" s="11">
        <v>321.87</v>
      </c>
      <c r="C3214" s="11">
        <v>313.71167</v>
      </c>
      <c r="D3214" s="11">
        <v>0.026005822480241</v>
      </c>
      <c r="E3214" s="8">
        <f t="shared" si="1"/>
        <v>0.09281640882</v>
      </c>
      <c r="F3214" s="8"/>
    </row>
    <row r="3215">
      <c r="A3215" s="10">
        <v>44777.875</v>
      </c>
      <c r="B3215" s="11">
        <v>322.38</v>
      </c>
      <c r="C3215" s="11">
        <v>311.34984</v>
      </c>
      <c r="D3215" s="11">
        <v>0.0354269011347493</v>
      </c>
      <c r="E3215" s="8">
        <f t="shared" si="1"/>
        <v>0.09215260193</v>
      </c>
      <c r="F3215" s="8"/>
    </row>
    <row r="3216">
      <c r="A3216" s="10">
        <v>44777.916666666664</v>
      </c>
      <c r="B3216" s="11">
        <v>319.65</v>
      </c>
      <c r="C3216" s="11">
        <v>309.62961</v>
      </c>
      <c r="D3216" s="11">
        <v>0.0323625056402065</v>
      </c>
      <c r="E3216" s="8">
        <f t="shared" si="1"/>
        <v>0.09168066224</v>
      </c>
      <c r="F3216" s="8"/>
    </row>
    <row r="3217">
      <c r="A3217" s="10">
        <v>44777.958333333336</v>
      </c>
      <c r="B3217" s="11">
        <v>308.49</v>
      </c>
      <c r="C3217" s="11">
        <v>308.99863</v>
      </c>
      <c r="D3217" s="11">
        <v>0.0016460590779965</v>
      </c>
      <c r="E3217" s="8">
        <f t="shared" si="1"/>
        <v>0.08970331151</v>
      </c>
      <c r="F3217" s="8"/>
    </row>
    <row r="3218">
      <c r="A3218" s="10">
        <v>44778.0</v>
      </c>
      <c r="B3218" s="11">
        <v>307.91</v>
      </c>
      <c r="C3218" s="11">
        <v>302.95225</v>
      </c>
      <c r="D3218" s="11">
        <v>0.0163647901608257</v>
      </c>
      <c r="E3218" s="8">
        <f t="shared" si="1"/>
        <v>0.08641835278</v>
      </c>
      <c r="F3218" s="8"/>
    </row>
    <row r="3219">
      <c r="A3219" s="10">
        <v>44778.041666666664</v>
      </c>
      <c r="B3219" s="11">
        <v>321.7</v>
      </c>
      <c r="C3219" s="11">
        <v>301.96892</v>
      </c>
      <c r="D3219" s="11">
        <v>0.0653414265282664</v>
      </c>
      <c r="E3219" s="8">
        <f t="shared" si="1"/>
        <v>0.08220260795</v>
      </c>
      <c r="F3219" s="8"/>
    </row>
    <row r="3220">
      <c r="A3220" s="10">
        <v>44778.083333333336</v>
      </c>
      <c r="B3220" s="11">
        <v>336.12</v>
      </c>
      <c r="C3220" s="11">
        <v>296.55344</v>
      </c>
      <c r="D3220" s="11">
        <v>0.133421348948101</v>
      </c>
      <c r="E3220" s="8">
        <f t="shared" si="1"/>
        <v>0.07763529428</v>
      </c>
      <c r="F3220" s="8"/>
    </row>
    <row r="3221">
      <c r="A3221" s="10">
        <v>44778.125</v>
      </c>
      <c r="B3221" s="11">
        <v>327.12</v>
      </c>
      <c r="C3221" s="11">
        <v>288.84025</v>
      </c>
      <c r="D3221" s="11">
        <v>0.132529140242746</v>
      </c>
      <c r="E3221" s="8">
        <f t="shared" si="1"/>
        <v>0.0729756657</v>
      </c>
      <c r="F3221" s="8"/>
    </row>
    <row r="3222">
      <c r="A3222" s="10">
        <v>44778.166666666664</v>
      </c>
      <c r="B3222" s="11">
        <v>314.82</v>
      </c>
      <c r="C3222" s="11">
        <v>279.71346</v>
      </c>
      <c r="D3222" s="11">
        <v>0.125508940470723</v>
      </c>
      <c r="E3222" s="8">
        <f t="shared" si="1"/>
        <v>0.06932499341</v>
      </c>
      <c r="F3222" s="8"/>
    </row>
    <row r="3223">
      <c r="A3223" s="10">
        <v>44778.208333333336</v>
      </c>
      <c r="B3223" s="11">
        <v>297.87</v>
      </c>
      <c r="C3223" s="11">
        <v>271.57421</v>
      </c>
      <c r="D3223" s="11">
        <v>0.096827272368757</v>
      </c>
      <c r="E3223" s="8">
        <f t="shared" si="1"/>
        <v>0.06637423432</v>
      </c>
      <c r="F3223" s="8"/>
    </row>
    <row r="3224">
      <c r="A3224" s="10">
        <v>44778.25</v>
      </c>
      <c r="B3224" s="11">
        <v>292.72</v>
      </c>
      <c r="C3224" s="11">
        <v>266.70076</v>
      </c>
      <c r="D3224" s="11">
        <v>0.0975596769952962</v>
      </c>
      <c r="E3224" s="8">
        <f t="shared" si="1"/>
        <v>0.06509023578</v>
      </c>
      <c r="F3224" s="8"/>
    </row>
    <row r="3225">
      <c r="A3225" s="10">
        <v>44778.291666666664</v>
      </c>
      <c r="B3225" s="11">
        <v>298.46</v>
      </c>
      <c r="C3225" s="11">
        <v>265.16442</v>
      </c>
      <c r="D3225" s="11">
        <v>0.125565790463139</v>
      </c>
      <c r="E3225" s="8">
        <f t="shared" si="1"/>
        <v>0.06530826305</v>
      </c>
      <c r="F3225" s="8"/>
    </row>
    <row r="3226">
      <c r="A3226" s="10">
        <v>44778.333333333336</v>
      </c>
      <c r="B3226" s="11">
        <v>300.56</v>
      </c>
      <c r="C3226" s="11">
        <v>265.96483</v>
      </c>
      <c r="D3226" s="11">
        <v>0.130074228235364</v>
      </c>
      <c r="E3226" s="8">
        <f t="shared" si="1"/>
        <v>0.06602076509</v>
      </c>
      <c r="F3226" s="8"/>
    </row>
    <row r="3227">
      <c r="A3227" s="10">
        <v>44778.375</v>
      </c>
      <c r="B3227" s="11">
        <v>298.78</v>
      </c>
      <c r="C3227" s="11">
        <v>269.60727</v>
      </c>
      <c r="D3227" s="11">
        <v>0.108204537659536</v>
      </c>
      <c r="E3227" s="8">
        <f t="shared" si="1"/>
        <v>0.06652978794</v>
      </c>
      <c r="F3227" s="8"/>
    </row>
    <row r="3228">
      <c r="A3228" s="10">
        <v>44778.416666666664</v>
      </c>
      <c r="B3228" s="11">
        <v>297.38</v>
      </c>
      <c r="C3228" s="11">
        <v>277.89147</v>
      </c>
      <c r="D3228" s="11">
        <v>0.0701300043502593</v>
      </c>
      <c r="E3228" s="8">
        <f t="shared" si="1"/>
        <v>0.06797087399</v>
      </c>
      <c r="F3228" s="8"/>
    </row>
    <row r="3229">
      <c r="A3229" s="10">
        <v>44778.458333333336</v>
      </c>
      <c r="B3229" s="11">
        <v>301.99</v>
      </c>
      <c r="C3229" s="11">
        <v>291.37991</v>
      </c>
      <c r="D3229" s="11">
        <v>0.0364132516891779</v>
      </c>
      <c r="E3229" s="8">
        <f t="shared" si="1"/>
        <v>0.06910816113</v>
      </c>
      <c r="F3229" s="8"/>
    </row>
    <row r="3230">
      <c r="A3230" s="10">
        <v>44778.5</v>
      </c>
      <c r="B3230" s="11">
        <v>308.4</v>
      </c>
      <c r="C3230" s="11">
        <v>306.29971</v>
      </c>
      <c r="D3230" s="11">
        <v>0.00685697678264198</v>
      </c>
      <c r="E3230" s="8">
        <f t="shared" si="1"/>
        <v>0.06883448601</v>
      </c>
      <c r="F3230" s="8"/>
    </row>
    <row r="3231">
      <c r="A3231" s="10">
        <v>44778.541666666664</v>
      </c>
      <c r="B3231" s="11">
        <v>310.78</v>
      </c>
      <c r="C3231" s="11">
        <v>317.90181</v>
      </c>
      <c r="D3231" s="11">
        <v>0.0224025462453329</v>
      </c>
      <c r="E3231" s="8">
        <f t="shared" si="1"/>
        <v>0.06952428032</v>
      </c>
      <c r="F3231" s="8"/>
    </row>
    <row r="3232">
      <c r="A3232" s="10">
        <v>44778.583333333336</v>
      </c>
      <c r="B3232" s="11">
        <v>300.43</v>
      </c>
      <c r="C3232" s="11">
        <v>324.55909</v>
      </c>
      <c r="D3232" s="11">
        <v>0.0743442126362876</v>
      </c>
      <c r="E3232" s="8">
        <f t="shared" si="1"/>
        <v>0.06905820993</v>
      </c>
      <c r="F3232" s="8"/>
    </row>
    <row r="3233">
      <c r="A3233" s="10">
        <v>44778.625</v>
      </c>
      <c r="B3233" s="11">
        <v>278.73</v>
      </c>
      <c r="C3233" s="11">
        <v>328.4564</v>
      </c>
      <c r="D3233" s="11">
        <v>0.151394218532505</v>
      </c>
      <c r="E3233" s="8">
        <f t="shared" si="1"/>
        <v>0.06908107155</v>
      </c>
      <c r="F3233" s="8"/>
    </row>
    <row r="3234">
      <c r="A3234" s="10">
        <v>44778.666666666664</v>
      </c>
      <c r="B3234" s="11">
        <v>289.66</v>
      </c>
      <c r="C3234" s="11">
        <v>328.40355</v>
      </c>
      <c r="D3234" s="11">
        <v>0.117975429924554</v>
      </c>
      <c r="E3234" s="8">
        <f t="shared" si="1"/>
        <v>0.0696045017</v>
      </c>
      <c r="F3234" s="8"/>
    </row>
    <row r="3235">
      <c r="A3235" s="10">
        <v>44778.708333333336</v>
      </c>
      <c r="B3235" s="11">
        <v>317.23</v>
      </c>
      <c r="C3235" s="11">
        <v>325.51802</v>
      </c>
      <c r="D3235" s="11">
        <v>0.0254610174883711</v>
      </c>
      <c r="E3235" s="8">
        <f t="shared" si="1"/>
        <v>0.06871150883</v>
      </c>
      <c r="F3235" s="8"/>
    </row>
    <row r="3236">
      <c r="A3236" s="10">
        <v>44778.75</v>
      </c>
      <c r="B3236" s="11">
        <v>335.42</v>
      </c>
      <c r="C3236" s="11">
        <v>320.03627</v>
      </c>
      <c r="D3236" s="11">
        <v>0.0480687079623819</v>
      </c>
      <c r="E3236" s="8">
        <f t="shared" si="1"/>
        <v>0.07043213663</v>
      </c>
      <c r="F3236" s="8"/>
    </row>
    <row r="3237">
      <c r="A3237" s="10">
        <v>44778.791666666664</v>
      </c>
      <c r="B3237" s="11">
        <v>338.33</v>
      </c>
      <c r="C3237" s="11">
        <v>312.14759</v>
      </c>
      <c r="D3237" s="11">
        <v>0.0838783025683459</v>
      </c>
      <c r="E3237" s="8">
        <f t="shared" si="1"/>
        <v>0.07349012952</v>
      </c>
      <c r="F3237" s="8"/>
    </row>
    <row r="3238">
      <c r="A3238" s="10">
        <v>44778.833333333336</v>
      </c>
      <c r="B3238" s="11">
        <v>331.93</v>
      </c>
      <c r="C3238" s="11">
        <v>303.0512</v>
      </c>
      <c r="D3238" s="11">
        <v>0.0952934685624079</v>
      </c>
      <c r="E3238" s="8">
        <f t="shared" si="1"/>
        <v>0.07637711478</v>
      </c>
      <c r="F3238" s="8"/>
    </row>
    <row r="3239">
      <c r="A3239" s="10">
        <v>44778.875</v>
      </c>
      <c r="B3239" s="11">
        <v>324.95</v>
      </c>
      <c r="C3239" s="11">
        <v>295.6374</v>
      </c>
      <c r="D3239" s="11">
        <v>0.0991505134330094</v>
      </c>
      <c r="E3239" s="8">
        <f t="shared" si="1"/>
        <v>0.07903226529</v>
      </c>
      <c r="F3239" s="8"/>
    </row>
    <row r="3240">
      <c r="A3240" s="10">
        <v>44778.916666666664</v>
      </c>
      <c r="B3240" s="11">
        <v>318.4</v>
      </c>
      <c r="C3240" s="11">
        <v>292.47265</v>
      </c>
      <c r="D3240" s="11">
        <v>0.0886488018623279</v>
      </c>
      <c r="E3240" s="8">
        <f t="shared" si="1"/>
        <v>0.08137752763</v>
      </c>
      <c r="F3240" s="8"/>
    </row>
    <row r="3241">
      <c r="A3241" s="10">
        <v>44778.958333333336</v>
      </c>
      <c r="B3241" s="11">
        <v>313.98</v>
      </c>
      <c r="C3241" s="11">
        <v>294.04316</v>
      </c>
      <c r="D3241" s="11">
        <v>0.0678024273715464</v>
      </c>
      <c r="E3241" s="8">
        <f t="shared" si="1"/>
        <v>0.08413404298</v>
      </c>
      <c r="F3241" s="8"/>
    </row>
    <row r="3242">
      <c r="A3242" s="10">
        <v>44779.0</v>
      </c>
      <c r="B3242" s="11">
        <v>306.17</v>
      </c>
      <c r="C3242" s="11">
        <v>309.8428</v>
      </c>
      <c r="D3242" s="11">
        <v>0.0118537529353594</v>
      </c>
      <c r="E3242" s="8">
        <f t="shared" si="1"/>
        <v>0.08394608309</v>
      </c>
      <c r="F3242" s="8"/>
    </row>
    <row r="3243">
      <c r="A3243" s="10">
        <v>44779.041666666664</v>
      </c>
      <c r="B3243" s="11">
        <v>311.93</v>
      </c>
      <c r="C3243" s="11">
        <v>298.76108</v>
      </c>
      <c r="D3243" s="11">
        <v>0.0440784321706161</v>
      </c>
      <c r="E3243" s="8">
        <f t="shared" si="1"/>
        <v>0.083060125</v>
      </c>
      <c r="F3243" s="8"/>
    </row>
    <row r="3244">
      <c r="A3244" s="10">
        <v>44779.083333333336</v>
      </c>
      <c r="B3244" s="11">
        <v>320.37</v>
      </c>
      <c r="C3244" s="11">
        <v>284.26628</v>
      </c>
      <c r="D3244" s="11">
        <v>0.127006692457508</v>
      </c>
      <c r="E3244" s="8">
        <f t="shared" si="1"/>
        <v>0.08279284764</v>
      </c>
      <c r="F3244" s="8"/>
    </row>
    <row r="3245">
      <c r="A3245" s="10">
        <v>44779.125</v>
      </c>
      <c r="B3245" s="11">
        <v>313.58</v>
      </c>
      <c r="C3245" s="11">
        <v>268.44147</v>
      </c>
      <c r="D3245" s="11">
        <v>0.168150360672663</v>
      </c>
      <c r="E3245" s="8">
        <f t="shared" si="1"/>
        <v>0.08427706516</v>
      </c>
      <c r="F3245" s="8"/>
    </row>
    <row r="3246">
      <c r="A3246" s="10">
        <v>44779.166666666664</v>
      </c>
      <c r="B3246" s="11">
        <v>293.78</v>
      </c>
      <c r="C3246" s="11">
        <v>253.09475</v>
      </c>
      <c r="D3246" s="11">
        <v>0.160751062596122</v>
      </c>
      <c r="E3246" s="8">
        <f t="shared" si="1"/>
        <v>0.08574548692</v>
      </c>
      <c r="F3246" s="8"/>
    </row>
    <row r="3247">
      <c r="A3247" s="10">
        <v>44779.208333333336</v>
      </c>
      <c r="B3247" s="11">
        <v>265.55</v>
      </c>
      <c r="C3247" s="11">
        <v>241.1892</v>
      </c>
      <c r="D3247" s="11">
        <v>0.101002864141512</v>
      </c>
      <c r="E3247" s="8">
        <f t="shared" si="1"/>
        <v>0.08591946991</v>
      </c>
      <c r="F3247" s="8"/>
    </row>
    <row r="3248">
      <c r="A3248" s="10">
        <v>44779.25</v>
      </c>
      <c r="B3248" s="11">
        <v>255.86</v>
      </c>
      <c r="C3248" s="11">
        <v>235.97643</v>
      </c>
      <c r="D3248" s="11">
        <v>0.0842608306261774</v>
      </c>
      <c r="E3248" s="8">
        <f t="shared" si="1"/>
        <v>0.08536535131</v>
      </c>
      <c r="F3248" s="8"/>
    </row>
    <row r="3249">
      <c r="A3249" s="10">
        <v>44779.291666666664</v>
      </c>
      <c r="B3249" s="11">
        <v>253.68</v>
      </c>
      <c r="C3249" s="11">
        <v>237.1284</v>
      </c>
      <c r="D3249" s="11">
        <v>0.0698001589012535</v>
      </c>
      <c r="E3249" s="8">
        <f t="shared" si="1"/>
        <v>0.08304178333</v>
      </c>
      <c r="F3249" s="8"/>
    </row>
    <row r="3250">
      <c r="A3250" s="10">
        <v>44779.333333333336</v>
      </c>
      <c r="B3250" s="11">
        <v>257.31</v>
      </c>
      <c r="C3250" s="11">
        <v>243.35725</v>
      </c>
      <c r="D3250" s="11">
        <v>0.0573344332252275</v>
      </c>
      <c r="E3250" s="8">
        <f t="shared" si="1"/>
        <v>0.08001095853</v>
      </c>
      <c r="F3250" s="8"/>
    </row>
    <row r="3251">
      <c r="A3251" s="10">
        <v>44779.375</v>
      </c>
      <c r="B3251" s="11">
        <v>256.81</v>
      </c>
      <c r="C3251" s="11">
        <v>251.28085</v>
      </c>
      <c r="D3251" s="11">
        <v>0.02200386539603</v>
      </c>
      <c r="E3251" s="8">
        <f t="shared" si="1"/>
        <v>0.07641926386</v>
      </c>
      <c r="F3251" s="8"/>
    </row>
    <row r="3252">
      <c r="A3252" s="10">
        <v>44779.416666666664</v>
      </c>
      <c r="B3252" s="11">
        <v>258.4</v>
      </c>
      <c r="C3252" s="11">
        <v>259.44273</v>
      </c>
      <c r="D3252" s="11">
        <v>0.00401911435329101</v>
      </c>
      <c r="E3252" s="8">
        <f t="shared" si="1"/>
        <v>0.07366464344</v>
      </c>
      <c r="F3252" s="8"/>
    </row>
    <row r="3253">
      <c r="A3253" s="10">
        <v>44779.458333333336</v>
      </c>
      <c r="B3253" s="11">
        <v>265.94</v>
      </c>
      <c r="C3253" s="11">
        <v>267.68488</v>
      </c>
      <c r="D3253" s="11">
        <v>0.00651841075222486</v>
      </c>
      <c r="E3253" s="8">
        <f t="shared" si="1"/>
        <v>0.07241902507</v>
      </c>
      <c r="F3253" s="8"/>
    </row>
    <row r="3254">
      <c r="A3254" s="10">
        <v>44779.5</v>
      </c>
      <c r="B3254" s="11">
        <v>275.86</v>
      </c>
      <c r="C3254" s="11">
        <v>274.13952</v>
      </c>
      <c r="D3254" s="11">
        <v>0.00627592840317225</v>
      </c>
      <c r="E3254" s="8">
        <f t="shared" si="1"/>
        <v>0.07239481472</v>
      </c>
      <c r="F3254" s="8"/>
    </row>
    <row r="3255">
      <c r="A3255" s="10">
        <v>44779.541666666664</v>
      </c>
      <c r="B3255" s="11">
        <v>282.73</v>
      </c>
      <c r="C3255" s="11">
        <v>279.05736</v>
      </c>
      <c r="D3255" s="11">
        <v>0.0131608784659899</v>
      </c>
      <c r="E3255" s="8">
        <f t="shared" si="1"/>
        <v>0.07200974523</v>
      </c>
      <c r="F3255" s="8"/>
    </row>
    <row r="3256">
      <c r="A3256" s="10">
        <v>44779.583333333336</v>
      </c>
      <c r="B3256" s="11">
        <v>280.63</v>
      </c>
      <c r="C3256" s="11">
        <v>284.19234</v>
      </c>
      <c r="D3256" s="11">
        <v>0.0125349613575088</v>
      </c>
      <c r="E3256" s="8">
        <f t="shared" si="1"/>
        <v>0.06943435976</v>
      </c>
      <c r="F3256" s="8"/>
    </row>
    <row r="3257">
      <c r="A3257" s="10">
        <v>44779.625</v>
      </c>
      <c r="B3257" s="11">
        <v>265.32</v>
      </c>
      <c r="C3257" s="11">
        <v>291.37945</v>
      </c>
      <c r="D3257" s="11">
        <v>0.0894347559513892</v>
      </c>
      <c r="E3257" s="8">
        <f t="shared" si="1"/>
        <v>0.06685271548</v>
      </c>
      <c r="F3257" s="8"/>
    </row>
    <row r="3258">
      <c r="A3258" s="10">
        <v>44779.666666666664</v>
      </c>
      <c r="B3258" s="11">
        <v>269.41</v>
      </c>
      <c r="C3258" s="11">
        <v>298.31352</v>
      </c>
      <c r="D3258" s="11">
        <v>0.0968897420405215</v>
      </c>
      <c r="E3258" s="8">
        <f t="shared" si="1"/>
        <v>0.06597414515</v>
      </c>
      <c r="F3258" s="8"/>
    </row>
    <row r="3259">
      <c r="A3259" s="10">
        <v>44779.708333333336</v>
      </c>
      <c r="B3259" s="11">
        <v>293.94</v>
      </c>
      <c r="C3259" s="11">
        <v>306.22748</v>
      </c>
      <c r="D3259" s="11">
        <v>0.0401253342776422</v>
      </c>
      <c r="E3259" s="8">
        <f t="shared" si="1"/>
        <v>0.06658515835</v>
      </c>
      <c r="F3259" s="8"/>
    </row>
    <row r="3260">
      <c r="A3260" s="10">
        <v>44779.75</v>
      </c>
      <c r="B3260" s="11">
        <v>305.5</v>
      </c>
      <c r="C3260" s="11">
        <v>313.7077</v>
      </c>
      <c r="D3260" s="11">
        <v>0.0261635273855247</v>
      </c>
      <c r="E3260" s="8">
        <f t="shared" si="1"/>
        <v>0.0656724425</v>
      </c>
      <c r="F3260" s="8"/>
    </row>
    <row r="3261">
      <c r="A3261" s="10">
        <v>44779.791666666664</v>
      </c>
      <c r="B3261" s="11">
        <v>304.18</v>
      </c>
      <c r="C3261" s="11">
        <v>318.92761</v>
      </c>
      <c r="D3261" s="11">
        <v>0.0462412457798809</v>
      </c>
      <c r="E3261" s="8">
        <f t="shared" si="1"/>
        <v>0.0641042318</v>
      </c>
      <c r="F3261" s="8"/>
    </row>
    <row r="3262">
      <c r="A3262" s="10">
        <v>44779.833333333336</v>
      </c>
      <c r="B3262" s="11">
        <v>309.24</v>
      </c>
      <c r="C3262" s="11">
        <v>321.1503</v>
      </c>
      <c r="D3262" s="11">
        <v>0.0370863735764843</v>
      </c>
      <c r="E3262" s="8">
        <f t="shared" si="1"/>
        <v>0.06167893617</v>
      </c>
      <c r="F3262" s="8"/>
    </row>
    <row r="3263">
      <c r="A3263" s="10">
        <v>44779.875</v>
      </c>
      <c r="B3263" s="11">
        <v>313.31</v>
      </c>
      <c r="C3263" s="11">
        <v>320.50466</v>
      </c>
      <c r="D3263" s="11">
        <v>0.0224479107417658</v>
      </c>
      <c r="E3263" s="8">
        <f t="shared" si="1"/>
        <v>0.05848299439</v>
      </c>
      <c r="F3263" s="8"/>
    </row>
    <row r="3264">
      <c r="A3264" s="10">
        <v>44779.916666666664</v>
      </c>
      <c r="B3264" s="11">
        <v>311.94</v>
      </c>
      <c r="C3264" s="11">
        <v>316.19973</v>
      </c>
      <c r="D3264" s="11">
        <v>0.0134716433818586</v>
      </c>
      <c r="E3264" s="8">
        <f t="shared" si="1"/>
        <v>0.05535061279</v>
      </c>
      <c r="F3264" s="8"/>
    </row>
    <row r="3265">
      <c r="A3265" s="10">
        <v>44779.958333333336</v>
      </c>
      <c r="B3265" s="11">
        <v>304.8</v>
      </c>
      <c r="C3265" s="11">
        <v>309.92138</v>
      </c>
      <c r="D3265" s="11">
        <v>0.0165247715404467</v>
      </c>
      <c r="E3265" s="8">
        <f t="shared" si="1"/>
        <v>0.0532140438</v>
      </c>
      <c r="F3265" s="8"/>
    </row>
    <row r="3266">
      <c r="A3266" s="10">
        <v>44777.0</v>
      </c>
      <c r="B3266" s="11">
        <v>319.83</v>
      </c>
      <c r="C3266" s="11">
        <v>298.78466</v>
      </c>
      <c r="D3266" s="11">
        <v>0.0704364809090266</v>
      </c>
      <c r="E3266" s="8">
        <f t="shared" si="1"/>
        <v>0.0556549908</v>
      </c>
      <c r="F3266" s="8"/>
    </row>
    <row r="3267">
      <c r="A3267" s="10">
        <v>44777.041666666664</v>
      </c>
      <c r="B3267" s="11">
        <v>331.57</v>
      </c>
      <c r="C3267" s="11">
        <v>292.45607</v>
      </c>
      <c r="D3267" s="11">
        <v>0.133742924193708</v>
      </c>
      <c r="E3267" s="8">
        <f t="shared" si="1"/>
        <v>0.0593910113</v>
      </c>
      <c r="F3267" s="8"/>
    </row>
    <row r="3268">
      <c r="A3268" s="10">
        <v>44777.083333333336</v>
      </c>
      <c r="B3268" s="11">
        <v>338.29</v>
      </c>
      <c r="C3268" s="11">
        <v>281.78203</v>
      </c>
      <c r="D3268" s="11">
        <v>0.20053787674111</v>
      </c>
      <c r="E3268" s="8">
        <f t="shared" si="1"/>
        <v>0.06245481064</v>
      </c>
      <c r="F3268" s="8"/>
    </row>
    <row r="3269">
      <c r="A3269" s="10">
        <v>44777.125</v>
      </c>
      <c r="B3269" s="11">
        <v>322.38</v>
      </c>
      <c r="C3269" s="11">
        <v>268.89522</v>
      </c>
      <c r="D3269" s="11">
        <v>0.198905655518904</v>
      </c>
      <c r="E3269" s="8">
        <f t="shared" si="1"/>
        <v>0.06373628126</v>
      </c>
      <c r="F3269" s="8"/>
    </row>
    <row r="3270">
      <c r="A3270" s="10">
        <v>44777.166666666664</v>
      </c>
      <c r="B3270" s="11">
        <v>298.54</v>
      </c>
      <c r="C3270" s="11">
        <v>255.1428</v>
      </c>
      <c r="D3270" s="11">
        <v>0.17008984772449</v>
      </c>
      <c r="E3270" s="8">
        <f t="shared" si="1"/>
        <v>0.06412539731</v>
      </c>
      <c r="F3270" s="8"/>
    </row>
    <row r="3271">
      <c r="A3271" s="10">
        <v>44777.208333333336</v>
      </c>
      <c r="B3271" s="11">
        <v>274.46</v>
      </c>
      <c r="C3271" s="11">
        <v>243.17886</v>
      </c>
      <c r="D3271" s="11">
        <v>0.128634290003662</v>
      </c>
      <c r="E3271" s="8">
        <f t="shared" si="1"/>
        <v>0.06527670672</v>
      </c>
      <c r="F3271" s="8"/>
    </row>
    <row r="3272">
      <c r="A3272" s="10">
        <v>44777.25</v>
      </c>
      <c r="B3272" s="11">
        <v>257.56</v>
      </c>
      <c r="C3272" s="11">
        <v>235.7169</v>
      </c>
      <c r="D3272" s="11">
        <v>0.0926666692120929</v>
      </c>
      <c r="E3272" s="8">
        <f t="shared" si="1"/>
        <v>0.06562694999</v>
      </c>
      <c r="F3272" s="8"/>
    </row>
    <row r="3273">
      <c r="A3273" s="10">
        <v>44777.291666666664</v>
      </c>
      <c r="B3273" s="11">
        <v>252.87</v>
      </c>
      <c r="C3273" s="11">
        <v>233.06408</v>
      </c>
      <c r="D3273" s="11">
        <v>0.0849805770155573</v>
      </c>
      <c r="E3273" s="8">
        <f t="shared" si="1"/>
        <v>0.06625946741</v>
      </c>
      <c r="F3273" s="8"/>
    </row>
    <row r="3274">
      <c r="A3274" s="10">
        <v>44777.333333333336</v>
      </c>
      <c r="B3274" s="11">
        <v>253.08</v>
      </c>
      <c r="C3274" s="11">
        <v>235.59042</v>
      </c>
      <c r="D3274" s="11">
        <v>0.0742372291708636</v>
      </c>
      <c r="E3274" s="8">
        <f t="shared" si="1"/>
        <v>0.06696375058</v>
      </c>
      <c r="F3274" s="8"/>
    </row>
    <row r="3275">
      <c r="A3275" s="10">
        <v>44777.375</v>
      </c>
      <c r="B3275" s="11">
        <v>256.21</v>
      </c>
      <c r="C3275" s="11">
        <v>242.75434</v>
      </c>
      <c r="D3275" s="11">
        <v>0.0554291222970512</v>
      </c>
      <c r="E3275" s="8">
        <f t="shared" si="1"/>
        <v>0.06835646962</v>
      </c>
      <c r="F3275" s="8"/>
    </row>
    <row r="3276">
      <c r="A3276" s="10">
        <v>44777.416666666664</v>
      </c>
      <c r="B3276" s="11">
        <v>253.85</v>
      </c>
      <c r="C3276" s="11">
        <v>253.19321</v>
      </c>
      <c r="D3276" s="11">
        <v>0.00259402690933141</v>
      </c>
      <c r="E3276" s="8">
        <f t="shared" si="1"/>
        <v>0.06829709097</v>
      </c>
      <c r="F3276" s="8"/>
    </row>
    <row r="3277">
      <c r="A3277" s="10">
        <v>44777.458333333336</v>
      </c>
      <c r="B3277" s="11">
        <v>262.74</v>
      </c>
      <c r="C3277" s="11">
        <v>265.05887</v>
      </c>
      <c r="D3277" s="11">
        <v>0.00874850934058537</v>
      </c>
      <c r="E3277" s="8">
        <f t="shared" si="1"/>
        <v>0.06839001175</v>
      </c>
      <c r="F3277" s="8"/>
    </row>
    <row r="3278">
      <c r="A3278" s="10">
        <v>44777.5</v>
      </c>
      <c r="B3278" s="11">
        <v>279.22</v>
      </c>
      <c r="C3278" s="11">
        <v>275.65953</v>
      </c>
      <c r="D3278" s="11">
        <v>0.0129161868628304</v>
      </c>
      <c r="E3278" s="8">
        <f t="shared" si="1"/>
        <v>0.06866668918</v>
      </c>
      <c r="F3278" s="8"/>
    </row>
    <row r="3279">
      <c r="A3279" s="10">
        <v>44777.541666666664</v>
      </c>
      <c r="B3279" s="11">
        <v>288.99</v>
      </c>
      <c r="C3279" s="11">
        <v>284.0455</v>
      </c>
      <c r="D3279" s="11">
        <v>0.0174074224023968</v>
      </c>
      <c r="E3279" s="8">
        <f t="shared" si="1"/>
        <v>0.06884362851</v>
      </c>
      <c r="F3279" s="8"/>
    </row>
    <row r="3280">
      <c r="A3280" s="10">
        <v>44777.583333333336</v>
      </c>
      <c r="B3280" s="11">
        <v>270.46</v>
      </c>
      <c r="C3280" s="11">
        <v>291.29858</v>
      </c>
      <c r="D3280" s="11">
        <v>0.0715368403100352</v>
      </c>
      <c r="E3280" s="8">
        <f t="shared" si="1"/>
        <v>0.07130204014</v>
      </c>
      <c r="F3280" s="8"/>
    </row>
    <row r="3281">
      <c r="A3281" s="10">
        <v>44777.625</v>
      </c>
      <c r="B3281" s="11">
        <v>257.69</v>
      </c>
      <c r="C3281" s="11">
        <v>298.23333</v>
      </c>
      <c r="D3281" s="11">
        <v>0.135944999842908</v>
      </c>
      <c r="E3281" s="8">
        <f t="shared" si="1"/>
        <v>0.07323996697</v>
      </c>
      <c r="F3281" s="8"/>
    </row>
    <row r="3282">
      <c r="A3282" s="10">
        <v>44777.666666666664</v>
      </c>
      <c r="B3282" s="11">
        <v>276.02</v>
      </c>
      <c r="C3282" s="11">
        <v>302.40246</v>
      </c>
      <c r="D3282" s="11">
        <v>0.0872428749422211</v>
      </c>
      <c r="E3282" s="8">
        <f t="shared" si="1"/>
        <v>0.07283801417</v>
      </c>
      <c r="F3282" s="8"/>
    </row>
    <row r="3283">
      <c r="A3283" s="10">
        <v>44777.708333333336</v>
      </c>
      <c r="B3283" s="11">
        <v>297.94</v>
      </c>
      <c r="C3283" s="11">
        <v>305.70899</v>
      </c>
      <c r="D3283" s="11">
        <v>0.025413024327482</v>
      </c>
      <c r="E3283" s="8">
        <f t="shared" si="1"/>
        <v>0.07222500126</v>
      </c>
      <c r="F3283" s="8"/>
    </row>
    <row r="3284">
      <c r="A3284" s="10">
        <v>44777.75</v>
      </c>
      <c r="B3284" s="11">
        <v>313.27</v>
      </c>
      <c r="C3284" s="11">
        <v>308.34975</v>
      </c>
      <c r="D3284" s="11">
        <v>0.0159567179801508</v>
      </c>
      <c r="E3284" s="8">
        <f t="shared" si="1"/>
        <v>0.07179971753</v>
      </c>
      <c r="F3284" s="8"/>
    </row>
    <row r="3285">
      <c r="A3285" s="10">
        <v>44777.791666666664</v>
      </c>
      <c r="B3285" s="11">
        <v>319.08</v>
      </c>
      <c r="C3285" s="11">
        <v>310.07268</v>
      </c>
      <c r="D3285" s="11">
        <v>0.0290490603686851</v>
      </c>
      <c r="E3285" s="8">
        <f t="shared" si="1"/>
        <v>0.07108337647</v>
      </c>
      <c r="F3285" s="8"/>
    </row>
    <row r="3286">
      <c r="A3286" s="10">
        <v>44777.833333333336</v>
      </c>
      <c r="B3286" s="11">
        <v>321.87</v>
      </c>
      <c r="C3286" s="11">
        <v>311.55067</v>
      </c>
      <c r="D3286" s="11">
        <v>0.0331224773164505</v>
      </c>
      <c r="E3286" s="8">
        <f t="shared" si="1"/>
        <v>0.07091821413</v>
      </c>
      <c r="F3286" s="8"/>
    </row>
    <row r="3287">
      <c r="A3287" s="10">
        <v>44777.875</v>
      </c>
      <c r="B3287" s="11">
        <v>322.38</v>
      </c>
      <c r="C3287" s="11">
        <v>313.36065</v>
      </c>
      <c r="D3287" s="11">
        <v>0.0287826502785208</v>
      </c>
      <c r="E3287" s="8">
        <f t="shared" si="1"/>
        <v>0.07118216161</v>
      </c>
      <c r="F3287" s="8"/>
    </row>
    <row r="3288">
      <c r="A3288" s="10">
        <v>44777.916666666664</v>
      </c>
      <c r="B3288" s="11">
        <v>319.65</v>
      </c>
      <c r="C3288" s="11">
        <v>314.78113</v>
      </c>
      <c r="D3288" s="11">
        <v>0.0154674773548209</v>
      </c>
      <c r="E3288" s="8">
        <f t="shared" si="1"/>
        <v>0.07126532136</v>
      </c>
      <c r="F3288" s="8"/>
    </row>
    <row r="3289">
      <c r="A3289" s="10">
        <v>44777.958333333336</v>
      </c>
      <c r="B3289" s="11">
        <v>308.49</v>
      </c>
      <c r="C3289" s="11">
        <v>315.73006</v>
      </c>
      <c r="D3289" s="11">
        <v>0.0229311710136183</v>
      </c>
      <c r="E3289" s="8">
        <f t="shared" si="1"/>
        <v>0.07153225467</v>
      </c>
      <c r="F3289" s="8"/>
    </row>
    <row r="3290">
      <c r="A3290" s="10">
        <v>44778.0</v>
      </c>
      <c r="B3290" s="11">
        <v>307.91</v>
      </c>
      <c r="C3290" s="11">
        <v>297.09532</v>
      </c>
      <c r="D3290" s="11">
        <v>0.0364013812132752</v>
      </c>
      <c r="E3290" s="8">
        <f t="shared" si="1"/>
        <v>0.07011412551</v>
      </c>
      <c r="F3290" s="8"/>
    </row>
    <row r="3291">
      <c r="A3291" s="10">
        <v>44778.041666666664</v>
      </c>
      <c r="B3291" s="11">
        <v>321.7</v>
      </c>
      <c r="C3291" s="11">
        <v>296.38278</v>
      </c>
      <c r="D3291" s="11">
        <v>0.0854206846969988</v>
      </c>
      <c r="E3291" s="8">
        <f t="shared" si="1"/>
        <v>0.06810069887</v>
      </c>
      <c r="F3291" s="8"/>
    </row>
    <row r="3292">
      <c r="A3292" s="10">
        <v>44778.083333333336</v>
      </c>
      <c r="B3292" s="11">
        <v>336.12</v>
      </c>
      <c r="C3292" s="11">
        <v>292.13405</v>
      </c>
      <c r="D3292" s="11">
        <v>0.150567693153194</v>
      </c>
      <c r="E3292" s="8">
        <f t="shared" si="1"/>
        <v>0.06601860789</v>
      </c>
      <c r="F3292" s="8"/>
    </row>
    <row r="3293">
      <c r="A3293" s="10">
        <v>44778.125</v>
      </c>
      <c r="B3293" s="11">
        <v>327.12</v>
      </c>
      <c r="C3293" s="11">
        <v>285.96827</v>
      </c>
      <c r="D3293" s="11">
        <v>0.143903133029409</v>
      </c>
      <c r="E3293" s="8">
        <f t="shared" si="1"/>
        <v>0.06372683612</v>
      </c>
      <c r="F3293" s="8"/>
    </row>
    <row r="3294">
      <c r="A3294" s="10">
        <v>44778.166666666664</v>
      </c>
      <c r="B3294" s="11">
        <v>314.82</v>
      </c>
      <c r="C3294" s="11">
        <v>277.94875</v>
      </c>
      <c r="D3294" s="11">
        <v>0.132654850939246</v>
      </c>
      <c r="E3294" s="8">
        <f t="shared" si="1"/>
        <v>0.06216704458</v>
      </c>
      <c r="F3294" s="8"/>
    </row>
    <row r="3295">
      <c r="A3295" s="10">
        <v>44778.208333333336</v>
      </c>
      <c r="B3295" s="11">
        <v>297.87</v>
      </c>
      <c r="C3295" s="11">
        <v>269.7397</v>
      </c>
      <c r="D3295" s="11">
        <v>0.104286836531663</v>
      </c>
      <c r="E3295" s="8">
        <f t="shared" si="1"/>
        <v>0.06115256735</v>
      </c>
      <c r="F3295" s="8"/>
    </row>
    <row r="3296">
      <c r="A3296" s="10">
        <v>44778.25</v>
      </c>
      <c r="B3296" s="11">
        <v>292.72</v>
      </c>
      <c r="C3296" s="11">
        <v>263.91344</v>
      </c>
      <c r="D3296" s="11">
        <v>0.109151546052372</v>
      </c>
      <c r="E3296" s="8">
        <f t="shared" si="1"/>
        <v>0.06183943722</v>
      </c>
      <c r="F3296" s="8"/>
    </row>
    <row r="3297">
      <c r="A3297" s="10">
        <v>44778.291666666664</v>
      </c>
      <c r="B3297" s="11">
        <v>298.46</v>
      </c>
      <c r="C3297" s="11">
        <v>261.37646</v>
      </c>
      <c r="D3297" s="11">
        <v>0.141877887549628</v>
      </c>
      <c r="E3297" s="8">
        <f t="shared" si="1"/>
        <v>0.0642101585</v>
      </c>
      <c r="F3297" s="8"/>
    </row>
    <row r="3298">
      <c r="A3298" s="10">
        <v>44778.333333333336</v>
      </c>
      <c r="B3298" s="11">
        <v>300.56</v>
      </c>
      <c r="C3298" s="11">
        <v>261.49914</v>
      </c>
      <c r="D3298" s="11">
        <v>0.149372804820696</v>
      </c>
      <c r="E3298" s="8">
        <f t="shared" si="1"/>
        <v>0.06734080748</v>
      </c>
      <c r="F3298" s="8"/>
    </row>
    <row r="3299">
      <c r="A3299" s="10">
        <v>44778.375</v>
      </c>
      <c r="B3299" s="11">
        <v>298.78</v>
      </c>
      <c r="C3299" s="11">
        <v>265.1607</v>
      </c>
      <c r="D3299" s="11">
        <v>0.126788396621369</v>
      </c>
      <c r="E3299" s="8">
        <f t="shared" si="1"/>
        <v>0.07031411058</v>
      </c>
      <c r="F3299" s="8"/>
    </row>
    <row r="3300">
      <c r="A3300" s="10">
        <v>44778.416666666664</v>
      </c>
      <c r="B3300" s="11">
        <v>297.38</v>
      </c>
      <c r="C3300" s="11">
        <v>274.52308</v>
      </c>
      <c r="D3300" s="11">
        <v>0.0832604675716154</v>
      </c>
      <c r="E3300" s="8">
        <f t="shared" si="1"/>
        <v>0.07367521227</v>
      </c>
      <c r="F3300" s="8"/>
    </row>
    <row r="3301">
      <c r="A3301" s="10">
        <v>44778.458333333336</v>
      </c>
      <c r="B3301" s="11">
        <v>301.99</v>
      </c>
      <c r="C3301" s="11">
        <v>290.02494</v>
      </c>
      <c r="D3301" s="11">
        <v>0.0412552796321585</v>
      </c>
      <c r="E3301" s="8">
        <f t="shared" si="1"/>
        <v>0.07502966103</v>
      </c>
      <c r="F3301" s="8"/>
    </row>
    <row r="3302">
      <c r="A3302" s="10">
        <v>44778.5</v>
      </c>
      <c r="B3302" s="11">
        <v>308.4</v>
      </c>
      <c r="C3302" s="11">
        <v>307.56616</v>
      </c>
      <c r="D3302" s="11">
        <v>0.00271109149329026</v>
      </c>
      <c r="E3302" s="8">
        <f t="shared" si="1"/>
        <v>0.07460444873</v>
      </c>
      <c r="F3302" s="8"/>
    </row>
    <row r="3303">
      <c r="A3303" s="10">
        <v>44778.541666666664</v>
      </c>
      <c r="B3303" s="11">
        <v>310.78</v>
      </c>
      <c r="C3303" s="11">
        <v>321.79777</v>
      </c>
      <c r="D3303" s="11">
        <v>0.0342381800843431</v>
      </c>
      <c r="E3303" s="8">
        <f t="shared" si="1"/>
        <v>0.0753057303</v>
      </c>
      <c r="F3303" s="8"/>
    </row>
    <row r="3304">
      <c r="A3304" s="10">
        <v>44778.583333333336</v>
      </c>
      <c r="B3304" s="11">
        <v>300.43</v>
      </c>
      <c r="C3304" s="11">
        <v>330.63575</v>
      </c>
      <c r="D3304" s="11">
        <v>0.0913565759298562</v>
      </c>
      <c r="E3304" s="8">
        <f t="shared" si="1"/>
        <v>0.07613155261</v>
      </c>
      <c r="F3304" s="8"/>
    </row>
    <row r="3305">
      <c r="A3305" s="10">
        <v>44778.625</v>
      </c>
      <c r="B3305" s="11">
        <v>278.73</v>
      </c>
      <c r="C3305" s="11">
        <v>336.36239</v>
      </c>
      <c r="D3305" s="11">
        <v>0.171340172722639</v>
      </c>
      <c r="E3305" s="8">
        <f t="shared" si="1"/>
        <v>0.07760635148</v>
      </c>
      <c r="F3305" s="8"/>
    </row>
    <row r="3306">
      <c r="A3306" s="10">
        <v>44778.666666666664</v>
      </c>
      <c r="B3306" s="11">
        <v>289.66</v>
      </c>
      <c r="C3306" s="11">
        <v>337.46994</v>
      </c>
      <c r="D3306" s="11">
        <v>0.141671699707535</v>
      </c>
      <c r="E3306" s="8">
        <f t="shared" si="1"/>
        <v>0.07987421918</v>
      </c>
      <c r="F3306" s="8"/>
    </row>
    <row r="3307">
      <c r="A3307" s="10">
        <v>44778.708333333336</v>
      </c>
      <c r="B3307" s="11">
        <v>317.23</v>
      </c>
      <c r="C3307" s="11">
        <v>334.35293</v>
      </c>
      <c r="D3307" s="11">
        <v>0.0512121428096951</v>
      </c>
      <c r="E3307" s="8">
        <f t="shared" si="1"/>
        <v>0.08094918245</v>
      </c>
      <c r="F3307" s="8"/>
    </row>
    <row r="3308">
      <c r="A3308" s="10">
        <v>44778.75</v>
      </c>
      <c r="B3308" s="11">
        <v>335.42</v>
      </c>
      <c r="C3308" s="11">
        <v>327.01068</v>
      </c>
      <c r="D3308" s="11">
        <v>0.0257157350334858</v>
      </c>
      <c r="E3308" s="8">
        <f t="shared" si="1"/>
        <v>0.08135580816</v>
      </c>
      <c r="F3308" s="8"/>
    </row>
    <row r="3309">
      <c r="A3309" s="10">
        <v>44778.791666666664</v>
      </c>
      <c r="B3309" s="11">
        <v>338.33</v>
      </c>
      <c r="C3309" s="11">
        <v>316.18286</v>
      </c>
      <c r="D3309" s="11">
        <v>0.0700453528695387</v>
      </c>
      <c r="E3309" s="8">
        <f t="shared" si="1"/>
        <v>0.08306398702</v>
      </c>
      <c r="F3309" s="8"/>
    </row>
    <row r="3310">
      <c r="A3310" s="10">
        <v>44778.833333333336</v>
      </c>
      <c r="B3310" s="11">
        <v>331.93</v>
      </c>
      <c r="C3310" s="11">
        <v>303.57073</v>
      </c>
      <c r="D3310" s="11">
        <v>0.09341898673828</v>
      </c>
      <c r="E3310" s="8">
        <f t="shared" si="1"/>
        <v>0.08557634158</v>
      </c>
      <c r="F3310" s="8"/>
    </row>
    <row r="3311">
      <c r="A3311" s="10">
        <v>44778.875</v>
      </c>
      <c r="B3311" s="11">
        <v>324.95</v>
      </c>
      <c r="C3311" s="11">
        <v>292.73616</v>
      </c>
      <c r="D3311" s="11">
        <v>0.110043938541791</v>
      </c>
      <c r="E3311" s="8">
        <f t="shared" si="1"/>
        <v>0.08896222859</v>
      </c>
      <c r="F3311" s="8"/>
    </row>
    <row r="3312">
      <c r="A3312" s="10">
        <v>44778.916666666664</v>
      </c>
      <c r="B3312" s="11">
        <v>318.4</v>
      </c>
      <c r="C3312" s="11">
        <v>286.77196</v>
      </c>
      <c r="D3312" s="11">
        <v>0.110289862370086</v>
      </c>
      <c r="E3312" s="8">
        <f t="shared" si="1"/>
        <v>0.0929131613</v>
      </c>
      <c r="F3312" s="8"/>
    </row>
    <row r="3313">
      <c r="A3313" s="10">
        <v>44778.958333333336</v>
      </c>
      <c r="B3313" s="11">
        <v>313.98</v>
      </c>
      <c r="C3313" s="11">
        <v>286.45302</v>
      </c>
      <c r="D3313" s="11">
        <v>0.0960959671502155</v>
      </c>
      <c r="E3313" s="8">
        <f t="shared" si="1"/>
        <v>0.09596169447</v>
      </c>
      <c r="F3313" s="8"/>
    </row>
    <row r="3314">
      <c r="A3314" s="10">
        <v>44779.0</v>
      </c>
      <c r="B3314" s="11">
        <v>306.17</v>
      </c>
      <c r="C3314" s="11">
        <v>299.33085</v>
      </c>
      <c r="D3314" s="11">
        <v>0.0228481294193365</v>
      </c>
      <c r="E3314" s="8">
        <f t="shared" si="1"/>
        <v>0.09539697564</v>
      </c>
      <c r="F3314" s="8"/>
    </row>
    <row r="3315">
      <c r="A3315" s="10">
        <v>44779.041666666664</v>
      </c>
      <c r="B3315" s="11">
        <v>311.93</v>
      </c>
      <c r="C3315" s="11">
        <v>290.08161</v>
      </c>
      <c r="D3315" s="11">
        <v>0.0753180803153981</v>
      </c>
      <c r="E3315" s="8">
        <f t="shared" si="1"/>
        <v>0.0949760338</v>
      </c>
      <c r="F3315" s="8"/>
    </row>
    <row r="3316">
      <c r="A3316" s="10">
        <v>44779.083333333336</v>
      </c>
      <c r="B3316" s="11">
        <v>320.37</v>
      </c>
      <c r="C3316" s="11">
        <v>277.92004</v>
      </c>
      <c r="D3316" s="11">
        <v>0.152741630290496</v>
      </c>
      <c r="E3316" s="8">
        <f t="shared" si="1"/>
        <v>0.09506661451</v>
      </c>
      <c r="F3316" s="8"/>
    </row>
    <row r="3317">
      <c r="A3317" s="10">
        <v>44779.125</v>
      </c>
      <c r="B3317" s="11">
        <v>313.58</v>
      </c>
      <c r="C3317" s="11">
        <v>264.44572</v>
      </c>
      <c r="D3317" s="11">
        <v>0.185801002943061</v>
      </c>
      <c r="E3317" s="8">
        <f t="shared" si="1"/>
        <v>0.09681235909</v>
      </c>
      <c r="F3317" s="8"/>
    </row>
    <row r="3318">
      <c r="A3318" s="10">
        <v>44779.166666666664</v>
      </c>
      <c r="B3318" s="11">
        <v>293.78</v>
      </c>
      <c r="C3318" s="11">
        <v>251.3417</v>
      </c>
      <c r="D3318" s="11">
        <v>0.168847031750003</v>
      </c>
      <c r="E3318" s="8">
        <f t="shared" si="1"/>
        <v>0.09832036662</v>
      </c>
      <c r="F3318" s="8"/>
    </row>
    <row r="3319">
      <c r="A3319" s="10">
        <v>44779.208333333336</v>
      </c>
      <c r="B3319" s="11">
        <v>265.55</v>
      </c>
      <c r="C3319" s="11">
        <v>241.69338</v>
      </c>
      <c r="D3319" s="11">
        <v>0.0987061375036421</v>
      </c>
      <c r="E3319" s="8">
        <f t="shared" si="1"/>
        <v>0.0980878375</v>
      </c>
      <c r="F3319" s="8"/>
    </row>
    <row r="3320">
      <c r="A3320" s="10">
        <v>44779.25</v>
      </c>
      <c r="B3320" s="11">
        <v>255.86</v>
      </c>
      <c r="C3320" s="11">
        <v>239.06859</v>
      </c>
      <c r="D3320" s="11">
        <v>0.0702367885300198</v>
      </c>
      <c r="E3320" s="8">
        <f t="shared" si="1"/>
        <v>0.09646638927</v>
      </c>
      <c r="F3320" s="8"/>
    </row>
    <row r="3321">
      <c r="A3321" s="10">
        <v>44779.291666666664</v>
      </c>
      <c r="B3321" s="11">
        <v>253.68</v>
      </c>
      <c r="C3321" s="11">
        <v>243.25983</v>
      </c>
      <c r="D3321" s="11">
        <v>0.0428355557101228</v>
      </c>
      <c r="E3321" s="8">
        <f t="shared" si="1"/>
        <v>0.09233962544</v>
      </c>
      <c r="F3321" s="8"/>
    </row>
    <row r="3322">
      <c r="A3322" s="10">
        <v>44779.333333333336</v>
      </c>
      <c r="B3322" s="11">
        <v>257.31</v>
      </c>
      <c r="C3322" s="11">
        <v>252.4131</v>
      </c>
      <c r="D3322" s="11">
        <v>0.0194003401566718</v>
      </c>
      <c r="E3322" s="8">
        <f t="shared" si="1"/>
        <v>0.08692410608</v>
      </c>
      <c r="F3322" s="8"/>
    </row>
    <row r="3323">
      <c r="A3323" s="10">
        <v>44779.375</v>
      </c>
      <c r="B3323" s="11">
        <v>256.81</v>
      </c>
      <c r="C3323" s="11">
        <v>262.24156</v>
      </c>
      <c r="D3323" s="11">
        <v>0.0207120488453469</v>
      </c>
      <c r="E3323" s="8">
        <f t="shared" si="1"/>
        <v>0.08250425825</v>
      </c>
      <c r="F3323" s="8"/>
    </row>
    <row r="3324">
      <c r="A3324" s="10">
        <v>44779.416666666664</v>
      </c>
      <c r="B3324" s="11">
        <v>258.4</v>
      </c>
      <c r="C3324" s="11">
        <v>270.94848</v>
      </c>
      <c r="D3324" s="11">
        <v>0.0463131588706459</v>
      </c>
      <c r="E3324" s="8">
        <f t="shared" si="1"/>
        <v>0.08096478706</v>
      </c>
      <c r="F3324" s="8"/>
    </row>
    <row r="3325">
      <c r="A3325" s="10">
        <v>44779.458333333336</v>
      </c>
      <c r="B3325" s="11">
        <v>265.94</v>
      </c>
      <c r="C3325" s="11">
        <v>278.42356</v>
      </c>
      <c r="D3325" s="11">
        <v>0.0448365792032829</v>
      </c>
      <c r="E3325" s="8">
        <f t="shared" si="1"/>
        <v>0.08111400787</v>
      </c>
      <c r="F3325" s="8"/>
    </row>
    <row r="3326">
      <c r="A3326" s="10">
        <v>44779.5</v>
      </c>
      <c r="B3326" s="11">
        <v>275.86</v>
      </c>
      <c r="C3326" s="11">
        <v>283.18711</v>
      </c>
      <c r="D3326" s="11">
        <v>0.0258737412165405</v>
      </c>
      <c r="E3326" s="8">
        <f t="shared" si="1"/>
        <v>0.08207911828</v>
      </c>
      <c r="F3326" s="8"/>
    </row>
    <row r="3327">
      <c r="A3327" s="10">
        <v>44779.541666666664</v>
      </c>
      <c r="B3327" s="11">
        <v>282.73</v>
      </c>
      <c r="C3327" s="11">
        <v>286.25064</v>
      </c>
      <c r="D3327" s="11">
        <v>0.0122991515407614</v>
      </c>
      <c r="E3327" s="8">
        <f t="shared" si="1"/>
        <v>0.08116499209</v>
      </c>
      <c r="F3327" s="8"/>
    </row>
    <row r="3328">
      <c r="A3328" s="10">
        <v>44779.583333333336</v>
      </c>
      <c r="B3328" s="11">
        <v>280.63</v>
      </c>
      <c r="C3328" s="11">
        <v>289.37857</v>
      </c>
      <c r="D3328" s="11">
        <v>0.0302322663354098</v>
      </c>
      <c r="E3328" s="8">
        <f t="shared" si="1"/>
        <v>0.07861814586</v>
      </c>
      <c r="F3328" s="8"/>
    </row>
    <row r="3329">
      <c r="A3329" s="10">
        <v>44779.625</v>
      </c>
      <c r="B3329" s="11">
        <v>265.32</v>
      </c>
      <c r="C3329" s="11">
        <v>294.19667</v>
      </c>
      <c r="D3329" s="11">
        <v>0.0981543060973463</v>
      </c>
      <c r="E3329" s="8">
        <f t="shared" si="1"/>
        <v>0.07556873475</v>
      </c>
      <c r="F3329" s="8"/>
    </row>
    <row r="3330">
      <c r="A3330" s="10">
        <v>44779.666666666664</v>
      </c>
      <c r="B3330" s="11">
        <v>269.41</v>
      </c>
      <c r="C3330" s="11">
        <v>298.61865</v>
      </c>
      <c r="D3330" s="11">
        <v>0.0978125445279455</v>
      </c>
      <c r="E3330" s="8">
        <f t="shared" si="1"/>
        <v>0.07374126995</v>
      </c>
      <c r="F3330" s="8"/>
    </row>
    <row r="3331">
      <c r="A3331" s="10">
        <v>44779.708333333336</v>
      </c>
      <c r="B3331" s="11">
        <v>293.94</v>
      </c>
      <c r="C3331" s="11">
        <v>303.92809</v>
      </c>
      <c r="D3331" s="11">
        <v>0.0328633329022006</v>
      </c>
      <c r="E3331" s="8">
        <f t="shared" si="1"/>
        <v>0.0729767362</v>
      </c>
      <c r="F3331" s="8"/>
    </row>
    <row r="3332">
      <c r="A3332" s="10">
        <v>44779.75</v>
      </c>
      <c r="B3332" s="11">
        <v>305.5</v>
      </c>
      <c r="C3332" s="11">
        <v>309.08915</v>
      </c>
      <c r="D3332" s="11">
        <v>0.0116120219684192</v>
      </c>
      <c r="E3332" s="8">
        <f t="shared" si="1"/>
        <v>0.07238908149</v>
      </c>
      <c r="F3332" s="8"/>
    </row>
    <row r="3333">
      <c r="A3333" s="10">
        <v>44779.791666666664</v>
      </c>
      <c r="B3333" s="11">
        <v>304.18</v>
      </c>
      <c r="C3333" s="11">
        <v>313.23614</v>
      </c>
      <c r="D3333" s="11">
        <v>0.0289115425825384</v>
      </c>
      <c r="E3333" s="8">
        <f t="shared" si="1"/>
        <v>0.07067517273</v>
      </c>
      <c r="F3333" s="8"/>
    </row>
    <row r="3334">
      <c r="A3334" s="10">
        <v>44779.833333333336</v>
      </c>
      <c r="B3334" s="11">
        <v>309.24</v>
      </c>
      <c r="C3334" s="11">
        <v>315.87638</v>
      </c>
      <c r="D3334" s="11">
        <v>0.0210094214705131</v>
      </c>
      <c r="E3334" s="8">
        <f t="shared" si="1"/>
        <v>0.06765810751</v>
      </c>
      <c r="F3334" s="8"/>
    </row>
    <row r="3335">
      <c r="A3335" s="10">
        <v>44779.875</v>
      </c>
      <c r="B3335" s="11">
        <v>313.31</v>
      </c>
      <c r="C3335" s="11">
        <v>316.06244</v>
      </c>
      <c r="D3335" s="11">
        <v>0.00870853240264796</v>
      </c>
      <c r="E3335" s="8">
        <f t="shared" si="1"/>
        <v>0.06343579892</v>
      </c>
      <c r="F3335" s="8"/>
    </row>
    <row r="3336">
      <c r="A3336" s="10">
        <v>44779.916666666664</v>
      </c>
      <c r="B3336" s="11">
        <v>311.94</v>
      </c>
      <c r="C3336" s="11">
        <v>312.13278</v>
      </c>
      <c r="D3336" s="11">
        <v>6.17621769812281E-4</v>
      </c>
      <c r="E3336" s="8">
        <f t="shared" si="1"/>
        <v>0.05886612223</v>
      </c>
      <c r="F3336" s="8"/>
    </row>
    <row r="3337">
      <c r="A3337" s="10">
        <v>44779.958333333336</v>
      </c>
      <c r="B3337" s="11">
        <v>304.8</v>
      </c>
      <c r="C3337" s="11">
        <v>305.81834</v>
      </c>
      <c r="D3337" s="11">
        <v>0.00332988531688441</v>
      </c>
      <c r="E3337" s="8">
        <f t="shared" si="1"/>
        <v>0.05500086882</v>
      </c>
      <c r="F3337" s="8"/>
    </row>
    <row r="3338">
      <c r="A3338" s="10">
        <v>44780.0</v>
      </c>
      <c r="B3338" s="11">
        <v>298.0</v>
      </c>
      <c r="C3338" s="11">
        <v>312.39649</v>
      </c>
      <c r="D3338" s="11">
        <v>0.046084032506255</v>
      </c>
      <c r="E3338" s="8">
        <f t="shared" si="1"/>
        <v>0.05596903145</v>
      </c>
      <c r="F3338" s="8"/>
    </row>
    <row r="3339">
      <c r="A3339" s="10">
        <v>44780.041666666664</v>
      </c>
      <c r="B3339" s="11">
        <v>300.25</v>
      </c>
      <c r="C3339" s="11">
        <v>301.11643</v>
      </c>
      <c r="D3339" s="11">
        <v>0.00287739197758149</v>
      </c>
      <c r="E3339" s="8">
        <f t="shared" si="1"/>
        <v>0.05295066943</v>
      </c>
      <c r="F3339" s="8"/>
    </row>
    <row r="3340">
      <c r="A3340" s="10">
        <v>44780.083333333336</v>
      </c>
      <c r="B3340" s="11">
        <v>301.97</v>
      </c>
      <c r="C3340" s="11">
        <v>286.11607</v>
      </c>
      <c r="D3340" s="11">
        <v>0.0554108337920342</v>
      </c>
      <c r="E3340" s="8">
        <f t="shared" si="1"/>
        <v>0.04889521958</v>
      </c>
      <c r="F3340" s="8"/>
    </row>
    <row r="3341">
      <c r="A3341" s="10">
        <v>44780.125</v>
      </c>
      <c r="B3341" s="11">
        <v>293.78</v>
      </c>
      <c r="C3341" s="11">
        <v>269.78357</v>
      </c>
      <c r="D3341" s="11">
        <v>0.0889469658956621</v>
      </c>
      <c r="E3341" s="8">
        <f t="shared" si="1"/>
        <v>0.0448596347</v>
      </c>
      <c r="F3341" s="8"/>
    </row>
    <row r="3342">
      <c r="A3342" s="10">
        <v>44780.166666666664</v>
      </c>
      <c r="B3342" s="11">
        <v>283.16</v>
      </c>
      <c r="C3342" s="11">
        <v>254.06404</v>
      </c>
      <c r="D3342" s="11">
        <v>0.114522149612357</v>
      </c>
      <c r="E3342" s="8">
        <f t="shared" si="1"/>
        <v>0.04259609795</v>
      </c>
      <c r="F3342" s="8"/>
    </row>
    <row r="3343">
      <c r="A3343" s="10">
        <v>44780.208333333336</v>
      </c>
      <c r="B3343" s="11">
        <v>279.55</v>
      </c>
      <c r="C3343" s="11">
        <v>241.80427</v>
      </c>
      <c r="D3343" s="11">
        <v>0.156100345126246</v>
      </c>
      <c r="E3343" s="8">
        <f t="shared" si="1"/>
        <v>0.04498752326</v>
      </c>
      <c r="F3343" s="8"/>
    </row>
    <row r="3344">
      <c r="A3344" s="10">
        <v>44780.25</v>
      </c>
      <c r="B3344" s="11">
        <v>275.42</v>
      </c>
      <c r="C3344" s="11">
        <v>235.90065</v>
      </c>
      <c r="D3344" s="11">
        <v>0.167525396814294</v>
      </c>
      <c r="E3344" s="8">
        <f t="shared" si="1"/>
        <v>0.04904121528</v>
      </c>
      <c r="F3344" s="8"/>
    </row>
    <row r="3345">
      <c r="A3345" s="10">
        <v>44780.291666666664</v>
      </c>
      <c r="B3345" s="11">
        <v>271.16</v>
      </c>
      <c r="C3345" s="11">
        <v>236.019</v>
      </c>
      <c r="D3345" s="11">
        <v>0.148890555421385</v>
      </c>
      <c r="E3345" s="8">
        <f t="shared" si="1"/>
        <v>0.0534601736</v>
      </c>
      <c r="F3345" s="8"/>
    </row>
    <row r="3346">
      <c r="A3346" s="10">
        <v>44780.333333333336</v>
      </c>
      <c r="B3346" s="11">
        <v>266.71</v>
      </c>
      <c r="C3346" s="11">
        <v>241.32663</v>
      </c>
      <c r="D3346" s="11">
        <v>0.105182631523093</v>
      </c>
      <c r="E3346" s="8">
        <f t="shared" si="1"/>
        <v>0.05703443574</v>
      </c>
      <c r="F3346" s="8"/>
    </row>
    <row r="3347">
      <c r="A3347" s="10">
        <v>44780.375</v>
      </c>
      <c r="B3347" s="11">
        <v>269.11</v>
      </c>
      <c r="C3347" s="11">
        <v>248.90129</v>
      </c>
      <c r="D3347" s="11">
        <v>0.0811916643742586</v>
      </c>
      <c r="E3347" s="8">
        <f t="shared" si="1"/>
        <v>0.05955441972</v>
      </c>
      <c r="F3347" s="8"/>
    </row>
    <row r="3348">
      <c r="A3348" s="10">
        <v>44780.416666666664</v>
      </c>
      <c r="B3348" s="11">
        <v>275.94</v>
      </c>
      <c r="C3348" s="11">
        <v>257.1058</v>
      </c>
      <c r="D3348" s="11">
        <v>0.0732546679226995</v>
      </c>
      <c r="E3348" s="8">
        <f t="shared" si="1"/>
        <v>0.0606769826</v>
      </c>
      <c r="F3348" s="8"/>
    </row>
    <row r="3349">
      <c r="A3349" s="10">
        <v>44780.458333333336</v>
      </c>
      <c r="B3349" s="11">
        <v>283.3</v>
      </c>
      <c r="C3349" s="11">
        <v>265.08911</v>
      </c>
      <c r="D3349" s="11">
        <v>0.0686972392038285</v>
      </c>
      <c r="E3349" s="8">
        <f t="shared" si="1"/>
        <v>0.06167117676</v>
      </c>
      <c r="F3349" s="8"/>
    </row>
    <row r="3350">
      <c r="A3350" s="10">
        <v>44780.5</v>
      </c>
      <c r="B3350" s="11">
        <v>289.82</v>
      </c>
      <c r="C3350" s="11">
        <v>270.73057</v>
      </c>
      <c r="D3350" s="11">
        <v>0.0705108034161047</v>
      </c>
      <c r="E3350" s="8">
        <f t="shared" si="1"/>
        <v>0.06353105435</v>
      </c>
      <c r="F3350" s="8"/>
    </row>
    <row r="3351">
      <c r="A3351" s="10">
        <v>44780.541666666664</v>
      </c>
      <c r="B3351" s="11">
        <v>292.21</v>
      </c>
      <c r="C3351" s="11">
        <v>274.50364</v>
      </c>
      <c r="D3351" s="11">
        <v>0.064503188373021</v>
      </c>
      <c r="E3351" s="8">
        <f t="shared" si="1"/>
        <v>0.06570622256</v>
      </c>
      <c r="F3351" s="8"/>
    </row>
    <row r="3352">
      <c r="A3352" s="10">
        <v>44780.583333333336</v>
      </c>
      <c r="B3352" s="11">
        <v>272.25</v>
      </c>
      <c r="C3352" s="11">
        <v>278.56096</v>
      </c>
      <c r="D3352" s="11">
        <v>0.022655579590191</v>
      </c>
      <c r="E3352" s="8">
        <f t="shared" si="1"/>
        <v>0.06539052727</v>
      </c>
      <c r="F3352" s="8"/>
    </row>
    <row r="3353">
      <c r="A3353" s="10">
        <v>44780.625</v>
      </c>
      <c r="B3353" s="11">
        <v>241.16</v>
      </c>
      <c r="C3353" s="11">
        <v>285.00261</v>
      </c>
      <c r="D3353" s="11">
        <v>0.153832310518138</v>
      </c>
      <c r="E3353" s="8">
        <f t="shared" si="1"/>
        <v>0.06771044413</v>
      </c>
      <c r="F3353" s="8"/>
    </row>
    <row r="3354">
      <c r="A3354" s="10">
        <v>44780.666666666664</v>
      </c>
      <c r="B3354" s="11">
        <v>252.25</v>
      </c>
      <c r="C3354" s="11">
        <v>291.6892</v>
      </c>
      <c r="D3354" s="11">
        <v>0.135209668373049</v>
      </c>
      <c r="E3354" s="8">
        <f t="shared" si="1"/>
        <v>0.06926865762</v>
      </c>
      <c r="F3354" s="8"/>
    </row>
    <row r="3355">
      <c r="A3355" s="10">
        <v>44780.708333333336</v>
      </c>
      <c r="B3355" s="11">
        <v>272.84</v>
      </c>
      <c r="C3355" s="11">
        <v>299.87207</v>
      </c>
      <c r="D3355" s="11">
        <v>0.0901453409782379</v>
      </c>
      <c r="E3355" s="8">
        <f t="shared" si="1"/>
        <v>0.07165540796</v>
      </c>
      <c r="F3355" s="8"/>
    </row>
    <row r="3356">
      <c r="A3356" s="10">
        <v>44780.75</v>
      </c>
      <c r="B3356" s="11">
        <v>296.3</v>
      </c>
      <c r="C3356" s="11">
        <v>307.98445</v>
      </c>
      <c r="D3356" s="11">
        <v>0.0379384413726081</v>
      </c>
      <c r="E3356" s="8">
        <f t="shared" si="1"/>
        <v>0.0727523421</v>
      </c>
      <c r="F3356" s="8"/>
    </row>
    <row r="3357">
      <c r="A3357" s="10">
        <v>44780.791666666664</v>
      </c>
      <c r="B3357" s="11">
        <v>305.74</v>
      </c>
      <c r="C3357" s="11">
        <v>313.98196</v>
      </c>
      <c r="D3357" s="11">
        <v>0.0262497883636372</v>
      </c>
      <c r="E3357" s="8">
        <f t="shared" si="1"/>
        <v>0.07264143567</v>
      </c>
      <c r="F3357" s="8"/>
    </row>
    <row r="3358">
      <c r="A3358" s="10">
        <v>44780.833333333336</v>
      </c>
      <c r="B3358" s="11">
        <v>307.59</v>
      </c>
      <c r="C3358" s="11">
        <v>317.21869</v>
      </c>
      <c r="D3358" s="11">
        <v>0.0303534763352058</v>
      </c>
      <c r="E3358" s="8">
        <f t="shared" si="1"/>
        <v>0.07303077129</v>
      </c>
      <c r="F3358" s="8"/>
    </row>
    <row r="3359">
      <c r="A3359" s="10">
        <v>44780.875</v>
      </c>
      <c r="B3359" s="11">
        <v>307.13</v>
      </c>
      <c r="C3359" s="11">
        <v>317.8963</v>
      </c>
      <c r="D3359" s="11">
        <v>0.0338673334669198</v>
      </c>
      <c r="E3359" s="8">
        <f t="shared" si="1"/>
        <v>0.07407905467</v>
      </c>
      <c r="F3359" s="8"/>
    </row>
    <row r="3360">
      <c r="A3360" s="10">
        <v>44780.916666666664</v>
      </c>
      <c r="B3360" s="11">
        <v>302.88</v>
      </c>
      <c r="C3360" s="11">
        <v>315.11224</v>
      </c>
      <c r="D3360" s="11">
        <v>0.0388186761644041</v>
      </c>
      <c r="E3360" s="8">
        <f t="shared" si="1"/>
        <v>0.07567076527</v>
      </c>
      <c r="F3360" s="8"/>
    </row>
    <row r="3361">
      <c r="A3361" s="10">
        <v>44780.958333333336</v>
      </c>
      <c r="B3361" s="11">
        <v>300.6</v>
      </c>
      <c r="C3361" s="11">
        <v>310.24129</v>
      </c>
      <c r="D3361" s="11">
        <v>0.0310767467476684</v>
      </c>
      <c r="E3361" s="8">
        <f t="shared" si="1"/>
        <v>0.07682688449</v>
      </c>
      <c r="F3361" s="8"/>
    </row>
    <row r="3362">
      <c r="A3362" s="10">
        <v>44778.0</v>
      </c>
      <c r="B3362" s="11">
        <v>307.91</v>
      </c>
      <c r="C3362" s="11">
        <v>284.89889</v>
      </c>
      <c r="D3362" s="11">
        <v>0.0807693915550181</v>
      </c>
      <c r="E3362" s="8">
        <f t="shared" si="1"/>
        <v>0.07827210779</v>
      </c>
      <c r="F3362" s="8"/>
    </row>
    <row r="3363">
      <c r="A3363" s="10">
        <v>44778.041666666664</v>
      </c>
      <c r="B3363" s="11">
        <v>321.7</v>
      </c>
      <c r="C3363" s="11">
        <v>290.06436</v>
      </c>
      <c r="D3363" s="11">
        <v>0.109064209060361</v>
      </c>
      <c r="E3363" s="8">
        <f t="shared" si="1"/>
        <v>0.0826965585</v>
      </c>
      <c r="F3363" s="8"/>
    </row>
    <row r="3364">
      <c r="A3364" s="10">
        <v>44778.083333333336</v>
      </c>
      <c r="B3364" s="11">
        <v>336.12</v>
      </c>
      <c r="C3364" s="11">
        <v>291.6533</v>
      </c>
      <c r="D3364" s="11">
        <v>0.15246424436137</v>
      </c>
      <c r="E3364" s="8">
        <f t="shared" si="1"/>
        <v>0.08674045061</v>
      </c>
      <c r="F3364" s="8"/>
    </row>
    <row r="3365">
      <c r="A3365" s="10">
        <v>44778.125</v>
      </c>
      <c r="B3365" s="11">
        <v>327.12</v>
      </c>
      <c r="C3365" s="11">
        <v>290.39314</v>
      </c>
      <c r="D3365" s="11">
        <v>0.126472891198462</v>
      </c>
      <c r="E3365" s="8">
        <f t="shared" si="1"/>
        <v>0.08830403083</v>
      </c>
      <c r="F3365" s="8"/>
    </row>
    <row r="3366">
      <c r="A3366" s="10">
        <v>44778.166666666664</v>
      </c>
      <c r="B3366" s="11">
        <v>314.82</v>
      </c>
      <c r="C3366" s="11">
        <v>287.00889</v>
      </c>
      <c r="D3366" s="11">
        <v>0.0968998207686179</v>
      </c>
      <c r="E3366" s="8">
        <f t="shared" si="1"/>
        <v>0.08756976713</v>
      </c>
      <c r="F3366" s="8"/>
    </row>
    <row r="3367">
      <c r="A3367" s="10">
        <v>44778.208333333336</v>
      </c>
      <c r="B3367" s="11">
        <v>297.87</v>
      </c>
      <c r="C3367" s="11">
        <v>283.37158</v>
      </c>
      <c r="D3367" s="11">
        <v>0.0511639875812528</v>
      </c>
      <c r="E3367" s="8">
        <f t="shared" si="1"/>
        <v>0.0831974189</v>
      </c>
      <c r="F3367" s="8"/>
    </row>
    <row r="3368">
      <c r="A3368" s="10">
        <v>44778.25</v>
      </c>
      <c r="B3368" s="11">
        <v>292.72</v>
      </c>
      <c r="C3368" s="11">
        <v>281.36484</v>
      </c>
      <c r="D3368" s="11">
        <v>0.0403574234790672</v>
      </c>
      <c r="E3368" s="8">
        <f t="shared" si="1"/>
        <v>0.07789875334</v>
      </c>
      <c r="F3368" s="8"/>
    </row>
    <row r="3369">
      <c r="A3369" s="10">
        <v>44778.291666666664</v>
      </c>
      <c r="B3369" s="11">
        <v>298.46</v>
      </c>
      <c r="C3369" s="11">
        <v>280.95131</v>
      </c>
      <c r="D3369" s="11">
        <v>0.0623193036544303</v>
      </c>
      <c r="E3369" s="8">
        <f t="shared" si="1"/>
        <v>0.07429161785</v>
      </c>
      <c r="F3369" s="8"/>
    </row>
    <row r="3370">
      <c r="A3370" s="10">
        <v>44778.333333333336</v>
      </c>
      <c r="B3370" s="11">
        <v>300.56</v>
      </c>
      <c r="C3370" s="11">
        <v>281.35712</v>
      </c>
      <c r="D3370" s="11">
        <v>0.0682509118660298</v>
      </c>
      <c r="E3370" s="8">
        <f t="shared" si="1"/>
        <v>0.0727527962</v>
      </c>
      <c r="F3370" s="8"/>
    </row>
    <row r="3371">
      <c r="A3371" s="10">
        <v>44778.375</v>
      </c>
      <c r="B3371" s="11">
        <v>298.78</v>
      </c>
      <c r="C3371" s="11">
        <v>284.11172</v>
      </c>
      <c r="D3371" s="11">
        <v>0.0516285635805519</v>
      </c>
      <c r="E3371" s="8">
        <f t="shared" si="1"/>
        <v>0.07152100033</v>
      </c>
      <c r="F3371" s="8"/>
    </row>
    <row r="3372">
      <c r="A3372" s="10">
        <v>44778.416666666664</v>
      </c>
      <c r="B3372" s="11">
        <v>297.38</v>
      </c>
      <c r="C3372" s="11">
        <v>291.52876</v>
      </c>
      <c r="D3372" s="11">
        <v>0.0200708842585548</v>
      </c>
      <c r="E3372" s="8">
        <f t="shared" si="1"/>
        <v>0.06930500934</v>
      </c>
      <c r="F3372" s="8"/>
    </row>
    <row r="3373">
      <c r="A3373" s="10">
        <v>44778.458333333336</v>
      </c>
      <c r="B3373" s="11">
        <v>301.99</v>
      </c>
      <c r="C3373" s="11">
        <v>304.21655</v>
      </c>
      <c r="D3373" s="11">
        <v>0.00731896407345351</v>
      </c>
      <c r="E3373" s="8">
        <f t="shared" si="1"/>
        <v>0.06674758121</v>
      </c>
      <c r="F3373" s="8"/>
    </row>
    <row r="3374">
      <c r="A3374" s="10">
        <v>44778.5</v>
      </c>
      <c r="B3374" s="11">
        <v>308.4</v>
      </c>
      <c r="C3374" s="11">
        <v>318.29763</v>
      </c>
      <c r="D3374" s="11">
        <v>0.0310955189958531</v>
      </c>
      <c r="E3374" s="8">
        <f t="shared" si="1"/>
        <v>0.0651052777</v>
      </c>
      <c r="F3374" s="8"/>
    </row>
    <row r="3375">
      <c r="A3375" s="10">
        <v>44778.541666666664</v>
      </c>
      <c r="B3375" s="11">
        <v>310.78</v>
      </c>
      <c r="C3375" s="11">
        <v>329.09091</v>
      </c>
      <c r="D3375" s="11">
        <v>0.0556408865866274</v>
      </c>
      <c r="E3375" s="8">
        <f t="shared" si="1"/>
        <v>0.06473601512</v>
      </c>
      <c r="F3375" s="8"/>
    </row>
    <row r="3376">
      <c r="A3376" s="10">
        <v>44778.583333333336</v>
      </c>
      <c r="B3376" s="11">
        <v>300.43</v>
      </c>
      <c r="C3376" s="11">
        <v>334.6051</v>
      </c>
      <c r="D3376" s="11">
        <v>0.10213562196153</v>
      </c>
      <c r="E3376" s="8">
        <f t="shared" si="1"/>
        <v>0.06804768355</v>
      </c>
      <c r="F3376" s="8"/>
    </row>
    <row r="3377">
      <c r="A3377" s="10">
        <v>44778.625</v>
      </c>
      <c r="B3377" s="11">
        <v>278.73</v>
      </c>
      <c r="C3377" s="11">
        <v>336.86667</v>
      </c>
      <c r="D3377" s="11">
        <v>0.172580653348697</v>
      </c>
      <c r="E3377" s="8">
        <f t="shared" si="1"/>
        <v>0.06882886451</v>
      </c>
      <c r="F3377" s="8"/>
    </row>
    <row r="3378">
      <c r="A3378" s="10">
        <v>44778.666666666664</v>
      </c>
      <c r="B3378" s="11">
        <v>289.66</v>
      </c>
      <c r="C3378" s="11">
        <v>334.96017</v>
      </c>
      <c r="D3378" s="11">
        <v>0.135240467545738</v>
      </c>
      <c r="E3378" s="8">
        <f t="shared" si="1"/>
        <v>0.0688301478</v>
      </c>
      <c r="F3378" s="8"/>
    </row>
    <row r="3379">
      <c r="A3379" s="10">
        <v>44778.708333333336</v>
      </c>
      <c r="B3379" s="11">
        <v>317.23</v>
      </c>
      <c r="C3379" s="11">
        <v>329.78071</v>
      </c>
      <c r="D3379" s="11">
        <v>0.0380577444933027</v>
      </c>
      <c r="E3379" s="8">
        <f t="shared" si="1"/>
        <v>0.06665983128</v>
      </c>
      <c r="F3379" s="8"/>
    </row>
    <row r="3380">
      <c r="A3380" s="10">
        <v>44778.75</v>
      </c>
      <c r="B3380" s="11">
        <v>335.42</v>
      </c>
      <c r="C3380" s="11">
        <v>321.74725</v>
      </c>
      <c r="D3380" s="11">
        <v>0.0424953127027503</v>
      </c>
      <c r="E3380" s="8">
        <f t="shared" si="1"/>
        <v>0.06684970092</v>
      </c>
      <c r="F3380" s="8"/>
    </row>
    <row r="3381">
      <c r="A3381" s="10">
        <v>44778.791666666664</v>
      </c>
      <c r="B3381" s="11">
        <v>338.33</v>
      </c>
      <c r="C3381" s="11">
        <v>312.16761</v>
      </c>
      <c r="D3381" s="11">
        <v>0.0838087910529857</v>
      </c>
      <c r="E3381" s="8">
        <f t="shared" si="1"/>
        <v>0.0692479927</v>
      </c>
      <c r="F3381" s="8"/>
    </row>
    <row r="3382">
      <c r="A3382" s="10">
        <v>44778.833333333336</v>
      </c>
      <c r="B3382" s="11">
        <v>331.93</v>
      </c>
      <c r="C3382" s="11">
        <v>302.6489</v>
      </c>
      <c r="D3382" s="11">
        <v>0.0967494016994609</v>
      </c>
      <c r="E3382" s="8">
        <f t="shared" si="1"/>
        <v>0.07201448959</v>
      </c>
      <c r="F3382" s="8"/>
    </row>
    <row r="3383">
      <c r="A3383" s="10">
        <v>44778.875</v>
      </c>
      <c r="B3383" s="11">
        <v>324.95</v>
      </c>
      <c r="C3383" s="11">
        <v>296.15041</v>
      </c>
      <c r="D3383" s="11">
        <v>0.0972464971431238</v>
      </c>
      <c r="E3383" s="8">
        <f t="shared" si="1"/>
        <v>0.07465528808</v>
      </c>
      <c r="F3383" s="8"/>
    </row>
    <row r="3384">
      <c r="A3384" s="10">
        <v>44778.916666666664</v>
      </c>
      <c r="B3384" s="11">
        <v>318.4</v>
      </c>
      <c r="C3384" s="11">
        <v>294.97846</v>
      </c>
      <c r="D3384" s="11">
        <v>0.0794008484551719</v>
      </c>
      <c r="E3384" s="8">
        <f t="shared" si="1"/>
        <v>0.07634621192</v>
      </c>
      <c r="F3384" s="8"/>
    </row>
    <row r="3385">
      <c r="A3385" s="10">
        <v>44778.958333333336</v>
      </c>
      <c r="B3385" s="11">
        <v>313.98</v>
      </c>
      <c r="C3385" s="11">
        <v>298.9904</v>
      </c>
      <c r="D3385" s="11">
        <v>0.0501340511267251</v>
      </c>
      <c r="E3385" s="8">
        <f t="shared" si="1"/>
        <v>0.07714026627</v>
      </c>
      <c r="F3385" s="8"/>
    </row>
    <row r="3386">
      <c r="A3386" s="10">
        <v>44779.0</v>
      </c>
      <c r="B3386" s="11">
        <v>306.17</v>
      </c>
      <c r="C3386" s="11">
        <v>311.92061</v>
      </c>
      <c r="D3386" s="11">
        <v>0.0184361334763996</v>
      </c>
      <c r="E3386" s="8">
        <f t="shared" si="1"/>
        <v>0.07454304719</v>
      </c>
      <c r="F3386" s="8"/>
    </row>
    <row r="3387">
      <c r="A3387" s="10">
        <v>44779.041666666664</v>
      </c>
      <c r="B3387" s="11">
        <v>311.93</v>
      </c>
      <c r="C3387" s="11">
        <v>301.22698</v>
      </c>
      <c r="D3387" s="11">
        <v>0.0355314122260893</v>
      </c>
      <c r="E3387" s="8">
        <f t="shared" si="1"/>
        <v>0.07147918065</v>
      </c>
      <c r="F3387" s="8"/>
    </row>
    <row r="3388">
      <c r="A3388" s="10">
        <v>44779.083333333336</v>
      </c>
      <c r="B3388" s="11">
        <v>320.37</v>
      </c>
      <c r="C3388" s="11">
        <v>286.62263</v>
      </c>
      <c r="D3388" s="11">
        <v>0.117741470727555</v>
      </c>
      <c r="E3388" s="8">
        <f t="shared" si="1"/>
        <v>0.07003239842</v>
      </c>
      <c r="F3388" s="8"/>
    </row>
    <row r="3389">
      <c r="A3389" s="10">
        <v>44779.125</v>
      </c>
      <c r="B3389" s="11">
        <v>313.58</v>
      </c>
      <c r="C3389" s="11">
        <v>270.65163</v>
      </c>
      <c r="D3389" s="11">
        <v>0.158611163731029</v>
      </c>
      <c r="E3389" s="8">
        <f t="shared" si="1"/>
        <v>0.07137149311</v>
      </c>
      <c r="F3389" s="8"/>
    </row>
    <row r="3390">
      <c r="A3390" s="10">
        <v>44779.166666666664</v>
      </c>
      <c r="B3390" s="11">
        <v>293.78</v>
      </c>
      <c r="C3390" s="11">
        <v>255.54346</v>
      </c>
      <c r="D3390" s="11">
        <v>0.14962832545196</v>
      </c>
      <c r="E3390" s="8">
        <f t="shared" si="1"/>
        <v>0.07356851413</v>
      </c>
      <c r="F3390" s="8"/>
    </row>
    <row r="3391">
      <c r="A3391" s="10">
        <v>44779.208333333336</v>
      </c>
      <c r="B3391" s="11">
        <v>265.55</v>
      </c>
      <c r="C3391" s="11">
        <v>244.44645</v>
      </c>
      <c r="D3391" s="11">
        <v>0.0863319962306673</v>
      </c>
      <c r="E3391" s="8">
        <f t="shared" si="1"/>
        <v>0.07503384783</v>
      </c>
      <c r="F3391" s="8"/>
    </row>
    <row r="3392">
      <c r="A3392" s="10">
        <v>44779.25</v>
      </c>
      <c r="B3392" s="11">
        <v>255.86</v>
      </c>
      <c r="C3392" s="11">
        <v>239.97708</v>
      </c>
      <c r="D3392" s="11">
        <v>0.0661851540155418</v>
      </c>
      <c r="E3392" s="8">
        <f t="shared" si="1"/>
        <v>0.07611000327</v>
      </c>
      <c r="F3392" s="8"/>
    </row>
    <row r="3393">
      <c r="A3393" s="10">
        <v>44779.291666666664</v>
      </c>
      <c r="B3393" s="11">
        <v>253.68</v>
      </c>
      <c r="C3393" s="11">
        <v>241.38226</v>
      </c>
      <c r="D3393" s="11">
        <v>0.0509471574257362</v>
      </c>
      <c r="E3393" s="8">
        <f t="shared" si="1"/>
        <v>0.07563616384</v>
      </c>
      <c r="F3393" s="8"/>
    </row>
    <row r="3394">
      <c r="A3394" s="10">
        <v>44779.333333333336</v>
      </c>
      <c r="B3394" s="11">
        <v>257.31</v>
      </c>
      <c r="C3394" s="11">
        <v>246.99025</v>
      </c>
      <c r="D3394" s="11">
        <v>0.0417820136624826</v>
      </c>
      <c r="E3394" s="8">
        <f t="shared" si="1"/>
        <v>0.07453329308</v>
      </c>
      <c r="F3394" s="8"/>
    </row>
    <row r="3395">
      <c r="A3395" s="10">
        <v>44779.375</v>
      </c>
      <c r="B3395" s="11">
        <v>256.81</v>
      </c>
      <c r="C3395" s="11">
        <v>253.66164</v>
      </c>
      <c r="D3395" s="11">
        <v>0.0124116519943653</v>
      </c>
      <c r="E3395" s="8">
        <f t="shared" si="1"/>
        <v>0.0728992551</v>
      </c>
      <c r="F3395" s="8"/>
    </row>
    <row r="3396">
      <c r="A3396" s="10">
        <v>44779.416666666664</v>
      </c>
      <c r="B3396" s="11">
        <v>258.4</v>
      </c>
      <c r="C3396" s="11">
        <v>260.53022</v>
      </c>
      <c r="D3396" s="11">
        <v>0.0081764794886367</v>
      </c>
      <c r="E3396" s="8">
        <f t="shared" si="1"/>
        <v>0.0724036549</v>
      </c>
      <c r="F3396" s="8"/>
    </row>
    <row r="3397">
      <c r="A3397" s="10">
        <v>44779.458333333336</v>
      </c>
      <c r="B3397" s="11">
        <v>265.94</v>
      </c>
      <c r="C3397" s="11">
        <v>267.56516</v>
      </c>
      <c r="D3397" s="11">
        <v>0.0060738849557244</v>
      </c>
      <c r="E3397" s="8">
        <f t="shared" si="1"/>
        <v>0.0723517766</v>
      </c>
      <c r="F3397" s="8"/>
    </row>
    <row r="3398">
      <c r="A3398" s="10">
        <v>44779.5</v>
      </c>
      <c r="B3398" s="11">
        <v>275.86</v>
      </c>
      <c r="C3398" s="11">
        <v>272.9583</v>
      </c>
      <c r="D3398" s="11">
        <v>0.0106305615180047</v>
      </c>
      <c r="E3398" s="8">
        <f t="shared" si="1"/>
        <v>0.07149907004</v>
      </c>
      <c r="F3398" s="8"/>
    </row>
    <row r="3399">
      <c r="A3399" s="10">
        <v>44779.541666666664</v>
      </c>
      <c r="B3399" s="11">
        <v>282.73</v>
      </c>
      <c r="C3399" s="11">
        <v>276.62381</v>
      </c>
      <c r="D3399" s="11">
        <v>0.022073985605216</v>
      </c>
      <c r="E3399" s="8">
        <f t="shared" si="1"/>
        <v>0.07010044917</v>
      </c>
      <c r="F3399" s="8"/>
    </row>
    <row r="3400">
      <c r="A3400" s="10">
        <v>44779.583333333336</v>
      </c>
      <c r="B3400" s="11">
        <v>280.63</v>
      </c>
      <c r="C3400" s="11">
        <v>280.06145</v>
      </c>
      <c r="D3400" s="11">
        <v>0.00203009018199404</v>
      </c>
      <c r="E3400" s="8">
        <f t="shared" si="1"/>
        <v>0.06592938534</v>
      </c>
      <c r="F3400" s="8"/>
    </row>
    <row r="3401">
      <c r="A3401" s="10">
        <v>44779.625</v>
      </c>
      <c r="B3401" s="11">
        <v>265.32</v>
      </c>
      <c r="C3401" s="11">
        <v>285.21666</v>
      </c>
      <c r="D3401" s="11">
        <v>0.0697598099634151</v>
      </c>
      <c r="E3401" s="8">
        <f t="shared" si="1"/>
        <v>0.06164518354</v>
      </c>
      <c r="F3401" s="8"/>
    </row>
    <row r="3402">
      <c r="A3402" s="10">
        <v>44779.666666666664</v>
      </c>
      <c r="B3402" s="11">
        <v>269.41</v>
      </c>
      <c r="C3402" s="11">
        <v>290.23898</v>
      </c>
      <c r="D3402" s="11">
        <v>0.0717649297141273</v>
      </c>
      <c r="E3402" s="8">
        <f t="shared" si="1"/>
        <v>0.05900036946</v>
      </c>
      <c r="F3402" s="8"/>
    </row>
    <row r="3403">
      <c r="A3403" s="10">
        <v>44779.708333333336</v>
      </c>
      <c r="B3403" s="11">
        <v>293.94</v>
      </c>
      <c r="C3403" s="11">
        <v>296.66501</v>
      </c>
      <c r="D3403" s="11">
        <v>0.00918547826047971</v>
      </c>
      <c r="E3403" s="8">
        <f t="shared" si="1"/>
        <v>0.05779735837</v>
      </c>
      <c r="F3403" s="8"/>
    </row>
    <row r="3404">
      <c r="A3404" s="10">
        <v>44779.75</v>
      </c>
      <c r="B3404" s="11">
        <v>305.5</v>
      </c>
      <c r="C3404" s="11">
        <v>303.22899</v>
      </c>
      <c r="D3404" s="11">
        <v>0.00748942243286167</v>
      </c>
      <c r="E3404" s="8">
        <f t="shared" si="1"/>
        <v>0.05633877961</v>
      </c>
      <c r="F3404" s="8"/>
    </row>
    <row r="3405">
      <c r="A3405" s="10">
        <v>44779.791666666664</v>
      </c>
      <c r="B3405" s="11">
        <v>304.18</v>
      </c>
      <c r="C3405" s="11">
        <v>307.54359</v>
      </c>
      <c r="D3405" s="11">
        <v>0.0109369536851669</v>
      </c>
      <c r="E3405" s="8">
        <f t="shared" si="1"/>
        <v>0.05330245305</v>
      </c>
      <c r="F3405" s="8"/>
    </row>
    <row r="3406">
      <c r="A3406" s="10">
        <v>44779.833333333336</v>
      </c>
      <c r="B3406" s="11">
        <v>309.24</v>
      </c>
      <c r="C3406" s="11">
        <v>308.77228</v>
      </c>
      <c r="D3406" s="11">
        <v>0.00151477328210934</v>
      </c>
      <c r="E3406" s="8">
        <f t="shared" si="1"/>
        <v>0.04933434353</v>
      </c>
      <c r="F3406" s="8"/>
    </row>
    <row r="3407">
      <c r="A3407" s="10">
        <v>44779.875</v>
      </c>
      <c r="B3407" s="11">
        <v>313.31</v>
      </c>
      <c r="C3407" s="11">
        <v>307.44458</v>
      </c>
      <c r="D3407" s="11">
        <v>0.019077974963813</v>
      </c>
      <c r="E3407" s="8">
        <f t="shared" si="1"/>
        <v>0.04607732177</v>
      </c>
      <c r="F3407" s="8"/>
    </row>
    <row r="3408">
      <c r="A3408" s="10">
        <v>44779.916666666664</v>
      </c>
      <c r="B3408" s="11">
        <v>311.94</v>
      </c>
      <c r="C3408" s="11">
        <v>303.53971</v>
      </c>
      <c r="D3408" s="11">
        <v>0.0276744350846219</v>
      </c>
      <c r="E3408" s="8">
        <f t="shared" si="1"/>
        <v>0.04392205455</v>
      </c>
      <c r="F3408" s="8"/>
    </row>
    <row r="3409">
      <c r="A3409" s="10">
        <v>44779.958333333336</v>
      </c>
      <c r="B3409" s="11">
        <v>304.8</v>
      </c>
      <c r="C3409" s="11">
        <v>298.71359</v>
      </c>
      <c r="D3409" s="11">
        <v>0.0203754037437667</v>
      </c>
      <c r="E3409" s="8">
        <f t="shared" si="1"/>
        <v>0.04268211091</v>
      </c>
      <c r="F3409" s="8"/>
    </row>
    <row r="3410">
      <c r="A3410" s="10">
        <v>44780.0</v>
      </c>
      <c r="B3410" s="11">
        <v>298.0</v>
      </c>
      <c r="C3410" s="11">
        <v>305.49103</v>
      </c>
      <c r="D3410" s="11">
        <v>0.0245212764512268</v>
      </c>
      <c r="E3410" s="8">
        <f t="shared" si="1"/>
        <v>0.04293565853</v>
      </c>
      <c r="F3410" s="8"/>
    </row>
    <row r="3411">
      <c r="A3411" s="10">
        <v>44780.041666666664</v>
      </c>
      <c r="B3411" s="11">
        <v>300.25</v>
      </c>
      <c r="C3411" s="11">
        <v>294.50451</v>
      </c>
      <c r="D3411" s="11">
        <v>0.0195090051422303</v>
      </c>
      <c r="E3411" s="8">
        <f t="shared" si="1"/>
        <v>0.04226805824</v>
      </c>
      <c r="F3411" s="8"/>
    </row>
    <row r="3412">
      <c r="A3412" s="10">
        <v>44780.083333333336</v>
      </c>
      <c r="B3412" s="11">
        <v>301.97</v>
      </c>
      <c r="C3412" s="11">
        <v>280.07401</v>
      </c>
      <c r="D3412" s="11">
        <v>0.0781792998215009</v>
      </c>
      <c r="E3412" s="8">
        <f t="shared" si="1"/>
        <v>0.04061963445</v>
      </c>
      <c r="F3412" s="8"/>
    </row>
    <row r="3413">
      <c r="A3413" s="10">
        <v>44780.125</v>
      </c>
      <c r="B3413" s="11">
        <v>293.78</v>
      </c>
      <c r="C3413" s="11">
        <v>264.47582</v>
      </c>
      <c r="D3413" s="11">
        <v>0.110800979840047</v>
      </c>
      <c r="E3413" s="8">
        <f t="shared" si="1"/>
        <v>0.03862754345</v>
      </c>
      <c r="F3413" s="8"/>
    </row>
    <row r="3414">
      <c r="A3414" s="10">
        <v>44780.166666666664</v>
      </c>
      <c r="B3414" s="11">
        <v>283.16</v>
      </c>
      <c r="C3414" s="11">
        <v>249.6121</v>
      </c>
      <c r="D3414" s="11">
        <v>0.134400135249853</v>
      </c>
      <c r="E3414" s="8">
        <f t="shared" si="1"/>
        <v>0.03799303553</v>
      </c>
      <c r="F3414" s="8"/>
    </row>
    <row r="3415">
      <c r="A3415" s="10">
        <v>44780.208333333336</v>
      </c>
      <c r="B3415" s="11">
        <v>279.55</v>
      </c>
      <c r="C3415" s="11">
        <v>238.50624</v>
      </c>
      <c r="D3415" s="11">
        <v>0.172086734502208</v>
      </c>
      <c r="E3415" s="8">
        <f t="shared" si="1"/>
        <v>0.04156614962</v>
      </c>
      <c r="F3415" s="8"/>
    </row>
    <row r="3416">
      <c r="A3416" s="10">
        <v>44780.25</v>
      </c>
      <c r="B3416" s="11">
        <v>275.42</v>
      </c>
      <c r="C3416" s="11">
        <v>234.10528</v>
      </c>
      <c r="D3416" s="11">
        <v>0.176479231907969</v>
      </c>
      <c r="E3416" s="8">
        <f t="shared" si="1"/>
        <v>0.0461617362</v>
      </c>
      <c r="F3416" s="8"/>
    </row>
    <row r="3417">
      <c r="A3417" s="10">
        <v>44780.291666666664</v>
      </c>
      <c r="B3417" s="11">
        <v>271.16</v>
      </c>
      <c r="C3417" s="11">
        <v>235.78645</v>
      </c>
      <c r="D3417" s="11">
        <v>0.150023676084864</v>
      </c>
      <c r="E3417" s="8">
        <f t="shared" si="1"/>
        <v>0.05028992448</v>
      </c>
      <c r="F3417" s="8"/>
    </row>
    <row r="3418">
      <c r="A3418" s="10">
        <v>44780.333333333336</v>
      </c>
      <c r="B3418" s="11">
        <v>266.71</v>
      </c>
      <c r="C3418" s="11">
        <v>242.30574</v>
      </c>
      <c r="D3418" s="11">
        <v>0.10071680514048</v>
      </c>
      <c r="E3418" s="8">
        <f t="shared" si="1"/>
        <v>0.05274554079</v>
      </c>
      <c r="F3418" s="8"/>
    </row>
    <row r="3419">
      <c r="A3419" s="10">
        <v>44780.375</v>
      </c>
      <c r="B3419" s="11">
        <v>269.11</v>
      </c>
      <c r="C3419" s="11">
        <v>250.69568</v>
      </c>
      <c r="D3419" s="11">
        <v>0.0734528811984315</v>
      </c>
      <c r="E3419" s="8">
        <f t="shared" si="1"/>
        <v>0.05528892534</v>
      </c>
      <c r="F3419" s="8"/>
    </row>
    <row r="3420">
      <c r="A3420" s="10">
        <v>44780.416666666664</v>
      </c>
      <c r="B3420" s="11">
        <v>275.94</v>
      </c>
      <c r="C3420" s="11">
        <v>259.56646</v>
      </c>
      <c r="D3420" s="11">
        <v>0.0630803378834075</v>
      </c>
      <c r="E3420" s="8">
        <f t="shared" si="1"/>
        <v>0.05757658611</v>
      </c>
      <c r="F3420" s="8"/>
    </row>
    <row r="3421">
      <c r="A3421" s="10">
        <v>44780.458333333336</v>
      </c>
      <c r="B3421" s="11">
        <v>283.3</v>
      </c>
      <c r="C3421" s="11">
        <v>268.59129</v>
      </c>
      <c r="D3421" s="11">
        <v>0.0547624236065138</v>
      </c>
      <c r="E3421" s="8">
        <f t="shared" si="1"/>
        <v>0.05960527522</v>
      </c>
      <c r="F3421" s="8"/>
    </row>
    <row r="3422">
      <c r="A3422" s="10">
        <v>44780.5</v>
      </c>
      <c r="B3422" s="11">
        <v>289.82</v>
      </c>
      <c r="C3422" s="11">
        <v>275.78282</v>
      </c>
      <c r="D3422" s="11">
        <v>0.0508993997523122</v>
      </c>
      <c r="E3422" s="8">
        <f t="shared" si="1"/>
        <v>0.06128314348</v>
      </c>
      <c r="F3422" s="8"/>
    </row>
    <row r="3423">
      <c r="A3423" s="10">
        <v>44780.541666666664</v>
      </c>
      <c r="B3423" s="11">
        <v>292.21</v>
      </c>
      <c r="C3423" s="11">
        <v>281.21196</v>
      </c>
      <c r="D3423" s="11">
        <v>0.0391094319032519</v>
      </c>
      <c r="E3423" s="8">
        <f t="shared" si="1"/>
        <v>0.06199295374</v>
      </c>
      <c r="F3423" s="8"/>
    </row>
    <row r="3424">
      <c r="A3424" s="10">
        <v>44780.583333333336</v>
      </c>
      <c r="B3424" s="11">
        <v>272.25</v>
      </c>
      <c r="C3424" s="11">
        <v>286.62071</v>
      </c>
      <c r="D3424" s="11">
        <v>0.05013842160952</v>
      </c>
      <c r="E3424" s="8">
        <f t="shared" si="1"/>
        <v>0.06399746755</v>
      </c>
      <c r="F3424" s="8"/>
    </row>
    <row r="3425">
      <c r="A3425" s="10">
        <v>44780.625</v>
      </c>
      <c r="B3425" s="11">
        <v>241.16</v>
      </c>
      <c r="C3425" s="11">
        <v>293.92004</v>
      </c>
      <c r="D3425" s="11">
        <v>0.17950473877181</v>
      </c>
      <c r="E3425" s="8">
        <f t="shared" si="1"/>
        <v>0.06857017292</v>
      </c>
      <c r="F3425" s="8"/>
    </row>
    <row r="3426">
      <c r="A3426" s="10">
        <v>44780.666666666664</v>
      </c>
      <c r="B3426" s="11">
        <v>252.25</v>
      </c>
      <c r="C3426" s="11">
        <v>300.92619</v>
      </c>
      <c r="D3426" s="11">
        <v>0.16175458174644</v>
      </c>
      <c r="E3426" s="8">
        <f t="shared" si="1"/>
        <v>0.07231974175</v>
      </c>
      <c r="F3426" s="8"/>
    </row>
    <row r="3427">
      <c r="A3427" s="10">
        <v>44780.708333333336</v>
      </c>
      <c r="B3427" s="11">
        <v>272.84</v>
      </c>
      <c r="C3427" s="11">
        <v>308.92313</v>
      </c>
      <c r="D3427" s="11">
        <v>0.116802940589136</v>
      </c>
      <c r="E3427" s="8">
        <f t="shared" si="1"/>
        <v>0.07680380268</v>
      </c>
      <c r="F3427" s="8"/>
    </row>
    <row r="3428">
      <c r="A3428" s="10">
        <v>44780.75</v>
      </c>
      <c r="B3428" s="11">
        <v>296.3</v>
      </c>
      <c r="C3428" s="11">
        <v>316.44296</v>
      </c>
      <c r="D3428" s="11">
        <v>0.0636543154570416</v>
      </c>
      <c r="E3428" s="8">
        <f t="shared" si="1"/>
        <v>0.07914400656</v>
      </c>
      <c r="F3428" s="8"/>
    </row>
    <row r="3429">
      <c r="A3429" s="10">
        <v>44780.791666666664</v>
      </c>
      <c r="B3429" s="11">
        <v>305.74</v>
      </c>
      <c r="C3429" s="11">
        <v>321.5897</v>
      </c>
      <c r="D3429" s="11">
        <v>0.0492854715185218</v>
      </c>
      <c r="E3429" s="8">
        <f t="shared" si="1"/>
        <v>0.08074186147</v>
      </c>
      <c r="F3429" s="8"/>
    </row>
    <row r="3430">
      <c r="A3430" s="10">
        <v>44780.833333333336</v>
      </c>
      <c r="B3430" s="11">
        <v>307.59</v>
      </c>
      <c r="C3430" s="11">
        <v>323.68595</v>
      </c>
      <c r="D3430" s="11">
        <v>0.0497270579708511</v>
      </c>
      <c r="E3430" s="8">
        <f t="shared" si="1"/>
        <v>0.08275070666</v>
      </c>
      <c r="F3430" s="8"/>
    </row>
    <row r="3431">
      <c r="A3431" s="10">
        <v>44780.875</v>
      </c>
      <c r="B3431" s="11">
        <v>307.13</v>
      </c>
      <c r="C3431" s="11">
        <v>322.97045</v>
      </c>
      <c r="D3431" s="11">
        <v>0.0490461279042712</v>
      </c>
      <c r="E3431" s="8">
        <f t="shared" si="1"/>
        <v>0.0839993797</v>
      </c>
      <c r="F3431" s="8"/>
    </row>
    <row r="3432">
      <c r="A3432" s="10">
        <v>44780.916666666664</v>
      </c>
      <c r="B3432" s="11">
        <v>302.88</v>
      </c>
      <c r="C3432" s="11">
        <v>318.7276</v>
      </c>
      <c r="D3432" s="11">
        <v>0.049721454935186</v>
      </c>
      <c r="E3432" s="8">
        <f t="shared" si="1"/>
        <v>0.08491800553</v>
      </c>
      <c r="F3432" s="8"/>
    </row>
    <row r="3433">
      <c r="A3433" s="10">
        <v>44780.958333333336</v>
      </c>
      <c r="B3433" s="11">
        <v>300.6</v>
      </c>
      <c r="C3433" s="11">
        <v>312.59776</v>
      </c>
      <c r="D3433" s="11">
        <v>0.0383808252496754</v>
      </c>
      <c r="E3433" s="8">
        <f t="shared" si="1"/>
        <v>0.08566823143</v>
      </c>
      <c r="F3433" s="8"/>
    </row>
    <row r="3434">
      <c r="A3434" s="10">
        <v>44781.0</v>
      </c>
      <c r="B3434" s="11">
        <v>302.43</v>
      </c>
      <c r="C3434" s="11">
        <v>308.07307</v>
      </c>
      <c r="D3434" s="11">
        <v>0.0183173102407164</v>
      </c>
      <c r="E3434" s="8">
        <f t="shared" si="1"/>
        <v>0.08540973283</v>
      </c>
      <c r="F3434" s="8"/>
    </row>
    <row r="3435">
      <c r="A3435" s="10">
        <v>44781.041666666664</v>
      </c>
      <c r="B3435" s="11">
        <v>314.36</v>
      </c>
      <c r="C3435" s="11">
        <v>301.98313</v>
      </c>
      <c r="D3435" s="11">
        <v>0.0409853027220427</v>
      </c>
      <c r="E3435" s="8">
        <f t="shared" si="1"/>
        <v>0.08630457857</v>
      </c>
      <c r="F3435" s="8"/>
    </row>
    <row r="3436">
      <c r="A3436" s="10">
        <v>44781.083333333336</v>
      </c>
      <c r="B3436" s="11">
        <v>330.51</v>
      </c>
      <c r="C3436" s="11">
        <v>291.65676</v>
      </c>
      <c r="D3436" s="11">
        <v>0.133215633335568</v>
      </c>
      <c r="E3436" s="8">
        <f t="shared" si="1"/>
        <v>0.08859775913</v>
      </c>
      <c r="F3436" s="8"/>
    </row>
    <row r="3437">
      <c r="A3437" s="10">
        <v>44781.125</v>
      </c>
      <c r="B3437" s="11">
        <v>330.69</v>
      </c>
      <c r="C3437" s="11">
        <v>279.4084</v>
      </c>
      <c r="D3437" s="11">
        <v>0.183536357532558</v>
      </c>
      <c r="E3437" s="8">
        <f t="shared" si="1"/>
        <v>0.09162839987</v>
      </c>
      <c r="F3437" s="8"/>
    </row>
    <row r="3438">
      <c r="A3438" s="10">
        <v>44781.166666666664</v>
      </c>
      <c r="B3438" s="11">
        <v>318.01</v>
      </c>
      <c r="C3438" s="11">
        <v>267.07192</v>
      </c>
      <c r="D3438" s="11">
        <v>0.19072795073327</v>
      </c>
      <c r="E3438" s="8">
        <f t="shared" si="1"/>
        <v>0.09397539218</v>
      </c>
      <c r="F3438" s="8"/>
    </row>
    <row r="3439">
      <c r="A3439" s="10">
        <v>44781.208333333336</v>
      </c>
      <c r="B3439" s="11">
        <v>297.99</v>
      </c>
      <c r="C3439" s="11">
        <v>257.46669</v>
      </c>
      <c r="D3439" s="11">
        <v>0.157392437833414</v>
      </c>
      <c r="E3439" s="8">
        <f t="shared" si="1"/>
        <v>0.09336312982</v>
      </c>
      <c r="F3439" s="8"/>
    </row>
    <row r="3440">
      <c r="A3440" s="10">
        <v>44781.25</v>
      </c>
      <c r="B3440" s="11">
        <v>280.2</v>
      </c>
      <c r="C3440" s="11">
        <v>252.88454</v>
      </c>
      <c r="D3440" s="11">
        <v>0.108015539423643</v>
      </c>
      <c r="E3440" s="8">
        <f t="shared" si="1"/>
        <v>0.09051047596</v>
      </c>
      <c r="F3440" s="8"/>
    </row>
    <row r="3441">
      <c r="A3441" s="10">
        <v>44781.291666666664</v>
      </c>
      <c r="B3441" s="11">
        <v>273.2</v>
      </c>
      <c r="C3441" s="11">
        <v>252.68089</v>
      </c>
      <c r="D3441" s="11">
        <v>0.0812056265909146</v>
      </c>
      <c r="E3441" s="8">
        <f t="shared" si="1"/>
        <v>0.08764305724</v>
      </c>
      <c r="F3441" s="8"/>
    </row>
    <row r="3442">
      <c r="A3442" s="10">
        <v>44781.333333333336</v>
      </c>
      <c r="B3442" s="11">
        <v>269.42</v>
      </c>
      <c r="C3442" s="11">
        <v>256.01733</v>
      </c>
      <c r="D3442" s="11">
        <v>0.0523506357948502</v>
      </c>
      <c r="E3442" s="8">
        <f t="shared" si="1"/>
        <v>0.08562780018</v>
      </c>
      <c r="F3442" s="8"/>
    </row>
    <row r="3443">
      <c r="A3443" s="10">
        <v>44781.375</v>
      </c>
      <c r="B3443" s="11">
        <v>274.44</v>
      </c>
      <c r="C3443" s="11">
        <v>262.05187</v>
      </c>
      <c r="D3443" s="11">
        <v>0.0472735798450894</v>
      </c>
      <c r="E3443" s="8">
        <f t="shared" si="1"/>
        <v>0.08453699596</v>
      </c>
      <c r="F3443" s="8"/>
    </row>
    <row r="3444">
      <c r="A3444" s="10">
        <v>44781.416666666664</v>
      </c>
      <c r="B3444" s="11">
        <v>285.22</v>
      </c>
      <c r="C3444" s="11">
        <v>270.624</v>
      </c>
      <c r="D3444" s="11">
        <v>0.0539346103819321</v>
      </c>
      <c r="E3444" s="8">
        <f t="shared" si="1"/>
        <v>0.08415592398</v>
      </c>
      <c r="F3444" s="8"/>
    </row>
    <row r="3445">
      <c r="A3445" s="10">
        <v>44781.458333333336</v>
      </c>
      <c r="B3445" s="11">
        <v>295.83</v>
      </c>
      <c r="C3445" s="11">
        <v>281.31641</v>
      </c>
      <c r="D3445" s="11">
        <v>0.0515916934955908</v>
      </c>
      <c r="E3445" s="8">
        <f t="shared" si="1"/>
        <v>0.08402381022</v>
      </c>
      <c r="F3445" s="8"/>
    </row>
    <row r="3446">
      <c r="A3446" s="10">
        <v>44781.5</v>
      </c>
      <c r="B3446" s="11">
        <v>306.13</v>
      </c>
      <c r="C3446" s="11">
        <v>291.69148</v>
      </c>
      <c r="D3446" s="11">
        <v>0.049499286026455</v>
      </c>
      <c r="E3446" s="8">
        <f t="shared" si="1"/>
        <v>0.08396547215</v>
      </c>
      <c r="F3446" s="8"/>
    </row>
    <row r="3447">
      <c r="A3447" s="10">
        <v>44781.541666666664</v>
      </c>
      <c r="B3447" s="11">
        <v>308.1</v>
      </c>
      <c r="C3447" s="11">
        <v>299.8321</v>
      </c>
      <c r="D3447" s="11">
        <v>0.027575099530704</v>
      </c>
      <c r="E3447" s="8">
        <f t="shared" si="1"/>
        <v>0.08348487497</v>
      </c>
      <c r="F3447" s="8"/>
    </row>
    <row r="3448">
      <c r="A3448" s="10">
        <v>44781.583333333336</v>
      </c>
      <c r="B3448" s="11">
        <v>289.27</v>
      </c>
      <c r="C3448" s="11">
        <v>306.06154</v>
      </c>
      <c r="D3448" s="11">
        <v>0.054863280110268</v>
      </c>
      <c r="E3448" s="8">
        <f t="shared" si="1"/>
        <v>0.08368174407</v>
      </c>
      <c r="F3448" s="8"/>
    </row>
    <row r="3449">
      <c r="A3449" s="10">
        <v>44781.625</v>
      </c>
      <c r="B3449" s="11">
        <v>269.75</v>
      </c>
      <c r="C3449" s="11">
        <v>311.83641</v>
      </c>
      <c r="D3449" s="11">
        <v>0.134963104532918</v>
      </c>
      <c r="E3449" s="8">
        <f t="shared" si="1"/>
        <v>0.08182584265</v>
      </c>
      <c r="F3449" s="8"/>
    </row>
    <row r="3450">
      <c r="A3450" s="10">
        <v>44781.666666666664</v>
      </c>
      <c r="B3450" s="11">
        <v>293.1</v>
      </c>
      <c r="C3450" s="11">
        <v>315.47125</v>
      </c>
      <c r="D3450" s="11">
        <v>0.0709137520455508</v>
      </c>
      <c r="E3450" s="8">
        <f t="shared" si="1"/>
        <v>0.07804080808</v>
      </c>
      <c r="F3450" s="8"/>
    </row>
    <row r="3451">
      <c r="A3451" s="10">
        <v>44781.708333333336</v>
      </c>
      <c r="B3451" s="11">
        <v>317.79</v>
      </c>
      <c r="C3451" s="11">
        <v>318.91236</v>
      </c>
      <c r="D3451" s="11">
        <v>0.00351933678581776</v>
      </c>
      <c r="E3451" s="8">
        <f t="shared" si="1"/>
        <v>0.07332065792</v>
      </c>
      <c r="F3451" s="8"/>
    </row>
    <row r="3452">
      <c r="A3452" s="10">
        <v>44781.75</v>
      </c>
      <c r="B3452" s="11">
        <v>327.81</v>
      </c>
      <c r="C3452" s="11">
        <v>321.95719</v>
      </c>
      <c r="D3452" s="11">
        <v>0.0181788454545772</v>
      </c>
      <c r="E3452" s="8">
        <f t="shared" si="1"/>
        <v>0.07142584667</v>
      </c>
      <c r="F3452" s="8"/>
    </row>
    <row r="3453">
      <c r="A3453" s="10">
        <v>44781.791666666664</v>
      </c>
      <c r="B3453" s="11">
        <v>333.88</v>
      </c>
      <c r="C3453" s="11">
        <v>323.37925</v>
      </c>
      <c r="D3453" s="11">
        <v>0.0324719350422143</v>
      </c>
      <c r="E3453" s="8">
        <f t="shared" si="1"/>
        <v>0.07072528265</v>
      </c>
      <c r="F3453" s="8"/>
    </row>
    <row r="3454">
      <c r="A3454" s="10">
        <v>44781.833333333336</v>
      </c>
      <c r="B3454" s="11">
        <v>334.92</v>
      </c>
      <c r="C3454" s="11">
        <v>322.76627</v>
      </c>
      <c r="D3454" s="11">
        <v>0.0376548949801972</v>
      </c>
      <c r="E3454" s="8">
        <f t="shared" si="1"/>
        <v>0.07022227586</v>
      </c>
      <c r="F3454" s="8"/>
    </row>
    <row r="3455">
      <c r="A3455" s="10">
        <v>44781.875</v>
      </c>
      <c r="B3455" s="11">
        <v>330.05</v>
      </c>
      <c r="C3455" s="11">
        <v>321.06692</v>
      </c>
      <c r="D3455" s="11">
        <v>0.0279788400499186</v>
      </c>
      <c r="E3455" s="8">
        <f t="shared" si="1"/>
        <v>0.06934447219</v>
      </c>
      <c r="F3455" s="8"/>
    </row>
    <row r="3456">
      <c r="A3456" s="10">
        <v>44781.916666666664</v>
      </c>
      <c r="B3456" s="11">
        <v>324.51</v>
      </c>
      <c r="C3456" s="11">
        <v>319.19286</v>
      </c>
      <c r="D3456" s="11">
        <v>0.0166580793818508</v>
      </c>
      <c r="E3456" s="8">
        <f t="shared" si="1"/>
        <v>0.06796683155</v>
      </c>
      <c r="F3456" s="8"/>
    </row>
    <row r="3457">
      <c r="A3457" s="10">
        <v>44781.958333333336</v>
      </c>
      <c r="B3457" s="11">
        <v>326.7</v>
      </c>
      <c r="C3457" s="11">
        <v>318.06968</v>
      </c>
      <c r="D3457" s="11">
        <v>0.0271334256066154</v>
      </c>
      <c r="E3457" s="8">
        <f t="shared" si="1"/>
        <v>0.06749818989</v>
      </c>
      <c r="F3457" s="8"/>
    </row>
    <row r="3458">
      <c r="A3458" s="10">
        <v>44779.0</v>
      </c>
      <c r="B3458" s="11">
        <v>306.17</v>
      </c>
      <c r="C3458" s="11">
        <v>303.13093</v>
      </c>
      <c r="D3458" s="11">
        <v>0.0100256018084332</v>
      </c>
      <c r="E3458" s="8">
        <f t="shared" si="1"/>
        <v>0.06715270204</v>
      </c>
      <c r="F3458" s="8"/>
    </row>
    <row r="3459">
      <c r="A3459" s="10">
        <v>44779.041666666664</v>
      </c>
      <c r="B3459" s="11">
        <v>311.93</v>
      </c>
      <c r="C3459" s="11">
        <v>294.70801</v>
      </c>
      <c r="D3459" s="11">
        <v>0.0584374683267007</v>
      </c>
      <c r="E3459" s="8">
        <f t="shared" si="1"/>
        <v>0.06787987561</v>
      </c>
      <c r="F3459" s="8"/>
    </row>
    <row r="3460">
      <c r="A3460" s="10">
        <v>44779.083333333336</v>
      </c>
      <c r="B3460" s="11">
        <v>320.37</v>
      </c>
      <c r="C3460" s="11">
        <v>280.84594</v>
      </c>
      <c r="D3460" s="11">
        <v>0.14073217508503</v>
      </c>
      <c r="E3460" s="8">
        <f t="shared" si="1"/>
        <v>0.06819306485</v>
      </c>
      <c r="F3460" s="8"/>
    </row>
    <row r="3461">
      <c r="A3461" s="10">
        <v>44779.125</v>
      </c>
      <c r="B3461" s="11">
        <v>313.58</v>
      </c>
      <c r="C3461" s="11">
        <v>265.80454</v>
      </c>
      <c r="D3461" s="11">
        <v>0.179739066909842</v>
      </c>
      <c r="E3461" s="8">
        <f t="shared" si="1"/>
        <v>0.06803484441</v>
      </c>
      <c r="F3461" s="8"/>
    </row>
    <row r="3462">
      <c r="A3462" s="10">
        <v>44779.166666666664</v>
      </c>
      <c r="B3462" s="11">
        <v>293.78</v>
      </c>
      <c r="C3462" s="11">
        <v>252.16504</v>
      </c>
      <c r="D3462" s="11">
        <v>0.165030648181841</v>
      </c>
      <c r="E3462" s="8">
        <f t="shared" si="1"/>
        <v>0.06696412347</v>
      </c>
      <c r="F3462" s="8"/>
    </row>
    <row r="3463">
      <c r="A3463" s="10">
        <v>44779.208333333336</v>
      </c>
      <c r="B3463" s="11">
        <v>265.55</v>
      </c>
      <c r="C3463" s="11">
        <v>242.40096</v>
      </c>
      <c r="D3463" s="11">
        <v>0.0954989617202836</v>
      </c>
      <c r="E3463" s="8">
        <f t="shared" si="1"/>
        <v>0.06438522863</v>
      </c>
      <c r="F3463" s="8"/>
    </row>
    <row r="3464">
      <c r="A3464" s="10">
        <v>44779.25</v>
      </c>
      <c r="B3464" s="11">
        <v>255.86</v>
      </c>
      <c r="C3464" s="11">
        <v>237.66992</v>
      </c>
      <c r="D3464" s="11">
        <v>0.0765350533210093</v>
      </c>
      <c r="E3464" s="8">
        <f t="shared" si="1"/>
        <v>0.06307354171</v>
      </c>
      <c r="F3464" s="8"/>
    </row>
    <row r="3465">
      <c r="A3465" s="10">
        <v>44779.291666666664</v>
      </c>
      <c r="B3465" s="11">
        <v>253.68</v>
      </c>
      <c r="C3465" s="11">
        <v>236.57122</v>
      </c>
      <c r="D3465" s="11">
        <v>0.0723197859824199</v>
      </c>
      <c r="E3465" s="8">
        <f t="shared" si="1"/>
        <v>0.06270329835</v>
      </c>
      <c r="F3465" s="8"/>
    </row>
    <row r="3466">
      <c r="A3466" s="10">
        <v>44779.333333333336</v>
      </c>
      <c r="B3466" s="11">
        <v>257.31</v>
      </c>
      <c r="C3466" s="11">
        <v>238.46297</v>
      </c>
      <c r="D3466" s="11">
        <v>0.0790354577903646</v>
      </c>
      <c r="E3466" s="8">
        <f t="shared" si="1"/>
        <v>0.06381516593</v>
      </c>
      <c r="F3466" s="8"/>
    </row>
    <row r="3467">
      <c r="A3467" s="10">
        <v>44779.375</v>
      </c>
      <c r="B3467" s="11">
        <v>256.81</v>
      </c>
      <c r="C3467" s="11">
        <v>243.06651</v>
      </c>
      <c r="D3467" s="11">
        <v>0.0565420962353061</v>
      </c>
      <c r="E3467" s="8">
        <f t="shared" si="1"/>
        <v>0.06420135412</v>
      </c>
      <c r="F3467" s="8"/>
    </row>
    <row r="3468">
      <c r="A3468" s="10">
        <v>44779.416666666664</v>
      </c>
      <c r="B3468" s="11">
        <v>258.4</v>
      </c>
      <c r="C3468" s="11">
        <v>250.48505</v>
      </c>
      <c r="D3468" s="11">
        <v>0.0315984926046483</v>
      </c>
      <c r="E3468" s="8">
        <f t="shared" si="1"/>
        <v>0.06327068254</v>
      </c>
      <c r="F3468" s="8"/>
    </row>
    <row r="3469">
      <c r="A3469" s="10">
        <v>44779.458333333336</v>
      </c>
      <c r="B3469" s="11">
        <v>265.94</v>
      </c>
      <c r="C3469" s="11">
        <v>259.86069</v>
      </c>
      <c r="D3469" s="11">
        <v>0.0233944964896384</v>
      </c>
      <c r="E3469" s="8">
        <f t="shared" si="1"/>
        <v>0.06209579933</v>
      </c>
      <c r="F3469" s="8"/>
    </row>
    <row r="3470">
      <c r="A3470" s="10">
        <v>44779.5</v>
      </c>
      <c r="B3470" s="11">
        <v>275.86</v>
      </c>
      <c r="C3470" s="11">
        <v>267.43996</v>
      </c>
      <c r="D3470" s="11">
        <v>0.0314838515530739</v>
      </c>
      <c r="E3470" s="8">
        <f t="shared" si="1"/>
        <v>0.06134515623</v>
      </c>
      <c r="F3470" s="8"/>
    </row>
    <row r="3471">
      <c r="A3471" s="10">
        <v>44779.541666666664</v>
      </c>
      <c r="B3471" s="11">
        <v>282.73</v>
      </c>
      <c r="C3471" s="11">
        <v>271.12675</v>
      </c>
      <c r="D3471" s="11">
        <v>0.0427964042647949</v>
      </c>
      <c r="E3471" s="8">
        <f t="shared" si="1"/>
        <v>0.06197937726</v>
      </c>
      <c r="F3471" s="8"/>
    </row>
    <row r="3472">
      <c r="A3472" s="10">
        <v>44779.583333333336</v>
      </c>
      <c r="B3472" s="11">
        <v>280.63</v>
      </c>
      <c r="C3472" s="11">
        <v>271.85139</v>
      </c>
      <c r="D3472" s="11">
        <v>0.0322919445068867</v>
      </c>
      <c r="E3472" s="8">
        <f t="shared" si="1"/>
        <v>0.06103890494</v>
      </c>
      <c r="F3472" s="8"/>
    </row>
    <row r="3473">
      <c r="A3473" s="10">
        <v>44779.625</v>
      </c>
      <c r="B3473" s="11">
        <v>265.32</v>
      </c>
      <c r="C3473" s="11">
        <v>273.07851</v>
      </c>
      <c r="D3473" s="11">
        <v>0.0284112799648716</v>
      </c>
      <c r="E3473" s="8">
        <f t="shared" si="1"/>
        <v>0.05659924559</v>
      </c>
      <c r="F3473" s="8"/>
    </row>
    <row r="3474">
      <c r="A3474" s="10">
        <v>44779.666666666664</v>
      </c>
      <c r="B3474" s="11">
        <v>269.41</v>
      </c>
      <c r="C3474" s="11">
        <v>273.73971</v>
      </c>
      <c r="D3474" s="11">
        <v>0.0158168867790499</v>
      </c>
      <c r="E3474" s="8">
        <f t="shared" si="1"/>
        <v>0.05430354287</v>
      </c>
      <c r="F3474" s="8"/>
    </row>
    <row r="3475">
      <c r="A3475" s="10">
        <v>44779.708333333336</v>
      </c>
      <c r="B3475" s="11">
        <v>293.94</v>
      </c>
      <c r="C3475" s="11">
        <v>275.26883</v>
      </c>
      <c r="D3475" s="11">
        <v>0.067828856612643</v>
      </c>
      <c r="E3475" s="8">
        <f t="shared" si="1"/>
        <v>0.05698310619</v>
      </c>
      <c r="F3475" s="8"/>
    </row>
    <row r="3476">
      <c r="A3476" s="10">
        <v>44779.75</v>
      </c>
      <c r="B3476" s="11">
        <v>305.5</v>
      </c>
      <c r="C3476" s="11">
        <v>277.39292</v>
      </c>
      <c r="D3476" s="11">
        <v>0.101325873782214</v>
      </c>
      <c r="E3476" s="8">
        <f t="shared" si="1"/>
        <v>0.06044756571</v>
      </c>
      <c r="F3476" s="8"/>
    </row>
    <row r="3477">
      <c r="A3477" s="10">
        <v>44779.791666666664</v>
      </c>
      <c r="B3477" s="11">
        <v>304.18</v>
      </c>
      <c r="C3477" s="11">
        <v>278.27918</v>
      </c>
      <c r="D3477" s="11">
        <v>0.0930749472526116</v>
      </c>
      <c r="E3477" s="8">
        <f t="shared" si="1"/>
        <v>0.06297269122</v>
      </c>
      <c r="F3477" s="8"/>
    </row>
    <row r="3478">
      <c r="A3478" s="10">
        <v>44779.833333333336</v>
      </c>
      <c r="B3478" s="11">
        <v>309.24</v>
      </c>
      <c r="C3478" s="11">
        <v>277.9258</v>
      </c>
      <c r="D3478" s="11">
        <v>0.112671079834977</v>
      </c>
      <c r="E3478" s="8">
        <f t="shared" si="1"/>
        <v>0.06609836559</v>
      </c>
      <c r="F3478" s="8"/>
    </row>
    <row r="3479">
      <c r="A3479" s="10">
        <v>44779.875</v>
      </c>
      <c r="B3479" s="11">
        <v>313.31</v>
      </c>
      <c r="C3479" s="11">
        <v>278.22834</v>
      </c>
      <c r="D3479" s="11">
        <v>0.126089455876421</v>
      </c>
      <c r="E3479" s="8">
        <f t="shared" si="1"/>
        <v>0.07018630791</v>
      </c>
      <c r="F3479" s="8"/>
    </row>
    <row r="3480">
      <c r="A3480" s="10">
        <v>44779.916666666664</v>
      </c>
      <c r="B3480" s="11">
        <v>311.94</v>
      </c>
      <c r="C3480" s="11">
        <v>279.9321</v>
      </c>
      <c r="D3480" s="11">
        <v>0.114341656423111</v>
      </c>
      <c r="E3480" s="8">
        <f t="shared" si="1"/>
        <v>0.07425645695</v>
      </c>
      <c r="F3480" s="8"/>
    </row>
    <row r="3481">
      <c r="A3481" s="10">
        <v>44779.958333333336</v>
      </c>
      <c r="B3481" s="11">
        <v>304.8</v>
      </c>
      <c r="C3481" s="11">
        <v>283.05141</v>
      </c>
      <c r="D3481" s="11">
        <v>0.0768361832219809</v>
      </c>
      <c r="E3481" s="8">
        <f t="shared" si="1"/>
        <v>0.07632740519</v>
      </c>
      <c r="F3481" s="8"/>
    </row>
    <row r="3482">
      <c r="A3482" s="10">
        <v>44780.0</v>
      </c>
      <c r="B3482" s="11">
        <v>298.0</v>
      </c>
      <c r="C3482" s="11">
        <v>290.67362</v>
      </c>
      <c r="D3482" s="11">
        <v>0.0252048328293429</v>
      </c>
      <c r="E3482" s="8">
        <f t="shared" si="1"/>
        <v>0.07695987315</v>
      </c>
      <c r="F3482" s="8"/>
    </row>
    <row r="3483">
      <c r="A3483" s="10">
        <v>44780.041666666664</v>
      </c>
      <c r="B3483" s="11">
        <v>300.25</v>
      </c>
      <c r="C3483" s="11">
        <v>281.28412</v>
      </c>
      <c r="D3483" s="11">
        <v>0.0674260601700516</v>
      </c>
      <c r="E3483" s="8">
        <f t="shared" si="1"/>
        <v>0.07733439781</v>
      </c>
      <c r="F3483" s="8"/>
    </row>
    <row r="3484">
      <c r="A3484" s="10">
        <v>44780.083333333336</v>
      </c>
      <c r="B3484" s="11">
        <v>301.97</v>
      </c>
      <c r="C3484" s="11">
        <v>269.0452</v>
      </c>
      <c r="D3484" s="11">
        <v>0.122376463137049</v>
      </c>
      <c r="E3484" s="8">
        <f t="shared" si="1"/>
        <v>0.07656957648</v>
      </c>
      <c r="F3484" s="8"/>
    </row>
    <row r="3485">
      <c r="A3485" s="10">
        <v>44780.125</v>
      </c>
      <c r="B3485" s="11">
        <v>293.78</v>
      </c>
      <c r="C3485" s="11">
        <v>255.90628</v>
      </c>
      <c r="D3485" s="11">
        <v>0.147998400039264</v>
      </c>
      <c r="E3485" s="8">
        <f t="shared" si="1"/>
        <v>0.07524704869</v>
      </c>
      <c r="F3485" s="8"/>
    </row>
    <row r="3486">
      <c r="A3486" s="10">
        <v>44780.166666666664</v>
      </c>
      <c r="B3486" s="11">
        <v>283.16</v>
      </c>
      <c r="C3486" s="11">
        <v>243.67548</v>
      </c>
      <c r="D3486" s="11">
        <v>0.162037312904852</v>
      </c>
      <c r="E3486" s="8">
        <f t="shared" si="1"/>
        <v>0.07512232639</v>
      </c>
      <c r="F3486" s="8"/>
    </row>
    <row r="3487">
      <c r="A3487" s="10">
        <v>44780.208333333336</v>
      </c>
      <c r="B3487" s="11">
        <v>279.55</v>
      </c>
      <c r="C3487" s="11">
        <v>234.59361</v>
      </c>
      <c r="D3487" s="11">
        <v>0.191635185630162</v>
      </c>
      <c r="E3487" s="8">
        <f t="shared" si="1"/>
        <v>0.07912800238</v>
      </c>
      <c r="F3487" s="8"/>
    </row>
    <row r="3488">
      <c r="A3488" s="10">
        <v>44780.25</v>
      </c>
      <c r="B3488" s="11">
        <v>275.42</v>
      </c>
      <c r="C3488" s="11">
        <v>231.28628</v>
      </c>
      <c r="D3488" s="11">
        <v>0.190818582062022</v>
      </c>
      <c r="E3488" s="8">
        <f t="shared" si="1"/>
        <v>0.08388981608</v>
      </c>
      <c r="F3488" s="8"/>
    </row>
    <row r="3489">
      <c r="A3489" s="10">
        <v>44780.291666666664</v>
      </c>
      <c r="B3489" s="11">
        <v>271.16</v>
      </c>
      <c r="C3489" s="11">
        <v>233.58756</v>
      </c>
      <c r="D3489" s="11">
        <v>0.160849490443754</v>
      </c>
      <c r="E3489" s="8">
        <f t="shared" si="1"/>
        <v>0.08757855377</v>
      </c>
      <c r="F3489" s="8"/>
    </row>
    <row r="3490">
      <c r="A3490" s="10">
        <v>44780.333333333336</v>
      </c>
      <c r="B3490" s="11">
        <v>266.71</v>
      </c>
      <c r="C3490" s="11">
        <v>241.32835</v>
      </c>
      <c r="D3490" s="11">
        <v>0.10517475464445</v>
      </c>
      <c r="E3490" s="8">
        <f t="shared" si="1"/>
        <v>0.08866769114</v>
      </c>
      <c r="F3490" s="8"/>
    </row>
    <row r="3491">
      <c r="A3491" s="10">
        <v>44780.375</v>
      </c>
      <c r="B3491" s="11">
        <v>269.11</v>
      </c>
      <c r="C3491" s="11">
        <v>251.86709</v>
      </c>
      <c r="D3491" s="11">
        <v>0.0684603534348216</v>
      </c>
      <c r="E3491" s="8">
        <f t="shared" si="1"/>
        <v>0.08916428519</v>
      </c>
      <c r="F3491" s="8"/>
    </row>
    <row r="3492">
      <c r="A3492" s="10">
        <v>44780.416666666664</v>
      </c>
      <c r="B3492" s="11">
        <v>275.94</v>
      </c>
      <c r="C3492" s="11">
        <v>262.82186</v>
      </c>
      <c r="D3492" s="11">
        <v>0.049912667081802</v>
      </c>
      <c r="E3492" s="8">
        <f t="shared" si="1"/>
        <v>0.08992737579</v>
      </c>
      <c r="F3492" s="8"/>
    </row>
    <row r="3493">
      <c r="A3493" s="10">
        <v>44780.458333333336</v>
      </c>
      <c r="B3493" s="11">
        <v>283.3</v>
      </c>
      <c r="C3493" s="11">
        <v>272.408</v>
      </c>
      <c r="D3493" s="11">
        <v>0.0399841414349064</v>
      </c>
      <c r="E3493" s="8">
        <f t="shared" si="1"/>
        <v>0.090618611</v>
      </c>
      <c r="F3493" s="8"/>
    </row>
    <row r="3494">
      <c r="A3494" s="10">
        <v>44780.5</v>
      </c>
      <c r="B3494" s="11">
        <v>289.82</v>
      </c>
      <c r="C3494" s="11">
        <v>278.05898</v>
      </c>
      <c r="D3494" s="11">
        <v>0.0422968537106766</v>
      </c>
      <c r="E3494" s="8">
        <f t="shared" si="1"/>
        <v>0.09106915275</v>
      </c>
      <c r="F3494" s="8"/>
    </row>
    <row r="3495">
      <c r="A3495" s="10">
        <v>44780.541666666664</v>
      </c>
      <c r="B3495" s="11">
        <v>292.21</v>
      </c>
      <c r="C3495" s="11">
        <v>281.16203</v>
      </c>
      <c r="D3495" s="11">
        <v>0.0392939615637287</v>
      </c>
      <c r="E3495" s="8">
        <f t="shared" si="1"/>
        <v>0.09092321764</v>
      </c>
      <c r="F3495" s="8"/>
    </row>
    <row r="3496">
      <c r="A3496" s="10">
        <v>44780.583333333336</v>
      </c>
      <c r="B3496" s="11">
        <v>272.25</v>
      </c>
      <c r="C3496" s="11">
        <v>284.38365</v>
      </c>
      <c r="D3496" s="11">
        <v>0.042666482408535</v>
      </c>
      <c r="E3496" s="8">
        <f t="shared" si="1"/>
        <v>0.09135549005</v>
      </c>
      <c r="F3496" s="8"/>
    </row>
    <row r="3497">
      <c r="A3497" s="10">
        <v>44780.625</v>
      </c>
      <c r="B3497" s="11">
        <v>241.16</v>
      </c>
      <c r="C3497" s="11">
        <v>289.71989</v>
      </c>
      <c r="D3497" s="11">
        <v>0.167609790270181</v>
      </c>
      <c r="E3497" s="8">
        <f t="shared" si="1"/>
        <v>0.09715542798</v>
      </c>
      <c r="F3497" s="8"/>
    </row>
    <row r="3498">
      <c r="A3498" s="10">
        <v>44780.666666666664</v>
      </c>
      <c r="B3498" s="11">
        <v>252.25</v>
      </c>
      <c r="C3498" s="11">
        <v>294.94377</v>
      </c>
      <c r="D3498" s="11">
        <v>0.144752235315904</v>
      </c>
      <c r="E3498" s="8">
        <f t="shared" si="1"/>
        <v>0.1025277342</v>
      </c>
      <c r="F3498" s="8"/>
    </row>
    <row r="3499">
      <c r="A3499" s="10">
        <v>44780.708333333336</v>
      </c>
      <c r="B3499" s="11">
        <v>272.84</v>
      </c>
      <c r="C3499" s="11">
        <v>300.94006</v>
      </c>
      <c r="D3499" s="11">
        <v>0.0933742752626554</v>
      </c>
      <c r="E3499" s="8">
        <f t="shared" si="1"/>
        <v>0.1035921266</v>
      </c>
      <c r="F3499" s="8"/>
    </row>
    <row r="3500">
      <c r="A3500" s="10">
        <v>44780.75</v>
      </c>
      <c r="B3500" s="11">
        <v>296.3</v>
      </c>
      <c r="C3500" s="11">
        <v>306.35939</v>
      </c>
      <c r="D3500" s="11">
        <v>0.0328352592685342</v>
      </c>
      <c r="E3500" s="8">
        <f t="shared" si="1"/>
        <v>0.100738351</v>
      </c>
      <c r="F3500" s="8"/>
    </row>
    <row r="3501">
      <c r="A3501" s="10">
        <v>44780.791666666664</v>
      </c>
      <c r="B3501" s="11">
        <v>305.74</v>
      </c>
      <c r="C3501" s="11">
        <v>310.72298</v>
      </c>
      <c r="D3501" s="11">
        <v>0.0160367282780307</v>
      </c>
      <c r="E3501" s="8">
        <f t="shared" si="1"/>
        <v>0.09752842522</v>
      </c>
      <c r="F3501" s="8"/>
    </row>
    <row r="3502">
      <c r="A3502" s="10">
        <v>44780.833333333336</v>
      </c>
      <c r="B3502" s="11">
        <v>307.59</v>
      </c>
      <c r="C3502" s="11">
        <v>314.27979</v>
      </c>
      <c r="D3502" s="11">
        <v>0.0212860966974682</v>
      </c>
      <c r="E3502" s="8">
        <f t="shared" si="1"/>
        <v>0.09372071759</v>
      </c>
      <c r="F3502" s="8"/>
    </row>
    <row r="3503">
      <c r="A3503" s="10">
        <v>44780.875</v>
      </c>
      <c r="B3503" s="11">
        <v>307.13</v>
      </c>
      <c r="C3503" s="11">
        <v>316.49071</v>
      </c>
      <c r="D3503" s="11">
        <v>0.0295765711416931</v>
      </c>
      <c r="E3503" s="8">
        <f t="shared" si="1"/>
        <v>0.08969934739</v>
      </c>
      <c r="F3503" s="8"/>
    </row>
    <row r="3504">
      <c r="A3504" s="10">
        <v>44780.916666666664</v>
      </c>
      <c r="B3504" s="11">
        <v>302.88</v>
      </c>
      <c r="C3504" s="11">
        <v>314.9267</v>
      </c>
      <c r="D3504" s="11">
        <v>0.0382523933347029</v>
      </c>
      <c r="E3504" s="8">
        <f t="shared" si="1"/>
        <v>0.08652896143</v>
      </c>
      <c r="F3504" s="8"/>
    </row>
    <row r="3505">
      <c r="A3505" s="10">
        <v>44780.958333333336</v>
      </c>
      <c r="B3505" s="11">
        <v>300.6</v>
      </c>
      <c r="C3505" s="11">
        <v>310.42803</v>
      </c>
      <c r="D3505" s="11">
        <v>0.0316596088310709</v>
      </c>
      <c r="E3505" s="8">
        <f t="shared" si="1"/>
        <v>0.08464660416</v>
      </c>
      <c r="F3505" s="8"/>
    </row>
    <row r="3506">
      <c r="A3506" s="10">
        <v>44781.0</v>
      </c>
      <c r="B3506" s="11">
        <v>302.43</v>
      </c>
      <c r="C3506" s="11">
        <v>306.92176</v>
      </c>
      <c r="D3506" s="11">
        <v>0.0146348698117722</v>
      </c>
      <c r="E3506" s="8">
        <f t="shared" si="1"/>
        <v>0.08420618904</v>
      </c>
      <c r="F3506" s="8"/>
    </row>
    <row r="3507">
      <c r="A3507" s="10">
        <v>44781.041666666664</v>
      </c>
      <c r="B3507" s="11">
        <v>314.36</v>
      </c>
      <c r="C3507" s="11">
        <v>300.12813</v>
      </c>
      <c r="D3507" s="11">
        <v>0.0474193138777095</v>
      </c>
      <c r="E3507" s="8">
        <f t="shared" si="1"/>
        <v>0.08337257461</v>
      </c>
      <c r="F3507" s="8"/>
    </row>
    <row r="3508">
      <c r="A3508" s="10">
        <v>44781.083333333336</v>
      </c>
      <c r="B3508" s="11">
        <v>330.51</v>
      </c>
      <c r="C3508" s="11">
        <v>289.40832</v>
      </c>
      <c r="D3508" s="11">
        <v>0.142019690380704</v>
      </c>
      <c r="E3508" s="8">
        <f t="shared" si="1"/>
        <v>0.08419104241</v>
      </c>
      <c r="F3508" s="8"/>
    </row>
    <row r="3509">
      <c r="A3509" s="10">
        <v>44781.125</v>
      </c>
      <c r="B3509" s="11">
        <v>330.69</v>
      </c>
      <c r="C3509" s="11">
        <v>276.87922</v>
      </c>
      <c r="D3509" s="11">
        <v>0.194347484798606</v>
      </c>
      <c r="E3509" s="8">
        <f t="shared" si="1"/>
        <v>0.08612225427</v>
      </c>
      <c r="F3509" s="8"/>
    </row>
    <row r="3510">
      <c r="A3510" s="10">
        <v>44781.166666666664</v>
      </c>
      <c r="B3510" s="11">
        <v>318.01</v>
      </c>
      <c r="C3510" s="11">
        <v>264.26301</v>
      </c>
      <c r="D3510" s="11">
        <v>0.2033844615635</v>
      </c>
      <c r="E3510" s="8">
        <f t="shared" si="1"/>
        <v>0.08784505214</v>
      </c>
      <c r="F3510" s="8"/>
    </row>
    <row r="3511">
      <c r="A3511" s="10">
        <v>44781.208333333336</v>
      </c>
      <c r="B3511" s="11">
        <v>297.99</v>
      </c>
      <c r="C3511" s="11">
        <v>254.46401</v>
      </c>
      <c r="D3511" s="11">
        <v>0.171049689895242</v>
      </c>
      <c r="E3511" s="8">
        <f t="shared" si="1"/>
        <v>0.08698732315</v>
      </c>
      <c r="F3511" s="8"/>
    </row>
    <row r="3512">
      <c r="A3512" s="10">
        <v>44781.25</v>
      </c>
      <c r="B3512" s="11">
        <v>280.2</v>
      </c>
      <c r="C3512" s="11">
        <v>250.09094</v>
      </c>
      <c r="D3512" s="11">
        <v>0.120392446043827</v>
      </c>
      <c r="E3512" s="8">
        <f t="shared" si="1"/>
        <v>0.08405290081</v>
      </c>
      <c r="F3512" s="8"/>
    </row>
    <row r="3513">
      <c r="A3513" s="10">
        <v>44781.291666666664</v>
      </c>
      <c r="B3513" s="11">
        <v>273.2</v>
      </c>
      <c r="C3513" s="11">
        <v>250.89043</v>
      </c>
      <c r="D3513" s="11">
        <v>0.0889215662789528</v>
      </c>
      <c r="E3513" s="8">
        <f t="shared" si="1"/>
        <v>0.08105590397</v>
      </c>
      <c r="F3513" s="8"/>
    </row>
    <row r="3514">
      <c r="A3514" s="10">
        <v>44781.333333333336</v>
      </c>
      <c r="B3514" s="11">
        <v>269.42</v>
      </c>
      <c r="C3514" s="11">
        <v>256.3608</v>
      </c>
      <c r="D3514" s="11">
        <v>0.050940705443266</v>
      </c>
      <c r="E3514" s="8">
        <f t="shared" si="1"/>
        <v>0.07879615192</v>
      </c>
      <c r="F3514" s="8"/>
    </row>
    <row r="3515">
      <c r="A3515" s="10">
        <v>44781.375</v>
      </c>
      <c r="B3515" s="11">
        <v>274.44</v>
      </c>
      <c r="C3515" s="11">
        <v>265.12306</v>
      </c>
      <c r="D3515" s="11">
        <v>0.0351419450273393</v>
      </c>
      <c r="E3515" s="8">
        <f t="shared" si="1"/>
        <v>0.07740788491</v>
      </c>
      <c r="F3515" s="8"/>
    </row>
    <row r="3516">
      <c r="A3516" s="10">
        <v>44781.416666666664</v>
      </c>
      <c r="B3516" s="11">
        <v>285.22</v>
      </c>
      <c r="C3516" s="11">
        <v>275.90931</v>
      </c>
      <c r="D3516" s="11">
        <v>0.0337454723800368</v>
      </c>
      <c r="E3516" s="8">
        <f t="shared" si="1"/>
        <v>0.07673425179</v>
      </c>
      <c r="F3516" s="8"/>
    </row>
    <row r="3517">
      <c r="A3517" s="10">
        <v>44781.458333333336</v>
      </c>
      <c r="B3517" s="11">
        <v>295.83</v>
      </c>
      <c r="C3517" s="11">
        <v>287.45013</v>
      </c>
      <c r="D3517" s="11">
        <v>0.0291524307190258</v>
      </c>
      <c r="E3517" s="8">
        <f t="shared" si="1"/>
        <v>0.07628293051</v>
      </c>
      <c r="F3517" s="8"/>
    </row>
    <row r="3518">
      <c r="A3518" s="10">
        <v>44781.5</v>
      </c>
      <c r="B3518" s="11">
        <v>306.13</v>
      </c>
      <c r="C3518" s="11">
        <v>297.25219</v>
      </c>
      <c r="D3518" s="11">
        <v>0.029866255989569</v>
      </c>
      <c r="E3518" s="8">
        <f t="shared" si="1"/>
        <v>0.07576498894</v>
      </c>
      <c r="F3518" s="8"/>
    </row>
    <row r="3519">
      <c r="A3519" s="10">
        <v>44781.541666666664</v>
      </c>
      <c r="B3519" s="11">
        <v>308.1</v>
      </c>
      <c r="C3519" s="11">
        <v>304.33362</v>
      </c>
      <c r="D3519" s="11">
        <v>0.012375826239638</v>
      </c>
      <c r="E3519" s="8">
        <f t="shared" si="1"/>
        <v>0.07464339997</v>
      </c>
      <c r="F3519" s="8"/>
    </row>
    <row r="3520">
      <c r="A3520" s="10">
        <v>44781.583333333336</v>
      </c>
      <c r="B3520" s="11">
        <v>289.27</v>
      </c>
      <c r="C3520" s="11">
        <v>309.48891</v>
      </c>
      <c r="D3520" s="11">
        <v>0.0653299984157752</v>
      </c>
      <c r="E3520" s="8">
        <f t="shared" si="1"/>
        <v>0.07558771314</v>
      </c>
      <c r="F3520" s="8"/>
    </row>
    <row r="3521">
      <c r="A3521" s="10">
        <v>44781.625</v>
      </c>
      <c r="B3521" s="11">
        <v>269.75</v>
      </c>
      <c r="C3521" s="11">
        <v>314.2698</v>
      </c>
      <c r="D3521" s="11">
        <v>0.141661082292985</v>
      </c>
      <c r="E3521" s="8">
        <f t="shared" si="1"/>
        <v>0.07450651697</v>
      </c>
      <c r="F3521" s="8"/>
    </row>
    <row r="3522">
      <c r="A3522" s="10">
        <v>44781.666666666664</v>
      </c>
      <c r="B3522" s="11">
        <v>293.1</v>
      </c>
      <c r="C3522" s="11">
        <v>317.02334</v>
      </c>
      <c r="D3522" s="11">
        <v>0.0754623933998045</v>
      </c>
      <c r="E3522" s="8">
        <f t="shared" si="1"/>
        <v>0.07161944022</v>
      </c>
      <c r="F3522" s="8"/>
    </row>
    <row r="3523">
      <c r="A3523" s="10">
        <v>44781.708333333336</v>
      </c>
      <c r="B3523" s="11">
        <v>317.79</v>
      </c>
      <c r="C3523" s="11">
        <v>319.66113</v>
      </c>
      <c r="D3523" s="11">
        <v>0.00585347990229526</v>
      </c>
      <c r="E3523" s="8">
        <f t="shared" si="1"/>
        <v>0.06797274042</v>
      </c>
      <c r="F3523" s="8"/>
    </row>
    <row r="3524">
      <c r="A3524" s="10">
        <v>44781.75</v>
      </c>
      <c r="B3524" s="11">
        <v>327.81</v>
      </c>
      <c r="C3524" s="11">
        <v>322.30266</v>
      </c>
      <c r="D3524" s="11">
        <v>0.0170874792035535</v>
      </c>
      <c r="E3524" s="8">
        <f t="shared" si="1"/>
        <v>0.06731658291</v>
      </c>
      <c r="F3524" s="8"/>
    </row>
    <row r="3525">
      <c r="A3525" s="10">
        <v>44781.791666666664</v>
      </c>
      <c r="B3525" s="11">
        <v>333.88</v>
      </c>
      <c r="C3525" s="11">
        <v>324.37774</v>
      </c>
      <c r="D3525" s="11">
        <v>0.0292938103582569</v>
      </c>
      <c r="E3525" s="8">
        <f t="shared" si="1"/>
        <v>0.06786896133</v>
      </c>
      <c r="F3525" s="8"/>
    </row>
    <row r="3526">
      <c r="A3526" s="10">
        <v>44781.833333333336</v>
      </c>
      <c r="B3526" s="11">
        <v>334.92</v>
      </c>
      <c r="C3526" s="11">
        <v>325.39654</v>
      </c>
      <c r="D3526" s="11">
        <v>0.0292672442061</v>
      </c>
      <c r="E3526" s="8">
        <f t="shared" si="1"/>
        <v>0.06820150915</v>
      </c>
      <c r="F3526" s="8"/>
    </row>
    <row r="3527">
      <c r="A3527" s="10">
        <v>44781.875</v>
      </c>
      <c r="B3527" s="11">
        <v>330.05</v>
      </c>
      <c r="C3527" s="11">
        <v>325.52356</v>
      </c>
      <c r="D3527" s="11">
        <v>0.0139051072063725</v>
      </c>
      <c r="E3527" s="8">
        <f t="shared" si="1"/>
        <v>0.06754853148</v>
      </c>
      <c r="F3527" s="8"/>
    </row>
    <row r="3528">
      <c r="A3528" s="10">
        <v>44781.916666666664</v>
      </c>
      <c r="B3528" s="11">
        <v>324.51</v>
      </c>
      <c r="C3528" s="11">
        <v>324.41785</v>
      </c>
      <c r="D3528" s="11">
        <v>2.84047255722839E-4</v>
      </c>
      <c r="E3528" s="8">
        <f t="shared" si="1"/>
        <v>0.06596651706</v>
      </c>
      <c r="F3528" s="8"/>
    </row>
    <row r="3529">
      <c r="A3529" s="10">
        <v>44781.958333333336</v>
      </c>
      <c r="B3529" s="11">
        <v>326.7</v>
      </c>
      <c r="C3529" s="11">
        <v>322.71413</v>
      </c>
      <c r="D3529" s="11">
        <v>0.0123510860835253</v>
      </c>
      <c r="E3529" s="8">
        <f t="shared" si="1"/>
        <v>0.06516199528</v>
      </c>
      <c r="F3529" s="8"/>
    </row>
    <row r="3530">
      <c r="A3530" s="10">
        <v>44782.0</v>
      </c>
      <c r="B3530" s="11">
        <v>333.5</v>
      </c>
      <c r="C3530" s="11">
        <v>311.13653</v>
      </c>
      <c r="D3530" s="11">
        <v>0.0718767095589836</v>
      </c>
      <c r="E3530" s="8">
        <f t="shared" si="1"/>
        <v>0.06754707194</v>
      </c>
      <c r="F3530" s="8"/>
    </row>
    <row r="3531">
      <c r="A3531" s="10">
        <v>44782.041666666664</v>
      </c>
      <c r="B3531" s="11">
        <v>353.22</v>
      </c>
      <c r="C3531" s="11">
        <v>313.37371</v>
      </c>
      <c r="D3531" s="11">
        <v>0.127152625534541</v>
      </c>
      <c r="E3531" s="8">
        <f t="shared" si="1"/>
        <v>0.07086929326</v>
      </c>
      <c r="F3531" s="8"/>
    </row>
    <row r="3532">
      <c r="A3532" s="10">
        <v>44782.083333333336</v>
      </c>
      <c r="B3532" s="11">
        <v>363.64</v>
      </c>
      <c r="C3532" s="11">
        <v>312.77692</v>
      </c>
      <c r="D3532" s="11">
        <v>0.16261775325366</v>
      </c>
      <c r="E3532" s="8">
        <f t="shared" si="1"/>
        <v>0.07172754588</v>
      </c>
      <c r="F3532" s="8"/>
    </row>
    <row r="3533">
      <c r="A3533" s="10">
        <v>44782.125</v>
      </c>
      <c r="B3533" s="11">
        <v>357.76</v>
      </c>
      <c r="C3533" s="11">
        <v>309.41321</v>
      </c>
      <c r="D3533" s="11">
        <v>0.156253154155894</v>
      </c>
      <c r="E3533" s="8">
        <f t="shared" si="1"/>
        <v>0.0701402821</v>
      </c>
      <c r="F3533" s="8"/>
    </row>
    <row r="3534">
      <c r="A3534" s="10">
        <v>44782.166666666664</v>
      </c>
      <c r="B3534" s="11">
        <v>348.39</v>
      </c>
      <c r="C3534" s="11">
        <v>304.69062</v>
      </c>
      <c r="D3534" s="11">
        <v>0.143422137511157</v>
      </c>
      <c r="E3534" s="8">
        <f t="shared" si="1"/>
        <v>0.06764185193</v>
      </c>
      <c r="F3534" s="8"/>
    </row>
    <row r="3535">
      <c r="A3535" s="10">
        <v>44782.208333333336</v>
      </c>
      <c r="B3535" s="11">
        <v>333.43</v>
      </c>
      <c r="C3535" s="11">
        <v>300.38459</v>
      </c>
      <c r="D3535" s="11">
        <v>0.110010337081539</v>
      </c>
      <c r="E3535" s="8">
        <f t="shared" si="1"/>
        <v>0.06509854556</v>
      </c>
      <c r="F3535" s="8"/>
    </row>
    <row r="3536">
      <c r="A3536" s="10">
        <v>44782.25</v>
      </c>
      <c r="B3536" s="11">
        <v>320.36</v>
      </c>
      <c r="C3536" s="11">
        <v>297.81319</v>
      </c>
      <c r="D3536" s="11">
        <v>0.0757078959464488</v>
      </c>
      <c r="E3536" s="8">
        <f t="shared" si="1"/>
        <v>0.06323668931</v>
      </c>
      <c r="F3536" s="8"/>
    </row>
    <row r="3537">
      <c r="A3537" s="10">
        <v>44782.291666666664</v>
      </c>
      <c r="B3537" s="11">
        <v>308.2</v>
      </c>
      <c r="C3537" s="11">
        <v>296.9174</v>
      </c>
      <c r="D3537" s="11">
        <v>0.0379991202940615</v>
      </c>
      <c r="E3537" s="8">
        <f t="shared" si="1"/>
        <v>0.06111492073</v>
      </c>
      <c r="F3537" s="8"/>
    </row>
    <row r="3538">
      <c r="A3538" s="10">
        <v>44782.333333333336</v>
      </c>
      <c r="B3538" s="11">
        <v>307.72</v>
      </c>
      <c r="C3538" s="11">
        <v>297.68467</v>
      </c>
      <c r="D3538" s="11">
        <v>0.0337112757603542</v>
      </c>
      <c r="E3538" s="8">
        <f t="shared" si="1"/>
        <v>0.06039702782</v>
      </c>
      <c r="F3538" s="8"/>
    </row>
    <row r="3539">
      <c r="A3539" s="10">
        <v>44782.375</v>
      </c>
      <c r="B3539" s="11">
        <v>309.3</v>
      </c>
      <c r="C3539" s="11">
        <v>300.86548</v>
      </c>
      <c r="D3539" s="11">
        <v>0.0280341898977577</v>
      </c>
      <c r="E3539" s="8">
        <f t="shared" si="1"/>
        <v>0.06010087136</v>
      </c>
      <c r="F3539" s="8"/>
    </row>
    <row r="3540">
      <c r="A3540" s="10">
        <v>44782.416666666664</v>
      </c>
      <c r="B3540" s="11">
        <v>312.06</v>
      </c>
      <c r="C3540" s="11">
        <v>307.29753</v>
      </c>
      <c r="D3540" s="11">
        <v>0.0154979117469639</v>
      </c>
      <c r="E3540" s="8">
        <f t="shared" si="1"/>
        <v>0.05934055633</v>
      </c>
      <c r="F3540" s="8"/>
    </row>
    <row r="3541">
      <c r="A3541" s="10">
        <v>44782.458333333336</v>
      </c>
      <c r="B3541" s="11">
        <v>325.7</v>
      </c>
      <c r="C3541" s="11">
        <v>316.39611</v>
      </c>
      <c r="D3541" s="11">
        <v>0.0294058292941716</v>
      </c>
      <c r="E3541" s="8">
        <f t="shared" si="1"/>
        <v>0.05935111461</v>
      </c>
      <c r="F3541" s="8"/>
    </row>
    <row r="3542">
      <c r="A3542" s="10">
        <v>44782.5</v>
      </c>
      <c r="B3542" s="11">
        <v>334.71</v>
      </c>
      <c r="C3542" s="11">
        <v>325.60267</v>
      </c>
      <c r="D3542" s="11">
        <v>0.0279706858669186</v>
      </c>
      <c r="E3542" s="8">
        <f t="shared" si="1"/>
        <v>0.05927213252</v>
      </c>
      <c r="F3542" s="8"/>
    </row>
    <row r="3543">
      <c r="A3543" s="10">
        <v>44782.541666666664</v>
      </c>
      <c r="B3543" s="11">
        <v>346.85</v>
      </c>
      <c r="C3543" s="11">
        <v>333.0752</v>
      </c>
      <c r="D3543" s="11">
        <v>0.0413564264166171</v>
      </c>
      <c r="E3543" s="8">
        <f t="shared" si="1"/>
        <v>0.06047965753</v>
      </c>
      <c r="F3543" s="8"/>
    </row>
    <row r="3544">
      <c r="A3544" s="10">
        <v>44782.583333333336</v>
      </c>
      <c r="B3544" s="11">
        <v>331.02</v>
      </c>
      <c r="C3544" s="11">
        <v>338.16739</v>
      </c>
      <c r="D3544" s="11">
        <v>0.0211356571075644</v>
      </c>
      <c r="E3544" s="8">
        <f t="shared" si="1"/>
        <v>0.05863822664</v>
      </c>
      <c r="F3544" s="8"/>
    </row>
    <row r="3545">
      <c r="A3545" s="10">
        <v>44782.625</v>
      </c>
      <c r="B3545" s="11">
        <v>320.67</v>
      </c>
      <c r="C3545" s="11">
        <v>342.11064</v>
      </c>
      <c r="D3545" s="11">
        <v>0.0626716549944192</v>
      </c>
      <c r="E3545" s="8">
        <f t="shared" si="1"/>
        <v>0.0553470005</v>
      </c>
      <c r="F3545" s="8"/>
    </row>
    <row r="3546">
      <c r="A3546" s="10">
        <v>44782.666666666664</v>
      </c>
      <c r="B3546" s="11">
        <v>333.95</v>
      </c>
      <c r="C3546" s="11">
        <v>343.78116</v>
      </c>
      <c r="D3546" s="11">
        <v>0.028597145928532</v>
      </c>
      <c r="E3546" s="8">
        <f t="shared" si="1"/>
        <v>0.05339428186</v>
      </c>
      <c r="F3546" s="8"/>
    </row>
    <row r="3547">
      <c r="A3547" s="10">
        <v>44782.708333333336</v>
      </c>
      <c r="B3547" s="11">
        <v>345.49</v>
      </c>
      <c r="C3547" s="11">
        <v>344.25629</v>
      </c>
      <c r="D3547" s="11">
        <v>0.00358369632113339</v>
      </c>
      <c r="E3547" s="8">
        <f t="shared" si="1"/>
        <v>0.05329970754</v>
      </c>
      <c r="F3547" s="8"/>
    </row>
    <row r="3548">
      <c r="A3548" s="10">
        <v>44782.75</v>
      </c>
      <c r="B3548" s="11">
        <v>351.33</v>
      </c>
      <c r="C3548" s="11">
        <v>343.19801</v>
      </c>
      <c r="D3548" s="11">
        <v>0.023694746947979</v>
      </c>
      <c r="E3548" s="8">
        <f t="shared" si="1"/>
        <v>0.05357501036</v>
      </c>
      <c r="F3548" s="8"/>
    </row>
    <row r="3549">
      <c r="A3549" s="10">
        <v>44782.791666666664</v>
      </c>
      <c r="B3549" s="11">
        <v>349.62</v>
      </c>
      <c r="C3549" s="11">
        <v>340.71233</v>
      </c>
      <c r="D3549" s="11">
        <v>0.0261442548909221</v>
      </c>
      <c r="E3549" s="8">
        <f t="shared" si="1"/>
        <v>0.05344377889</v>
      </c>
      <c r="F3549" s="8"/>
    </row>
    <row r="3550">
      <c r="A3550" s="10">
        <v>44782.833333333336</v>
      </c>
      <c r="B3550" s="11">
        <v>349.02</v>
      </c>
      <c r="C3550" s="11">
        <v>336.89155</v>
      </c>
      <c r="D3550" s="11">
        <v>0.0360010513769193</v>
      </c>
      <c r="E3550" s="8">
        <f t="shared" si="1"/>
        <v>0.05372435418</v>
      </c>
      <c r="F3550" s="8"/>
    </row>
    <row r="3551">
      <c r="A3551" s="10">
        <v>44782.875</v>
      </c>
      <c r="B3551" s="11">
        <v>343.58</v>
      </c>
      <c r="C3551" s="11">
        <v>332.96078</v>
      </c>
      <c r="D3551" s="11">
        <v>0.0318933058722411</v>
      </c>
      <c r="E3551" s="8">
        <f t="shared" si="1"/>
        <v>0.05447386246</v>
      </c>
      <c r="F3551" s="8"/>
    </row>
    <row r="3552">
      <c r="A3552" s="10">
        <v>44782.916666666664</v>
      </c>
      <c r="B3552" s="11">
        <v>338.26</v>
      </c>
      <c r="C3552" s="11">
        <v>330.29189</v>
      </c>
      <c r="D3552" s="11">
        <v>0.0241244494377381</v>
      </c>
      <c r="E3552" s="8">
        <f t="shared" si="1"/>
        <v>0.05546721255</v>
      </c>
      <c r="F3552" s="8"/>
    </row>
    <row r="3553">
      <c r="A3553" s="10">
        <v>44782.958333333336</v>
      </c>
      <c r="B3553" s="11">
        <v>333.14</v>
      </c>
      <c r="C3553" s="11">
        <v>329.55155</v>
      </c>
      <c r="D3553" s="11">
        <v>0.0108888882482876</v>
      </c>
      <c r="E3553" s="8">
        <f t="shared" si="1"/>
        <v>0.05540628764</v>
      </c>
      <c r="F3553" s="8"/>
    </row>
    <row r="3554">
      <c r="A3554" s="10">
        <v>44780.0</v>
      </c>
      <c r="B3554" s="11">
        <v>298.0</v>
      </c>
      <c r="C3554" s="11">
        <v>292.01565</v>
      </c>
      <c r="D3554" s="11">
        <v>0.0204932509610358</v>
      </c>
      <c r="E3554" s="8">
        <f t="shared" si="1"/>
        <v>0.0532653102</v>
      </c>
      <c r="F3554" s="8"/>
    </row>
    <row r="3555">
      <c r="A3555" s="10">
        <v>44780.041666666664</v>
      </c>
      <c r="B3555" s="11">
        <v>300.25</v>
      </c>
      <c r="C3555" s="11">
        <v>284.11062</v>
      </c>
      <c r="D3555" s="11">
        <v>0.0568066762164681</v>
      </c>
      <c r="E3555" s="8">
        <f t="shared" si="1"/>
        <v>0.05033422898</v>
      </c>
      <c r="F3555" s="8"/>
    </row>
    <row r="3556">
      <c r="A3556" s="10">
        <v>44780.083333333336</v>
      </c>
      <c r="B3556" s="11">
        <v>301.97</v>
      </c>
      <c r="C3556" s="11">
        <v>270.90352</v>
      </c>
      <c r="D3556" s="11">
        <v>0.114677284370465</v>
      </c>
      <c r="E3556" s="8">
        <f t="shared" si="1"/>
        <v>0.04833670944</v>
      </c>
      <c r="F3556" s="8"/>
    </row>
    <row r="3557">
      <c r="A3557" s="10">
        <v>44780.125</v>
      </c>
      <c r="B3557" s="11">
        <v>293.78</v>
      </c>
      <c r="C3557" s="11">
        <v>256.85042</v>
      </c>
      <c r="D3557" s="11">
        <v>0.143778546283864</v>
      </c>
      <c r="E3557" s="8">
        <f t="shared" si="1"/>
        <v>0.04781693412</v>
      </c>
      <c r="F3557" s="8"/>
    </row>
    <row r="3558">
      <c r="A3558" s="10">
        <v>44780.166666666664</v>
      </c>
      <c r="B3558" s="11">
        <v>283.16</v>
      </c>
      <c r="C3558" s="11">
        <v>244.69901</v>
      </c>
      <c r="D3558" s="11">
        <v>0.157176729076264</v>
      </c>
      <c r="E3558" s="8">
        <f t="shared" si="1"/>
        <v>0.0483900421</v>
      </c>
      <c r="F3558" s="8"/>
    </row>
    <row r="3559">
      <c r="A3559" s="10">
        <v>44780.208333333336</v>
      </c>
      <c r="B3559" s="11">
        <v>279.55</v>
      </c>
      <c r="C3559" s="11">
        <v>236.59385</v>
      </c>
      <c r="D3559" s="11">
        <v>0.181560721041565</v>
      </c>
      <c r="E3559" s="8">
        <f t="shared" si="1"/>
        <v>0.0513713081</v>
      </c>
      <c r="F3559" s="8"/>
    </row>
    <row r="3560">
      <c r="A3560" s="10">
        <v>44780.25</v>
      </c>
      <c r="B3560" s="11">
        <v>275.42</v>
      </c>
      <c r="C3560" s="11">
        <v>233.11158</v>
      </c>
      <c r="D3560" s="11">
        <v>0.181494286984799</v>
      </c>
      <c r="E3560" s="8">
        <f t="shared" si="1"/>
        <v>0.05577907439</v>
      </c>
      <c r="F3560" s="8"/>
    </row>
    <row r="3561">
      <c r="A3561" s="10">
        <v>44780.291666666664</v>
      </c>
      <c r="B3561" s="11">
        <v>271.16</v>
      </c>
      <c r="C3561" s="11">
        <v>232.83233</v>
      </c>
      <c r="D3561" s="11">
        <v>0.164614896908861</v>
      </c>
      <c r="E3561" s="8">
        <f t="shared" si="1"/>
        <v>0.06105473175</v>
      </c>
      <c r="F3561" s="8"/>
    </row>
    <row r="3562">
      <c r="A3562" s="10">
        <v>44780.333333333336</v>
      </c>
      <c r="B3562" s="11">
        <v>266.71</v>
      </c>
      <c r="C3562" s="11">
        <v>235.7126</v>
      </c>
      <c r="D3562" s="11">
        <v>0.131505061672562</v>
      </c>
      <c r="E3562" s="8">
        <f t="shared" si="1"/>
        <v>0.06512947283</v>
      </c>
      <c r="F3562" s="8"/>
    </row>
    <row r="3563">
      <c r="A3563" s="10">
        <v>44780.375</v>
      </c>
      <c r="B3563" s="11">
        <v>269.11</v>
      </c>
      <c r="C3563" s="11">
        <v>241.47313</v>
      </c>
      <c r="D3563" s="11">
        <v>0.114451119261178</v>
      </c>
      <c r="E3563" s="8">
        <f t="shared" si="1"/>
        <v>0.06873017822</v>
      </c>
      <c r="F3563" s="8"/>
    </row>
    <row r="3564">
      <c r="A3564" s="10">
        <v>44780.416666666664</v>
      </c>
      <c r="B3564" s="11">
        <v>275.94</v>
      </c>
      <c r="C3564" s="11">
        <v>249.39389</v>
      </c>
      <c r="D3564" s="11">
        <v>0.106442503463096</v>
      </c>
      <c r="E3564" s="8">
        <f t="shared" si="1"/>
        <v>0.07251953621</v>
      </c>
      <c r="F3564" s="8"/>
    </row>
    <row r="3565">
      <c r="A3565" s="10">
        <v>44780.458333333336</v>
      </c>
      <c r="B3565" s="11">
        <v>283.3</v>
      </c>
      <c r="C3565" s="11">
        <v>257.32638</v>
      </c>
      <c r="D3565" s="11">
        <v>0.100936483853696</v>
      </c>
      <c r="E3565" s="8">
        <f t="shared" si="1"/>
        <v>0.07549998015</v>
      </c>
      <c r="F3565" s="8"/>
    </row>
    <row r="3566">
      <c r="A3566" s="10">
        <v>44780.5</v>
      </c>
      <c r="B3566" s="11">
        <v>289.82</v>
      </c>
      <c r="C3566" s="11">
        <v>261.13579</v>
      </c>
      <c r="D3566" s="11">
        <v>0.109844039378899</v>
      </c>
      <c r="E3566" s="8">
        <f t="shared" si="1"/>
        <v>0.07891136988</v>
      </c>
      <c r="F3566" s="8"/>
    </row>
    <row r="3567">
      <c r="A3567" s="10">
        <v>44780.541666666664</v>
      </c>
      <c r="B3567" s="11">
        <v>292.21</v>
      </c>
      <c r="C3567" s="11">
        <v>260.22883</v>
      </c>
      <c r="D3567" s="11">
        <v>0.122896337043055</v>
      </c>
      <c r="E3567" s="8">
        <f t="shared" si="1"/>
        <v>0.08230886615</v>
      </c>
      <c r="F3567" s="8"/>
    </row>
    <row r="3568">
      <c r="A3568" s="10">
        <v>44780.583333333336</v>
      </c>
      <c r="B3568" s="11">
        <v>272.25</v>
      </c>
      <c r="C3568" s="11">
        <v>257.15256</v>
      </c>
      <c r="D3568" s="11">
        <v>0.0587100513407294</v>
      </c>
      <c r="E3568" s="8">
        <f t="shared" si="1"/>
        <v>0.08387446591</v>
      </c>
      <c r="F3568" s="8"/>
    </row>
    <row r="3569">
      <c r="A3569" s="10">
        <v>44780.625</v>
      </c>
      <c r="B3569" s="11">
        <v>241.16</v>
      </c>
      <c r="C3569" s="11">
        <v>255.88743</v>
      </c>
      <c r="D3569" s="11">
        <v>0.057554331605894</v>
      </c>
      <c r="E3569" s="8">
        <f t="shared" si="1"/>
        <v>0.0836612441</v>
      </c>
      <c r="F3569" s="8"/>
    </row>
    <row r="3570">
      <c r="A3570" s="10">
        <v>44780.666666666664</v>
      </c>
      <c r="B3570" s="11">
        <v>252.25</v>
      </c>
      <c r="C3570" s="11">
        <v>255.37612</v>
      </c>
      <c r="D3570" s="11">
        <v>0.0122412385308383</v>
      </c>
      <c r="E3570" s="8">
        <f t="shared" si="1"/>
        <v>0.08297974796</v>
      </c>
      <c r="F3570" s="8"/>
    </row>
    <row r="3571">
      <c r="A3571" s="10">
        <v>44780.708333333336</v>
      </c>
      <c r="B3571" s="11">
        <v>272.84</v>
      </c>
      <c r="C3571" s="11">
        <v>256.64041</v>
      </c>
      <c r="D3571" s="11">
        <v>0.0631217429866169</v>
      </c>
      <c r="E3571" s="8">
        <f t="shared" si="1"/>
        <v>0.08546049991</v>
      </c>
      <c r="F3571" s="8"/>
    </row>
    <row r="3572">
      <c r="A3572" s="10">
        <v>44780.75</v>
      </c>
      <c r="B3572" s="11">
        <v>296.3</v>
      </c>
      <c r="C3572" s="11">
        <v>259.27023</v>
      </c>
      <c r="D3572" s="11">
        <v>0.142823069196953</v>
      </c>
      <c r="E3572" s="8">
        <f t="shared" si="1"/>
        <v>0.09042418</v>
      </c>
      <c r="F3572" s="8"/>
    </row>
    <row r="3573">
      <c r="A3573" s="10">
        <v>44780.791666666664</v>
      </c>
      <c r="B3573" s="11">
        <v>305.74</v>
      </c>
      <c r="C3573" s="11">
        <v>261.75743</v>
      </c>
      <c r="D3573" s="11">
        <v>0.168027971546022</v>
      </c>
      <c r="E3573" s="8">
        <f t="shared" si="1"/>
        <v>0.09633600153</v>
      </c>
      <c r="F3573" s="8"/>
    </row>
    <row r="3574">
      <c r="A3574" s="10">
        <v>44780.833333333336</v>
      </c>
      <c r="B3574" s="11">
        <v>307.59</v>
      </c>
      <c r="C3574" s="11">
        <v>264.35854</v>
      </c>
      <c r="D3574" s="11">
        <v>0.16353343455445</v>
      </c>
      <c r="E3574" s="8">
        <f t="shared" si="1"/>
        <v>0.1016498508</v>
      </c>
      <c r="F3574" s="8"/>
    </row>
    <row r="3575">
      <c r="A3575" s="10">
        <v>44780.875</v>
      </c>
      <c r="B3575" s="11">
        <v>307.13</v>
      </c>
      <c r="C3575" s="11">
        <v>268.22121</v>
      </c>
      <c r="D3575" s="11">
        <v>0.145062316287366</v>
      </c>
      <c r="E3575" s="8">
        <f t="shared" si="1"/>
        <v>0.1063652263</v>
      </c>
      <c r="F3575" s="8"/>
    </row>
    <row r="3576">
      <c r="A3576" s="10">
        <v>44780.916666666664</v>
      </c>
      <c r="B3576" s="11">
        <v>302.88</v>
      </c>
      <c r="C3576" s="11">
        <v>272.92836</v>
      </c>
      <c r="D3576" s="11">
        <v>0.109741765201681</v>
      </c>
      <c r="E3576" s="8">
        <f t="shared" si="1"/>
        <v>0.1099326144</v>
      </c>
      <c r="F3576" s="8"/>
    </row>
    <row r="3577">
      <c r="A3577" s="10">
        <v>44780.958333333336</v>
      </c>
      <c r="B3577" s="11">
        <v>300.6</v>
      </c>
      <c r="C3577" s="11">
        <v>278.04977</v>
      </c>
      <c r="D3577" s="11">
        <v>0.081101415764523</v>
      </c>
      <c r="E3577" s="8">
        <f t="shared" si="1"/>
        <v>0.1128581364</v>
      </c>
      <c r="F3577" s="8"/>
    </row>
    <row r="3578">
      <c r="A3578" s="10">
        <v>44781.0</v>
      </c>
      <c r="B3578" s="11">
        <v>302.43</v>
      </c>
      <c r="C3578" s="11">
        <v>279.6873</v>
      </c>
      <c r="D3578" s="11">
        <v>0.0813147397110988</v>
      </c>
      <c r="E3578" s="8">
        <f t="shared" si="1"/>
        <v>0.1153923651</v>
      </c>
      <c r="F3578" s="8"/>
    </row>
    <row r="3579">
      <c r="A3579" s="10">
        <v>44781.041666666664</v>
      </c>
      <c r="B3579" s="11">
        <v>314.36</v>
      </c>
      <c r="C3579" s="11">
        <v>273.95055</v>
      </c>
      <c r="D3579" s="11">
        <v>0.147506365656137</v>
      </c>
      <c r="E3579" s="8">
        <f t="shared" si="1"/>
        <v>0.1191715188</v>
      </c>
      <c r="F3579" s="8"/>
    </row>
    <row r="3580">
      <c r="A3580" s="10">
        <v>44781.083333333336</v>
      </c>
      <c r="B3580" s="11">
        <v>330.51</v>
      </c>
      <c r="C3580" s="11">
        <v>264.67151</v>
      </c>
      <c r="D3580" s="11">
        <v>0.248755485620647</v>
      </c>
      <c r="E3580" s="8">
        <f t="shared" si="1"/>
        <v>0.1247581105</v>
      </c>
      <c r="F3580" s="8"/>
    </row>
    <row r="3581">
      <c r="A3581" s="10">
        <v>44781.125</v>
      </c>
      <c r="B3581" s="11">
        <v>330.69</v>
      </c>
      <c r="C3581" s="11">
        <v>254.1474</v>
      </c>
      <c r="D3581" s="11">
        <v>0.301174043094676</v>
      </c>
      <c r="E3581" s="8">
        <f t="shared" si="1"/>
        <v>0.1313162562</v>
      </c>
      <c r="F3581" s="8"/>
    </row>
    <row r="3582">
      <c r="A3582" s="10">
        <v>44781.166666666664</v>
      </c>
      <c r="B3582" s="11">
        <v>318.01</v>
      </c>
      <c r="C3582" s="11">
        <v>243.65528</v>
      </c>
      <c r="D3582" s="11">
        <v>0.305163590134389</v>
      </c>
      <c r="E3582" s="8">
        <f t="shared" si="1"/>
        <v>0.1374823755</v>
      </c>
      <c r="F3582" s="8"/>
    </row>
    <row r="3583">
      <c r="A3583" s="10">
        <v>44781.208333333336</v>
      </c>
      <c r="B3583" s="11">
        <v>297.99</v>
      </c>
      <c r="C3583" s="11">
        <v>235.52547</v>
      </c>
      <c r="D3583" s="11">
        <v>0.26521348200685</v>
      </c>
      <c r="E3583" s="8">
        <f t="shared" si="1"/>
        <v>0.1409679072</v>
      </c>
      <c r="F3583" s="8"/>
    </row>
    <row r="3584">
      <c r="A3584" s="10">
        <v>44781.25</v>
      </c>
      <c r="B3584" s="11">
        <v>280.2</v>
      </c>
      <c r="C3584" s="11">
        <v>232.31651</v>
      </c>
      <c r="D3584" s="11">
        <v>0.206113160016048</v>
      </c>
      <c r="E3584" s="8">
        <f t="shared" si="1"/>
        <v>0.1419936935</v>
      </c>
      <c r="F3584" s="8"/>
    </row>
    <row r="3585">
      <c r="A3585" s="10">
        <v>44781.291666666664</v>
      </c>
      <c r="B3585" s="11">
        <v>273.2</v>
      </c>
      <c r="C3585" s="11">
        <v>234.03299</v>
      </c>
      <c r="D3585" s="11">
        <v>0.16735679016877</v>
      </c>
      <c r="E3585" s="8">
        <f t="shared" si="1"/>
        <v>0.1421079391</v>
      </c>
      <c r="F3585" s="8"/>
    </row>
    <row r="3586">
      <c r="A3586" s="10">
        <v>44781.333333333336</v>
      </c>
      <c r="B3586" s="11">
        <v>269.42</v>
      </c>
      <c r="C3586" s="11">
        <v>240.64335</v>
      </c>
      <c r="D3586" s="11">
        <v>0.119582153423313</v>
      </c>
      <c r="E3586" s="8">
        <f t="shared" si="1"/>
        <v>0.1416111512</v>
      </c>
      <c r="F3586" s="8"/>
    </row>
    <row r="3587">
      <c r="A3587" s="10">
        <v>44781.375</v>
      </c>
      <c r="B3587" s="11">
        <v>274.44</v>
      </c>
      <c r="C3587" s="11">
        <v>251.63757</v>
      </c>
      <c r="D3587" s="11">
        <v>0.0906161587874179</v>
      </c>
      <c r="E3587" s="8">
        <f t="shared" si="1"/>
        <v>0.1406180279</v>
      </c>
      <c r="F3587" s="8"/>
    </row>
    <row r="3588">
      <c r="A3588" s="10">
        <v>44781.416666666664</v>
      </c>
      <c r="B3588" s="11">
        <v>285.22</v>
      </c>
      <c r="C3588" s="11">
        <v>265.62777</v>
      </c>
      <c r="D3588" s="11">
        <v>0.0737582143613976</v>
      </c>
      <c r="E3588" s="8">
        <f t="shared" si="1"/>
        <v>0.1392561825</v>
      </c>
      <c r="F3588" s="8"/>
    </row>
    <row r="3589">
      <c r="A3589" s="10">
        <v>44781.458333333336</v>
      </c>
      <c r="B3589" s="11">
        <v>295.83</v>
      </c>
      <c r="C3589" s="11">
        <v>280.5402</v>
      </c>
      <c r="D3589" s="11">
        <v>0.0545012800304553</v>
      </c>
      <c r="E3589" s="8">
        <f t="shared" si="1"/>
        <v>0.1373213824</v>
      </c>
      <c r="F3589" s="8"/>
    </row>
    <row r="3590">
      <c r="A3590" s="10">
        <v>44781.5</v>
      </c>
      <c r="B3590" s="11">
        <v>306.13</v>
      </c>
      <c r="C3590" s="11">
        <v>293.2257</v>
      </c>
      <c r="D3590" s="11">
        <v>0.0440080797829111</v>
      </c>
      <c r="E3590" s="8">
        <f t="shared" si="1"/>
        <v>0.1345782174</v>
      </c>
      <c r="F3590" s="8"/>
    </row>
    <row r="3591">
      <c r="A3591" s="10">
        <v>44781.541666666664</v>
      </c>
      <c r="B3591" s="11">
        <v>308.1</v>
      </c>
      <c r="C3591" s="11">
        <v>302.44839</v>
      </c>
      <c r="D3591" s="11">
        <v>0.0186861963457633</v>
      </c>
      <c r="E3591" s="8">
        <f t="shared" si="1"/>
        <v>0.1302361282</v>
      </c>
      <c r="F3591" s="8"/>
    </row>
    <row r="3592">
      <c r="A3592" s="10">
        <v>44781.583333333336</v>
      </c>
      <c r="B3592" s="11">
        <v>289.27</v>
      </c>
      <c r="C3592" s="11">
        <v>308.49445</v>
      </c>
      <c r="D3592" s="11">
        <v>0.0623170044064001</v>
      </c>
      <c r="E3592" s="8">
        <f t="shared" si="1"/>
        <v>0.1303864179</v>
      </c>
      <c r="F3592" s="8"/>
    </row>
    <row r="3593">
      <c r="A3593" s="10">
        <v>44781.625</v>
      </c>
      <c r="B3593" s="11">
        <v>269.75</v>
      </c>
      <c r="C3593" s="11">
        <v>313.01085</v>
      </c>
      <c r="D3593" s="11">
        <v>0.138208787331174</v>
      </c>
      <c r="E3593" s="8">
        <f t="shared" si="1"/>
        <v>0.1337470202</v>
      </c>
      <c r="F3593" s="8"/>
    </row>
    <row r="3594">
      <c r="A3594" s="10">
        <v>44781.666666666664</v>
      </c>
      <c r="B3594" s="11">
        <v>293.1</v>
      </c>
      <c r="C3594" s="11">
        <v>314.33794</v>
      </c>
      <c r="D3594" s="11">
        <v>0.06756403633618</v>
      </c>
      <c r="E3594" s="8">
        <f t="shared" si="1"/>
        <v>0.1360521368</v>
      </c>
      <c r="F3594" s="8"/>
    </row>
    <row r="3595">
      <c r="A3595" s="10">
        <v>44781.708333333336</v>
      </c>
      <c r="B3595" s="11">
        <v>317.79</v>
      </c>
      <c r="C3595" s="11">
        <v>314.53885</v>
      </c>
      <c r="D3595" s="11">
        <v>0.010336243042791</v>
      </c>
      <c r="E3595" s="8">
        <f t="shared" si="1"/>
        <v>0.133852741</v>
      </c>
      <c r="F3595" s="8"/>
    </row>
    <row r="3596">
      <c r="A3596" s="10">
        <v>44781.75</v>
      </c>
      <c r="B3596" s="11">
        <v>327.81</v>
      </c>
      <c r="C3596" s="11">
        <v>314.61121</v>
      </c>
      <c r="D3596" s="11">
        <v>0.0419527009225131</v>
      </c>
      <c r="E3596" s="8">
        <f t="shared" si="1"/>
        <v>0.1296498089</v>
      </c>
      <c r="F3596" s="8"/>
    </row>
    <row r="3597">
      <c r="A3597" s="10">
        <v>44781.791666666664</v>
      </c>
      <c r="B3597" s="11">
        <v>333.88</v>
      </c>
      <c r="C3597" s="11">
        <v>315.09292</v>
      </c>
      <c r="D3597" s="11">
        <v>0.0596239356949055</v>
      </c>
      <c r="E3597" s="8">
        <f t="shared" si="1"/>
        <v>0.1251329741</v>
      </c>
      <c r="F3597" s="8"/>
    </row>
    <row r="3598">
      <c r="A3598" s="10">
        <v>44781.833333333336</v>
      </c>
      <c r="B3598" s="11">
        <v>334.92</v>
      </c>
      <c r="C3598" s="11">
        <v>315.9193</v>
      </c>
      <c r="D3598" s="11">
        <v>0.06014415706796</v>
      </c>
      <c r="E3598" s="8">
        <f t="shared" si="1"/>
        <v>0.1208250875</v>
      </c>
      <c r="F3598" s="8"/>
    </row>
    <row r="3599">
      <c r="A3599" s="10">
        <v>44781.875</v>
      </c>
      <c r="B3599" s="11">
        <v>330.05</v>
      </c>
      <c r="C3599" s="11">
        <v>317.10409</v>
      </c>
      <c r="D3599" s="11">
        <v>0.0408254273856891</v>
      </c>
      <c r="E3599" s="8">
        <f t="shared" si="1"/>
        <v>0.1164818838</v>
      </c>
      <c r="F3599" s="8"/>
    </row>
    <row r="3600">
      <c r="A3600" s="10">
        <v>44781.916666666664</v>
      </c>
      <c r="B3600" s="11">
        <v>324.51</v>
      </c>
      <c r="C3600" s="11">
        <v>317.33317</v>
      </c>
      <c r="D3600" s="11">
        <v>0.0226160725649953</v>
      </c>
      <c r="E3600" s="8">
        <f t="shared" si="1"/>
        <v>0.1128516467</v>
      </c>
      <c r="F3600" s="8"/>
    </row>
    <row r="3601">
      <c r="A3601" s="10">
        <v>44781.958333333336</v>
      </c>
      <c r="B3601" s="11">
        <v>326.7</v>
      </c>
      <c r="C3601" s="11">
        <v>316.59355</v>
      </c>
      <c r="D3601" s="11">
        <v>0.031922475994852</v>
      </c>
      <c r="E3601" s="8">
        <f t="shared" si="1"/>
        <v>0.1108025242</v>
      </c>
      <c r="F3601" s="8"/>
    </row>
    <row r="3602">
      <c r="A3602" s="10">
        <v>44782.0</v>
      </c>
      <c r="B3602" s="11">
        <v>333.5</v>
      </c>
      <c r="C3602" s="11">
        <v>304.84607</v>
      </c>
      <c r="D3602" s="11">
        <v>0.0939947495468778</v>
      </c>
      <c r="E3602" s="8">
        <f t="shared" si="1"/>
        <v>0.1113308579</v>
      </c>
      <c r="F3602" s="8"/>
    </row>
    <row r="3603">
      <c r="A3603" s="10">
        <v>44782.041666666664</v>
      </c>
      <c r="B3603" s="11">
        <v>353.22</v>
      </c>
      <c r="C3603" s="11">
        <v>311.90021</v>
      </c>
      <c r="D3603" s="11">
        <v>0.132477595959297</v>
      </c>
      <c r="E3603" s="8">
        <f t="shared" si="1"/>
        <v>0.1107046592</v>
      </c>
      <c r="F3603" s="8"/>
    </row>
    <row r="3604">
      <c r="A3604" s="10">
        <v>44782.083333333336</v>
      </c>
      <c r="B3604" s="11">
        <v>363.64</v>
      </c>
      <c r="C3604" s="11">
        <v>316.04222</v>
      </c>
      <c r="D3604" s="11">
        <v>0.150605764002037</v>
      </c>
      <c r="E3604" s="8">
        <f t="shared" si="1"/>
        <v>0.1066150874</v>
      </c>
      <c r="F3604" s="8"/>
    </row>
    <row r="3605">
      <c r="A3605" s="10">
        <v>44782.125</v>
      </c>
      <c r="B3605" s="11">
        <v>357.76</v>
      </c>
      <c r="C3605" s="11">
        <v>316.77562</v>
      </c>
      <c r="D3605" s="11">
        <v>0.129379843057366</v>
      </c>
      <c r="E3605" s="8">
        <f t="shared" si="1"/>
        <v>0.09945699577</v>
      </c>
      <c r="F3605" s="8"/>
    </row>
    <row r="3606">
      <c r="A3606" s="10">
        <v>44782.166666666664</v>
      </c>
      <c r="B3606" s="11">
        <v>348.39</v>
      </c>
      <c r="C3606" s="11">
        <v>315.95641</v>
      </c>
      <c r="D3606" s="11">
        <v>0.102652103180941</v>
      </c>
      <c r="E3606" s="8">
        <f t="shared" si="1"/>
        <v>0.09101901714</v>
      </c>
      <c r="F3606" s="8"/>
    </row>
    <row r="3607">
      <c r="A3607" s="10">
        <v>44782.208333333336</v>
      </c>
      <c r="B3607" s="11">
        <v>333.43</v>
      </c>
      <c r="C3607" s="11">
        <v>315.38544</v>
      </c>
      <c r="D3607" s="11">
        <v>0.0572143089420995</v>
      </c>
      <c r="E3607" s="8">
        <f t="shared" si="1"/>
        <v>0.08235238493</v>
      </c>
      <c r="F3607" s="8"/>
    </row>
    <row r="3608">
      <c r="A3608" s="10">
        <v>44782.25</v>
      </c>
      <c r="B3608" s="11">
        <v>320.36</v>
      </c>
      <c r="C3608" s="11">
        <v>315.46922</v>
      </c>
      <c r="D3608" s="11">
        <v>0.0155031923558184</v>
      </c>
      <c r="E3608" s="8">
        <f t="shared" si="1"/>
        <v>0.07441030295</v>
      </c>
      <c r="F3608" s="8"/>
    </row>
    <row r="3609">
      <c r="A3609" s="10">
        <v>44782.291666666664</v>
      </c>
      <c r="B3609" s="11">
        <v>308.2</v>
      </c>
      <c r="C3609" s="11">
        <v>315.62208</v>
      </c>
      <c r="D3609" s="11">
        <v>0.0235157185454198</v>
      </c>
      <c r="E3609" s="8">
        <f t="shared" si="1"/>
        <v>0.06841692496</v>
      </c>
      <c r="F3609" s="8"/>
    </row>
    <row r="3610">
      <c r="A3610" s="10">
        <v>44782.333333333336</v>
      </c>
      <c r="B3610" s="11">
        <v>307.72</v>
      </c>
      <c r="C3610" s="11">
        <v>315.96779</v>
      </c>
      <c r="D3610" s="11">
        <v>0.026103261981229</v>
      </c>
      <c r="E3610" s="8">
        <f t="shared" si="1"/>
        <v>0.06452197115</v>
      </c>
      <c r="F3610" s="8"/>
    </row>
    <row r="3611">
      <c r="A3611" s="10">
        <v>44782.375</v>
      </c>
      <c r="B3611" s="11">
        <v>309.3</v>
      </c>
      <c r="C3611" s="11">
        <v>318.35269</v>
      </c>
      <c r="D3611" s="11">
        <v>0.028436040543587</v>
      </c>
      <c r="E3611" s="8">
        <f t="shared" si="1"/>
        <v>0.06193113289</v>
      </c>
      <c r="F3611" s="8"/>
    </row>
    <row r="3612">
      <c r="A3612" s="10">
        <v>44782.416666666664</v>
      </c>
      <c r="B3612" s="11">
        <v>312.06</v>
      </c>
      <c r="C3612" s="11">
        <v>323.98605</v>
      </c>
      <c r="D3612" s="11">
        <v>0.0368103811877084</v>
      </c>
      <c r="E3612" s="8">
        <f t="shared" si="1"/>
        <v>0.06039163984</v>
      </c>
      <c r="F3612" s="8"/>
    </row>
    <row r="3613">
      <c r="A3613" s="10">
        <v>44782.458333333336</v>
      </c>
      <c r="B3613" s="11">
        <v>325.7</v>
      </c>
      <c r="C3613" s="11">
        <v>332.25491</v>
      </c>
      <c r="D3613" s="11">
        <v>0.0197285572092824</v>
      </c>
      <c r="E3613" s="8">
        <f t="shared" si="1"/>
        <v>0.05894277639</v>
      </c>
      <c r="F3613" s="8"/>
    </row>
    <row r="3614">
      <c r="A3614" s="10">
        <v>44782.5</v>
      </c>
      <c r="B3614" s="11">
        <v>334.71</v>
      </c>
      <c r="C3614" s="11">
        <v>340.46078</v>
      </c>
      <c r="D3614" s="11">
        <v>0.016891167317422</v>
      </c>
      <c r="E3614" s="8">
        <f t="shared" si="1"/>
        <v>0.05781290504</v>
      </c>
      <c r="F3614" s="8"/>
    </row>
    <row r="3615">
      <c r="A3615" s="10">
        <v>44782.541666666664</v>
      </c>
      <c r="B3615" s="11">
        <v>346.85</v>
      </c>
      <c r="C3615" s="11">
        <v>346.49551</v>
      </c>
      <c r="D3615" s="11">
        <v>0.00102307242018806</v>
      </c>
      <c r="E3615" s="8">
        <f t="shared" si="1"/>
        <v>0.05707694154</v>
      </c>
      <c r="F3615" s="8"/>
    </row>
    <row r="3616">
      <c r="A3616" s="10">
        <v>44782.583333333336</v>
      </c>
      <c r="B3616" s="11">
        <v>331.02</v>
      </c>
      <c r="C3616" s="11">
        <v>348.68189</v>
      </c>
      <c r="D3616" s="11">
        <v>0.0506533046496909</v>
      </c>
      <c r="E3616" s="8">
        <f t="shared" si="1"/>
        <v>0.05659095405</v>
      </c>
      <c r="F3616" s="8"/>
    </row>
    <row r="3617">
      <c r="A3617" s="10">
        <v>44782.625</v>
      </c>
      <c r="B3617" s="11">
        <v>320.67</v>
      </c>
      <c r="C3617" s="11">
        <v>348.8313</v>
      </c>
      <c r="D3617" s="11">
        <v>0.080730427573443</v>
      </c>
      <c r="E3617" s="8">
        <f t="shared" si="1"/>
        <v>0.0541960224</v>
      </c>
      <c r="F3617" s="8"/>
    </row>
    <row r="3618">
      <c r="A3618" s="10">
        <v>44782.666666666664</v>
      </c>
      <c r="B3618" s="11">
        <v>333.95</v>
      </c>
      <c r="C3618" s="11">
        <v>347.16513</v>
      </c>
      <c r="D3618" s="11">
        <v>0.0380658333974958</v>
      </c>
      <c r="E3618" s="8">
        <f t="shared" si="1"/>
        <v>0.05296693061</v>
      </c>
      <c r="F3618" s="8"/>
    </row>
    <row r="3619">
      <c r="A3619" s="10">
        <v>44782.708333333336</v>
      </c>
      <c r="B3619" s="11">
        <v>345.49</v>
      </c>
      <c r="C3619" s="11">
        <v>344.95959</v>
      </c>
      <c r="D3619" s="11">
        <v>0.00153760038965728</v>
      </c>
      <c r="E3619" s="8">
        <f t="shared" si="1"/>
        <v>0.0526003205</v>
      </c>
      <c r="F3619" s="8"/>
    </row>
    <row r="3620">
      <c r="A3620" s="10">
        <v>44782.75</v>
      </c>
      <c r="B3620" s="11">
        <v>351.33</v>
      </c>
      <c r="C3620" s="11">
        <v>342.06584</v>
      </c>
      <c r="D3620" s="11">
        <v>0.0270829732661992</v>
      </c>
      <c r="E3620" s="8">
        <f t="shared" si="1"/>
        <v>0.05198074851</v>
      </c>
      <c r="F3620" s="8"/>
    </row>
    <row r="3621">
      <c r="A3621" s="10">
        <v>44782.791666666664</v>
      </c>
      <c r="B3621" s="11">
        <v>349.62</v>
      </c>
      <c r="C3621" s="11">
        <v>338.79869</v>
      </c>
      <c r="D3621" s="11">
        <v>0.0319402356602972</v>
      </c>
      <c r="E3621" s="8">
        <f t="shared" si="1"/>
        <v>0.05082726101</v>
      </c>
      <c r="F3621" s="8"/>
    </row>
    <row r="3622">
      <c r="A3622" s="10">
        <v>44782.833333333336</v>
      </c>
      <c r="B3622" s="11">
        <v>349.02</v>
      </c>
      <c r="C3622" s="11">
        <v>334.73994</v>
      </c>
      <c r="D3622" s="11">
        <v>0.0426601617960497</v>
      </c>
      <c r="E3622" s="8">
        <f t="shared" si="1"/>
        <v>0.05009876121</v>
      </c>
      <c r="F3622" s="8"/>
    </row>
    <row r="3623">
      <c r="A3623" s="10">
        <v>44782.875</v>
      </c>
      <c r="B3623" s="11">
        <v>343.58</v>
      </c>
      <c r="C3623" s="11">
        <v>331.46447</v>
      </c>
      <c r="D3623" s="11">
        <v>0.0365515193830577</v>
      </c>
      <c r="E3623" s="8">
        <f t="shared" si="1"/>
        <v>0.04992068171</v>
      </c>
      <c r="F3623" s="8"/>
    </row>
    <row r="3624">
      <c r="A3624" s="10">
        <v>44782.916666666664</v>
      </c>
      <c r="B3624" s="11">
        <v>338.26</v>
      </c>
      <c r="C3624" s="11">
        <v>330.45777</v>
      </c>
      <c r="D3624" s="11">
        <v>0.0236103693370563</v>
      </c>
      <c r="E3624" s="8">
        <f t="shared" si="1"/>
        <v>0.04996211074</v>
      </c>
      <c r="F3624" s="8"/>
    </row>
    <row r="3625">
      <c r="A3625" s="10">
        <v>44782.958333333336</v>
      </c>
      <c r="B3625" s="11">
        <v>333.14</v>
      </c>
      <c r="C3625" s="11">
        <v>331.86238</v>
      </c>
      <c r="D3625" s="11">
        <v>0.00384984884396963</v>
      </c>
      <c r="E3625" s="8">
        <f t="shared" si="1"/>
        <v>0.04879241794</v>
      </c>
      <c r="F3625" s="8"/>
    </row>
    <row r="3626">
      <c r="A3626" s="10">
        <v>44783.0</v>
      </c>
      <c r="B3626" s="11">
        <v>328.41</v>
      </c>
      <c r="C3626" s="11">
        <v>331.69258</v>
      </c>
      <c r="D3626" s="11">
        <v>0.00989645291432203</v>
      </c>
      <c r="E3626" s="8">
        <f t="shared" si="1"/>
        <v>0.04528832225</v>
      </c>
      <c r="F3626" s="8"/>
    </row>
    <row r="3627">
      <c r="A3627" s="10">
        <v>44783.041666666664</v>
      </c>
      <c r="B3627" s="11">
        <v>335.63</v>
      </c>
      <c r="C3627" s="11">
        <v>334.93231</v>
      </c>
      <c r="D3627" s="11">
        <v>0.00208307762246055</v>
      </c>
      <c r="E3627" s="8">
        <f t="shared" si="1"/>
        <v>0.03985521732</v>
      </c>
      <c r="F3627" s="8"/>
    </row>
    <row r="3628">
      <c r="A3628" s="10">
        <v>44783.083333333336</v>
      </c>
      <c r="B3628" s="11">
        <v>354.98</v>
      </c>
      <c r="C3628" s="11">
        <v>336.34646</v>
      </c>
      <c r="D3628" s="11">
        <v>0.0553998397961436</v>
      </c>
      <c r="E3628" s="8">
        <f t="shared" si="1"/>
        <v>0.03588830381</v>
      </c>
      <c r="F3628" s="8"/>
    </row>
    <row r="3629">
      <c r="A3629" s="10">
        <v>44783.125</v>
      </c>
      <c r="B3629" s="11">
        <v>357.44</v>
      </c>
      <c r="C3629" s="11">
        <v>335.38214</v>
      </c>
      <c r="D3629" s="11">
        <v>0.0657693340498095</v>
      </c>
      <c r="E3629" s="8">
        <f t="shared" si="1"/>
        <v>0.03323786593</v>
      </c>
      <c r="F3629" s="8"/>
    </row>
    <row r="3630">
      <c r="A3630" s="10">
        <v>44783.166666666664</v>
      </c>
      <c r="B3630" s="11">
        <v>357.88</v>
      </c>
      <c r="C3630" s="11">
        <v>332.8568</v>
      </c>
      <c r="D3630" s="11">
        <v>0.0751770731437662</v>
      </c>
      <c r="E3630" s="8">
        <f t="shared" si="1"/>
        <v>0.03209307301</v>
      </c>
      <c r="F3630" s="8"/>
    </row>
    <row r="3631">
      <c r="A3631" s="10">
        <v>44783.208333333336</v>
      </c>
      <c r="B3631" s="11">
        <v>355.33</v>
      </c>
      <c r="C3631" s="11">
        <v>330.22488</v>
      </c>
      <c r="D3631" s="11">
        <v>0.0760243140977142</v>
      </c>
      <c r="E3631" s="8">
        <f t="shared" si="1"/>
        <v>0.03287682323</v>
      </c>
      <c r="F3631" s="8"/>
    </row>
    <row r="3632">
      <c r="A3632" s="10">
        <v>44783.25</v>
      </c>
      <c r="B3632" s="11">
        <v>352.38</v>
      </c>
      <c r="C3632" s="11">
        <v>328.80423</v>
      </c>
      <c r="D3632" s="11">
        <v>0.0717015410659406</v>
      </c>
      <c r="E3632" s="8">
        <f t="shared" si="1"/>
        <v>0.03521842109</v>
      </c>
      <c r="F3632" s="8"/>
    </row>
    <row r="3633">
      <c r="A3633" s="10">
        <v>44783.291666666664</v>
      </c>
      <c r="B3633" s="11">
        <v>352.77</v>
      </c>
      <c r="C3633" s="11">
        <v>328.6102</v>
      </c>
      <c r="D3633" s="11">
        <v>0.0735211505911866</v>
      </c>
      <c r="E3633" s="8">
        <f t="shared" si="1"/>
        <v>0.03730198076</v>
      </c>
      <c r="F3633" s="8"/>
    </row>
    <row r="3634">
      <c r="A3634" s="10">
        <v>44783.333333333336</v>
      </c>
      <c r="B3634" s="11">
        <v>352.38</v>
      </c>
      <c r="C3634" s="11">
        <v>329.67897</v>
      </c>
      <c r="D3634" s="11">
        <v>0.068857986301037</v>
      </c>
      <c r="E3634" s="8">
        <f t="shared" si="1"/>
        <v>0.03908342761</v>
      </c>
      <c r="F3634" s="8"/>
    </row>
    <row r="3635">
      <c r="A3635" s="10">
        <v>44783.375</v>
      </c>
      <c r="B3635" s="11">
        <v>351.46</v>
      </c>
      <c r="C3635" s="11">
        <v>332.34778</v>
      </c>
      <c r="D3635" s="11">
        <v>0.0575066877233239</v>
      </c>
      <c r="E3635" s="8">
        <f t="shared" si="1"/>
        <v>0.04029470457</v>
      </c>
      <c r="F3635" s="8"/>
    </row>
    <row r="3636">
      <c r="A3636" s="10">
        <v>44783.416666666664</v>
      </c>
      <c r="B3636" s="11">
        <v>351.23</v>
      </c>
      <c r="C3636" s="11">
        <v>337.00569</v>
      </c>
      <c r="D3636" s="11">
        <v>0.0422079223647529</v>
      </c>
      <c r="E3636" s="8">
        <f t="shared" si="1"/>
        <v>0.04051960212</v>
      </c>
      <c r="F3636" s="8"/>
    </row>
    <row r="3637">
      <c r="A3637" s="10">
        <v>44783.458333333336</v>
      </c>
      <c r="B3637" s="11">
        <v>355.85</v>
      </c>
      <c r="C3637" s="11">
        <v>343.71415</v>
      </c>
      <c r="D3637" s="11">
        <v>0.0353079732097151</v>
      </c>
      <c r="E3637" s="8">
        <f t="shared" si="1"/>
        <v>0.04116874445</v>
      </c>
      <c r="F3637" s="8"/>
    </row>
    <row r="3638">
      <c r="A3638" s="10">
        <v>44783.5</v>
      </c>
      <c r="B3638" s="11">
        <v>359.71</v>
      </c>
      <c r="C3638" s="11">
        <v>350.72008</v>
      </c>
      <c r="D3638" s="11">
        <v>0.0256327496275661</v>
      </c>
      <c r="E3638" s="8">
        <f t="shared" si="1"/>
        <v>0.04153297705</v>
      </c>
      <c r="F3638" s="8"/>
    </row>
    <row r="3639">
      <c r="A3639" s="10">
        <v>44783.541666666664</v>
      </c>
      <c r="B3639" s="11">
        <v>357.9</v>
      </c>
      <c r="C3639" s="11">
        <v>356.86493</v>
      </c>
      <c r="D3639" s="11">
        <v>0.00290045312101685</v>
      </c>
      <c r="E3639" s="8">
        <f t="shared" si="1"/>
        <v>0.04161120125</v>
      </c>
      <c r="F3639" s="8"/>
    </row>
    <row r="3640">
      <c r="A3640" s="10">
        <v>44783.583333333336</v>
      </c>
      <c r="B3640" s="11">
        <v>343.61</v>
      </c>
      <c r="C3640" s="11">
        <v>361.13462</v>
      </c>
      <c r="D3640" s="11">
        <v>0.0485265577695098</v>
      </c>
      <c r="E3640" s="8">
        <f t="shared" si="1"/>
        <v>0.04152258679</v>
      </c>
      <c r="F3640" s="8"/>
    </row>
    <row r="3641">
      <c r="A3641" s="10">
        <v>44783.625</v>
      </c>
      <c r="B3641" s="11">
        <v>334.94</v>
      </c>
      <c r="C3641" s="11">
        <v>364.43207</v>
      </c>
      <c r="D3641" s="11">
        <v>0.0809261105917489</v>
      </c>
      <c r="E3641" s="8">
        <f t="shared" si="1"/>
        <v>0.04153074025</v>
      </c>
      <c r="F3641" s="8"/>
    </row>
    <row r="3642">
      <c r="A3642" s="10">
        <v>44783.666666666664</v>
      </c>
      <c r="B3642" s="11">
        <v>341.23</v>
      </c>
      <c r="C3642" s="11">
        <v>365.68594</v>
      </c>
      <c r="D3642" s="11">
        <v>0.0668768944192932</v>
      </c>
      <c r="E3642" s="8">
        <f t="shared" si="1"/>
        <v>0.04273120113</v>
      </c>
      <c r="F3642" s="8"/>
    </row>
    <row r="3643">
      <c r="A3643" s="10">
        <v>44783.708333333336</v>
      </c>
      <c r="B3643" s="11">
        <v>344.18</v>
      </c>
      <c r="C3643" s="11">
        <v>366.00233</v>
      </c>
      <c r="D3643" s="11">
        <v>0.05962347288882</v>
      </c>
      <c r="E3643" s="8">
        <f t="shared" si="1"/>
        <v>0.04515144582</v>
      </c>
      <c r="F3643" s="8"/>
    </row>
    <row r="3644">
      <c r="A3644" s="10">
        <v>44783.75</v>
      </c>
      <c r="B3644" s="11">
        <v>340.72</v>
      </c>
      <c r="C3644" s="11">
        <v>365.42408</v>
      </c>
      <c r="D3644" s="11">
        <v>0.0676038645291245</v>
      </c>
      <c r="E3644" s="8">
        <f t="shared" si="1"/>
        <v>0.04683981629</v>
      </c>
      <c r="F3644" s="8"/>
    </row>
    <row r="3645">
      <c r="A3645" s="10">
        <v>44783.791666666664</v>
      </c>
      <c r="B3645" s="11">
        <v>336.52</v>
      </c>
      <c r="C3645" s="11">
        <v>364.17733</v>
      </c>
      <c r="D3645" s="11">
        <v>0.0759446778304404</v>
      </c>
      <c r="E3645" s="8">
        <f t="shared" si="1"/>
        <v>0.04867333471</v>
      </c>
      <c r="F3645" s="8"/>
    </row>
    <row r="3646">
      <c r="A3646" s="10">
        <v>44783.833333333336</v>
      </c>
      <c r="B3646" s="11">
        <v>335.79</v>
      </c>
      <c r="C3646" s="11">
        <v>361.46951</v>
      </c>
      <c r="D3646" s="11">
        <v>0.071041980829863</v>
      </c>
      <c r="E3646" s="8">
        <f t="shared" si="1"/>
        <v>0.0498559105</v>
      </c>
      <c r="F3646" s="8"/>
    </row>
    <row r="3647">
      <c r="A3647" s="10">
        <v>44783.875</v>
      </c>
      <c r="B3647" s="11">
        <v>330.11</v>
      </c>
      <c r="C3647" s="11">
        <v>357.99275</v>
      </c>
      <c r="D3647" s="11">
        <v>0.0778863538437579</v>
      </c>
      <c r="E3647" s="8">
        <f t="shared" si="1"/>
        <v>0.05157819527</v>
      </c>
      <c r="F3647" s="8"/>
    </row>
    <row r="3648">
      <c r="A3648" s="10">
        <v>44783.916666666664</v>
      </c>
      <c r="B3648" s="11">
        <v>333.51</v>
      </c>
      <c r="C3648" s="11">
        <v>354.61716</v>
      </c>
      <c r="D3648" s="11">
        <v>0.0595209774958437</v>
      </c>
      <c r="E3648" s="8">
        <f t="shared" si="1"/>
        <v>0.05307447061</v>
      </c>
      <c r="F3648" s="8"/>
    </row>
    <row r="3649">
      <c r="A3649" s="10">
        <v>44783.958333333336</v>
      </c>
      <c r="B3649" s="11">
        <v>336.75</v>
      </c>
      <c r="C3649" s="11">
        <v>351.95517</v>
      </c>
      <c r="D3649" s="11">
        <v>0.043202007801164</v>
      </c>
      <c r="E3649" s="8">
        <f t="shared" si="1"/>
        <v>0.0547141439</v>
      </c>
      <c r="F3649" s="8"/>
    </row>
    <row r="3650">
      <c r="A3650" s="10">
        <v>44781.0</v>
      </c>
      <c r="B3650" s="11">
        <v>302.43</v>
      </c>
      <c r="C3650" s="11">
        <v>287.00991</v>
      </c>
      <c r="D3650" s="11">
        <v>0.0537266814236484</v>
      </c>
      <c r="E3650" s="8">
        <f t="shared" si="1"/>
        <v>0.05654040342</v>
      </c>
      <c r="F3650" s="8"/>
    </row>
    <row r="3651">
      <c r="A3651" s="10">
        <v>44781.041666666664</v>
      </c>
      <c r="B3651" s="11">
        <v>314.36</v>
      </c>
      <c r="C3651" s="11">
        <v>280.14376</v>
      </c>
      <c r="D3651" s="11">
        <v>0.122138147928049</v>
      </c>
      <c r="E3651" s="8">
        <f t="shared" si="1"/>
        <v>0.06154269802</v>
      </c>
      <c r="F3651" s="8"/>
    </row>
    <row r="3652">
      <c r="A3652" s="10">
        <v>44781.083333333336</v>
      </c>
      <c r="B3652" s="11">
        <v>330.51</v>
      </c>
      <c r="C3652" s="11">
        <v>269.1647</v>
      </c>
      <c r="D3652" s="11">
        <v>0.227909900518158</v>
      </c>
      <c r="E3652" s="8">
        <f t="shared" si="1"/>
        <v>0.06873061722</v>
      </c>
      <c r="F3652" s="8"/>
    </row>
    <row r="3653">
      <c r="A3653" s="10">
        <v>44781.125</v>
      </c>
      <c r="B3653" s="11">
        <v>330.69</v>
      </c>
      <c r="C3653" s="11">
        <v>256.9151</v>
      </c>
      <c r="D3653" s="11">
        <v>0.287156729985898</v>
      </c>
      <c r="E3653" s="8">
        <f t="shared" si="1"/>
        <v>0.07795509205</v>
      </c>
      <c r="F3653" s="8"/>
    </row>
    <row r="3654">
      <c r="A3654" s="10">
        <v>44781.166666666664</v>
      </c>
      <c r="B3654" s="11">
        <v>318.01</v>
      </c>
      <c r="C3654" s="11">
        <v>245.07589</v>
      </c>
      <c r="D3654" s="11">
        <v>0.297598062379779</v>
      </c>
      <c r="E3654" s="8">
        <f t="shared" si="1"/>
        <v>0.08722263326</v>
      </c>
      <c r="F3654" s="8"/>
    </row>
    <row r="3655">
      <c r="A3655" s="10">
        <v>44781.208333333336</v>
      </c>
      <c r="B3655" s="11">
        <v>297.99</v>
      </c>
      <c r="C3655" s="11">
        <v>236.0563</v>
      </c>
      <c r="D3655" s="11">
        <v>0.262368341789649</v>
      </c>
      <c r="E3655" s="8">
        <f t="shared" si="1"/>
        <v>0.09498696775</v>
      </c>
      <c r="F3655" s="8"/>
    </row>
    <row r="3656">
      <c r="A3656" s="10">
        <v>44781.25</v>
      </c>
      <c r="B3656" s="11">
        <v>280.2</v>
      </c>
      <c r="C3656" s="11">
        <v>232.0678</v>
      </c>
      <c r="D3656" s="11">
        <v>0.207405766762989</v>
      </c>
      <c r="E3656" s="8">
        <f t="shared" si="1"/>
        <v>0.1006413105</v>
      </c>
      <c r="F3656" s="8"/>
    </row>
    <row r="3657">
      <c r="A3657" s="10">
        <v>44781.291666666664</v>
      </c>
      <c r="B3657" s="11">
        <v>273.2</v>
      </c>
      <c r="C3657" s="11">
        <v>232.59438</v>
      </c>
      <c r="D3657" s="11">
        <v>0.174576960973863</v>
      </c>
      <c r="E3657" s="8">
        <f t="shared" si="1"/>
        <v>0.1048519693</v>
      </c>
      <c r="F3657" s="8"/>
    </row>
    <row r="3658">
      <c r="A3658" s="10">
        <v>44781.333333333336</v>
      </c>
      <c r="B3658" s="11">
        <v>269.42</v>
      </c>
      <c r="C3658" s="11">
        <v>237.7091</v>
      </c>
      <c r="D3658" s="11">
        <v>0.133402128904614</v>
      </c>
      <c r="E3658" s="8">
        <f t="shared" si="1"/>
        <v>0.1075413085</v>
      </c>
      <c r="F3658" s="8"/>
    </row>
    <row r="3659">
      <c r="A3659" s="10">
        <v>44781.375</v>
      </c>
      <c r="B3659" s="11">
        <v>274.44</v>
      </c>
      <c r="C3659" s="11">
        <v>247.17794</v>
      </c>
      <c r="D3659" s="11">
        <v>0.110293256752604</v>
      </c>
      <c r="E3659" s="8">
        <f t="shared" si="1"/>
        <v>0.1097407489</v>
      </c>
      <c r="F3659" s="8"/>
    </row>
    <row r="3660">
      <c r="A3660" s="10">
        <v>44781.416666666664</v>
      </c>
      <c r="B3660" s="11">
        <v>285.22</v>
      </c>
      <c r="C3660" s="11">
        <v>259.71844</v>
      </c>
      <c r="D3660" s="11">
        <v>0.0981892544865125</v>
      </c>
      <c r="E3660" s="8">
        <f t="shared" si="1"/>
        <v>0.1120733044</v>
      </c>
      <c r="F3660" s="8"/>
    </row>
    <row r="3661">
      <c r="A3661" s="10">
        <v>44781.458333333336</v>
      </c>
      <c r="B3661" s="11">
        <v>295.83</v>
      </c>
      <c r="C3661" s="11">
        <v>273.50609</v>
      </c>
      <c r="D3661" s="11">
        <v>0.0816212538448413</v>
      </c>
      <c r="E3661" s="8">
        <f t="shared" si="1"/>
        <v>0.1140030244</v>
      </c>
      <c r="F3661" s="8"/>
    </row>
    <row r="3662">
      <c r="A3662" s="10">
        <v>44781.5</v>
      </c>
      <c r="B3662" s="11">
        <v>306.13</v>
      </c>
      <c r="C3662" s="11">
        <v>285.40032</v>
      </c>
      <c r="D3662" s="11">
        <v>0.0726336957155478</v>
      </c>
      <c r="E3662" s="8">
        <f t="shared" si="1"/>
        <v>0.1159613972</v>
      </c>
      <c r="F3662" s="8"/>
    </row>
    <row r="3663">
      <c r="A3663" s="10">
        <v>44781.541666666664</v>
      </c>
      <c r="B3663" s="11">
        <v>308.1</v>
      </c>
      <c r="C3663" s="11">
        <v>293.99465</v>
      </c>
      <c r="D3663" s="11">
        <v>0.0479782540260513</v>
      </c>
      <c r="E3663" s="8">
        <f t="shared" si="1"/>
        <v>0.1178396389</v>
      </c>
      <c r="F3663" s="8"/>
    </row>
    <row r="3664">
      <c r="A3664" s="10">
        <v>44781.583333333336</v>
      </c>
      <c r="B3664" s="11">
        <v>289.27</v>
      </c>
      <c r="C3664" s="11">
        <v>299.8331</v>
      </c>
      <c r="D3664" s="11">
        <v>0.0352299329193475</v>
      </c>
      <c r="E3664" s="8">
        <f t="shared" si="1"/>
        <v>0.1172856129</v>
      </c>
      <c r="F3664" s="8"/>
    </row>
    <row r="3665">
      <c r="A3665" s="10">
        <v>44781.625</v>
      </c>
      <c r="B3665" s="11">
        <v>269.75</v>
      </c>
      <c r="C3665" s="11">
        <v>304.57971</v>
      </c>
      <c r="D3665" s="11">
        <v>0.114353349407286</v>
      </c>
      <c r="E3665" s="8">
        <f t="shared" si="1"/>
        <v>0.1186784145</v>
      </c>
      <c r="F3665" s="8"/>
    </row>
    <row r="3666">
      <c r="A3666" s="10">
        <v>44781.666666666664</v>
      </c>
      <c r="B3666" s="11">
        <v>293.1</v>
      </c>
      <c r="C3666" s="11">
        <v>306.50272</v>
      </c>
      <c r="D3666" s="11">
        <v>0.0437278990542073</v>
      </c>
      <c r="E3666" s="8">
        <f t="shared" si="1"/>
        <v>0.117713873</v>
      </c>
      <c r="F3666" s="8"/>
    </row>
    <row r="3667">
      <c r="A3667" s="10">
        <v>44781.708333333336</v>
      </c>
      <c r="B3667" s="11">
        <v>317.79</v>
      </c>
      <c r="C3667" s="11">
        <v>307.85109</v>
      </c>
      <c r="D3667" s="11">
        <v>0.0322847971725551</v>
      </c>
      <c r="E3667" s="8">
        <f t="shared" si="1"/>
        <v>0.1165747615</v>
      </c>
      <c r="F3667" s="8"/>
    </row>
    <row r="3668">
      <c r="A3668" s="10">
        <v>44781.75</v>
      </c>
      <c r="B3668" s="11">
        <v>327.81</v>
      </c>
      <c r="C3668" s="11">
        <v>309.37958</v>
      </c>
      <c r="D3668" s="11">
        <v>0.0595721928383251</v>
      </c>
      <c r="E3668" s="8">
        <f t="shared" si="1"/>
        <v>0.1162401085</v>
      </c>
      <c r="F3668" s="8"/>
    </row>
    <row r="3669">
      <c r="A3669" s="10">
        <v>44781.791666666664</v>
      </c>
      <c r="B3669" s="11">
        <v>333.88</v>
      </c>
      <c r="C3669" s="11">
        <v>310.92443</v>
      </c>
      <c r="D3669" s="11">
        <v>0.0738300621794177</v>
      </c>
      <c r="E3669" s="8">
        <f t="shared" si="1"/>
        <v>0.1161519995</v>
      </c>
      <c r="F3669" s="8"/>
    </row>
    <row r="3670">
      <c r="A3670" s="10">
        <v>44781.833333333336</v>
      </c>
      <c r="B3670" s="11">
        <v>334.92</v>
      </c>
      <c r="C3670" s="11">
        <v>312.45098</v>
      </c>
      <c r="D3670" s="11">
        <v>0.0719121444266233</v>
      </c>
      <c r="E3670" s="8">
        <f t="shared" si="1"/>
        <v>0.1161882564</v>
      </c>
      <c r="F3670" s="8"/>
    </row>
    <row r="3671">
      <c r="A3671" s="10">
        <v>44781.875</v>
      </c>
      <c r="B3671" s="11">
        <v>330.05</v>
      </c>
      <c r="C3671" s="11">
        <v>314.34923</v>
      </c>
      <c r="D3671" s="11">
        <v>0.0499469014128014</v>
      </c>
      <c r="E3671" s="8">
        <f t="shared" si="1"/>
        <v>0.1150241125</v>
      </c>
      <c r="F3671" s="8"/>
    </row>
    <row r="3672">
      <c r="A3672" s="10">
        <v>44781.916666666664</v>
      </c>
      <c r="B3672" s="11">
        <v>324.51</v>
      </c>
      <c r="C3672" s="11">
        <v>315.58085</v>
      </c>
      <c r="D3672" s="11">
        <v>0.0282943340826922</v>
      </c>
      <c r="E3672" s="8">
        <f t="shared" si="1"/>
        <v>0.1137230024</v>
      </c>
      <c r="F3672" s="8"/>
    </row>
    <row r="3673">
      <c r="A3673" s="10">
        <v>44781.958333333336</v>
      </c>
      <c r="B3673" s="11">
        <v>326.7</v>
      </c>
      <c r="C3673" s="11">
        <v>315.96498</v>
      </c>
      <c r="D3673" s="11">
        <v>0.033975347521108</v>
      </c>
      <c r="E3673" s="8">
        <f t="shared" si="1"/>
        <v>0.1133385582</v>
      </c>
      <c r="F3673" s="8"/>
    </row>
    <row r="3674">
      <c r="A3674" s="10">
        <v>44782.0</v>
      </c>
      <c r="B3674" s="11">
        <v>333.5</v>
      </c>
      <c r="C3674" s="11">
        <v>301.90552</v>
      </c>
      <c r="D3674" s="11">
        <v>0.104650223023414</v>
      </c>
      <c r="E3674" s="8">
        <f t="shared" si="1"/>
        <v>0.1154603724</v>
      </c>
      <c r="F3674" s="8"/>
    </row>
    <row r="3675">
      <c r="A3675" s="10">
        <v>44782.041666666664</v>
      </c>
      <c r="B3675" s="11">
        <v>353.22</v>
      </c>
      <c r="C3675" s="11">
        <v>308.81118</v>
      </c>
      <c r="D3675" s="11">
        <v>0.1438057391575</v>
      </c>
      <c r="E3675" s="8">
        <f t="shared" si="1"/>
        <v>0.1163631887</v>
      </c>
      <c r="F3675" s="8"/>
    </row>
    <row r="3676">
      <c r="A3676" s="10">
        <v>44782.083333333336</v>
      </c>
      <c r="B3676" s="11">
        <v>363.64</v>
      </c>
      <c r="C3676" s="11">
        <v>312.74741</v>
      </c>
      <c r="D3676" s="11">
        <v>0.162727454721367</v>
      </c>
      <c r="E3676" s="8">
        <f t="shared" si="1"/>
        <v>0.1136472535</v>
      </c>
      <c r="F3676" s="8"/>
    </row>
    <row r="3677">
      <c r="A3677" s="10">
        <v>44782.125</v>
      </c>
      <c r="B3677" s="11">
        <v>357.76</v>
      </c>
      <c r="C3677" s="11">
        <v>313.39879</v>
      </c>
      <c r="D3677" s="11">
        <v>0.141548759649008</v>
      </c>
      <c r="E3677" s="8">
        <f t="shared" si="1"/>
        <v>0.1075802547</v>
      </c>
      <c r="F3677" s="8"/>
    </row>
    <row r="3678">
      <c r="A3678" s="10">
        <v>44782.166666666664</v>
      </c>
      <c r="B3678" s="11">
        <v>348.39</v>
      </c>
      <c r="C3678" s="11">
        <v>312.70263</v>
      </c>
      <c r="D3678" s="11">
        <v>0.114125583145878</v>
      </c>
      <c r="E3678" s="8">
        <f t="shared" si="1"/>
        <v>0.09993556808</v>
      </c>
      <c r="F3678" s="8"/>
    </row>
    <row r="3679">
      <c r="A3679" s="10">
        <v>44782.208333333336</v>
      </c>
      <c r="B3679" s="11">
        <v>333.43</v>
      </c>
      <c r="C3679" s="11">
        <v>312.38341</v>
      </c>
      <c r="D3679" s="11">
        <v>0.0673742245146756</v>
      </c>
      <c r="E3679" s="8">
        <f t="shared" si="1"/>
        <v>0.0918108132</v>
      </c>
      <c r="F3679" s="8"/>
    </row>
    <row r="3680">
      <c r="A3680" s="10">
        <v>44782.25</v>
      </c>
      <c r="B3680" s="11">
        <v>320.36</v>
      </c>
      <c r="C3680" s="11">
        <v>312.91279</v>
      </c>
      <c r="D3680" s="11">
        <v>0.0237996343965359</v>
      </c>
      <c r="E3680" s="8">
        <f t="shared" si="1"/>
        <v>0.08416055768</v>
      </c>
      <c r="F3680" s="8"/>
    </row>
    <row r="3681">
      <c r="A3681" s="10">
        <v>44782.291666666664</v>
      </c>
      <c r="B3681" s="11">
        <v>308.2</v>
      </c>
      <c r="C3681" s="11">
        <v>313.7393</v>
      </c>
      <c r="D3681" s="11">
        <v>0.017655741566326</v>
      </c>
      <c r="E3681" s="8">
        <f t="shared" si="1"/>
        <v>0.07762217354</v>
      </c>
      <c r="F3681" s="8"/>
    </row>
    <row r="3682">
      <c r="A3682" s="10">
        <v>44782.333333333336</v>
      </c>
      <c r="B3682" s="11">
        <v>307.72</v>
      </c>
      <c r="C3682" s="11">
        <v>314.71512</v>
      </c>
      <c r="D3682" s="11">
        <v>0.022226831681935</v>
      </c>
      <c r="E3682" s="8">
        <f t="shared" si="1"/>
        <v>0.07298986949</v>
      </c>
      <c r="F3682" s="8"/>
    </row>
    <row r="3683">
      <c r="A3683" s="10">
        <v>44782.375</v>
      </c>
      <c r="B3683" s="11">
        <v>309.3</v>
      </c>
      <c r="C3683" s="11">
        <v>317.60783</v>
      </c>
      <c r="D3683" s="11">
        <v>0.0261575100336788</v>
      </c>
      <c r="E3683" s="8">
        <f t="shared" si="1"/>
        <v>0.06948421337</v>
      </c>
      <c r="F3683" s="8"/>
    </row>
    <row r="3684">
      <c r="A3684" s="10">
        <v>44782.416666666664</v>
      </c>
      <c r="B3684" s="11">
        <v>312.06</v>
      </c>
      <c r="C3684" s="11">
        <v>323.76063</v>
      </c>
      <c r="D3684" s="11">
        <v>0.036139755473048</v>
      </c>
      <c r="E3684" s="8">
        <f t="shared" si="1"/>
        <v>0.06689881758</v>
      </c>
      <c r="F3684" s="8"/>
    </row>
    <row r="3685">
      <c r="A3685" s="10">
        <v>44782.458333333336</v>
      </c>
      <c r="B3685" s="11">
        <v>325.7</v>
      </c>
      <c r="C3685" s="11">
        <v>332.66275</v>
      </c>
      <c r="D3685" s="11">
        <v>0.0209303566449806</v>
      </c>
      <c r="E3685" s="8">
        <f t="shared" si="1"/>
        <v>0.0643700302</v>
      </c>
      <c r="F3685" s="8"/>
    </row>
    <row r="3686">
      <c r="A3686" s="10">
        <v>44782.5</v>
      </c>
      <c r="B3686" s="11">
        <v>334.71</v>
      </c>
      <c r="C3686" s="11">
        <v>341.43426</v>
      </c>
      <c r="D3686" s="11">
        <v>0.0196941572295645</v>
      </c>
      <c r="E3686" s="8">
        <f t="shared" si="1"/>
        <v>0.06216421609</v>
      </c>
      <c r="F3686" s="8"/>
    </row>
    <row r="3687">
      <c r="A3687" s="10">
        <v>44782.541666666664</v>
      </c>
      <c r="B3687" s="11">
        <v>346.85</v>
      </c>
      <c r="C3687" s="11">
        <v>347.67202</v>
      </c>
      <c r="D3687" s="11">
        <v>0.00236435477321399</v>
      </c>
      <c r="E3687" s="8">
        <f t="shared" si="1"/>
        <v>0.06026363696</v>
      </c>
      <c r="F3687" s="8"/>
    </row>
    <row r="3688">
      <c r="A3688" s="10">
        <v>44782.583333333336</v>
      </c>
      <c r="B3688" s="11">
        <v>331.02</v>
      </c>
      <c r="C3688" s="11">
        <v>349.62525</v>
      </c>
      <c r="D3688" s="11">
        <v>0.0532148350269324</v>
      </c>
      <c r="E3688" s="8">
        <f t="shared" si="1"/>
        <v>0.06101300788</v>
      </c>
      <c r="F3688" s="8"/>
    </row>
    <row r="3689">
      <c r="A3689" s="10">
        <v>44782.625</v>
      </c>
      <c r="B3689" s="11">
        <v>320.67</v>
      </c>
      <c r="C3689" s="11">
        <v>349.46458</v>
      </c>
      <c r="D3689" s="11">
        <v>0.0823962760403357</v>
      </c>
      <c r="E3689" s="8">
        <f t="shared" si="1"/>
        <v>0.05968146316</v>
      </c>
      <c r="F3689" s="8"/>
    </row>
    <row r="3690">
      <c r="A3690" s="10">
        <v>44782.666666666664</v>
      </c>
      <c r="B3690" s="11">
        <v>333.95</v>
      </c>
      <c r="C3690" s="11">
        <v>347.49565</v>
      </c>
      <c r="D3690" s="11">
        <v>0.0389807757305739</v>
      </c>
      <c r="E3690" s="8">
        <f t="shared" si="1"/>
        <v>0.05948366635</v>
      </c>
      <c r="F3690" s="8"/>
    </row>
    <row r="3691">
      <c r="A3691" s="10">
        <v>44782.708333333336</v>
      </c>
      <c r="B3691" s="11">
        <v>345.49</v>
      </c>
      <c r="C3691" s="11">
        <v>344.91467</v>
      </c>
      <c r="D3691" s="11">
        <v>0.0016680357492478</v>
      </c>
      <c r="E3691" s="8">
        <f t="shared" si="1"/>
        <v>0.05820796796</v>
      </c>
      <c r="F3691" s="8"/>
    </row>
    <row r="3692">
      <c r="A3692" s="10">
        <v>44782.75</v>
      </c>
      <c r="B3692" s="11">
        <v>351.33</v>
      </c>
      <c r="C3692" s="11">
        <v>341.64703</v>
      </c>
      <c r="D3692" s="11">
        <v>0.0283420289062662</v>
      </c>
      <c r="E3692" s="8">
        <f t="shared" si="1"/>
        <v>0.05690671113</v>
      </c>
      <c r="F3692" s="8"/>
    </row>
    <row r="3693">
      <c r="A3693" s="10">
        <v>44782.791666666664</v>
      </c>
      <c r="B3693" s="11">
        <v>349.62</v>
      </c>
      <c r="C3693" s="11">
        <v>338.11944</v>
      </c>
      <c r="D3693" s="11">
        <v>0.0340133060672288</v>
      </c>
      <c r="E3693" s="8">
        <f t="shared" si="1"/>
        <v>0.05524767962</v>
      </c>
      <c r="F3693" s="8"/>
    </row>
    <row r="3694">
      <c r="A3694" s="10">
        <v>44782.833333333336</v>
      </c>
      <c r="B3694" s="11">
        <v>349.02</v>
      </c>
      <c r="C3694" s="11">
        <v>334.05249</v>
      </c>
      <c r="D3694" s="11">
        <v>0.0448058626954105</v>
      </c>
      <c r="E3694" s="8">
        <f t="shared" si="1"/>
        <v>0.05411825122</v>
      </c>
      <c r="F3694" s="8"/>
    </row>
    <row r="3695">
      <c r="A3695" s="10">
        <v>44782.875</v>
      </c>
      <c r="B3695" s="11">
        <v>343.58</v>
      </c>
      <c r="C3695" s="11">
        <v>331.05153</v>
      </c>
      <c r="D3695" s="11">
        <v>0.0378444709196781</v>
      </c>
      <c r="E3695" s="8">
        <f t="shared" si="1"/>
        <v>0.05361398328</v>
      </c>
      <c r="F3695" s="8"/>
    </row>
    <row r="3696">
      <c r="A3696" s="10">
        <v>44782.916666666664</v>
      </c>
      <c r="B3696" s="11">
        <v>338.26</v>
      </c>
      <c r="C3696" s="11">
        <v>330.49663</v>
      </c>
      <c r="D3696" s="11">
        <v>0.0234900125910512</v>
      </c>
      <c r="E3696" s="8">
        <f t="shared" si="1"/>
        <v>0.05341380322</v>
      </c>
      <c r="F3696" s="8"/>
    </row>
    <row r="3697">
      <c r="A3697" s="10">
        <v>44782.958333333336</v>
      </c>
      <c r="B3697" s="11">
        <v>333.14</v>
      </c>
      <c r="C3697" s="11">
        <v>332.28831</v>
      </c>
      <c r="D3697" s="11">
        <v>0.00256310551520744</v>
      </c>
      <c r="E3697" s="8">
        <f t="shared" si="1"/>
        <v>0.0521049598</v>
      </c>
      <c r="F3697" s="8"/>
    </row>
    <row r="3698">
      <c r="A3698" s="10">
        <v>44783.0</v>
      </c>
      <c r="B3698" s="11">
        <v>328.41</v>
      </c>
      <c r="C3698" s="11">
        <v>322.95456</v>
      </c>
      <c r="D3698" s="11">
        <v>0.0168922835460196</v>
      </c>
      <c r="E3698" s="8">
        <f t="shared" si="1"/>
        <v>0.04844837899</v>
      </c>
      <c r="F3698" s="8"/>
    </row>
    <row r="3699">
      <c r="A3699" s="10">
        <v>44783.041666666664</v>
      </c>
      <c r="B3699" s="11">
        <v>335.63</v>
      </c>
      <c r="C3699" s="11">
        <v>326.07663</v>
      </c>
      <c r="D3699" s="11">
        <v>0.0292979291401532</v>
      </c>
      <c r="E3699" s="8">
        <f t="shared" si="1"/>
        <v>0.04367722024</v>
      </c>
      <c r="F3699" s="8"/>
    </row>
    <row r="3700">
      <c r="A3700" s="10">
        <v>44783.083333333336</v>
      </c>
      <c r="B3700" s="11">
        <v>354.98</v>
      </c>
      <c r="C3700" s="11">
        <v>327.96724</v>
      </c>
      <c r="D3700" s="11">
        <v>0.0823642019855398</v>
      </c>
      <c r="E3700" s="8">
        <f t="shared" si="1"/>
        <v>0.04032875138</v>
      </c>
      <c r="F3700" s="8"/>
    </row>
    <row r="3701">
      <c r="A3701" s="10">
        <v>44783.125</v>
      </c>
      <c r="B3701" s="11">
        <v>357.44</v>
      </c>
      <c r="C3701" s="11">
        <v>328.13619</v>
      </c>
      <c r="D3701" s="11">
        <v>0.089303804008939</v>
      </c>
      <c r="E3701" s="8">
        <f t="shared" si="1"/>
        <v>0.03815187822</v>
      </c>
      <c r="F3701" s="8"/>
    </row>
    <row r="3702">
      <c r="A3702" s="10">
        <v>44783.166666666664</v>
      </c>
      <c r="B3702" s="11">
        <v>357.88</v>
      </c>
      <c r="C3702" s="11">
        <v>327.02523</v>
      </c>
      <c r="D3702" s="11">
        <v>0.0943498151503478</v>
      </c>
      <c r="E3702" s="8">
        <f t="shared" si="1"/>
        <v>0.03732788789</v>
      </c>
      <c r="F3702" s="8"/>
    </row>
    <row r="3703">
      <c r="A3703" s="10">
        <v>44783.208333333336</v>
      </c>
      <c r="B3703" s="11">
        <v>355.33</v>
      </c>
      <c r="C3703" s="11">
        <v>325.56776</v>
      </c>
      <c r="D3703" s="11">
        <v>0.0914164228055012</v>
      </c>
      <c r="E3703" s="8">
        <f t="shared" si="1"/>
        <v>0.03832964615</v>
      </c>
      <c r="F3703" s="8"/>
    </row>
    <row r="3704">
      <c r="A3704" s="10">
        <v>44783.25</v>
      </c>
      <c r="B3704" s="11">
        <v>352.38</v>
      </c>
      <c r="C3704" s="11">
        <v>325.25865</v>
      </c>
      <c r="D3704" s="11">
        <v>0.0833839468988757</v>
      </c>
      <c r="E3704" s="8">
        <f t="shared" si="1"/>
        <v>0.04081232584</v>
      </c>
      <c r="F3704" s="8"/>
    </row>
    <row r="3705">
      <c r="A3705" s="10">
        <v>44783.291666666664</v>
      </c>
      <c r="B3705" s="11">
        <v>352.77</v>
      </c>
      <c r="C3705" s="11">
        <v>326.15749</v>
      </c>
      <c r="D3705" s="11">
        <v>0.0815940483230968</v>
      </c>
      <c r="E3705" s="8">
        <f t="shared" si="1"/>
        <v>0.04347642196</v>
      </c>
      <c r="F3705" s="8"/>
    </row>
    <row r="3706">
      <c r="A3706" s="10">
        <v>44783.333333333336</v>
      </c>
      <c r="B3706" s="11">
        <v>352.38</v>
      </c>
      <c r="C3706" s="11">
        <v>327.80977</v>
      </c>
      <c r="D3706" s="11">
        <v>0.0749527080904269</v>
      </c>
      <c r="E3706" s="8">
        <f t="shared" si="1"/>
        <v>0.04567333347</v>
      </c>
      <c r="F3706" s="8"/>
    </row>
    <row r="3707">
      <c r="A3707" s="10">
        <v>44783.375</v>
      </c>
      <c r="B3707" s="11">
        <v>351.46</v>
      </c>
      <c r="C3707" s="11">
        <v>330.35001</v>
      </c>
      <c r="D3707" s="11">
        <v>0.0639018899984291</v>
      </c>
      <c r="E3707" s="8">
        <f t="shared" si="1"/>
        <v>0.04724601597</v>
      </c>
      <c r="F3707" s="8"/>
    </row>
    <row r="3708">
      <c r="A3708" s="10">
        <v>44783.416666666664</v>
      </c>
      <c r="B3708" s="11">
        <v>351.23</v>
      </c>
      <c r="C3708" s="11">
        <v>334.57165</v>
      </c>
      <c r="D3708" s="11">
        <v>0.0497900823336347</v>
      </c>
      <c r="E3708" s="8">
        <f t="shared" si="1"/>
        <v>0.04781477959</v>
      </c>
      <c r="F3708" s="8"/>
    </row>
    <row r="3709">
      <c r="A3709" s="10">
        <v>44783.458333333336</v>
      </c>
      <c r="B3709" s="11">
        <v>355.85</v>
      </c>
      <c r="C3709" s="11">
        <v>341.21489</v>
      </c>
      <c r="D3709" s="11">
        <v>0.0428911821521036</v>
      </c>
      <c r="E3709" s="8">
        <f t="shared" si="1"/>
        <v>0.04872981399</v>
      </c>
      <c r="F3709" s="8"/>
    </row>
    <row r="3710">
      <c r="A3710" s="10">
        <v>44783.5</v>
      </c>
      <c r="B3710" s="11">
        <v>359.71</v>
      </c>
      <c r="C3710" s="11">
        <v>348.84488</v>
      </c>
      <c r="D3710" s="11">
        <v>0.0311459924537232</v>
      </c>
      <c r="E3710" s="8">
        <f t="shared" si="1"/>
        <v>0.04920697379</v>
      </c>
      <c r="F3710" s="8"/>
    </row>
    <row r="3711">
      <c r="A3711" s="10">
        <v>44783.541666666664</v>
      </c>
      <c r="B3711" s="11">
        <v>357.9</v>
      </c>
      <c r="C3711" s="11">
        <v>356.06956</v>
      </c>
      <c r="D3711" s="11">
        <v>0.00514068093885911</v>
      </c>
      <c r="E3711" s="8">
        <f t="shared" si="1"/>
        <v>0.04932265404</v>
      </c>
      <c r="F3711" s="8"/>
    </row>
    <row r="3712">
      <c r="A3712" s="10">
        <v>44783.583333333336</v>
      </c>
      <c r="B3712" s="11">
        <v>343.61</v>
      </c>
      <c r="C3712" s="11">
        <v>361.55366</v>
      </c>
      <c r="D3712" s="11">
        <v>0.0496293136681287</v>
      </c>
      <c r="E3712" s="8">
        <f t="shared" si="1"/>
        <v>0.04917325732</v>
      </c>
      <c r="F3712" s="8"/>
    </row>
    <row r="3713">
      <c r="A3713" s="10">
        <v>44783.625</v>
      </c>
      <c r="B3713" s="11">
        <v>334.94</v>
      </c>
      <c r="C3713" s="11">
        <v>366.02468</v>
      </c>
      <c r="D3713" s="11">
        <v>0.0849250930292459</v>
      </c>
      <c r="E3713" s="8">
        <f t="shared" si="1"/>
        <v>0.0492786247</v>
      </c>
      <c r="F3713" s="8"/>
    </row>
    <row r="3714">
      <c r="A3714" s="10">
        <v>44783.666666666664</v>
      </c>
      <c r="B3714" s="11">
        <v>341.23</v>
      </c>
      <c r="C3714" s="11">
        <v>367.96779</v>
      </c>
      <c r="D3714" s="11">
        <v>0.0726633980653577</v>
      </c>
      <c r="E3714" s="8">
        <f t="shared" si="1"/>
        <v>0.05068206729</v>
      </c>
      <c r="F3714" s="8"/>
    </row>
    <row r="3715">
      <c r="A3715" s="10">
        <v>44783.708333333336</v>
      </c>
      <c r="B3715" s="11">
        <v>344.18</v>
      </c>
      <c r="C3715" s="11">
        <v>368.55915</v>
      </c>
      <c r="D3715" s="11">
        <v>0.0661471842443743</v>
      </c>
      <c r="E3715" s="8">
        <f t="shared" si="1"/>
        <v>0.05336869848</v>
      </c>
      <c r="F3715" s="8"/>
    </row>
    <row r="3716">
      <c r="A3716" s="10">
        <v>44783.75</v>
      </c>
      <c r="B3716" s="11">
        <v>340.72</v>
      </c>
      <c r="C3716" s="11">
        <v>368.2133</v>
      </c>
      <c r="D3716" s="11">
        <v>0.074666776023571</v>
      </c>
      <c r="E3716" s="8">
        <f t="shared" si="1"/>
        <v>0.05529889628</v>
      </c>
      <c r="F3716" s="8"/>
    </row>
    <row r="3717">
      <c r="A3717" s="10">
        <v>44783.791666666664</v>
      </c>
      <c r="B3717" s="11">
        <v>336.52</v>
      </c>
      <c r="C3717" s="11">
        <v>367.10304</v>
      </c>
      <c r="D3717" s="11">
        <v>0.0833091439395327</v>
      </c>
      <c r="E3717" s="8">
        <f t="shared" si="1"/>
        <v>0.05735288952</v>
      </c>
      <c r="F3717" s="8"/>
    </row>
    <row r="3718">
      <c r="A3718" s="10">
        <v>44783.833333333336</v>
      </c>
      <c r="B3718" s="11">
        <v>335.79</v>
      </c>
      <c r="C3718" s="11">
        <v>364.11325</v>
      </c>
      <c r="D3718" s="11">
        <v>0.0777869248097946</v>
      </c>
      <c r="E3718" s="8">
        <f t="shared" si="1"/>
        <v>0.05872710044</v>
      </c>
      <c r="F3718" s="8"/>
    </row>
    <row r="3719">
      <c r="A3719" s="10">
        <v>44783.875</v>
      </c>
      <c r="B3719" s="11">
        <v>330.11</v>
      </c>
      <c r="C3719" s="11">
        <v>359.92172</v>
      </c>
      <c r="D3719" s="11">
        <v>0.0828283438965561</v>
      </c>
      <c r="E3719" s="8">
        <f t="shared" si="1"/>
        <v>0.06060142848</v>
      </c>
      <c r="F3719" s="8"/>
    </row>
    <row r="3720">
      <c r="A3720" s="10">
        <v>44783.916666666664</v>
      </c>
      <c r="B3720" s="11">
        <v>333.51</v>
      </c>
      <c r="C3720" s="11">
        <v>355.59375</v>
      </c>
      <c r="D3720" s="11">
        <v>0.0621038755602425</v>
      </c>
      <c r="E3720" s="8">
        <f t="shared" si="1"/>
        <v>0.06221033944</v>
      </c>
      <c r="F3720" s="8"/>
    </row>
    <row r="3721">
      <c r="A3721" s="10">
        <v>44783.958333333336</v>
      </c>
      <c r="B3721" s="11">
        <v>336.75</v>
      </c>
      <c r="C3721" s="11">
        <v>351.89749</v>
      </c>
      <c r="D3721" s="11">
        <v>0.0430451777305942</v>
      </c>
      <c r="E3721" s="8">
        <f t="shared" si="1"/>
        <v>0.06389709245</v>
      </c>
      <c r="F3721" s="8"/>
    </row>
    <row r="3722">
      <c r="A3722" s="10">
        <v>44784.0</v>
      </c>
      <c r="B3722" s="11">
        <v>339.54</v>
      </c>
      <c r="C3722" s="11">
        <v>345.83077</v>
      </c>
      <c r="D3722" s="11">
        <v>0.0181903131407305</v>
      </c>
      <c r="E3722" s="8">
        <f t="shared" si="1"/>
        <v>0.06395117702</v>
      </c>
      <c r="F3722" s="8"/>
    </row>
    <row r="3723">
      <c r="A3723" s="10">
        <v>44784.041666666664</v>
      </c>
      <c r="B3723" s="11">
        <v>347.79</v>
      </c>
      <c r="C3723" s="11">
        <v>348.07691</v>
      </c>
      <c r="D3723" s="11">
        <v>8.24271854171474E-4</v>
      </c>
      <c r="E3723" s="8">
        <f t="shared" si="1"/>
        <v>0.06276477463</v>
      </c>
      <c r="F3723" s="8"/>
    </row>
    <row r="3724">
      <c r="A3724" s="10">
        <v>44784.083333333336</v>
      </c>
      <c r="B3724" s="11">
        <v>362.52</v>
      </c>
      <c r="C3724" s="11">
        <v>348.75147</v>
      </c>
      <c r="D3724" s="11">
        <v>0.0394794895058076</v>
      </c>
      <c r="E3724" s="8">
        <f t="shared" si="1"/>
        <v>0.06097791161</v>
      </c>
      <c r="F3724" s="8"/>
    </row>
    <row r="3725">
      <c r="A3725" s="10">
        <v>44784.125</v>
      </c>
      <c r="B3725" s="11">
        <v>368.48</v>
      </c>
      <c r="C3725" s="11">
        <v>348.04433</v>
      </c>
      <c r="D3725" s="11">
        <v>0.0587157101510604</v>
      </c>
      <c r="E3725" s="8">
        <f t="shared" si="1"/>
        <v>0.0597034077</v>
      </c>
      <c r="F3725" s="8"/>
    </row>
    <row r="3726">
      <c r="A3726" s="10">
        <v>44784.166666666664</v>
      </c>
      <c r="B3726" s="11">
        <v>367.89</v>
      </c>
      <c r="C3726" s="11">
        <v>347.03135</v>
      </c>
      <c r="D3726" s="11">
        <v>0.0601059529636155</v>
      </c>
      <c r="E3726" s="8">
        <f t="shared" si="1"/>
        <v>0.05827658011</v>
      </c>
      <c r="F3726" s="8"/>
    </row>
    <row r="3727">
      <c r="A3727" s="10">
        <v>44784.208333333336</v>
      </c>
      <c r="B3727" s="11">
        <v>361.95</v>
      </c>
      <c r="C3727" s="11">
        <v>346.2943</v>
      </c>
      <c r="D3727" s="11">
        <v>0.0452092338799684</v>
      </c>
      <c r="E3727" s="8">
        <f t="shared" si="1"/>
        <v>0.05635128057</v>
      </c>
      <c r="F3727" s="8"/>
    </row>
    <row r="3728">
      <c r="A3728" s="10">
        <v>44784.25</v>
      </c>
      <c r="B3728" s="11">
        <v>361.65</v>
      </c>
      <c r="C3728" s="11">
        <v>346.77206</v>
      </c>
      <c r="D3728" s="11">
        <v>0.042904090946658</v>
      </c>
      <c r="E3728" s="8">
        <f t="shared" si="1"/>
        <v>0.0546646199</v>
      </c>
      <c r="F3728" s="8"/>
    </row>
    <row r="3729">
      <c r="A3729" s="10">
        <v>44784.291666666664</v>
      </c>
      <c r="B3729" s="11">
        <v>365.27</v>
      </c>
      <c r="C3729" s="11">
        <v>347.89865</v>
      </c>
      <c r="D3729" s="11">
        <v>0.0499322144538359</v>
      </c>
      <c r="E3729" s="8">
        <f t="shared" si="1"/>
        <v>0.05334537683</v>
      </c>
      <c r="F3729" s="8"/>
    </row>
    <row r="3730">
      <c r="A3730" s="10">
        <v>44784.333333333336</v>
      </c>
      <c r="B3730" s="11">
        <v>366.64</v>
      </c>
      <c r="C3730" s="11">
        <v>349.51364</v>
      </c>
      <c r="D3730" s="11">
        <v>0.0490005483047814</v>
      </c>
      <c r="E3730" s="8">
        <f t="shared" si="1"/>
        <v>0.05226403684</v>
      </c>
      <c r="F3730" s="8"/>
    </row>
    <row r="3731">
      <c r="A3731" s="10">
        <v>44784.375</v>
      </c>
      <c r="B3731" s="11">
        <v>373.16</v>
      </c>
      <c r="C3731" s="11">
        <v>352.26567</v>
      </c>
      <c r="D3731" s="11">
        <v>0.0593141250465877</v>
      </c>
      <c r="E3731" s="8">
        <f t="shared" si="1"/>
        <v>0.05207287996</v>
      </c>
      <c r="F3731" s="8"/>
    </row>
    <row r="3732">
      <c r="A3732" s="10">
        <v>44784.416666666664</v>
      </c>
      <c r="B3732" s="11">
        <v>375.37</v>
      </c>
      <c r="C3732" s="11">
        <v>356.59021</v>
      </c>
      <c r="D3732" s="11">
        <v>0.0526649063079998</v>
      </c>
      <c r="E3732" s="8">
        <f t="shared" si="1"/>
        <v>0.05219266429</v>
      </c>
      <c r="F3732" s="8"/>
    </row>
    <row r="3733">
      <c r="A3733" s="10">
        <v>44784.458333333336</v>
      </c>
      <c r="B3733" s="11">
        <v>382.71</v>
      </c>
      <c r="C3733" s="11">
        <v>362.99209</v>
      </c>
      <c r="D3733" s="11">
        <v>0.0543204949727691</v>
      </c>
      <c r="E3733" s="8">
        <f t="shared" si="1"/>
        <v>0.05266888566</v>
      </c>
      <c r="F3733" s="8"/>
    </row>
    <row r="3734">
      <c r="A3734" s="10">
        <v>44784.5</v>
      </c>
      <c r="B3734" s="11">
        <v>388.28</v>
      </c>
      <c r="C3734" s="11">
        <v>369.39058</v>
      </c>
      <c r="D3734" s="11">
        <v>0.0511367127986858</v>
      </c>
      <c r="E3734" s="8">
        <f t="shared" si="1"/>
        <v>0.05350183234</v>
      </c>
      <c r="F3734" s="8"/>
    </row>
    <row r="3735">
      <c r="A3735" s="10">
        <v>44784.541666666664</v>
      </c>
      <c r="B3735" s="11">
        <v>385.25</v>
      </c>
      <c r="C3735" s="11">
        <v>373.83128</v>
      </c>
      <c r="D3735" s="11">
        <v>0.0305451165028245</v>
      </c>
      <c r="E3735" s="8">
        <f t="shared" si="1"/>
        <v>0.05456035049</v>
      </c>
      <c r="F3735" s="8"/>
    </row>
    <row r="3736">
      <c r="A3736" s="10">
        <v>44784.583333333336</v>
      </c>
      <c r="B3736" s="11">
        <v>358.32</v>
      </c>
      <c r="C3736" s="11">
        <v>375.22943</v>
      </c>
      <c r="D3736" s="11">
        <v>0.0450642424289587</v>
      </c>
      <c r="E3736" s="8">
        <f t="shared" si="1"/>
        <v>0.05437013919</v>
      </c>
      <c r="F3736" s="8"/>
    </row>
    <row r="3737">
      <c r="A3737" s="10">
        <v>44784.625</v>
      </c>
      <c r="B3737" s="11">
        <v>344.07</v>
      </c>
      <c r="C3737" s="11">
        <v>375.86739</v>
      </c>
      <c r="D3737" s="11">
        <v>0.0845973629156815</v>
      </c>
      <c r="E3737" s="8">
        <f t="shared" si="1"/>
        <v>0.05435648377</v>
      </c>
      <c r="F3737" s="8"/>
    </row>
    <row r="3738">
      <c r="A3738" s="10">
        <v>44784.666666666664</v>
      </c>
      <c r="B3738" s="11">
        <v>347.97</v>
      </c>
      <c r="C3738" s="11">
        <v>374.95766</v>
      </c>
      <c r="D3738" s="11">
        <v>0.0719752198154851</v>
      </c>
      <c r="E3738" s="8">
        <f t="shared" si="1"/>
        <v>0.05432780967</v>
      </c>
      <c r="F3738" s="8"/>
    </row>
    <row r="3739">
      <c r="A3739" s="10">
        <v>44784.708333333336</v>
      </c>
      <c r="B3739" s="11">
        <v>349.41</v>
      </c>
      <c r="C3739" s="11">
        <v>373.58349</v>
      </c>
      <c r="D3739" s="11">
        <v>0.0647070618672146</v>
      </c>
      <c r="E3739" s="8">
        <f t="shared" si="1"/>
        <v>0.05426780458</v>
      </c>
      <c r="F3739" s="8"/>
    </row>
    <row r="3740">
      <c r="A3740" s="10">
        <v>44784.75</v>
      </c>
      <c r="B3740" s="11">
        <v>348.98</v>
      </c>
      <c r="C3740" s="11">
        <v>371.92816</v>
      </c>
      <c r="D3740" s="11">
        <v>0.0617005176483543</v>
      </c>
      <c r="E3740" s="8">
        <f t="shared" si="1"/>
        <v>0.05372754381</v>
      </c>
      <c r="F3740" s="8"/>
    </row>
    <row r="3741">
      <c r="A3741" s="10">
        <v>44784.791666666664</v>
      </c>
      <c r="B3741" s="11">
        <v>344.29</v>
      </c>
      <c r="C3741" s="11">
        <v>369.90357</v>
      </c>
      <c r="D3741" s="11">
        <v>0.0692439113253218</v>
      </c>
      <c r="E3741" s="8">
        <f t="shared" si="1"/>
        <v>0.05314149245</v>
      </c>
      <c r="F3741" s="8"/>
    </row>
    <row r="3742">
      <c r="A3742" s="10">
        <v>44784.833333333336</v>
      </c>
      <c r="B3742" s="11">
        <v>338.86</v>
      </c>
      <c r="C3742" s="11">
        <v>366.71356</v>
      </c>
      <c r="D3742" s="11">
        <v>0.0759545406502011</v>
      </c>
      <c r="E3742" s="8">
        <f t="shared" si="1"/>
        <v>0.05306514311</v>
      </c>
      <c r="F3742" s="8"/>
    </row>
    <row r="3743">
      <c r="A3743" s="10">
        <v>44784.875</v>
      </c>
      <c r="B3743" s="11">
        <v>333.14</v>
      </c>
      <c r="C3743" s="11">
        <v>363.23112</v>
      </c>
      <c r="D3743" s="11">
        <v>0.082842901786609</v>
      </c>
      <c r="E3743" s="8">
        <f t="shared" si="1"/>
        <v>0.05306574969</v>
      </c>
      <c r="F3743" s="8"/>
    </row>
    <row r="3744">
      <c r="A3744" s="10">
        <v>44784.916666666664</v>
      </c>
      <c r="B3744" s="11">
        <v>332.0</v>
      </c>
      <c r="C3744" s="11">
        <v>360.34569</v>
      </c>
      <c r="D3744" s="11">
        <v>0.0786624921197197</v>
      </c>
      <c r="E3744" s="8">
        <f t="shared" si="1"/>
        <v>0.05375569205</v>
      </c>
      <c r="F3744" s="8"/>
    </row>
    <row r="3745">
      <c r="A3745" s="10">
        <v>44784.958333333336</v>
      </c>
      <c r="B3745" s="11">
        <v>331.61</v>
      </c>
      <c r="C3745" s="11">
        <v>358.09032</v>
      </c>
      <c r="D3745" s="11">
        <v>0.0739487177424958</v>
      </c>
      <c r="E3745" s="8">
        <f t="shared" si="1"/>
        <v>0.05504333955</v>
      </c>
      <c r="F3745" s="8"/>
    </row>
    <row r="3746">
      <c r="A3746" s="10">
        <v>44782.0</v>
      </c>
      <c r="B3746" s="11">
        <v>333.5</v>
      </c>
      <c r="C3746" s="11">
        <v>296.92595</v>
      </c>
      <c r="D3746" s="11">
        <v>0.123175660463492</v>
      </c>
      <c r="E3746" s="8">
        <f t="shared" si="1"/>
        <v>0.05941772902</v>
      </c>
      <c r="F3746" s="8"/>
    </row>
    <row r="3747">
      <c r="A3747" s="10">
        <v>44782.041666666664</v>
      </c>
      <c r="B3747" s="11">
        <v>353.22</v>
      </c>
      <c r="C3747" s="11">
        <v>306.38375</v>
      </c>
      <c r="D3747" s="11">
        <v>0.152867931148437</v>
      </c>
      <c r="E3747" s="8">
        <f t="shared" si="1"/>
        <v>0.06575288149</v>
      </c>
      <c r="F3747" s="8"/>
    </row>
    <row r="3748">
      <c r="A3748" s="10">
        <v>44782.083333333336</v>
      </c>
      <c r="B3748" s="11">
        <v>363.64</v>
      </c>
      <c r="C3748" s="11">
        <v>313.36342</v>
      </c>
      <c r="D3748" s="11">
        <v>0.160441764389729</v>
      </c>
      <c r="E3748" s="8">
        <f t="shared" si="1"/>
        <v>0.07079297628</v>
      </c>
      <c r="F3748" s="8"/>
    </row>
    <row r="3749">
      <c r="A3749" s="10">
        <v>44782.125</v>
      </c>
      <c r="B3749" s="11">
        <v>357.76</v>
      </c>
      <c r="C3749" s="11">
        <v>317.20812</v>
      </c>
      <c r="D3749" s="11">
        <v>0.127839980893301</v>
      </c>
      <c r="E3749" s="8">
        <f t="shared" si="1"/>
        <v>0.07367315422</v>
      </c>
      <c r="F3749" s="8"/>
    </row>
    <row r="3750">
      <c r="A3750" s="10">
        <v>44782.166666666664</v>
      </c>
      <c r="B3750" s="11">
        <v>348.39</v>
      </c>
      <c r="C3750" s="11">
        <v>320.29129</v>
      </c>
      <c r="D3750" s="11">
        <v>0.0877286110402814</v>
      </c>
      <c r="E3750" s="8">
        <f t="shared" si="1"/>
        <v>0.07482409831</v>
      </c>
      <c r="F3750" s="8"/>
    </row>
    <row r="3751">
      <c r="A3751" s="10">
        <v>44782.208333333336</v>
      </c>
      <c r="B3751" s="11">
        <v>333.43</v>
      </c>
      <c r="C3751" s="11">
        <v>324.1544</v>
      </c>
      <c r="D3751" s="11">
        <v>0.0286147588926758</v>
      </c>
      <c r="E3751" s="8">
        <f t="shared" si="1"/>
        <v>0.07413266185</v>
      </c>
      <c r="F3751" s="8"/>
    </row>
    <row r="3752">
      <c r="A3752" s="10">
        <v>44782.25</v>
      </c>
      <c r="B3752" s="11">
        <v>320.36</v>
      </c>
      <c r="C3752" s="11">
        <v>328.2357</v>
      </c>
      <c r="D3752" s="11">
        <v>0.0239940384303108</v>
      </c>
      <c r="E3752" s="8">
        <f t="shared" si="1"/>
        <v>0.073344743</v>
      </c>
      <c r="F3752" s="8"/>
    </row>
    <row r="3753">
      <c r="A3753" s="10">
        <v>44782.291666666664</v>
      </c>
      <c r="B3753" s="11">
        <v>308.2</v>
      </c>
      <c r="C3753" s="11">
        <v>331.13433</v>
      </c>
      <c r="D3753" s="11">
        <v>0.0692598982412967</v>
      </c>
      <c r="E3753" s="8">
        <f t="shared" si="1"/>
        <v>0.07415006316</v>
      </c>
      <c r="F3753" s="8"/>
    </row>
    <row r="3754">
      <c r="A3754" s="10">
        <v>44782.333333333336</v>
      </c>
      <c r="B3754" s="11">
        <v>307.72</v>
      </c>
      <c r="C3754" s="11">
        <v>332.74868</v>
      </c>
      <c r="D3754" s="11">
        <v>0.0752179693094498</v>
      </c>
      <c r="E3754" s="8">
        <f t="shared" si="1"/>
        <v>0.0752424557</v>
      </c>
      <c r="F3754" s="8"/>
    </row>
    <row r="3755">
      <c r="A3755" s="10">
        <v>44782.375</v>
      </c>
      <c r="B3755" s="11">
        <v>309.3</v>
      </c>
      <c r="C3755" s="11">
        <v>335.48793</v>
      </c>
      <c r="D3755" s="11">
        <v>0.078059231519894</v>
      </c>
      <c r="E3755" s="8">
        <f t="shared" si="1"/>
        <v>0.0760235018</v>
      </c>
      <c r="F3755" s="8"/>
    </row>
    <row r="3756">
      <c r="A3756" s="10">
        <v>44782.416666666664</v>
      </c>
      <c r="B3756" s="11">
        <v>312.06</v>
      </c>
      <c r="C3756" s="11">
        <v>340.54621</v>
      </c>
      <c r="D3756" s="11">
        <v>0.0836485891297982</v>
      </c>
      <c r="E3756" s="8">
        <f t="shared" si="1"/>
        <v>0.07731448858</v>
      </c>
      <c r="F3756" s="8"/>
    </row>
    <row r="3757">
      <c r="A3757" s="10">
        <v>44782.458333333336</v>
      </c>
      <c r="B3757" s="11">
        <v>325.7</v>
      </c>
      <c r="C3757" s="11">
        <v>347.68877</v>
      </c>
      <c r="D3757" s="11">
        <v>0.0632426810909077</v>
      </c>
      <c r="E3757" s="8">
        <f t="shared" si="1"/>
        <v>0.07768624634</v>
      </c>
      <c r="F3757" s="8"/>
    </row>
    <row r="3758">
      <c r="A3758" s="10">
        <v>44782.5</v>
      </c>
      <c r="B3758" s="11">
        <v>334.71</v>
      </c>
      <c r="C3758" s="11">
        <v>354.42494</v>
      </c>
      <c r="D3758" s="11">
        <v>0.0556251487268362</v>
      </c>
      <c r="E3758" s="8">
        <f t="shared" si="1"/>
        <v>0.0778732645</v>
      </c>
      <c r="F3758" s="8"/>
    </row>
    <row r="3759">
      <c r="A3759" s="10">
        <v>44782.541666666664</v>
      </c>
      <c r="B3759" s="11">
        <v>346.85</v>
      </c>
      <c r="C3759" s="11">
        <v>358.51023</v>
      </c>
      <c r="D3759" s="11">
        <v>0.0325241207203486</v>
      </c>
      <c r="E3759" s="8">
        <f t="shared" si="1"/>
        <v>0.07795572301</v>
      </c>
      <c r="F3759" s="8"/>
    </row>
    <row r="3760">
      <c r="A3760" s="10">
        <v>44782.583333333336</v>
      </c>
      <c r="B3760" s="11">
        <v>331.02</v>
      </c>
      <c r="C3760" s="11">
        <v>357.86988</v>
      </c>
      <c r="D3760" s="11">
        <v>0.0750269343706713</v>
      </c>
      <c r="E3760" s="8">
        <f t="shared" si="1"/>
        <v>0.07920416851</v>
      </c>
      <c r="F3760" s="8"/>
    </row>
    <row r="3761">
      <c r="A3761" s="10">
        <v>44782.625</v>
      </c>
      <c r="B3761" s="11">
        <v>320.67</v>
      </c>
      <c r="C3761" s="11">
        <v>354.90005</v>
      </c>
      <c r="D3761" s="11">
        <v>0.0964498314384571</v>
      </c>
      <c r="E3761" s="8">
        <f t="shared" si="1"/>
        <v>0.07969802137</v>
      </c>
      <c r="F3761" s="8"/>
    </row>
    <row r="3762">
      <c r="A3762" s="10">
        <v>44782.666666666664</v>
      </c>
      <c r="B3762" s="11">
        <v>333.95</v>
      </c>
      <c r="C3762" s="11">
        <v>350.54593</v>
      </c>
      <c r="D3762" s="11">
        <v>0.0473430970942952</v>
      </c>
      <c r="E3762" s="8">
        <f t="shared" si="1"/>
        <v>0.07867168292</v>
      </c>
      <c r="F3762" s="8"/>
    </row>
    <row r="3763">
      <c r="A3763" s="10">
        <v>44782.708333333336</v>
      </c>
      <c r="B3763" s="11">
        <v>345.49</v>
      </c>
      <c r="C3763" s="11">
        <v>346.00431</v>
      </c>
      <c r="D3763" s="11">
        <v>0.00148642657081342</v>
      </c>
      <c r="E3763" s="8">
        <f t="shared" si="1"/>
        <v>0.07603748978</v>
      </c>
      <c r="F3763" s="8"/>
    </row>
    <row r="3764">
      <c r="A3764" s="10">
        <v>44782.75</v>
      </c>
      <c r="B3764" s="11">
        <v>351.33</v>
      </c>
      <c r="C3764" s="11">
        <v>341.21826</v>
      </c>
      <c r="D3764" s="11">
        <v>0.0296342288364051</v>
      </c>
      <c r="E3764" s="8">
        <f t="shared" si="1"/>
        <v>0.07470139441</v>
      </c>
      <c r="F3764" s="8"/>
    </row>
    <row r="3765">
      <c r="A3765" s="10">
        <v>44782.791666666664</v>
      </c>
      <c r="B3765" s="11">
        <v>349.62</v>
      </c>
      <c r="C3765" s="11">
        <v>336.86214</v>
      </c>
      <c r="D3765" s="11">
        <v>0.0378726442811293</v>
      </c>
      <c r="E3765" s="8">
        <f t="shared" si="1"/>
        <v>0.07339425829</v>
      </c>
      <c r="F3765" s="8"/>
    </row>
    <row r="3766">
      <c r="A3766" s="10">
        <v>44782.833333333336</v>
      </c>
      <c r="B3766" s="11">
        <v>349.02</v>
      </c>
      <c r="C3766" s="11">
        <v>332.66307</v>
      </c>
      <c r="D3766" s="11">
        <v>0.0491696598603505</v>
      </c>
      <c r="E3766" s="8">
        <f t="shared" si="1"/>
        <v>0.07227822159</v>
      </c>
      <c r="F3766" s="8"/>
    </row>
    <row r="3767">
      <c r="A3767" s="10">
        <v>44782.875</v>
      </c>
      <c r="B3767" s="11">
        <v>343.58</v>
      </c>
      <c r="C3767" s="11">
        <v>330.16437</v>
      </c>
      <c r="D3767" s="11">
        <v>0.0406331852222575</v>
      </c>
      <c r="E3767" s="8">
        <f t="shared" si="1"/>
        <v>0.0705194834</v>
      </c>
      <c r="F3767" s="8"/>
    </row>
    <row r="3768">
      <c r="A3768" s="10">
        <v>44782.916666666664</v>
      </c>
      <c r="B3768" s="11">
        <v>338.26</v>
      </c>
      <c r="C3768" s="11">
        <v>330.47667</v>
      </c>
      <c r="D3768" s="11">
        <v>0.0235518289384844</v>
      </c>
      <c r="E3768" s="8">
        <f t="shared" si="1"/>
        <v>0.06822320576</v>
      </c>
      <c r="F3768" s="8"/>
    </row>
    <row r="3769">
      <c r="A3769" s="10">
        <v>44782.958333333336</v>
      </c>
      <c r="B3769" s="11">
        <v>333.14</v>
      </c>
      <c r="C3769" s="11">
        <v>333.11559</v>
      </c>
      <c r="D3769" s="12">
        <v>7.3277867301224E-5</v>
      </c>
      <c r="E3769" s="8">
        <f t="shared" si="1"/>
        <v>0.06514506244</v>
      </c>
      <c r="F3769" s="8"/>
    </row>
    <row r="3770">
      <c r="A3770" s="10">
        <v>44783.0</v>
      </c>
      <c r="B3770" s="11">
        <v>328.41</v>
      </c>
      <c r="C3770" s="11">
        <v>331.95463</v>
      </c>
      <c r="D3770" s="11">
        <v>0.0106780556125997</v>
      </c>
      <c r="E3770" s="8">
        <f t="shared" si="1"/>
        <v>0.06045766223</v>
      </c>
      <c r="F3770" s="8"/>
    </row>
    <row r="3771">
      <c r="A3771" s="10">
        <v>44783.041666666664</v>
      </c>
      <c r="B3771" s="11">
        <v>335.63</v>
      </c>
      <c r="C3771" s="11">
        <v>337.89917</v>
      </c>
      <c r="D3771" s="11">
        <v>0.00671552404227578</v>
      </c>
      <c r="E3771" s="8">
        <f t="shared" si="1"/>
        <v>0.0543679786</v>
      </c>
      <c r="F3771" s="8"/>
    </row>
    <row r="3772">
      <c r="A3772" s="10">
        <v>44783.083333333336</v>
      </c>
      <c r="B3772" s="11">
        <v>354.98</v>
      </c>
      <c r="C3772" s="11">
        <v>341.47109</v>
      </c>
      <c r="D3772" s="11">
        <v>0.0395609186124658</v>
      </c>
      <c r="E3772" s="8">
        <f t="shared" si="1"/>
        <v>0.0493312767</v>
      </c>
      <c r="F3772" s="8"/>
    </row>
    <row r="3773">
      <c r="A3773" s="10">
        <v>44783.125</v>
      </c>
      <c r="B3773" s="11">
        <v>357.44</v>
      </c>
      <c r="C3773" s="11">
        <v>341.64674</v>
      </c>
      <c r="D3773" s="11">
        <v>0.0462268716511094</v>
      </c>
      <c r="E3773" s="8">
        <f t="shared" si="1"/>
        <v>0.04593073048</v>
      </c>
      <c r="F3773" s="8"/>
    </row>
    <row r="3774">
      <c r="A3774" s="10">
        <v>44783.166666666664</v>
      </c>
      <c r="B3774" s="11">
        <v>357.88</v>
      </c>
      <c r="C3774" s="11">
        <v>340.06536</v>
      </c>
      <c r="D3774" s="11">
        <v>0.0523859295754204</v>
      </c>
      <c r="E3774" s="8">
        <f t="shared" si="1"/>
        <v>0.04445811875</v>
      </c>
      <c r="F3774" s="8"/>
    </row>
    <row r="3775">
      <c r="A3775" s="10">
        <v>44783.208333333336</v>
      </c>
      <c r="B3775" s="11">
        <v>355.33</v>
      </c>
      <c r="C3775" s="11">
        <v>338.52263</v>
      </c>
      <c r="D3775" s="11">
        <v>0.049649177072741</v>
      </c>
      <c r="E3775" s="8">
        <f t="shared" si="1"/>
        <v>0.04533455284</v>
      </c>
      <c r="F3775" s="8"/>
    </row>
    <row r="3776">
      <c r="A3776" s="10">
        <v>44783.25</v>
      </c>
      <c r="B3776" s="11">
        <v>352.38</v>
      </c>
      <c r="C3776" s="11">
        <v>338.25258</v>
      </c>
      <c r="D3776" s="11">
        <v>0.0417658898566271</v>
      </c>
      <c r="E3776" s="8">
        <f t="shared" si="1"/>
        <v>0.04607504665</v>
      </c>
      <c r="F3776" s="8"/>
    </row>
    <row r="3777">
      <c r="A3777" s="10">
        <v>44783.291666666664</v>
      </c>
      <c r="B3777" s="11">
        <v>352.77</v>
      </c>
      <c r="C3777" s="11">
        <v>338.88259</v>
      </c>
      <c r="D3777" s="11">
        <v>0.0409800043135883</v>
      </c>
      <c r="E3777" s="8">
        <f t="shared" si="1"/>
        <v>0.04489671774</v>
      </c>
      <c r="F3777" s="8"/>
    </row>
    <row r="3778">
      <c r="A3778" s="10">
        <v>44783.333333333336</v>
      </c>
      <c r="B3778" s="11">
        <v>352.38</v>
      </c>
      <c r="C3778" s="11">
        <v>340.19174</v>
      </c>
      <c r="D3778" s="11">
        <v>0.0358276188598818</v>
      </c>
      <c r="E3778" s="8">
        <f t="shared" si="1"/>
        <v>0.04325545314</v>
      </c>
      <c r="F3778" s="8"/>
    </row>
    <row r="3779">
      <c r="A3779" s="10">
        <v>44783.375</v>
      </c>
      <c r="B3779" s="11">
        <v>351.46</v>
      </c>
      <c r="C3779" s="11">
        <v>342.76597</v>
      </c>
      <c r="D3779" s="11">
        <v>0.0253643324044099</v>
      </c>
      <c r="E3779" s="8">
        <f t="shared" si="1"/>
        <v>0.04105983234</v>
      </c>
      <c r="F3779" s="8"/>
    </row>
    <row r="3780">
      <c r="A3780" s="10">
        <v>44783.416666666664</v>
      </c>
      <c r="B3780" s="11">
        <v>351.23</v>
      </c>
      <c r="C3780" s="11">
        <v>346.9185</v>
      </c>
      <c r="D3780" s="11">
        <v>0.0124279910122983</v>
      </c>
      <c r="E3780" s="8">
        <f t="shared" si="1"/>
        <v>0.03809230742</v>
      </c>
      <c r="F3780" s="8"/>
    </row>
    <row r="3781">
      <c r="A3781" s="10">
        <v>44783.458333333336</v>
      </c>
      <c r="B3781" s="11">
        <v>355.85</v>
      </c>
      <c r="C3781" s="11">
        <v>353.04305</v>
      </c>
      <c r="D3781" s="11">
        <v>0.00795073008801626</v>
      </c>
      <c r="E3781" s="8">
        <f t="shared" si="1"/>
        <v>0.03578847613</v>
      </c>
      <c r="F3781" s="8"/>
    </row>
    <row r="3782">
      <c r="A3782" s="10">
        <v>44783.5</v>
      </c>
      <c r="B3782" s="11">
        <v>359.71</v>
      </c>
      <c r="C3782" s="11">
        <v>359.56956</v>
      </c>
      <c r="D3782" s="11">
        <v>3.90578112340642E-4</v>
      </c>
      <c r="E3782" s="8">
        <f t="shared" si="1"/>
        <v>0.03348703568</v>
      </c>
      <c r="F3782" s="8"/>
    </row>
    <row r="3783">
      <c r="A3783" s="10">
        <v>44783.541666666664</v>
      </c>
      <c r="B3783" s="11">
        <v>357.9</v>
      </c>
      <c r="C3783" s="11">
        <v>364.64913</v>
      </c>
      <c r="D3783" s="11">
        <v>0.018508559173033</v>
      </c>
      <c r="E3783" s="8">
        <f t="shared" si="1"/>
        <v>0.03290305395</v>
      </c>
      <c r="F3783" s="8"/>
    </row>
    <row r="3784">
      <c r="A3784" s="10">
        <v>44783.583333333336</v>
      </c>
      <c r="B3784" s="11">
        <v>343.61</v>
      </c>
      <c r="C3784" s="11">
        <v>366.41577</v>
      </c>
      <c r="D3784" s="11">
        <v>0.0622401432121766</v>
      </c>
      <c r="E3784" s="8">
        <f t="shared" si="1"/>
        <v>0.03237027099</v>
      </c>
      <c r="F3784" s="8"/>
    </row>
    <row r="3785">
      <c r="A3785" s="10">
        <v>44783.625</v>
      </c>
      <c r="B3785" s="11">
        <v>334.94</v>
      </c>
      <c r="C3785" s="11">
        <v>366.285</v>
      </c>
      <c r="D3785" s="11">
        <v>0.0855754398897034</v>
      </c>
      <c r="E3785" s="8">
        <f t="shared" si="1"/>
        <v>0.03191717134</v>
      </c>
      <c r="F3785" s="8"/>
    </row>
    <row r="3786">
      <c r="A3786" s="10">
        <v>44783.666666666664</v>
      </c>
      <c r="B3786" s="11">
        <v>341.23</v>
      </c>
      <c r="C3786" s="11">
        <v>364.24213</v>
      </c>
      <c r="D3786" s="11">
        <v>0.0631781117686742</v>
      </c>
      <c r="E3786" s="8">
        <f t="shared" si="1"/>
        <v>0.03257696362</v>
      </c>
      <c r="F3786" s="8"/>
    </row>
    <row r="3787">
      <c r="A3787" s="10">
        <v>44783.708333333336</v>
      </c>
      <c r="B3787" s="11">
        <v>344.18</v>
      </c>
      <c r="C3787" s="11">
        <v>361.92245</v>
      </c>
      <c r="D3787" s="11">
        <v>0.0490227948003778</v>
      </c>
      <c r="E3787" s="8">
        <f t="shared" si="1"/>
        <v>0.03455764563</v>
      </c>
      <c r="F3787" s="8"/>
    </row>
    <row r="3788">
      <c r="A3788" s="10">
        <v>44783.75</v>
      </c>
      <c r="B3788" s="11">
        <v>340.72</v>
      </c>
      <c r="C3788" s="11">
        <v>359.53577</v>
      </c>
      <c r="D3788" s="11">
        <v>0.0523335132968827</v>
      </c>
      <c r="E3788" s="8">
        <f t="shared" si="1"/>
        <v>0.03550344915</v>
      </c>
      <c r="F3788" s="8"/>
    </row>
    <row r="3789">
      <c r="A3789" s="10">
        <v>44783.791666666664</v>
      </c>
      <c r="B3789" s="11">
        <v>336.52</v>
      </c>
      <c r="C3789" s="11">
        <v>357.38815</v>
      </c>
      <c r="D3789" s="11">
        <v>0.0583907160883762</v>
      </c>
      <c r="E3789" s="8">
        <f t="shared" si="1"/>
        <v>0.03635836881</v>
      </c>
      <c r="F3789" s="8"/>
    </row>
    <row r="3790">
      <c r="A3790" s="10">
        <v>44783.833333333336</v>
      </c>
      <c r="B3790" s="11">
        <v>335.79</v>
      </c>
      <c r="C3790" s="11">
        <v>354.6291</v>
      </c>
      <c r="D3790" s="11">
        <v>0.0531233900432874</v>
      </c>
      <c r="E3790" s="8">
        <f t="shared" si="1"/>
        <v>0.03652310756</v>
      </c>
      <c r="F3790" s="8"/>
    </row>
    <row r="3791">
      <c r="A3791" s="10">
        <v>44783.875</v>
      </c>
      <c r="B3791" s="11">
        <v>330.11</v>
      </c>
      <c r="C3791" s="11">
        <v>352.07056</v>
      </c>
      <c r="D3791" s="11">
        <v>0.0623754511027561</v>
      </c>
      <c r="E3791" s="8">
        <f t="shared" si="1"/>
        <v>0.03742903531</v>
      </c>
      <c r="F3791" s="8"/>
    </row>
    <row r="3792">
      <c r="A3792" s="10">
        <v>44783.916666666664</v>
      </c>
      <c r="B3792" s="11">
        <v>333.51</v>
      </c>
      <c r="C3792" s="11">
        <v>350.61886</v>
      </c>
      <c r="D3792" s="11">
        <v>0.0487961771366206</v>
      </c>
      <c r="E3792" s="13">
        <f t="shared" si="1"/>
        <v>0.03848088315</v>
      </c>
      <c r="F3792" s="8"/>
    </row>
    <row r="3793">
      <c r="A3793" s="10">
        <v>44783.958333333336</v>
      </c>
      <c r="B3793" s="11">
        <v>336.75</v>
      </c>
      <c r="C3793" s="11">
        <v>350.29071</v>
      </c>
      <c r="D3793" s="11">
        <v>0.0386556354863079</v>
      </c>
      <c r="E3793" s="8">
        <f t="shared" si="1"/>
        <v>0.04008848138</v>
      </c>
      <c r="F3793" s="8"/>
    </row>
    <row r="3794">
      <c r="A3794" s="10">
        <v>44784.0</v>
      </c>
      <c r="B3794" s="11">
        <v>339.54</v>
      </c>
      <c r="C3794" s="11">
        <v>348.00035</v>
      </c>
      <c r="D3794" s="11">
        <v>0.0243113261236662</v>
      </c>
      <c r="E3794" s="8">
        <f t="shared" si="1"/>
        <v>0.04065653432</v>
      </c>
      <c r="F3794" s="8"/>
    </row>
    <row r="3795">
      <c r="A3795" s="10">
        <v>44784.041666666664</v>
      </c>
      <c r="B3795" s="11">
        <v>347.79</v>
      </c>
      <c r="C3795" s="11">
        <v>349.73884</v>
      </c>
      <c r="D3795" s="11">
        <v>0.00557227215598919</v>
      </c>
      <c r="E3795" s="8">
        <f t="shared" si="1"/>
        <v>0.04060889883</v>
      </c>
      <c r="F3795" s="8"/>
    </row>
    <row r="3796">
      <c r="A3796" s="10">
        <v>44784.083333333336</v>
      </c>
      <c r="B3796" s="11">
        <v>362.52</v>
      </c>
      <c r="C3796" s="11">
        <v>349.93584</v>
      </c>
      <c r="D3796" s="11">
        <v>0.035961335083597</v>
      </c>
      <c r="E3796" s="8">
        <f t="shared" si="1"/>
        <v>0.04045891618</v>
      </c>
      <c r="F3796" s="8"/>
    </row>
    <row r="3797">
      <c r="A3797" s="10">
        <v>44784.125</v>
      </c>
      <c r="B3797" s="11">
        <v>368.48</v>
      </c>
      <c r="C3797" s="11">
        <v>348.36201</v>
      </c>
      <c r="D3797" s="11">
        <v>0.0577502409060047</v>
      </c>
      <c r="E3797" s="8">
        <f t="shared" si="1"/>
        <v>0.04093905657</v>
      </c>
      <c r="F3797" s="8"/>
    </row>
    <row r="3798">
      <c r="A3798" s="10">
        <v>44784.166666666664</v>
      </c>
      <c r="B3798" s="11">
        <v>367.89</v>
      </c>
      <c r="C3798" s="11">
        <v>345.60169</v>
      </c>
      <c r="D3798" s="11">
        <v>0.0644913223659293</v>
      </c>
      <c r="E3798" s="8">
        <f t="shared" si="1"/>
        <v>0.04144344793</v>
      </c>
      <c r="F3798" s="8"/>
    </row>
    <row r="3799">
      <c r="A3799" s="10">
        <v>44784.208333333336</v>
      </c>
      <c r="B3799" s="11">
        <v>361.95</v>
      </c>
      <c r="C3799" s="11">
        <v>342.3676</v>
      </c>
      <c r="D3799" s="11">
        <v>0.0571970011180964</v>
      </c>
      <c r="E3799" s="8">
        <f t="shared" si="1"/>
        <v>0.0417579406</v>
      </c>
      <c r="F3799" s="8"/>
    </row>
    <row r="3800">
      <c r="A3800" s="10">
        <v>44784.25</v>
      </c>
      <c r="B3800" s="11">
        <v>361.65</v>
      </c>
      <c r="C3800" s="11">
        <v>340.6495</v>
      </c>
      <c r="D3800" s="11">
        <v>0.06164840987584</v>
      </c>
      <c r="E3800" s="8">
        <f t="shared" si="1"/>
        <v>0.04258637893</v>
      </c>
      <c r="F3800" s="8"/>
    </row>
    <row r="3801">
      <c r="A3801" s="10">
        <v>44784.291666666664</v>
      </c>
      <c r="B3801" s="11">
        <v>365.27</v>
      </c>
      <c r="C3801" s="11">
        <v>340.42325</v>
      </c>
      <c r="D3801" s="11">
        <v>0.0729878173714632</v>
      </c>
      <c r="E3801" s="8">
        <f t="shared" si="1"/>
        <v>0.04392003781</v>
      </c>
      <c r="F3801" s="8"/>
    </row>
    <row r="3802">
      <c r="A3802" s="10">
        <v>44784.333333333336</v>
      </c>
      <c r="B3802" s="11">
        <v>366.64</v>
      </c>
      <c r="C3802" s="11">
        <v>341.24641</v>
      </c>
      <c r="D3802" s="11">
        <v>0.0744142333980889</v>
      </c>
      <c r="E3802" s="8">
        <f t="shared" si="1"/>
        <v>0.04552781342</v>
      </c>
      <c r="F3802" s="8"/>
    </row>
    <row r="3803">
      <c r="A3803" s="10">
        <v>44784.375</v>
      </c>
      <c r="B3803" s="11">
        <v>373.16</v>
      </c>
      <c r="C3803" s="11">
        <v>343.19364</v>
      </c>
      <c r="D3803" s="11">
        <v>0.0873161868617379</v>
      </c>
      <c r="E3803" s="8">
        <f t="shared" si="1"/>
        <v>0.04810914069</v>
      </c>
      <c r="F3803" s="8"/>
    </row>
    <row r="3804">
      <c r="A3804" s="10">
        <v>44784.416666666664</v>
      </c>
      <c r="B3804" s="11">
        <v>375.37</v>
      </c>
      <c r="C3804" s="11">
        <v>346.89657</v>
      </c>
      <c r="D3804" s="11">
        <v>0.0820804598903933</v>
      </c>
      <c r="E3804" s="8">
        <f t="shared" si="1"/>
        <v>0.05101132689</v>
      </c>
      <c r="F3804" s="8"/>
    </row>
    <row r="3805">
      <c r="A3805" s="10">
        <v>44784.458333333336</v>
      </c>
      <c r="B3805" s="11">
        <v>382.71</v>
      </c>
      <c r="C3805" s="11">
        <v>353.52454</v>
      </c>
      <c r="D3805" s="11">
        <v>0.0825556834046088</v>
      </c>
      <c r="E3805" s="8">
        <f t="shared" si="1"/>
        <v>0.05411986661</v>
      </c>
      <c r="F3805" s="8"/>
    </row>
    <row r="3806">
      <c r="A3806" s="10">
        <v>44784.5</v>
      </c>
      <c r="B3806" s="11">
        <v>388.28</v>
      </c>
      <c r="C3806" s="11">
        <v>361.62775</v>
      </c>
      <c r="D3806" s="11">
        <v>0.0737007876193129</v>
      </c>
      <c r="E3806" s="8">
        <f t="shared" si="1"/>
        <v>0.05717445867</v>
      </c>
      <c r="F3806" s="8"/>
    </row>
    <row r="3807">
      <c r="A3807" s="10">
        <v>44784.541666666664</v>
      </c>
      <c r="B3807" s="11">
        <v>385.25</v>
      </c>
      <c r="C3807" s="11">
        <v>368.90552</v>
      </c>
      <c r="D3807" s="11">
        <v>0.0443053278248587</v>
      </c>
      <c r="E3807" s="8">
        <f t="shared" si="1"/>
        <v>0.05824932403</v>
      </c>
      <c r="F3807" s="8"/>
    </row>
    <row r="3808">
      <c r="A3808" s="10">
        <v>44784.583333333336</v>
      </c>
      <c r="B3808" s="11">
        <v>358.32</v>
      </c>
      <c r="C3808" s="11">
        <v>373.45306</v>
      </c>
      <c r="D3808" s="11">
        <v>0.040521986886384</v>
      </c>
      <c r="E3808" s="8">
        <f t="shared" si="1"/>
        <v>0.05734440085</v>
      </c>
      <c r="F3808" s="8"/>
    </row>
    <row r="3809">
      <c r="A3809" s="10">
        <v>44784.625</v>
      </c>
      <c r="B3809" s="11">
        <v>344.07</v>
      </c>
      <c r="C3809" s="11">
        <v>376.62164</v>
      </c>
      <c r="D3809" s="11">
        <v>0.0864306150862707</v>
      </c>
      <c r="E3809" s="8">
        <f t="shared" si="1"/>
        <v>0.05738003315</v>
      </c>
      <c r="F3809" s="8"/>
    </row>
    <row r="3810">
      <c r="A3810" s="10">
        <v>44784.666666666664</v>
      </c>
      <c r="B3810" s="11">
        <v>347.97</v>
      </c>
      <c r="C3810" s="11">
        <v>377.31932</v>
      </c>
      <c r="D3810" s="11">
        <v>0.0777837721111126</v>
      </c>
      <c r="E3810" s="8">
        <f t="shared" si="1"/>
        <v>0.05798860233</v>
      </c>
      <c r="F3810" s="8"/>
    </row>
    <row r="3811">
      <c r="A3811" s="10">
        <v>44784.708333333336</v>
      </c>
      <c r="B3811" s="11">
        <v>349.41</v>
      </c>
      <c r="C3811" s="11">
        <v>377.18298</v>
      </c>
      <c r="D3811" s="11">
        <v>0.0736326437635122</v>
      </c>
      <c r="E3811" s="8">
        <f t="shared" si="1"/>
        <v>0.05901401271</v>
      </c>
      <c r="F3811" s="8"/>
    </row>
    <row r="3812">
      <c r="A3812" s="10">
        <v>44784.75</v>
      </c>
      <c r="B3812" s="11">
        <v>348.98</v>
      </c>
      <c r="C3812" s="11">
        <v>376.67163</v>
      </c>
      <c r="D3812" s="11">
        <v>0.0735166330418884</v>
      </c>
      <c r="E3812" s="8">
        <f t="shared" si="1"/>
        <v>0.0598966427</v>
      </c>
      <c r="F3812" s="8"/>
    </row>
    <row r="3813">
      <c r="A3813" s="10">
        <v>44784.791666666664</v>
      </c>
      <c r="B3813" s="11">
        <v>344.29</v>
      </c>
      <c r="C3813" s="11">
        <v>375.60671</v>
      </c>
      <c r="D3813" s="11">
        <v>0.0833763326539081</v>
      </c>
      <c r="E3813" s="8">
        <f t="shared" si="1"/>
        <v>0.06093771005</v>
      </c>
      <c r="F3813" s="8"/>
    </row>
    <row r="3814">
      <c r="A3814" s="10">
        <v>44784.833333333336</v>
      </c>
      <c r="B3814" s="11">
        <v>338.86</v>
      </c>
      <c r="C3814" s="11">
        <v>372.84519</v>
      </c>
      <c r="D3814" s="11">
        <v>0.0911509412257671</v>
      </c>
      <c r="E3814" s="8">
        <f t="shared" si="1"/>
        <v>0.06252219135</v>
      </c>
      <c r="F3814" s="8"/>
    </row>
    <row r="3815">
      <c r="A3815" s="10">
        <v>44784.875</v>
      </c>
      <c r="B3815" s="11">
        <v>333.14</v>
      </c>
      <c r="C3815" s="11">
        <v>369.10526</v>
      </c>
      <c r="D3815" s="11">
        <v>0.097439034057656</v>
      </c>
      <c r="E3815" s="8">
        <f t="shared" si="1"/>
        <v>0.06398317398</v>
      </c>
      <c r="F3815" s="8"/>
    </row>
    <row r="3816">
      <c r="A3816" s="10">
        <v>44784.916666666664</v>
      </c>
      <c r="B3816" s="11">
        <v>332.0</v>
      </c>
      <c r="C3816" s="11">
        <v>365.4447</v>
      </c>
      <c r="D3816" s="11">
        <v>0.0915178137759283</v>
      </c>
      <c r="E3816" s="8">
        <f t="shared" si="1"/>
        <v>0.06576324217</v>
      </c>
      <c r="F3816" s="8"/>
    </row>
    <row r="3817">
      <c r="A3817" s="10">
        <v>44784.958333333336</v>
      </c>
      <c r="B3817" s="11">
        <v>331.61</v>
      </c>
      <c r="C3817" s="11">
        <v>362.19058</v>
      </c>
      <c r="D3817" s="11">
        <v>0.0844322897630302</v>
      </c>
      <c r="E3817" s="8">
        <f t="shared" si="1"/>
        <v>0.06767060277</v>
      </c>
      <c r="F3817" s="8"/>
    </row>
    <row r="3818">
      <c r="A3818" s="10">
        <v>44785.0</v>
      </c>
      <c r="B3818" s="11">
        <v>337.64</v>
      </c>
      <c r="C3818" s="11">
        <v>353.54705</v>
      </c>
      <c r="D3818" s="11">
        <v>0.0449927385902386</v>
      </c>
      <c r="E3818" s="8">
        <f t="shared" si="1"/>
        <v>0.06853232828</v>
      </c>
      <c r="F3818" s="8"/>
    </row>
    <row r="3819">
      <c r="A3819" s="10">
        <v>44785.041666666664</v>
      </c>
      <c r="B3819" s="11">
        <v>346.29</v>
      </c>
      <c r="C3819" s="11">
        <v>354.21897</v>
      </c>
      <c r="D3819" s="11">
        <v>0.0223843742756069</v>
      </c>
      <c r="E3819" s="8">
        <f t="shared" si="1"/>
        <v>0.06923283254</v>
      </c>
      <c r="F3819" s="8"/>
    </row>
    <row r="3820">
      <c r="A3820" s="10">
        <v>44785.083333333336</v>
      </c>
      <c r="B3820" s="11">
        <v>354.39</v>
      </c>
      <c r="C3820" s="11">
        <v>352.32299</v>
      </c>
      <c r="D3820" s="11">
        <v>0.00586680420712818</v>
      </c>
      <c r="E3820" s="8">
        <f t="shared" si="1"/>
        <v>0.06797889375</v>
      </c>
      <c r="F3820" s="8"/>
    </row>
    <row r="3821">
      <c r="A3821" s="10">
        <v>44785.125</v>
      </c>
      <c r="B3821" s="11">
        <v>351.32</v>
      </c>
      <c r="C3821" s="11">
        <v>348.29831</v>
      </c>
      <c r="D3821" s="11">
        <v>0.00867558042414842</v>
      </c>
      <c r="E3821" s="8">
        <f t="shared" si="1"/>
        <v>0.06593411623</v>
      </c>
      <c r="F3821" s="8"/>
    </row>
    <row r="3822">
      <c r="A3822" s="10">
        <v>44785.166666666664</v>
      </c>
      <c r="B3822" s="11">
        <v>344.82</v>
      </c>
      <c r="C3822" s="11">
        <v>342.93627</v>
      </c>
      <c r="D3822" s="11">
        <v>0.0054929447970027</v>
      </c>
      <c r="E3822" s="8">
        <f t="shared" si="1"/>
        <v>0.0634758505</v>
      </c>
      <c r="F3822" s="8"/>
    </row>
    <row r="3823">
      <c r="A3823" s="10">
        <v>44785.208333333336</v>
      </c>
      <c r="B3823" s="11">
        <v>333.42</v>
      </c>
      <c r="C3823" s="11">
        <v>337.08542</v>
      </c>
      <c r="D3823" s="11">
        <v>0.0108738609934537</v>
      </c>
      <c r="E3823" s="8">
        <f t="shared" si="1"/>
        <v>0.06154571966</v>
      </c>
      <c r="F3823" s="8"/>
    </row>
    <row r="3824">
      <c r="A3824" s="10">
        <v>44785.25</v>
      </c>
      <c r="B3824" s="11">
        <v>332.48</v>
      </c>
      <c r="C3824" s="11">
        <v>332.6529</v>
      </c>
      <c r="D3824" s="11">
        <v>5.19760988104928E-4</v>
      </c>
      <c r="E3824" s="8">
        <f t="shared" si="1"/>
        <v>0.05899869263</v>
      </c>
      <c r="F3824" s="8"/>
    </row>
    <row r="3825">
      <c r="A3825" s="10">
        <v>44785.291666666664</v>
      </c>
      <c r="B3825" s="11">
        <v>333.02</v>
      </c>
      <c r="C3825" s="11">
        <v>329.79301</v>
      </c>
      <c r="D3825" s="11">
        <v>0.00978489507706667</v>
      </c>
      <c r="E3825" s="8">
        <f t="shared" si="1"/>
        <v>0.05636523753</v>
      </c>
      <c r="F3825" s="8"/>
    </row>
    <row r="3826">
      <c r="A3826" s="10">
        <v>44785.333333333336</v>
      </c>
      <c r="B3826" s="11">
        <v>339.07</v>
      </c>
      <c r="C3826" s="11">
        <v>328.32033</v>
      </c>
      <c r="D3826" s="11">
        <v>0.0327414083678582</v>
      </c>
      <c r="E3826" s="8">
        <f t="shared" si="1"/>
        <v>0.05462886982</v>
      </c>
      <c r="F3826" s="8"/>
    </row>
    <row r="3827">
      <c r="A3827" s="10">
        <v>44785.375</v>
      </c>
      <c r="B3827" s="11">
        <v>350.17</v>
      </c>
      <c r="C3827" s="11">
        <v>328.96345</v>
      </c>
      <c r="D3827" s="11">
        <v>0.0644647604467912</v>
      </c>
      <c r="E3827" s="8">
        <f t="shared" si="1"/>
        <v>0.05367672705</v>
      </c>
      <c r="F3827" s="8"/>
    </row>
    <row r="3828">
      <c r="A3828" s="10">
        <v>44785.416666666664</v>
      </c>
      <c r="B3828" s="11">
        <v>359.4</v>
      </c>
      <c r="C3828" s="11">
        <v>333.05606</v>
      </c>
      <c r="D3828" s="11">
        <v>0.079097614978091</v>
      </c>
      <c r="E3828" s="8">
        <f t="shared" si="1"/>
        <v>0.05355244185</v>
      </c>
      <c r="F3828" s="8"/>
    </row>
    <row r="3829">
      <c r="A3829" s="10">
        <v>44785.458333333336</v>
      </c>
      <c r="B3829" s="11">
        <v>365.73</v>
      </c>
      <c r="C3829" s="11">
        <v>341.45145</v>
      </c>
      <c r="D3829" s="11">
        <v>0.0711039592890877</v>
      </c>
      <c r="E3829" s="8">
        <f t="shared" si="1"/>
        <v>0.05307528668</v>
      </c>
      <c r="F3829" s="8"/>
    </row>
    <row r="3830">
      <c r="A3830" s="10">
        <v>44785.5</v>
      </c>
      <c r="B3830" s="11">
        <v>373.29</v>
      </c>
      <c r="C3830" s="11">
        <v>351.55189</v>
      </c>
      <c r="D3830" s="11">
        <v>0.0618347123663593</v>
      </c>
      <c r="E3830" s="8">
        <f t="shared" si="1"/>
        <v>0.05258086687</v>
      </c>
      <c r="F3830" s="8"/>
    </row>
    <row r="3831">
      <c r="A3831" s="10">
        <v>44785.541666666664</v>
      </c>
      <c r="B3831" s="11">
        <v>374.34</v>
      </c>
      <c r="C3831" s="11">
        <v>360.02942</v>
      </c>
      <c r="D3831" s="11">
        <v>0.0397483627865743</v>
      </c>
      <c r="E3831" s="8">
        <f t="shared" si="1"/>
        <v>0.05239099333</v>
      </c>
      <c r="F3831" s="8"/>
    </row>
    <row r="3832">
      <c r="A3832" s="10">
        <v>44785.583333333336</v>
      </c>
      <c r="B3832" s="11">
        <v>350.07</v>
      </c>
      <c r="C3832" s="11">
        <v>365.36786</v>
      </c>
      <c r="D3832" s="11">
        <v>0.0418697473828158</v>
      </c>
      <c r="E3832" s="8">
        <f t="shared" si="1"/>
        <v>0.05244715002</v>
      </c>
      <c r="F3832" s="8"/>
    </row>
    <row r="3833">
      <c r="A3833" s="10">
        <v>44785.625</v>
      </c>
      <c r="B3833" s="11">
        <v>339.89</v>
      </c>
      <c r="C3833" s="11">
        <v>369.63416</v>
      </c>
      <c r="D3833" s="11">
        <v>0.0804691860730621</v>
      </c>
      <c r="E3833" s="8">
        <f t="shared" si="1"/>
        <v>0.05219875714</v>
      </c>
      <c r="F3833" s="8"/>
    </row>
    <row r="3834">
      <c r="A3834" s="10">
        <v>44785.666666666664</v>
      </c>
      <c r="B3834" s="11">
        <v>336.2</v>
      </c>
      <c r="C3834" s="11">
        <v>371.79353</v>
      </c>
      <c r="D3834" s="11">
        <v>0.0957346675720795</v>
      </c>
      <c r="E3834" s="8">
        <f t="shared" si="1"/>
        <v>0.05294671112</v>
      </c>
      <c r="F3834" s="8"/>
    </row>
    <row r="3835">
      <c r="A3835" s="10">
        <v>44785.708333333336</v>
      </c>
      <c r="B3835" s="11">
        <v>335.17</v>
      </c>
      <c r="C3835" s="11">
        <v>372.91479</v>
      </c>
      <c r="D3835" s="11">
        <v>0.101215588687163</v>
      </c>
      <c r="E3835" s="8">
        <f t="shared" si="1"/>
        <v>0.05409600049</v>
      </c>
      <c r="F3835" s="8"/>
    </row>
    <row r="3836">
      <c r="A3836" s="10">
        <v>44785.75</v>
      </c>
      <c r="B3836" s="11">
        <v>342.95</v>
      </c>
      <c r="C3836" s="11">
        <v>372.62129</v>
      </c>
      <c r="D3836" s="11">
        <v>0.0796285418903466</v>
      </c>
      <c r="E3836" s="8">
        <f t="shared" si="1"/>
        <v>0.05435066336</v>
      </c>
      <c r="F3836" s="8"/>
    </row>
    <row r="3837">
      <c r="A3837" s="10">
        <v>44785.791666666664</v>
      </c>
      <c r="B3837" s="11">
        <v>343.04</v>
      </c>
      <c r="C3837" s="11">
        <v>370.51874</v>
      </c>
      <c r="D3837" s="11">
        <v>0.0741628884951944</v>
      </c>
      <c r="E3837" s="8">
        <f t="shared" si="1"/>
        <v>0.05396676985</v>
      </c>
      <c r="F3837" s="8"/>
    </row>
    <row r="3838">
      <c r="A3838" s="10">
        <v>44785.833333333336</v>
      </c>
      <c r="B3838" s="11">
        <v>341.18</v>
      </c>
      <c r="C3838" s="11">
        <v>366.46159</v>
      </c>
      <c r="D3838" s="11">
        <v>0.068988376107848</v>
      </c>
      <c r="E3838" s="8">
        <f t="shared" si="1"/>
        <v>0.05304332964</v>
      </c>
      <c r="F3838" s="8"/>
    </row>
    <row r="3839">
      <c r="A3839" s="10">
        <v>44785.875</v>
      </c>
      <c r="B3839" s="11">
        <v>335.35</v>
      </c>
      <c r="C3839" s="11">
        <v>362.06021</v>
      </c>
      <c r="D3839" s="11">
        <v>0.0737728401582708</v>
      </c>
      <c r="E3839" s="8">
        <f t="shared" si="1"/>
        <v>0.05205723823</v>
      </c>
      <c r="F3839" s="8"/>
    </row>
    <row r="3840">
      <c r="A3840" s="10">
        <v>44785.916666666664</v>
      </c>
      <c r="B3840" s="11">
        <v>327.64</v>
      </c>
      <c r="C3840" s="11">
        <v>359.06788</v>
      </c>
      <c r="D3840" s="11">
        <v>0.0875262916861291</v>
      </c>
      <c r="E3840" s="8">
        <f t="shared" si="1"/>
        <v>0.05189092481</v>
      </c>
      <c r="F3840" s="8"/>
    </row>
    <row r="3841">
      <c r="A3841" s="10">
        <v>44785.958333333336</v>
      </c>
      <c r="B3841" s="11">
        <v>328.57</v>
      </c>
      <c r="C3841" s="11">
        <v>357.71757</v>
      </c>
      <c r="D3841" s="11">
        <v>0.0814820753702425</v>
      </c>
      <c r="E3841" s="8">
        <f t="shared" si="1"/>
        <v>0.05176799921</v>
      </c>
      <c r="F3841" s="8"/>
    </row>
    <row r="3842">
      <c r="A3842" s="10">
        <v>44783.0</v>
      </c>
      <c r="B3842" s="11">
        <v>328.41</v>
      </c>
      <c r="C3842" s="11">
        <v>315.55</v>
      </c>
      <c r="D3842" s="11">
        <v>0.0407542386309618</v>
      </c>
      <c r="E3842" s="8">
        <f t="shared" si="1"/>
        <v>0.05159139504</v>
      </c>
      <c r="F3842" s="8"/>
    </row>
    <row r="3843">
      <c r="A3843" s="10">
        <v>44783.041666666664</v>
      </c>
      <c r="B3843" s="11">
        <v>335.63</v>
      </c>
      <c r="C3843" s="11">
        <v>322.38048</v>
      </c>
      <c r="D3843" s="11">
        <v>0.041099014431643</v>
      </c>
      <c r="E3843" s="8">
        <f t="shared" si="1"/>
        <v>0.05237117172</v>
      </c>
      <c r="F3843" s="8"/>
    </row>
    <row r="3844">
      <c r="A3844" s="10">
        <v>44783.083333333336</v>
      </c>
      <c r="B3844" s="11">
        <v>354.98</v>
      </c>
      <c r="C3844" s="11">
        <v>326.75028</v>
      </c>
      <c r="D3844" s="11">
        <v>0.0863953965089182</v>
      </c>
      <c r="E3844" s="8">
        <f t="shared" si="1"/>
        <v>0.05572652973</v>
      </c>
      <c r="F3844" s="8"/>
    </row>
    <row r="3845">
      <c r="A3845" s="10">
        <v>44783.125</v>
      </c>
      <c r="B3845" s="11">
        <v>357.44</v>
      </c>
      <c r="C3845" s="11">
        <v>328.22643</v>
      </c>
      <c r="D3845" s="11">
        <v>0.08900431936575</v>
      </c>
      <c r="E3845" s="8">
        <f t="shared" si="1"/>
        <v>0.05907356052</v>
      </c>
      <c r="F3845" s="8"/>
    </row>
    <row r="3846">
      <c r="A3846" s="10">
        <v>44783.166666666664</v>
      </c>
      <c r="B3846" s="11">
        <v>357.88</v>
      </c>
      <c r="C3846" s="11">
        <v>328.39831</v>
      </c>
      <c r="D3846" s="11">
        <v>0.0897741830644622</v>
      </c>
      <c r="E3846" s="8">
        <f t="shared" si="1"/>
        <v>0.06258527878</v>
      </c>
      <c r="F3846" s="8"/>
    </row>
    <row r="3847">
      <c r="A3847" s="10">
        <v>44783.208333333336</v>
      </c>
      <c r="B3847" s="11">
        <v>355.33</v>
      </c>
      <c r="C3847" s="11">
        <v>328.53442</v>
      </c>
      <c r="D3847" s="11">
        <v>0.0815609518174685</v>
      </c>
      <c r="E3847" s="8">
        <f t="shared" si="1"/>
        <v>0.06553057423</v>
      </c>
      <c r="F3847" s="8"/>
    </row>
    <row r="3848">
      <c r="A3848" s="10">
        <v>44783.25</v>
      </c>
      <c r="B3848" s="11">
        <v>352.38</v>
      </c>
      <c r="C3848" s="11">
        <v>329.57007</v>
      </c>
      <c r="D3848" s="11">
        <v>0.0692111695701008</v>
      </c>
      <c r="E3848" s="8">
        <f t="shared" si="1"/>
        <v>0.06839271626</v>
      </c>
      <c r="F3848" s="8"/>
    </row>
    <row r="3849">
      <c r="A3849" s="10">
        <v>44783.291666666664</v>
      </c>
      <c r="B3849" s="11">
        <v>352.77</v>
      </c>
      <c r="C3849" s="11">
        <v>330.95696</v>
      </c>
      <c r="D3849" s="11">
        <v>0.065908993121039</v>
      </c>
      <c r="E3849" s="8">
        <f t="shared" si="1"/>
        <v>0.07073122034</v>
      </c>
      <c r="F3849" s="8"/>
    </row>
    <row r="3850">
      <c r="A3850" s="10">
        <v>44783.333333333336</v>
      </c>
      <c r="B3850" s="11">
        <v>352.38</v>
      </c>
      <c r="C3850" s="11">
        <v>332.15762</v>
      </c>
      <c r="D3850" s="11">
        <v>0.0608818789103799</v>
      </c>
      <c r="E3850" s="8">
        <f t="shared" si="1"/>
        <v>0.07190373995</v>
      </c>
      <c r="F3850" s="8"/>
    </row>
    <row r="3851">
      <c r="A3851" s="10">
        <v>44783.375</v>
      </c>
      <c r="B3851" s="11">
        <v>351.46</v>
      </c>
      <c r="C3851" s="11">
        <v>334.65108</v>
      </c>
      <c r="D3851" s="11">
        <v>0.0502281958868921</v>
      </c>
      <c r="E3851" s="8">
        <f t="shared" si="1"/>
        <v>0.07131054976</v>
      </c>
      <c r="F3851" s="8"/>
    </row>
    <row r="3852">
      <c r="A3852" s="10">
        <v>44783.416666666664</v>
      </c>
      <c r="B3852" s="11">
        <v>351.23</v>
      </c>
      <c r="C3852" s="11">
        <v>339.63829</v>
      </c>
      <c r="D3852" s="11">
        <v>0.034129573553088</v>
      </c>
      <c r="E3852" s="8">
        <f t="shared" si="1"/>
        <v>0.06943688136</v>
      </c>
      <c r="F3852" s="8"/>
    </row>
    <row r="3853">
      <c r="A3853" s="10">
        <v>44783.458333333336</v>
      </c>
      <c r="B3853" s="11">
        <v>355.85</v>
      </c>
      <c r="C3853" s="11">
        <v>347.6019</v>
      </c>
      <c r="D3853" s="11">
        <v>0.0237285814605732</v>
      </c>
      <c r="E3853" s="8">
        <f t="shared" si="1"/>
        <v>0.06746290729</v>
      </c>
      <c r="F3853" s="8"/>
    </row>
    <row r="3854">
      <c r="A3854" s="10">
        <v>44783.5</v>
      </c>
      <c r="B3854" s="11">
        <v>359.71</v>
      </c>
      <c r="C3854" s="11">
        <v>356.39444</v>
      </c>
      <c r="D3854" s="11">
        <v>0.00930306320154715</v>
      </c>
      <c r="E3854" s="8">
        <f t="shared" si="1"/>
        <v>0.06527408857</v>
      </c>
      <c r="F3854" s="8"/>
    </row>
    <row r="3855">
      <c r="A3855" s="10">
        <v>44783.541666666664</v>
      </c>
      <c r="B3855" s="11">
        <v>357.9</v>
      </c>
      <c r="C3855" s="11">
        <v>362.91617</v>
      </c>
      <c r="D3855" s="11">
        <v>0.0138218421075039</v>
      </c>
      <c r="E3855" s="8">
        <f t="shared" si="1"/>
        <v>0.06419381688</v>
      </c>
      <c r="F3855" s="8"/>
    </row>
    <row r="3856">
      <c r="A3856" s="10">
        <v>44783.583333333336</v>
      </c>
      <c r="B3856" s="11">
        <v>343.61</v>
      </c>
      <c r="C3856" s="11">
        <v>364.70422</v>
      </c>
      <c r="D3856" s="11">
        <v>0.0578392539576317</v>
      </c>
      <c r="E3856" s="8">
        <f t="shared" si="1"/>
        <v>0.06485921298</v>
      </c>
      <c r="F3856" s="8"/>
    </row>
    <row r="3857">
      <c r="A3857" s="10">
        <v>44783.625</v>
      </c>
      <c r="B3857" s="11">
        <v>334.94</v>
      </c>
      <c r="C3857" s="11">
        <v>364.00553</v>
      </c>
      <c r="D3857" s="11">
        <v>0.0798491440500918</v>
      </c>
      <c r="E3857" s="8">
        <f t="shared" si="1"/>
        <v>0.0648333779</v>
      </c>
      <c r="F3857" s="8"/>
    </row>
    <row r="3858">
      <c r="A3858" s="10">
        <v>44783.666666666664</v>
      </c>
      <c r="B3858" s="11">
        <v>341.23</v>
      </c>
      <c r="C3858" s="11">
        <v>361.06593</v>
      </c>
      <c r="D3858" s="11">
        <v>0.0549371412583844</v>
      </c>
      <c r="E3858" s="8">
        <f t="shared" si="1"/>
        <v>0.06313348097</v>
      </c>
      <c r="F3858" s="8"/>
    </row>
    <row r="3859">
      <c r="A3859" s="10">
        <v>44783.708333333336</v>
      </c>
      <c r="B3859" s="11">
        <v>344.18</v>
      </c>
      <c r="C3859" s="11">
        <v>357.55749</v>
      </c>
      <c r="D3859" s="11">
        <v>0.0374135359323614</v>
      </c>
      <c r="E3859" s="8">
        <f t="shared" si="1"/>
        <v>0.06047506211</v>
      </c>
      <c r="F3859" s="8"/>
    </row>
    <row r="3860">
      <c r="A3860" s="10">
        <v>44783.75</v>
      </c>
      <c r="B3860" s="11">
        <v>340.72</v>
      </c>
      <c r="C3860" s="11">
        <v>353.87883</v>
      </c>
      <c r="D3860" s="11">
        <v>0.0371845639932741</v>
      </c>
      <c r="E3860" s="8">
        <f t="shared" si="1"/>
        <v>0.05870656303</v>
      </c>
      <c r="F3860" s="8"/>
    </row>
    <row r="3861">
      <c r="A3861" s="10">
        <v>44783.791666666664</v>
      </c>
      <c r="B3861" s="11">
        <v>336.52</v>
      </c>
      <c r="C3861" s="11">
        <v>350.26676</v>
      </c>
      <c r="D3861" s="11">
        <v>0.0392465445479325</v>
      </c>
      <c r="E3861" s="8">
        <f t="shared" si="1"/>
        <v>0.05725171536</v>
      </c>
      <c r="F3861" s="8"/>
    </row>
    <row r="3862">
      <c r="A3862" s="10">
        <v>44783.833333333336</v>
      </c>
      <c r="B3862" s="11">
        <v>335.79</v>
      </c>
      <c r="C3862" s="11">
        <v>346.04723</v>
      </c>
      <c r="D3862" s="11">
        <v>0.0296411273108586</v>
      </c>
      <c r="E3862" s="8">
        <f t="shared" si="1"/>
        <v>0.05561224666</v>
      </c>
      <c r="F3862" s="8"/>
    </row>
    <row r="3863">
      <c r="A3863" s="10">
        <v>44783.875</v>
      </c>
      <c r="B3863" s="11">
        <v>330.11</v>
      </c>
      <c r="C3863" s="11">
        <v>342.69551</v>
      </c>
      <c r="D3863" s="11">
        <v>0.0367250507600756</v>
      </c>
      <c r="E3863" s="8">
        <f t="shared" si="1"/>
        <v>0.05406858877</v>
      </c>
      <c r="F3863" s="8"/>
    </row>
    <row r="3864">
      <c r="A3864" s="10">
        <v>44783.916666666664</v>
      </c>
      <c r="B3864" s="11">
        <v>333.51</v>
      </c>
      <c r="C3864" s="11">
        <v>341.74945</v>
      </c>
      <c r="D3864" s="11">
        <v>0.0241096218296767</v>
      </c>
      <c r="E3864" s="8">
        <f t="shared" si="1"/>
        <v>0.05142622753</v>
      </c>
      <c r="F3864" s="8"/>
    </row>
    <row r="3865">
      <c r="A3865" s="10">
        <v>44783.958333333336</v>
      </c>
      <c r="B3865" s="11">
        <v>336.75</v>
      </c>
      <c r="C3865" s="11">
        <v>342.90706</v>
      </c>
      <c r="D3865" s="11">
        <v>0.0179554774987718</v>
      </c>
      <c r="E3865" s="8">
        <f t="shared" si="1"/>
        <v>0.04877928595</v>
      </c>
      <c r="F3865" s="8"/>
    </row>
    <row r="3866">
      <c r="A3866" s="10">
        <v>44784.0</v>
      </c>
      <c r="B3866" s="11">
        <v>339.54</v>
      </c>
      <c r="C3866" s="11">
        <v>336.67553</v>
      </c>
      <c r="D3866" s="11">
        <v>0.00850810274212693</v>
      </c>
      <c r="E3866" s="8">
        <f t="shared" si="1"/>
        <v>0.04743569695</v>
      </c>
      <c r="F3866" s="8"/>
    </row>
    <row r="3867">
      <c r="A3867" s="10">
        <v>44784.041666666664</v>
      </c>
      <c r="B3867" s="11">
        <v>347.79</v>
      </c>
      <c r="C3867" s="11">
        <v>342.71953</v>
      </c>
      <c r="D3867" s="11">
        <v>0.0147948090381659</v>
      </c>
      <c r="E3867" s="8">
        <f t="shared" si="1"/>
        <v>0.0463396884</v>
      </c>
      <c r="F3867" s="8"/>
    </row>
    <row r="3868">
      <c r="A3868" s="10">
        <v>44784.083333333336</v>
      </c>
      <c r="B3868" s="11">
        <v>362.52</v>
      </c>
      <c r="C3868" s="11">
        <v>347.18176</v>
      </c>
      <c r="D3868" s="11">
        <v>0.044179279464451</v>
      </c>
      <c r="E3868" s="8">
        <f t="shared" si="1"/>
        <v>0.04458068352</v>
      </c>
      <c r="F3868" s="8"/>
    </row>
    <row r="3869">
      <c r="A3869" s="10">
        <v>44784.125</v>
      </c>
      <c r="B3869" s="11">
        <v>368.48</v>
      </c>
      <c r="C3869" s="11">
        <v>349.89746</v>
      </c>
      <c r="D3869" s="11">
        <v>0.053108530710683</v>
      </c>
      <c r="E3869" s="8">
        <f t="shared" si="1"/>
        <v>0.04308502566</v>
      </c>
      <c r="F3869" s="8"/>
    </row>
    <row r="3870">
      <c r="A3870" s="10">
        <v>44784.166666666664</v>
      </c>
      <c r="B3870" s="11">
        <v>367.89</v>
      </c>
      <c r="C3870" s="11">
        <v>352.23136</v>
      </c>
      <c r="D3870" s="11">
        <v>0.0444555533045098</v>
      </c>
      <c r="E3870" s="8">
        <f t="shared" si="1"/>
        <v>0.04119674942</v>
      </c>
      <c r="F3870" s="8"/>
    </row>
    <row r="3871">
      <c r="A3871" s="10">
        <v>44784.208333333336</v>
      </c>
      <c r="B3871" s="11">
        <v>361.95</v>
      </c>
      <c r="C3871" s="11">
        <v>355.00077</v>
      </c>
      <c r="D3871" s="11">
        <v>0.0195752533156477</v>
      </c>
      <c r="E3871" s="8">
        <f t="shared" si="1"/>
        <v>0.03861401198</v>
      </c>
      <c r="F3871" s="8"/>
    </row>
    <row r="3872">
      <c r="A3872" s="10">
        <v>44784.25</v>
      </c>
      <c r="B3872" s="11">
        <v>361.65</v>
      </c>
      <c r="C3872" s="11">
        <v>358.12356</v>
      </c>
      <c r="D3872" s="11">
        <v>0.00984699247377072</v>
      </c>
      <c r="E3872" s="8">
        <f t="shared" si="1"/>
        <v>0.0361405046</v>
      </c>
      <c r="F3872" s="8"/>
    </row>
    <row r="3873">
      <c r="A3873" s="10">
        <v>44784.291666666664</v>
      </c>
      <c r="B3873" s="11">
        <v>365.27</v>
      </c>
      <c r="C3873" s="11">
        <v>360.18155</v>
      </c>
      <c r="D3873" s="11">
        <v>0.0141274587773859</v>
      </c>
      <c r="E3873" s="8">
        <f t="shared" si="1"/>
        <v>0.03398294067</v>
      </c>
      <c r="F3873" s="8"/>
    </row>
    <row r="3874">
      <c r="A3874" s="10">
        <v>44784.333333333336</v>
      </c>
      <c r="B3874" s="11">
        <v>366.64</v>
      </c>
      <c r="C3874" s="11">
        <v>360.97312</v>
      </c>
      <c r="D3874" s="11">
        <v>0.0156988974691522</v>
      </c>
      <c r="E3874" s="8">
        <f t="shared" si="1"/>
        <v>0.03210031644</v>
      </c>
      <c r="F3874" s="8"/>
    </row>
    <row r="3875">
      <c r="A3875" s="10">
        <v>44784.375</v>
      </c>
      <c r="B3875" s="11">
        <v>373.16</v>
      </c>
      <c r="C3875" s="11">
        <v>362.10992</v>
      </c>
      <c r="D3875" s="11">
        <v>0.0305158168547275</v>
      </c>
      <c r="E3875" s="8">
        <f t="shared" si="1"/>
        <v>0.03127896732</v>
      </c>
      <c r="F3875" s="8"/>
    </row>
    <row r="3876">
      <c r="A3876" s="10">
        <v>44784.416666666664</v>
      </c>
      <c r="B3876" s="11">
        <v>375.37</v>
      </c>
      <c r="C3876" s="11">
        <v>364.61941</v>
      </c>
      <c r="D3876" s="11">
        <v>0.0294844149958993</v>
      </c>
      <c r="E3876" s="8">
        <f t="shared" si="1"/>
        <v>0.03108541904</v>
      </c>
      <c r="F3876" s="8"/>
    </row>
    <row r="3877">
      <c r="A3877" s="10">
        <v>44784.458333333336</v>
      </c>
      <c r="B3877" s="11">
        <v>382.71</v>
      </c>
      <c r="C3877" s="11">
        <v>369.2882</v>
      </c>
      <c r="D3877" s="11">
        <v>0.0363450551628781</v>
      </c>
      <c r="E3877" s="8">
        <f t="shared" si="1"/>
        <v>0.03161110545</v>
      </c>
      <c r="F3877" s="8"/>
    </row>
    <row r="3878">
      <c r="A3878" s="10">
        <v>44784.5</v>
      </c>
      <c r="B3878" s="11">
        <v>388.28</v>
      </c>
      <c r="C3878" s="11">
        <v>374.20662</v>
      </c>
      <c r="D3878" s="11">
        <v>0.037608581056102</v>
      </c>
      <c r="E3878" s="8">
        <f t="shared" si="1"/>
        <v>0.03279050203</v>
      </c>
      <c r="F3878" s="8"/>
    </row>
    <row r="3879">
      <c r="A3879" s="10">
        <v>44784.541666666664</v>
      </c>
      <c r="B3879" s="11">
        <v>385.25</v>
      </c>
      <c r="C3879" s="11">
        <v>377.13733</v>
      </c>
      <c r="D3879" s="11">
        <v>0.021511182677143</v>
      </c>
      <c r="E3879" s="8">
        <f t="shared" si="1"/>
        <v>0.03311089122</v>
      </c>
      <c r="F3879" s="8"/>
    </row>
    <row r="3880">
      <c r="A3880" s="10">
        <v>44784.583333333336</v>
      </c>
      <c r="B3880" s="11">
        <v>358.32</v>
      </c>
      <c r="C3880" s="11">
        <v>376.4178</v>
      </c>
      <c r="D3880" s="11">
        <v>0.0480790228304825</v>
      </c>
      <c r="E3880" s="8">
        <f t="shared" si="1"/>
        <v>0.03270421492</v>
      </c>
      <c r="F3880" s="8"/>
    </row>
    <row r="3881">
      <c r="A3881" s="10">
        <v>44784.625</v>
      </c>
      <c r="B3881" s="11">
        <v>344.07</v>
      </c>
      <c r="C3881" s="11">
        <v>374.3849</v>
      </c>
      <c r="D3881" s="11">
        <v>0.0809725499078622</v>
      </c>
      <c r="E3881" s="8">
        <f t="shared" si="1"/>
        <v>0.0327510235</v>
      </c>
      <c r="F3881" s="8"/>
    </row>
    <row r="3882">
      <c r="A3882" s="10">
        <v>44784.666666666664</v>
      </c>
      <c r="B3882" s="11">
        <v>347.97</v>
      </c>
      <c r="C3882" s="11">
        <v>371.17271</v>
      </c>
      <c r="D3882" s="11">
        <v>0.0625118964160914</v>
      </c>
      <c r="E3882" s="8">
        <f t="shared" si="1"/>
        <v>0.03306663829</v>
      </c>
      <c r="F3882" s="8"/>
    </row>
    <row r="3883">
      <c r="A3883" s="10">
        <v>44784.708333333336</v>
      </c>
      <c r="B3883" s="11">
        <v>349.41</v>
      </c>
      <c r="C3883" s="11">
        <v>367.99334</v>
      </c>
      <c r="D3883" s="11">
        <v>0.0504991204460384</v>
      </c>
      <c r="E3883" s="8">
        <f t="shared" si="1"/>
        <v>0.03361187098</v>
      </c>
      <c r="F3883" s="8"/>
    </row>
    <row r="3884">
      <c r="A3884" s="10">
        <v>44784.75</v>
      </c>
      <c r="B3884" s="11">
        <v>348.98</v>
      </c>
      <c r="C3884" s="11">
        <v>364.81107</v>
      </c>
      <c r="D3884" s="11">
        <v>0.0433952566187203</v>
      </c>
      <c r="E3884" s="8">
        <f t="shared" si="1"/>
        <v>0.03387064984</v>
      </c>
      <c r="F3884" s="8"/>
    </row>
    <row r="3885">
      <c r="A3885" s="10">
        <v>44784.791666666664</v>
      </c>
      <c r="B3885" s="11">
        <v>344.29</v>
      </c>
      <c r="C3885" s="11">
        <v>361.37911</v>
      </c>
      <c r="D3885" s="11">
        <v>0.0472885939643827</v>
      </c>
      <c r="E3885" s="8">
        <f t="shared" si="1"/>
        <v>0.03420573523</v>
      </c>
      <c r="F3885" s="8"/>
    </row>
    <row r="3886">
      <c r="A3886" s="10">
        <v>44784.833333333336</v>
      </c>
      <c r="B3886" s="11">
        <v>338.86</v>
      </c>
      <c r="C3886" s="11">
        <v>356.73878</v>
      </c>
      <c r="D3886" s="11">
        <v>0.0501172875009552</v>
      </c>
      <c r="E3886" s="8">
        <f t="shared" si="1"/>
        <v>0.03505890858</v>
      </c>
      <c r="F3886" s="8"/>
    </row>
    <row r="3887">
      <c r="A3887" s="10">
        <v>44784.875</v>
      </c>
      <c r="B3887" s="11">
        <v>333.14</v>
      </c>
      <c r="C3887" s="11">
        <v>352.31183</v>
      </c>
      <c r="D3887" s="11">
        <v>0.0544172189733169</v>
      </c>
      <c r="E3887" s="8">
        <f t="shared" si="1"/>
        <v>0.03579608225</v>
      </c>
      <c r="F3887" s="8"/>
    </row>
    <row r="3888">
      <c r="A3888" s="10">
        <v>44784.916666666664</v>
      </c>
      <c r="B3888" s="11">
        <v>332.0</v>
      </c>
      <c r="C3888" s="11">
        <v>349.7391</v>
      </c>
      <c r="D3888" s="11">
        <v>0.0507209517037128</v>
      </c>
      <c r="E3888" s="8">
        <f t="shared" si="1"/>
        <v>0.03690488766</v>
      </c>
      <c r="F3888" s="8"/>
    </row>
    <row r="3889">
      <c r="A3889" s="10">
        <v>44784.958333333336</v>
      </c>
      <c r="B3889" s="11">
        <v>331.61</v>
      </c>
      <c r="C3889" s="11">
        <v>349.19145</v>
      </c>
      <c r="D3889" s="11">
        <v>0.0503490277324944</v>
      </c>
      <c r="E3889" s="8">
        <f t="shared" si="1"/>
        <v>0.03825461892</v>
      </c>
      <c r="F3889" s="8"/>
    </row>
    <row r="3890">
      <c r="A3890" s="10">
        <v>44785.0</v>
      </c>
      <c r="B3890" s="11">
        <v>337.64</v>
      </c>
      <c r="C3890" s="11">
        <v>347.77986</v>
      </c>
      <c r="D3890" s="11">
        <v>0.0291559724016221</v>
      </c>
      <c r="E3890" s="8">
        <f t="shared" si="1"/>
        <v>0.03911494682</v>
      </c>
      <c r="F3890" s="8"/>
    </row>
    <row r="3891">
      <c r="A3891" s="10">
        <v>44785.041666666664</v>
      </c>
      <c r="B3891" s="11">
        <v>346.29</v>
      </c>
      <c r="C3891" s="11">
        <v>350.89501</v>
      </c>
      <c r="D3891" s="11">
        <v>0.0131236121026628</v>
      </c>
      <c r="E3891" s="8">
        <f t="shared" si="1"/>
        <v>0.03904531362</v>
      </c>
      <c r="F3891" s="8"/>
    </row>
    <row r="3892">
      <c r="A3892" s="10">
        <v>44785.083333333336</v>
      </c>
      <c r="B3892" s="11">
        <v>354.39</v>
      </c>
      <c r="C3892" s="11">
        <v>352.03577</v>
      </c>
      <c r="D3892" s="11">
        <v>0.0066874738325596</v>
      </c>
      <c r="E3892" s="8">
        <f t="shared" si="1"/>
        <v>0.03748315505</v>
      </c>
      <c r="F3892" s="8"/>
    </row>
    <row r="3893">
      <c r="A3893" s="10">
        <v>44785.125</v>
      </c>
      <c r="B3893" s="11">
        <v>351.32</v>
      </c>
      <c r="C3893" s="11">
        <v>351.6881</v>
      </c>
      <c r="D3893" s="11">
        <v>0.00104666606575549</v>
      </c>
      <c r="E3893" s="8">
        <f t="shared" si="1"/>
        <v>0.03531391069</v>
      </c>
      <c r="F3893" s="8"/>
    </row>
    <row r="3894">
      <c r="A3894" s="10">
        <v>44785.166666666664</v>
      </c>
      <c r="B3894" s="11">
        <v>344.82</v>
      </c>
      <c r="C3894" s="11">
        <v>350.79708</v>
      </c>
      <c r="D3894" s="11">
        <v>0.0170385682799868</v>
      </c>
      <c r="E3894" s="8">
        <f t="shared" si="1"/>
        <v>0.03417153631</v>
      </c>
      <c r="F3894" s="8"/>
    </row>
    <row r="3895">
      <c r="A3895" s="10">
        <v>44785.208333333336</v>
      </c>
      <c r="B3895" s="11">
        <v>333.42</v>
      </c>
      <c r="C3895" s="11">
        <v>349.97852</v>
      </c>
      <c r="D3895" s="11">
        <v>0.0473129608068517</v>
      </c>
      <c r="E3895" s="8">
        <f t="shared" si="1"/>
        <v>0.03532727413</v>
      </c>
      <c r="F3895" s="8"/>
    </row>
    <row r="3896">
      <c r="A3896" s="10">
        <v>44785.25</v>
      </c>
      <c r="B3896" s="11">
        <v>332.48</v>
      </c>
      <c r="C3896" s="11">
        <v>349.66914</v>
      </c>
      <c r="D3896" s="11">
        <v>0.0491582986133692</v>
      </c>
      <c r="E3896" s="8">
        <f t="shared" si="1"/>
        <v>0.03696524522</v>
      </c>
      <c r="F3896" s="8"/>
    </row>
    <row r="3897">
      <c r="A3897" s="10">
        <v>44785.291666666664</v>
      </c>
      <c r="B3897" s="11">
        <v>333.02</v>
      </c>
      <c r="C3897" s="11">
        <v>348.8881</v>
      </c>
      <c r="D3897" s="11">
        <v>0.0454819181279041</v>
      </c>
      <c r="E3897" s="8">
        <f t="shared" si="1"/>
        <v>0.03827168102</v>
      </c>
      <c r="F3897" s="8"/>
    </row>
    <row r="3898">
      <c r="A3898" s="10">
        <v>44785.333333333336</v>
      </c>
      <c r="B3898" s="11">
        <v>339.07</v>
      </c>
      <c r="C3898" s="11">
        <v>347.69889</v>
      </c>
      <c r="D3898" s="11">
        <v>0.0248171341588119</v>
      </c>
      <c r="E3898" s="8">
        <f t="shared" si="1"/>
        <v>0.03865160755</v>
      </c>
      <c r="F3898" s="8"/>
    </row>
    <row r="3899">
      <c r="A3899" s="10">
        <v>44785.375</v>
      </c>
      <c r="B3899" s="11">
        <v>350.17</v>
      </c>
      <c r="C3899" s="11">
        <v>347.77661</v>
      </c>
      <c r="D3899" s="11">
        <v>0.00688197518516271</v>
      </c>
      <c r="E3899" s="8">
        <f t="shared" si="1"/>
        <v>0.03766686415</v>
      </c>
      <c r="F3899" s="8"/>
    </row>
    <row r="3900">
      <c r="A3900" s="10">
        <v>44785.416666666664</v>
      </c>
      <c r="B3900" s="11">
        <v>359.4</v>
      </c>
      <c r="C3900" s="11">
        <v>350.42285</v>
      </c>
      <c r="D3900" s="11">
        <v>0.0256180497361972</v>
      </c>
      <c r="E3900" s="8">
        <f t="shared" si="1"/>
        <v>0.0375057656</v>
      </c>
      <c r="F3900" s="8"/>
    </row>
    <row r="3901">
      <c r="A3901" s="10">
        <v>44785.458333333336</v>
      </c>
      <c r="B3901" s="11">
        <v>365.73</v>
      </c>
      <c r="C3901" s="11">
        <v>356.52866</v>
      </c>
      <c r="D3901" s="11">
        <v>0.025808135592802</v>
      </c>
      <c r="E3901" s="8">
        <f t="shared" si="1"/>
        <v>0.03706672728</v>
      </c>
      <c r="F3901" s="8"/>
    </row>
    <row r="3902">
      <c r="A3902" s="10">
        <v>44785.5</v>
      </c>
      <c r="B3902" s="11">
        <v>373.29</v>
      </c>
      <c r="C3902" s="11">
        <v>363.68639</v>
      </c>
      <c r="D3902" s="11">
        <v>0.0264062947200196</v>
      </c>
      <c r="E3902" s="8">
        <f t="shared" si="1"/>
        <v>0.03659996535</v>
      </c>
      <c r="F3902" s="8"/>
    </row>
    <row r="3903">
      <c r="A3903" s="10">
        <v>44785.541666666664</v>
      </c>
      <c r="B3903" s="11">
        <v>374.34</v>
      </c>
      <c r="C3903" s="11">
        <v>368.94149</v>
      </c>
      <c r="D3903" s="11">
        <v>0.0146324285728883</v>
      </c>
      <c r="E3903" s="8">
        <f t="shared" si="1"/>
        <v>0.0363133506</v>
      </c>
      <c r="F3903" s="8"/>
    </row>
    <row r="3904">
      <c r="A3904" s="10">
        <v>44785.583333333336</v>
      </c>
      <c r="B3904" s="11">
        <v>350.07</v>
      </c>
      <c r="C3904" s="11">
        <v>370.79574</v>
      </c>
      <c r="D3904" s="11">
        <v>0.0558953023570336</v>
      </c>
      <c r="E3904" s="8">
        <f t="shared" si="1"/>
        <v>0.03663902891</v>
      </c>
      <c r="F3904" s="8"/>
    </row>
    <row r="3905">
      <c r="A3905" s="10">
        <v>44785.625</v>
      </c>
      <c r="B3905" s="11">
        <v>339.89</v>
      </c>
      <c r="C3905" s="11">
        <v>371.64477</v>
      </c>
      <c r="D3905" s="11">
        <v>0.0854438769580963</v>
      </c>
      <c r="E3905" s="8">
        <f t="shared" si="1"/>
        <v>0.0368253342</v>
      </c>
      <c r="F3905" s="8"/>
    </row>
    <row r="3906">
      <c r="A3906" s="10">
        <v>44785.666666666664</v>
      </c>
      <c r="B3906" s="11">
        <v>336.2</v>
      </c>
      <c r="C3906" s="11">
        <v>371.0688</v>
      </c>
      <c r="D3906" s="11">
        <v>0.0939685578523444</v>
      </c>
      <c r="E3906" s="8">
        <f t="shared" si="1"/>
        <v>0.03813602843</v>
      </c>
      <c r="F3906" s="8"/>
    </row>
    <row r="3907">
      <c r="A3907" s="10">
        <v>44785.708333333336</v>
      </c>
      <c r="B3907" s="11">
        <v>335.17</v>
      </c>
      <c r="C3907" s="11">
        <v>369.80765</v>
      </c>
      <c r="D3907" s="11">
        <v>0.0936639628736723</v>
      </c>
      <c r="E3907" s="8">
        <f t="shared" si="1"/>
        <v>0.03993456353</v>
      </c>
      <c r="F3907" s="8"/>
    </row>
    <row r="3908">
      <c r="A3908" s="10">
        <v>44785.75</v>
      </c>
      <c r="B3908" s="11">
        <v>342.95</v>
      </c>
      <c r="C3908" s="11">
        <v>367.32253</v>
      </c>
      <c r="D3908" s="11">
        <v>0.0663518516002815</v>
      </c>
      <c r="E3908" s="8">
        <f t="shared" si="1"/>
        <v>0.04089108832</v>
      </c>
      <c r="F3908" s="8"/>
    </row>
    <row r="3909">
      <c r="A3909" s="10">
        <v>44785.791666666664</v>
      </c>
      <c r="B3909" s="11">
        <v>343.04</v>
      </c>
      <c r="C3909" s="11">
        <v>363.2582</v>
      </c>
      <c r="D3909" s="11">
        <v>0.0556579314658278</v>
      </c>
      <c r="E3909" s="8">
        <f t="shared" si="1"/>
        <v>0.04123981072</v>
      </c>
      <c r="F3909" s="8"/>
    </row>
    <row r="3910">
      <c r="A3910" s="10">
        <v>44785.833333333336</v>
      </c>
      <c r="B3910" s="11">
        <v>341.18</v>
      </c>
      <c r="C3910" s="11">
        <v>357.4974</v>
      </c>
      <c r="D3910" s="11">
        <v>0.0456434088751415</v>
      </c>
      <c r="E3910" s="8">
        <f t="shared" si="1"/>
        <v>0.04105339911</v>
      </c>
      <c r="F3910" s="8"/>
    </row>
    <row r="3911">
      <c r="A3911" s="10">
        <v>44785.875</v>
      </c>
      <c r="B3911" s="11">
        <v>335.35</v>
      </c>
      <c r="C3911" s="11">
        <v>351.9194</v>
      </c>
      <c r="D3911" s="11">
        <v>0.0470829400141054</v>
      </c>
      <c r="E3911" s="8">
        <f t="shared" si="1"/>
        <v>0.04074780415</v>
      </c>
      <c r="F3911" s="8"/>
    </row>
    <row r="3912">
      <c r="A3912" s="10">
        <v>44785.916666666664</v>
      </c>
      <c r="B3912" s="11">
        <v>327.64</v>
      </c>
      <c r="C3912" s="11">
        <v>348.47865</v>
      </c>
      <c r="D3912" s="11">
        <v>0.059798928858339</v>
      </c>
      <c r="E3912" s="8">
        <f t="shared" si="1"/>
        <v>0.0411260532</v>
      </c>
      <c r="F3912" s="8"/>
    </row>
    <row r="3913">
      <c r="A3913" s="10">
        <v>44785.958333333336</v>
      </c>
      <c r="B3913" s="11">
        <v>328.57</v>
      </c>
      <c r="C3913" s="11">
        <v>347.5318</v>
      </c>
      <c r="D3913" s="11">
        <v>0.0545613379840347</v>
      </c>
      <c r="E3913" s="8">
        <f t="shared" si="1"/>
        <v>0.04130156613</v>
      </c>
      <c r="F3913" s="8"/>
    </row>
    <row r="3914">
      <c r="A3914" s="10">
        <v>44786.0</v>
      </c>
      <c r="B3914" s="11">
        <v>335.16</v>
      </c>
      <c r="C3914" s="11">
        <v>358.73438</v>
      </c>
      <c r="D3914" s="11">
        <v>0.0657154187452007</v>
      </c>
      <c r="E3914" s="8">
        <f t="shared" si="1"/>
        <v>0.04282487639</v>
      </c>
      <c r="F3914" s="8"/>
    </row>
    <row r="3915">
      <c r="A3915" s="10">
        <v>44786.041666666664</v>
      </c>
      <c r="B3915" s="11">
        <v>353.28</v>
      </c>
      <c r="C3915" s="11">
        <v>356.49269</v>
      </c>
      <c r="D3915" s="11">
        <v>0.00901193794464624</v>
      </c>
      <c r="E3915" s="8">
        <f t="shared" si="1"/>
        <v>0.04265355663</v>
      </c>
      <c r="F3915" s="8"/>
    </row>
    <row r="3916">
      <c r="A3916" s="10">
        <v>44786.083333333336</v>
      </c>
      <c r="B3916" s="11">
        <v>369.56</v>
      </c>
      <c r="C3916" s="11">
        <v>350.94527</v>
      </c>
      <c r="D3916" s="11">
        <v>0.0530416893779477</v>
      </c>
      <c r="E3916" s="8">
        <f t="shared" si="1"/>
        <v>0.04458498228</v>
      </c>
      <c r="F3916" s="8"/>
    </row>
    <row r="3917">
      <c r="A3917" s="10">
        <v>44786.125</v>
      </c>
      <c r="B3917" s="11">
        <v>363.01</v>
      </c>
      <c r="C3917" s="11">
        <v>344.06306</v>
      </c>
      <c r="D3917" s="11">
        <v>0.0550682191805187</v>
      </c>
      <c r="E3917" s="8">
        <f t="shared" si="1"/>
        <v>0.04683588033</v>
      </c>
      <c r="F3917" s="8"/>
    </row>
    <row r="3918">
      <c r="A3918" s="10">
        <v>44786.166666666664</v>
      </c>
      <c r="B3918" s="11">
        <v>351.7</v>
      </c>
      <c r="C3918" s="11">
        <v>337.62509</v>
      </c>
      <c r="D3918" s="11">
        <v>0.0416879859254535</v>
      </c>
      <c r="E3918" s="8">
        <f t="shared" si="1"/>
        <v>0.0478629394</v>
      </c>
      <c r="F3918" s="8"/>
    </row>
    <row r="3919">
      <c r="A3919" s="10">
        <v>44786.208333333336</v>
      </c>
      <c r="B3919" s="11">
        <v>336.79</v>
      </c>
      <c r="C3919" s="11">
        <v>332.82014</v>
      </c>
      <c r="D3919" s="11">
        <v>0.0119279440240606</v>
      </c>
      <c r="E3919" s="8">
        <f t="shared" si="1"/>
        <v>0.0463885637</v>
      </c>
      <c r="F3919" s="8"/>
    </row>
    <row r="3920">
      <c r="A3920" s="10">
        <v>44786.25</v>
      </c>
      <c r="B3920" s="11">
        <v>330.05</v>
      </c>
      <c r="C3920" s="11">
        <v>330.10511</v>
      </c>
      <c r="D3920" s="11">
        <v>1.6694682490681E-4</v>
      </c>
      <c r="E3920" s="8">
        <f t="shared" si="1"/>
        <v>0.04434725737</v>
      </c>
      <c r="F3920" s="8"/>
    </row>
    <row r="3921">
      <c r="A3921" s="10">
        <v>44786.291666666664</v>
      </c>
      <c r="B3921" s="11">
        <v>333.6</v>
      </c>
      <c r="C3921" s="11">
        <v>328.77447</v>
      </c>
      <c r="D3921" s="11">
        <v>0.0146773257668091</v>
      </c>
      <c r="E3921" s="8">
        <f t="shared" si="1"/>
        <v>0.04306373269</v>
      </c>
      <c r="F3921" s="8"/>
    </row>
    <row r="3922">
      <c r="A3922" s="10">
        <v>44786.333333333336</v>
      </c>
      <c r="B3922" s="11">
        <v>338.35</v>
      </c>
      <c r="C3922" s="11">
        <v>329.12206</v>
      </c>
      <c r="D3922" s="11">
        <v>0.0280380476471253</v>
      </c>
      <c r="E3922" s="8">
        <f t="shared" si="1"/>
        <v>0.04319793742</v>
      </c>
      <c r="F3922" s="8"/>
    </row>
    <row r="3923">
      <c r="A3923" s="10">
        <v>44786.375</v>
      </c>
      <c r="B3923" s="11">
        <v>343.96</v>
      </c>
      <c r="C3923" s="11">
        <v>332.36026</v>
      </c>
      <c r="D3923" s="11">
        <v>0.0349011040008212</v>
      </c>
      <c r="E3923" s="8">
        <f t="shared" si="1"/>
        <v>0.04436540112</v>
      </c>
      <c r="F3923" s="8"/>
    </row>
    <row r="3924">
      <c r="A3924" s="10">
        <v>44786.416666666664</v>
      </c>
      <c r="B3924" s="11">
        <v>349.0</v>
      </c>
      <c r="C3924" s="11">
        <v>339.16546</v>
      </c>
      <c r="D3924" s="11">
        <v>0.0289962898934343</v>
      </c>
      <c r="E3924" s="8">
        <f t="shared" si="1"/>
        <v>0.04450616113</v>
      </c>
      <c r="F3924" s="8"/>
    </row>
    <row r="3925">
      <c r="A3925" s="10">
        <v>44786.458333333336</v>
      </c>
      <c r="B3925" s="11">
        <v>357.32</v>
      </c>
      <c r="C3925" s="11">
        <v>349.00141</v>
      </c>
      <c r="D3925" s="11">
        <v>0.023835405134896</v>
      </c>
      <c r="E3925" s="8">
        <f t="shared" si="1"/>
        <v>0.04442396402</v>
      </c>
      <c r="F3925" s="8"/>
    </row>
    <row r="3926">
      <c r="A3926" s="10">
        <v>44786.5</v>
      </c>
      <c r="B3926" s="11">
        <v>362.29</v>
      </c>
      <c r="C3926" s="11">
        <v>357.77055</v>
      </c>
      <c r="D3926" s="11">
        <v>0.0126322583007461</v>
      </c>
      <c r="E3926" s="8">
        <f t="shared" si="1"/>
        <v>0.04385004584</v>
      </c>
      <c r="F3926" s="8"/>
    </row>
    <row r="3927">
      <c r="A3927" s="10">
        <v>44786.541666666664</v>
      </c>
      <c r="B3927" s="11">
        <v>359.31</v>
      </c>
      <c r="C3927" s="11">
        <v>362.71508</v>
      </c>
      <c r="D3927" s="11">
        <v>0.00938775415678884</v>
      </c>
      <c r="E3927" s="8">
        <f t="shared" si="1"/>
        <v>0.04363151774</v>
      </c>
      <c r="F3927" s="8"/>
    </row>
    <row r="3928">
      <c r="A3928" s="10">
        <v>44786.583333333336</v>
      </c>
      <c r="B3928" s="11">
        <v>336.54</v>
      </c>
      <c r="C3928" s="11">
        <v>364.3222</v>
      </c>
      <c r="D3928" s="11">
        <v>0.0762572250606742</v>
      </c>
      <c r="E3928" s="8">
        <f t="shared" si="1"/>
        <v>0.04447993119</v>
      </c>
      <c r="F3928" s="8"/>
    </row>
    <row r="3929">
      <c r="A3929" s="10">
        <v>44786.625</v>
      </c>
      <c r="B3929" s="11">
        <v>325.2</v>
      </c>
      <c r="C3929" s="11">
        <v>365.96162</v>
      </c>
      <c r="D3929" s="11">
        <v>0.111382226365704</v>
      </c>
      <c r="E3929" s="8">
        <f t="shared" si="1"/>
        <v>0.04556069574</v>
      </c>
      <c r="F3929" s="8"/>
    </row>
    <row r="3930">
      <c r="A3930" s="10">
        <v>44786.666666666664</v>
      </c>
      <c r="B3930" s="11">
        <v>331.07</v>
      </c>
      <c r="C3930" s="11">
        <v>366.79437</v>
      </c>
      <c r="D3930" s="11">
        <v>0.0973961786818048</v>
      </c>
      <c r="E3930" s="8">
        <f t="shared" si="1"/>
        <v>0.04570351328</v>
      </c>
      <c r="F3930" s="8"/>
    </row>
    <row r="3931">
      <c r="A3931" s="10">
        <v>44786.708333333336</v>
      </c>
      <c r="B3931" s="11">
        <v>346.81</v>
      </c>
      <c r="C3931" s="11">
        <v>366.7396</v>
      </c>
      <c r="D3931" s="11">
        <v>0.0543426452992804</v>
      </c>
      <c r="E3931" s="8">
        <f t="shared" si="1"/>
        <v>0.04406512505</v>
      </c>
      <c r="F3931" s="8"/>
    </row>
    <row r="3932">
      <c r="A3932" s="10">
        <v>44786.75</v>
      </c>
      <c r="B3932" s="11">
        <v>353.75</v>
      </c>
      <c r="C3932" s="11">
        <v>364.7121</v>
      </c>
      <c r="D3932" s="11">
        <v>0.0300568585467825</v>
      </c>
      <c r="E3932" s="8">
        <f t="shared" si="1"/>
        <v>0.04255283367</v>
      </c>
      <c r="F3932" s="8"/>
    </row>
    <row r="3933">
      <c r="A3933" s="10">
        <v>44786.791666666664</v>
      </c>
      <c r="B3933" s="11">
        <v>353.4</v>
      </c>
      <c r="C3933" s="11">
        <v>360.54152</v>
      </c>
      <c r="D3933" s="11">
        <v>0.0198077602823664</v>
      </c>
      <c r="E3933" s="8">
        <f t="shared" si="1"/>
        <v>0.04105907654</v>
      </c>
      <c r="F3933" s="8"/>
    </row>
    <row r="3934">
      <c r="A3934" s="10">
        <v>44786.833333333336</v>
      </c>
      <c r="B3934" s="11">
        <v>354.0</v>
      </c>
      <c r="C3934" s="11">
        <v>355.47584</v>
      </c>
      <c r="D3934" s="11">
        <v>0.00415173081804942</v>
      </c>
      <c r="E3934" s="8">
        <f t="shared" si="1"/>
        <v>0.03933025662</v>
      </c>
      <c r="F3934" s="8"/>
    </row>
    <row r="3935">
      <c r="A3935" s="10">
        <v>44786.875</v>
      </c>
      <c r="B3935" s="11">
        <v>354.19</v>
      </c>
      <c r="C3935" s="11">
        <v>351.46177</v>
      </c>
      <c r="D3935" s="11">
        <v>0.00776252279159692</v>
      </c>
      <c r="E3935" s="8">
        <f t="shared" si="1"/>
        <v>0.0376919059</v>
      </c>
      <c r="F3935" s="8"/>
    </row>
    <row r="3936">
      <c r="A3936" s="10">
        <v>44786.916666666664</v>
      </c>
      <c r="B3936" s="11">
        <v>350.82</v>
      </c>
      <c r="C3936" s="11">
        <v>349.63293</v>
      </c>
      <c r="D3936" s="11">
        <v>0.00339518934901242</v>
      </c>
      <c r="E3936" s="8">
        <f t="shared" si="1"/>
        <v>0.03534175009</v>
      </c>
      <c r="F3936" s="8"/>
    </row>
    <row r="3937">
      <c r="A3937" s="10">
        <v>44786.958333333336</v>
      </c>
      <c r="B3937" s="11">
        <v>351.66</v>
      </c>
      <c r="C3937" s="11">
        <v>349.75566</v>
      </c>
      <c r="D3937" s="11">
        <v>0.0054447725020377</v>
      </c>
      <c r="E3937" s="8">
        <f t="shared" si="1"/>
        <v>0.03329522653</v>
      </c>
      <c r="F3937" s="8"/>
    </row>
    <row r="3938">
      <c r="A3938" s="10">
        <v>44784.0</v>
      </c>
      <c r="B3938" s="11">
        <v>339.54</v>
      </c>
      <c r="C3938" s="11">
        <v>328.29029</v>
      </c>
      <c r="D3938" s="11">
        <v>0.0342675684985991</v>
      </c>
      <c r="E3938" s="8">
        <f t="shared" si="1"/>
        <v>0.03198489943</v>
      </c>
      <c r="F3938" s="8"/>
    </row>
    <row r="3939">
      <c r="A3939" s="10">
        <v>44784.041666666664</v>
      </c>
      <c r="B3939" s="11">
        <v>347.79</v>
      </c>
      <c r="C3939" s="11">
        <v>335.6697</v>
      </c>
      <c r="D3939" s="11">
        <v>0.0361078167019544</v>
      </c>
      <c r="E3939" s="8">
        <f t="shared" si="1"/>
        <v>0.03311389438</v>
      </c>
      <c r="F3939" s="8"/>
    </row>
    <row r="3940">
      <c r="A3940" s="10">
        <v>44784.083333333336</v>
      </c>
      <c r="B3940" s="11">
        <v>362.52</v>
      </c>
      <c r="C3940" s="11">
        <v>341.74626</v>
      </c>
      <c r="D3940" s="11">
        <v>0.0607870295347196</v>
      </c>
      <c r="E3940" s="8">
        <f t="shared" si="1"/>
        <v>0.03343661689</v>
      </c>
      <c r="F3940" s="8"/>
    </row>
    <row r="3941">
      <c r="A3941" s="10">
        <v>44784.125</v>
      </c>
      <c r="B3941" s="11">
        <v>368.48</v>
      </c>
      <c r="C3941" s="11">
        <v>345.93501</v>
      </c>
      <c r="D3941" s="11">
        <v>0.0651711718915065</v>
      </c>
      <c r="E3941" s="8">
        <f t="shared" si="1"/>
        <v>0.03385757325</v>
      </c>
      <c r="F3941" s="8"/>
    </row>
    <row r="3942">
      <c r="A3942" s="10">
        <v>44784.166666666664</v>
      </c>
      <c r="B3942" s="11">
        <v>367.89</v>
      </c>
      <c r="C3942" s="11">
        <v>349.55222</v>
      </c>
      <c r="D3942" s="11">
        <v>0.05246077395818</v>
      </c>
      <c r="E3942" s="8">
        <f t="shared" si="1"/>
        <v>0.03430643942</v>
      </c>
      <c r="F3942" s="8"/>
    </row>
    <row r="3943">
      <c r="A3943" s="10">
        <v>44784.208333333336</v>
      </c>
      <c r="B3943" s="11">
        <v>361.95</v>
      </c>
      <c r="C3943" s="11">
        <v>353.39533</v>
      </c>
      <c r="D3943" s="11">
        <v>0.0242070827591298</v>
      </c>
      <c r="E3943" s="8">
        <f t="shared" si="1"/>
        <v>0.0348180702</v>
      </c>
      <c r="F3943" s="8"/>
    </row>
    <row r="3944">
      <c r="A3944" s="10">
        <v>44784.25</v>
      </c>
      <c r="B3944" s="11">
        <v>361.65</v>
      </c>
      <c r="C3944" s="11">
        <v>357.10382</v>
      </c>
      <c r="D3944" s="11">
        <v>0.0127306955159426</v>
      </c>
      <c r="E3944" s="8">
        <f t="shared" si="1"/>
        <v>0.03534155973</v>
      </c>
      <c r="F3944" s="8"/>
    </row>
    <row r="3945">
      <c r="A3945" s="10">
        <v>44784.291666666664</v>
      </c>
      <c r="B3945" s="11">
        <v>365.27</v>
      </c>
      <c r="C3945" s="11">
        <v>359.47394</v>
      </c>
      <c r="D3945" s="11">
        <v>0.0161237279119592</v>
      </c>
      <c r="E3945" s="8">
        <f t="shared" si="1"/>
        <v>0.03540182648</v>
      </c>
      <c r="F3945" s="8"/>
    </row>
    <row r="3946">
      <c r="A3946" s="10">
        <v>44784.333333333336</v>
      </c>
      <c r="B3946" s="11">
        <v>366.64</v>
      </c>
      <c r="C3946" s="11">
        <v>360.52495</v>
      </c>
      <c r="D3946" s="11">
        <v>0.0169615168104176</v>
      </c>
      <c r="E3946" s="8">
        <f t="shared" si="1"/>
        <v>0.03494030437</v>
      </c>
      <c r="F3946" s="8"/>
    </row>
    <row r="3947">
      <c r="A3947" s="10">
        <v>44784.375</v>
      </c>
      <c r="B3947" s="11">
        <v>373.16</v>
      </c>
      <c r="C3947" s="11">
        <v>361.86618</v>
      </c>
      <c r="D3947" s="11">
        <v>0.0312099351202149</v>
      </c>
      <c r="E3947" s="8">
        <f t="shared" si="1"/>
        <v>0.03478650566</v>
      </c>
      <c r="F3947" s="8"/>
    </row>
    <row r="3948">
      <c r="A3948" s="10">
        <v>44784.416666666664</v>
      </c>
      <c r="B3948" s="11">
        <v>375.37</v>
      </c>
      <c r="C3948" s="11">
        <v>364.32858</v>
      </c>
      <c r="D3948" s="11">
        <v>0.0303062142420998</v>
      </c>
      <c r="E3948" s="8">
        <f t="shared" si="1"/>
        <v>0.03484108584</v>
      </c>
      <c r="F3948" s="8"/>
    </row>
    <row r="3949">
      <c r="A3949" s="10">
        <v>44784.458333333336</v>
      </c>
      <c r="B3949" s="11">
        <v>382.71</v>
      </c>
      <c r="C3949" s="11">
        <v>368.34359</v>
      </c>
      <c r="D3949" s="11">
        <v>0.039002741977945</v>
      </c>
      <c r="E3949" s="8">
        <f t="shared" si="1"/>
        <v>0.03547305821</v>
      </c>
      <c r="F3949" s="8"/>
    </row>
    <row r="3950">
      <c r="A3950" s="10">
        <v>44784.5</v>
      </c>
      <c r="B3950" s="11">
        <v>388.28</v>
      </c>
      <c r="C3950" s="11">
        <v>372.03182</v>
      </c>
      <c r="D3950" s="11">
        <v>0.0436741674408387</v>
      </c>
      <c r="E3950" s="8">
        <f t="shared" si="1"/>
        <v>0.03676647109</v>
      </c>
      <c r="F3950" s="8"/>
    </row>
    <row r="3951">
      <c r="A3951" s="10">
        <v>44784.541666666664</v>
      </c>
      <c r="B3951" s="11">
        <v>385.25</v>
      </c>
      <c r="C3951" s="11">
        <v>374.07696</v>
      </c>
      <c r="D3951" s="11">
        <v>0.0298682923428377</v>
      </c>
      <c r="E3951" s="8">
        <f t="shared" si="1"/>
        <v>0.03761982685</v>
      </c>
      <c r="F3951" s="8"/>
    </row>
    <row r="3952">
      <c r="A3952" s="10">
        <v>44784.583333333336</v>
      </c>
      <c r="B3952" s="11">
        <v>358.32</v>
      </c>
      <c r="C3952" s="11">
        <v>373.15366</v>
      </c>
      <c r="D3952" s="11">
        <v>0.0397521492888479</v>
      </c>
      <c r="E3952" s="8">
        <f t="shared" si="1"/>
        <v>0.03609878203</v>
      </c>
      <c r="F3952" s="8"/>
    </row>
    <row r="3953">
      <c r="A3953" s="10">
        <v>44784.625</v>
      </c>
      <c r="B3953" s="11">
        <v>344.07</v>
      </c>
      <c r="C3953" s="11">
        <v>371.29993</v>
      </c>
      <c r="D3953" s="11">
        <v>0.0733367496191017</v>
      </c>
      <c r="E3953" s="8">
        <f t="shared" si="1"/>
        <v>0.03451355383</v>
      </c>
      <c r="F3953" s="8"/>
    </row>
    <row r="3954">
      <c r="A3954" s="10">
        <v>44784.666666666664</v>
      </c>
      <c r="B3954" s="11">
        <v>347.97</v>
      </c>
      <c r="C3954" s="11">
        <v>368.32792</v>
      </c>
      <c r="D3954" s="11">
        <v>0.0552711833520521</v>
      </c>
      <c r="E3954" s="8">
        <f t="shared" si="1"/>
        <v>0.03275834569</v>
      </c>
      <c r="F3954" s="8"/>
    </row>
    <row r="3955">
      <c r="A3955" s="10">
        <v>44784.708333333336</v>
      </c>
      <c r="B3955" s="11">
        <v>349.41</v>
      </c>
      <c r="C3955" s="11">
        <v>365.11699</v>
      </c>
      <c r="D3955" s="11">
        <v>0.0430190608221216</v>
      </c>
      <c r="E3955" s="8">
        <f t="shared" si="1"/>
        <v>0.03228652967</v>
      </c>
      <c r="F3955" s="8"/>
    </row>
    <row r="3956">
      <c r="A3956" s="10">
        <v>44784.75</v>
      </c>
      <c r="B3956" s="11">
        <v>348.98</v>
      </c>
      <c r="C3956" s="11">
        <v>361.85284</v>
      </c>
      <c r="D3956" s="11">
        <v>0.0355747933331129</v>
      </c>
      <c r="E3956" s="8">
        <f t="shared" si="1"/>
        <v>0.03251644362</v>
      </c>
      <c r="F3956" s="8"/>
    </row>
    <row r="3957">
      <c r="A3957" s="10">
        <v>44784.791666666664</v>
      </c>
      <c r="B3957" s="11">
        <v>344.29</v>
      </c>
      <c r="C3957" s="11">
        <v>358.88583</v>
      </c>
      <c r="D3957" s="11">
        <v>0.0406698419940402</v>
      </c>
      <c r="E3957" s="8">
        <f t="shared" si="1"/>
        <v>0.03338569702</v>
      </c>
      <c r="F3957" s="8"/>
    </row>
    <row r="3958">
      <c r="A3958" s="10">
        <v>44784.833333333336</v>
      </c>
      <c r="B3958" s="11">
        <v>338.86</v>
      </c>
      <c r="C3958" s="11">
        <v>355.18047</v>
      </c>
      <c r="D3958" s="11">
        <v>0.0459497956067235</v>
      </c>
      <c r="E3958" s="8">
        <f t="shared" si="1"/>
        <v>0.03512728306</v>
      </c>
      <c r="F3958" s="8"/>
    </row>
    <row r="3959">
      <c r="A3959" s="10">
        <v>44784.875</v>
      </c>
      <c r="B3959" s="11">
        <v>333.14</v>
      </c>
      <c r="C3959" s="11">
        <v>351.81652</v>
      </c>
      <c r="D3959" s="11">
        <v>0.0530859665145912</v>
      </c>
      <c r="E3959" s="8">
        <f t="shared" si="1"/>
        <v>0.03701575988</v>
      </c>
      <c r="F3959" s="8"/>
    </row>
    <row r="3960">
      <c r="A3960" s="10">
        <v>44784.916666666664</v>
      </c>
      <c r="B3960" s="11">
        <v>332.0</v>
      </c>
      <c r="C3960" s="11">
        <v>349.98734</v>
      </c>
      <c r="D3960" s="11">
        <v>0.0513942590037685</v>
      </c>
      <c r="E3960" s="8">
        <f t="shared" si="1"/>
        <v>0.03901572111</v>
      </c>
      <c r="F3960" s="8"/>
    </row>
    <row r="3961">
      <c r="A3961" s="10">
        <v>44784.958333333336</v>
      </c>
      <c r="B3961" s="11">
        <v>331.61</v>
      </c>
      <c r="C3961" s="11">
        <v>349.73844</v>
      </c>
      <c r="D3961" s="11">
        <v>0.0518342793545942</v>
      </c>
      <c r="E3961" s="8">
        <f t="shared" si="1"/>
        <v>0.04094861723</v>
      </c>
      <c r="F3961" s="8"/>
    </row>
    <row r="3962">
      <c r="A3962" s="10">
        <v>44785.0</v>
      </c>
      <c r="B3962" s="11">
        <v>337.64</v>
      </c>
      <c r="C3962" s="11">
        <v>345.15585</v>
      </c>
      <c r="D3962" s="11">
        <v>0.0217752357377109</v>
      </c>
      <c r="E3962" s="8">
        <f t="shared" si="1"/>
        <v>0.04042810337</v>
      </c>
      <c r="F3962" s="8"/>
    </row>
    <row r="3963">
      <c r="A3963" s="10">
        <v>44785.041666666664</v>
      </c>
      <c r="B3963" s="11">
        <v>346.29</v>
      </c>
      <c r="C3963" s="11">
        <v>350.04432</v>
      </c>
      <c r="D3963" s="11">
        <v>0.0107252704457538</v>
      </c>
      <c r="E3963" s="8">
        <f t="shared" si="1"/>
        <v>0.03937049727</v>
      </c>
      <c r="F3963" s="8"/>
    </row>
    <row r="3964">
      <c r="A3964" s="10">
        <v>44785.083333333336</v>
      </c>
      <c r="B3964" s="11">
        <v>354.39</v>
      </c>
      <c r="C3964" s="11">
        <v>353.18593</v>
      </c>
      <c r="D3964" s="11">
        <v>0.00340916751695063</v>
      </c>
      <c r="E3964" s="8">
        <f t="shared" si="1"/>
        <v>0.03697975302</v>
      </c>
      <c r="F3964" s="8"/>
    </row>
    <row r="3965">
      <c r="A3965" s="10">
        <v>44785.125</v>
      </c>
      <c r="B3965" s="11">
        <v>351.32</v>
      </c>
      <c r="C3965" s="11">
        <v>354.56596</v>
      </c>
      <c r="D3965" s="11">
        <v>0.00915474232213387</v>
      </c>
      <c r="E3965" s="8">
        <f t="shared" si="1"/>
        <v>0.03464573512</v>
      </c>
      <c r="F3965" s="8"/>
    </row>
    <row r="3966">
      <c r="A3966" s="10">
        <v>44785.166666666664</v>
      </c>
      <c r="B3966" s="11">
        <v>344.82</v>
      </c>
      <c r="C3966" s="11">
        <v>355.52888</v>
      </c>
      <c r="D3966" s="11">
        <v>0.0301209848268866</v>
      </c>
      <c r="E3966" s="8">
        <f t="shared" si="1"/>
        <v>0.03371491058</v>
      </c>
      <c r="F3966" s="8"/>
    </row>
    <row r="3967">
      <c r="A3967" s="10">
        <v>44785.208333333336</v>
      </c>
      <c r="B3967" s="11">
        <v>333.42</v>
      </c>
      <c r="C3967" s="11">
        <v>356.96073</v>
      </c>
      <c r="D3967" s="11">
        <v>0.0659476744122525</v>
      </c>
      <c r="E3967" s="8">
        <f t="shared" si="1"/>
        <v>0.0354541019</v>
      </c>
      <c r="F3967" s="8"/>
    </row>
    <row r="3968">
      <c r="A3968" s="10">
        <v>44785.25</v>
      </c>
      <c r="B3968" s="11">
        <v>332.48</v>
      </c>
      <c r="C3968" s="11">
        <v>358.94813</v>
      </c>
      <c r="D3968" s="11">
        <v>0.0737380356320562</v>
      </c>
      <c r="E3968" s="8">
        <f t="shared" si="1"/>
        <v>0.0379960744</v>
      </c>
      <c r="F3968" s="8"/>
    </row>
    <row r="3969">
      <c r="A3969" s="10">
        <v>44785.291666666664</v>
      </c>
      <c r="B3969" s="11">
        <v>333.02</v>
      </c>
      <c r="C3969" s="11">
        <v>359.99627</v>
      </c>
      <c r="D3969" s="11">
        <v>0.0749348597417412</v>
      </c>
      <c r="E3969" s="8">
        <f t="shared" si="1"/>
        <v>0.04044653823</v>
      </c>
      <c r="F3969" s="8"/>
    </row>
    <row r="3970">
      <c r="A3970" s="10">
        <v>44785.333333333336</v>
      </c>
      <c r="B3970" s="11">
        <v>339.07</v>
      </c>
      <c r="C3970" s="11">
        <v>360.01224</v>
      </c>
      <c r="D3970" s="11">
        <v>0.0581709110779123</v>
      </c>
      <c r="E3970" s="8">
        <f t="shared" si="1"/>
        <v>0.04216359632</v>
      </c>
      <c r="F3970" s="8"/>
    </row>
    <row r="3971">
      <c r="A3971" s="10">
        <v>44785.375</v>
      </c>
      <c r="B3971" s="11">
        <v>350.17</v>
      </c>
      <c r="C3971" s="11">
        <v>360.39011</v>
      </c>
      <c r="D3971" s="11">
        <v>0.0283584641099057</v>
      </c>
      <c r="E3971" s="8">
        <f t="shared" si="1"/>
        <v>0.04204478503</v>
      </c>
      <c r="F3971" s="8"/>
    </row>
    <row r="3972">
      <c r="A3972" s="10">
        <v>44785.416666666664</v>
      </c>
      <c r="B3972" s="11">
        <v>359.4</v>
      </c>
      <c r="C3972" s="11">
        <v>362.02179</v>
      </c>
      <c r="D3972" s="11">
        <v>0.00724207788707976</v>
      </c>
      <c r="E3972" s="8">
        <f t="shared" si="1"/>
        <v>0.04108377935</v>
      </c>
      <c r="F3972" s="8"/>
    </row>
    <row r="3973">
      <c r="A3973" s="10">
        <v>44785.458333333336</v>
      </c>
      <c r="B3973" s="11">
        <v>365.73</v>
      </c>
      <c r="C3973" s="11">
        <v>366.13212</v>
      </c>
      <c r="D3973" s="11">
        <v>0.0010982920591615</v>
      </c>
      <c r="E3973" s="8">
        <f t="shared" si="1"/>
        <v>0.03950442727</v>
      </c>
      <c r="F3973" s="8"/>
    </row>
    <row r="3974">
      <c r="A3974" s="10">
        <v>44785.5</v>
      </c>
      <c r="B3974" s="11">
        <v>373.29</v>
      </c>
      <c r="C3974" s="11">
        <v>370.93153</v>
      </c>
      <c r="D3974" s="11">
        <v>0.00635823544037901</v>
      </c>
      <c r="E3974" s="8">
        <f t="shared" si="1"/>
        <v>0.03794959677</v>
      </c>
      <c r="F3974" s="8"/>
    </row>
    <row r="3975">
      <c r="A3975" s="10">
        <v>44785.541666666664</v>
      </c>
      <c r="B3975" s="11">
        <v>374.34</v>
      </c>
      <c r="C3975" s="11">
        <v>374.18042</v>
      </c>
      <c r="D3975" s="11">
        <v>4.26478755889868E-4</v>
      </c>
      <c r="E3975" s="8">
        <f t="shared" si="1"/>
        <v>0.03672285454</v>
      </c>
      <c r="F3975" s="8"/>
    </row>
    <row r="3976">
      <c r="A3976" s="10">
        <v>44785.583333333336</v>
      </c>
      <c r="B3976" s="11">
        <v>350.07</v>
      </c>
      <c r="C3976" s="11">
        <v>374.24643</v>
      </c>
      <c r="D3976" s="11">
        <v>0.0646002955859859</v>
      </c>
      <c r="E3976" s="8">
        <f t="shared" si="1"/>
        <v>0.03775819396</v>
      </c>
      <c r="F3976" s="8"/>
    </row>
    <row r="3977">
      <c r="A3977" s="10">
        <v>44785.625</v>
      </c>
      <c r="B3977" s="11">
        <v>339.89</v>
      </c>
      <c r="C3977" s="11">
        <v>373.15573</v>
      </c>
      <c r="D3977" s="11">
        <v>0.0891470432465287</v>
      </c>
      <c r="E3977" s="8">
        <f t="shared" si="1"/>
        <v>0.0384169562</v>
      </c>
      <c r="F3977" s="8"/>
    </row>
    <row r="3978">
      <c r="A3978" s="10">
        <v>44785.666666666664</v>
      </c>
      <c r="B3978" s="11">
        <v>336.2</v>
      </c>
      <c r="C3978" s="11">
        <v>370.85987</v>
      </c>
      <c r="D3978" s="11">
        <v>0.0934581301557378</v>
      </c>
      <c r="E3978" s="8">
        <f t="shared" si="1"/>
        <v>0.04000807898</v>
      </c>
      <c r="F3978" s="8"/>
    </row>
    <row r="3979">
      <c r="A3979" s="10">
        <v>44785.708333333336</v>
      </c>
      <c r="B3979" s="11">
        <v>335.17</v>
      </c>
      <c r="C3979" s="11">
        <v>368.37381</v>
      </c>
      <c r="D3979" s="11">
        <v>0.0901361853058988</v>
      </c>
      <c r="E3979" s="8">
        <f t="shared" si="1"/>
        <v>0.0419712925</v>
      </c>
      <c r="F3979" s="8"/>
    </row>
    <row r="3980">
      <c r="A3980" s="10">
        <v>44785.75</v>
      </c>
      <c r="B3980" s="11">
        <v>342.95</v>
      </c>
      <c r="C3980" s="11">
        <v>365.41389</v>
      </c>
      <c r="D3980" s="11">
        <v>0.061475194607408</v>
      </c>
      <c r="E3980" s="8">
        <f t="shared" si="1"/>
        <v>0.04305047589</v>
      </c>
      <c r="F3980" s="8"/>
    </row>
    <row r="3981">
      <c r="A3981" s="10">
        <v>44785.791666666664</v>
      </c>
      <c r="B3981" s="11">
        <v>343.04</v>
      </c>
      <c r="C3981" s="11">
        <v>361.8412</v>
      </c>
      <c r="D3981" s="11">
        <v>0.0519598099939973</v>
      </c>
      <c r="E3981" s="8">
        <f t="shared" si="1"/>
        <v>0.04352089122</v>
      </c>
      <c r="F3981" s="8"/>
    </row>
    <row r="3982">
      <c r="A3982" s="10">
        <v>44785.833333333336</v>
      </c>
      <c r="B3982" s="11">
        <v>341.18</v>
      </c>
      <c r="C3982" s="11">
        <v>357.14094</v>
      </c>
      <c r="D3982" s="11">
        <v>0.0446908719006003</v>
      </c>
      <c r="E3982" s="8">
        <f t="shared" si="1"/>
        <v>0.04346843607</v>
      </c>
      <c r="F3982" s="8"/>
    </row>
    <row r="3983">
      <c r="A3983" s="10">
        <v>44785.875</v>
      </c>
      <c r="B3983" s="11">
        <v>335.35</v>
      </c>
      <c r="C3983" s="11">
        <v>352.70964</v>
      </c>
      <c r="D3983" s="11">
        <v>0.0492179346161334</v>
      </c>
      <c r="E3983" s="8">
        <f t="shared" si="1"/>
        <v>0.04330726807</v>
      </c>
      <c r="F3983" s="8"/>
    </row>
    <row r="3984">
      <c r="A3984" s="10">
        <v>44785.916666666664</v>
      </c>
      <c r="B3984" s="11">
        <v>327.64</v>
      </c>
      <c r="C3984" s="11">
        <v>349.98867</v>
      </c>
      <c r="D3984" s="11">
        <v>0.0638554099479849</v>
      </c>
      <c r="E3984" s="8">
        <f t="shared" si="1"/>
        <v>0.0438264827</v>
      </c>
      <c r="F3984" s="8"/>
    </row>
    <row r="3985">
      <c r="A3985" s="10">
        <v>44785.958333333336</v>
      </c>
      <c r="B3985" s="11">
        <v>328.57</v>
      </c>
      <c r="C3985" s="11">
        <v>349.23071</v>
      </c>
      <c r="D3985" s="11">
        <v>0.0591606333818695</v>
      </c>
      <c r="E3985" s="8">
        <f t="shared" si="1"/>
        <v>0.04413174745</v>
      </c>
      <c r="F3985" s="8"/>
    </row>
    <row r="3986">
      <c r="A3986" s="10">
        <v>44786.0</v>
      </c>
      <c r="B3986" s="11">
        <v>335.16</v>
      </c>
      <c r="C3986" s="11">
        <v>354.22449</v>
      </c>
      <c r="D3986" s="11">
        <v>0.0538203612065331</v>
      </c>
      <c r="E3986" s="8">
        <f t="shared" si="1"/>
        <v>0.04546696101</v>
      </c>
      <c r="F3986" s="8"/>
    </row>
    <row r="3987">
      <c r="A3987" s="10">
        <v>44786.041666666664</v>
      </c>
      <c r="B3987" s="11">
        <v>353.28</v>
      </c>
      <c r="C3987" s="11">
        <v>355.88464</v>
      </c>
      <c r="D3987" s="11">
        <v>0.00731877610677442</v>
      </c>
      <c r="E3987" s="8">
        <f t="shared" si="1"/>
        <v>0.04532502374</v>
      </c>
      <c r="F3987" s="8"/>
    </row>
    <row r="3988">
      <c r="A3988" s="10">
        <v>44786.083333333336</v>
      </c>
      <c r="B3988" s="11">
        <v>369.56</v>
      </c>
      <c r="C3988" s="11">
        <v>354.77761</v>
      </c>
      <c r="D3988" s="11">
        <v>0.0416666373055504</v>
      </c>
      <c r="E3988" s="8">
        <f t="shared" si="1"/>
        <v>0.04691908498</v>
      </c>
      <c r="F3988" s="8"/>
    </row>
    <row r="3989">
      <c r="A3989" s="10">
        <v>44786.125</v>
      </c>
      <c r="B3989" s="11">
        <v>363.01</v>
      </c>
      <c r="C3989" s="11">
        <v>351.64336</v>
      </c>
      <c r="D3989" s="11">
        <v>0.0323243413440254</v>
      </c>
      <c r="E3989" s="8">
        <f t="shared" si="1"/>
        <v>0.04788448494</v>
      </c>
      <c r="F3989" s="8"/>
    </row>
    <row r="3990">
      <c r="A3990" s="10">
        <v>44786.166666666664</v>
      </c>
      <c r="B3990" s="11">
        <v>351.7</v>
      </c>
      <c r="C3990" s="11">
        <v>348.55096</v>
      </c>
      <c r="D3990" s="11">
        <v>0.0090346616747233</v>
      </c>
      <c r="E3990" s="8">
        <f t="shared" si="1"/>
        <v>0.04700588815</v>
      </c>
      <c r="F3990" s="8"/>
    </row>
    <row r="3991">
      <c r="A3991" s="10">
        <v>44786.208333333336</v>
      </c>
      <c r="B3991" s="11">
        <v>336.79</v>
      </c>
      <c r="C3991" s="11">
        <v>346.78095</v>
      </c>
      <c r="D3991" s="11">
        <v>0.0288105502911852</v>
      </c>
      <c r="E3991" s="8">
        <f t="shared" si="1"/>
        <v>0.04545850797</v>
      </c>
      <c r="F3991" s="8"/>
    </row>
    <row r="3992">
      <c r="A3992" s="10">
        <v>44786.25</v>
      </c>
      <c r="B3992" s="11">
        <v>330.05</v>
      </c>
      <c r="C3992" s="11">
        <v>346.23333</v>
      </c>
      <c r="D3992" s="11">
        <v>0.0467411095286522</v>
      </c>
      <c r="E3992" s="8">
        <f t="shared" si="1"/>
        <v>0.04433363605</v>
      </c>
      <c r="F3992" s="8"/>
    </row>
    <row r="3993">
      <c r="A3993" s="10">
        <v>44786.291666666664</v>
      </c>
      <c r="B3993" s="11">
        <v>333.6</v>
      </c>
      <c r="C3993" s="11">
        <v>345.54682</v>
      </c>
      <c r="D3993" s="11">
        <v>0.0345736650101424</v>
      </c>
      <c r="E3993" s="8">
        <f t="shared" si="1"/>
        <v>0.04265191961</v>
      </c>
      <c r="F3993" s="8"/>
    </row>
    <row r="3994">
      <c r="A3994" s="10">
        <v>44786.333333333336</v>
      </c>
      <c r="B3994" s="11">
        <v>338.35</v>
      </c>
      <c r="C3994" s="11">
        <v>345.16598</v>
      </c>
      <c r="D3994" s="11">
        <v>0.019746963475369</v>
      </c>
      <c r="E3994" s="8">
        <f t="shared" si="1"/>
        <v>0.04105092179</v>
      </c>
      <c r="F3994" s="8"/>
    </row>
    <row r="3995">
      <c r="A3995" s="10">
        <v>44786.375</v>
      </c>
      <c r="B3995" s="11">
        <v>343.96</v>
      </c>
      <c r="C3995" s="11">
        <v>346.54105</v>
      </c>
      <c r="D3995" s="11">
        <v>0.00744803537704986</v>
      </c>
      <c r="E3995" s="8">
        <f t="shared" si="1"/>
        <v>0.04017965393</v>
      </c>
      <c r="F3995" s="8"/>
    </row>
    <row r="3996">
      <c r="A3996" s="10">
        <v>44786.416666666664</v>
      </c>
      <c r="B3996" s="11">
        <v>349.0</v>
      </c>
      <c r="C3996" s="11">
        <v>350.28704</v>
      </c>
      <c r="D3996" s="11">
        <v>0.00367424384299228</v>
      </c>
      <c r="E3996" s="8">
        <f t="shared" si="1"/>
        <v>0.04003099417</v>
      </c>
      <c r="F3996" s="8"/>
    </row>
    <row r="3997">
      <c r="A3997" s="10">
        <v>44786.458333333336</v>
      </c>
      <c r="B3997" s="11">
        <v>357.32</v>
      </c>
      <c r="C3997" s="11">
        <v>356.61362</v>
      </c>
      <c r="D3997" s="11">
        <v>0.00198079927513696</v>
      </c>
      <c r="E3997" s="8">
        <f t="shared" si="1"/>
        <v>0.04006776531</v>
      </c>
      <c r="F3997" s="8"/>
    </row>
    <row r="3998">
      <c r="A3998" s="10">
        <v>44786.5</v>
      </c>
      <c r="B3998" s="11">
        <v>362.29</v>
      </c>
      <c r="C3998" s="11">
        <v>362.51425</v>
      </c>
      <c r="D3998" s="11">
        <v>6.18596372418418E-4</v>
      </c>
      <c r="E3998" s="8">
        <f t="shared" si="1"/>
        <v>0.03982861368</v>
      </c>
      <c r="F3998" s="8"/>
    </row>
    <row r="3999">
      <c r="A3999" s="10">
        <v>44786.541666666664</v>
      </c>
      <c r="B3999" s="11">
        <v>359.31</v>
      </c>
      <c r="C3999" s="11">
        <v>365.89834</v>
      </c>
      <c r="D3999" s="11">
        <v>0.0180059302810721</v>
      </c>
      <c r="E3999" s="8">
        <f t="shared" si="1"/>
        <v>0.04056109083</v>
      </c>
      <c r="F3999" s="8"/>
    </row>
    <row r="4000">
      <c r="A4000" s="10">
        <v>44786.583333333336</v>
      </c>
      <c r="B4000" s="11">
        <v>336.54</v>
      </c>
      <c r="C4000" s="11">
        <v>366.34001</v>
      </c>
      <c r="D4000" s="11">
        <v>0.0813452235260898</v>
      </c>
      <c r="E4000" s="8">
        <f t="shared" si="1"/>
        <v>0.04125879616</v>
      </c>
      <c r="F4000" s="8"/>
    </row>
    <row r="4001">
      <c r="A4001" s="10">
        <v>44786.625</v>
      </c>
      <c r="B4001" s="11">
        <v>325.2</v>
      </c>
      <c r="C4001" s="11">
        <v>366.32374</v>
      </c>
      <c r="D4001" s="11">
        <v>0.112260646825673</v>
      </c>
      <c r="E4001" s="8">
        <f t="shared" si="1"/>
        <v>0.04222186297</v>
      </c>
      <c r="F4001" s="8"/>
    </row>
    <row r="4002">
      <c r="A4002" s="10">
        <v>44786.666666666664</v>
      </c>
      <c r="B4002" s="11">
        <v>331.07</v>
      </c>
      <c r="C4002" s="11">
        <v>365.60821</v>
      </c>
      <c r="D4002" s="11">
        <v>0.0944678184332895</v>
      </c>
      <c r="E4002" s="8">
        <f t="shared" si="1"/>
        <v>0.04226393332</v>
      </c>
      <c r="F4002" s="8"/>
    </row>
    <row r="4003">
      <c r="A4003" s="10">
        <v>44786.708333333336</v>
      </c>
      <c r="B4003" s="11">
        <v>346.81</v>
      </c>
      <c r="C4003" s="11">
        <v>364.57493</v>
      </c>
      <c r="D4003" s="11">
        <v>0.0487277882766102</v>
      </c>
      <c r="E4003" s="8">
        <f t="shared" si="1"/>
        <v>0.04053858344</v>
      </c>
      <c r="F4003" s="8"/>
    </row>
    <row r="4004">
      <c r="A4004" s="10">
        <v>44786.75</v>
      </c>
      <c r="B4004" s="11">
        <v>353.75</v>
      </c>
      <c r="C4004" s="11">
        <v>362.28276</v>
      </c>
      <c r="D4004" s="11">
        <v>0.0235527630406702</v>
      </c>
      <c r="E4004" s="8">
        <f t="shared" si="1"/>
        <v>0.03895848213</v>
      </c>
      <c r="F4004" s="8"/>
    </row>
    <row r="4005">
      <c r="A4005" s="10">
        <v>44786.791666666664</v>
      </c>
      <c r="B4005" s="11">
        <v>353.4</v>
      </c>
      <c r="C4005" s="11">
        <v>358.7291</v>
      </c>
      <c r="D4005" s="11">
        <v>0.0148554995956559</v>
      </c>
      <c r="E4005" s="8">
        <f t="shared" si="1"/>
        <v>0.03741246919</v>
      </c>
      <c r="F4005" s="8"/>
    </row>
    <row r="4006">
      <c r="A4006" s="10">
        <v>44786.833333333336</v>
      </c>
      <c r="B4006" s="11">
        <v>354.0</v>
      </c>
      <c r="C4006" s="11">
        <v>354.46691</v>
      </c>
      <c r="D4006" s="11">
        <v>0.00131721745197593</v>
      </c>
      <c r="E4006" s="8">
        <f t="shared" si="1"/>
        <v>0.03560523359</v>
      </c>
      <c r="F4006" s="8"/>
    </row>
    <row r="4007">
      <c r="A4007" s="10">
        <v>44786.875</v>
      </c>
      <c r="B4007" s="11">
        <v>354.19</v>
      </c>
      <c r="C4007" s="11">
        <v>351.12108</v>
      </c>
      <c r="D4007" s="11">
        <v>0.00874034677724274</v>
      </c>
      <c r="E4007" s="8">
        <f t="shared" si="1"/>
        <v>0.03391866743</v>
      </c>
      <c r="F4007" s="8"/>
    </row>
    <row r="4008">
      <c r="A4008" s="10">
        <v>44786.916666666664</v>
      </c>
      <c r="B4008" s="11">
        <v>350.82</v>
      </c>
      <c r="C4008" s="11">
        <v>349.66782</v>
      </c>
      <c r="D4008" s="11">
        <v>0.00329507016116034</v>
      </c>
      <c r="E4008" s="8">
        <f t="shared" si="1"/>
        <v>0.03139531994</v>
      </c>
      <c r="F4008" s="8"/>
    </row>
    <row r="4009">
      <c r="A4009" s="10">
        <v>44786.958333333336</v>
      </c>
      <c r="B4009" s="11">
        <v>351.66</v>
      </c>
      <c r="C4009" s="11">
        <v>349.97446</v>
      </c>
      <c r="D4009" s="11">
        <v>0.00481618001496452</v>
      </c>
      <c r="E4009" s="8">
        <f t="shared" si="1"/>
        <v>0.02913096772</v>
      </c>
      <c r="F4009" s="8"/>
    </row>
    <row r="4010">
      <c r="A4010" s="10">
        <v>44787.0</v>
      </c>
      <c r="B4010" s="11">
        <v>354.37</v>
      </c>
      <c r="C4010" s="11">
        <v>360.62962</v>
      </c>
      <c r="D4010" s="11">
        <v>0.0173574760719876</v>
      </c>
      <c r="E4010" s="8">
        <f t="shared" si="1"/>
        <v>0.02761168084</v>
      </c>
      <c r="F4010" s="8"/>
    </row>
    <row r="4011">
      <c r="A4011" s="10">
        <v>44787.041666666664</v>
      </c>
      <c r="B4011" s="11">
        <v>370.49</v>
      </c>
      <c r="C4011" s="11">
        <v>360.75911</v>
      </c>
      <c r="D4011" s="11">
        <v>0.0269733728969449</v>
      </c>
      <c r="E4011" s="8">
        <f t="shared" si="1"/>
        <v>0.02843062237</v>
      </c>
      <c r="F4011" s="8"/>
    </row>
    <row r="4012">
      <c r="A4012" s="10">
        <v>44787.083333333336</v>
      </c>
      <c r="B4012" s="11">
        <v>376.01</v>
      </c>
      <c r="C4012" s="11">
        <v>357.24894</v>
      </c>
      <c r="D4012" s="11">
        <v>0.0525153692548394</v>
      </c>
      <c r="E4012" s="8">
        <f t="shared" si="1"/>
        <v>0.02888265287</v>
      </c>
      <c r="F4012" s="8"/>
    </row>
    <row r="4013">
      <c r="A4013" s="10">
        <v>44787.125</v>
      </c>
      <c r="B4013" s="11">
        <v>366.16</v>
      </c>
      <c r="C4013" s="11">
        <v>351.02586</v>
      </c>
      <c r="D4013" s="11">
        <v>0.0431140315417217</v>
      </c>
      <c r="E4013" s="8">
        <f t="shared" si="1"/>
        <v>0.02933222329</v>
      </c>
      <c r="F4013" s="8"/>
    </row>
    <row r="4014">
      <c r="A4014" s="10">
        <v>44787.166666666664</v>
      </c>
      <c r="B4014" s="11">
        <v>351.68</v>
      </c>
      <c r="C4014" s="11">
        <v>343.77753</v>
      </c>
      <c r="D4014" s="11">
        <v>0.0229871626571986</v>
      </c>
      <c r="E4014" s="8">
        <f t="shared" si="1"/>
        <v>0.0299135775</v>
      </c>
      <c r="F4014" s="8"/>
    </row>
    <row r="4015">
      <c r="A4015" s="10">
        <v>44787.208333333336</v>
      </c>
      <c r="B4015" s="11">
        <v>335.65</v>
      </c>
      <c r="C4015" s="11">
        <v>337.07974</v>
      </c>
      <c r="D4015" s="11">
        <v>0.00424154830545448</v>
      </c>
      <c r="E4015" s="8">
        <f t="shared" si="1"/>
        <v>0.02888986908</v>
      </c>
      <c r="F4015" s="8"/>
    </row>
    <row r="4016">
      <c r="A4016" s="10">
        <v>44787.25</v>
      </c>
      <c r="B4016" s="11">
        <v>323.87</v>
      </c>
      <c r="C4016" s="11">
        <v>331.54199</v>
      </c>
      <c r="D4016" s="11">
        <v>0.0231403268104893</v>
      </c>
      <c r="E4016" s="8">
        <f t="shared" si="1"/>
        <v>0.02790650314</v>
      </c>
      <c r="F4016" s="8"/>
    </row>
    <row r="4017">
      <c r="A4017" s="10">
        <v>44787.291666666664</v>
      </c>
      <c r="B4017" s="11">
        <v>318.59</v>
      </c>
      <c r="C4017" s="11">
        <v>326.90551</v>
      </c>
      <c r="D4017" s="11">
        <v>0.0254370444841997</v>
      </c>
      <c r="E4017" s="8">
        <f t="shared" si="1"/>
        <v>0.02752581061</v>
      </c>
      <c r="F4017" s="8"/>
    </row>
    <row r="4018">
      <c r="A4018" s="10">
        <v>44787.333333333336</v>
      </c>
      <c r="B4018" s="11">
        <v>316.22</v>
      </c>
      <c r="C4018" s="11">
        <v>324.21158</v>
      </c>
      <c r="D4018" s="11">
        <v>0.024649273785964</v>
      </c>
      <c r="E4018" s="8">
        <f t="shared" si="1"/>
        <v>0.02773007354</v>
      </c>
      <c r="F4018" s="8"/>
    </row>
    <row r="4019">
      <c r="A4019" s="10">
        <v>44787.375</v>
      </c>
      <c r="B4019" s="11">
        <v>318.11</v>
      </c>
      <c r="C4019" s="11">
        <v>325.15817</v>
      </c>
      <c r="D4019" s="11">
        <v>0.0216761276519669</v>
      </c>
      <c r="E4019" s="8">
        <f t="shared" si="1"/>
        <v>0.02832291072</v>
      </c>
      <c r="F4019" s="8"/>
    </row>
    <row r="4020">
      <c r="A4020" s="10">
        <v>44787.416666666664</v>
      </c>
      <c r="B4020" s="11">
        <v>320.44</v>
      </c>
      <c r="C4020" s="11">
        <v>330.72672</v>
      </c>
      <c r="D4020" s="11">
        <v>0.0311033834822901</v>
      </c>
      <c r="E4020" s="8">
        <f t="shared" si="1"/>
        <v>0.02946579154</v>
      </c>
      <c r="F4020" s="8"/>
    </row>
    <row r="4021">
      <c r="A4021" s="10">
        <v>44787.458333333336</v>
      </c>
      <c r="B4021" s="11">
        <v>321.63</v>
      </c>
      <c r="C4021" s="11">
        <v>340.06924</v>
      </c>
      <c r="D4021" s="11">
        <v>0.0542220166693111</v>
      </c>
      <c r="E4021" s="8">
        <f t="shared" si="1"/>
        <v>0.03164250893</v>
      </c>
      <c r="F4021" s="8"/>
    </row>
    <row r="4022">
      <c r="A4022" s="10">
        <v>44787.5</v>
      </c>
      <c r="B4022" s="11">
        <v>330.08</v>
      </c>
      <c r="C4022" s="11">
        <v>349.09073</v>
      </c>
      <c r="D4022" s="11">
        <v>0.0544578482505107</v>
      </c>
      <c r="E4022" s="8">
        <f t="shared" si="1"/>
        <v>0.03388581109</v>
      </c>
      <c r="F4022" s="8"/>
    </row>
    <row r="4023">
      <c r="A4023" s="10">
        <v>44787.541666666664</v>
      </c>
      <c r="B4023" s="11">
        <v>332.92</v>
      </c>
      <c r="C4023" s="11">
        <v>355.19875</v>
      </c>
      <c r="D4023" s="11">
        <v>0.0627219268085825</v>
      </c>
      <c r="E4023" s="8">
        <f t="shared" si="1"/>
        <v>0.03574897762</v>
      </c>
      <c r="F4023" s="8"/>
    </row>
    <row r="4024">
      <c r="A4024" s="10">
        <v>44787.583333333336</v>
      </c>
      <c r="B4024" s="11">
        <v>316.3</v>
      </c>
      <c r="C4024" s="11">
        <v>358.34395</v>
      </c>
      <c r="D4024" s="11">
        <v>0.117328477291161</v>
      </c>
      <c r="E4024" s="8">
        <f t="shared" si="1"/>
        <v>0.03724827986</v>
      </c>
      <c r="F4024" s="8"/>
    </row>
    <row r="4025">
      <c r="A4025" s="10">
        <v>44787.625</v>
      </c>
      <c r="B4025" s="11">
        <v>306.41</v>
      </c>
      <c r="C4025" s="11">
        <v>361.12126</v>
      </c>
      <c r="D4025" s="11">
        <v>0.151503846658044</v>
      </c>
      <c r="E4025" s="8">
        <f t="shared" si="1"/>
        <v>0.03888341318</v>
      </c>
      <c r="F4025" s="8"/>
    </row>
    <row r="4026">
      <c r="A4026" s="10">
        <v>44787.666666666664</v>
      </c>
      <c r="B4026" s="11">
        <v>311.61</v>
      </c>
      <c r="C4026" s="11">
        <v>362.93068</v>
      </c>
      <c r="D4026" s="11">
        <v>0.14140628728329</v>
      </c>
      <c r="E4026" s="8">
        <f t="shared" si="1"/>
        <v>0.04083918272</v>
      </c>
      <c r="F4026" s="8"/>
    </row>
    <row r="4027">
      <c r="A4027" s="10">
        <v>44787.708333333336</v>
      </c>
      <c r="B4027" s="11">
        <v>329.35</v>
      </c>
      <c r="C4027" s="11">
        <v>363.95371</v>
      </c>
      <c r="D4027" s="11">
        <v>0.0950772283651126</v>
      </c>
      <c r="E4027" s="8">
        <f t="shared" si="1"/>
        <v>0.04277040939</v>
      </c>
      <c r="F4027" s="8"/>
    </row>
    <row r="4028">
      <c r="A4028" s="10">
        <v>44787.75</v>
      </c>
      <c r="B4028" s="11">
        <v>333.95</v>
      </c>
      <c r="C4028" s="11">
        <v>362.9504</v>
      </c>
      <c r="D4028" s="11">
        <v>0.079901826806087</v>
      </c>
      <c r="E4028" s="8">
        <f t="shared" si="1"/>
        <v>0.04511828704</v>
      </c>
      <c r="F4028" s="8"/>
    </row>
    <row r="4029">
      <c r="A4029" s="10">
        <v>44787.791666666664</v>
      </c>
      <c r="B4029" s="11">
        <v>330.94</v>
      </c>
      <c r="C4029" s="11">
        <v>359.76136</v>
      </c>
      <c r="D4029" s="11">
        <v>0.0801124389789943</v>
      </c>
      <c r="E4029" s="8">
        <f t="shared" si="1"/>
        <v>0.04783732619</v>
      </c>
      <c r="F4029" s="8"/>
    </row>
    <row r="4030">
      <c r="A4030" s="10">
        <v>44787.833333333336</v>
      </c>
      <c r="B4030" s="11">
        <v>329.96</v>
      </c>
      <c r="C4030" s="11">
        <v>355.1978</v>
      </c>
      <c r="D4030" s="11">
        <v>0.0710528049441747</v>
      </c>
      <c r="E4030" s="8">
        <f t="shared" si="1"/>
        <v>0.05074297566</v>
      </c>
      <c r="F4030" s="8"/>
    </row>
    <row r="4031">
      <c r="A4031" s="10">
        <v>44787.875</v>
      </c>
      <c r="B4031" s="11">
        <v>330.17</v>
      </c>
      <c r="C4031" s="11">
        <v>351.37692</v>
      </c>
      <c r="D4031" s="11">
        <v>0.0603537648403314</v>
      </c>
      <c r="E4031" s="8">
        <f t="shared" si="1"/>
        <v>0.05289353475</v>
      </c>
      <c r="F4031" s="8"/>
    </row>
    <row r="4032">
      <c r="A4032" s="10">
        <v>44787.916666666664</v>
      </c>
      <c r="B4032" s="11">
        <v>332.68</v>
      </c>
      <c r="C4032" s="11">
        <v>349.80353</v>
      </c>
      <c r="D4032" s="11">
        <v>0.0489518502000251</v>
      </c>
      <c r="E4032" s="8">
        <f t="shared" si="1"/>
        <v>0.05479590059</v>
      </c>
      <c r="F4032" s="8"/>
    </row>
    <row r="4033">
      <c r="A4033" s="10">
        <v>44787.958333333336</v>
      </c>
      <c r="B4033" s="11">
        <v>331.5</v>
      </c>
      <c r="C4033" s="11">
        <v>350.51839</v>
      </c>
      <c r="D4033" s="11">
        <v>0.0542578949994606</v>
      </c>
      <c r="E4033" s="8">
        <f t="shared" si="1"/>
        <v>0.05685597204</v>
      </c>
      <c r="F4033" s="8"/>
    </row>
    <row r="4034">
      <c r="A4034" s="10">
        <v>44785.0</v>
      </c>
      <c r="B4034" s="11">
        <v>337.64</v>
      </c>
      <c r="C4034" s="11">
        <v>328.38034</v>
      </c>
      <c r="D4034" s="11">
        <v>0.0281979731186099</v>
      </c>
      <c r="E4034" s="8">
        <f t="shared" si="1"/>
        <v>0.05730765942</v>
      </c>
      <c r="F4034" s="8"/>
    </row>
    <row r="4035">
      <c r="A4035" s="10">
        <v>44785.041666666664</v>
      </c>
      <c r="B4035" s="11">
        <v>346.29</v>
      </c>
      <c r="C4035" s="11">
        <v>335.64229</v>
      </c>
      <c r="D4035" s="11">
        <v>0.0317233862276413</v>
      </c>
      <c r="E4035" s="8">
        <f t="shared" si="1"/>
        <v>0.05750557664</v>
      </c>
      <c r="F4035" s="8"/>
    </row>
    <row r="4036">
      <c r="A4036" s="10">
        <v>44785.083333333336</v>
      </c>
      <c r="B4036" s="11">
        <v>354.39</v>
      </c>
      <c r="C4036" s="11">
        <v>341.32469</v>
      </c>
      <c r="D4036" s="11">
        <v>0.0382782446825045</v>
      </c>
      <c r="E4036" s="8">
        <f t="shared" si="1"/>
        <v>0.05691236312</v>
      </c>
      <c r="F4036" s="8"/>
    </row>
    <row r="4037">
      <c r="A4037" s="10">
        <v>44785.125</v>
      </c>
      <c r="B4037" s="11">
        <v>351.32</v>
      </c>
      <c r="C4037" s="11">
        <v>344.89798</v>
      </c>
      <c r="D4037" s="11">
        <v>0.0186200568643515</v>
      </c>
      <c r="E4037" s="8">
        <f t="shared" si="1"/>
        <v>0.05589178084</v>
      </c>
      <c r="F4037" s="8"/>
    </row>
    <row r="4038">
      <c r="A4038" s="10">
        <v>44785.166666666664</v>
      </c>
      <c r="B4038" s="11">
        <v>344.82</v>
      </c>
      <c r="C4038" s="11">
        <v>347.93354</v>
      </c>
      <c r="D4038" s="11">
        <v>0.00894866301190739</v>
      </c>
      <c r="E4038" s="8">
        <f t="shared" si="1"/>
        <v>0.05530684336</v>
      </c>
      <c r="F4038" s="8"/>
    </row>
    <row r="4039">
      <c r="A4039" s="10">
        <v>44785.208333333336</v>
      </c>
      <c r="B4039" s="11">
        <v>333.42</v>
      </c>
      <c r="C4039" s="11">
        <v>351.4734</v>
      </c>
      <c r="D4039" s="11">
        <v>0.0513649112564421</v>
      </c>
      <c r="E4039" s="8">
        <f t="shared" si="1"/>
        <v>0.05727031681</v>
      </c>
      <c r="F4039" s="8"/>
    </row>
    <row r="4040">
      <c r="A4040" s="10">
        <v>44785.25</v>
      </c>
      <c r="B4040" s="11">
        <v>332.48</v>
      </c>
      <c r="C4040" s="11">
        <v>355.26758</v>
      </c>
      <c r="D4040" s="11">
        <v>0.0641420193759306</v>
      </c>
      <c r="E4040" s="8">
        <f t="shared" si="1"/>
        <v>0.05897872067</v>
      </c>
      <c r="F4040" s="8"/>
    </row>
    <row r="4041">
      <c r="A4041" s="10">
        <v>44785.291666666664</v>
      </c>
      <c r="B4041" s="11">
        <v>333.02</v>
      </c>
      <c r="C4041" s="11">
        <v>357.7484</v>
      </c>
      <c r="D4041" s="11">
        <v>0.0691223217210755</v>
      </c>
      <c r="E4041" s="8">
        <f t="shared" si="1"/>
        <v>0.06079894055</v>
      </c>
      <c r="F4041" s="8"/>
    </row>
    <row r="4042">
      <c r="A4042" s="10">
        <v>44785.333333333336</v>
      </c>
      <c r="B4042" s="11">
        <v>339.07</v>
      </c>
      <c r="C4042" s="11">
        <v>358.66347</v>
      </c>
      <c r="D4042" s="11">
        <v>0.0546291207186503</v>
      </c>
      <c r="E4042" s="8">
        <f t="shared" si="1"/>
        <v>0.06204810084</v>
      </c>
      <c r="F4042" s="8"/>
    </row>
    <row r="4043">
      <c r="A4043" s="10">
        <v>44785.375</v>
      </c>
      <c r="B4043" s="11">
        <v>350.17</v>
      </c>
      <c r="C4043" s="11">
        <v>359.46451</v>
      </c>
      <c r="D4043" s="11">
        <v>0.0258565442246301</v>
      </c>
      <c r="E4043" s="8">
        <f t="shared" si="1"/>
        <v>0.06222228487</v>
      </c>
      <c r="F4043" s="8"/>
    </row>
    <row r="4044">
      <c r="A4044" s="10">
        <v>44785.416666666664</v>
      </c>
      <c r="B4044" s="11">
        <v>359.4</v>
      </c>
      <c r="C4044" s="11">
        <v>361.0764</v>
      </c>
      <c r="D4044" s="11">
        <v>0.00464278474029319</v>
      </c>
      <c r="E4044" s="8">
        <f t="shared" si="1"/>
        <v>0.06111975992</v>
      </c>
      <c r="F4044" s="8"/>
    </row>
    <row r="4045">
      <c r="A4045" s="10">
        <v>44785.458333333336</v>
      </c>
      <c r="B4045" s="11">
        <v>365.73</v>
      </c>
      <c r="C4045" s="11">
        <v>364.77608</v>
      </c>
      <c r="D4045" s="11">
        <v>0.00261508375220228</v>
      </c>
      <c r="E4045" s="8">
        <f t="shared" si="1"/>
        <v>0.05896947105</v>
      </c>
      <c r="F4045" s="8"/>
    </row>
    <row r="4046">
      <c r="A4046" s="10">
        <v>44785.5</v>
      </c>
      <c r="B4046" s="11">
        <v>373.29</v>
      </c>
      <c r="C4046" s="11">
        <v>368.95042</v>
      </c>
      <c r="D4046" s="11">
        <v>0.011761959777685</v>
      </c>
      <c r="E4046" s="8">
        <f t="shared" si="1"/>
        <v>0.05719047569</v>
      </c>
      <c r="F4046" s="8"/>
    </row>
    <row r="4047">
      <c r="A4047" s="10">
        <v>44785.541666666664</v>
      </c>
      <c r="B4047" s="11">
        <v>374.34</v>
      </c>
      <c r="C4047" s="11">
        <v>371.52812</v>
      </c>
      <c r="D4047" s="11">
        <v>0.00756841770146489</v>
      </c>
      <c r="E4047" s="8">
        <f t="shared" si="1"/>
        <v>0.05489241281</v>
      </c>
      <c r="F4047" s="8"/>
    </row>
    <row r="4048">
      <c r="A4048" s="10">
        <v>44785.583333333336</v>
      </c>
      <c r="B4048" s="11">
        <v>350.07</v>
      </c>
      <c r="C4048" s="11">
        <v>370.88817</v>
      </c>
      <c r="D4048" s="11">
        <v>0.0561305851302833</v>
      </c>
      <c r="E4048" s="8">
        <f t="shared" si="1"/>
        <v>0.05234250064</v>
      </c>
      <c r="F4048" s="8"/>
    </row>
    <row r="4049">
      <c r="A4049" s="10">
        <v>44785.625</v>
      </c>
      <c r="B4049" s="11">
        <v>339.89</v>
      </c>
      <c r="C4049" s="11">
        <v>368.98541</v>
      </c>
      <c r="D4049" s="11">
        <v>0.0788524673644955</v>
      </c>
      <c r="E4049" s="8">
        <f t="shared" si="1"/>
        <v>0.04931535984</v>
      </c>
      <c r="F4049" s="8"/>
    </row>
    <row r="4050">
      <c r="A4050" s="10">
        <v>44785.666666666664</v>
      </c>
      <c r="B4050" s="11">
        <v>336.2</v>
      </c>
      <c r="C4050" s="11">
        <v>365.92689</v>
      </c>
      <c r="D4050" s="11">
        <v>0.0812372384002717</v>
      </c>
      <c r="E4050" s="8">
        <f t="shared" si="1"/>
        <v>0.04680831613</v>
      </c>
      <c r="F4050" s="8"/>
    </row>
    <row r="4051">
      <c r="A4051" s="10">
        <v>44785.708333333336</v>
      </c>
      <c r="B4051" s="11">
        <v>335.17</v>
      </c>
      <c r="C4051" s="11">
        <v>362.54862</v>
      </c>
      <c r="D4051" s="11">
        <v>0.0755170989204151</v>
      </c>
      <c r="E4051" s="8">
        <f t="shared" si="1"/>
        <v>0.04599331074</v>
      </c>
      <c r="F4051" s="8"/>
    </row>
    <row r="4052">
      <c r="A4052" s="10">
        <v>44785.75</v>
      </c>
      <c r="B4052" s="11">
        <v>342.95</v>
      </c>
      <c r="C4052" s="11">
        <v>358.5905</v>
      </c>
      <c r="D4052" s="11">
        <v>0.0436166044555001</v>
      </c>
      <c r="E4052" s="8">
        <f t="shared" si="1"/>
        <v>0.04448142648</v>
      </c>
      <c r="F4052" s="8"/>
    </row>
    <row r="4053">
      <c r="A4053" s="10">
        <v>44785.791666666664</v>
      </c>
      <c r="B4053" s="11">
        <v>343.04</v>
      </c>
      <c r="C4053" s="11">
        <v>354.45495</v>
      </c>
      <c r="D4053" s="11">
        <v>0.0322042335704437</v>
      </c>
      <c r="E4053" s="8">
        <f t="shared" si="1"/>
        <v>0.04248525125</v>
      </c>
      <c r="F4053" s="8"/>
    </row>
    <row r="4054">
      <c r="A4054" s="10">
        <v>44785.833333333336</v>
      </c>
      <c r="B4054" s="11">
        <v>341.18</v>
      </c>
      <c r="C4054" s="11">
        <v>349.84361</v>
      </c>
      <c r="D4054" s="11">
        <v>0.024764236797122</v>
      </c>
      <c r="E4054" s="8">
        <f t="shared" si="1"/>
        <v>0.04055656091</v>
      </c>
      <c r="F4054" s="8"/>
    </row>
    <row r="4055">
      <c r="A4055" s="10">
        <v>44785.875</v>
      </c>
      <c r="B4055" s="11">
        <v>335.35</v>
      </c>
      <c r="C4055" s="11">
        <v>345.95859</v>
      </c>
      <c r="D4055" s="11">
        <v>0.0306643347112727</v>
      </c>
      <c r="E4055" s="8">
        <f t="shared" si="1"/>
        <v>0.03931950132</v>
      </c>
      <c r="F4055" s="8"/>
    </row>
    <row r="4056">
      <c r="A4056" s="10">
        <v>44785.916666666664</v>
      </c>
      <c r="B4056" s="11">
        <v>327.64</v>
      </c>
      <c r="C4056" s="11">
        <v>344.06693</v>
      </c>
      <c r="D4056" s="11">
        <v>0.0477434143409249</v>
      </c>
      <c r="E4056" s="8">
        <f t="shared" si="1"/>
        <v>0.03926914983</v>
      </c>
      <c r="F4056" s="8"/>
    </row>
    <row r="4057">
      <c r="A4057" s="10">
        <v>44785.958333333336</v>
      </c>
      <c r="B4057" s="11">
        <v>328.57</v>
      </c>
      <c r="C4057" s="11">
        <v>344.23392</v>
      </c>
      <c r="D4057" s="11">
        <v>0.0455037086409149</v>
      </c>
      <c r="E4057" s="8">
        <f t="shared" si="1"/>
        <v>0.03890439206</v>
      </c>
      <c r="F4057" s="8"/>
    </row>
    <row r="4058">
      <c r="A4058" s="10">
        <v>44786.0</v>
      </c>
      <c r="B4058" s="11">
        <v>335.16</v>
      </c>
      <c r="C4058" s="11">
        <v>341.85273</v>
      </c>
      <c r="D4058" s="11">
        <v>0.0195778164474508</v>
      </c>
      <c r="E4058" s="8">
        <f t="shared" si="1"/>
        <v>0.03854521887</v>
      </c>
      <c r="F4058" s="8"/>
    </row>
    <row r="4059">
      <c r="A4059" s="10">
        <v>44786.041666666664</v>
      </c>
      <c r="B4059" s="11">
        <v>353.28</v>
      </c>
      <c r="C4059" s="11">
        <v>345.91754</v>
      </c>
      <c r="D4059" s="11">
        <v>0.0212838585750812</v>
      </c>
      <c r="E4059" s="8">
        <f t="shared" si="1"/>
        <v>0.03811023855</v>
      </c>
      <c r="F4059" s="8"/>
    </row>
    <row r="4060">
      <c r="A4060" s="10">
        <v>44786.083333333336</v>
      </c>
      <c r="B4060" s="11">
        <v>369.56</v>
      </c>
      <c r="C4060" s="11">
        <v>347.20622</v>
      </c>
      <c r="D4060" s="11">
        <v>0.0643818535278545</v>
      </c>
      <c r="E4060" s="8">
        <f t="shared" si="1"/>
        <v>0.03919788892</v>
      </c>
      <c r="F4060" s="8"/>
    </row>
    <row r="4061">
      <c r="A4061" s="10">
        <v>44786.125</v>
      </c>
      <c r="B4061" s="11">
        <v>363.01</v>
      </c>
      <c r="C4061" s="11">
        <v>345.8234</v>
      </c>
      <c r="D4061" s="11">
        <v>0.0496976202304413</v>
      </c>
      <c r="E4061" s="8">
        <f t="shared" si="1"/>
        <v>0.04049278739</v>
      </c>
      <c r="F4061" s="8"/>
    </row>
    <row r="4062">
      <c r="A4062" s="10">
        <v>44786.166666666664</v>
      </c>
      <c r="B4062" s="11">
        <v>351.7</v>
      </c>
      <c r="C4062" s="11">
        <v>343.99816</v>
      </c>
      <c r="D4062" s="11">
        <v>0.0223891895235718</v>
      </c>
      <c r="E4062" s="8">
        <f t="shared" si="1"/>
        <v>0.04105280933</v>
      </c>
      <c r="F4062" s="8"/>
    </row>
    <row r="4063">
      <c r="A4063" s="10">
        <v>44786.208333333336</v>
      </c>
      <c r="B4063" s="11">
        <v>336.79</v>
      </c>
      <c r="C4063" s="11">
        <v>343.18637</v>
      </c>
      <c r="D4063" s="11">
        <v>0.0186381819301273</v>
      </c>
      <c r="E4063" s="8">
        <f t="shared" si="1"/>
        <v>0.03968919561</v>
      </c>
      <c r="F4063" s="8"/>
    </row>
    <row r="4064">
      <c r="A4064" s="10">
        <v>44786.25</v>
      </c>
      <c r="B4064" s="11">
        <v>330.05</v>
      </c>
      <c r="C4064" s="11">
        <v>343.06275</v>
      </c>
      <c r="D4064" s="11">
        <v>0.0379311073557242</v>
      </c>
      <c r="E4064" s="8">
        <f t="shared" si="1"/>
        <v>0.03859707427</v>
      </c>
      <c r="F4064" s="8"/>
    </row>
    <row r="4065">
      <c r="A4065" s="10">
        <v>44786.291666666664</v>
      </c>
      <c r="B4065" s="11">
        <v>333.6</v>
      </c>
      <c r="C4065" s="11">
        <v>342.31568</v>
      </c>
      <c r="D4065" s="11">
        <v>0.0254609429518389</v>
      </c>
      <c r="E4065" s="8">
        <f t="shared" si="1"/>
        <v>0.03677785016</v>
      </c>
      <c r="F4065" s="8"/>
    </row>
    <row r="4066">
      <c r="A4066" s="10">
        <v>44786.333333333336</v>
      </c>
      <c r="B4066" s="11">
        <v>338.35</v>
      </c>
      <c r="C4066" s="11">
        <v>341.54687</v>
      </c>
      <c r="D4066" s="11">
        <v>0.00935997451828497</v>
      </c>
      <c r="E4066" s="8">
        <f t="shared" si="1"/>
        <v>0.03489163573</v>
      </c>
      <c r="F4066" s="8"/>
    </row>
    <row r="4067">
      <c r="A4067" s="10">
        <v>44786.375</v>
      </c>
      <c r="B4067" s="11">
        <v>343.96</v>
      </c>
      <c r="C4067" s="11">
        <v>342.70077</v>
      </c>
      <c r="D4067" s="11">
        <v>0.00367443002827219</v>
      </c>
      <c r="E4067" s="8">
        <f t="shared" si="1"/>
        <v>0.03396738097</v>
      </c>
      <c r="F4067" s="8"/>
    </row>
    <row r="4068">
      <c r="A4068" s="10">
        <v>44786.416666666664</v>
      </c>
      <c r="B4068" s="11">
        <v>349.0</v>
      </c>
      <c r="C4068" s="11">
        <v>346.44307</v>
      </c>
      <c r="D4068" s="11">
        <v>0.00738051997980511</v>
      </c>
      <c r="E4068" s="8">
        <f t="shared" si="1"/>
        <v>0.03408145328</v>
      </c>
      <c r="F4068" s="8"/>
    </row>
    <row r="4069">
      <c r="A4069" s="10">
        <v>44786.458333333336</v>
      </c>
      <c r="B4069" s="11">
        <v>357.32</v>
      </c>
      <c r="C4069" s="11">
        <v>352.71213</v>
      </c>
      <c r="D4069" s="11">
        <v>0.0130641098166938</v>
      </c>
      <c r="E4069" s="8">
        <f t="shared" si="1"/>
        <v>0.03451682936</v>
      </c>
      <c r="F4069" s="8"/>
    </row>
    <row r="4070">
      <c r="A4070" s="10">
        <v>44786.5</v>
      </c>
      <c r="B4070" s="11">
        <v>362.29</v>
      </c>
      <c r="C4070" s="11">
        <v>358.58489</v>
      </c>
      <c r="D4070" s="11">
        <v>0.0103325881913207</v>
      </c>
      <c r="E4070" s="8">
        <f t="shared" si="1"/>
        <v>0.03445727221</v>
      </c>
      <c r="F4070" s="8"/>
    </row>
    <row r="4071">
      <c r="A4071" s="10">
        <v>44786.541666666664</v>
      </c>
      <c r="B4071" s="11">
        <v>359.31</v>
      </c>
      <c r="C4071" s="11">
        <v>361.65126</v>
      </c>
      <c r="D4071" s="11">
        <v>0.00647380573207453</v>
      </c>
      <c r="E4071" s="8">
        <f t="shared" si="1"/>
        <v>0.03441166338</v>
      </c>
      <c r="F4071" s="8"/>
    </row>
    <row r="4072">
      <c r="A4072" s="10">
        <v>44786.583333333336</v>
      </c>
      <c r="B4072" s="11">
        <v>336.54</v>
      </c>
      <c r="C4072" s="11">
        <v>361.1725</v>
      </c>
      <c r="D4072" s="11">
        <v>0.0682014826710228</v>
      </c>
      <c r="E4072" s="8">
        <f t="shared" si="1"/>
        <v>0.03491461745</v>
      </c>
      <c r="F4072" s="8"/>
    </row>
    <row r="4073">
      <c r="A4073" s="10">
        <v>44786.625</v>
      </c>
      <c r="B4073" s="11">
        <v>325.2</v>
      </c>
      <c r="C4073" s="11">
        <v>359.92979</v>
      </c>
      <c r="D4073" s="11">
        <v>0.096490457208335</v>
      </c>
      <c r="E4073" s="8">
        <f t="shared" si="1"/>
        <v>0.03564953369</v>
      </c>
      <c r="F4073" s="8"/>
    </row>
    <row r="4074">
      <c r="A4074" s="10">
        <v>44786.666666666664</v>
      </c>
      <c r="B4074" s="11">
        <v>331.07</v>
      </c>
      <c r="C4074" s="11">
        <v>358.27197</v>
      </c>
      <c r="D4074" s="11">
        <v>0.0759254763915804</v>
      </c>
      <c r="E4074" s="8">
        <f t="shared" si="1"/>
        <v>0.03542821027</v>
      </c>
      <c r="F4074" s="8"/>
    </row>
    <row r="4075">
      <c r="A4075" s="10">
        <v>44786.708333333336</v>
      </c>
      <c r="B4075" s="11">
        <v>346.81</v>
      </c>
      <c r="C4075" s="11">
        <v>356.49108</v>
      </c>
      <c r="D4075" s="11">
        <v>0.0271565841142505</v>
      </c>
      <c r="E4075" s="8">
        <f t="shared" si="1"/>
        <v>0.03341318882</v>
      </c>
      <c r="F4075" s="8"/>
    </row>
    <row r="4076">
      <c r="A4076" s="10">
        <v>44786.75</v>
      </c>
      <c r="B4076" s="11">
        <v>353.75</v>
      </c>
      <c r="C4076" s="11">
        <v>353.26759</v>
      </c>
      <c r="D4076" s="11">
        <v>0.00136556540609914</v>
      </c>
      <c r="E4076" s="8">
        <f t="shared" si="1"/>
        <v>0.03165272886</v>
      </c>
      <c r="F4076" s="8"/>
    </row>
    <row r="4077">
      <c r="A4077" s="10">
        <v>44786.791666666664</v>
      </c>
      <c r="B4077" s="11">
        <v>353.4</v>
      </c>
      <c r="C4077" s="11">
        <v>348.78634</v>
      </c>
      <c r="D4077" s="11">
        <v>0.0132277542750096</v>
      </c>
      <c r="E4077" s="8">
        <f t="shared" si="1"/>
        <v>0.03086204222</v>
      </c>
      <c r="F4077" s="8"/>
    </row>
    <row r="4078">
      <c r="A4078" s="10">
        <v>44786.833333333336</v>
      </c>
      <c r="B4078" s="11">
        <v>354.0</v>
      </c>
      <c r="C4078" s="11">
        <v>343.95342</v>
      </c>
      <c r="D4078" s="11">
        <v>0.0292091295385288</v>
      </c>
      <c r="E4078" s="8">
        <f t="shared" si="1"/>
        <v>0.03104724609</v>
      </c>
      <c r="F4078" s="8"/>
    </row>
    <row r="4079">
      <c r="A4079" s="10">
        <v>44786.875</v>
      </c>
      <c r="B4079" s="11">
        <v>354.19</v>
      </c>
      <c r="C4079" s="11">
        <v>340.51624</v>
      </c>
      <c r="D4079" s="11">
        <v>0.0401559702409494</v>
      </c>
      <c r="E4079" s="8">
        <f t="shared" si="1"/>
        <v>0.0314427309</v>
      </c>
      <c r="F4079" s="8"/>
    </row>
    <row r="4080">
      <c r="A4080" s="10">
        <v>44786.916666666664</v>
      </c>
      <c r="B4080" s="11">
        <v>350.82</v>
      </c>
      <c r="C4080" s="11">
        <v>339.54457</v>
      </c>
      <c r="D4080" s="11">
        <v>0.0332075108725784</v>
      </c>
      <c r="E4080" s="8">
        <f t="shared" si="1"/>
        <v>0.03083706826</v>
      </c>
      <c r="F4080" s="8"/>
    </row>
    <row r="4081">
      <c r="A4081" s="10">
        <v>44786.958333333336</v>
      </c>
      <c r="B4081" s="11">
        <v>351.66</v>
      </c>
      <c r="C4081" s="11">
        <v>340.79333</v>
      </c>
      <c r="D4081" s="11">
        <v>0.0318863928469492</v>
      </c>
      <c r="E4081" s="8">
        <f t="shared" si="1"/>
        <v>0.0302696801</v>
      </c>
      <c r="F4081" s="8"/>
    </row>
    <row r="4082">
      <c r="A4082" s="10">
        <v>44787.0</v>
      </c>
      <c r="B4082" s="11">
        <v>354.37</v>
      </c>
      <c r="C4082" s="11">
        <v>345.96091</v>
      </c>
      <c r="D4082" s="11">
        <v>0.0243064743933064</v>
      </c>
      <c r="E4082" s="8">
        <f t="shared" si="1"/>
        <v>0.03046670751</v>
      </c>
      <c r="F4082" s="8"/>
    </row>
    <row r="4083">
      <c r="A4083" s="10">
        <v>44787.041666666664</v>
      </c>
      <c r="B4083" s="11">
        <v>370.49</v>
      </c>
      <c r="C4083" s="11">
        <v>350.08461</v>
      </c>
      <c r="D4083" s="11">
        <v>0.0582870238140431</v>
      </c>
      <c r="E4083" s="8">
        <f t="shared" si="1"/>
        <v>0.03200850606</v>
      </c>
      <c r="F4083" s="8"/>
    </row>
    <row r="4084">
      <c r="A4084" s="10">
        <v>44787.083333333336</v>
      </c>
      <c r="B4084" s="11">
        <v>376.01</v>
      </c>
      <c r="C4084" s="11">
        <v>351.63565</v>
      </c>
      <c r="D4084" s="11">
        <v>0.0693170615664253</v>
      </c>
      <c r="E4084" s="8">
        <f t="shared" si="1"/>
        <v>0.03221413973</v>
      </c>
      <c r="F4084" s="8"/>
    </row>
    <row r="4085">
      <c r="A4085" s="10">
        <v>44787.125</v>
      </c>
      <c r="B4085" s="11">
        <v>366.16</v>
      </c>
      <c r="C4085" s="11">
        <v>350.3636</v>
      </c>
      <c r="D4085" s="11">
        <v>0.0450857337919806</v>
      </c>
      <c r="E4085" s="8">
        <f t="shared" si="1"/>
        <v>0.0320219778</v>
      </c>
      <c r="F4085" s="8"/>
    </row>
    <row r="4086">
      <c r="A4086" s="10">
        <v>44787.166666666664</v>
      </c>
      <c r="B4086" s="11">
        <v>351.68</v>
      </c>
      <c r="C4086" s="11">
        <v>347.63464</v>
      </c>
      <c r="D4086" s="11">
        <v>0.0116368150193548</v>
      </c>
      <c r="E4086" s="8">
        <f t="shared" si="1"/>
        <v>0.03157396219</v>
      </c>
      <c r="F4086" s="8"/>
    </row>
    <row r="4087">
      <c r="A4087" s="10">
        <v>44787.208333333336</v>
      </c>
      <c r="B4087" s="11">
        <v>335.65</v>
      </c>
      <c r="C4087" s="11">
        <v>344.92456</v>
      </c>
      <c r="D4087" s="11">
        <v>0.0268886622628438</v>
      </c>
      <c r="E4087" s="8">
        <f t="shared" si="1"/>
        <v>0.03191773221</v>
      </c>
      <c r="F4087" s="8"/>
    </row>
    <row r="4088">
      <c r="A4088" s="10">
        <v>44787.25</v>
      </c>
      <c r="B4088" s="11">
        <v>323.87</v>
      </c>
      <c r="C4088" s="11">
        <v>342.16698</v>
      </c>
      <c r="D4088" s="11">
        <v>0.0534738331559638</v>
      </c>
      <c r="E4088" s="8">
        <f t="shared" si="1"/>
        <v>0.03256534578</v>
      </c>
      <c r="F4088" s="8"/>
    </row>
    <row r="4089">
      <c r="A4089" s="10">
        <v>44787.291666666664</v>
      </c>
      <c r="B4089" s="11">
        <v>318.59</v>
      </c>
      <c r="C4089" s="11">
        <v>338.65263</v>
      </c>
      <c r="D4089" s="11">
        <v>0.0592425046278247</v>
      </c>
      <c r="E4089" s="8">
        <f t="shared" si="1"/>
        <v>0.03397291085</v>
      </c>
      <c r="F4089" s="8"/>
    </row>
    <row r="4090">
      <c r="A4090" s="10">
        <v>44787.333333333336</v>
      </c>
      <c r="B4090" s="11">
        <v>316.22</v>
      </c>
      <c r="C4090" s="11">
        <v>335.62113</v>
      </c>
      <c r="D4090" s="11">
        <v>0.0578066404817836</v>
      </c>
      <c r="E4090" s="8">
        <f t="shared" si="1"/>
        <v>0.03599152193</v>
      </c>
      <c r="F4090" s="8"/>
    </row>
    <row r="4091">
      <c r="A4091" s="10">
        <v>44787.375</v>
      </c>
      <c r="B4091" s="11">
        <v>318.11</v>
      </c>
      <c r="C4091" s="11">
        <v>335.32385</v>
      </c>
      <c r="D4091" s="11">
        <v>0.0513350004778961</v>
      </c>
      <c r="E4091" s="8">
        <f t="shared" si="1"/>
        <v>0.03797737904</v>
      </c>
      <c r="F4091" s="8"/>
    </row>
    <row r="4092">
      <c r="A4092" s="10">
        <v>44787.416666666664</v>
      </c>
      <c r="B4092" s="11">
        <v>320.44</v>
      </c>
      <c r="C4092" s="11">
        <v>338.80066</v>
      </c>
      <c r="D4092" s="11">
        <v>0.0541931057631351</v>
      </c>
      <c r="E4092" s="8">
        <f t="shared" si="1"/>
        <v>0.03992790344</v>
      </c>
      <c r="F4092" s="8"/>
    </row>
    <row r="4093">
      <c r="A4093" s="10">
        <v>44787.458333333336</v>
      </c>
      <c r="B4093" s="11">
        <v>321.63</v>
      </c>
      <c r="C4093" s="11">
        <v>345.51903</v>
      </c>
      <c r="D4093" s="11">
        <v>0.0691395492746086</v>
      </c>
      <c r="E4093" s="8">
        <f t="shared" si="1"/>
        <v>0.04226438009</v>
      </c>
      <c r="F4093" s="8"/>
    </row>
    <row r="4094">
      <c r="A4094" s="10">
        <v>44787.5</v>
      </c>
      <c r="B4094" s="11">
        <v>330.08</v>
      </c>
      <c r="C4094" s="11">
        <v>352.447</v>
      </c>
      <c r="D4094" s="11">
        <v>0.063462024077379</v>
      </c>
      <c r="E4094" s="8">
        <f t="shared" si="1"/>
        <v>0.04447810658</v>
      </c>
      <c r="F4094" s="8"/>
    </row>
    <row r="4095">
      <c r="A4095" s="10">
        <v>44787.541666666664</v>
      </c>
      <c r="B4095" s="11">
        <v>332.92</v>
      </c>
      <c r="C4095" s="11">
        <v>357.53666</v>
      </c>
      <c r="D4095" s="11">
        <v>0.0688507298803987</v>
      </c>
      <c r="E4095" s="8">
        <f t="shared" si="1"/>
        <v>0.04707714509</v>
      </c>
      <c r="F4095" s="8"/>
    </row>
    <row r="4096">
      <c r="A4096" s="10">
        <v>44787.583333333336</v>
      </c>
      <c r="B4096" s="11">
        <v>316.3</v>
      </c>
      <c r="C4096" s="11">
        <v>360.00512</v>
      </c>
      <c r="D4096" s="11">
        <v>0.121401384513642</v>
      </c>
      <c r="E4096" s="8">
        <f t="shared" si="1"/>
        <v>0.04929380767</v>
      </c>
      <c r="F4096" s="8"/>
    </row>
    <row r="4097">
      <c r="A4097" s="10">
        <v>44787.625</v>
      </c>
      <c r="B4097" s="11">
        <v>306.41</v>
      </c>
      <c r="C4097" s="11">
        <v>361.64727</v>
      </c>
      <c r="D4097" s="11">
        <v>0.152737970343312</v>
      </c>
      <c r="E4097" s="8">
        <f t="shared" si="1"/>
        <v>0.05163745405</v>
      </c>
      <c r="F4097" s="8"/>
    </row>
    <row r="4098">
      <c r="A4098" s="10">
        <v>44787.666666666664</v>
      </c>
      <c r="B4098" s="11">
        <v>311.61</v>
      </c>
      <c r="C4098" s="11">
        <v>362.30026</v>
      </c>
      <c r="D4098" s="11">
        <v>0.139912292638155</v>
      </c>
      <c r="E4098" s="8">
        <f t="shared" si="1"/>
        <v>0.05430357139</v>
      </c>
      <c r="F4098" s="8"/>
    </row>
    <row r="4099">
      <c r="A4099" s="10">
        <v>44787.708333333336</v>
      </c>
      <c r="B4099" s="11">
        <v>329.35</v>
      </c>
      <c r="C4099" s="11">
        <v>362.29932</v>
      </c>
      <c r="D4099" s="11">
        <v>0.0909450230268166</v>
      </c>
      <c r="E4099" s="8">
        <f t="shared" si="1"/>
        <v>0.05696142301</v>
      </c>
      <c r="F4099" s="8"/>
    </row>
    <row r="4100">
      <c r="A4100" s="10">
        <v>44787.75</v>
      </c>
      <c r="B4100" s="11">
        <v>333.95</v>
      </c>
      <c r="C4100" s="11">
        <v>360.37167</v>
      </c>
      <c r="D4100" s="11">
        <v>0.0733178332247926</v>
      </c>
      <c r="E4100" s="8">
        <f t="shared" si="1"/>
        <v>0.05995943417</v>
      </c>
      <c r="F4100" s="8"/>
    </row>
    <row r="4101">
      <c r="A4101" s="10">
        <v>44787.791666666664</v>
      </c>
      <c r="B4101" s="11">
        <v>330.94</v>
      </c>
      <c r="C4101" s="11">
        <v>356.44138</v>
      </c>
      <c r="D4101" s="11">
        <v>0.0715443869059198</v>
      </c>
      <c r="E4101" s="8">
        <f t="shared" si="1"/>
        <v>0.06238929386</v>
      </c>
      <c r="F4101" s="8"/>
    </row>
    <row r="4102">
      <c r="A4102" s="10">
        <v>44787.833333333336</v>
      </c>
      <c r="B4102" s="11">
        <v>329.96</v>
      </c>
      <c r="C4102" s="11">
        <v>350.86544</v>
      </c>
      <c r="D4102" s="11">
        <v>0.0595824997754124</v>
      </c>
      <c r="E4102" s="8">
        <f t="shared" si="1"/>
        <v>0.06365485096</v>
      </c>
      <c r="F4102" s="8"/>
    </row>
    <row r="4103">
      <c r="A4103" s="10">
        <v>44787.875</v>
      </c>
      <c r="B4103" s="11">
        <v>330.17</v>
      </c>
      <c r="C4103" s="11">
        <v>345.62426</v>
      </c>
      <c r="D4103" s="11">
        <v>0.0447140487186865</v>
      </c>
      <c r="E4103" s="8">
        <f t="shared" si="1"/>
        <v>0.06384477089</v>
      </c>
      <c r="F4103" s="8"/>
    </row>
    <row r="4104">
      <c r="A4104" s="10">
        <v>44787.916666666664</v>
      </c>
      <c r="B4104" s="11">
        <v>332.68</v>
      </c>
      <c r="C4104" s="11">
        <v>342.41192</v>
      </c>
      <c r="D4104" s="11">
        <v>0.0284216741052706</v>
      </c>
      <c r="E4104" s="8">
        <f t="shared" si="1"/>
        <v>0.06364536103</v>
      </c>
      <c r="F4104" s="8"/>
    </row>
    <row r="4105">
      <c r="A4105" s="10">
        <v>44787.958333333336</v>
      </c>
      <c r="B4105" s="11">
        <v>331.5</v>
      </c>
      <c r="C4105" s="11">
        <v>341.83849</v>
      </c>
      <c r="D4105" s="11">
        <v>0.0302437855959402</v>
      </c>
      <c r="E4105" s="8">
        <f t="shared" si="1"/>
        <v>0.06357691906</v>
      </c>
      <c r="F4105" s="8"/>
    </row>
    <row r="4106">
      <c r="A4106" s="10">
        <v>44788.0</v>
      </c>
      <c r="B4106" s="11">
        <v>334.78</v>
      </c>
      <c r="C4106" s="11">
        <v>350.9942</v>
      </c>
      <c r="D4106" s="11">
        <v>0.0461950653315639</v>
      </c>
      <c r="E4106" s="8">
        <f t="shared" si="1"/>
        <v>0.06448894368</v>
      </c>
      <c r="F4106" s="8"/>
    </row>
    <row r="4107">
      <c r="A4107" s="10">
        <v>44788.041666666664</v>
      </c>
      <c r="B4107" s="11">
        <v>346.97</v>
      </c>
      <c r="C4107" s="11">
        <v>351.46967</v>
      </c>
      <c r="D4107" s="11">
        <v>0.0128024418152496</v>
      </c>
      <c r="E4107" s="8">
        <f t="shared" si="1"/>
        <v>0.06259375277</v>
      </c>
      <c r="F4107" s="8"/>
    </row>
    <row r="4108">
      <c r="A4108" s="10">
        <v>44788.083333333336</v>
      </c>
      <c r="B4108" s="11">
        <v>344.34</v>
      </c>
      <c r="C4108" s="11">
        <v>347.39515</v>
      </c>
      <c r="D4108" s="11">
        <v>0.00879445208144105</v>
      </c>
      <c r="E4108" s="8">
        <f t="shared" si="1"/>
        <v>0.06007197737</v>
      </c>
      <c r="F4108" s="8"/>
    </row>
    <row r="4109">
      <c r="A4109" s="10">
        <v>44788.125</v>
      </c>
      <c r="B4109" s="11">
        <v>326.16</v>
      </c>
      <c r="C4109" s="11">
        <v>338.59435</v>
      </c>
      <c r="D4109" s="11">
        <v>0.0367234420775184</v>
      </c>
      <c r="E4109" s="8">
        <f t="shared" si="1"/>
        <v>0.05972354855</v>
      </c>
      <c r="F4109" s="8"/>
    </row>
    <row r="4110">
      <c r="A4110" s="10">
        <v>44788.166666666664</v>
      </c>
      <c r="B4110" s="11">
        <v>301.83</v>
      </c>
      <c r="C4110" s="11">
        <v>326.6723</v>
      </c>
      <c r="D4110" s="11">
        <v>0.0760465457279359</v>
      </c>
      <c r="E4110" s="8">
        <f t="shared" si="1"/>
        <v>0.06240728733</v>
      </c>
      <c r="F4110" s="8"/>
    </row>
    <row r="4111">
      <c r="A4111" s="10">
        <v>44788.208333333336</v>
      </c>
      <c r="B4111" s="11">
        <v>276.38</v>
      </c>
      <c r="C4111" s="11">
        <v>313.84011</v>
      </c>
      <c r="D4111" s="11">
        <v>0.119360492194576</v>
      </c>
      <c r="E4111" s="8">
        <f t="shared" si="1"/>
        <v>0.06626028024</v>
      </c>
      <c r="F4111" s="8"/>
    </row>
    <row r="4112">
      <c r="A4112" s="10">
        <v>44788.25</v>
      </c>
      <c r="B4112" s="11">
        <v>270.89</v>
      </c>
      <c r="C4112" s="11">
        <v>302.50837</v>
      </c>
      <c r="D4112" s="11">
        <v>0.104520645164297</v>
      </c>
      <c r="E4112" s="8">
        <f t="shared" si="1"/>
        <v>0.06838723074</v>
      </c>
      <c r="F4112" s="8"/>
    </row>
    <row r="4113">
      <c r="A4113" s="10">
        <v>44788.291666666664</v>
      </c>
      <c r="B4113" s="11">
        <v>273.03</v>
      </c>
      <c r="C4113" s="11">
        <v>293.53158</v>
      </c>
      <c r="D4113" s="11">
        <v>0.0698445461984023</v>
      </c>
      <c r="E4113" s="8">
        <f t="shared" si="1"/>
        <v>0.06882898247</v>
      </c>
      <c r="F4113" s="8"/>
    </row>
    <row r="4114">
      <c r="A4114" s="10">
        <v>44788.333333333336</v>
      </c>
      <c r="B4114" s="11">
        <v>283.16</v>
      </c>
      <c r="C4114" s="11">
        <v>288.02823</v>
      </c>
      <c r="D4114" s="11">
        <v>0.0169019196486399</v>
      </c>
      <c r="E4114" s="8">
        <f t="shared" si="1"/>
        <v>0.06712461911</v>
      </c>
      <c r="F4114" s="8"/>
    </row>
    <row r="4115">
      <c r="A4115" s="10">
        <v>44788.375</v>
      </c>
      <c r="B4115" s="11">
        <v>294.14</v>
      </c>
      <c r="C4115" s="11">
        <v>287.01857</v>
      </c>
      <c r="D4115" s="11">
        <v>0.02481173953309</v>
      </c>
      <c r="E4115" s="8">
        <f t="shared" si="1"/>
        <v>0.06601948323</v>
      </c>
      <c r="F4115" s="8"/>
    </row>
    <row r="4116">
      <c r="A4116" s="10">
        <v>44788.416666666664</v>
      </c>
      <c r="B4116" s="11">
        <v>300.69</v>
      </c>
      <c r="C4116" s="11">
        <v>291.21064</v>
      </c>
      <c r="D4116" s="11">
        <v>0.0325515578689019</v>
      </c>
      <c r="E4116" s="8">
        <f t="shared" si="1"/>
        <v>0.06511775207</v>
      </c>
      <c r="F4116" s="8"/>
    </row>
    <row r="4117">
      <c r="A4117" s="10">
        <v>44788.458333333336</v>
      </c>
      <c r="B4117" s="11">
        <v>308.39</v>
      </c>
      <c r="C4117" s="11">
        <v>300.32699</v>
      </c>
      <c r="D4117" s="11">
        <v>0.0268474371883791</v>
      </c>
      <c r="E4117" s="8">
        <f t="shared" si="1"/>
        <v>0.06335558073</v>
      </c>
      <c r="F4117" s="8"/>
    </row>
    <row r="4118">
      <c r="A4118" s="10">
        <v>44788.5</v>
      </c>
      <c r="B4118" s="11">
        <v>309.0</v>
      </c>
      <c r="C4118" s="11">
        <v>311.32539</v>
      </c>
      <c r="D4118" s="11">
        <v>0.00746932333402048</v>
      </c>
      <c r="E4118" s="8">
        <f t="shared" si="1"/>
        <v>0.06102255154</v>
      </c>
      <c r="F4118" s="8"/>
    </row>
    <row r="4119">
      <c r="A4119" s="10">
        <v>44788.541666666664</v>
      </c>
      <c r="B4119" s="11">
        <v>306.07</v>
      </c>
      <c r="C4119" s="11">
        <v>321.34517</v>
      </c>
      <c r="D4119" s="11">
        <v>0.0475350850924568</v>
      </c>
      <c r="E4119" s="8">
        <f t="shared" si="1"/>
        <v>0.06013439967</v>
      </c>
      <c r="F4119" s="8"/>
    </row>
    <row r="4120">
      <c r="A4120" s="10">
        <v>44788.583333333336</v>
      </c>
      <c r="B4120" s="11">
        <v>294.7</v>
      </c>
      <c r="C4120" s="11">
        <v>329.30133</v>
      </c>
      <c r="D4120" s="11">
        <v>0.105074977984449</v>
      </c>
      <c r="E4120" s="8">
        <f t="shared" si="1"/>
        <v>0.05945413273</v>
      </c>
      <c r="F4120" s="8"/>
    </row>
    <row r="4121">
      <c r="A4121" s="10">
        <v>44788.625</v>
      </c>
      <c r="B4121" s="11">
        <v>276.46</v>
      </c>
      <c r="C4121" s="11">
        <v>336.19547</v>
      </c>
      <c r="D4121" s="11">
        <v>0.177680770059156</v>
      </c>
      <c r="E4121" s="8">
        <f t="shared" si="1"/>
        <v>0.06049341605</v>
      </c>
      <c r="F4121" s="8"/>
    </row>
    <row r="4122">
      <c r="A4122" s="10">
        <v>44788.666666666664</v>
      </c>
      <c r="B4122" s="11">
        <v>281.94</v>
      </c>
      <c r="C4122" s="11">
        <v>340.53357</v>
      </c>
      <c r="D4122" s="11">
        <v>0.172064005319651</v>
      </c>
      <c r="E4122" s="8">
        <f t="shared" si="1"/>
        <v>0.06183307075</v>
      </c>
      <c r="F4122" s="8"/>
    </row>
    <row r="4123">
      <c r="A4123" s="10">
        <v>44788.708333333336</v>
      </c>
      <c r="B4123" s="11">
        <v>291.22</v>
      </c>
      <c r="C4123" s="11">
        <v>343.48264</v>
      </c>
      <c r="D4123" s="11">
        <v>0.152155113283163</v>
      </c>
      <c r="E4123" s="8">
        <f t="shared" si="1"/>
        <v>0.06438349118</v>
      </c>
      <c r="F4123" s="8"/>
    </row>
    <row r="4124">
      <c r="A4124" s="10">
        <v>44788.75</v>
      </c>
      <c r="B4124" s="11">
        <v>297.34</v>
      </c>
      <c r="C4124" s="11">
        <v>344.36174</v>
      </c>
      <c r="D4124" s="11">
        <v>0.136547515412136</v>
      </c>
      <c r="E4124" s="8">
        <f t="shared" si="1"/>
        <v>0.06701806127</v>
      </c>
      <c r="F4124" s="8"/>
    </row>
    <row r="4125">
      <c r="A4125" s="10">
        <v>44788.791666666664</v>
      </c>
      <c r="B4125" s="11">
        <v>298.67</v>
      </c>
      <c r="C4125" s="11">
        <v>343.29114</v>
      </c>
      <c r="D4125" s="11">
        <v>0.12998045915196</v>
      </c>
      <c r="E4125" s="8">
        <f t="shared" si="1"/>
        <v>0.06945289761</v>
      </c>
      <c r="F4125" s="8"/>
    </row>
    <row r="4126">
      <c r="A4126" s="10">
        <v>44788.833333333336</v>
      </c>
      <c r="B4126" s="11">
        <v>297.66</v>
      </c>
      <c r="C4126" s="11">
        <v>340.84308</v>
      </c>
      <c r="D4126" s="11">
        <v>0.126694900186912</v>
      </c>
      <c r="E4126" s="8">
        <f t="shared" si="1"/>
        <v>0.07224924763</v>
      </c>
      <c r="F4126" s="8"/>
    </row>
    <row r="4127">
      <c r="A4127" s="10">
        <v>44788.875</v>
      </c>
      <c r="B4127" s="11">
        <v>297.82</v>
      </c>
      <c r="C4127" s="11">
        <v>338.62162</v>
      </c>
      <c r="D4127" s="11">
        <v>0.120493251435038</v>
      </c>
      <c r="E4127" s="8">
        <f t="shared" si="1"/>
        <v>0.07540671441</v>
      </c>
      <c r="F4127" s="8"/>
    </row>
    <row r="4128">
      <c r="A4128" s="10">
        <v>44788.916666666664</v>
      </c>
      <c r="B4128" s="11">
        <v>299.56</v>
      </c>
      <c r="C4128" s="11">
        <v>338.24289</v>
      </c>
      <c r="D4128" s="11">
        <v>0.114364236894972</v>
      </c>
      <c r="E4128" s="8">
        <f t="shared" si="1"/>
        <v>0.07898765452</v>
      </c>
      <c r="F4128" s="8"/>
    </row>
    <row r="4129">
      <c r="A4129" s="10">
        <v>44788.958333333336</v>
      </c>
      <c r="B4129" s="11">
        <v>298.03</v>
      </c>
      <c r="C4129" s="11">
        <v>340.03076</v>
      </c>
      <c r="D4129" s="11">
        <v>0.123520472089054</v>
      </c>
      <c r="E4129" s="8">
        <f t="shared" si="1"/>
        <v>0.08287418313</v>
      </c>
      <c r="F4129" s="8"/>
    </row>
    <row r="4130">
      <c r="A4130" s="10">
        <v>44786.0</v>
      </c>
      <c r="B4130" s="11">
        <v>335.16</v>
      </c>
      <c r="C4130" s="11">
        <v>322.32318</v>
      </c>
      <c r="D4130" s="11">
        <v>0.0398259287464216</v>
      </c>
      <c r="E4130" s="8">
        <f t="shared" si="1"/>
        <v>0.08260880244</v>
      </c>
      <c r="F4130" s="8"/>
    </row>
    <row r="4131">
      <c r="A4131" s="10">
        <v>44786.041666666664</v>
      </c>
      <c r="B4131" s="11">
        <v>353.28</v>
      </c>
      <c r="C4131" s="11">
        <v>328.79327</v>
      </c>
      <c r="D4131" s="11">
        <v>0.074474547486936</v>
      </c>
      <c r="E4131" s="8">
        <f t="shared" si="1"/>
        <v>0.08517847351</v>
      </c>
      <c r="F4131" s="8"/>
    </row>
    <row r="4132">
      <c r="A4132" s="10">
        <v>44786.083333333336</v>
      </c>
      <c r="B4132" s="11">
        <v>369.56</v>
      </c>
      <c r="C4132" s="11">
        <v>333.09847</v>
      </c>
      <c r="D4132" s="11">
        <v>0.109461715630215</v>
      </c>
      <c r="E4132" s="8">
        <f t="shared" si="1"/>
        <v>0.08937294282</v>
      </c>
      <c r="F4132" s="8"/>
    </row>
    <row r="4133">
      <c r="A4133" s="10">
        <v>44786.125</v>
      </c>
      <c r="B4133" s="11">
        <v>363.01</v>
      </c>
      <c r="C4133" s="11">
        <v>334.85131</v>
      </c>
      <c r="D4133" s="11">
        <v>0.0840931158369963</v>
      </c>
      <c r="E4133" s="8">
        <f t="shared" si="1"/>
        <v>0.09134667923</v>
      </c>
      <c r="F4133" s="8"/>
    </row>
    <row r="4134">
      <c r="A4134" s="10">
        <v>44786.166666666664</v>
      </c>
      <c r="B4134" s="11">
        <v>351.7</v>
      </c>
      <c r="C4134" s="11">
        <v>336.13917</v>
      </c>
      <c r="D4134" s="11">
        <v>0.0462928197270196</v>
      </c>
      <c r="E4134" s="8">
        <f t="shared" si="1"/>
        <v>0.09010694064</v>
      </c>
      <c r="F4134" s="8"/>
    </row>
    <row r="4135">
      <c r="A4135" s="10">
        <v>44786.208333333336</v>
      </c>
      <c r="B4135" s="11">
        <v>336.79</v>
      </c>
      <c r="C4135" s="11">
        <v>338.46246</v>
      </c>
      <c r="D4135" s="11">
        <v>0.00494134563697256</v>
      </c>
      <c r="E4135" s="8">
        <f t="shared" si="1"/>
        <v>0.0853394762</v>
      </c>
      <c r="F4135" s="8"/>
    </row>
    <row r="4136">
      <c r="A4136" s="10">
        <v>44786.25</v>
      </c>
      <c r="B4136" s="11">
        <v>330.05</v>
      </c>
      <c r="C4136" s="11">
        <v>341.84876</v>
      </c>
      <c r="D4136" s="11">
        <v>0.034514561351634</v>
      </c>
      <c r="E4136" s="8">
        <f t="shared" si="1"/>
        <v>0.08242255605</v>
      </c>
      <c r="F4136" s="8"/>
    </row>
    <row r="4137">
      <c r="A4137" s="10">
        <v>44786.291666666664</v>
      </c>
      <c r="B4137" s="11">
        <v>333.6</v>
      </c>
      <c r="C4137" s="11">
        <v>344.8666</v>
      </c>
      <c r="D4137" s="11">
        <v>0.0326694437791307</v>
      </c>
      <c r="E4137" s="8">
        <f t="shared" si="1"/>
        <v>0.08087359344</v>
      </c>
      <c r="F4137" s="8"/>
    </row>
    <row r="4138">
      <c r="A4138" s="10">
        <v>44786.333333333336</v>
      </c>
      <c r="B4138" s="11">
        <v>338.35</v>
      </c>
      <c r="C4138" s="11">
        <v>347.08466</v>
      </c>
      <c r="D4138" s="11">
        <v>0.0251657909629309</v>
      </c>
      <c r="E4138" s="8">
        <f t="shared" si="1"/>
        <v>0.08121792142</v>
      </c>
      <c r="F4138" s="8"/>
    </row>
    <row r="4139">
      <c r="A4139" s="10">
        <v>44786.375</v>
      </c>
      <c r="B4139" s="11">
        <v>343.96</v>
      </c>
      <c r="C4139" s="11">
        <v>349.31419</v>
      </c>
      <c r="D4139" s="11">
        <v>0.015327719724183</v>
      </c>
      <c r="E4139" s="8">
        <f t="shared" si="1"/>
        <v>0.08082275392</v>
      </c>
      <c r="F4139" s="8"/>
    </row>
    <row r="4140">
      <c r="A4140" s="10">
        <v>44786.416666666664</v>
      </c>
      <c r="B4140" s="11">
        <v>349.0</v>
      </c>
      <c r="C4140" s="11">
        <v>352.08889</v>
      </c>
      <c r="D4140" s="11">
        <v>0.00877304023992348</v>
      </c>
      <c r="E4140" s="8">
        <f t="shared" si="1"/>
        <v>0.07983198236</v>
      </c>
      <c r="F4140" s="8"/>
    </row>
    <row r="4141">
      <c r="A4141" s="10">
        <v>44786.458333333336</v>
      </c>
      <c r="B4141" s="11">
        <v>357.32</v>
      </c>
      <c r="C4141" s="11">
        <v>356.33355</v>
      </c>
      <c r="D4141" s="11">
        <v>0.0027683332091519</v>
      </c>
      <c r="E4141" s="8">
        <f t="shared" si="1"/>
        <v>0.07882868636</v>
      </c>
      <c r="F4141" s="8"/>
    </row>
    <row r="4142">
      <c r="A4142" s="10">
        <v>44786.5</v>
      </c>
      <c r="B4142" s="11">
        <v>362.29</v>
      </c>
      <c r="C4142" s="11">
        <v>360.07805</v>
      </c>
      <c r="D4142" s="11">
        <v>0.0061429737247244</v>
      </c>
      <c r="E4142" s="8">
        <f t="shared" si="1"/>
        <v>0.07877342179</v>
      </c>
      <c r="F4142" s="8"/>
    </row>
    <row r="4143">
      <c r="A4143" s="10">
        <v>44786.541666666664</v>
      </c>
      <c r="B4143" s="11">
        <v>359.31</v>
      </c>
      <c r="C4143" s="11">
        <v>361.67588</v>
      </c>
      <c r="D4143" s="11">
        <v>0.00654143704578808</v>
      </c>
      <c r="E4143" s="8">
        <f t="shared" si="1"/>
        <v>0.07706535312</v>
      </c>
      <c r="F4143" s="8"/>
    </row>
    <row r="4144">
      <c r="A4144" s="10">
        <v>44786.583333333336</v>
      </c>
      <c r="B4144" s="11">
        <v>336.54</v>
      </c>
      <c r="C4144" s="11">
        <v>360.17367</v>
      </c>
      <c r="D4144" s="11">
        <v>0.065617428392253</v>
      </c>
      <c r="E4144" s="8">
        <f t="shared" si="1"/>
        <v>0.07542128856</v>
      </c>
      <c r="F4144" s="8"/>
    </row>
    <row r="4145">
      <c r="A4145" s="10">
        <v>44786.625</v>
      </c>
      <c r="B4145" s="11">
        <v>325.2</v>
      </c>
      <c r="C4145" s="11">
        <v>357.75414</v>
      </c>
      <c r="D4145" s="11">
        <v>0.0909958442409639</v>
      </c>
      <c r="E4145" s="8">
        <f t="shared" si="1"/>
        <v>0.07180941665</v>
      </c>
      <c r="F4145" s="8"/>
    </row>
    <row r="4146">
      <c r="A4146" s="10">
        <v>44786.666666666664</v>
      </c>
      <c r="B4146" s="11">
        <v>331.07</v>
      </c>
      <c r="C4146" s="11">
        <v>354.56293</v>
      </c>
      <c r="D4146" s="11">
        <v>0.0662588443749604</v>
      </c>
      <c r="E4146" s="8">
        <f t="shared" si="1"/>
        <v>0.06740086827</v>
      </c>
      <c r="F4146" s="8"/>
    </row>
    <row r="4147">
      <c r="A4147" s="10">
        <v>44786.708333333336</v>
      </c>
      <c r="B4147" s="11">
        <v>346.81</v>
      </c>
      <c r="C4147" s="11">
        <v>351.09558</v>
      </c>
      <c r="D4147" s="11">
        <v>0.0122063057586768</v>
      </c>
      <c r="E4147" s="8">
        <f t="shared" si="1"/>
        <v>0.06156966796</v>
      </c>
      <c r="F4147" s="8"/>
    </row>
    <row r="4148">
      <c r="A4148" s="10">
        <v>44786.75</v>
      </c>
      <c r="B4148" s="11">
        <v>353.75</v>
      </c>
      <c r="C4148" s="11">
        <v>346.80869</v>
      </c>
      <c r="D4148" s="11">
        <v>0.0200148098941811</v>
      </c>
      <c r="E4148" s="8">
        <f t="shared" si="1"/>
        <v>0.05671413856</v>
      </c>
      <c r="F4148" s="8"/>
    </row>
    <row r="4149">
      <c r="A4149" s="10">
        <v>44786.791666666664</v>
      </c>
      <c r="B4149" s="11">
        <v>353.4</v>
      </c>
      <c r="C4149" s="11">
        <v>342.70928</v>
      </c>
      <c r="D4149" s="11">
        <v>0.0311947199095396</v>
      </c>
      <c r="E4149" s="8">
        <f t="shared" si="1"/>
        <v>0.05259806609</v>
      </c>
      <c r="F4149" s="8"/>
    </row>
    <row r="4150">
      <c r="A4150" s="10">
        <v>44786.833333333336</v>
      </c>
      <c r="B4150" s="11">
        <v>354.0</v>
      </c>
      <c r="C4150" s="11">
        <v>339.37396</v>
      </c>
      <c r="D4150" s="11">
        <v>0.0430971191779121</v>
      </c>
      <c r="E4150" s="8">
        <f t="shared" si="1"/>
        <v>0.04911482522</v>
      </c>
      <c r="F4150" s="8"/>
    </row>
    <row r="4151">
      <c r="A4151" s="10">
        <v>44786.875</v>
      </c>
      <c r="B4151" s="11">
        <v>354.19</v>
      </c>
      <c r="C4151" s="11">
        <v>337.53453</v>
      </c>
      <c r="D4151" s="11">
        <v>0.0493444922509112</v>
      </c>
      <c r="E4151" s="8">
        <f t="shared" si="1"/>
        <v>0.04615029359</v>
      </c>
      <c r="F4151" s="8"/>
    </row>
    <row r="4152">
      <c r="A4152" s="10">
        <v>44786.916666666664</v>
      </c>
      <c r="B4152" s="11">
        <v>350.82</v>
      </c>
      <c r="C4152" s="11">
        <v>337.50162</v>
      </c>
      <c r="D4152" s="11">
        <v>0.0394616772506158</v>
      </c>
      <c r="E4152" s="8">
        <f t="shared" si="1"/>
        <v>0.0430293536</v>
      </c>
      <c r="F4152" s="8"/>
    </row>
    <row r="4153">
      <c r="A4153" s="10">
        <v>44786.958333333336</v>
      </c>
      <c r="B4153" s="11">
        <v>351.66</v>
      </c>
      <c r="C4153" s="11">
        <v>338.93685</v>
      </c>
      <c r="D4153" s="11">
        <v>0.0375384087035683</v>
      </c>
      <c r="E4153" s="8">
        <f t="shared" si="1"/>
        <v>0.03944676763</v>
      </c>
      <c r="F4153" s="8"/>
    </row>
    <row r="4154">
      <c r="A4154" s="10">
        <v>44787.0</v>
      </c>
      <c r="B4154" s="11">
        <v>354.37</v>
      </c>
      <c r="C4154" s="11">
        <v>329.85382</v>
      </c>
      <c r="D4154" s="11">
        <v>0.0743243779926514</v>
      </c>
      <c r="E4154" s="8">
        <f t="shared" si="1"/>
        <v>0.04088420301</v>
      </c>
      <c r="F4154" s="8"/>
    </row>
    <row r="4155">
      <c r="A4155" s="10">
        <v>44787.041666666664</v>
      </c>
      <c r="B4155" s="11">
        <v>370.49</v>
      </c>
      <c r="C4155" s="11">
        <v>335.79355</v>
      </c>
      <c r="D4155" s="11">
        <v>0.103326731558721</v>
      </c>
      <c r="E4155" s="8">
        <f t="shared" si="1"/>
        <v>0.04208637735</v>
      </c>
      <c r="F4155" s="8"/>
    </row>
    <row r="4156">
      <c r="A4156" s="10">
        <v>44787.083333333336</v>
      </c>
      <c r="B4156" s="11">
        <v>376.01</v>
      </c>
      <c r="C4156" s="11">
        <v>338.82325</v>
      </c>
      <c r="D4156" s="11">
        <v>0.109752651271717</v>
      </c>
      <c r="E4156" s="8">
        <f t="shared" si="1"/>
        <v>0.04209849967</v>
      </c>
      <c r="F4156" s="8"/>
    </row>
    <row r="4157">
      <c r="A4157" s="10">
        <v>44787.125</v>
      </c>
      <c r="B4157" s="11">
        <v>366.16</v>
      </c>
      <c r="C4157" s="11">
        <v>338.61241</v>
      </c>
      <c r="D4157" s="11">
        <v>0.0813543425652946</v>
      </c>
      <c r="E4157" s="8">
        <f t="shared" si="1"/>
        <v>0.04198438411</v>
      </c>
      <c r="F4157" s="8"/>
    </row>
    <row r="4158">
      <c r="A4158" s="10">
        <v>44787.166666666664</v>
      </c>
      <c r="B4158" s="11">
        <v>351.68</v>
      </c>
      <c r="C4158" s="11">
        <v>336.37036</v>
      </c>
      <c r="D4158" s="11">
        <v>0.0455142361532686</v>
      </c>
      <c r="E4158" s="8">
        <f t="shared" si="1"/>
        <v>0.04195194313</v>
      </c>
      <c r="F4158" s="8"/>
    </row>
    <row r="4159">
      <c r="A4159" s="10">
        <v>44787.208333333336</v>
      </c>
      <c r="B4159" s="11">
        <v>335.65</v>
      </c>
      <c r="C4159" s="11">
        <v>333.60111</v>
      </c>
      <c r="D4159" s="11">
        <v>0.00614173615909123</v>
      </c>
      <c r="E4159" s="8">
        <f t="shared" si="1"/>
        <v>0.0420019594</v>
      </c>
      <c r="F4159" s="8"/>
    </row>
    <row r="4160">
      <c r="A4160" s="10">
        <v>44787.25</v>
      </c>
      <c r="B4160" s="11">
        <v>323.87</v>
      </c>
      <c r="C4160" s="11">
        <v>330.64799</v>
      </c>
      <c r="D4160" s="11">
        <v>0.0204991114568698</v>
      </c>
      <c r="E4160" s="8">
        <f t="shared" si="1"/>
        <v>0.04141798232</v>
      </c>
      <c r="F4160" s="8"/>
    </row>
    <row r="4161">
      <c r="A4161" s="10">
        <v>44787.291666666664</v>
      </c>
      <c r="B4161" s="11">
        <v>318.59</v>
      </c>
      <c r="C4161" s="11">
        <v>326.89821</v>
      </c>
      <c r="D4161" s="11">
        <v>0.0254152814112993</v>
      </c>
      <c r="E4161" s="8">
        <f t="shared" si="1"/>
        <v>0.04111572556</v>
      </c>
      <c r="F4161" s="8"/>
    </row>
    <row r="4162">
      <c r="A4162" s="10">
        <v>44787.333333333336</v>
      </c>
      <c r="B4162" s="11">
        <v>316.22</v>
      </c>
      <c r="C4162" s="11">
        <v>323.26034</v>
      </c>
      <c r="D4162" s="11">
        <v>0.0217791641251133</v>
      </c>
      <c r="E4162" s="8">
        <f t="shared" si="1"/>
        <v>0.04097461611</v>
      </c>
      <c r="F4162" s="8"/>
    </row>
    <row r="4163">
      <c r="A4163" s="10">
        <v>44787.375</v>
      </c>
      <c r="B4163" s="11">
        <v>318.11</v>
      </c>
      <c r="C4163" s="11">
        <v>322.34746</v>
      </c>
      <c r="D4163" s="11">
        <v>0.0131456286331525</v>
      </c>
      <c r="E4163" s="8">
        <f t="shared" si="1"/>
        <v>0.04088369565</v>
      </c>
      <c r="F4163" s="8"/>
    </row>
    <row r="4164">
      <c r="A4164" s="10">
        <v>44787.416666666664</v>
      </c>
      <c r="B4164" s="11">
        <v>320.44</v>
      </c>
      <c r="C4164" s="11">
        <v>325.94281</v>
      </c>
      <c r="D4164" s="11">
        <v>0.0168827470070593</v>
      </c>
      <c r="E4164" s="8">
        <f t="shared" si="1"/>
        <v>0.04122160009</v>
      </c>
      <c r="F4164" s="8"/>
    </row>
    <row r="4165">
      <c r="A4165" s="10">
        <v>44787.458333333336</v>
      </c>
      <c r="B4165" s="11">
        <v>321.63</v>
      </c>
      <c r="C4165" s="11">
        <v>333.7194</v>
      </c>
      <c r="D4165" s="11">
        <v>0.0362262427656288</v>
      </c>
      <c r="E4165" s="8">
        <f t="shared" si="1"/>
        <v>0.04261567966</v>
      </c>
      <c r="F4165" s="8"/>
    </row>
    <row r="4166">
      <c r="A4166" s="10">
        <v>44787.5</v>
      </c>
      <c r="B4166" s="11">
        <v>330.08</v>
      </c>
      <c r="C4166" s="11">
        <v>342.56374</v>
      </c>
      <c r="D4166" s="11">
        <v>0.0364420939589228</v>
      </c>
      <c r="E4166" s="8">
        <f t="shared" si="1"/>
        <v>0.043878143</v>
      </c>
      <c r="F4166" s="8"/>
    </row>
    <row r="4167">
      <c r="A4167" s="10">
        <v>44787.541666666664</v>
      </c>
      <c r="B4167" s="11">
        <v>332.92</v>
      </c>
      <c r="C4167" s="11">
        <v>349.57784</v>
      </c>
      <c r="D4167" s="11">
        <v>0.0476513042131044</v>
      </c>
      <c r="E4167" s="8">
        <f t="shared" si="1"/>
        <v>0.04559105413</v>
      </c>
      <c r="F4167" s="8"/>
    </row>
    <row r="4168">
      <c r="A4168" s="10">
        <v>44787.583333333336</v>
      </c>
      <c r="B4168" s="11">
        <v>316.3</v>
      </c>
      <c r="C4168" s="11">
        <v>353.33023</v>
      </c>
      <c r="D4168" s="11">
        <v>0.104803458226599</v>
      </c>
      <c r="E4168" s="8">
        <f t="shared" si="1"/>
        <v>0.04722380538</v>
      </c>
      <c r="F4168" s="8"/>
    </row>
    <row r="4169">
      <c r="A4169" s="10">
        <v>44787.625</v>
      </c>
      <c r="B4169" s="11">
        <v>306.41</v>
      </c>
      <c r="C4169" s="11">
        <v>355.25862</v>
      </c>
      <c r="D4169" s="11">
        <v>0.137501575612718</v>
      </c>
      <c r="E4169" s="8">
        <f t="shared" si="1"/>
        <v>0.04916154418</v>
      </c>
      <c r="F4169" s="8"/>
    </row>
    <row r="4170">
      <c r="A4170" s="10">
        <v>44787.666666666664</v>
      </c>
      <c r="B4170" s="11">
        <v>311.61</v>
      </c>
      <c r="C4170" s="11">
        <v>355.0295</v>
      </c>
      <c r="D4170" s="11">
        <v>0.122298287888752</v>
      </c>
      <c r="E4170" s="8">
        <f t="shared" si="1"/>
        <v>0.051496521</v>
      </c>
      <c r="F4170" s="8"/>
    </row>
    <row r="4171">
      <c r="A4171" s="10">
        <v>44787.708333333336</v>
      </c>
      <c r="B4171" s="11">
        <v>329.35</v>
      </c>
      <c r="C4171" s="11">
        <v>353.55694</v>
      </c>
      <c r="D4171" s="11">
        <v>0.0684668783477987</v>
      </c>
      <c r="E4171" s="8">
        <f t="shared" si="1"/>
        <v>0.05384071152</v>
      </c>
      <c r="F4171" s="8"/>
    </row>
    <row r="4172">
      <c r="A4172" s="10">
        <v>44787.75</v>
      </c>
      <c r="B4172" s="11">
        <v>333.95</v>
      </c>
      <c r="C4172" s="11">
        <v>350.06804</v>
      </c>
      <c r="D4172" s="11">
        <v>0.0460425921772236</v>
      </c>
      <c r="E4172" s="8">
        <f t="shared" si="1"/>
        <v>0.05492520245</v>
      </c>
      <c r="F4172" s="8"/>
    </row>
    <row r="4173">
      <c r="A4173" s="10">
        <v>44787.791666666664</v>
      </c>
      <c r="B4173" s="11">
        <v>330.94</v>
      </c>
      <c r="C4173" s="11">
        <v>344.41713</v>
      </c>
      <c r="D4173" s="11">
        <v>0.0391302546420963</v>
      </c>
      <c r="E4173" s="8">
        <f t="shared" si="1"/>
        <v>0.05525584973</v>
      </c>
      <c r="F4173" s="8"/>
    </row>
    <row r="4174">
      <c r="A4174" s="10">
        <v>44787.833333333336</v>
      </c>
      <c r="B4174" s="11">
        <v>329.96</v>
      </c>
      <c r="C4174" s="11">
        <v>336.95164</v>
      </c>
      <c r="D4174" s="11">
        <v>0.0207496838418712</v>
      </c>
      <c r="E4174" s="8">
        <f t="shared" si="1"/>
        <v>0.05432470659</v>
      </c>
      <c r="F4174" s="8"/>
    </row>
    <row r="4175">
      <c r="A4175" s="10">
        <v>44787.875</v>
      </c>
      <c r="B4175" s="11">
        <v>330.17</v>
      </c>
      <c r="C4175" s="11">
        <v>330.14876</v>
      </c>
      <c r="D4175" s="12">
        <v>6.43346350900556E-5</v>
      </c>
      <c r="E4175" s="8">
        <f t="shared" si="1"/>
        <v>0.05227136669</v>
      </c>
      <c r="F4175" s="8"/>
    </row>
    <row r="4176">
      <c r="A4176" s="10">
        <v>44787.916666666664</v>
      </c>
      <c r="B4176" s="11">
        <v>332.68</v>
      </c>
      <c r="C4176" s="11">
        <v>326.6204</v>
      </c>
      <c r="D4176" s="11">
        <v>0.018552423547335</v>
      </c>
      <c r="E4176" s="8">
        <f t="shared" si="1"/>
        <v>0.05140014779</v>
      </c>
      <c r="F4176" s="8"/>
    </row>
    <row r="4177">
      <c r="A4177" s="10">
        <v>44787.958333333336</v>
      </c>
      <c r="B4177" s="11">
        <v>331.5</v>
      </c>
      <c r="C4177" s="11">
        <v>327.1895</v>
      </c>
      <c r="D4177" s="11">
        <v>0.0131743225256311</v>
      </c>
      <c r="E4177" s="8">
        <f t="shared" si="1"/>
        <v>0.05038497753</v>
      </c>
      <c r="F4177" s="8"/>
    </row>
    <row r="4178">
      <c r="A4178" s="10">
        <v>44788.0</v>
      </c>
      <c r="B4178" s="11">
        <v>334.78</v>
      </c>
      <c r="C4178" s="11">
        <v>332.86677</v>
      </c>
      <c r="D4178" s="11">
        <v>0.0057477350472683</v>
      </c>
      <c r="E4178" s="8">
        <f t="shared" si="1"/>
        <v>0.04752761741</v>
      </c>
      <c r="F4178" s="8"/>
    </row>
    <row r="4179">
      <c r="A4179" s="10">
        <v>44788.041666666664</v>
      </c>
      <c r="B4179" s="11">
        <v>346.97</v>
      </c>
      <c r="C4179" s="11">
        <v>332.42123</v>
      </c>
      <c r="D4179" s="11">
        <v>0.0437660675282383</v>
      </c>
      <c r="E4179" s="8">
        <f t="shared" si="1"/>
        <v>0.04504592307</v>
      </c>
      <c r="F4179" s="8"/>
    </row>
    <row r="4180">
      <c r="A4180" s="10">
        <v>44788.083333333336</v>
      </c>
      <c r="B4180" s="11">
        <v>344.34</v>
      </c>
      <c r="C4180" s="11">
        <v>326.88105</v>
      </c>
      <c r="D4180" s="11">
        <v>0.0534107131630908</v>
      </c>
      <c r="E4180" s="8">
        <f t="shared" si="1"/>
        <v>0.04269834232</v>
      </c>
      <c r="F4180" s="8"/>
    </row>
    <row r="4181">
      <c r="A4181" s="10">
        <v>44788.125</v>
      </c>
      <c r="B4181" s="11">
        <v>326.16</v>
      </c>
      <c r="C4181" s="11">
        <v>316.63939</v>
      </c>
      <c r="D4181" s="11">
        <v>0.0300676741450267</v>
      </c>
      <c r="E4181" s="8">
        <f t="shared" si="1"/>
        <v>0.0405613978</v>
      </c>
      <c r="F4181" s="8"/>
    </row>
    <row r="4182">
      <c r="A4182" s="10">
        <v>44788.166666666664</v>
      </c>
      <c r="B4182" s="11">
        <v>301.83</v>
      </c>
      <c r="C4182" s="11">
        <v>303.79338</v>
      </c>
      <c r="D4182" s="11">
        <v>0.00646287947420062</v>
      </c>
      <c r="E4182" s="8">
        <f t="shared" si="1"/>
        <v>0.03893425794</v>
      </c>
      <c r="F4182" s="8"/>
    </row>
    <row r="4183">
      <c r="A4183" s="10">
        <v>44788.208333333336</v>
      </c>
      <c r="B4183" s="11">
        <v>276.38</v>
      </c>
      <c r="C4183" s="11">
        <v>291.34827</v>
      </c>
      <c r="D4183" s="11">
        <v>0.0513758671022828</v>
      </c>
      <c r="E4183" s="8">
        <f t="shared" si="1"/>
        <v>0.04081901339</v>
      </c>
      <c r="F4183" s="8"/>
    </row>
    <row r="4184">
      <c r="A4184" s="10">
        <v>44788.25</v>
      </c>
      <c r="B4184" s="11">
        <v>270.89</v>
      </c>
      <c r="C4184" s="11">
        <v>282.00568</v>
      </c>
      <c r="D4184" s="11">
        <v>0.0394165110433236</v>
      </c>
      <c r="E4184" s="8">
        <f t="shared" si="1"/>
        <v>0.04160723838</v>
      </c>
      <c r="F4184" s="8"/>
    </row>
    <row r="4185">
      <c r="A4185" s="10">
        <v>44788.291666666664</v>
      </c>
      <c r="B4185" s="11">
        <v>273.03</v>
      </c>
      <c r="C4185" s="11">
        <v>275.93758</v>
      </c>
      <c r="D4185" s="11">
        <v>0.0105370932078191</v>
      </c>
      <c r="E4185" s="8">
        <f t="shared" si="1"/>
        <v>0.04098731387</v>
      </c>
      <c r="F4185" s="8"/>
    </row>
    <row r="4186">
      <c r="A4186" s="10">
        <v>44788.333333333336</v>
      </c>
      <c r="B4186" s="11">
        <v>283.16</v>
      </c>
      <c r="C4186" s="11">
        <v>273.59235</v>
      </c>
      <c r="D4186" s="11">
        <v>0.0349704587865852</v>
      </c>
      <c r="E4186" s="8">
        <f t="shared" si="1"/>
        <v>0.04153695115</v>
      </c>
      <c r="F4186" s="8"/>
    </row>
    <row r="4187">
      <c r="A4187" s="10">
        <v>44788.375</v>
      </c>
      <c r="B4187" s="11">
        <v>294.14</v>
      </c>
      <c r="C4187" s="11">
        <v>275.00125</v>
      </c>
      <c r="D4187" s="11">
        <v>0.069595138203917</v>
      </c>
      <c r="E4187" s="8">
        <f t="shared" si="1"/>
        <v>0.04388901405</v>
      </c>
      <c r="F4187" s="8"/>
    </row>
    <row r="4188">
      <c r="A4188" s="10">
        <v>44788.416666666664</v>
      </c>
      <c r="B4188" s="11">
        <v>300.69</v>
      </c>
      <c r="C4188" s="11">
        <v>279.9039</v>
      </c>
      <c r="D4188" s="11">
        <v>0.0742615590565189</v>
      </c>
      <c r="E4188" s="8">
        <f t="shared" si="1"/>
        <v>0.04627979788</v>
      </c>
      <c r="F4188" s="8"/>
    </row>
    <row r="4189">
      <c r="A4189" s="10">
        <v>44788.458333333336</v>
      </c>
      <c r="B4189" s="11">
        <v>308.39</v>
      </c>
      <c r="C4189" s="11">
        <v>287.81213</v>
      </c>
      <c r="D4189" s="11">
        <v>0.0714975772563858</v>
      </c>
      <c r="E4189" s="8">
        <f t="shared" si="1"/>
        <v>0.04774943682</v>
      </c>
      <c r="F4189" s="8"/>
    </row>
    <row r="4190">
      <c r="A4190" s="10">
        <v>44788.5</v>
      </c>
      <c r="B4190" s="11">
        <v>309.0</v>
      </c>
      <c r="C4190" s="11">
        <v>296.19399</v>
      </c>
      <c r="D4190" s="11">
        <v>0.0432352121661888</v>
      </c>
      <c r="E4190" s="8">
        <f t="shared" si="1"/>
        <v>0.04803248341</v>
      </c>
      <c r="F4190" s="8"/>
    </row>
    <row r="4191">
      <c r="A4191" s="10">
        <v>44788.541666666664</v>
      </c>
      <c r="B4191" s="11">
        <v>306.07</v>
      </c>
      <c r="C4191" s="11">
        <v>302.98698</v>
      </c>
      <c r="D4191" s="11">
        <v>0.0101754207392013</v>
      </c>
      <c r="E4191" s="8">
        <f t="shared" si="1"/>
        <v>0.04647098827</v>
      </c>
      <c r="F4191" s="8"/>
    </row>
    <row r="4192">
      <c r="A4192" s="10">
        <v>44788.583333333336</v>
      </c>
      <c r="B4192" s="11">
        <v>294.7</v>
      </c>
      <c r="C4192" s="11">
        <v>307.71866</v>
      </c>
      <c r="D4192" s="11">
        <v>0.0423070216151338</v>
      </c>
      <c r="E4192" s="8">
        <f t="shared" si="1"/>
        <v>0.04386697007</v>
      </c>
      <c r="F4192" s="8"/>
    </row>
    <row r="4193">
      <c r="A4193" s="10">
        <v>44788.625</v>
      </c>
      <c r="B4193" s="11">
        <v>276.46</v>
      </c>
      <c r="C4193" s="11">
        <v>311.59295</v>
      </c>
      <c r="D4193" s="11">
        <v>0.112752711510321</v>
      </c>
      <c r="E4193" s="8">
        <f t="shared" si="1"/>
        <v>0.0428357674</v>
      </c>
      <c r="F4193" s="8"/>
    </row>
    <row r="4194">
      <c r="A4194" s="10">
        <v>44788.666666666664</v>
      </c>
      <c r="B4194" s="11">
        <v>281.94</v>
      </c>
      <c r="C4194" s="11">
        <v>313.57083</v>
      </c>
      <c r="D4194" s="11">
        <v>0.100872998932968</v>
      </c>
      <c r="E4194" s="8">
        <f t="shared" si="1"/>
        <v>0.04194304703</v>
      </c>
      <c r="F4194" s="8"/>
    </row>
    <row r="4195">
      <c r="A4195" s="10">
        <v>44788.708333333336</v>
      </c>
      <c r="B4195" s="11">
        <v>291.22</v>
      </c>
      <c r="C4195" s="11">
        <v>315.49633</v>
      </c>
      <c r="D4195" s="11">
        <v>0.0769464735136537</v>
      </c>
      <c r="E4195" s="8">
        <f t="shared" si="1"/>
        <v>0.04229636349</v>
      </c>
      <c r="F4195" s="8"/>
    </row>
    <row r="4196">
      <c r="A4196" s="10">
        <v>44788.75</v>
      </c>
      <c r="B4196" s="11">
        <v>297.34</v>
      </c>
      <c r="C4196" s="11">
        <v>316.95478</v>
      </c>
      <c r="D4196" s="11">
        <v>0.0618851055030627</v>
      </c>
      <c r="E4196" s="8">
        <f t="shared" si="1"/>
        <v>0.04295646822</v>
      </c>
      <c r="F4196" s="8"/>
    </row>
    <row r="4197">
      <c r="A4197" s="10">
        <v>44788.791666666664</v>
      </c>
      <c r="B4197" s="11">
        <v>298.67</v>
      </c>
      <c r="C4197" s="11">
        <v>317.55781</v>
      </c>
      <c r="D4197" s="11">
        <v>0.0594783356139154</v>
      </c>
      <c r="E4197" s="8">
        <f t="shared" si="1"/>
        <v>0.04380430492</v>
      </c>
      <c r="F4197" s="8"/>
    </row>
    <row r="4198">
      <c r="A4198" s="10">
        <v>44788.833333333336</v>
      </c>
      <c r="B4198" s="11">
        <v>297.66</v>
      </c>
      <c r="C4198" s="11">
        <v>317.572</v>
      </c>
      <c r="D4198" s="11">
        <v>0.0627007418790069</v>
      </c>
      <c r="E4198" s="13">
        <f t="shared" si="1"/>
        <v>0.04555226567</v>
      </c>
      <c r="F4198" s="8"/>
    </row>
    <row r="4199">
      <c r="A4199" s="10">
        <v>44788.875</v>
      </c>
      <c r="B4199" s="11">
        <v>297.82</v>
      </c>
      <c r="C4199" s="11">
        <v>318.25263</v>
      </c>
      <c r="D4199" s="11">
        <v>0.0642025487739096</v>
      </c>
      <c r="E4199" s="8">
        <f t="shared" si="1"/>
        <v>0.04822469126</v>
      </c>
      <c r="F4199" s="8"/>
    </row>
    <row r="4200">
      <c r="A4200" s="10">
        <v>44788.916666666664</v>
      </c>
      <c r="B4200" s="11">
        <v>299.56</v>
      </c>
      <c r="C4200" s="11">
        <v>320.33735</v>
      </c>
      <c r="D4200" s="11">
        <v>0.0648608412350292</v>
      </c>
      <c r="E4200" s="8">
        <f t="shared" si="1"/>
        <v>0.05015420867</v>
      </c>
      <c r="F4200" s="8"/>
    </row>
    <row r="4201">
      <c r="A4201" s="10">
        <v>44788.958333333336</v>
      </c>
      <c r="B4201" s="11">
        <v>298.03</v>
      </c>
      <c r="C4201" s="11">
        <v>323.80344</v>
      </c>
      <c r="D4201" s="11">
        <v>0.0795959425261203</v>
      </c>
      <c r="E4201" s="8">
        <f t="shared" si="1"/>
        <v>0.05292177617</v>
      </c>
      <c r="F4201" s="8"/>
    </row>
    <row r="4202">
      <c r="A4202" s="10">
        <v>44789.0</v>
      </c>
      <c r="B4202" s="11">
        <v>302.96</v>
      </c>
      <c r="C4202" s="11">
        <v>340.07237</v>
      </c>
      <c r="D4202" s="11">
        <v>0.109130800599884</v>
      </c>
      <c r="E4202" s="8">
        <f t="shared" si="1"/>
        <v>0.0572294039</v>
      </c>
      <c r="F4202" s="8"/>
    </row>
    <row r="4203">
      <c r="A4203" s="10">
        <v>44789.041666666664</v>
      </c>
      <c r="B4203" s="11">
        <v>320.21</v>
      </c>
      <c r="C4203" s="11">
        <v>338.81105</v>
      </c>
      <c r="D4203" s="11">
        <v>0.0549009543815056</v>
      </c>
      <c r="E4203" s="8">
        <f t="shared" si="1"/>
        <v>0.05769335752</v>
      </c>
      <c r="F4203" s="8"/>
    </row>
    <row r="4204">
      <c r="A4204" s="10">
        <v>44789.083333333336</v>
      </c>
      <c r="B4204" s="11">
        <v>335.69</v>
      </c>
      <c r="C4204" s="11">
        <v>333.88809</v>
      </c>
      <c r="D4204" s="11">
        <v>0.00539674835361758</v>
      </c>
      <c r="E4204" s="8">
        <f t="shared" si="1"/>
        <v>0.05569277565</v>
      </c>
      <c r="F4204" s="8"/>
    </row>
    <row r="4205">
      <c r="A4205" s="10">
        <v>44789.125</v>
      </c>
      <c r="B4205" s="11">
        <v>332.34</v>
      </c>
      <c r="C4205" s="11">
        <v>325.81957</v>
      </c>
      <c r="D4205" s="11">
        <v>0.0200123952038853</v>
      </c>
      <c r="E4205" s="8">
        <f t="shared" si="1"/>
        <v>0.05527380569</v>
      </c>
      <c r="F4205" s="8"/>
    </row>
    <row r="4206">
      <c r="A4206" s="10">
        <v>44789.166666666664</v>
      </c>
      <c r="B4206" s="11">
        <v>324.36</v>
      </c>
      <c r="C4206" s="11">
        <v>316.49484</v>
      </c>
      <c r="D4206" s="11">
        <v>0.0248508316912844</v>
      </c>
      <c r="E4206" s="8">
        <f t="shared" si="1"/>
        <v>0.05603997037</v>
      </c>
      <c r="F4206" s="8"/>
    </row>
    <row r="4207">
      <c r="A4207" s="10">
        <v>44789.208333333336</v>
      </c>
      <c r="B4207" s="11">
        <v>309.88</v>
      </c>
      <c r="C4207" s="11">
        <v>308.05904</v>
      </c>
      <c r="D4207" s="11">
        <v>0.00591107470827674</v>
      </c>
      <c r="E4207" s="8">
        <f t="shared" si="1"/>
        <v>0.05414560402</v>
      </c>
      <c r="F4207" s="8"/>
    </row>
    <row r="4208">
      <c r="A4208" s="10">
        <v>44789.25</v>
      </c>
      <c r="B4208" s="11">
        <v>305.62</v>
      </c>
      <c r="C4208" s="11">
        <v>302.55488</v>
      </c>
      <c r="D4208" s="11">
        <v>0.0101307901561527</v>
      </c>
      <c r="E4208" s="8">
        <f t="shared" si="1"/>
        <v>0.05292536565</v>
      </c>
      <c r="F4208" s="8"/>
    </row>
    <row r="4209">
      <c r="A4209" s="10">
        <v>44789.291666666664</v>
      </c>
      <c r="B4209" s="11">
        <v>304.94</v>
      </c>
      <c r="C4209" s="11">
        <v>300.23811</v>
      </c>
      <c r="D4209" s="11">
        <v>0.0156605368985302</v>
      </c>
      <c r="E4209" s="8">
        <f t="shared" si="1"/>
        <v>0.05313884247</v>
      </c>
      <c r="F4209" s="8"/>
    </row>
    <row r="4210">
      <c r="A4210" s="10">
        <v>44789.333333333336</v>
      </c>
      <c r="B4210" s="11">
        <v>311.68</v>
      </c>
      <c r="C4210" s="11">
        <v>301.12158</v>
      </c>
      <c r="D4210" s="11">
        <v>0.0350636443924079</v>
      </c>
      <c r="E4210" s="8">
        <f t="shared" si="1"/>
        <v>0.0531427252</v>
      </c>
      <c r="F4210" s="8"/>
    </row>
    <row r="4211">
      <c r="A4211" s="10">
        <v>44789.375</v>
      </c>
      <c r="B4211" s="11">
        <v>319.31</v>
      </c>
      <c r="C4211" s="11">
        <v>304.44752</v>
      </c>
      <c r="D4211" s="11">
        <v>0.048817871796098</v>
      </c>
      <c r="E4211" s="8">
        <f t="shared" si="1"/>
        <v>0.05227700577</v>
      </c>
      <c r="F4211" s="8"/>
    </row>
    <row r="4212">
      <c r="A4212" s="10">
        <v>44789.416666666664</v>
      </c>
      <c r="B4212" s="11">
        <v>325.99</v>
      </c>
      <c r="C4212" s="11">
        <v>310.01556</v>
      </c>
      <c r="D4212" s="11">
        <v>0.0515278652465057</v>
      </c>
      <c r="E4212" s="8">
        <f t="shared" si="1"/>
        <v>0.05132976853</v>
      </c>
      <c r="F4212" s="8"/>
    </row>
    <row r="4213">
      <c r="A4213" s="10">
        <v>44789.458333333336</v>
      </c>
      <c r="B4213" s="11">
        <v>336.8</v>
      </c>
      <c r="C4213" s="11">
        <v>318.0055</v>
      </c>
      <c r="D4213" s="11">
        <v>0.0591011790676577</v>
      </c>
      <c r="E4213" s="8">
        <f t="shared" si="1"/>
        <v>0.05081325194</v>
      </c>
      <c r="F4213" s="8"/>
    </row>
    <row r="4214">
      <c r="A4214" s="10">
        <v>44789.5</v>
      </c>
      <c r="B4214" s="11">
        <v>346.38</v>
      </c>
      <c r="C4214" s="11">
        <v>325.89486</v>
      </c>
      <c r="D4214" s="11">
        <v>0.062858125470282</v>
      </c>
      <c r="E4214" s="8">
        <f t="shared" si="1"/>
        <v>0.05163087333</v>
      </c>
      <c r="F4214" s="8"/>
    </row>
    <row r="4215">
      <c r="A4215" s="10">
        <v>44789.541666666664</v>
      </c>
      <c r="B4215" s="11">
        <v>347.16</v>
      </c>
      <c r="C4215" s="11">
        <v>332.13451</v>
      </c>
      <c r="D4215" s="11">
        <v>0.0452391713224863</v>
      </c>
      <c r="E4215" s="8">
        <f t="shared" si="1"/>
        <v>0.05309186293</v>
      </c>
      <c r="F4215" s="8"/>
    </row>
    <row r="4216">
      <c r="A4216" s="10">
        <v>44789.583333333336</v>
      </c>
      <c r="B4216" s="11">
        <v>344.65</v>
      </c>
      <c r="C4216" s="11">
        <v>336.7981</v>
      </c>
      <c r="D4216" s="11">
        <v>0.0233133737987239</v>
      </c>
      <c r="E4216" s="8">
        <f t="shared" si="1"/>
        <v>0.05230046094</v>
      </c>
      <c r="F4216" s="8"/>
    </row>
    <row r="4217">
      <c r="A4217" s="10">
        <v>44789.625</v>
      </c>
      <c r="B4217" s="11">
        <v>334.81</v>
      </c>
      <c r="C4217" s="11">
        <v>341.4788</v>
      </c>
      <c r="D4217" s="11">
        <v>0.0195291772139294</v>
      </c>
      <c r="E4217" s="8">
        <f t="shared" si="1"/>
        <v>0.04841614701</v>
      </c>
      <c r="F4217" s="8"/>
    </row>
    <row r="4218">
      <c r="A4218" s="10">
        <v>44789.666666666664</v>
      </c>
      <c r="B4218" s="11">
        <v>336.8</v>
      </c>
      <c r="C4218" s="11">
        <v>344.75212</v>
      </c>
      <c r="D4218" s="11">
        <v>0.0230661960831451</v>
      </c>
      <c r="E4218" s="8">
        <f t="shared" si="1"/>
        <v>0.04517419689</v>
      </c>
      <c r="F4218" s="8"/>
    </row>
    <row r="4219">
      <c r="A4219" s="10">
        <v>44789.708333333336</v>
      </c>
      <c r="B4219" s="11">
        <v>338.14</v>
      </c>
      <c r="C4219" s="11">
        <v>347.20871</v>
      </c>
      <c r="D4219" s="11">
        <v>0.0261189012222648</v>
      </c>
      <c r="E4219" s="8">
        <f t="shared" si="1"/>
        <v>0.04305638138</v>
      </c>
      <c r="F4219" s="8"/>
    </row>
    <row r="4220">
      <c r="A4220" s="10">
        <v>44789.75</v>
      </c>
      <c r="B4220" s="11">
        <v>339.0</v>
      </c>
      <c r="C4220" s="11">
        <v>348.13345</v>
      </c>
      <c r="D4220" s="11">
        <v>0.0262354852715244</v>
      </c>
      <c r="E4220" s="8">
        <f t="shared" si="1"/>
        <v>0.04157098054</v>
      </c>
      <c r="F4220" s="8"/>
    </row>
    <row r="4221">
      <c r="A4221" s="10">
        <v>44789.791666666664</v>
      </c>
      <c r="B4221" s="11">
        <v>335.01</v>
      </c>
      <c r="C4221" s="11">
        <v>348.21988</v>
      </c>
      <c r="D4221" s="11">
        <v>0.0379354561836044</v>
      </c>
      <c r="E4221" s="8">
        <f t="shared" si="1"/>
        <v>0.04067336056</v>
      </c>
      <c r="F4221" s="8"/>
    </row>
    <row r="4222">
      <c r="A4222" s="10">
        <v>44789.833333333336</v>
      </c>
      <c r="B4222" s="11">
        <v>335.9</v>
      </c>
      <c r="C4222" s="11">
        <v>348.13188</v>
      </c>
      <c r="D4222" s="11">
        <v>0.0351357652163313</v>
      </c>
      <c r="E4222" s="8">
        <f t="shared" si="1"/>
        <v>0.03952481987</v>
      </c>
      <c r="F4222" s="8"/>
    </row>
    <row r="4223">
      <c r="A4223" s="10">
        <v>44789.875</v>
      </c>
      <c r="B4223" s="11">
        <v>337.35</v>
      </c>
      <c r="C4223" s="11">
        <v>348.23202</v>
      </c>
      <c r="D4223" s="11">
        <v>0.0312493377260366</v>
      </c>
      <c r="E4223" s="8">
        <f t="shared" si="1"/>
        <v>0.03815176941</v>
      </c>
      <c r="F4223" s="8"/>
    </row>
    <row r="4224">
      <c r="A4224" s="10">
        <v>44789.916666666664</v>
      </c>
      <c r="B4224" s="11">
        <v>339.2</v>
      </c>
      <c r="C4224" s="11">
        <v>348.60507</v>
      </c>
      <c r="D4224" s="11">
        <v>0.0269791543766131</v>
      </c>
      <c r="E4224" s="8">
        <f t="shared" si="1"/>
        <v>0.03657336579</v>
      </c>
      <c r="F4224" s="8"/>
    </row>
    <row r="4225">
      <c r="A4225" s="10">
        <v>44789.958333333336</v>
      </c>
      <c r="B4225" s="11">
        <v>337.83</v>
      </c>
      <c r="C4225" s="11">
        <v>349.07653</v>
      </c>
      <c r="D4225" s="11">
        <v>0.0322179494565275</v>
      </c>
      <c r="E4225" s="8">
        <f t="shared" si="1"/>
        <v>0.03459928274</v>
      </c>
      <c r="F4225" s="8"/>
    </row>
    <row r="4226">
      <c r="A4226" s="10">
        <v>44787.0</v>
      </c>
      <c r="B4226" s="11">
        <v>354.37</v>
      </c>
      <c r="C4226" s="11">
        <v>336.10392</v>
      </c>
      <c r="D4226" s="11">
        <v>0.0543465247296133</v>
      </c>
      <c r="E4226" s="8">
        <f t="shared" si="1"/>
        <v>0.03231660458</v>
      </c>
      <c r="F4226" s="8"/>
    </row>
    <row r="4227">
      <c r="A4227" s="10">
        <v>44787.041666666664</v>
      </c>
      <c r="B4227" s="11">
        <v>370.49</v>
      </c>
      <c r="C4227" s="11">
        <v>340.99193</v>
      </c>
      <c r="D4227" s="11">
        <v>0.0865066513450919</v>
      </c>
      <c r="E4227" s="8">
        <f t="shared" si="1"/>
        <v>0.03363350862</v>
      </c>
      <c r="F4227" s="8"/>
    </row>
    <row r="4228">
      <c r="A4228" s="10">
        <v>44787.083333333336</v>
      </c>
      <c r="B4228" s="11">
        <v>376.01</v>
      </c>
      <c r="C4228" s="11">
        <v>341.30692</v>
      </c>
      <c r="D4228" s="11">
        <v>0.101677047743421</v>
      </c>
      <c r="E4228" s="8">
        <f t="shared" si="1"/>
        <v>0.03764518776</v>
      </c>
      <c r="F4228" s="8"/>
    </row>
    <row r="4229">
      <c r="A4229" s="10">
        <v>44787.125</v>
      </c>
      <c r="B4229" s="11">
        <v>366.16</v>
      </c>
      <c r="C4229" s="11">
        <v>337.10448</v>
      </c>
      <c r="D4229" s="11">
        <v>0.0861914383338957</v>
      </c>
      <c r="E4229" s="8">
        <f t="shared" si="1"/>
        <v>0.04040264789</v>
      </c>
      <c r="F4229" s="8"/>
    </row>
    <row r="4230">
      <c r="A4230" s="10">
        <v>44787.166666666664</v>
      </c>
      <c r="B4230" s="11">
        <v>351.68</v>
      </c>
      <c r="C4230" s="11">
        <v>330.88014</v>
      </c>
      <c r="D4230" s="11">
        <v>0.0628622195336354</v>
      </c>
      <c r="E4230" s="8">
        <f t="shared" si="1"/>
        <v>0.04198645572</v>
      </c>
      <c r="F4230" s="8"/>
    </row>
    <row r="4231">
      <c r="A4231" s="10">
        <v>44787.208333333336</v>
      </c>
      <c r="B4231" s="11">
        <v>335.65</v>
      </c>
      <c r="C4231" s="11">
        <v>324.91433</v>
      </c>
      <c r="D4231" s="11">
        <v>0.0330415405193115</v>
      </c>
      <c r="E4231" s="8">
        <f t="shared" si="1"/>
        <v>0.0431168918</v>
      </c>
      <c r="F4231" s="8"/>
    </row>
    <row r="4232">
      <c r="A4232" s="10">
        <v>44787.25</v>
      </c>
      <c r="B4232" s="11">
        <v>323.87</v>
      </c>
      <c r="C4232" s="11">
        <v>320.47565</v>
      </c>
      <c r="D4232" s="11">
        <v>0.0105916003290734</v>
      </c>
      <c r="E4232" s="8">
        <f t="shared" si="1"/>
        <v>0.04313609222</v>
      </c>
      <c r="F4232" s="8"/>
    </row>
    <row r="4233">
      <c r="A4233" s="10">
        <v>44787.291666666664</v>
      </c>
      <c r="B4233" s="11">
        <v>318.59</v>
      </c>
      <c r="C4233" s="11">
        <v>317.22184</v>
      </c>
      <c r="D4233" s="11">
        <v>0.00431294390070995</v>
      </c>
      <c r="E4233" s="8">
        <f t="shared" si="1"/>
        <v>0.04266327584</v>
      </c>
      <c r="F4233" s="8"/>
    </row>
    <row r="4234">
      <c r="A4234" s="10">
        <v>44787.333333333336</v>
      </c>
      <c r="B4234" s="11">
        <v>316.22</v>
      </c>
      <c r="C4234" s="11">
        <v>315.46377</v>
      </c>
      <c r="D4234" s="11">
        <v>0.00239720079424656</v>
      </c>
      <c r="E4234" s="8">
        <f t="shared" si="1"/>
        <v>0.04130217403</v>
      </c>
      <c r="F4234" s="8"/>
    </row>
    <row r="4235">
      <c r="A4235" s="10">
        <v>44787.375</v>
      </c>
      <c r="B4235" s="11">
        <v>318.11</v>
      </c>
      <c r="C4235" s="11">
        <v>316.34461</v>
      </c>
      <c r="D4235" s="11">
        <v>0.00558059136838154</v>
      </c>
      <c r="E4235" s="8">
        <f t="shared" si="1"/>
        <v>0.03950062068</v>
      </c>
      <c r="F4235" s="8"/>
    </row>
    <row r="4236">
      <c r="A4236" s="10">
        <v>44787.416666666664</v>
      </c>
      <c r="B4236" s="11">
        <v>320.44</v>
      </c>
      <c r="C4236" s="11">
        <v>320.7482</v>
      </c>
      <c r="D4236" s="11">
        <v>9.60878346316516E-4</v>
      </c>
      <c r="E4236" s="8">
        <f t="shared" si="1"/>
        <v>0.03739366289</v>
      </c>
      <c r="F4236" s="8"/>
    </row>
    <row r="4237">
      <c r="A4237" s="10">
        <v>44787.458333333336</v>
      </c>
      <c r="B4237" s="11">
        <v>321.63</v>
      </c>
      <c r="C4237" s="11">
        <v>328.50719</v>
      </c>
      <c r="D4237" s="11">
        <v>0.020934671171124</v>
      </c>
      <c r="E4237" s="8">
        <f t="shared" si="1"/>
        <v>0.03580339173</v>
      </c>
      <c r="F4237" s="8"/>
    </row>
    <row r="4238">
      <c r="A4238" s="10">
        <v>44787.5</v>
      </c>
      <c r="B4238" s="11">
        <v>330.08</v>
      </c>
      <c r="C4238" s="11">
        <v>336.09134</v>
      </c>
      <c r="D4238" s="11">
        <v>0.0178860306248891</v>
      </c>
      <c r="E4238" s="8">
        <f t="shared" si="1"/>
        <v>0.03392955444</v>
      </c>
      <c r="F4238" s="8"/>
    </row>
    <row r="4239">
      <c r="A4239" s="10">
        <v>44787.541666666664</v>
      </c>
      <c r="B4239" s="11">
        <v>332.92</v>
      </c>
      <c r="C4239" s="11">
        <v>340.37622</v>
      </c>
      <c r="D4239" s="11">
        <v>0.0219058193900853</v>
      </c>
      <c r="E4239" s="8">
        <f t="shared" si="1"/>
        <v>0.03295733144</v>
      </c>
      <c r="F4239" s="8"/>
    </row>
    <row r="4240">
      <c r="A4240" s="10">
        <v>44787.583333333336</v>
      </c>
      <c r="B4240" s="11">
        <v>316.3</v>
      </c>
      <c r="C4240" s="11">
        <v>340.2613</v>
      </c>
      <c r="D4240" s="11">
        <v>0.0704202916993498</v>
      </c>
      <c r="E4240" s="8">
        <f t="shared" si="1"/>
        <v>0.03492011969</v>
      </c>
      <c r="F4240" s="8"/>
    </row>
    <row r="4241">
      <c r="A4241" s="10">
        <v>44787.625</v>
      </c>
      <c r="B4241" s="11">
        <v>306.41</v>
      </c>
      <c r="C4241" s="11">
        <v>338.60143</v>
      </c>
      <c r="D4241" s="11">
        <v>0.0950717485156514</v>
      </c>
      <c r="E4241" s="8">
        <f t="shared" si="1"/>
        <v>0.03806772683</v>
      </c>
      <c r="F4241" s="8"/>
    </row>
    <row r="4242">
      <c r="A4242" s="10">
        <v>44787.666666666664</v>
      </c>
      <c r="B4242" s="11">
        <v>311.61</v>
      </c>
      <c r="C4242" s="11">
        <v>335.85251</v>
      </c>
      <c r="D4242" s="11">
        <v>0.0721820122767579</v>
      </c>
      <c r="E4242" s="8">
        <f t="shared" si="1"/>
        <v>0.04011421917</v>
      </c>
      <c r="F4242" s="8"/>
    </row>
    <row r="4243">
      <c r="A4243" s="10">
        <v>44787.708333333336</v>
      </c>
      <c r="B4243" s="11">
        <v>329.35</v>
      </c>
      <c r="C4243" s="11">
        <v>333.14815</v>
      </c>
      <c r="D4243" s="11">
        <v>0.0114007837053874</v>
      </c>
      <c r="E4243" s="8">
        <f t="shared" si="1"/>
        <v>0.03950096427</v>
      </c>
      <c r="F4243" s="8"/>
    </row>
    <row r="4244">
      <c r="A4244" s="10">
        <v>44787.75</v>
      </c>
      <c r="B4244" s="11">
        <v>333.95</v>
      </c>
      <c r="C4244" s="11">
        <v>329.79862</v>
      </c>
      <c r="D4244" s="11">
        <v>0.0125876208942292</v>
      </c>
      <c r="E4244" s="8">
        <f t="shared" si="1"/>
        <v>0.03893230326</v>
      </c>
      <c r="F4244" s="8"/>
    </row>
    <row r="4245">
      <c r="A4245" s="10">
        <v>44787.791666666664</v>
      </c>
      <c r="B4245" s="11">
        <v>330.94</v>
      </c>
      <c r="C4245" s="11">
        <v>326.24476</v>
      </c>
      <c r="D4245" s="11">
        <v>0.0143917713804813</v>
      </c>
      <c r="E4245" s="8">
        <f t="shared" si="1"/>
        <v>0.03795131639</v>
      </c>
      <c r="F4245" s="8"/>
    </row>
    <row r="4246">
      <c r="A4246" s="10">
        <v>44787.833333333336</v>
      </c>
      <c r="B4246" s="11">
        <v>329.96</v>
      </c>
      <c r="C4246" s="11">
        <v>323.23436</v>
      </c>
      <c r="D4246" s="11">
        <v>0.0208073176378897</v>
      </c>
      <c r="E4246" s="8">
        <f t="shared" si="1"/>
        <v>0.03735429774</v>
      </c>
      <c r="F4246" s="8"/>
    </row>
    <row r="4247">
      <c r="A4247" s="10">
        <v>44787.875</v>
      </c>
      <c r="B4247" s="11">
        <v>330.17</v>
      </c>
      <c r="C4247" s="11">
        <v>322.39234</v>
      </c>
      <c r="D4247" s="11">
        <v>0.0241248287722965</v>
      </c>
      <c r="E4247" s="8">
        <f t="shared" si="1"/>
        <v>0.0370574432</v>
      </c>
      <c r="F4247" s="8"/>
    </row>
    <row r="4248">
      <c r="A4248" s="10">
        <v>44787.916666666664</v>
      </c>
      <c r="B4248" s="11">
        <v>332.68</v>
      </c>
      <c r="C4248" s="11">
        <v>324.79593</v>
      </c>
      <c r="D4248" s="11">
        <v>0.0242739187033532</v>
      </c>
      <c r="E4248" s="8">
        <f t="shared" si="1"/>
        <v>0.03694472505</v>
      </c>
      <c r="F4248" s="8"/>
    </row>
    <row r="4249">
      <c r="A4249" s="10">
        <v>44787.958333333336</v>
      </c>
      <c r="B4249" s="11">
        <v>331.5</v>
      </c>
      <c r="C4249" s="11">
        <v>329.75734</v>
      </c>
      <c r="D4249" s="11">
        <v>0.00528467387564443</v>
      </c>
      <c r="E4249" s="8">
        <f t="shared" si="1"/>
        <v>0.03582250523</v>
      </c>
      <c r="F4249" s="8"/>
    </row>
    <row r="4250">
      <c r="A4250" s="10">
        <v>44788.0</v>
      </c>
      <c r="B4250" s="11">
        <v>334.78</v>
      </c>
      <c r="C4250" s="11">
        <v>335.40726</v>
      </c>
      <c r="D4250" s="11">
        <v>0.00187014437314217</v>
      </c>
      <c r="E4250" s="8">
        <f t="shared" si="1"/>
        <v>0.03363598938</v>
      </c>
      <c r="F4250" s="8"/>
    </row>
    <row r="4251">
      <c r="A4251" s="10">
        <v>44788.041666666664</v>
      </c>
      <c r="B4251" s="11">
        <v>346.97</v>
      </c>
      <c r="C4251" s="11">
        <v>337.57162</v>
      </c>
      <c r="D4251" s="11">
        <v>0.0278411437549164</v>
      </c>
      <c r="E4251" s="8">
        <f t="shared" si="1"/>
        <v>0.03119159324</v>
      </c>
      <c r="F4251" s="8"/>
    </row>
    <row r="4252">
      <c r="A4252" s="10">
        <v>44788.083333333336</v>
      </c>
      <c r="B4252" s="11">
        <v>344.34</v>
      </c>
      <c r="C4252" s="11">
        <v>334.75836</v>
      </c>
      <c r="D4252" s="11">
        <v>0.0286225562820895</v>
      </c>
      <c r="E4252" s="8">
        <f t="shared" si="1"/>
        <v>0.02814765609</v>
      </c>
      <c r="F4252" s="8"/>
    </row>
    <row r="4253">
      <c r="A4253" s="10">
        <v>44788.125</v>
      </c>
      <c r="B4253" s="11">
        <v>326.16</v>
      </c>
      <c r="C4253" s="11">
        <v>326.84901</v>
      </c>
      <c r="D4253" s="11">
        <v>0.00210803759203675</v>
      </c>
      <c r="E4253" s="8">
        <f t="shared" si="1"/>
        <v>0.02464418106</v>
      </c>
      <c r="F4253" s="8"/>
    </row>
    <row r="4254">
      <c r="A4254" s="10">
        <v>44788.166666666664</v>
      </c>
      <c r="B4254" s="11">
        <v>301.83</v>
      </c>
      <c r="C4254" s="11">
        <v>315.70059</v>
      </c>
      <c r="D4254" s="11">
        <v>0.0439359014184927</v>
      </c>
      <c r="E4254" s="8">
        <f t="shared" si="1"/>
        <v>0.02385558447</v>
      </c>
      <c r="F4254" s="8"/>
    </row>
    <row r="4255">
      <c r="A4255" s="10">
        <v>44788.208333333336</v>
      </c>
      <c r="B4255" s="11">
        <v>276.38</v>
      </c>
      <c r="C4255" s="11">
        <v>304.1494</v>
      </c>
      <c r="D4255" s="11">
        <v>0.0913018404770813</v>
      </c>
      <c r="E4255" s="8">
        <f t="shared" si="1"/>
        <v>0.02628309697</v>
      </c>
      <c r="F4255" s="8"/>
    </row>
    <row r="4256">
      <c r="A4256" s="10">
        <v>44788.25</v>
      </c>
      <c r="B4256" s="11">
        <v>270.89</v>
      </c>
      <c r="C4256" s="11">
        <v>295.05133</v>
      </c>
      <c r="D4256" s="11">
        <v>0.0818885649490209</v>
      </c>
      <c r="E4256" s="8">
        <f t="shared" si="1"/>
        <v>0.02925380383</v>
      </c>
      <c r="F4256" s="8"/>
    </row>
    <row r="4257">
      <c r="A4257" s="10">
        <v>44788.291666666664</v>
      </c>
      <c r="B4257" s="11">
        <v>273.03</v>
      </c>
      <c r="C4257" s="11">
        <v>288.90018</v>
      </c>
      <c r="D4257" s="11">
        <v>0.0549330914227883</v>
      </c>
      <c r="E4257" s="8">
        <f t="shared" si="1"/>
        <v>0.03136297664</v>
      </c>
      <c r="F4257" s="8"/>
    </row>
    <row r="4258">
      <c r="A4258" s="10">
        <v>44788.333333333336</v>
      </c>
      <c r="B4258" s="11">
        <v>283.16</v>
      </c>
      <c r="C4258" s="11">
        <v>286.16036</v>
      </c>
      <c r="D4258" s="11">
        <v>0.0104848903600764</v>
      </c>
      <c r="E4258" s="8">
        <f t="shared" si="1"/>
        <v>0.03169996371</v>
      </c>
      <c r="F4258" s="8"/>
    </row>
    <row r="4259">
      <c r="A4259" s="10">
        <v>44788.375</v>
      </c>
      <c r="B4259" s="11">
        <v>294.14</v>
      </c>
      <c r="C4259" s="11">
        <v>286.94511</v>
      </c>
      <c r="D4259" s="11">
        <v>0.0250740986664661</v>
      </c>
      <c r="E4259" s="8">
        <f t="shared" si="1"/>
        <v>0.03251219318</v>
      </c>
      <c r="F4259" s="8"/>
    </row>
    <row r="4260">
      <c r="A4260" s="10">
        <v>44788.416666666664</v>
      </c>
      <c r="B4260" s="11">
        <v>300.69</v>
      </c>
      <c r="C4260" s="11">
        <v>291.13766</v>
      </c>
      <c r="D4260" s="11">
        <v>0.0328103894219662</v>
      </c>
      <c r="E4260" s="8">
        <f t="shared" si="1"/>
        <v>0.03383925614</v>
      </c>
      <c r="F4260" s="8"/>
    </row>
    <row r="4261">
      <c r="A4261" s="10">
        <v>44788.458333333336</v>
      </c>
      <c r="B4261" s="11">
        <v>308.39</v>
      </c>
      <c r="C4261" s="11">
        <v>298.61298</v>
      </c>
      <c r="D4261" s="11">
        <v>0.0327414434563427</v>
      </c>
      <c r="E4261" s="8">
        <f t="shared" si="1"/>
        <v>0.03433120499</v>
      </c>
      <c r="F4261" s="8"/>
    </row>
    <row r="4262">
      <c r="A4262" s="10">
        <v>44788.5</v>
      </c>
      <c r="B4262" s="11">
        <v>309.0</v>
      </c>
      <c r="C4262" s="11">
        <v>306.83256</v>
      </c>
      <c r="D4262" s="11">
        <v>0.00706391785800046</v>
      </c>
      <c r="E4262" s="8">
        <f t="shared" si="1"/>
        <v>0.03388028362</v>
      </c>
      <c r="F4262" s="8"/>
    </row>
    <row r="4263">
      <c r="A4263" s="10">
        <v>44788.541666666664</v>
      </c>
      <c r="B4263" s="11">
        <v>306.07</v>
      </c>
      <c r="C4263" s="11">
        <v>313.3498</v>
      </c>
      <c r="D4263" s="11">
        <v>0.0232321833299399</v>
      </c>
      <c r="E4263" s="8">
        <f t="shared" si="1"/>
        <v>0.03393554878</v>
      </c>
      <c r="F4263" s="8"/>
    </row>
    <row r="4264">
      <c r="A4264" s="10">
        <v>44788.583333333336</v>
      </c>
      <c r="B4264" s="11">
        <v>294.7</v>
      </c>
      <c r="C4264" s="11">
        <v>317.04872</v>
      </c>
      <c r="D4264" s="11">
        <v>0.0704898603596318</v>
      </c>
      <c r="E4264" s="8">
        <f t="shared" si="1"/>
        <v>0.03393844748</v>
      </c>
      <c r="F4264" s="8"/>
    </row>
    <row r="4265">
      <c r="A4265" s="10">
        <v>44788.625</v>
      </c>
      <c r="B4265" s="11">
        <v>276.46</v>
      </c>
      <c r="C4265" s="11">
        <v>319.23975</v>
      </c>
      <c r="D4265" s="11">
        <v>0.134005085519582</v>
      </c>
      <c r="E4265" s="8">
        <f t="shared" si="1"/>
        <v>0.03556066985</v>
      </c>
      <c r="F4265" s="8"/>
    </row>
    <row r="4266">
      <c r="A4266" s="10">
        <v>44788.666666666664</v>
      </c>
      <c r="B4266" s="11">
        <v>281.94</v>
      </c>
      <c r="C4266" s="11">
        <v>319.18704</v>
      </c>
      <c r="D4266" s="11">
        <v>0.116693459734455</v>
      </c>
      <c r="E4266" s="8">
        <f t="shared" si="1"/>
        <v>0.0374153135</v>
      </c>
      <c r="F4266" s="8"/>
    </row>
    <row r="4267">
      <c r="A4267" s="10">
        <v>44788.708333333336</v>
      </c>
      <c r="B4267" s="11">
        <v>291.22</v>
      </c>
      <c r="C4267" s="11">
        <v>318.49253</v>
      </c>
      <c r="D4267" s="11">
        <v>0.0856300460170917</v>
      </c>
      <c r="E4267" s="8">
        <f t="shared" si="1"/>
        <v>0.04050819943</v>
      </c>
      <c r="F4267" s="8"/>
    </row>
    <row r="4268">
      <c r="A4268" s="10">
        <v>44788.75</v>
      </c>
      <c r="B4268" s="11">
        <v>297.34</v>
      </c>
      <c r="C4268" s="11">
        <v>316.95179</v>
      </c>
      <c r="D4268" s="11">
        <v>0.0618762556917569</v>
      </c>
      <c r="E4268" s="8">
        <f t="shared" si="1"/>
        <v>0.04256189254</v>
      </c>
      <c r="F4268" s="8"/>
    </row>
    <row r="4269">
      <c r="A4269" s="10">
        <v>44788.791666666664</v>
      </c>
      <c r="B4269" s="11">
        <v>298.67</v>
      </c>
      <c r="C4269" s="11">
        <v>314.99259</v>
      </c>
      <c r="D4269" s="11">
        <v>0.0518189650112086</v>
      </c>
      <c r="E4269" s="8">
        <f t="shared" si="1"/>
        <v>0.04412135895</v>
      </c>
      <c r="F4269" s="8"/>
    </row>
    <row r="4270">
      <c r="A4270" s="10">
        <v>44788.833333333336</v>
      </c>
      <c r="B4270" s="11">
        <v>297.66</v>
      </c>
      <c r="C4270" s="11">
        <v>313.3701</v>
      </c>
      <c r="D4270" s="11">
        <v>0.0501327344248859</v>
      </c>
      <c r="E4270" s="8">
        <f t="shared" si="1"/>
        <v>0.04534325131</v>
      </c>
      <c r="F4270" s="8"/>
    </row>
    <row r="4271">
      <c r="A4271" s="10">
        <v>44788.875</v>
      </c>
      <c r="B4271" s="11">
        <v>297.82</v>
      </c>
      <c r="C4271" s="11">
        <v>313.23843</v>
      </c>
      <c r="D4271" s="11">
        <v>0.0492226640262499</v>
      </c>
      <c r="E4271" s="8">
        <f t="shared" si="1"/>
        <v>0.04638899445</v>
      </c>
      <c r="F4271" s="8"/>
    </row>
    <row r="4272">
      <c r="A4272" s="10">
        <v>44788.916666666664</v>
      </c>
      <c r="B4272" s="11">
        <v>299.56</v>
      </c>
      <c r="C4272" s="11">
        <v>315.29291</v>
      </c>
      <c r="D4272" s="11">
        <v>0.0498993459764128</v>
      </c>
      <c r="E4272" s="8">
        <f t="shared" si="1"/>
        <v>0.04745672058</v>
      </c>
      <c r="F4272" s="8"/>
    </row>
    <row r="4273">
      <c r="A4273" s="10">
        <v>44788.958333333336</v>
      </c>
      <c r="B4273" s="11">
        <v>298.03</v>
      </c>
      <c r="C4273" s="11">
        <v>319.38541</v>
      </c>
      <c r="D4273" s="11">
        <v>0.0668640749744955</v>
      </c>
      <c r="E4273" s="8">
        <f t="shared" si="1"/>
        <v>0.05002252896</v>
      </c>
      <c r="F4273" s="8"/>
    </row>
    <row r="4274">
      <c r="A4274" s="10">
        <v>44789.0</v>
      </c>
      <c r="B4274" s="11">
        <v>302.96</v>
      </c>
      <c r="C4274" s="11">
        <v>334.94611</v>
      </c>
      <c r="D4274" s="11">
        <v>0.0954962874475538</v>
      </c>
      <c r="E4274" s="8">
        <f t="shared" si="1"/>
        <v>0.05392361826</v>
      </c>
      <c r="F4274" s="8"/>
    </row>
    <row r="4275">
      <c r="A4275" s="10">
        <v>44789.041666666664</v>
      </c>
      <c r="B4275" s="11">
        <v>320.21</v>
      </c>
      <c r="C4275" s="11">
        <v>333.11982</v>
      </c>
      <c r="D4275" s="11">
        <v>0.0387542836688613</v>
      </c>
      <c r="E4275" s="8">
        <f t="shared" si="1"/>
        <v>0.05437833242</v>
      </c>
      <c r="F4275" s="8"/>
    </row>
    <row r="4276">
      <c r="A4276" s="10">
        <v>44789.083333333336</v>
      </c>
      <c r="B4276" s="11">
        <v>335.69</v>
      </c>
      <c r="C4276" s="11">
        <v>327.13124</v>
      </c>
      <c r="D4276" s="11">
        <v>0.0261630775464917</v>
      </c>
      <c r="E4276" s="8">
        <f t="shared" si="1"/>
        <v>0.05427585414</v>
      </c>
      <c r="F4276" s="8"/>
    </row>
    <row r="4277">
      <c r="A4277" s="10">
        <v>44789.125</v>
      </c>
      <c r="B4277" s="11">
        <v>332.34</v>
      </c>
      <c r="C4277" s="11">
        <v>317.75624</v>
      </c>
      <c r="D4277" s="11">
        <v>0.0458960617106999</v>
      </c>
      <c r="E4277" s="8">
        <f t="shared" si="1"/>
        <v>0.05610035514</v>
      </c>
      <c r="F4277" s="8"/>
    </row>
    <row r="4278">
      <c r="A4278" s="10">
        <v>44789.166666666664</v>
      </c>
      <c r="B4278" s="11">
        <v>324.36</v>
      </c>
      <c r="C4278" s="11">
        <v>307.2999</v>
      </c>
      <c r="D4278" s="11">
        <v>0.055516126103523</v>
      </c>
      <c r="E4278" s="8">
        <f t="shared" si="1"/>
        <v>0.05658286451</v>
      </c>
      <c r="F4278" s="8"/>
    </row>
    <row r="4279">
      <c r="A4279" s="10">
        <v>44789.208333333336</v>
      </c>
      <c r="B4279" s="11">
        <v>309.88</v>
      </c>
      <c r="C4279" s="11">
        <v>298.16373</v>
      </c>
      <c r="D4279" s="11">
        <v>0.0392947525844273</v>
      </c>
      <c r="E4279" s="8">
        <f t="shared" si="1"/>
        <v>0.05441590251</v>
      </c>
      <c r="F4279" s="8"/>
    </row>
    <row r="4280">
      <c r="A4280" s="10">
        <v>44789.25</v>
      </c>
      <c r="B4280" s="11">
        <v>305.62</v>
      </c>
      <c r="C4280" s="11">
        <v>292.62515</v>
      </c>
      <c r="D4280" s="11">
        <v>0.0444078371254144</v>
      </c>
      <c r="E4280" s="8">
        <f t="shared" si="1"/>
        <v>0.05285420552</v>
      </c>
      <c r="F4280" s="8"/>
    </row>
    <row r="4281">
      <c r="A4281" s="10">
        <v>44789.291666666664</v>
      </c>
      <c r="B4281" s="11">
        <v>304.94</v>
      </c>
      <c r="C4281" s="11">
        <v>290.84332</v>
      </c>
      <c r="D4281" s="11">
        <v>0.0484682955757759</v>
      </c>
      <c r="E4281" s="8">
        <f t="shared" si="1"/>
        <v>0.05258483902</v>
      </c>
      <c r="F4281" s="8"/>
    </row>
    <row r="4282">
      <c r="A4282" s="10">
        <v>44789.333333333336</v>
      </c>
      <c r="B4282" s="11">
        <v>311.68</v>
      </c>
      <c r="C4282" s="11">
        <v>292.47629</v>
      </c>
      <c r="D4282" s="11">
        <v>0.0656590317115961</v>
      </c>
      <c r="E4282" s="8">
        <f t="shared" si="1"/>
        <v>0.05488376158</v>
      </c>
      <c r="F4282" s="8"/>
    </row>
    <row r="4283">
      <c r="A4283" s="10">
        <v>44789.375</v>
      </c>
      <c r="B4283" s="11">
        <v>319.31</v>
      </c>
      <c r="C4283" s="11">
        <v>296.4401</v>
      </c>
      <c r="D4283" s="11">
        <v>0.0771484694547061</v>
      </c>
      <c r="E4283" s="8">
        <f t="shared" si="1"/>
        <v>0.05705352703</v>
      </c>
      <c r="F4283" s="8"/>
    </row>
    <row r="4284">
      <c r="A4284" s="10">
        <v>44789.416666666664</v>
      </c>
      <c r="B4284" s="11">
        <v>325.99</v>
      </c>
      <c r="C4284" s="11">
        <v>302.32903</v>
      </c>
      <c r="D4284" s="11">
        <v>0.0782623157293231</v>
      </c>
      <c r="E4284" s="8">
        <f t="shared" si="1"/>
        <v>0.05894735729</v>
      </c>
      <c r="F4284" s="8"/>
    </row>
    <row r="4285">
      <c r="A4285" s="10">
        <v>44789.458333333336</v>
      </c>
      <c r="B4285" s="11">
        <v>336.8</v>
      </c>
      <c r="C4285" s="11">
        <v>310.16023</v>
      </c>
      <c r="D4285" s="11">
        <v>0.0858903477083441</v>
      </c>
      <c r="E4285" s="8">
        <f t="shared" si="1"/>
        <v>0.06116189497</v>
      </c>
      <c r="F4285" s="8"/>
    </row>
    <row r="4286">
      <c r="A4286" s="10">
        <v>44789.5</v>
      </c>
      <c r="B4286" s="11">
        <v>346.38</v>
      </c>
      <c r="C4286" s="11">
        <v>317.44522</v>
      </c>
      <c r="D4286" s="11">
        <v>0.0911488917678457</v>
      </c>
      <c r="E4286" s="8">
        <f t="shared" si="1"/>
        <v>0.06466543555</v>
      </c>
      <c r="F4286" s="8"/>
    </row>
    <row r="4287">
      <c r="A4287" s="10">
        <v>44789.541666666664</v>
      </c>
      <c r="B4287" s="11">
        <v>347.16</v>
      </c>
      <c r="C4287" s="11">
        <v>322.55465</v>
      </c>
      <c r="D4287" s="11">
        <v>0.076282732243978</v>
      </c>
      <c r="E4287" s="8">
        <f t="shared" si="1"/>
        <v>0.06687587509</v>
      </c>
      <c r="F4287" s="8"/>
    </row>
    <row r="4288">
      <c r="A4288" s="10">
        <v>44789.583333333336</v>
      </c>
      <c r="B4288" s="11">
        <v>344.65</v>
      </c>
      <c r="C4288" s="11">
        <v>325.73853</v>
      </c>
      <c r="D4288" s="11">
        <v>0.0580572092592176</v>
      </c>
      <c r="E4288" s="8">
        <f t="shared" si="1"/>
        <v>0.06635784796</v>
      </c>
      <c r="F4288" s="8"/>
    </row>
    <row r="4289">
      <c r="A4289" s="10">
        <v>44789.625</v>
      </c>
      <c r="B4289" s="11">
        <v>334.81</v>
      </c>
      <c r="C4289" s="11">
        <v>329.11235</v>
      </c>
      <c r="D4289" s="11">
        <v>0.0173121731834129</v>
      </c>
      <c r="E4289" s="8">
        <f t="shared" si="1"/>
        <v>0.06149564328</v>
      </c>
      <c r="F4289" s="8"/>
    </row>
    <row r="4290">
      <c r="A4290" s="10">
        <v>44789.666666666664</v>
      </c>
      <c r="B4290" s="11">
        <v>336.8</v>
      </c>
      <c r="C4290" s="11">
        <v>331.58057</v>
      </c>
      <c r="D4290" s="11">
        <v>0.015741061063982</v>
      </c>
      <c r="E4290" s="8">
        <f t="shared" si="1"/>
        <v>0.05728929333</v>
      </c>
      <c r="F4290" s="8"/>
    </row>
    <row r="4291">
      <c r="A4291" s="10">
        <v>44789.708333333336</v>
      </c>
      <c r="B4291" s="11">
        <v>338.14</v>
      </c>
      <c r="C4291" s="11">
        <v>334.08067</v>
      </c>
      <c r="D4291" s="11">
        <v>0.0121507479016968</v>
      </c>
      <c r="E4291" s="8">
        <f t="shared" si="1"/>
        <v>0.05422765591</v>
      </c>
      <c r="F4291" s="8"/>
    </row>
    <row r="4292">
      <c r="A4292" s="10">
        <v>44789.75</v>
      </c>
      <c r="B4292" s="11">
        <v>339.0</v>
      </c>
      <c r="C4292" s="11">
        <v>335.84517</v>
      </c>
      <c r="D4292" s="11">
        <v>0.00939370365219188</v>
      </c>
      <c r="E4292" s="8">
        <f t="shared" si="1"/>
        <v>0.05204088291</v>
      </c>
      <c r="F4292" s="8"/>
    </row>
    <row r="4293">
      <c r="A4293" s="10">
        <v>44789.791666666664</v>
      </c>
      <c r="B4293" s="11">
        <v>335.01</v>
      </c>
      <c r="C4293" s="11">
        <v>337.12011</v>
      </c>
      <c r="D4293" s="11">
        <v>0.00625922315936602</v>
      </c>
      <c r="E4293" s="8">
        <f t="shared" si="1"/>
        <v>0.05014256033</v>
      </c>
      <c r="F4293" s="8"/>
    </row>
    <row r="4294">
      <c r="A4294" s="10">
        <v>44789.833333333336</v>
      </c>
      <c r="B4294" s="11">
        <v>335.9</v>
      </c>
      <c r="C4294" s="11">
        <v>338.40867</v>
      </c>
      <c r="D4294" s="11">
        <v>0.00741313749437919</v>
      </c>
      <c r="E4294" s="8">
        <f t="shared" si="1"/>
        <v>0.04836257713</v>
      </c>
      <c r="F4294" s="8"/>
    </row>
    <row r="4295">
      <c r="A4295" s="10">
        <v>44789.875</v>
      </c>
      <c r="B4295" s="11">
        <v>337.35</v>
      </c>
      <c r="C4295" s="11">
        <v>340.0638</v>
      </c>
      <c r="D4295" s="11">
        <v>0.00798026723220757</v>
      </c>
      <c r="E4295" s="8">
        <f t="shared" si="1"/>
        <v>0.04664414393</v>
      </c>
      <c r="F4295" s="8"/>
    </row>
    <row r="4296">
      <c r="A4296" s="10">
        <v>44789.916666666664</v>
      </c>
      <c r="B4296" s="11">
        <v>339.2</v>
      </c>
      <c r="C4296" s="11">
        <v>341.99909</v>
      </c>
      <c r="D4296" s="11">
        <v>0.00818449546166931</v>
      </c>
      <c r="E4296" s="8">
        <f t="shared" si="1"/>
        <v>0.04490602516</v>
      </c>
      <c r="F4296" s="8"/>
    </row>
    <row r="4297">
      <c r="A4297" s="10">
        <v>44789.958333333336</v>
      </c>
      <c r="B4297" s="11">
        <v>337.83</v>
      </c>
      <c r="C4297" s="11">
        <v>343.72635</v>
      </c>
      <c r="D4297" s="11">
        <v>0.0171541983906675</v>
      </c>
      <c r="E4297" s="8">
        <f t="shared" si="1"/>
        <v>0.0428347803</v>
      </c>
      <c r="F4297" s="8"/>
    </row>
    <row r="4298">
      <c r="A4298" s="10">
        <v>44790.0</v>
      </c>
      <c r="B4298" s="11">
        <v>343.04</v>
      </c>
      <c r="C4298" s="11">
        <v>351.36025</v>
      </c>
      <c r="D4298" s="11">
        <v>0.0236801117940916</v>
      </c>
      <c r="E4298" s="8">
        <f t="shared" si="1"/>
        <v>0.03984243965</v>
      </c>
      <c r="F4298" s="8"/>
    </row>
    <row r="4299">
      <c r="A4299" s="10">
        <v>44790.041666666664</v>
      </c>
      <c r="B4299" s="11">
        <v>358.45</v>
      </c>
      <c r="C4299" s="11">
        <v>350.59914</v>
      </c>
      <c r="D4299" s="11">
        <v>0.0223926961144286</v>
      </c>
      <c r="E4299" s="8">
        <f t="shared" si="1"/>
        <v>0.03916070683</v>
      </c>
      <c r="F4299" s="8"/>
    </row>
    <row r="4300">
      <c r="A4300" s="10">
        <v>44790.083333333336</v>
      </c>
      <c r="B4300" s="11">
        <v>367.58</v>
      </c>
      <c r="C4300" s="11">
        <v>346.50095</v>
      </c>
      <c r="D4300" s="11">
        <v>0.0608340323453658</v>
      </c>
      <c r="E4300" s="8">
        <f t="shared" si="1"/>
        <v>0.04060532995</v>
      </c>
      <c r="F4300" s="8"/>
    </row>
    <row r="4301">
      <c r="A4301" s="10">
        <v>44790.125</v>
      </c>
      <c r="B4301" s="11">
        <v>366.07</v>
      </c>
      <c r="C4301" s="11">
        <v>339.38351</v>
      </c>
      <c r="D4301" s="11">
        <v>0.078632252934151</v>
      </c>
      <c r="E4301" s="8">
        <f t="shared" si="1"/>
        <v>0.04196933792</v>
      </c>
      <c r="F4301" s="8"/>
    </row>
    <row r="4302">
      <c r="A4302" s="10">
        <v>44790.166666666664</v>
      </c>
      <c r="B4302" s="11">
        <v>360.13</v>
      </c>
      <c r="C4302" s="11">
        <v>330.85618</v>
      </c>
      <c r="D4302" s="11">
        <v>0.0884789880606129</v>
      </c>
      <c r="E4302" s="8">
        <f t="shared" si="1"/>
        <v>0.0433427905</v>
      </c>
      <c r="F4302" s="8"/>
    </row>
    <row r="4303">
      <c r="A4303" s="10">
        <v>44790.208333333336</v>
      </c>
      <c r="B4303" s="11">
        <v>351.79</v>
      </c>
      <c r="C4303" s="11">
        <v>322.81304</v>
      </c>
      <c r="D4303" s="11">
        <v>0.089763907926396</v>
      </c>
      <c r="E4303" s="8">
        <f t="shared" si="1"/>
        <v>0.04544567197</v>
      </c>
      <c r="F4303" s="8"/>
    </row>
    <row r="4304">
      <c r="A4304" s="10">
        <v>44790.25</v>
      </c>
      <c r="B4304" s="11">
        <v>345.67</v>
      </c>
      <c r="C4304" s="11">
        <v>316.5061</v>
      </c>
      <c r="D4304" s="11">
        <v>0.0921432477920647</v>
      </c>
      <c r="E4304" s="8">
        <f t="shared" si="1"/>
        <v>0.04743464741</v>
      </c>
      <c r="F4304" s="8"/>
    </row>
    <row r="4305">
      <c r="A4305" s="10">
        <v>44790.291666666664</v>
      </c>
      <c r="B4305" s="11">
        <v>338.56</v>
      </c>
      <c r="C4305" s="11">
        <v>312.00135</v>
      </c>
      <c r="D4305" s="11">
        <v>0.0851235098822489</v>
      </c>
      <c r="E4305" s="8">
        <f t="shared" si="1"/>
        <v>0.04896194801</v>
      </c>
      <c r="F4305" s="8"/>
    </row>
    <row r="4306">
      <c r="A4306" s="10">
        <v>44790.333333333336</v>
      </c>
      <c r="B4306" s="11">
        <v>329.13</v>
      </c>
      <c r="C4306" s="11">
        <v>310.18162</v>
      </c>
      <c r="D4306" s="11">
        <v>0.0610880167561185</v>
      </c>
      <c r="E4306" s="8">
        <f t="shared" si="1"/>
        <v>0.04877148905</v>
      </c>
      <c r="F4306" s="8"/>
    </row>
    <row r="4307">
      <c r="A4307" s="10">
        <v>44790.375</v>
      </c>
      <c r="B4307" s="11">
        <v>330.15</v>
      </c>
      <c r="C4307" s="11">
        <v>311.56151</v>
      </c>
      <c r="D4307" s="11">
        <v>0.0596623440424331</v>
      </c>
      <c r="E4307" s="8">
        <f t="shared" si="1"/>
        <v>0.0480429005</v>
      </c>
      <c r="F4307" s="8"/>
    </row>
    <row r="4308">
      <c r="A4308" s="10">
        <v>44790.416666666664</v>
      </c>
      <c r="B4308" s="11">
        <v>334.03</v>
      </c>
      <c r="C4308" s="11">
        <v>316.47416</v>
      </c>
      <c r="D4308" s="11">
        <v>0.0554732177818245</v>
      </c>
      <c r="E4308" s="8">
        <f t="shared" si="1"/>
        <v>0.04709335475</v>
      </c>
      <c r="F4308" s="8"/>
    </row>
    <row r="4309">
      <c r="A4309" s="10">
        <v>44790.458333333336</v>
      </c>
      <c r="B4309" s="11">
        <v>335.32</v>
      </c>
      <c r="C4309" s="11">
        <v>324.64368</v>
      </c>
      <c r="D4309" s="11">
        <v>0.032886270880123</v>
      </c>
      <c r="E4309" s="8">
        <f t="shared" si="1"/>
        <v>0.04488485155</v>
      </c>
      <c r="F4309" s="8"/>
    </row>
    <row r="4310">
      <c r="A4310" s="10">
        <v>44790.5</v>
      </c>
      <c r="B4310" s="11">
        <v>339.61</v>
      </c>
      <c r="C4310" s="11">
        <v>333.17885</v>
      </c>
      <c r="D4310" s="11">
        <v>0.0193023956952849</v>
      </c>
      <c r="E4310" s="8">
        <f t="shared" si="1"/>
        <v>0.04189124754</v>
      </c>
      <c r="F4310" s="8"/>
    </row>
    <row r="4311">
      <c r="A4311" s="10">
        <v>44790.541666666664</v>
      </c>
      <c r="B4311" s="11">
        <v>340.67</v>
      </c>
      <c r="C4311" s="11">
        <v>340.48588</v>
      </c>
      <c r="D4311" s="11">
        <v>5.40756638718783E-4</v>
      </c>
      <c r="E4311" s="8">
        <f t="shared" si="1"/>
        <v>0.03873533189</v>
      </c>
      <c r="F4311" s="8"/>
    </row>
    <row r="4312">
      <c r="A4312" s="10">
        <v>44790.583333333336</v>
      </c>
      <c r="B4312" s="11">
        <v>336.01</v>
      </c>
      <c r="C4312" s="11">
        <v>346.40114</v>
      </c>
      <c r="D4312" s="11">
        <v>0.0299974185997194</v>
      </c>
      <c r="E4312" s="8">
        <f t="shared" si="1"/>
        <v>0.03756617395</v>
      </c>
      <c r="F4312" s="8"/>
    </row>
    <row r="4313">
      <c r="A4313" s="10">
        <v>44790.625</v>
      </c>
      <c r="B4313" s="11">
        <v>338.31</v>
      </c>
      <c r="C4313" s="11">
        <v>352.16764</v>
      </c>
      <c r="D4313" s="11">
        <v>0.0393495552288677</v>
      </c>
      <c r="E4313" s="8">
        <f t="shared" si="1"/>
        <v>0.0384843982</v>
      </c>
      <c r="F4313" s="8"/>
    </row>
    <row r="4314">
      <c r="A4314" s="10">
        <v>44790.666666666664</v>
      </c>
      <c r="B4314" s="11">
        <v>338.05</v>
      </c>
      <c r="C4314" s="11">
        <v>356.42321</v>
      </c>
      <c r="D4314" s="11">
        <v>0.051548859570621</v>
      </c>
      <c r="E4314" s="8">
        <f t="shared" si="1"/>
        <v>0.03997638981</v>
      </c>
      <c r="F4314" s="8"/>
    </row>
    <row r="4315">
      <c r="A4315" s="10">
        <v>44790.708333333336</v>
      </c>
      <c r="B4315" s="11">
        <v>342.26</v>
      </c>
      <c r="C4315" s="11">
        <v>359.693</v>
      </c>
      <c r="D4315" s="11">
        <v>0.0484663310100557</v>
      </c>
      <c r="E4315" s="8">
        <f t="shared" si="1"/>
        <v>0.0414895391</v>
      </c>
      <c r="F4315" s="8"/>
    </row>
    <row r="4316">
      <c r="A4316" s="10">
        <v>44790.75</v>
      </c>
      <c r="B4316" s="11">
        <v>347.88</v>
      </c>
      <c r="C4316" s="11">
        <v>361.06882</v>
      </c>
      <c r="D4316" s="11">
        <v>0.0365271639905102</v>
      </c>
      <c r="E4316" s="8">
        <f t="shared" si="1"/>
        <v>0.04262009995</v>
      </c>
      <c r="F4316" s="8"/>
    </row>
    <row r="4317">
      <c r="A4317" s="10">
        <v>44790.791666666664</v>
      </c>
      <c r="B4317" s="11">
        <v>348.0</v>
      </c>
      <c r="C4317" s="11">
        <v>360.78465</v>
      </c>
      <c r="D4317" s="11">
        <v>0.0354356816455467</v>
      </c>
      <c r="E4317" s="8">
        <f t="shared" si="1"/>
        <v>0.04383578572</v>
      </c>
      <c r="F4317" s="8"/>
    </row>
    <row r="4318">
      <c r="A4318" s="10">
        <v>44790.833333333336</v>
      </c>
      <c r="B4318" s="11">
        <v>347.59</v>
      </c>
      <c r="C4318" s="11">
        <v>359.06204</v>
      </c>
      <c r="D4318" s="11">
        <v>0.0319500217845363</v>
      </c>
      <c r="E4318" s="8">
        <f t="shared" si="1"/>
        <v>0.0448581559</v>
      </c>
      <c r="F4318" s="8"/>
    </row>
    <row r="4319">
      <c r="A4319" s="10">
        <v>44790.875</v>
      </c>
      <c r="B4319" s="11">
        <v>348.31</v>
      </c>
      <c r="C4319" s="11">
        <v>356.9314</v>
      </c>
      <c r="D4319" s="11">
        <v>0.0241542212313066</v>
      </c>
      <c r="E4319" s="8">
        <f t="shared" si="1"/>
        <v>0.04553207065</v>
      </c>
      <c r="F4319" s="8"/>
    </row>
    <row r="4320">
      <c r="A4320" s="10">
        <v>44790.916666666664</v>
      </c>
      <c r="B4320" s="11">
        <v>343.67</v>
      </c>
      <c r="C4320" s="11">
        <v>355.29266</v>
      </c>
      <c r="D4320" s="11">
        <v>0.0327129189778364</v>
      </c>
      <c r="E4320" s="8">
        <f t="shared" si="1"/>
        <v>0.04655408829</v>
      </c>
      <c r="F4320" s="8"/>
    </row>
    <row r="4321">
      <c r="A4321" s="10">
        <v>44790.958333333336</v>
      </c>
      <c r="B4321" s="11">
        <v>335.73</v>
      </c>
      <c r="C4321" s="11">
        <v>354.50977</v>
      </c>
      <c r="D4321" s="11">
        <v>0.0529739138077914</v>
      </c>
      <c r="E4321" s="8">
        <f t="shared" si="1"/>
        <v>0.04804657644</v>
      </c>
      <c r="F4321" s="8"/>
    </row>
    <row r="4322">
      <c r="A4322" s="10">
        <v>44788.0</v>
      </c>
      <c r="B4322" s="11">
        <v>334.78</v>
      </c>
      <c r="C4322" s="11">
        <v>321.73987</v>
      </c>
      <c r="D4322" s="11">
        <v>0.0405300406194606</v>
      </c>
      <c r="E4322" s="8">
        <f t="shared" si="1"/>
        <v>0.0487486568</v>
      </c>
      <c r="F4322" s="8"/>
    </row>
    <row r="4323">
      <c r="A4323" s="10">
        <v>44788.041666666664</v>
      </c>
      <c r="B4323" s="11">
        <v>346.97</v>
      </c>
      <c r="C4323" s="11">
        <v>325.23714</v>
      </c>
      <c r="D4323" s="11">
        <v>0.0668215813237074</v>
      </c>
      <c r="E4323" s="8">
        <f t="shared" si="1"/>
        <v>0.05059986036</v>
      </c>
      <c r="F4323" s="8"/>
    </row>
    <row r="4324">
      <c r="A4324" s="10">
        <v>44788.083333333336</v>
      </c>
      <c r="B4324" s="11">
        <v>344.34</v>
      </c>
      <c r="C4324" s="11">
        <v>323.01752</v>
      </c>
      <c r="D4324" s="11">
        <v>0.0660102894728434</v>
      </c>
      <c r="E4324" s="8">
        <f t="shared" si="1"/>
        <v>0.05081553774</v>
      </c>
      <c r="F4324" s="8"/>
    </row>
    <row r="4325">
      <c r="A4325" s="10">
        <v>44788.125</v>
      </c>
      <c r="B4325" s="11">
        <v>326.16</v>
      </c>
      <c r="C4325" s="11">
        <v>315.0797</v>
      </c>
      <c r="D4325" s="11">
        <v>0.0351666578329229</v>
      </c>
      <c r="E4325" s="8">
        <f t="shared" si="1"/>
        <v>0.04900447127</v>
      </c>
      <c r="F4325" s="8"/>
    </row>
    <row r="4326">
      <c r="A4326" s="10">
        <v>44788.166666666664</v>
      </c>
      <c r="B4326" s="11">
        <v>301.83</v>
      </c>
      <c r="C4326" s="11">
        <v>304.81774</v>
      </c>
      <c r="D4326" s="11">
        <v>0.00980172610688613</v>
      </c>
      <c r="E4326" s="8">
        <f t="shared" si="1"/>
        <v>0.04572625202</v>
      </c>
      <c r="F4326" s="8"/>
    </row>
    <row r="4327">
      <c r="A4327" s="10">
        <v>44788.208333333336</v>
      </c>
      <c r="B4327" s="11">
        <v>276.38</v>
      </c>
      <c r="C4327" s="11">
        <v>295.48876</v>
      </c>
      <c r="D4327" s="11">
        <v>0.0646683142871492</v>
      </c>
      <c r="E4327" s="8">
        <f t="shared" si="1"/>
        <v>0.04468060229</v>
      </c>
      <c r="F4327" s="8"/>
    </row>
    <row r="4328">
      <c r="A4328" s="10">
        <v>44788.25</v>
      </c>
      <c r="B4328" s="11">
        <v>270.89</v>
      </c>
      <c r="C4328" s="11">
        <v>288.81718</v>
      </c>
      <c r="D4328" s="11">
        <v>0.0620710305391113</v>
      </c>
      <c r="E4328" s="8">
        <f t="shared" si="1"/>
        <v>0.04342759324</v>
      </c>
      <c r="F4328" s="8"/>
    </row>
    <row r="4329">
      <c r="A4329" s="10">
        <v>44788.291666666664</v>
      </c>
      <c r="B4329" s="11">
        <v>273.03</v>
      </c>
      <c r="C4329" s="11">
        <v>284.15616</v>
      </c>
      <c r="D4329" s="11">
        <v>0.0391550899336478</v>
      </c>
      <c r="E4329" s="8">
        <f t="shared" si="1"/>
        <v>0.04151224241</v>
      </c>
      <c r="F4329" s="8"/>
    </row>
    <row r="4330">
      <c r="A4330" s="10">
        <v>44788.333333333336</v>
      </c>
      <c r="B4330" s="11">
        <v>283.16</v>
      </c>
      <c r="C4330" s="11">
        <v>281.92452</v>
      </c>
      <c r="D4330" s="11">
        <v>0.00438230771839232</v>
      </c>
      <c r="E4330" s="8">
        <f t="shared" si="1"/>
        <v>0.03914950453</v>
      </c>
      <c r="F4330" s="8"/>
    </row>
    <row r="4331">
      <c r="A4331" s="10">
        <v>44788.375</v>
      </c>
      <c r="B4331" s="11">
        <v>294.14</v>
      </c>
      <c r="C4331" s="11">
        <v>282.90719</v>
      </c>
      <c r="D4331" s="11">
        <v>0.0397049293798435</v>
      </c>
      <c r="E4331" s="8">
        <f t="shared" si="1"/>
        <v>0.03831794559</v>
      </c>
      <c r="F4331" s="8"/>
    </row>
    <row r="4332">
      <c r="A4332" s="10">
        <v>44788.416666666664</v>
      </c>
      <c r="B4332" s="11">
        <v>300.69</v>
      </c>
      <c r="C4332" s="11">
        <v>286.98064</v>
      </c>
      <c r="D4332" s="11">
        <v>0.0477710273417747</v>
      </c>
      <c r="E4332" s="8">
        <f t="shared" si="1"/>
        <v>0.03799702098</v>
      </c>
      <c r="F4332" s="8"/>
    </row>
    <row r="4333">
      <c r="A4333" s="10">
        <v>44788.458333333336</v>
      </c>
      <c r="B4333" s="11">
        <v>308.39</v>
      </c>
      <c r="C4333" s="11">
        <v>293.87105</v>
      </c>
      <c r="D4333" s="11">
        <v>0.0494058533496237</v>
      </c>
      <c r="E4333" s="8">
        <f t="shared" si="1"/>
        <v>0.03868533692</v>
      </c>
      <c r="F4333" s="8"/>
    </row>
    <row r="4334">
      <c r="A4334" s="10">
        <v>44788.5</v>
      </c>
      <c r="B4334" s="11">
        <v>309.0</v>
      </c>
      <c r="C4334" s="11">
        <v>300.81127</v>
      </c>
      <c r="D4334" s="11">
        <v>0.0272221516168593</v>
      </c>
      <c r="E4334" s="8">
        <f t="shared" si="1"/>
        <v>0.03901532675</v>
      </c>
      <c r="F4334" s="8"/>
    </row>
    <row r="4335">
      <c r="A4335" s="10">
        <v>44788.541666666664</v>
      </c>
      <c r="B4335" s="11">
        <v>306.07</v>
      </c>
      <c r="C4335" s="11">
        <v>305.18375</v>
      </c>
      <c r="D4335" s="11">
        <v>0.00290398817106093</v>
      </c>
      <c r="E4335" s="8">
        <f t="shared" si="1"/>
        <v>0.03911379473</v>
      </c>
      <c r="F4335" s="8"/>
    </row>
    <row r="4336">
      <c r="A4336" s="10">
        <v>44788.583333333336</v>
      </c>
      <c r="B4336" s="11">
        <v>294.7</v>
      </c>
      <c r="C4336" s="11">
        <v>305.3405</v>
      </c>
      <c r="D4336" s="11">
        <v>0.0348479811882145</v>
      </c>
      <c r="E4336" s="8">
        <f t="shared" si="1"/>
        <v>0.03931590151</v>
      </c>
      <c r="F4336" s="8"/>
    </row>
    <row r="4337">
      <c r="A4337" s="10">
        <v>44788.625</v>
      </c>
      <c r="B4337" s="11">
        <v>276.46</v>
      </c>
      <c r="C4337" s="11">
        <v>303.8507</v>
      </c>
      <c r="D4337" s="11">
        <v>0.0901452588392919</v>
      </c>
      <c r="E4337" s="8">
        <f t="shared" si="1"/>
        <v>0.04143238916</v>
      </c>
      <c r="F4337" s="8"/>
    </row>
    <row r="4338">
      <c r="A4338" s="10">
        <v>44788.666666666664</v>
      </c>
      <c r="B4338" s="11">
        <v>281.94</v>
      </c>
      <c r="C4338" s="11">
        <v>301.59443</v>
      </c>
      <c r="D4338" s="11">
        <v>0.0651684117641031</v>
      </c>
      <c r="E4338" s="8">
        <f t="shared" si="1"/>
        <v>0.0419998705</v>
      </c>
      <c r="F4338" s="8"/>
    </row>
    <row r="4339">
      <c r="A4339" s="10">
        <v>44788.708333333336</v>
      </c>
      <c r="B4339" s="11">
        <v>291.22</v>
      </c>
      <c r="C4339" s="11">
        <v>300.30159</v>
      </c>
      <c r="D4339" s="11">
        <v>0.0302415648215513</v>
      </c>
      <c r="E4339" s="8">
        <f t="shared" si="1"/>
        <v>0.04124050524</v>
      </c>
      <c r="F4339" s="8"/>
    </row>
    <row r="4340">
      <c r="A4340" s="10">
        <v>44788.75</v>
      </c>
      <c r="B4340" s="11">
        <v>297.34</v>
      </c>
      <c r="C4340" s="11">
        <v>299.35003</v>
      </c>
      <c r="D4340" s="11">
        <v>0.00671464773195455</v>
      </c>
      <c r="E4340" s="8">
        <f t="shared" si="1"/>
        <v>0.03999831706</v>
      </c>
      <c r="F4340" s="8"/>
    </row>
    <row r="4341">
      <c r="A4341" s="10">
        <v>44788.791666666664</v>
      </c>
      <c r="B4341" s="11">
        <v>298.67</v>
      </c>
      <c r="C4341" s="11">
        <v>298.64094</v>
      </c>
      <c r="D4341" s="12">
        <v>9.73074890536287E-5</v>
      </c>
      <c r="E4341" s="8">
        <f t="shared" si="1"/>
        <v>0.03852588481</v>
      </c>
      <c r="F4341" s="8"/>
    </row>
    <row r="4342">
      <c r="A4342" s="10">
        <v>44788.833333333336</v>
      </c>
      <c r="B4342" s="11">
        <v>297.66</v>
      </c>
      <c r="C4342" s="11">
        <v>298.47358</v>
      </c>
      <c r="D4342" s="11">
        <v>0.00272580239765275</v>
      </c>
      <c r="E4342" s="8">
        <f t="shared" si="1"/>
        <v>0.037308209</v>
      </c>
      <c r="F4342" s="8"/>
    </row>
    <row r="4343">
      <c r="A4343" s="10">
        <v>44788.875</v>
      </c>
      <c r="B4343" s="11">
        <v>297.82</v>
      </c>
      <c r="C4343" s="11">
        <v>300.34433</v>
      </c>
      <c r="D4343" s="11">
        <v>0.00840478659943412</v>
      </c>
      <c r="E4343" s="8">
        <f t="shared" si="1"/>
        <v>0.03665198255</v>
      </c>
      <c r="F4343" s="8"/>
    </row>
    <row r="4344">
      <c r="A4344" s="10">
        <v>44788.916666666664</v>
      </c>
      <c r="B4344" s="11">
        <v>299.56</v>
      </c>
      <c r="C4344" s="11">
        <v>304.73281</v>
      </c>
      <c r="D4344" s="11">
        <v>0.0169749033587816</v>
      </c>
      <c r="E4344" s="8">
        <f t="shared" si="1"/>
        <v>0.0359962319</v>
      </c>
      <c r="F4344" s="8"/>
    </row>
    <row r="4345">
      <c r="A4345" s="10">
        <v>44788.958333333336</v>
      </c>
      <c r="B4345" s="11">
        <v>298.03</v>
      </c>
      <c r="C4345" s="11">
        <v>310.92321</v>
      </c>
      <c r="D4345" s="11">
        <v>0.0414675057548775</v>
      </c>
      <c r="E4345" s="8">
        <f t="shared" si="1"/>
        <v>0.03551679823</v>
      </c>
      <c r="F4345" s="8"/>
    </row>
    <row r="4346">
      <c r="A4346" s="10">
        <v>44789.0</v>
      </c>
      <c r="B4346" s="11">
        <v>302.96</v>
      </c>
      <c r="C4346" s="11">
        <v>325.84944</v>
      </c>
      <c r="D4346" s="11">
        <v>0.0702454483273012</v>
      </c>
      <c r="E4346" s="8">
        <f t="shared" si="1"/>
        <v>0.03675494022</v>
      </c>
      <c r="F4346" s="8"/>
    </row>
    <row r="4347">
      <c r="A4347" s="10">
        <v>44789.041666666664</v>
      </c>
      <c r="B4347" s="11">
        <v>320.21</v>
      </c>
      <c r="C4347" s="11">
        <v>327.76059</v>
      </c>
      <c r="D4347" s="11">
        <v>0.023036906297978</v>
      </c>
      <c r="E4347" s="8">
        <f t="shared" si="1"/>
        <v>0.03493057876</v>
      </c>
      <c r="F4347" s="8"/>
    </row>
    <row r="4348">
      <c r="A4348" s="10">
        <v>44789.083333333336</v>
      </c>
      <c r="B4348" s="11">
        <v>335.69</v>
      </c>
      <c r="C4348" s="11">
        <v>325.47848</v>
      </c>
      <c r="D4348" s="11">
        <v>0.0313738714768485</v>
      </c>
      <c r="E4348" s="8">
        <f t="shared" si="1"/>
        <v>0.03348739468</v>
      </c>
      <c r="F4348" s="8"/>
    </row>
    <row r="4349">
      <c r="A4349" s="10">
        <v>44789.125</v>
      </c>
      <c r="B4349" s="11">
        <v>332.34</v>
      </c>
      <c r="C4349" s="11">
        <v>318.99243</v>
      </c>
      <c r="D4349" s="11">
        <v>0.0418429051748969</v>
      </c>
      <c r="E4349" s="8">
        <f t="shared" si="1"/>
        <v>0.03376557165</v>
      </c>
      <c r="F4349" s="8"/>
    </row>
    <row r="4350">
      <c r="A4350" s="10">
        <v>44789.166666666664</v>
      </c>
      <c r="B4350" s="11">
        <v>324.36</v>
      </c>
      <c r="C4350" s="11">
        <v>311.56987</v>
      </c>
      <c r="D4350" s="11">
        <v>0.0410505996616426</v>
      </c>
      <c r="E4350" s="8">
        <f t="shared" si="1"/>
        <v>0.03506760805</v>
      </c>
      <c r="F4350" s="8"/>
    </row>
    <row r="4351">
      <c r="A4351" s="10">
        <v>44789.208333333336</v>
      </c>
      <c r="B4351" s="11">
        <v>309.88</v>
      </c>
      <c r="C4351" s="11">
        <v>305.92898</v>
      </c>
      <c r="D4351" s="11">
        <v>0.0129148274870853</v>
      </c>
      <c r="E4351" s="8">
        <f t="shared" si="1"/>
        <v>0.03291121277</v>
      </c>
      <c r="F4351" s="8"/>
    </row>
    <row r="4352">
      <c r="A4352" s="10">
        <v>44789.25</v>
      </c>
      <c r="B4352" s="11">
        <v>305.62</v>
      </c>
      <c r="C4352" s="11">
        <v>303.29887</v>
      </c>
      <c r="D4352" s="11">
        <v>0.0076529464155273</v>
      </c>
      <c r="E4352" s="8">
        <f t="shared" si="1"/>
        <v>0.0306437926</v>
      </c>
      <c r="F4352" s="8"/>
    </row>
    <row r="4353">
      <c r="A4353" s="10">
        <v>44789.291666666664</v>
      </c>
      <c r="B4353" s="11">
        <v>304.94</v>
      </c>
      <c r="C4353" s="11">
        <v>302.90516</v>
      </c>
      <c r="D4353" s="11">
        <v>0.00671774624110059</v>
      </c>
      <c r="E4353" s="8">
        <f t="shared" si="1"/>
        <v>0.02929223661</v>
      </c>
      <c r="F4353" s="8"/>
    </row>
    <row r="4354">
      <c r="A4354" s="10">
        <v>44789.333333333336</v>
      </c>
      <c r="B4354" s="11">
        <v>311.68</v>
      </c>
      <c r="C4354" s="11">
        <v>304.59793</v>
      </c>
      <c r="D4354" s="11">
        <v>0.0232505519653399</v>
      </c>
      <c r="E4354" s="8">
        <f t="shared" si="1"/>
        <v>0.03007841345</v>
      </c>
      <c r="F4354" s="8"/>
    </row>
    <row r="4355">
      <c r="A4355" s="10">
        <v>44789.375</v>
      </c>
      <c r="B4355" s="11">
        <v>319.31</v>
      </c>
      <c r="C4355" s="11">
        <v>308.0584</v>
      </c>
      <c r="D4355" s="11">
        <v>0.036524243455137</v>
      </c>
      <c r="E4355" s="8">
        <f t="shared" si="1"/>
        <v>0.02994588487</v>
      </c>
      <c r="F4355" s="8"/>
    </row>
    <row r="4356">
      <c r="A4356" s="10">
        <v>44789.416666666664</v>
      </c>
      <c r="B4356" s="11">
        <v>325.99</v>
      </c>
      <c r="C4356" s="11">
        <v>312.90813</v>
      </c>
      <c r="D4356" s="11">
        <v>0.0418073828890287</v>
      </c>
      <c r="E4356" s="8">
        <f t="shared" si="1"/>
        <v>0.02969739969</v>
      </c>
      <c r="F4356" s="8"/>
    </row>
    <row r="4357">
      <c r="A4357" s="10">
        <v>44789.458333333336</v>
      </c>
      <c r="B4357" s="11">
        <v>336.8</v>
      </c>
      <c r="C4357" s="11">
        <v>319.03545</v>
      </c>
      <c r="D4357" s="11">
        <v>0.0556820566491905</v>
      </c>
      <c r="E4357" s="8">
        <f t="shared" si="1"/>
        <v>0.02995890816</v>
      </c>
      <c r="F4357" s="8"/>
    </row>
    <row r="4358">
      <c r="A4358" s="10">
        <v>44789.5</v>
      </c>
      <c r="B4358" s="11">
        <v>346.38</v>
      </c>
      <c r="C4358" s="11">
        <v>324.1204</v>
      </c>
      <c r="D4358" s="11">
        <v>0.0686769484426157</v>
      </c>
      <c r="E4358" s="8">
        <f t="shared" si="1"/>
        <v>0.03168619136</v>
      </c>
      <c r="F4358" s="8"/>
    </row>
    <row r="4359">
      <c r="A4359" s="10">
        <v>44789.541666666664</v>
      </c>
      <c r="B4359" s="11">
        <v>347.16</v>
      </c>
      <c r="C4359" s="11">
        <v>326.83744</v>
      </c>
      <c r="D4359" s="11">
        <v>0.0621794124932566</v>
      </c>
      <c r="E4359" s="8">
        <f t="shared" si="1"/>
        <v>0.03415600071</v>
      </c>
      <c r="F4359" s="8"/>
    </row>
    <row r="4360">
      <c r="A4360" s="10">
        <v>44789.583333333336</v>
      </c>
      <c r="B4360" s="11">
        <v>344.65</v>
      </c>
      <c r="C4360" s="11">
        <v>326.88168</v>
      </c>
      <c r="D4360" s="11">
        <v>0.0543570383020546</v>
      </c>
      <c r="E4360" s="8">
        <f t="shared" si="1"/>
        <v>0.03496887808</v>
      </c>
      <c r="F4360" s="8"/>
    </row>
    <row r="4361">
      <c r="A4361" s="10">
        <v>44789.625</v>
      </c>
      <c r="B4361" s="11">
        <v>334.81</v>
      </c>
      <c r="C4361" s="11">
        <v>326.61209</v>
      </c>
      <c r="D4361" s="11">
        <v>0.0250998363226541</v>
      </c>
      <c r="E4361" s="8">
        <f t="shared" si="1"/>
        <v>0.03225865215</v>
      </c>
      <c r="F4361" s="8"/>
    </row>
    <row r="4362">
      <c r="A4362" s="10">
        <v>44789.666666666664</v>
      </c>
      <c r="B4362" s="11">
        <v>336.8</v>
      </c>
      <c r="C4362" s="11">
        <v>326.16844</v>
      </c>
      <c r="D4362" s="11">
        <v>0.0325953056647664</v>
      </c>
      <c r="E4362" s="8">
        <f t="shared" si="1"/>
        <v>0.03090143939</v>
      </c>
      <c r="F4362" s="8"/>
    </row>
    <row r="4363">
      <c r="A4363" s="10">
        <v>44789.708333333336</v>
      </c>
      <c r="B4363" s="11">
        <v>338.14</v>
      </c>
      <c r="C4363" s="11">
        <v>326.82347</v>
      </c>
      <c r="D4363" s="11">
        <v>0.0346258180295313</v>
      </c>
      <c r="E4363" s="8">
        <f t="shared" si="1"/>
        <v>0.03108411661</v>
      </c>
      <c r="F4363" s="8"/>
    </row>
    <row r="4364">
      <c r="A4364" s="10">
        <v>44789.75</v>
      </c>
      <c r="B4364" s="11">
        <v>339.0</v>
      </c>
      <c r="C4364" s="11">
        <v>327.73162</v>
      </c>
      <c r="D4364" s="11">
        <v>0.0343829502932917</v>
      </c>
      <c r="E4364" s="13">
        <f t="shared" si="1"/>
        <v>0.03223696255</v>
      </c>
      <c r="F4364" s="8"/>
    </row>
    <row r="4365">
      <c r="A4365" s="10">
        <v>44789.791666666664</v>
      </c>
      <c r="B4365" s="11">
        <v>335.01</v>
      </c>
      <c r="C4365" s="11">
        <v>328.91461</v>
      </c>
      <c r="D4365" s="11">
        <v>0.0185318311035195</v>
      </c>
      <c r="E4365" s="8">
        <f t="shared" si="1"/>
        <v>0.0330050677</v>
      </c>
      <c r="F4365" s="8"/>
    </row>
    <row r="4366">
      <c r="A4366" s="10">
        <v>44789.833333333336</v>
      </c>
      <c r="B4366" s="11">
        <v>335.9</v>
      </c>
      <c r="C4366" s="11">
        <v>330.24045</v>
      </c>
      <c r="D4366" s="11">
        <v>0.0171376643896892</v>
      </c>
      <c r="E4366" s="8">
        <f t="shared" si="1"/>
        <v>0.03360556195</v>
      </c>
      <c r="F4366" s="8"/>
    </row>
    <row r="4367">
      <c r="A4367" s="10">
        <v>44789.875</v>
      </c>
      <c r="B4367" s="11">
        <v>337.35</v>
      </c>
      <c r="C4367" s="11">
        <v>332.2634</v>
      </c>
      <c r="D4367" s="11">
        <v>0.0153089386312185</v>
      </c>
      <c r="E4367" s="8">
        <f t="shared" si="1"/>
        <v>0.03389323495</v>
      </c>
      <c r="F4367" s="8"/>
    </row>
    <row r="4368">
      <c r="A4368" s="10">
        <v>44789.916666666664</v>
      </c>
      <c r="B4368" s="11">
        <v>339.2</v>
      </c>
      <c r="C4368" s="11">
        <v>334.86331</v>
      </c>
      <c r="D4368" s="11">
        <v>0.0129506275261986</v>
      </c>
      <c r="E4368" s="8">
        <f t="shared" si="1"/>
        <v>0.03372555679</v>
      </c>
      <c r="F4368" s="8"/>
    </row>
    <row r="4369">
      <c r="A4369" s="10">
        <v>44789.958333333336</v>
      </c>
      <c r="B4369" s="11">
        <v>337.83</v>
      </c>
      <c r="C4369" s="11">
        <v>337.39529</v>
      </c>
      <c r="D4369" s="11">
        <v>0.00128842936722677</v>
      </c>
      <c r="E4369" s="8">
        <f t="shared" si="1"/>
        <v>0.03205142861</v>
      </c>
      <c r="F4369" s="8"/>
    </row>
    <row r="4370">
      <c r="A4370" s="10">
        <v>44790.0</v>
      </c>
      <c r="B4370" s="11">
        <v>343.04</v>
      </c>
      <c r="C4370" s="11">
        <v>343.49161</v>
      </c>
      <c r="D4370" s="11">
        <v>0.00131476282637575</v>
      </c>
      <c r="E4370" s="8">
        <f t="shared" si="1"/>
        <v>0.02917931671</v>
      </c>
      <c r="F4370" s="8"/>
    </row>
    <row r="4371">
      <c r="A4371" s="10">
        <v>44790.041666666664</v>
      </c>
      <c r="B4371" s="11">
        <v>358.45</v>
      </c>
      <c r="C4371" s="11">
        <v>344.30316</v>
      </c>
      <c r="D4371" s="11">
        <v>0.0410883246032362</v>
      </c>
      <c r="E4371" s="8">
        <f t="shared" si="1"/>
        <v>0.02993145914</v>
      </c>
      <c r="F4371" s="8"/>
    </row>
    <row r="4372">
      <c r="A4372" s="10">
        <v>44790.083333333336</v>
      </c>
      <c r="B4372" s="11">
        <v>367.58</v>
      </c>
      <c r="C4372" s="11">
        <v>341.51196</v>
      </c>
      <c r="D4372" s="11">
        <v>0.0763312652359232</v>
      </c>
      <c r="E4372" s="8">
        <f t="shared" si="1"/>
        <v>0.03180468388</v>
      </c>
      <c r="F4372" s="8"/>
    </row>
    <row r="4373">
      <c r="A4373" s="10">
        <v>44790.125</v>
      </c>
      <c r="B4373" s="11">
        <v>366.07</v>
      </c>
      <c r="C4373" s="11">
        <v>334.82511</v>
      </c>
      <c r="D4373" s="11">
        <v>0.0933170454270887</v>
      </c>
      <c r="E4373" s="8">
        <f t="shared" si="1"/>
        <v>0.03394943973</v>
      </c>
      <c r="F4373" s="8"/>
    </row>
    <row r="4374">
      <c r="A4374" s="10">
        <v>44790.166666666664</v>
      </c>
      <c r="B4374" s="11">
        <v>360.13</v>
      </c>
      <c r="C4374" s="11">
        <v>326.04481</v>
      </c>
      <c r="D4374" s="11">
        <v>0.104541427909863</v>
      </c>
      <c r="E4374" s="8">
        <f t="shared" si="1"/>
        <v>0.0365948909</v>
      </c>
      <c r="F4374" s="8"/>
    </row>
    <row r="4375">
      <c r="A4375" s="10">
        <v>44790.208333333336</v>
      </c>
      <c r="B4375" s="11">
        <v>351.79</v>
      </c>
      <c r="C4375" s="11">
        <v>317.16085</v>
      </c>
      <c r="D4375" s="11">
        <v>0.109184818996417</v>
      </c>
      <c r="E4375" s="8">
        <f t="shared" si="1"/>
        <v>0.04060614055</v>
      </c>
      <c r="F4375" s="8"/>
    </row>
    <row r="4376">
      <c r="A4376" s="10">
        <v>44790.25</v>
      </c>
      <c r="B4376" s="11">
        <v>345.67</v>
      </c>
      <c r="C4376" s="11">
        <v>309.71427</v>
      </c>
      <c r="D4376" s="11">
        <v>0.11609323006008</v>
      </c>
      <c r="E4376" s="8">
        <f t="shared" si="1"/>
        <v>0.0451244857</v>
      </c>
      <c r="F4376" s="8"/>
    </row>
    <row r="4377">
      <c r="A4377" s="10">
        <v>44790.291666666664</v>
      </c>
      <c r="B4377" s="11">
        <v>338.56</v>
      </c>
      <c r="C4377" s="11">
        <v>304.25923</v>
      </c>
      <c r="D4377" s="11">
        <v>0.112735347420684</v>
      </c>
      <c r="E4377" s="8">
        <f t="shared" si="1"/>
        <v>0.04954188575</v>
      </c>
      <c r="F4377" s="8"/>
    </row>
    <row r="4378">
      <c r="A4378" s="10">
        <v>44790.333333333336</v>
      </c>
      <c r="B4378" s="11">
        <v>329.13</v>
      </c>
      <c r="C4378" s="11">
        <v>301.5138</v>
      </c>
      <c r="D4378" s="11">
        <v>0.0915918276377399</v>
      </c>
      <c r="E4378" s="8">
        <f t="shared" si="1"/>
        <v>0.0523894389</v>
      </c>
      <c r="F4378" s="8"/>
    </row>
    <row r="4379">
      <c r="A4379" s="10">
        <v>44790.375</v>
      </c>
      <c r="B4379" s="11">
        <v>330.15</v>
      </c>
      <c r="C4379" s="11">
        <v>301.93849</v>
      </c>
      <c r="D4379" s="11">
        <v>0.0934346263704239</v>
      </c>
      <c r="E4379" s="8">
        <f t="shared" si="1"/>
        <v>0.05476070486</v>
      </c>
      <c r="F4379" s="8"/>
    </row>
    <row r="4380">
      <c r="A4380" s="10">
        <v>44790.416666666664</v>
      </c>
      <c r="B4380" s="11">
        <v>334.03</v>
      </c>
      <c r="C4380" s="11">
        <v>305.96528</v>
      </c>
      <c r="D4380" s="11">
        <v>0.0917251787523079</v>
      </c>
      <c r="E4380" s="8">
        <f t="shared" si="1"/>
        <v>0.05684061302</v>
      </c>
      <c r="F4380" s="8"/>
    </row>
    <row r="4381">
      <c r="A4381" s="10">
        <v>44790.458333333336</v>
      </c>
      <c r="B4381" s="11">
        <v>335.32</v>
      </c>
      <c r="C4381" s="11">
        <v>313.30692</v>
      </c>
      <c r="D4381" s="11">
        <v>0.0702604334433468</v>
      </c>
      <c r="E4381" s="8">
        <f t="shared" si="1"/>
        <v>0.05744804539</v>
      </c>
      <c r="F4381" s="8"/>
    </row>
    <row r="4382">
      <c r="A4382" s="10">
        <v>44790.5</v>
      </c>
      <c r="B4382" s="11">
        <v>339.61</v>
      </c>
      <c r="C4382" s="11">
        <v>321.34202</v>
      </c>
      <c r="D4382" s="11">
        <v>0.05684902335524</v>
      </c>
      <c r="E4382" s="8">
        <f t="shared" si="1"/>
        <v>0.05695521517</v>
      </c>
      <c r="F4382" s="8"/>
    </row>
    <row r="4383">
      <c r="A4383" s="10">
        <v>44790.541666666664</v>
      </c>
      <c r="B4383" s="11">
        <v>340.67</v>
      </c>
      <c r="C4383" s="11">
        <v>328.63714</v>
      </c>
      <c r="D4383" s="11">
        <v>0.0366144252594214</v>
      </c>
      <c r="E4383" s="8">
        <f t="shared" si="1"/>
        <v>0.05589000737</v>
      </c>
      <c r="F4383" s="8"/>
    </row>
    <row r="4384">
      <c r="A4384" s="10">
        <v>44790.583333333336</v>
      </c>
      <c r="B4384" s="11">
        <v>336.01</v>
      </c>
      <c r="C4384" s="11">
        <v>334.86742</v>
      </c>
      <c r="D4384" s="11">
        <v>0.00341203691896933</v>
      </c>
      <c r="E4384" s="8">
        <f t="shared" si="1"/>
        <v>0.05376729898</v>
      </c>
      <c r="F4384" s="8"/>
    </row>
    <row r="4385">
      <c r="A4385" s="10">
        <v>44790.625</v>
      </c>
      <c r="B4385" s="11">
        <v>338.31</v>
      </c>
      <c r="C4385" s="11">
        <v>341.25373</v>
      </c>
      <c r="D4385" s="11">
        <v>0.00862622073024671</v>
      </c>
      <c r="E4385" s="8">
        <f t="shared" si="1"/>
        <v>0.05308089833</v>
      </c>
      <c r="F4385" s="8"/>
    </row>
    <row r="4386">
      <c r="A4386" s="10">
        <v>44790.666666666664</v>
      </c>
      <c r="B4386" s="11">
        <v>338.05</v>
      </c>
      <c r="C4386" s="11">
        <v>346.27905</v>
      </c>
      <c r="D4386" s="11">
        <v>0.0237642155943305</v>
      </c>
      <c r="E4386" s="8">
        <f t="shared" si="1"/>
        <v>0.05271293625</v>
      </c>
      <c r="F4386" s="8"/>
    </row>
    <row r="4387">
      <c r="A4387" s="10">
        <v>44790.708333333336</v>
      </c>
      <c r="B4387" s="11">
        <v>342.26</v>
      </c>
      <c r="C4387" s="11">
        <v>350.58943</v>
      </c>
      <c r="D4387" s="11">
        <v>0.0237583603133728</v>
      </c>
      <c r="E4387" s="8">
        <f t="shared" si="1"/>
        <v>0.05226012551</v>
      </c>
      <c r="F4387" s="8"/>
    </row>
    <row r="4388">
      <c r="A4388" s="10">
        <v>44790.75</v>
      </c>
      <c r="B4388" s="11">
        <v>347.88</v>
      </c>
      <c r="C4388" s="11">
        <v>353.37244</v>
      </c>
      <c r="D4388" s="11">
        <v>0.0155429212306426</v>
      </c>
      <c r="E4388" s="8">
        <f t="shared" si="1"/>
        <v>0.0514751243</v>
      </c>
      <c r="F4388" s="8"/>
    </row>
    <row r="4389">
      <c r="A4389" s="10">
        <v>44790.791666666664</v>
      </c>
      <c r="B4389" s="11">
        <v>348.0</v>
      </c>
      <c r="C4389" s="11">
        <v>354.83858</v>
      </c>
      <c r="D4389" s="11">
        <v>0.0192723688613565</v>
      </c>
      <c r="E4389" s="8">
        <f t="shared" si="1"/>
        <v>0.05150598004</v>
      </c>
      <c r="F4389" s="8"/>
    </row>
    <row r="4390">
      <c r="A4390" s="10">
        <v>44790.833333333336</v>
      </c>
      <c r="B4390" s="11">
        <v>347.59</v>
      </c>
      <c r="C4390" s="11">
        <v>354.90061</v>
      </c>
      <c r="D4390" s="11">
        <v>0.0205990347551107</v>
      </c>
      <c r="E4390" s="8">
        <f t="shared" si="1"/>
        <v>0.0516502038</v>
      </c>
      <c r="F4390" s="8"/>
    </row>
    <row r="4391">
      <c r="A4391" s="10">
        <v>44790.875</v>
      </c>
      <c r="B4391" s="11">
        <v>348.31</v>
      </c>
      <c r="C4391" s="11">
        <v>354.43497</v>
      </c>
      <c r="D4391" s="11">
        <v>0.0172809415504345</v>
      </c>
      <c r="E4391" s="8">
        <f t="shared" si="1"/>
        <v>0.05173237059</v>
      </c>
      <c r="F4391" s="8"/>
    </row>
    <row r="4392">
      <c r="A4392" s="10">
        <v>44790.916666666664</v>
      </c>
      <c r="B4392" s="11">
        <v>343.67</v>
      </c>
      <c r="C4392" s="11">
        <v>354.30179</v>
      </c>
      <c r="D4392" s="11">
        <v>0.0300077230769846</v>
      </c>
      <c r="E4392" s="8">
        <f t="shared" si="1"/>
        <v>0.0524430829</v>
      </c>
      <c r="F4392" s="8"/>
    </row>
    <row r="4393">
      <c r="A4393" s="10">
        <v>44790.958333333336</v>
      </c>
      <c r="B4393" s="11">
        <v>335.73</v>
      </c>
      <c r="C4393" s="11">
        <v>354.66682</v>
      </c>
      <c r="D4393" s="11">
        <v>0.053393266390129</v>
      </c>
      <c r="E4393" s="8">
        <f t="shared" si="1"/>
        <v>0.05461411778</v>
      </c>
      <c r="F4393" s="8"/>
    </row>
    <row r="4394">
      <c r="A4394" s="10">
        <v>44791.0</v>
      </c>
      <c r="B4394" s="11">
        <v>335.02</v>
      </c>
      <c r="C4394" s="11">
        <v>371.8655</v>
      </c>
      <c r="D4394" s="11">
        <v>0.0990828673270309</v>
      </c>
      <c r="E4394" s="8">
        <f t="shared" si="1"/>
        <v>0.0586877888</v>
      </c>
      <c r="F4394" s="8"/>
    </row>
    <row r="4395">
      <c r="A4395" s="10">
        <v>44791.041666666664</v>
      </c>
      <c r="B4395" s="11">
        <v>340.3</v>
      </c>
      <c r="C4395" s="11">
        <v>372.8017</v>
      </c>
      <c r="D4395" s="11">
        <v>0.0871822741151662</v>
      </c>
      <c r="E4395" s="8">
        <f t="shared" si="1"/>
        <v>0.06060837003</v>
      </c>
      <c r="F4395" s="8"/>
    </row>
    <row r="4396">
      <c r="A4396" s="10">
        <v>44791.083333333336</v>
      </c>
      <c r="B4396" s="11">
        <v>342.81</v>
      </c>
      <c r="C4396" s="11">
        <v>370.41956</v>
      </c>
      <c r="D4396" s="11">
        <v>0.0745359127363576</v>
      </c>
      <c r="E4396" s="8">
        <f t="shared" si="1"/>
        <v>0.06053356368</v>
      </c>
      <c r="F4396" s="8"/>
    </row>
    <row r="4397">
      <c r="A4397" s="10">
        <v>44791.125</v>
      </c>
      <c r="B4397" s="11">
        <v>339.34</v>
      </c>
      <c r="C4397" s="11">
        <v>364.49155</v>
      </c>
      <c r="D4397" s="11">
        <v>0.0690044803507791</v>
      </c>
      <c r="E4397" s="8">
        <f t="shared" si="1"/>
        <v>0.05952054013</v>
      </c>
      <c r="F4397" s="8"/>
    </row>
    <row r="4398">
      <c r="A4398" s="10">
        <v>44791.166666666664</v>
      </c>
      <c r="B4398" s="11">
        <v>337.91</v>
      </c>
      <c r="C4398" s="11">
        <v>356.16381</v>
      </c>
      <c r="D4398" s="11">
        <v>0.0512511644571636</v>
      </c>
      <c r="E4398" s="8">
        <f t="shared" si="1"/>
        <v>0.05730011249</v>
      </c>
      <c r="F4398" s="8"/>
    </row>
    <row r="4399">
      <c r="A4399" s="10">
        <v>44791.208333333336</v>
      </c>
      <c r="B4399" s="11">
        <v>332.65</v>
      </c>
      <c r="C4399" s="11">
        <v>347.55786</v>
      </c>
      <c r="D4399" s="11">
        <v>0.0428931746788866</v>
      </c>
      <c r="E4399" s="8">
        <f t="shared" si="1"/>
        <v>0.05453796064</v>
      </c>
      <c r="F4399" s="8"/>
    </row>
    <row r="4400">
      <c r="A4400" s="10">
        <v>44791.25</v>
      </c>
      <c r="B4400" s="11">
        <v>325.72</v>
      </c>
      <c r="C4400" s="11">
        <v>340.63086</v>
      </c>
      <c r="D4400" s="11">
        <v>0.0437742487571441</v>
      </c>
      <c r="E4400" s="8">
        <f t="shared" si="1"/>
        <v>0.05152466975</v>
      </c>
      <c r="F4400" s="8"/>
    </row>
    <row r="4401">
      <c r="A4401" s="10">
        <v>44791.291666666664</v>
      </c>
      <c r="B4401" s="11">
        <v>335.27</v>
      </c>
      <c r="C4401" s="11">
        <v>335.59553</v>
      </c>
      <c r="D4401" s="11">
        <v>9.7000696046224E-4</v>
      </c>
      <c r="E4401" s="8">
        <f t="shared" si="1"/>
        <v>0.04686778057</v>
      </c>
      <c r="F4401" s="8"/>
    </row>
    <row r="4402">
      <c r="A4402" s="10">
        <v>44791.333333333336</v>
      </c>
      <c r="B4402" s="11">
        <v>351.9</v>
      </c>
      <c r="C4402" s="11">
        <v>333.22385</v>
      </c>
      <c r="D4402" s="11">
        <v>0.0560468585907039</v>
      </c>
      <c r="E4402" s="8">
        <f t="shared" si="1"/>
        <v>0.04538674019</v>
      </c>
      <c r="F4402" s="8"/>
    </row>
    <row r="4403">
      <c r="A4403" s="10">
        <v>44791.375</v>
      </c>
      <c r="B4403" s="11">
        <v>363.81</v>
      </c>
      <c r="C4403" s="11">
        <v>334.13286</v>
      </c>
      <c r="D4403" s="11">
        <v>0.0888183820052897</v>
      </c>
      <c r="E4403" s="8">
        <f t="shared" si="1"/>
        <v>0.04519439668</v>
      </c>
      <c r="F4403" s="8"/>
    </row>
    <row r="4404">
      <c r="A4404" s="10">
        <v>44791.416666666664</v>
      </c>
      <c r="B4404" s="11">
        <v>369.7</v>
      </c>
      <c r="C4404" s="11">
        <v>338.91556</v>
      </c>
      <c r="D4404" s="11">
        <v>0.0908321825058724</v>
      </c>
      <c r="E4404" s="8">
        <f t="shared" si="1"/>
        <v>0.0451571885</v>
      </c>
      <c r="F4404" s="8"/>
    </row>
    <row r="4405">
      <c r="A4405" s="10">
        <v>44791.458333333336</v>
      </c>
      <c r="B4405" s="11">
        <v>369.35</v>
      </c>
      <c r="C4405" s="11">
        <v>347.36452</v>
      </c>
      <c r="D4405" s="11">
        <v>0.0632922441244143</v>
      </c>
      <c r="E4405" s="8">
        <f t="shared" si="1"/>
        <v>0.04486684728</v>
      </c>
      <c r="F4405" s="8"/>
    </row>
    <row r="4406">
      <c r="A4406" s="10">
        <v>44791.5</v>
      </c>
      <c r="B4406" s="11">
        <v>370.17</v>
      </c>
      <c r="C4406" s="11">
        <v>356.61649</v>
      </c>
      <c r="D4406" s="11">
        <v>0.0380058420742126</v>
      </c>
      <c r="E4406" s="8">
        <f t="shared" si="1"/>
        <v>0.04408171472</v>
      </c>
      <c r="F4406" s="8"/>
    </row>
    <row r="4407">
      <c r="A4407" s="10">
        <v>44791.541666666664</v>
      </c>
      <c r="B4407" s="11">
        <v>359.16</v>
      </c>
      <c r="C4407" s="11">
        <v>364.17508</v>
      </c>
      <c r="D4407" s="11">
        <v>0.013771068575038</v>
      </c>
      <c r="E4407" s="8">
        <f t="shared" si="1"/>
        <v>0.0431299082</v>
      </c>
      <c r="F4407" s="8"/>
    </row>
    <row r="4408">
      <c r="A4408" s="10">
        <v>44791.583333333336</v>
      </c>
      <c r="B4408" s="11">
        <v>335.98</v>
      </c>
      <c r="C4408" s="11">
        <v>368.80558</v>
      </c>
      <c r="D4408" s="11">
        <v>0.0890051067014767</v>
      </c>
      <c r="E4408" s="8">
        <f t="shared" si="1"/>
        <v>0.0466962861</v>
      </c>
      <c r="F4408" s="8"/>
    </row>
    <row r="4409">
      <c r="A4409" s="10">
        <v>44791.625</v>
      </c>
      <c r="B4409" s="11">
        <v>321.26</v>
      </c>
      <c r="C4409" s="11">
        <v>371.86121</v>
      </c>
      <c r="D4409" s="11">
        <v>0.136075526672975</v>
      </c>
      <c r="E4409" s="8">
        <f t="shared" si="1"/>
        <v>0.05200667385</v>
      </c>
      <c r="F4409" s="8"/>
    </row>
    <row r="4410">
      <c r="A4410" s="10">
        <v>44791.666666666664</v>
      </c>
      <c r="B4410" s="11">
        <v>322.47</v>
      </c>
      <c r="C4410" s="11">
        <v>373.08001</v>
      </c>
      <c r="D4410" s="11">
        <v>0.1356545744705</v>
      </c>
      <c r="E4410" s="8">
        <f t="shared" si="1"/>
        <v>0.05666877214</v>
      </c>
      <c r="F4410" s="8"/>
    </row>
    <row r="4411">
      <c r="A4411" s="10">
        <v>44791.708333333336</v>
      </c>
      <c r="B4411" s="11">
        <v>335.29</v>
      </c>
      <c r="C4411" s="11">
        <v>374.12043</v>
      </c>
      <c r="D4411" s="11">
        <v>0.103791257804338</v>
      </c>
      <c r="E4411" s="8">
        <f t="shared" si="1"/>
        <v>0.0600034762</v>
      </c>
      <c r="F4411" s="8"/>
    </row>
    <row r="4412">
      <c r="A4412" s="10">
        <v>44791.75</v>
      </c>
      <c r="B4412" s="11">
        <v>345.33</v>
      </c>
      <c r="C4412" s="11">
        <v>374.60094</v>
      </c>
      <c r="D4412" s="11">
        <v>0.0781389923901418</v>
      </c>
      <c r="E4412" s="8">
        <f t="shared" si="1"/>
        <v>0.06261164583</v>
      </c>
      <c r="F4412" s="8"/>
    </row>
    <row r="4413">
      <c r="A4413" s="10">
        <v>44791.791666666664</v>
      </c>
      <c r="B4413" s="11">
        <v>352.44</v>
      </c>
      <c r="C4413" s="11">
        <v>374.05832</v>
      </c>
      <c r="D4413" s="11">
        <v>0.0577939824998411</v>
      </c>
      <c r="E4413" s="8">
        <f t="shared" si="1"/>
        <v>0.06421671307</v>
      </c>
      <c r="F4413" s="8"/>
    </row>
    <row r="4414">
      <c r="A4414" s="10">
        <v>44791.833333333336</v>
      </c>
      <c r="B4414" s="11">
        <v>349.86</v>
      </c>
      <c r="C4414" s="11">
        <v>371.77528</v>
      </c>
      <c r="D4414" s="11">
        <v>0.0589476524636065</v>
      </c>
      <c r="E4414" s="8">
        <f t="shared" si="1"/>
        <v>0.06581457214</v>
      </c>
      <c r="F4414" s="8"/>
    </row>
    <row r="4415">
      <c r="A4415" s="10">
        <v>44791.875</v>
      </c>
      <c r="B4415" s="11">
        <v>345.14</v>
      </c>
      <c r="C4415" s="11">
        <v>369.03304</v>
      </c>
      <c r="D4415" s="11">
        <v>0.0647449886871919</v>
      </c>
      <c r="E4415" s="8">
        <f t="shared" si="1"/>
        <v>0.06779224077</v>
      </c>
      <c r="F4415" s="8"/>
    </row>
    <row r="4416">
      <c r="A4416" s="10">
        <v>44791.916666666664</v>
      </c>
      <c r="B4416" s="11">
        <v>339.76</v>
      </c>
      <c r="C4416" s="11">
        <v>367.0118</v>
      </c>
      <c r="D4416" s="11">
        <v>0.0742531983985256</v>
      </c>
      <c r="E4416" s="8">
        <f t="shared" si="1"/>
        <v>0.06963580224</v>
      </c>
      <c r="F4416" s="8"/>
    </row>
    <row r="4417">
      <c r="A4417" s="10">
        <v>44791.958333333336</v>
      </c>
      <c r="B4417" s="11">
        <v>331.73</v>
      </c>
      <c r="C4417" s="11">
        <v>366.01734</v>
      </c>
      <c r="D4417" s="11">
        <v>0.0936768186993544</v>
      </c>
      <c r="E4417" s="8">
        <f t="shared" si="1"/>
        <v>0.07131428359</v>
      </c>
      <c r="F4417" s="8"/>
    </row>
    <row r="4418">
      <c r="A4418" s="10">
        <v>44789.0</v>
      </c>
      <c r="B4418" s="11">
        <v>302.96</v>
      </c>
      <c r="C4418" s="11">
        <v>299.54616</v>
      </c>
      <c r="D4418" s="11">
        <v>0.0113967076059329</v>
      </c>
      <c r="E4418" s="8">
        <f t="shared" si="1"/>
        <v>0.0676606936</v>
      </c>
      <c r="F4418" s="8"/>
    </row>
    <row r="4419">
      <c r="A4419" s="10">
        <v>44789.041666666664</v>
      </c>
      <c r="B4419" s="11">
        <v>320.21</v>
      </c>
      <c r="C4419" s="11">
        <v>305.42191</v>
      </c>
      <c r="D4419" s="11">
        <v>0.0484185630297445</v>
      </c>
      <c r="E4419" s="8">
        <f t="shared" si="1"/>
        <v>0.06604553897</v>
      </c>
      <c r="F4419" s="8"/>
    </row>
    <row r="4420">
      <c r="A4420" s="10">
        <v>44789.083333333336</v>
      </c>
      <c r="B4420" s="11">
        <v>335.69</v>
      </c>
      <c r="C4420" s="11">
        <v>307.2277</v>
      </c>
      <c r="D4420" s="11">
        <v>0.0926423626515446</v>
      </c>
      <c r="E4420" s="8">
        <f t="shared" si="1"/>
        <v>0.06679997438</v>
      </c>
      <c r="F4420" s="8"/>
    </row>
    <row r="4421">
      <c r="A4421" s="10">
        <v>44789.125</v>
      </c>
      <c r="B4421" s="11">
        <v>332.34</v>
      </c>
      <c r="C4421" s="11">
        <v>304.29072</v>
      </c>
      <c r="D4421" s="11">
        <v>0.0921792159813482</v>
      </c>
      <c r="E4421" s="8">
        <f t="shared" si="1"/>
        <v>0.06776558837</v>
      </c>
      <c r="F4421" s="8"/>
    </row>
    <row r="4422">
      <c r="A4422" s="10">
        <v>44789.166666666664</v>
      </c>
      <c r="B4422" s="11">
        <v>324.36</v>
      </c>
      <c r="C4422" s="11">
        <v>300.11148</v>
      </c>
      <c r="D4422" s="11">
        <v>0.0807983753237298</v>
      </c>
      <c r="E4422" s="8">
        <f t="shared" si="1"/>
        <v>0.06899672215</v>
      </c>
      <c r="F4422" s="8"/>
    </row>
    <row r="4423">
      <c r="A4423" s="10">
        <v>44789.208333333336</v>
      </c>
      <c r="B4423" s="11">
        <v>309.88</v>
      </c>
      <c r="C4423" s="11">
        <v>297.20992</v>
      </c>
      <c r="D4423" s="11">
        <v>0.0426300710285847</v>
      </c>
      <c r="E4423" s="8">
        <f t="shared" si="1"/>
        <v>0.0689857595</v>
      </c>
      <c r="F4423" s="8"/>
    </row>
    <row r="4424">
      <c r="A4424" s="10">
        <v>44789.25</v>
      </c>
      <c r="B4424" s="11">
        <v>305.62</v>
      </c>
      <c r="C4424" s="11">
        <v>296.04799</v>
      </c>
      <c r="D4424" s="11">
        <v>0.0323326295848182</v>
      </c>
      <c r="E4424" s="8">
        <f t="shared" si="1"/>
        <v>0.06850902537</v>
      </c>
      <c r="F4424" s="8"/>
    </row>
    <row r="4425">
      <c r="A4425" s="10">
        <v>44789.291666666664</v>
      </c>
      <c r="B4425" s="11">
        <v>304.94</v>
      </c>
      <c r="C4425" s="11">
        <v>295.54154</v>
      </c>
      <c r="D4425" s="11">
        <v>0.0318008087797065</v>
      </c>
      <c r="E4425" s="8">
        <f t="shared" si="1"/>
        <v>0.06979364211</v>
      </c>
      <c r="F4425" s="8"/>
    </row>
    <row r="4426">
      <c r="A4426" s="10">
        <v>44789.333333333336</v>
      </c>
      <c r="B4426" s="11">
        <v>311.68</v>
      </c>
      <c r="C4426" s="11">
        <v>296.03084</v>
      </c>
      <c r="D4426" s="11">
        <v>0.0528632760019192</v>
      </c>
      <c r="E4426" s="8">
        <f t="shared" si="1"/>
        <v>0.06966099284</v>
      </c>
      <c r="F4426" s="8"/>
    </row>
    <row r="4427">
      <c r="A4427" s="10">
        <v>44789.375</v>
      </c>
      <c r="B4427" s="11">
        <v>319.31</v>
      </c>
      <c r="C4427" s="11">
        <v>298.38627</v>
      </c>
      <c r="D4427" s="11">
        <v>0.0701229651082805</v>
      </c>
      <c r="E4427" s="8">
        <f t="shared" si="1"/>
        <v>0.06888201713</v>
      </c>
      <c r="F4427" s="8"/>
    </row>
    <row r="4428">
      <c r="A4428" s="10">
        <v>44789.416666666664</v>
      </c>
      <c r="B4428" s="11">
        <v>325.99</v>
      </c>
      <c r="C4428" s="11">
        <v>302.42903</v>
      </c>
      <c r="D4428" s="11">
        <v>0.0779057817300144</v>
      </c>
      <c r="E4428" s="8">
        <f t="shared" si="1"/>
        <v>0.0683434171</v>
      </c>
      <c r="F4428" s="8"/>
    </row>
    <row r="4429">
      <c r="A4429" s="10">
        <v>44789.458333333336</v>
      </c>
      <c r="B4429" s="11">
        <v>336.8</v>
      </c>
      <c r="C4429" s="11">
        <v>307.57314</v>
      </c>
      <c r="D4429" s="11">
        <v>0.0950240973577861</v>
      </c>
      <c r="E4429" s="8">
        <f t="shared" si="1"/>
        <v>0.06966557765</v>
      </c>
      <c r="F4429" s="8"/>
    </row>
    <row r="4430">
      <c r="A4430" s="10">
        <v>44789.5</v>
      </c>
      <c r="B4430" s="11">
        <v>346.38</v>
      </c>
      <c r="C4430" s="11">
        <v>311.36483</v>
      </c>
      <c r="D4430" s="11">
        <v>0.112457049179253</v>
      </c>
      <c r="E4430" s="8">
        <f t="shared" si="1"/>
        <v>0.07276771128</v>
      </c>
      <c r="F4430" s="8"/>
    </row>
    <row r="4431">
      <c r="A4431" s="10">
        <v>44789.541666666664</v>
      </c>
      <c r="B4431" s="11">
        <v>347.16</v>
      </c>
      <c r="C4431" s="11">
        <v>312.90659</v>
      </c>
      <c r="D4431" s="11">
        <v>0.109468483869259</v>
      </c>
      <c r="E4431" s="8">
        <f t="shared" si="1"/>
        <v>0.07675510358</v>
      </c>
      <c r="F4431" s="8"/>
    </row>
    <row r="4432">
      <c r="A4432" s="10">
        <v>44789.583333333336</v>
      </c>
      <c r="B4432" s="11">
        <v>344.65</v>
      </c>
      <c r="C4432" s="11">
        <v>311.81167</v>
      </c>
      <c r="D4432" s="11">
        <v>0.105314627897025</v>
      </c>
      <c r="E4432" s="8">
        <f t="shared" si="1"/>
        <v>0.07743466697</v>
      </c>
      <c r="F4432" s="8"/>
    </row>
    <row r="4433">
      <c r="A4433" s="10">
        <v>44789.625</v>
      </c>
      <c r="B4433" s="11">
        <v>334.81</v>
      </c>
      <c r="C4433" s="11">
        <v>310.67671</v>
      </c>
      <c r="D4433" s="11">
        <v>0.0776797526921151</v>
      </c>
      <c r="E4433" s="8">
        <f t="shared" si="1"/>
        <v>0.07500150972</v>
      </c>
      <c r="F4433" s="8"/>
    </row>
    <row r="4434">
      <c r="A4434" s="10">
        <v>44789.666666666664</v>
      </c>
      <c r="B4434" s="11">
        <v>336.8</v>
      </c>
      <c r="C4434" s="11">
        <v>310.03913</v>
      </c>
      <c r="D4434" s="11">
        <v>0.0863144919804155</v>
      </c>
      <c r="E4434" s="8">
        <f t="shared" si="1"/>
        <v>0.07294567295</v>
      </c>
      <c r="F4434" s="8"/>
    </row>
    <row r="4435">
      <c r="A4435" s="10">
        <v>44789.708333333336</v>
      </c>
      <c r="B4435" s="11">
        <v>338.14</v>
      </c>
      <c r="C4435" s="11">
        <v>310.79444</v>
      </c>
      <c r="D4435" s="11">
        <v>0.0879860012939741</v>
      </c>
      <c r="E4435" s="8">
        <f t="shared" si="1"/>
        <v>0.07228712059</v>
      </c>
      <c r="F4435" s="8"/>
    </row>
    <row r="4436">
      <c r="A4436" s="10">
        <v>44789.75</v>
      </c>
      <c r="B4436" s="11">
        <v>339.0</v>
      </c>
      <c r="C4436" s="11">
        <v>311.48826</v>
      </c>
      <c r="D4436" s="11">
        <v>0.088323521406553</v>
      </c>
      <c r="E4436" s="8">
        <f t="shared" si="1"/>
        <v>0.07271147597</v>
      </c>
      <c r="F4436" s="8"/>
    </row>
    <row r="4437">
      <c r="A4437" s="10">
        <v>44789.791666666664</v>
      </c>
      <c r="B4437" s="11">
        <v>335.01</v>
      </c>
      <c r="C4437" s="11">
        <v>312.53534</v>
      </c>
      <c r="D4437" s="11">
        <v>0.0719107797537391</v>
      </c>
      <c r="E4437" s="8">
        <f t="shared" si="1"/>
        <v>0.07329967585</v>
      </c>
      <c r="F4437" s="8"/>
    </row>
    <row r="4438">
      <c r="A4438" s="10">
        <v>44789.833333333336</v>
      </c>
      <c r="B4438" s="11">
        <v>335.9</v>
      </c>
      <c r="C4438" s="11">
        <v>314.35292</v>
      </c>
      <c r="D4438" s="11">
        <v>0.0685442336594169</v>
      </c>
      <c r="E4438" s="8">
        <f t="shared" si="1"/>
        <v>0.0736995334</v>
      </c>
      <c r="F4438" s="8"/>
    </row>
    <row r="4439">
      <c r="A4439" s="10">
        <v>44789.875</v>
      </c>
      <c r="B4439" s="11">
        <v>337.35</v>
      </c>
      <c r="C4439" s="11">
        <v>317.9235</v>
      </c>
      <c r="D4439" s="11">
        <v>0.0611043222662056</v>
      </c>
      <c r="E4439" s="8">
        <f t="shared" si="1"/>
        <v>0.07354783897</v>
      </c>
      <c r="F4439" s="8"/>
    </row>
    <row r="4440">
      <c r="A4440" s="10">
        <v>44789.916666666664</v>
      </c>
      <c r="B4440" s="11">
        <v>339.2</v>
      </c>
      <c r="C4440" s="11">
        <v>322.74466</v>
      </c>
      <c r="D4440" s="11">
        <v>0.0509856305600841</v>
      </c>
      <c r="E4440" s="8">
        <f t="shared" si="1"/>
        <v>0.07257835698</v>
      </c>
      <c r="F4440" s="8"/>
    </row>
    <row r="4441">
      <c r="A4441" s="10">
        <v>44789.958333333336</v>
      </c>
      <c r="B4441" s="11">
        <v>337.83</v>
      </c>
      <c r="C4441" s="11">
        <v>327.60573</v>
      </c>
      <c r="D4441" s="11">
        <v>0.0312090695116962</v>
      </c>
      <c r="E4441" s="8">
        <f t="shared" si="1"/>
        <v>0.06997553409</v>
      </c>
      <c r="F4441" s="8"/>
    </row>
    <row r="4442">
      <c r="A4442" s="10">
        <v>44790.0</v>
      </c>
      <c r="B4442" s="11">
        <v>343.04</v>
      </c>
      <c r="C4442" s="11">
        <v>340.039</v>
      </c>
      <c r="D4442" s="11">
        <v>0.00882545825625893</v>
      </c>
      <c r="E4442" s="8">
        <f t="shared" si="1"/>
        <v>0.0698683987</v>
      </c>
      <c r="F4442" s="8"/>
    </row>
    <row r="4443">
      <c r="A4443" s="10">
        <v>44790.041666666664</v>
      </c>
      <c r="B4443" s="11">
        <v>358.45</v>
      </c>
      <c r="C4443" s="11">
        <v>337.53067</v>
      </c>
      <c r="D4443" s="11">
        <v>0.0619775678459086</v>
      </c>
      <c r="E4443" s="8">
        <f t="shared" si="1"/>
        <v>0.07043335724</v>
      </c>
      <c r="F4443" s="8"/>
    </row>
    <row r="4444">
      <c r="A4444" s="10">
        <v>44790.083333333336</v>
      </c>
      <c r="B4444" s="11">
        <v>367.58</v>
      </c>
      <c r="C4444" s="11">
        <v>332.17572</v>
      </c>
      <c r="D4444" s="11">
        <v>0.106582985655905</v>
      </c>
      <c r="E4444" s="8">
        <f t="shared" si="1"/>
        <v>0.07101421653</v>
      </c>
      <c r="F4444" s="8"/>
    </row>
    <row r="4445">
      <c r="A4445" s="10">
        <v>44790.125</v>
      </c>
      <c r="B4445" s="11">
        <v>366.07</v>
      </c>
      <c r="C4445" s="11">
        <v>324.35734</v>
      </c>
      <c r="D4445" s="11">
        <v>0.128600943638272</v>
      </c>
      <c r="E4445" s="8">
        <f t="shared" si="1"/>
        <v>0.07253178852</v>
      </c>
      <c r="F4445" s="8"/>
    </row>
    <row r="4446">
      <c r="A4446" s="10">
        <v>44790.166666666664</v>
      </c>
      <c r="B4446" s="11">
        <v>360.13</v>
      </c>
      <c r="C4446" s="11">
        <v>315.43716</v>
      </c>
      <c r="D4446" s="11">
        <v>0.14168539939936</v>
      </c>
      <c r="E4446" s="8">
        <f t="shared" si="1"/>
        <v>0.07506874785</v>
      </c>
      <c r="F4446" s="8"/>
    </row>
    <row r="4447">
      <c r="A4447" s="10">
        <v>44790.208333333336</v>
      </c>
      <c r="B4447" s="11">
        <v>351.79</v>
      </c>
      <c r="C4447" s="11">
        <v>307.20424</v>
      </c>
      <c r="D4447" s="11">
        <v>0.145133934349343</v>
      </c>
      <c r="E4447" s="8">
        <f t="shared" si="1"/>
        <v>0.07933974216</v>
      </c>
      <c r="F4447" s="8"/>
    </row>
    <row r="4448">
      <c r="A4448" s="10">
        <v>44790.25</v>
      </c>
      <c r="B4448" s="11">
        <v>345.67</v>
      </c>
      <c r="C4448" s="11">
        <v>301.64872</v>
      </c>
      <c r="D4448" s="11">
        <v>0.145935576985044</v>
      </c>
      <c r="E4448" s="8">
        <f t="shared" si="1"/>
        <v>0.0840731983</v>
      </c>
      <c r="F4448" s="8"/>
    </row>
    <row r="4449">
      <c r="A4449" s="10">
        <v>44790.291666666664</v>
      </c>
      <c r="B4449" s="11">
        <v>338.56</v>
      </c>
      <c r="C4449" s="11">
        <v>299.37276</v>
      </c>
      <c r="D4449" s="11">
        <v>0.130897814483856</v>
      </c>
      <c r="E4449" s="8">
        <f t="shared" si="1"/>
        <v>0.0882022402</v>
      </c>
      <c r="F4449" s="8"/>
    </row>
    <row r="4450">
      <c r="A4450" s="10">
        <v>44790.333333333336</v>
      </c>
      <c r="B4450" s="11">
        <v>329.13</v>
      </c>
      <c r="C4450" s="11">
        <v>300.56797</v>
      </c>
      <c r="D4450" s="11">
        <v>0.0950268586503079</v>
      </c>
      <c r="E4450" s="8">
        <f t="shared" si="1"/>
        <v>0.08995905615</v>
      </c>
      <c r="F4450" s="8"/>
    </row>
    <row r="4451">
      <c r="A4451" s="10">
        <v>44790.375</v>
      </c>
      <c r="B4451" s="11">
        <v>330.15</v>
      </c>
      <c r="C4451" s="11">
        <v>304.79386</v>
      </c>
      <c r="D4451" s="11">
        <v>0.0831911115269841</v>
      </c>
      <c r="E4451" s="8">
        <f t="shared" si="1"/>
        <v>0.09050356225</v>
      </c>
      <c r="F4451" s="8"/>
    </row>
    <row r="4452">
      <c r="A4452" s="10">
        <v>44790.416666666664</v>
      </c>
      <c r="B4452" s="11">
        <v>334.03</v>
      </c>
      <c r="C4452" s="11">
        <v>311.71948</v>
      </c>
      <c r="D4452" s="11">
        <v>0.0715724278764997</v>
      </c>
      <c r="E4452" s="8">
        <f t="shared" si="1"/>
        <v>0.0902396725</v>
      </c>
      <c r="F4452" s="8"/>
    </row>
    <row r="4453">
      <c r="A4453" s="10">
        <v>44790.458333333336</v>
      </c>
      <c r="B4453" s="11">
        <v>335.32</v>
      </c>
      <c r="C4453" s="11">
        <v>321.15797</v>
      </c>
      <c r="D4453" s="11">
        <v>0.0440967726879081</v>
      </c>
      <c r="E4453" s="8">
        <f t="shared" si="1"/>
        <v>0.08811770064</v>
      </c>
      <c r="F4453" s="8"/>
    </row>
    <row r="4454">
      <c r="A4454" s="10">
        <v>44790.5</v>
      </c>
      <c r="B4454" s="11">
        <v>339.61</v>
      </c>
      <c r="C4454" s="11">
        <v>331.00493</v>
      </c>
      <c r="D4454" s="11">
        <v>0.025996803129186</v>
      </c>
      <c r="E4454" s="8">
        <f t="shared" si="1"/>
        <v>0.08451519039</v>
      </c>
      <c r="F4454" s="8"/>
    </row>
    <row r="4455">
      <c r="A4455" s="10">
        <v>44790.541666666664</v>
      </c>
      <c r="B4455" s="11">
        <v>340.67</v>
      </c>
      <c r="C4455" s="11">
        <v>339.37181</v>
      </c>
      <c r="D4455" s="11">
        <v>0.00382527352522306</v>
      </c>
      <c r="E4455" s="8">
        <f t="shared" si="1"/>
        <v>0.08011338996</v>
      </c>
      <c r="F4455" s="8"/>
    </row>
    <row r="4456">
      <c r="A4456" s="10">
        <v>44790.583333333336</v>
      </c>
      <c r="B4456" s="11">
        <v>336.01</v>
      </c>
      <c r="C4456" s="11">
        <v>345.98722</v>
      </c>
      <c r="D4456" s="11">
        <v>0.0288369610877534</v>
      </c>
      <c r="E4456" s="8">
        <f t="shared" si="1"/>
        <v>0.07692682051</v>
      </c>
      <c r="F4456" s="8"/>
    </row>
    <row r="4457">
      <c r="A4457" s="10">
        <v>44790.625</v>
      </c>
      <c r="B4457" s="11">
        <v>338.31</v>
      </c>
      <c r="C4457" s="11">
        <v>352.15043</v>
      </c>
      <c r="D4457" s="11">
        <v>0.0393026071273006</v>
      </c>
      <c r="E4457" s="8">
        <f t="shared" si="1"/>
        <v>0.07532777278</v>
      </c>
      <c r="F4457" s="8"/>
    </row>
    <row r="4458">
      <c r="A4458" s="10">
        <v>44790.666666666664</v>
      </c>
      <c r="B4458" s="11">
        <v>338.05</v>
      </c>
      <c r="C4458" s="11">
        <v>356.07142</v>
      </c>
      <c r="D4458" s="11">
        <v>0.0506118126526413</v>
      </c>
      <c r="E4458" s="8">
        <f t="shared" si="1"/>
        <v>0.07384016114</v>
      </c>
      <c r="F4458" s="8"/>
    </row>
    <row r="4459">
      <c r="A4459" s="10">
        <v>44790.708333333336</v>
      </c>
      <c r="B4459" s="11">
        <v>342.26</v>
      </c>
      <c r="C4459" s="11">
        <v>358.66809</v>
      </c>
      <c r="D4459" s="11">
        <v>0.0457472812816997</v>
      </c>
      <c r="E4459" s="8">
        <f t="shared" si="1"/>
        <v>0.07208021447</v>
      </c>
      <c r="F4459" s="8"/>
    </row>
    <row r="4460">
      <c r="A4460" s="10">
        <v>44790.75</v>
      </c>
      <c r="B4460" s="11">
        <v>347.88</v>
      </c>
      <c r="C4460" s="11">
        <v>359.73056</v>
      </c>
      <c r="D4460" s="11">
        <v>0.0329428781363474</v>
      </c>
      <c r="E4460" s="8">
        <f t="shared" si="1"/>
        <v>0.06977268767</v>
      </c>
      <c r="F4460" s="8"/>
    </row>
    <row r="4461">
      <c r="A4461" s="10">
        <v>44790.791666666664</v>
      </c>
      <c r="B4461" s="11">
        <v>348.0</v>
      </c>
      <c r="C4461" s="11">
        <v>359.56302</v>
      </c>
      <c r="D4461" s="11">
        <v>0.0321585351018577</v>
      </c>
      <c r="E4461" s="8">
        <f t="shared" si="1"/>
        <v>0.06811634414</v>
      </c>
      <c r="F4461" s="8"/>
    </row>
    <row r="4462">
      <c r="A4462" s="10">
        <v>44790.833333333336</v>
      </c>
      <c r="B4462" s="11">
        <v>347.59</v>
      </c>
      <c r="C4462" s="11">
        <v>358.18154</v>
      </c>
      <c r="D4462" s="11">
        <v>0.029570312305877</v>
      </c>
      <c r="E4462" s="8">
        <f t="shared" si="1"/>
        <v>0.06649243075</v>
      </c>
      <c r="F4462" s="8"/>
    </row>
    <row r="4463">
      <c r="A4463" s="10">
        <v>44790.875</v>
      </c>
      <c r="B4463" s="11">
        <v>348.31</v>
      </c>
      <c r="C4463" s="11">
        <v>356.01316</v>
      </c>
      <c r="D4463" s="11">
        <v>0.0216372900372559</v>
      </c>
      <c r="E4463" s="8">
        <f t="shared" si="1"/>
        <v>0.06484797108</v>
      </c>
      <c r="F4463" s="8"/>
    </row>
    <row r="4464">
      <c r="A4464" s="10">
        <v>44790.916666666664</v>
      </c>
      <c r="B4464" s="11">
        <v>343.67</v>
      </c>
      <c r="C4464" s="11">
        <v>353.70342</v>
      </c>
      <c r="D4464" s="11">
        <v>0.0283667599255895</v>
      </c>
      <c r="E4464" s="8">
        <f t="shared" si="1"/>
        <v>0.06390551813</v>
      </c>
      <c r="F4464" s="8"/>
    </row>
    <row r="4465">
      <c r="A4465" s="10">
        <v>44790.958333333336</v>
      </c>
      <c r="B4465" s="11">
        <v>335.73</v>
      </c>
      <c r="C4465" s="11">
        <v>351.4526</v>
      </c>
      <c r="D4465" s="11">
        <v>0.0447360469093129</v>
      </c>
      <c r="E4465" s="8">
        <f t="shared" si="1"/>
        <v>0.06446914219</v>
      </c>
      <c r="F4465" s="8"/>
    </row>
    <row r="4466">
      <c r="A4466" s="10">
        <v>44791.0</v>
      </c>
      <c r="B4466" s="11">
        <v>335.02</v>
      </c>
      <c r="C4466" s="11">
        <v>367.11321</v>
      </c>
      <c r="D4466" s="11">
        <v>0.0874204717394942</v>
      </c>
      <c r="E4466" s="8">
        <f t="shared" si="1"/>
        <v>0.06774393442</v>
      </c>
      <c r="F4466" s="8"/>
    </row>
    <row r="4467">
      <c r="A4467" s="10">
        <v>44791.041666666664</v>
      </c>
      <c r="B4467" s="11">
        <v>340.3</v>
      </c>
      <c r="C4467" s="11">
        <v>367.41279</v>
      </c>
      <c r="D4467" s="11">
        <v>0.0737938110428871</v>
      </c>
      <c r="E4467" s="8">
        <f t="shared" si="1"/>
        <v>0.06823627789</v>
      </c>
      <c r="F4467" s="8"/>
    </row>
    <row r="4468">
      <c r="A4468" s="10">
        <v>44791.083333333336</v>
      </c>
      <c r="B4468" s="11">
        <v>342.81</v>
      </c>
      <c r="C4468" s="11">
        <v>365.20413</v>
      </c>
      <c r="D4468" s="11">
        <v>0.0613194872686681</v>
      </c>
      <c r="E4468" s="8">
        <f t="shared" si="1"/>
        <v>0.06635029879</v>
      </c>
      <c r="F4468" s="8"/>
    </row>
    <row r="4469">
      <c r="A4469" s="10">
        <v>44791.125</v>
      </c>
      <c r="B4469" s="11">
        <v>339.34</v>
      </c>
      <c r="C4469" s="11">
        <v>360.36132</v>
      </c>
      <c r="D4469" s="11">
        <v>0.0583340076565376</v>
      </c>
      <c r="E4469" s="8">
        <f t="shared" si="1"/>
        <v>0.06342250979</v>
      </c>
      <c r="F4469" s="8"/>
    </row>
    <row r="4470">
      <c r="A4470" s="10">
        <v>44791.166666666664</v>
      </c>
      <c r="B4470" s="11">
        <v>337.91</v>
      </c>
      <c r="C4470" s="11">
        <v>353.65958</v>
      </c>
      <c r="D4470" s="11">
        <v>0.0445331637842243</v>
      </c>
      <c r="E4470" s="8">
        <f t="shared" si="1"/>
        <v>0.05937449997</v>
      </c>
      <c r="F4470" s="8"/>
    </row>
    <row r="4471">
      <c r="A4471" s="10">
        <v>44791.208333333336</v>
      </c>
      <c r="B4471" s="11">
        <v>332.65</v>
      </c>
      <c r="C4471" s="11">
        <v>346.79308</v>
      </c>
      <c r="D4471" s="11">
        <v>0.0407824746676029</v>
      </c>
      <c r="E4471" s="8">
        <f t="shared" si="1"/>
        <v>0.05502652248</v>
      </c>
      <c r="F4471" s="8"/>
    </row>
    <row r="4472">
      <c r="A4472" s="10">
        <v>44791.25</v>
      </c>
      <c r="B4472" s="11">
        <v>325.72</v>
      </c>
      <c r="C4472" s="11">
        <v>341.89625</v>
      </c>
      <c r="D4472" s="11">
        <v>0.0473133297016272</v>
      </c>
      <c r="E4472" s="8">
        <f t="shared" si="1"/>
        <v>0.05091726218</v>
      </c>
      <c r="F4472" s="8"/>
    </row>
    <row r="4473">
      <c r="A4473" s="10">
        <v>44791.291666666664</v>
      </c>
      <c r="B4473" s="11">
        <v>335.27</v>
      </c>
      <c r="C4473" s="11">
        <v>338.97426</v>
      </c>
      <c r="D4473" s="11">
        <v>0.0109278503919443</v>
      </c>
      <c r="E4473" s="8">
        <f t="shared" si="1"/>
        <v>0.04591851368</v>
      </c>
      <c r="F4473" s="8"/>
    </row>
    <row r="4474">
      <c r="A4474" s="10">
        <v>44791.333333333336</v>
      </c>
      <c r="B4474" s="11">
        <v>351.9</v>
      </c>
      <c r="C4474" s="11">
        <v>338.11463</v>
      </c>
      <c r="D4474" s="11">
        <v>0.0407712910855114</v>
      </c>
      <c r="E4474" s="8">
        <f t="shared" si="1"/>
        <v>0.04365786503</v>
      </c>
      <c r="F4474" s="8"/>
    </row>
    <row r="4475">
      <c r="A4475" s="10">
        <v>44791.375</v>
      </c>
      <c r="B4475" s="11">
        <v>363.81</v>
      </c>
      <c r="C4475" s="11">
        <v>339.47792</v>
      </c>
      <c r="D4475" s="11">
        <v>0.0716750002474388</v>
      </c>
      <c r="E4475" s="8">
        <f t="shared" si="1"/>
        <v>0.04317802706</v>
      </c>
      <c r="F4475" s="8"/>
    </row>
    <row r="4476">
      <c r="A4476" s="10">
        <v>44791.416666666664</v>
      </c>
      <c r="B4476" s="11">
        <v>369.7</v>
      </c>
      <c r="C4476" s="11">
        <v>343.56937</v>
      </c>
      <c r="D4476" s="11">
        <v>0.0760563434394631</v>
      </c>
      <c r="E4476" s="8">
        <f t="shared" si="1"/>
        <v>0.04336485687</v>
      </c>
      <c r="F4476" s="8"/>
    </row>
    <row r="4477">
      <c r="A4477" s="10">
        <v>44791.458333333336</v>
      </c>
      <c r="B4477" s="11">
        <v>369.35</v>
      </c>
      <c r="C4477" s="11">
        <v>350.97119</v>
      </c>
      <c r="D4477" s="11">
        <v>0.0523655802061703</v>
      </c>
      <c r="E4477" s="8">
        <f t="shared" si="1"/>
        <v>0.04370939052</v>
      </c>
      <c r="F4477" s="8"/>
    </row>
    <row r="4478">
      <c r="A4478" s="10">
        <v>44791.5</v>
      </c>
      <c r="B4478" s="11">
        <v>370.17</v>
      </c>
      <c r="C4478" s="11">
        <v>359.77221</v>
      </c>
      <c r="D4478" s="11">
        <v>0.0289010371312449</v>
      </c>
      <c r="E4478" s="8">
        <f t="shared" si="1"/>
        <v>0.04383040027</v>
      </c>
      <c r="F4478" s="8"/>
    </row>
    <row r="4479">
      <c r="A4479" s="10">
        <v>44791.541666666664</v>
      </c>
      <c r="B4479" s="11">
        <v>359.16</v>
      </c>
      <c r="C4479" s="11">
        <v>367.36438</v>
      </c>
      <c r="D4479" s="11">
        <v>0.0223330852054844</v>
      </c>
      <c r="E4479" s="8">
        <f t="shared" si="1"/>
        <v>0.04460155909</v>
      </c>
      <c r="F4479" s="8"/>
    </row>
    <row r="4480">
      <c r="A4480" s="10">
        <v>44791.583333333336</v>
      </c>
      <c r="B4480" s="11">
        <v>335.98</v>
      </c>
      <c r="C4480" s="11">
        <v>371.99661</v>
      </c>
      <c r="D4480" s="11">
        <v>0.0968197263948183</v>
      </c>
      <c r="E4480" s="8">
        <f t="shared" si="1"/>
        <v>0.04743417431</v>
      </c>
      <c r="F4480" s="8"/>
    </row>
    <row r="4481">
      <c r="A4481" s="10">
        <v>44791.625</v>
      </c>
      <c r="B4481" s="11">
        <v>321.26</v>
      </c>
      <c r="C4481" s="11">
        <v>374.88314</v>
      </c>
      <c r="D4481" s="11">
        <v>0.14303961495841</v>
      </c>
      <c r="E4481" s="8">
        <f t="shared" si="1"/>
        <v>0.05175654964</v>
      </c>
      <c r="F4481" s="8"/>
    </row>
    <row r="4482">
      <c r="A4482" s="10">
        <v>44791.666666666664</v>
      </c>
      <c r="B4482" s="11">
        <v>322.47</v>
      </c>
      <c r="C4482" s="11">
        <v>375.58685</v>
      </c>
      <c r="D4482" s="11">
        <v>0.141423614804405</v>
      </c>
      <c r="E4482" s="8">
        <f t="shared" si="1"/>
        <v>0.05554037473</v>
      </c>
      <c r="F4482" s="8"/>
    </row>
    <row r="4483">
      <c r="A4483" s="10">
        <v>44791.708333333336</v>
      </c>
      <c r="B4483" s="11">
        <v>335.29</v>
      </c>
      <c r="C4483" s="11">
        <v>376.12143</v>
      </c>
      <c r="D4483" s="11">
        <v>0.108559169308698</v>
      </c>
      <c r="E4483" s="8">
        <f t="shared" si="1"/>
        <v>0.05815753673</v>
      </c>
      <c r="F4483" s="8"/>
    </row>
    <row r="4484">
      <c r="A4484" s="10">
        <v>44791.75</v>
      </c>
      <c r="B4484" s="11">
        <v>345.33</v>
      </c>
      <c r="C4484" s="11">
        <v>376.53637</v>
      </c>
      <c r="D4484" s="11">
        <v>0.0828774389045074</v>
      </c>
      <c r="E4484" s="8">
        <f t="shared" si="1"/>
        <v>0.06023814343</v>
      </c>
      <c r="F4484" s="8"/>
    </row>
    <row r="4485">
      <c r="A4485" s="10">
        <v>44791.791666666664</v>
      </c>
      <c r="B4485" s="11">
        <v>352.44</v>
      </c>
      <c r="C4485" s="11">
        <v>376.17287</v>
      </c>
      <c r="D4485" s="11">
        <v>0.0630903286566093</v>
      </c>
      <c r="E4485" s="8">
        <f t="shared" si="1"/>
        <v>0.06152696816</v>
      </c>
      <c r="F4485" s="8"/>
    </row>
    <row r="4486">
      <c r="A4486" s="10">
        <v>44791.833333333336</v>
      </c>
      <c r="B4486" s="11">
        <v>349.86</v>
      </c>
      <c r="C4486" s="11">
        <v>373.93645</v>
      </c>
      <c r="D4486" s="11">
        <v>0.0643864752954679</v>
      </c>
      <c r="E4486" s="8">
        <f t="shared" si="1"/>
        <v>0.06297764162</v>
      </c>
      <c r="F4486" s="8"/>
    </row>
    <row r="4487">
      <c r="A4487" s="10">
        <v>44791.875</v>
      </c>
      <c r="B4487" s="11">
        <v>345.14</v>
      </c>
      <c r="C4487" s="11">
        <v>370.70646</v>
      </c>
      <c r="D4487" s="11">
        <v>0.0689668585759201</v>
      </c>
      <c r="E4487" s="8">
        <f t="shared" si="1"/>
        <v>0.06494970697</v>
      </c>
      <c r="F4487" s="8"/>
    </row>
    <row r="4488">
      <c r="A4488" s="10">
        <v>44791.916666666664</v>
      </c>
      <c r="B4488" s="11">
        <v>339.76</v>
      </c>
      <c r="C4488" s="11">
        <v>367.57524</v>
      </c>
      <c r="D4488" s="11">
        <v>0.0756722351592561</v>
      </c>
      <c r="E4488" s="8">
        <f t="shared" si="1"/>
        <v>0.06692076844</v>
      </c>
      <c r="F4488" s="8"/>
    </row>
    <row r="4489">
      <c r="A4489" s="10">
        <v>44791.958333333336</v>
      </c>
      <c r="B4489" s="11">
        <v>331.73</v>
      </c>
      <c r="C4489" s="11">
        <v>364.99694</v>
      </c>
      <c r="D4489" s="11">
        <v>0.0911430654733707</v>
      </c>
      <c r="E4489" s="8">
        <f t="shared" si="1"/>
        <v>0.06885439421</v>
      </c>
      <c r="F4489" s="8"/>
    </row>
    <row r="4490">
      <c r="A4490" s="10">
        <v>44792.0</v>
      </c>
      <c r="B4490" s="11">
        <v>330.67</v>
      </c>
      <c r="C4490" s="11">
        <v>362.36697</v>
      </c>
      <c r="D4490" s="11">
        <v>0.0874720176620953</v>
      </c>
      <c r="E4490" s="8">
        <f t="shared" si="1"/>
        <v>0.06885654196</v>
      </c>
      <c r="F4490" s="8"/>
    </row>
    <row r="4491">
      <c r="A4491" s="10">
        <v>44792.041666666664</v>
      </c>
      <c r="B4491" s="11">
        <v>343.44</v>
      </c>
      <c r="C4491" s="11">
        <v>363.34738</v>
      </c>
      <c r="D4491" s="11">
        <v>0.054788835961883</v>
      </c>
      <c r="E4491" s="8">
        <f t="shared" si="1"/>
        <v>0.068064668</v>
      </c>
      <c r="F4491" s="8"/>
    </row>
    <row r="4492">
      <c r="A4492" s="10">
        <v>44792.083333333336</v>
      </c>
      <c r="B4492" s="11">
        <v>360.26</v>
      </c>
      <c r="C4492" s="11">
        <v>361.72516</v>
      </c>
      <c r="D4492" s="11">
        <v>0.00405047854564505</v>
      </c>
      <c r="E4492" s="8">
        <f t="shared" si="1"/>
        <v>0.0656784593</v>
      </c>
      <c r="F4492" s="8"/>
    </row>
    <row r="4493">
      <c r="A4493" s="10">
        <v>44792.125</v>
      </c>
      <c r="B4493" s="11">
        <v>371.1</v>
      </c>
      <c r="C4493" s="11">
        <v>357.67889</v>
      </c>
      <c r="D4493" s="11">
        <v>0.0375227903441547</v>
      </c>
      <c r="E4493" s="8">
        <f t="shared" si="1"/>
        <v>0.06481132525</v>
      </c>
      <c r="F4493" s="8"/>
    </row>
    <row r="4494">
      <c r="A4494" s="10">
        <v>44792.166666666664</v>
      </c>
      <c r="B4494" s="11">
        <v>365.73</v>
      </c>
      <c r="C4494" s="11">
        <v>351.74008</v>
      </c>
      <c r="D4494" s="11">
        <v>0.0397734599935271</v>
      </c>
      <c r="E4494" s="8">
        <f t="shared" si="1"/>
        <v>0.06461300425</v>
      </c>
      <c r="F4494" s="8"/>
    </row>
    <row r="4495">
      <c r="A4495" s="10">
        <v>44792.208333333336</v>
      </c>
      <c r="B4495" s="11">
        <v>357.04</v>
      </c>
      <c r="C4495" s="11">
        <v>345.38812</v>
      </c>
      <c r="D4495" s="11">
        <v>0.033735613141529</v>
      </c>
      <c r="E4495" s="8">
        <f t="shared" si="1"/>
        <v>0.06431938502</v>
      </c>
      <c r="F4495" s="8"/>
    </row>
    <row r="4496">
      <c r="A4496" s="10">
        <v>44792.25</v>
      </c>
      <c r="B4496" s="11">
        <v>348.25</v>
      </c>
      <c r="C4496" s="11">
        <v>340.05557</v>
      </c>
      <c r="D4496" s="11">
        <v>0.0240973262105367</v>
      </c>
      <c r="E4496" s="8">
        <f t="shared" si="1"/>
        <v>0.06335205155</v>
      </c>
      <c r="F4496" s="8"/>
    </row>
    <row r="4497">
      <c r="A4497" s="10">
        <v>44792.291666666664</v>
      </c>
      <c r="B4497" s="11">
        <v>346.29</v>
      </c>
      <c r="C4497" s="11">
        <v>335.80282</v>
      </c>
      <c r="D4497" s="11">
        <v>0.0312301725161212</v>
      </c>
      <c r="E4497" s="8">
        <f t="shared" si="1"/>
        <v>0.06419798163</v>
      </c>
      <c r="F4497" s="8"/>
    </row>
    <row r="4498">
      <c r="A4498" s="10">
        <v>44792.333333333336</v>
      </c>
      <c r="B4498" s="11">
        <v>348.82</v>
      </c>
      <c r="C4498" s="11">
        <v>333.37448</v>
      </c>
      <c r="D4498" s="11">
        <v>0.0463308409209966</v>
      </c>
      <c r="E4498" s="8">
        <f t="shared" si="1"/>
        <v>0.06442962954</v>
      </c>
      <c r="F4498" s="8"/>
    </row>
    <row r="4499">
      <c r="A4499" s="10">
        <v>44792.375</v>
      </c>
      <c r="B4499" s="11">
        <v>355.91</v>
      </c>
      <c r="C4499" s="11">
        <v>333.96435</v>
      </c>
      <c r="D4499" s="11">
        <v>0.0657125528518238</v>
      </c>
      <c r="E4499" s="8">
        <f t="shared" si="1"/>
        <v>0.06418119424</v>
      </c>
      <c r="F4499" s="8"/>
    </row>
    <row r="4500">
      <c r="A4500" s="10">
        <v>44792.416666666664</v>
      </c>
      <c r="B4500" s="11">
        <v>366.35</v>
      </c>
      <c r="C4500" s="11">
        <v>338.72265</v>
      </c>
      <c r="D4500" s="11">
        <v>0.0815633380289155</v>
      </c>
      <c r="E4500" s="8">
        <f t="shared" si="1"/>
        <v>0.06441065234</v>
      </c>
      <c r="F4500" s="8"/>
    </row>
    <row r="4501">
      <c r="A4501" s="10">
        <v>44792.458333333336</v>
      </c>
      <c r="B4501" s="11">
        <v>375.07</v>
      </c>
      <c r="C4501" s="11">
        <v>347.13241</v>
      </c>
      <c r="D4501" s="11">
        <v>0.0804810763708292</v>
      </c>
      <c r="E4501" s="8">
        <f t="shared" si="1"/>
        <v>0.06558213135</v>
      </c>
      <c r="F4501" s="8"/>
    </row>
    <row r="4502">
      <c r="A4502" s="10">
        <v>44792.5</v>
      </c>
      <c r="B4502" s="11">
        <v>374.96</v>
      </c>
      <c r="C4502" s="11">
        <v>356.10481</v>
      </c>
      <c r="D4502" s="11">
        <v>0.0529484283012071</v>
      </c>
      <c r="E4502" s="8">
        <f t="shared" si="1"/>
        <v>0.06658410598</v>
      </c>
      <c r="F4502" s="8"/>
    </row>
    <row r="4503">
      <c r="A4503" s="10">
        <v>44792.541666666664</v>
      </c>
      <c r="B4503" s="11">
        <v>373.29</v>
      </c>
      <c r="C4503" s="11">
        <v>363.3668</v>
      </c>
      <c r="D4503" s="11">
        <v>0.0273090441944613</v>
      </c>
      <c r="E4503" s="8">
        <f t="shared" si="1"/>
        <v>0.06679143761</v>
      </c>
      <c r="F4503" s="8"/>
    </row>
    <row r="4504">
      <c r="A4504" s="10">
        <v>44792.583333333336</v>
      </c>
      <c r="B4504" s="11">
        <v>355.47</v>
      </c>
      <c r="C4504" s="11">
        <v>367.98098</v>
      </c>
      <c r="D4504" s="11">
        <v>0.0339989854910434</v>
      </c>
      <c r="E4504" s="8">
        <f t="shared" si="1"/>
        <v>0.06417390674</v>
      </c>
      <c r="F4504" s="8"/>
    </row>
    <row r="4505">
      <c r="A4505" s="10">
        <v>44792.625</v>
      </c>
      <c r="B4505" s="11">
        <v>336.52</v>
      </c>
      <c r="C4505" s="11">
        <v>371.54106</v>
      </c>
      <c r="D4505" s="11">
        <v>0.0942589225535396</v>
      </c>
      <c r="E4505" s="8">
        <f t="shared" si="1"/>
        <v>0.06214137789</v>
      </c>
      <c r="F4505" s="8"/>
    </row>
    <row r="4506">
      <c r="A4506" s="10">
        <v>44792.666666666664</v>
      </c>
      <c r="B4506" s="11">
        <v>336.89</v>
      </c>
      <c r="C4506" s="11">
        <v>373.54258</v>
      </c>
      <c r="D4506" s="11">
        <v>0.0981215581902336</v>
      </c>
      <c r="E4506" s="8">
        <f t="shared" si="1"/>
        <v>0.06033712553</v>
      </c>
      <c r="F4506" s="8"/>
    </row>
    <row r="4507">
      <c r="A4507" s="10">
        <v>44792.708333333336</v>
      </c>
      <c r="B4507" s="11">
        <v>336.74</v>
      </c>
      <c r="C4507" s="11">
        <v>375.09266</v>
      </c>
      <c r="D4507" s="11">
        <v>0.102248495078522</v>
      </c>
      <c r="E4507" s="8">
        <f t="shared" si="1"/>
        <v>0.06007418077</v>
      </c>
      <c r="F4507" s="8"/>
    </row>
    <row r="4508">
      <c r="A4508" s="10">
        <v>44792.75</v>
      </c>
      <c r="B4508" s="11">
        <v>348.7</v>
      </c>
      <c r="C4508" s="11">
        <v>375.47223</v>
      </c>
      <c r="D4508" s="11">
        <v>0.0713028231142421</v>
      </c>
      <c r="E4508" s="8">
        <f t="shared" si="1"/>
        <v>0.05959190511</v>
      </c>
      <c r="F4508" s="8"/>
    </row>
    <row r="4509">
      <c r="A4509" s="10">
        <v>44792.791666666664</v>
      </c>
      <c r="B4509" s="11">
        <v>351.51</v>
      </c>
      <c r="C4509" s="11">
        <v>373.91928</v>
      </c>
      <c r="D4509" s="11">
        <v>0.0599307957589135</v>
      </c>
      <c r="E4509" s="8">
        <f t="shared" si="1"/>
        <v>0.05946025791</v>
      </c>
      <c r="F4509" s="8"/>
    </row>
    <row r="4510">
      <c r="A4510" s="10">
        <v>44792.833333333336</v>
      </c>
      <c r="B4510" s="11">
        <v>348.03</v>
      </c>
      <c r="C4510" s="11">
        <v>369.91207</v>
      </c>
      <c r="D4510" s="11">
        <v>0.0591547877851081</v>
      </c>
      <c r="E4510" s="8">
        <f t="shared" si="1"/>
        <v>0.05924227093</v>
      </c>
      <c r="F4510" s="8"/>
    </row>
    <row r="4511">
      <c r="A4511" s="10">
        <v>44792.875</v>
      </c>
      <c r="B4511" s="11">
        <v>340.87</v>
      </c>
      <c r="C4511" s="11">
        <v>365.17275</v>
      </c>
      <c r="D4511" s="11">
        <v>0.0665513787652556</v>
      </c>
      <c r="E4511" s="8">
        <f t="shared" si="1"/>
        <v>0.05914162593</v>
      </c>
      <c r="F4511" s="8"/>
    </row>
    <row r="4512">
      <c r="A4512" s="10">
        <v>44792.916666666664</v>
      </c>
      <c r="B4512" s="11">
        <v>333.48</v>
      </c>
      <c r="C4512" s="11">
        <v>361.28391</v>
      </c>
      <c r="D4512" s="11">
        <v>0.0769586168395929</v>
      </c>
      <c r="E4512" s="8">
        <f t="shared" si="1"/>
        <v>0.05919522517</v>
      </c>
      <c r="F4512" s="8"/>
    </row>
    <row r="4513">
      <c r="A4513" s="10">
        <v>44792.958333333336</v>
      </c>
      <c r="B4513" s="11">
        <v>327.26</v>
      </c>
      <c r="C4513" s="11">
        <v>358.97832</v>
      </c>
      <c r="D4513" s="11">
        <v>0.0883572021842433</v>
      </c>
      <c r="E4513" s="8">
        <f t="shared" si="1"/>
        <v>0.05907914753</v>
      </c>
      <c r="F4513" s="8"/>
    </row>
    <row r="4514">
      <c r="A4514" s="10">
        <v>44790.0</v>
      </c>
      <c r="B4514" s="11">
        <v>343.04</v>
      </c>
      <c r="C4514" s="11">
        <v>331.07818</v>
      </c>
      <c r="D4514" s="11">
        <v>0.036129895361875</v>
      </c>
      <c r="E4514" s="8">
        <f t="shared" si="1"/>
        <v>0.05693989244</v>
      </c>
      <c r="F4514" s="8"/>
    </row>
    <row r="4515">
      <c r="A4515" s="10">
        <v>44790.041666666664</v>
      </c>
      <c r="B4515" s="11">
        <v>358.45</v>
      </c>
      <c r="C4515" s="11">
        <v>334.54477</v>
      </c>
      <c r="D4515" s="11">
        <v>0.071455996756428</v>
      </c>
      <c r="E4515" s="8">
        <f t="shared" si="1"/>
        <v>0.05763435747</v>
      </c>
      <c r="F4515" s="8"/>
    </row>
    <row r="4516">
      <c r="A4516" s="10">
        <v>44790.083333333336</v>
      </c>
      <c r="B4516" s="11">
        <v>367.58</v>
      </c>
      <c r="C4516" s="11">
        <v>334.63792</v>
      </c>
      <c r="D4516" s="11">
        <v>0.0984409656861361</v>
      </c>
      <c r="E4516" s="8">
        <f t="shared" si="1"/>
        <v>0.06156729443</v>
      </c>
      <c r="F4516" s="8"/>
    </row>
    <row r="4517">
      <c r="A4517" s="10">
        <v>44790.125</v>
      </c>
      <c r="B4517" s="11">
        <v>366.07</v>
      </c>
      <c r="C4517" s="11">
        <v>330.82988</v>
      </c>
      <c r="D4517" s="11">
        <v>0.106520366298231</v>
      </c>
      <c r="E4517" s="8">
        <f t="shared" si="1"/>
        <v>0.06444219343</v>
      </c>
      <c r="F4517" s="8"/>
    </row>
    <row r="4518">
      <c r="A4518" s="10">
        <v>44790.166666666664</v>
      </c>
      <c r="B4518" s="11">
        <v>360.13</v>
      </c>
      <c r="C4518" s="11">
        <v>325.06502</v>
      </c>
      <c r="D4518" s="11">
        <v>0.107870665382574</v>
      </c>
      <c r="E4518" s="8">
        <f t="shared" si="1"/>
        <v>0.06727957699</v>
      </c>
      <c r="F4518" s="8"/>
    </row>
    <row r="4519">
      <c r="A4519" s="10">
        <v>44790.208333333336</v>
      </c>
      <c r="B4519" s="11">
        <v>351.79</v>
      </c>
      <c r="C4519" s="11">
        <v>319.52938</v>
      </c>
      <c r="D4519" s="11">
        <v>0.100962922407948</v>
      </c>
      <c r="E4519" s="8">
        <f t="shared" si="1"/>
        <v>0.07008071488</v>
      </c>
      <c r="F4519" s="8"/>
    </row>
    <row r="4520">
      <c r="A4520" s="10">
        <v>44790.25</v>
      </c>
      <c r="B4520" s="11">
        <v>345.67</v>
      </c>
      <c r="C4520" s="11">
        <v>315.66614</v>
      </c>
      <c r="D4520" s="11">
        <v>0.0950493454888764</v>
      </c>
      <c r="E4520" s="8">
        <f t="shared" si="1"/>
        <v>0.07303704901</v>
      </c>
      <c r="F4520" s="8"/>
    </row>
    <row r="4521">
      <c r="A4521" s="10">
        <v>44790.291666666664</v>
      </c>
      <c r="B4521" s="11">
        <v>338.56</v>
      </c>
      <c r="C4521" s="11">
        <v>313.58973</v>
      </c>
      <c r="D4521" s="11">
        <v>0.079627193148194</v>
      </c>
      <c r="E4521" s="8">
        <f t="shared" si="1"/>
        <v>0.07505359154</v>
      </c>
      <c r="F4521" s="8"/>
    </row>
    <row r="4522">
      <c r="A4522" s="10">
        <v>44790.333333333336</v>
      </c>
      <c r="B4522" s="11">
        <v>329.13</v>
      </c>
      <c r="C4522" s="11">
        <v>313.45958</v>
      </c>
      <c r="D4522" s="11">
        <v>0.0499918362680125</v>
      </c>
      <c r="E4522" s="8">
        <f t="shared" si="1"/>
        <v>0.07520613301</v>
      </c>
      <c r="F4522" s="8"/>
    </row>
    <row r="4523">
      <c r="A4523" s="10">
        <v>44790.375</v>
      </c>
      <c r="B4523" s="11">
        <v>330.15</v>
      </c>
      <c r="C4523" s="11">
        <v>315.89538</v>
      </c>
      <c r="D4523" s="11">
        <v>0.045124496597576</v>
      </c>
      <c r="E4523" s="8">
        <f t="shared" si="1"/>
        <v>0.07434829734</v>
      </c>
      <c r="F4523" s="8"/>
    </row>
    <row r="4524">
      <c r="A4524" s="10">
        <v>44790.416666666664</v>
      </c>
      <c r="B4524" s="11">
        <v>334.03</v>
      </c>
      <c r="C4524" s="11">
        <v>321.26307</v>
      </c>
      <c r="D4524" s="11">
        <v>0.0397397995356265</v>
      </c>
      <c r="E4524" s="8">
        <f t="shared" si="1"/>
        <v>0.0726056499</v>
      </c>
      <c r="F4524" s="8"/>
    </row>
    <row r="4525">
      <c r="A4525" s="10">
        <v>44790.458333333336</v>
      </c>
      <c r="B4525" s="11">
        <v>335.32</v>
      </c>
      <c r="C4525" s="11">
        <v>329.35752</v>
      </c>
      <c r="D4525" s="11">
        <v>0.018103366821562</v>
      </c>
      <c r="E4525" s="8">
        <f t="shared" si="1"/>
        <v>0.07000657867</v>
      </c>
      <c r="F4525" s="8"/>
    </row>
    <row r="4526">
      <c r="A4526" s="10">
        <v>44790.5</v>
      </c>
      <c r="B4526" s="11">
        <v>339.61</v>
      </c>
      <c r="C4526" s="11">
        <v>337.86029</v>
      </c>
      <c r="D4526" s="11">
        <v>0.00517879742540916</v>
      </c>
      <c r="E4526" s="8">
        <f t="shared" si="1"/>
        <v>0.06801617738</v>
      </c>
      <c r="F4526" s="8"/>
    </row>
    <row r="4527">
      <c r="A4527" s="10">
        <v>44790.541666666664</v>
      </c>
      <c r="B4527" s="11">
        <v>340.67</v>
      </c>
      <c r="C4527" s="11">
        <v>344.55172</v>
      </c>
      <c r="D4527" s="11">
        <v>0.0112660009359406</v>
      </c>
      <c r="E4527" s="8">
        <f t="shared" si="1"/>
        <v>0.06734771724</v>
      </c>
      <c r="F4527" s="8"/>
    </row>
    <row r="4528">
      <c r="A4528" s="10">
        <v>44790.583333333336</v>
      </c>
      <c r="B4528" s="11">
        <v>336.01</v>
      </c>
      <c r="C4528" s="11">
        <v>348.11439</v>
      </c>
      <c r="D4528" s="11">
        <v>0.0347713003188406</v>
      </c>
      <c r="E4528" s="8">
        <f t="shared" si="1"/>
        <v>0.06737989703</v>
      </c>
      <c r="F4528" s="8"/>
    </row>
    <row r="4529">
      <c r="A4529" s="10">
        <v>44790.625</v>
      </c>
      <c r="B4529" s="11">
        <v>338.31</v>
      </c>
      <c r="C4529" s="11">
        <v>350.22926</v>
      </c>
      <c r="D4529" s="11">
        <v>0.0340327361568819</v>
      </c>
      <c r="E4529" s="8">
        <f t="shared" si="1"/>
        <v>0.0648704726</v>
      </c>
      <c r="F4529" s="8"/>
    </row>
    <row r="4530">
      <c r="A4530" s="10">
        <v>44790.666666666664</v>
      </c>
      <c r="B4530" s="11">
        <v>338.05</v>
      </c>
      <c r="C4530" s="11">
        <v>350.59063</v>
      </c>
      <c r="D4530" s="11">
        <v>0.0357700090273375</v>
      </c>
      <c r="E4530" s="8">
        <f t="shared" si="1"/>
        <v>0.06227249138</v>
      </c>
      <c r="F4530" s="8"/>
    </row>
    <row r="4531">
      <c r="A4531" s="10">
        <v>44790.708333333336</v>
      </c>
      <c r="B4531" s="11">
        <v>342.26</v>
      </c>
      <c r="C4531" s="11">
        <v>350.49056</v>
      </c>
      <c r="D4531" s="11">
        <v>0.0234829719807575</v>
      </c>
      <c r="E4531" s="8">
        <f t="shared" si="1"/>
        <v>0.05899059459</v>
      </c>
      <c r="F4531" s="8"/>
    </row>
    <row r="4532">
      <c r="A4532" s="10">
        <v>44790.75</v>
      </c>
      <c r="B4532" s="11">
        <v>347.88</v>
      </c>
      <c r="C4532" s="11">
        <v>349.65923</v>
      </c>
      <c r="D4532" s="11">
        <v>0.00508846856409305</v>
      </c>
      <c r="E4532" s="8">
        <f t="shared" si="1"/>
        <v>0.05623166315</v>
      </c>
      <c r="F4532" s="8"/>
    </row>
    <row r="4533">
      <c r="A4533" s="10">
        <v>44790.791666666664</v>
      </c>
      <c r="B4533" s="11">
        <v>348.0</v>
      </c>
      <c r="C4533" s="11">
        <v>348.34904</v>
      </c>
      <c r="D4533" s="11">
        <v>0.00100198352778581</v>
      </c>
      <c r="E4533" s="8">
        <f t="shared" si="1"/>
        <v>0.05377629597</v>
      </c>
      <c r="F4533" s="8"/>
    </row>
    <row r="4534">
      <c r="A4534" s="10">
        <v>44790.833333333336</v>
      </c>
      <c r="B4534" s="11">
        <v>347.59</v>
      </c>
      <c r="C4534" s="11">
        <v>346.25191</v>
      </c>
      <c r="D4534" s="11">
        <v>0.00386449853807294</v>
      </c>
      <c r="E4534" s="8">
        <f t="shared" si="1"/>
        <v>0.05147253392</v>
      </c>
      <c r="F4534" s="8"/>
    </row>
    <row r="4535">
      <c r="A4535" s="10">
        <v>44790.875</v>
      </c>
      <c r="B4535" s="11">
        <v>348.31</v>
      </c>
      <c r="C4535" s="11">
        <v>344.40518</v>
      </c>
      <c r="D4535" s="11">
        <v>0.0113378666371975</v>
      </c>
      <c r="E4535" s="8">
        <f t="shared" si="1"/>
        <v>0.04917197091</v>
      </c>
      <c r="F4535" s="8"/>
    </row>
    <row r="4536">
      <c r="A4536" s="10">
        <v>44790.916666666664</v>
      </c>
      <c r="B4536" s="11">
        <v>343.67</v>
      </c>
      <c r="C4536" s="11">
        <v>343.83693</v>
      </c>
      <c r="D4536" s="11">
        <v>4.85491770764645E-4</v>
      </c>
      <c r="E4536" s="8">
        <f t="shared" si="1"/>
        <v>0.0459855907</v>
      </c>
      <c r="F4536" s="8"/>
    </row>
    <row r="4537">
      <c r="A4537" s="10">
        <v>44790.958333333336</v>
      </c>
      <c r="B4537" s="11">
        <v>335.73</v>
      </c>
      <c r="C4537" s="11">
        <v>344.50996</v>
      </c>
      <c r="D4537" s="11">
        <v>0.0254853589719146</v>
      </c>
      <c r="E4537" s="8">
        <f t="shared" si="1"/>
        <v>0.04336593057</v>
      </c>
      <c r="F4537" s="8"/>
    </row>
    <row r="4538">
      <c r="A4538" s="10">
        <v>44791.0</v>
      </c>
      <c r="B4538" s="11">
        <v>335.02</v>
      </c>
      <c r="C4538" s="11">
        <v>362.66344</v>
      </c>
      <c r="D4538" s="11">
        <v>0.0762233987522977</v>
      </c>
      <c r="E4538" s="8">
        <f t="shared" si="1"/>
        <v>0.04503649321</v>
      </c>
      <c r="F4538" s="8"/>
    </row>
    <row r="4539">
      <c r="A4539" s="10">
        <v>44791.041666666664</v>
      </c>
      <c r="B4539" s="11">
        <v>340.3</v>
      </c>
      <c r="C4539" s="11">
        <v>367.48568</v>
      </c>
      <c r="D4539" s="11">
        <v>0.0739775220629005</v>
      </c>
      <c r="E4539" s="8">
        <f t="shared" si="1"/>
        <v>0.04514155676</v>
      </c>
      <c r="F4539" s="8"/>
    </row>
    <row r="4540">
      <c r="A4540" s="10">
        <v>44791.083333333336</v>
      </c>
      <c r="B4540" s="11">
        <v>342.81</v>
      </c>
      <c r="C4540" s="11">
        <v>370.12871</v>
      </c>
      <c r="D4540" s="11">
        <v>0.0738086759062813</v>
      </c>
      <c r="E4540" s="8">
        <f t="shared" si="1"/>
        <v>0.04411521136</v>
      </c>
      <c r="F4540" s="8"/>
    </row>
    <row r="4541">
      <c r="A4541" s="10">
        <v>44791.125</v>
      </c>
      <c r="B4541" s="11">
        <v>339.34</v>
      </c>
      <c r="C4541" s="11">
        <v>369.49595</v>
      </c>
      <c r="D4541" s="11">
        <v>0.0816137497582856</v>
      </c>
      <c r="E4541" s="8">
        <f t="shared" si="1"/>
        <v>0.04307743567</v>
      </c>
      <c r="F4541" s="8"/>
    </row>
    <row r="4542">
      <c r="A4542" s="10">
        <v>44791.166666666664</v>
      </c>
      <c r="B4542" s="11">
        <v>337.91</v>
      </c>
      <c r="C4542" s="11">
        <v>366.72444</v>
      </c>
      <c r="D4542" s="11">
        <v>0.0785724562017191</v>
      </c>
      <c r="E4542" s="8">
        <f t="shared" si="1"/>
        <v>0.04185667695</v>
      </c>
      <c r="F4542" s="8"/>
    </row>
    <row r="4543">
      <c r="A4543" s="10">
        <v>44791.208333333336</v>
      </c>
      <c r="B4543" s="11">
        <v>332.65</v>
      </c>
      <c r="C4543" s="11">
        <v>363.42236</v>
      </c>
      <c r="D4543" s="11">
        <v>0.0846738213906267</v>
      </c>
      <c r="E4543" s="8">
        <f t="shared" si="1"/>
        <v>0.04117796441</v>
      </c>
      <c r="F4543" s="8"/>
    </row>
    <row r="4544">
      <c r="A4544" s="10">
        <v>44791.25</v>
      </c>
      <c r="B4544" s="11">
        <v>325.72</v>
      </c>
      <c r="C4544" s="11">
        <v>361.17078</v>
      </c>
      <c r="D4544" s="11">
        <v>0.09815517191064</v>
      </c>
      <c r="E4544" s="8">
        <f t="shared" si="1"/>
        <v>0.04130737384</v>
      </c>
      <c r="F4544" s="8"/>
    </row>
    <row r="4545">
      <c r="A4545" s="10">
        <v>44791.291666666664</v>
      </c>
      <c r="B4545" s="11">
        <v>335.27</v>
      </c>
      <c r="C4545" s="11">
        <v>359.82391</v>
      </c>
      <c r="D4545" s="11">
        <v>0.0682386837495041</v>
      </c>
      <c r="E4545" s="8">
        <f t="shared" si="1"/>
        <v>0.04083285262</v>
      </c>
      <c r="F4545" s="8"/>
    </row>
    <row r="4546">
      <c r="A4546" s="10">
        <v>44791.333333333336</v>
      </c>
      <c r="B4546" s="11">
        <v>351.9</v>
      </c>
      <c r="C4546" s="11">
        <v>359.75831</v>
      </c>
      <c r="D4546" s="11">
        <v>0.0218433036334866</v>
      </c>
      <c r="E4546" s="8">
        <f t="shared" si="1"/>
        <v>0.03965999709</v>
      </c>
      <c r="F4546" s="8"/>
    </row>
    <row r="4547">
      <c r="A4547" s="10">
        <v>44791.375</v>
      </c>
      <c r="B4547" s="11">
        <v>363.81</v>
      </c>
      <c r="C4547" s="11">
        <v>361.40989</v>
      </c>
      <c r="D4547" s="11">
        <v>0.00664096380981711</v>
      </c>
      <c r="E4547" s="8">
        <f t="shared" si="1"/>
        <v>0.03805651656</v>
      </c>
      <c r="F4547" s="8"/>
    </row>
    <row r="4548">
      <c r="A4548" s="10">
        <v>44791.416666666664</v>
      </c>
      <c r="B4548" s="11">
        <v>369.7</v>
      </c>
      <c r="C4548" s="11">
        <v>364.8078</v>
      </c>
      <c r="D4548" s="11">
        <v>0.0134103492304715</v>
      </c>
      <c r="E4548" s="8">
        <f t="shared" si="1"/>
        <v>0.03695945613</v>
      </c>
      <c r="F4548" s="8"/>
    </row>
    <row r="4549">
      <c r="A4549" s="10">
        <v>44791.458333333336</v>
      </c>
      <c r="B4549" s="11">
        <v>369.35</v>
      </c>
      <c r="C4549" s="11">
        <v>370.22453</v>
      </c>
      <c r="D4549" s="11">
        <v>0.00236216114583221</v>
      </c>
      <c r="E4549" s="8">
        <f t="shared" si="1"/>
        <v>0.03630357256</v>
      </c>
      <c r="F4549" s="8"/>
    </row>
    <row r="4550">
      <c r="A4550" s="10">
        <v>44791.5</v>
      </c>
      <c r="B4550" s="11">
        <v>370.17</v>
      </c>
      <c r="C4550" s="11">
        <v>376.01816</v>
      </c>
      <c r="D4550" s="11">
        <v>0.0155528658509472</v>
      </c>
      <c r="E4550" s="8">
        <f t="shared" si="1"/>
        <v>0.03673582541</v>
      </c>
      <c r="F4550" s="8"/>
    </row>
    <row r="4551">
      <c r="A4551" s="10">
        <v>44791.541666666664</v>
      </c>
      <c r="B4551" s="11">
        <v>359.16</v>
      </c>
      <c r="C4551" s="11">
        <v>380.5589</v>
      </c>
      <c r="D4551" s="11">
        <v>0.0562301919624004</v>
      </c>
      <c r="E4551" s="8">
        <f t="shared" si="1"/>
        <v>0.03860933337</v>
      </c>
      <c r="F4551" s="8"/>
    </row>
    <row r="4552">
      <c r="A4552" s="10">
        <v>44791.583333333336</v>
      </c>
      <c r="B4552" s="11">
        <v>335.98</v>
      </c>
      <c r="C4552" s="11">
        <v>381.97174</v>
      </c>
      <c r="D4552" s="11">
        <v>0.120406132663112</v>
      </c>
      <c r="E4552" s="8">
        <f t="shared" si="1"/>
        <v>0.04217745138</v>
      </c>
      <c r="F4552" s="8"/>
    </row>
    <row r="4553">
      <c r="A4553" s="10">
        <v>44791.625</v>
      </c>
      <c r="B4553" s="11">
        <v>321.26</v>
      </c>
      <c r="C4553" s="11">
        <v>381.55033</v>
      </c>
      <c r="D4553" s="11">
        <v>0.158014094759137</v>
      </c>
      <c r="E4553" s="8">
        <f t="shared" si="1"/>
        <v>0.04734334133</v>
      </c>
      <c r="F4553" s="8"/>
    </row>
    <row r="4554">
      <c r="A4554" s="10">
        <v>44791.666666666664</v>
      </c>
      <c r="B4554" s="11">
        <v>322.47</v>
      </c>
      <c r="C4554" s="11">
        <v>379.23573</v>
      </c>
      <c r="D4554" s="11">
        <v>0.149684551083833</v>
      </c>
      <c r="E4554" s="8">
        <f t="shared" si="1"/>
        <v>0.05208978058</v>
      </c>
      <c r="F4554" s="8"/>
    </row>
    <row r="4555">
      <c r="A4555" s="10">
        <v>44791.708333333336</v>
      </c>
      <c r="B4555" s="11">
        <v>335.29</v>
      </c>
      <c r="C4555" s="11">
        <v>376.99639</v>
      </c>
      <c r="D4555" s="11">
        <v>0.110628088507691</v>
      </c>
      <c r="E4555" s="8">
        <f t="shared" si="1"/>
        <v>0.0557208271</v>
      </c>
      <c r="F4555" s="8"/>
    </row>
    <row r="4556">
      <c r="A4556" s="10">
        <v>44791.75</v>
      </c>
      <c r="B4556" s="11">
        <v>345.33</v>
      </c>
      <c r="C4556" s="11">
        <v>375.23699</v>
      </c>
      <c r="D4556" s="11">
        <v>0.079701604044953</v>
      </c>
      <c r="E4556" s="8">
        <f t="shared" si="1"/>
        <v>0.05882970774</v>
      </c>
      <c r="F4556" s="8"/>
    </row>
    <row r="4557">
      <c r="A4557" s="10">
        <v>44791.791666666664</v>
      </c>
      <c r="B4557" s="11">
        <v>352.44</v>
      </c>
      <c r="C4557" s="11">
        <v>373.91683</v>
      </c>
      <c r="D4557" s="11">
        <v>0.0574374520665464</v>
      </c>
      <c r="E4557" s="8">
        <f t="shared" si="1"/>
        <v>0.0611811856</v>
      </c>
      <c r="F4557" s="8"/>
    </row>
    <row r="4558">
      <c r="A4558" s="10">
        <v>44791.833333333336</v>
      </c>
      <c r="B4558" s="11">
        <v>349.86</v>
      </c>
      <c r="C4558" s="11">
        <v>371.34818</v>
      </c>
      <c r="D4558" s="11">
        <v>0.057865316587791</v>
      </c>
      <c r="E4558" s="8">
        <f t="shared" si="1"/>
        <v>0.06343121969</v>
      </c>
      <c r="F4558" s="8"/>
    </row>
    <row r="4559">
      <c r="A4559" s="10">
        <v>44791.875</v>
      </c>
      <c r="B4559" s="11">
        <v>345.14</v>
      </c>
      <c r="C4559" s="11">
        <v>368.21762</v>
      </c>
      <c r="D4559" s="11">
        <v>0.0626738611802445</v>
      </c>
      <c r="E4559" s="8">
        <f t="shared" si="1"/>
        <v>0.06557021946</v>
      </c>
      <c r="F4559" s="8"/>
    </row>
    <row r="4560">
      <c r="A4560" s="10">
        <v>44791.916666666664</v>
      </c>
      <c r="B4560" s="11">
        <v>339.76</v>
      </c>
      <c r="C4560" s="11">
        <v>365.66907</v>
      </c>
      <c r="D4560" s="11">
        <v>0.0708538734216705</v>
      </c>
      <c r="E4560" s="8">
        <f t="shared" si="1"/>
        <v>0.06850223536</v>
      </c>
      <c r="F4560" s="8"/>
    </row>
    <row r="4561">
      <c r="A4561" s="10">
        <v>44791.958333333336</v>
      </c>
      <c r="B4561" s="11">
        <v>331.73</v>
      </c>
      <c r="C4561" s="11">
        <v>364.06816</v>
      </c>
      <c r="D4561" s="11">
        <v>0.0888244662757654</v>
      </c>
      <c r="E4561" s="8">
        <f t="shared" si="1"/>
        <v>0.07114136483</v>
      </c>
      <c r="F4561" s="8"/>
    </row>
    <row r="4562">
      <c r="A4562" s="10">
        <v>44792.0</v>
      </c>
      <c r="B4562" s="11">
        <v>330.67</v>
      </c>
      <c r="C4562" s="11">
        <v>354.67296</v>
      </c>
      <c r="D4562" s="11">
        <v>0.0676763179239826</v>
      </c>
      <c r="E4562" s="8">
        <f t="shared" si="1"/>
        <v>0.07078523646</v>
      </c>
      <c r="F4562" s="8"/>
    </row>
    <row r="4563">
      <c r="A4563" s="10">
        <v>44792.041666666664</v>
      </c>
      <c r="B4563" s="11">
        <v>343.44</v>
      </c>
      <c r="C4563" s="11">
        <v>357.25911</v>
      </c>
      <c r="D4563" s="11">
        <v>0.0386809170520522</v>
      </c>
      <c r="E4563" s="8">
        <f t="shared" si="1"/>
        <v>0.06931454459</v>
      </c>
      <c r="F4563" s="8"/>
    </row>
    <row r="4564">
      <c r="A4564" s="10">
        <v>44792.083333333336</v>
      </c>
      <c r="B4564" s="11">
        <v>360.26</v>
      </c>
      <c r="C4564" s="11">
        <v>357.83987</v>
      </c>
      <c r="D4564" s="11">
        <v>0.00676316476417223</v>
      </c>
      <c r="E4564" s="8">
        <f t="shared" si="1"/>
        <v>0.06652098162</v>
      </c>
      <c r="F4564" s="8"/>
    </row>
    <row r="4565">
      <c r="A4565" s="10">
        <v>44792.125</v>
      </c>
      <c r="B4565" s="11">
        <v>371.1</v>
      </c>
      <c r="C4565" s="11">
        <v>356.16943</v>
      </c>
      <c r="D4565" s="11">
        <v>0.0419198525825196</v>
      </c>
      <c r="E4565" s="8">
        <f t="shared" si="1"/>
        <v>0.06486706924</v>
      </c>
      <c r="F4565" s="8"/>
    </row>
    <row r="4566">
      <c r="A4566" s="10">
        <v>44792.166666666664</v>
      </c>
      <c r="B4566" s="11">
        <v>365.73</v>
      </c>
      <c r="C4566" s="11">
        <v>352.61476</v>
      </c>
      <c r="D4566" s="11">
        <v>0.0371942456407667</v>
      </c>
      <c r="E4566" s="8">
        <f t="shared" si="1"/>
        <v>0.06314297713</v>
      </c>
      <c r="F4566" s="8"/>
    </row>
    <row r="4567">
      <c r="A4567" s="10">
        <v>44792.208333333336</v>
      </c>
      <c r="B4567" s="11">
        <v>357.04</v>
      </c>
      <c r="C4567" s="11">
        <v>348.27519</v>
      </c>
      <c r="D4567" s="11">
        <v>0.0251663347021647</v>
      </c>
      <c r="E4567" s="8">
        <f t="shared" si="1"/>
        <v>0.06066349852</v>
      </c>
      <c r="F4567" s="8"/>
    </row>
    <row r="4568">
      <c r="A4568" s="10">
        <v>44792.25</v>
      </c>
      <c r="B4568" s="11">
        <v>348.25</v>
      </c>
      <c r="C4568" s="11">
        <v>345.25512</v>
      </c>
      <c r="D4568" s="11">
        <v>0.0086743970661464</v>
      </c>
      <c r="E4568" s="8">
        <f t="shared" si="1"/>
        <v>0.0569351329</v>
      </c>
      <c r="F4568" s="8"/>
    </row>
    <row r="4569">
      <c r="A4569" s="10">
        <v>44792.291666666664</v>
      </c>
      <c r="B4569" s="11">
        <v>346.29</v>
      </c>
      <c r="C4569" s="11">
        <v>343.50664</v>
      </c>
      <c r="D4569" s="11">
        <v>0.00810278369000382</v>
      </c>
      <c r="E4569" s="8">
        <f t="shared" si="1"/>
        <v>0.0544294704</v>
      </c>
      <c r="F4569" s="8"/>
    </row>
    <row r="4570">
      <c r="A4570" s="10">
        <v>44792.333333333336</v>
      </c>
      <c r="B4570" s="11">
        <v>348.82</v>
      </c>
      <c r="C4570" s="11">
        <v>342.64227</v>
      </c>
      <c r="D4570" s="11">
        <v>0.018029678591611</v>
      </c>
      <c r="E4570" s="8">
        <f t="shared" si="1"/>
        <v>0.05427056936</v>
      </c>
      <c r="F4570" s="8"/>
    </row>
    <row r="4571">
      <c r="A4571" s="10">
        <v>44792.375</v>
      </c>
      <c r="B4571" s="11">
        <v>355.91</v>
      </c>
      <c r="C4571" s="11">
        <v>343.01459</v>
      </c>
      <c r="D4571" s="11">
        <v>0.0375943483920028</v>
      </c>
      <c r="E4571" s="8">
        <f t="shared" si="1"/>
        <v>0.05556029372</v>
      </c>
      <c r="F4571" s="8"/>
    </row>
    <row r="4572">
      <c r="A4572" s="10">
        <v>44792.416666666664</v>
      </c>
      <c r="B4572" s="11">
        <v>366.35</v>
      </c>
      <c r="C4572" s="11">
        <v>345.82714</v>
      </c>
      <c r="D4572" s="11">
        <v>0.0593442724015241</v>
      </c>
      <c r="E4572" s="8">
        <f t="shared" si="1"/>
        <v>0.05747420718</v>
      </c>
      <c r="F4572" s="8"/>
    </row>
    <row r="4573">
      <c r="A4573" s="10">
        <v>44792.458333333336</v>
      </c>
      <c r="B4573" s="11">
        <v>375.07</v>
      </c>
      <c r="C4573" s="11">
        <v>352.3473</v>
      </c>
      <c r="D4573" s="11">
        <v>0.0644894965847616</v>
      </c>
      <c r="E4573" s="8">
        <f t="shared" si="1"/>
        <v>0.06006284616</v>
      </c>
      <c r="F4573" s="8"/>
    </row>
    <row r="4574">
      <c r="A4574" s="10">
        <v>44792.5</v>
      </c>
      <c r="B4574" s="11">
        <v>374.96</v>
      </c>
      <c r="C4574" s="11">
        <v>360.84213</v>
      </c>
      <c r="D4574" s="11">
        <v>0.0391247829071399</v>
      </c>
      <c r="E4574" s="8">
        <f t="shared" si="1"/>
        <v>0.06104500937</v>
      </c>
      <c r="F4574" s="8"/>
    </row>
    <row r="4575">
      <c r="A4575" s="10">
        <v>44792.541666666664</v>
      </c>
      <c r="B4575" s="11">
        <v>373.29</v>
      </c>
      <c r="C4575" s="11">
        <v>368.61107</v>
      </c>
      <c r="D4575" s="11">
        <v>0.0126934060878856</v>
      </c>
      <c r="E4575" s="8">
        <f t="shared" si="1"/>
        <v>0.05923097662</v>
      </c>
      <c r="F4575" s="8"/>
    </row>
    <row r="4576">
      <c r="A4576" s="10">
        <v>44792.583333333336</v>
      </c>
      <c r="B4576" s="11">
        <v>355.47</v>
      </c>
      <c r="C4576" s="11">
        <v>373.50291</v>
      </c>
      <c r="D4576" s="11">
        <v>0.0482805073727536</v>
      </c>
      <c r="E4576" s="8">
        <f t="shared" si="1"/>
        <v>0.05622574224</v>
      </c>
      <c r="F4576" s="8"/>
    </row>
    <row r="4577">
      <c r="A4577" s="10">
        <v>44792.625</v>
      </c>
      <c r="B4577" s="11">
        <v>336.52</v>
      </c>
      <c r="C4577" s="11">
        <v>376.66682</v>
      </c>
      <c r="D4577" s="11">
        <v>0.106584434487752</v>
      </c>
      <c r="E4577" s="8">
        <f t="shared" si="1"/>
        <v>0.05408283973</v>
      </c>
      <c r="F4577" s="8"/>
    </row>
    <row r="4578">
      <c r="A4578" s="10">
        <v>44792.666666666664</v>
      </c>
      <c r="B4578" s="11">
        <v>336.89</v>
      </c>
      <c r="C4578" s="11">
        <v>377.39737</v>
      </c>
      <c r="D4578" s="11">
        <v>0.107333471878725</v>
      </c>
      <c r="E4578" s="8">
        <f t="shared" si="1"/>
        <v>0.05231821143</v>
      </c>
      <c r="F4578" s="8"/>
    </row>
    <row r="4579">
      <c r="A4579" s="10">
        <v>44792.708333333336</v>
      </c>
      <c r="B4579" s="11">
        <v>336.74</v>
      </c>
      <c r="C4579" s="11">
        <v>377.50567</v>
      </c>
      <c r="D4579" s="11">
        <v>0.107986907852271</v>
      </c>
      <c r="E4579" s="8">
        <f t="shared" si="1"/>
        <v>0.05220816223</v>
      </c>
      <c r="F4579" s="8"/>
    </row>
    <row r="4580">
      <c r="A4580" s="10">
        <v>44792.75</v>
      </c>
      <c r="B4580" s="11">
        <v>348.7</v>
      </c>
      <c r="C4580" s="11">
        <v>377.21189</v>
      </c>
      <c r="D4580" s="11">
        <v>0.0755858729691685</v>
      </c>
      <c r="E4580" s="8">
        <f t="shared" si="1"/>
        <v>0.05203667344</v>
      </c>
      <c r="F4580" s="8"/>
    </row>
    <row r="4581">
      <c r="A4581" s="10">
        <v>44792.791666666664</v>
      </c>
      <c r="B4581" s="11">
        <v>351.51</v>
      </c>
      <c r="C4581" s="11">
        <v>375.97096</v>
      </c>
      <c r="D4581" s="11">
        <v>0.0650607695870979</v>
      </c>
      <c r="E4581" s="8">
        <f t="shared" si="1"/>
        <v>0.05235431167</v>
      </c>
      <c r="F4581" s="8"/>
    </row>
    <row r="4582">
      <c r="A4582" s="10">
        <v>44792.833333333336</v>
      </c>
      <c r="B4582" s="11">
        <v>348.03</v>
      </c>
      <c r="C4582" s="11">
        <v>372.56634</v>
      </c>
      <c r="D4582" s="11">
        <v>0.0658576402795809</v>
      </c>
      <c r="E4582" s="8">
        <f t="shared" si="1"/>
        <v>0.05268732515</v>
      </c>
      <c r="F4582" s="8"/>
    </row>
    <row r="4583">
      <c r="A4583" s="10">
        <v>44792.875</v>
      </c>
      <c r="B4583" s="11">
        <v>340.87</v>
      </c>
      <c r="C4583" s="11">
        <v>368.19653</v>
      </c>
      <c r="D4583" s="11">
        <v>0.0742172393639885</v>
      </c>
      <c r="E4583" s="8">
        <f t="shared" si="1"/>
        <v>0.05316829924</v>
      </c>
      <c r="F4583" s="8"/>
    </row>
    <row r="4584">
      <c r="A4584" s="10">
        <v>44792.916666666664</v>
      </c>
      <c r="B4584" s="11">
        <v>333.48</v>
      </c>
      <c r="C4584" s="11">
        <v>364.44133</v>
      </c>
      <c r="D4584" s="11">
        <v>0.0849555949101601</v>
      </c>
      <c r="E4584" s="8">
        <f t="shared" si="1"/>
        <v>0.05375587097</v>
      </c>
      <c r="F4584" s="8"/>
    </row>
    <row r="4585">
      <c r="A4585" s="10">
        <v>44792.958333333336</v>
      </c>
      <c r="B4585" s="11">
        <v>327.26</v>
      </c>
      <c r="C4585" s="11">
        <v>361.91599</v>
      </c>
      <c r="D4585" s="11">
        <v>0.0957570015074493</v>
      </c>
      <c r="E4585" s="8">
        <f t="shared" si="1"/>
        <v>0.05404472661</v>
      </c>
      <c r="F4585" s="8"/>
    </row>
    <row r="4586">
      <c r="A4586" s="10">
        <v>44793.0</v>
      </c>
      <c r="B4586" s="11">
        <v>327.92</v>
      </c>
      <c r="C4586" s="11">
        <v>355.36142</v>
      </c>
      <c r="D4586" s="11">
        <v>0.0772211569843456</v>
      </c>
      <c r="E4586" s="8">
        <f t="shared" si="1"/>
        <v>0.05444242824</v>
      </c>
      <c r="F4586" s="8"/>
    </row>
    <row r="4587">
      <c r="A4587" s="10">
        <v>44793.041666666664</v>
      </c>
      <c r="B4587" s="11">
        <v>339.38</v>
      </c>
      <c r="C4587" s="11">
        <v>346.02163</v>
      </c>
      <c r="D4587" s="11">
        <v>0.0191942625089651</v>
      </c>
      <c r="E4587" s="8">
        <f t="shared" si="1"/>
        <v>0.0536304843</v>
      </c>
      <c r="F4587" s="8"/>
    </row>
    <row r="4588">
      <c r="A4588" s="10">
        <v>44793.083333333336</v>
      </c>
      <c r="B4588" s="11">
        <v>336.17</v>
      </c>
      <c r="C4588" s="11">
        <v>331.90282</v>
      </c>
      <c r="D4588" s="11">
        <v>0.0128567151071509</v>
      </c>
      <c r="E4588" s="8">
        <f t="shared" si="1"/>
        <v>0.05388438223</v>
      </c>
      <c r="F4588" s="8"/>
    </row>
    <row r="4589">
      <c r="A4589" s="10">
        <v>44793.125</v>
      </c>
      <c r="B4589" s="11">
        <v>326.61</v>
      </c>
      <c r="C4589" s="11">
        <v>314.96725</v>
      </c>
      <c r="D4589" s="11">
        <v>0.036964954292867</v>
      </c>
      <c r="E4589" s="8">
        <f t="shared" si="1"/>
        <v>0.05367792813</v>
      </c>
      <c r="F4589" s="8"/>
    </row>
    <row r="4590">
      <c r="A4590" s="10">
        <v>44793.166666666664</v>
      </c>
      <c r="B4590" s="11">
        <v>310.22</v>
      </c>
      <c r="C4590" s="11">
        <v>296.47116</v>
      </c>
      <c r="D4590" s="11">
        <v>0.046374966118121</v>
      </c>
      <c r="E4590" s="8">
        <f t="shared" si="1"/>
        <v>0.05406045815</v>
      </c>
      <c r="F4590" s="8"/>
    </row>
    <row r="4591">
      <c r="A4591" s="10">
        <v>44793.208333333336</v>
      </c>
      <c r="B4591" s="11">
        <v>301.06</v>
      </c>
      <c r="C4591" s="11">
        <v>279.34015</v>
      </c>
      <c r="D4591" s="11">
        <v>0.0777541287924417</v>
      </c>
      <c r="E4591" s="8">
        <f t="shared" si="1"/>
        <v>0.05625161624</v>
      </c>
      <c r="F4591" s="8"/>
    </row>
    <row r="4592">
      <c r="A4592" s="10">
        <v>44793.25</v>
      </c>
      <c r="B4592" s="11">
        <v>302.86</v>
      </c>
      <c r="C4592" s="11">
        <v>267.13923</v>
      </c>
      <c r="D4592" s="11">
        <v>0.133715927832838</v>
      </c>
      <c r="E4592" s="8">
        <f t="shared" si="1"/>
        <v>0.06146168002</v>
      </c>
      <c r="F4592" s="8"/>
    </row>
    <row r="4593">
      <c r="A4593" s="10">
        <v>44793.291666666664</v>
      </c>
      <c r="B4593" s="11">
        <v>312.91</v>
      </c>
      <c r="C4593" s="11">
        <v>260.70615</v>
      </c>
      <c r="D4593" s="11">
        <v>0.200240193796732</v>
      </c>
      <c r="E4593" s="8">
        <f t="shared" si="1"/>
        <v>0.06946740544</v>
      </c>
      <c r="F4593" s="8"/>
    </row>
    <row r="4594">
      <c r="A4594" s="10">
        <v>44793.333333333336</v>
      </c>
      <c r="B4594" s="11">
        <v>314.13</v>
      </c>
      <c r="C4594" s="11">
        <v>259.84907</v>
      </c>
      <c r="D4594" s="11">
        <v>0.208894070700349</v>
      </c>
      <c r="E4594" s="8">
        <f t="shared" si="1"/>
        <v>0.07742008845</v>
      </c>
      <c r="F4594" s="8"/>
    </row>
    <row r="4595">
      <c r="A4595" s="10">
        <v>44793.375</v>
      </c>
      <c r="B4595" s="11">
        <v>312.37</v>
      </c>
      <c r="C4595" s="11">
        <v>263.36958</v>
      </c>
      <c r="D4595" s="11">
        <v>0.186051935079214</v>
      </c>
      <c r="E4595" s="8">
        <f t="shared" si="1"/>
        <v>0.08360582123</v>
      </c>
      <c r="F4595" s="8"/>
    </row>
    <row r="4596">
      <c r="A4596" s="10">
        <v>44793.416666666664</v>
      </c>
      <c r="B4596" s="11">
        <v>314.42</v>
      </c>
      <c r="C4596" s="11">
        <v>270.52852</v>
      </c>
      <c r="D4596" s="11">
        <v>0.162243448491123</v>
      </c>
      <c r="E4596" s="8">
        <f t="shared" si="1"/>
        <v>0.0878932869</v>
      </c>
      <c r="F4596" s="8"/>
    </row>
    <row r="4597">
      <c r="A4597" s="10">
        <v>44793.458333333336</v>
      </c>
      <c r="B4597" s="11">
        <v>314.79</v>
      </c>
      <c r="C4597" s="11">
        <v>280.68642</v>
      </c>
      <c r="D4597" s="11">
        <v>0.121500641178151</v>
      </c>
      <c r="E4597" s="8">
        <f t="shared" si="1"/>
        <v>0.09026875125</v>
      </c>
      <c r="F4597" s="8"/>
    </row>
    <row r="4598">
      <c r="A4598" s="10">
        <v>44793.5</v>
      </c>
      <c r="B4598" s="11">
        <v>316.58</v>
      </c>
      <c r="C4598" s="11">
        <v>291.60881</v>
      </c>
      <c r="D4598" s="11">
        <v>0.0856324951224895</v>
      </c>
      <c r="E4598" s="8">
        <f t="shared" si="1"/>
        <v>0.0922065726</v>
      </c>
      <c r="F4598" s="8"/>
    </row>
    <row r="4599">
      <c r="A4599" s="10">
        <v>44793.541666666664</v>
      </c>
      <c r="B4599" s="11">
        <v>320.93</v>
      </c>
      <c r="C4599" s="11">
        <v>300.57782</v>
      </c>
      <c r="D4599" s="11">
        <v>0.0677101856683904</v>
      </c>
      <c r="E4599" s="8">
        <f t="shared" si="1"/>
        <v>0.09449893841</v>
      </c>
      <c r="F4599" s="8"/>
    </row>
    <row r="4600">
      <c r="A4600" s="10">
        <v>44793.583333333336</v>
      </c>
      <c r="B4600" s="11">
        <v>317.87</v>
      </c>
      <c r="C4600" s="11">
        <v>307.91611</v>
      </c>
      <c r="D4600" s="11">
        <v>0.0323266294835953</v>
      </c>
      <c r="E4600" s="8">
        <f t="shared" si="1"/>
        <v>0.0938341935</v>
      </c>
      <c r="F4600" s="8"/>
    </row>
    <row r="4601">
      <c r="A4601" s="10">
        <v>44793.625</v>
      </c>
      <c r="B4601" s="11">
        <v>299.29</v>
      </c>
      <c r="C4601" s="11">
        <v>315.13722</v>
      </c>
      <c r="D4601" s="11">
        <v>0.0502867290636123</v>
      </c>
      <c r="E4601" s="8">
        <f t="shared" si="1"/>
        <v>0.09148845577</v>
      </c>
      <c r="F4601" s="8"/>
    </row>
    <row r="4602">
      <c r="A4602" s="10">
        <v>44793.666666666664</v>
      </c>
      <c r="B4602" s="11">
        <v>300.35</v>
      </c>
      <c r="C4602" s="11">
        <v>320.44156</v>
      </c>
      <c r="D4602" s="11">
        <v>0.0626996073792674</v>
      </c>
      <c r="E4602" s="8">
        <f t="shared" si="1"/>
        <v>0.08962871142</v>
      </c>
      <c r="F4602" s="8"/>
    </row>
    <row r="4603">
      <c r="A4603" s="10">
        <v>44793.708333333336</v>
      </c>
      <c r="B4603" s="11">
        <v>307.99</v>
      </c>
      <c r="C4603" s="11">
        <v>326.13851</v>
      </c>
      <c r="D4603" s="11">
        <v>0.0556466330823673</v>
      </c>
      <c r="E4603" s="8">
        <f t="shared" si="1"/>
        <v>0.08744786664</v>
      </c>
      <c r="F4603" s="8"/>
    </row>
    <row r="4604">
      <c r="A4604" s="10">
        <v>44793.75</v>
      </c>
      <c r="B4604" s="11">
        <v>317.04</v>
      </c>
      <c r="C4604" s="11">
        <v>331.88643</v>
      </c>
      <c r="D4604" s="11">
        <v>0.0447334649988551</v>
      </c>
      <c r="E4604" s="8">
        <f t="shared" si="1"/>
        <v>0.08616234964</v>
      </c>
      <c r="F4604" s="8"/>
    </row>
    <row r="4605">
      <c r="A4605" s="10">
        <v>44793.791666666664</v>
      </c>
      <c r="B4605" s="11">
        <v>322.24</v>
      </c>
      <c r="C4605" s="11">
        <v>336.2822</v>
      </c>
      <c r="D4605" s="11">
        <v>0.0417571908355541</v>
      </c>
      <c r="E4605" s="8">
        <f t="shared" si="1"/>
        <v>0.08519136719</v>
      </c>
      <c r="F4605" s="8"/>
    </row>
    <row r="4606">
      <c r="A4606" s="10">
        <v>44793.833333333336</v>
      </c>
      <c r="B4606" s="11">
        <v>313.28</v>
      </c>
      <c r="C4606" s="11">
        <v>339.08355</v>
      </c>
      <c r="D4606" s="11">
        <v>0.0760979115619145</v>
      </c>
      <c r="E4606" s="8">
        <f t="shared" si="1"/>
        <v>0.08561804516</v>
      </c>
      <c r="F4606" s="8"/>
    </row>
    <row r="4607">
      <c r="A4607" s="10">
        <v>44793.875</v>
      </c>
      <c r="B4607" s="11">
        <v>296.17</v>
      </c>
      <c r="C4607" s="11">
        <v>340.96757</v>
      </c>
      <c r="D4607" s="11">
        <v>0.13138366795411</v>
      </c>
      <c r="E4607" s="8">
        <f t="shared" si="1"/>
        <v>0.08799997969</v>
      </c>
      <c r="F4607" s="8"/>
    </row>
    <row r="4608">
      <c r="A4608" s="10">
        <v>44793.916666666664</v>
      </c>
      <c r="B4608" s="11">
        <v>295.13</v>
      </c>
      <c r="C4608" s="11">
        <v>342.55842</v>
      </c>
      <c r="D4608" s="11">
        <v>0.138453522759709</v>
      </c>
      <c r="E4608" s="8">
        <f t="shared" si="1"/>
        <v>0.09022906001</v>
      </c>
      <c r="F4608" s="8"/>
    </row>
    <row r="4609">
      <c r="A4609" s="10">
        <v>44793.958333333336</v>
      </c>
      <c r="B4609" s="11">
        <v>306.74</v>
      </c>
      <c r="C4609" s="11">
        <v>343.96718</v>
      </c>
      <c r="D4609" s="11">
        <v>0.10822887230113</v>
      </c>
      <c r="E4609" s="8">
        <f t="shared" si="1"/>
        <v>0.0907487213</v>
      </c>
      <c r="F4609" s="8"/>
    </row>
    <row r="4610">
      <c r="A4610" s="10">
        <v>44791.0</v>
      </c>
      <c r="B4610" s="11">
        <v>335.02</v>
      </c>
      <c r="C4610" s="11">
        <v>351.36482</v>
      </c>
      <c r="D4610" s="11">
        <v>0.0465180890904218</v>
      </c>
      <c r="E4610" s="8">
        <f t="shared" si="1"/>
        <v>0.0894694268</v>
      </c>
      <c r="F4610" s="8"/>
    </row>
    <row r="4611">
      <c r="A4611" s="10">
        <v>44791.041666666664</v>
      </c>
      <c r="B4611" s="11">
        <v>340.3</v>
      </c>
      <c r="C4611" s="11">
        <v>357.27083</v>
      </c>
      <c r="D4611" s="11">
        <v>0.0475013031430525</v>
      </c>
      <c r="E4611" s="8">
        <f t="shared" si="1"/>
        <v>0.09064888683</v>
      </c>
      <c r="F4611" s="8"/>
    </row>
    <row r="4612">
      <c r="A4612" s="10">
        <v>44791.083333333336</v>
      </c>
      <c r="B4612" s="11">
        <v>342.81</v>
      </c>
      <c r="C4612" s="11">
        <v>361.51301</v>
      </c>
      <c r="D4612" s="11">
        <v>0.0517353718473368</v>
      </c>
      <c r="E4612" s="8">
        <f t="shared" si="1"/>
        <v>0.09226883086</v>
      </c>
      <c r="F4612" s="8"/>
    </row>
    <row r="4613">
      <c r="A4613" s="10">
        <v>44791.125</v>
      </c>
      <c r="B4613" s="11">
        <v>339.34</v>
      </c>
      <c r="C4613" s="11">
        <v>363.34439</v>
      </c>
      <c r="D4613" s="11">
        <v>0.0660651180000329</v>
      </c>
      <c r="E4613" s="8">
        <f t="shared" si="1"/>
        <v>0.09348133768</v>
      </c>
      <c r="F4613" s="8"/>
    </row>
    <row r="4614">
      <c r="A4614" s="10">
        <v>44791.166666666664</v>
      </c>
      <c r="B4614" s="11">
        <v>337.91</v>
      </c>
      <c r="C4614" s="11">
        <v>364.04303</v>
      </c>
      <c r="D4614" s="11">
        <v>0.0717855523837387</v>
      </c>
      <c r="E4614" s="8">
        <f t="shared" si="1"/>
        <v>0.09454011211</v>
      </c>
      <c r="F4614" s="8"/>
    </row>
    <row r="4615">
      <c r="A4615" s="10">
        <v>44791.208333333336</v>
      </c>
      <c r="B4615" s="11">
        <v>332.65</v>
      </c>
      <c r="C4615" s="11">
        <v>364.69535</v>
      </c>
      <c r="D4615" s="11">
        <v>0.0878688198245468</v>
      </c>
      <c r="E4615" s="8">
        <f t="shared" si="1"/>
        <v>0.09496155757</v>
      </c>
      <c r="F4615" s="8"/>
    </row>
    <row r="4616">
      <c r="A4616" s="10">
        <v>44791.25</v>
      </c>
      <c r="B4616" s="11">
        <v>325.72</v>
      </c>
      <c r="C4616" s="11">
        <v>365.66042</v>
      </c>
      <c r="D4616" s="11">
        <v>0.109228174052854</v>
      </c>
      <c r="E4616" s="8">
        <f t="shared" si="1"/>
        <v>0.09394123449</v>
      </c>
      <c r="F4616" s="8"/>
    </row>
    <row r="4617">
      <c r="A4617" s="10">
        <v>44791.291666666664</v>
      </c>
      <c r="B4617" s="11">
        <v>335.27</v>
      </c>
      <c r="C4617" s="11">
        <v>366.33686</v>
      </c>
      <c r="D4617" s="11">
        <v>0.0848040789561826</v>
      </c>
      <c r="E4617" s="8">
        <f t="shared" si="1"/>
        <v>0.08913139637</v>
      </c>
      <c r="F4617" s="8"/>
    </row>
    <row r="4618">
      <c r="A4618" s="10">
        <v>44791.333333333336</v>
      </c>
      <c r="B4618" s="11">
        <v>351.9</v>
      </c>
      <c r="C4618" s="11">
        <v>367.14399</v>
      </c>
      <c r="D4618" s="11">
        <v>0.0415204672150564</v>
      </c>
      <c r="E4618" s="8">
        <f t="shared" si="1"/>
        <v>0.08215749623</v>
      </c>
      <c r="F4618" s="8"/>
    </row>
    <row r="4619">
      <c r="A4619" s="10">
        <v>44791.375</v>
      </c>
      <c r="B4619" s="11">
        <v>363.81</v>
      </c>
      <c r="C4619" s="11">
        <v>369.09178</v>
      </c>
      <c r="D4619" s="11">
        <v>0.0143102076128599</v>
      </c>
      <c r="E4619" s="8">
        <f t="shared" si="1"/>
        <v>0.07500159092</v>
      </c>
      <c r="F4619" s="8"/>
    </row>
    <row r="4620">
      <c r="A4620" s="10">
        <v>44791.416666666664</v>
      </c>
      <c r="B4620" s="11">
        <v>369.7</v>
      </c>
      <c r="C4620" s="11">
        <v>372.30088</v>
      </c>
      <c r="D4620" s="11">
        <v>0.0069859625365377</v>
      </c>
      <c r="E4620" s="8">
        <f t="shared" si="1"/>
        <v>0.068532529</v>
      </c>
      <c r="F4620" s="8"/>
    </row>
    <row r="4621">
      <c r="A4621" s="10">
        <v>44791.458333333336</v>
      </c>
      <c r="B4621" s="11">
        <v>369.35</v>
      </c>
      <c r="C4621" s="11">
        <v>376.65446</v>
      </c>
      <c r="D4621" s="11">
        <v>0.0193930001519162</v>
      </c>
      <c r="E4621" s="8">
        <f t="shared" si="1"/>
        <v>0.06427804396</v>
      </c>
      <c r="F4621" s="8"/>
    </row>
    <row r="4622">
      <c r="A4622" s="10">
        <v>44791.5</v>
      </c>
      <c r="B4622" s="11">
        <v>370.17</v>
      </c>
      <c r="C4622" s="11">
        <v>380.19613</v>
      </c>
      <c r="D4622" s="11">
        <v>0.0263709417557721</v>
      </c>
      <c r="E4622" s="8">
        <f t="shared" si="1"/>
        <v>0.06180881257</v>
      </c>
      <c r="F4622" s="8"/>
    </row>
    <row r="4623">
      <c r="A4623" s="10">
        <v>44791.541666666664</v>
      </c>
      <c r="B4623" s="11">
        <v>359.16</v>
      </c>
      <c r="C4623" s="11">
        <v>382.04501</v>
      </c>
      <c r="D4623" s="11">
        <v>0.0599013451320826</v>
      </c>
      <c r="E4623" s="8">
        <f t="shared" si="1"/>
        <v>0.06148344421</v>
      </c>
      <c r="F4623" s="8"/>
    </row>
    <row r="4624">
      <c r="A4624" s="10">
        <v>44791.583333333336</v>
      </c>
      <c r="B4624" s="11">
        <v>335.98</v>
      </c>
      <c r="C4624" s="11">
        <v>381.09468</v>
      </c>
      <c r="D4624" s="11">
        <v>0.118381815248641</v>
      </c>
      <c r="E4624" s="8">
        <f t="shared" si="1"/>
        <v>0.06506907695</v>
      </c>
      <c r="F4624" s="8"/>
    </row>
    <row r="4625">
      <c r="A4625" s="10">
        <v>44791.625</v>
      </c>
      <c r="B4625" s="11">
        <v>321.26</v>
      </c>
      <c r="C4625" s="11">
        <v>379.22436</v>
      </c>
      <c r="D4625" s="11">
        <v>0.152849780008858</v>
      </c>
      <c r="E4625" s="8">
        <f t="shared" si="1"/>
        <v>0.06934253741</v>
      </c>
      <c r="F4625" s="8"/>
    </row>
    <row r="4626">
      <c r="A4626" s="10">
        <v>44791.666666666664</v>
      </c>
      <c r="B4626" s="11">
        <v>322.47</v>
      </c>
      <c r="C4626" s="11">
        <v>376.12014</v>
      </c>
      <c r="D4626" s="11">
        <v>0.142640965729726</v>
      </c>
      <c r="E4626" s="8">
        <f t="shared" si="1"/>
        <v>0.07267342734</v>
      </c>
      <c r="F4626" s="8"/>
    </row>
    <row r="4627">
      <c r="A4627" s="10">
        <v>44791.708333333336</v>
      </c>
      <c r="B4627" s="11">
        <v>335.29</v>
      </c>
      <c r="C4627" s="11">
        <v>373.02602</v>
      </c>
      <c r="D4627" s="11">
        <v>0.101161897499804</v>
      </c>
      <c r="E4627" s="8">
        <f t="shared" si="1"/>
        <v>0.07456989669</v>
      </c>
      <c r="F4627" s="8"/>
    </row>
    <row r="4628">
      <c r="A4628" s="10">
        <v>44791.75</v>
      </c>
      <c r="B4628" s="11">
        <v>345.33</v>
      </c>
      <c r="C4628" s="11">
        <v>370.38327</v>
      </c>
      <c r="D4628" s="11">
        <v>0.0676414731151328</v>
      </c>
      <c r="E4628" s="8">
        <f t="shared" si="1"/>
        <v>0.07552439703</v>
      </c>
      <c r="F4628" s="8"/>
    </row>
    <row r="4629">
      <c r="A4629" s="10">
        <v>44791.791666666664</v>
      </c>
      <c r="B4629" s="11">
        <v>352.44</v>
      </c>
      <c r="C4629" s="11">
        <v>368.44064</v>
      </c>
      <c r="D4629" s="11">
        <v>0.0434279996908049</v>
      </c>
      <c r="E4629" s="8">
        <f t="shared" si="1"/>
        <v>0.07559401407</v>
      </c>
      <c r="F4629" s="8"/>
    </row>
    <row r="4630">
      <c r="A4630" s="10">
        <v>44791.833333333336</v>
      </c>
      <c r="B4630" s="11">
        <v>349.86</v>
      </c>
      <c r="C4630" s="11">
        <v>365.61548</v>
      </c>
      <c r="D4630" s="11">
        <v>0.0430930331505656</v>
      </c>
      <c r="E4630" s="8">
        <f t="shared" si="1"/>
        <v>0.0742188108</v>
      </c>
      <c r="F4630" s="8"/>
    </row>
    <row r="4631">
      <c r="A4631" s="10">
        <v>44791.875</v>
      </c>
      <c r="B4631" s="11">
        <v>345.14</v>
      </c>
      <c r="C4631" s="11">
        <v>362.65513</v>
      </c>
      <c r="D4631" s="11">
        <v>0.0482969315779429</v>
      </c>
      <c r="E4631" s="8">
        <f t="shared" si="1"/>
        <v>0.07075686345</v>
      </c>
      <c r="F4631" s="8"/>
    </row>
    <row r="4632">
      <c r="A4632" s="10">
        <v>44791.916666666664</v>
      </c>
      <c r="B4632" s="11">
        <v>339.76</v>
      </c>
      <c r="C4632" s="11">
        <v>360.63726</v>
      </c>
      <c r="D4632" s="11">
        <v>0.057889914092626</v>
      </c>
      <c r="E4632" s="8">
        <f t="shared" si="1"/>
        <v>0.06740004642</v>
      </c>
      <c r="F4632" s="8"/>
    </row>
    <row r="4633">
      <c r="A4633" s="10">
        <v>44791.958333333336</v>
      </c>
      <c r="B4633" s="11">
        <v>331.73</v>
      </c>
      <c r="C4633" s="11">
        <v>359.72801</v>
      </c>
      <c r="D4633" s="11">
        <v>0.0778310535229101</v>
      </c>
      <c r="E4633" s="8">
        <f t="shared" si="1"/>
        <v>0.06613347064</v>
      </c>
      <c r="F4633" s="8"/>
    </row>
    <row r="4634">
      <c r="A4634" s="10">
        <v>44792.0</v>
      </c>
      <c r="B4634" s="11">
        <v>330.67</v>
      </c>
      <c r="C4634" s="11">
        <v>352.15029</v>
      </c>
      <c r="D4634" s="11">
        <v>0.0609975076266442</v>
      </c>
      <c r="E4634" s="8">
        <f t="shared" si="1"/>
        <v>0.06673677974</v>
      </c>
      <c r="F4634" s="8"/>
    </row>
    <row r="4635">
      <c r="A4635" s="10">
        <v>44792.041666666664</v>
      </c>
      <c r="B4635" s="11">
        <v>343.44</v>
      </c>
      <c r="C4635" s="11">
        <v>357.07337</v>
      </c>
      <c r="D4635" s="11">
        <v>0.0381808646217443</v>
      </c>
      <c r="E4635" s="8">
        <f t="shared" si="1"/>
        <v>0.06634842814</v>
      </c>
      <c r="F4635" s="8"/>
    </row>
    <row r="4636">
      <c r="A4636" s="10">
        <v>44792.083333333336</v>
      </c>
      <c r="B4636" s="11">
        <v>360.26</v>
      </c>
      <c r="C4636" s="11">
        <v>360.53101</v>
      </c>
      <c r="D4636" s="11">
        <v>7.51696781921726E-4</v>
      </c>
      <c r="E4636" s="8">
        <f t="shared" si="1"/>
        <v>0.06422410835</v>
      </c>
      <c r="F4636" s="8"/>
    </row>
    <row r="4637">
      <c r="A4637" s="10">
        <v>44792.125</v>
      </c>
      <c r="B4637" s="11">
        <v>371.1</v>
      </c>
      <c r="C4637" s="11">
        <v>362.36823</v>
      </c>
      <c r="D4637" s="11">
        <v>0.0240964005039846</v>
      </c>
      <c r="E4637" s="8">
        <f t="shared" si="1"/>
        <v>0.06247541178</v>
      </c>
      <c r="F4637" s="8"/>
    </row>
    <row r="4638">
      <c r="A4638" s="10">
        <v>44792.166666666664</v>
      </c>
      <c r="B4638" s="11">
        <v>365.73</v>
      </c>
      <c r="C4638" s="11">
        <v>363.57014</v>
      </c>
      <c r="D4638" s="11">
        <v>0.00594069689001422</v>
      </c>
      <c r="E4638" s="8">
        <f t="shared" si="1"/>
        <v>0.05973187614</v>
      </c>
      <c r="F4638" s="8"/>
    </row>
    <row r="4639">
      <c r="A4639" s="10">
        <v>44792.208333333336</v>
      </c>
      <c r="B4639" s="11">
        <v>357.04</v>
      </c>
      <c r="C4639" s="11">
        <v>364.98624</v>
      </c>
      <c r="D4639" s="11">
        <v>0.0217713412976883</v>
      </c>
      <c r="E4639" s="8">
        <f t="shared" si="1"/>
        <v>0.05697781453</v>
      </c>
      <c r="F4639" s="8"/>
    </row>
    <row r="4640">
      <c r="A4640" s="10">
        <v>44792.25</v>
      </c>
      <c r="B4640" s="11">
        <v>348.25</v>
      </c>
      <c r="C4640" s="11">
        <v>367.03212</v>
      </c>
      <c r="D4640" s="11">
        <v>0.0511729600123281</v>
      </c>
      <c r="E4640" s="8">
        <f t="shared" si="1"/>
        <v>0.05455884728</v>
      </c>
      <c r="F4640" s="8"/>
    </row>
    <row r="4641">
      <c r="A4641" s="10">
        <v>44792.291666666664</v>
      </c>
      <c r="B4641" s="11">
        <v>346.29</v>
      </c>
      <c r="C4641" s="11">
        <v>368.4289</v>
      </c>
      <c r="D4641" s="11">
        <v>0.0600900200825721</v>
      </c>
      <c r="E4641" s="8">
        <f t="shared" si="1"/>
        <v>0.05352909483</v>
      </c>
      <c r="F4641" s="8"/>
    </row>
    <row r="4642">
      <c r="A4642" s="10">
        <v>44792.333333333336</v>
      </c>
      <c r="B4642" s="11">
        <v>348.82</v>
      </c>
      <c r="C4642" s="11">
        <v>368.9371</v>
      </c>
      <c r="D4642" s="11">
        <v>0.0545271809205417</v>
      </c>
      <c r="E4642" s="8">
        <f t="shared" si="1"/>
        <v>0.05407104123</v>
      </c>
      <c r="F4642" s="8"/>
    </row>
    <row r="4643">
      <c r="A4643" s="10">
        <v>44792.375</v>
      </c>
      <c r="B4643" s="11">
        <v>355.91</v>
      </c>
      <c r="C4643" s="11">
        <v>369.51326</v>
      </c>
      <c r="D4643" s="11">
        <v>0.0368139968779468</v>
      </c>
      <c r="E4643" s="8">
        <f t="shared" si="1"/>
        <v>0.05500869912</v>
      </c>
      <c r="F4643" s="8"/>
    </row>
    <row r="4644">
      <c r="A4644" s="10">
        <v>44792.416666666664</v>
      </c>
      <c r="B4644" s="11">
        <v>366.35</v>
      </c>
      <c r="C4644" s="11">
        <v>370.92814</v>
      </c>
      <c r="D4644" s="11">
        <v>0.0123423906312418</v>
      </c>
      <c r="E4644" s="8">
        <f t="shared" si="1"/>
        <v>0.05523188362</v>
      </c>
      <c r="F4644" s="8"/>
    </row>
    <row r="4645">
      <c r="A4645" s="10">
        <v>44792.458333333336</v>
      </c>
      <c r="B4645" s="11">
        <v>375.07</v>
      </c>
      <c r="C4645" s="11">
        <v>374.42659</v>
      </c>
      <c r="D4645" s="11">
        <v>0.00171838757498503</v>
      </c>
      <c r="E4645" s="8">
        <f t="shared" si="1"/>
        <v>0.05449544143</v>
      </c>
      <c r="F4645" s="8"/>
    </row>
    <row r="4646">
      <c r="A4646" s="10">
        <v>44792.5</v>
      </c>
      <c r="B4646" s="11">
        <v>374.96</v>
      </c>
      <c r="C4646" s="11">
        <v>378.51237</v>
      </c>
      <c r="D4646" s="11">
        <v>0.00938508297628422</v>
      </c>
      <c r="E4646" s="8">
        <f t="shared" si="1"/>
        <v>0.05378769732</v>
      </c>
      <c r="F4646" s="8"/>
    </row>
    <row r="4647">
      <c r="A4647" s="10">
        <v>44792.541666666664</v>
      </c>
      <c r="B4647" s="11">
        <v>373.29</v>
      </c>
      <c r="C4647" s="11">
        <v>381.39079</v>
      </c>
      <c r="D4647" s="11">
        <v>0.0212401301038233</v>
      </c>
      <c r="E4647" s="8">
        <f t="shared" si="1"/>
        <v>0.05217681336</v>
      </c>
      <c r="F4647" s="8"/>
    </row>
    <row r="4648">
      <c r="A4648" s="10">
        <v>44792.583333333336</v>
      </c>
      <c r="B4648" s="11">
        <v>355.47</v>
      </c>
      <c r="C4648" s="11">
        <v>381.31706</v>
      </c>
      <c r="D4648" s="11">
        <v>0.0677836444034263</v>
      </c>
      <c r="E4648" s="8">
        <f t="shared" si="1"/>
        <v>0.05006855624</v>
      </c>
      <c r="F4648" s="8"/>
    </row>
    <row r="4649">
      <c r="A4649" s="10">
        <v>44792.625</v>
      </c>
      <c r="B4649" s="11">
        <v>336.52</v>
      </c>
      <c r="C4649" s="11">
        <v>380.00124</v>
      </c>
      <c r="D4649" s="11">
        <v>0.114423942406082</v>
      </c>
      <c r="E4649" s="8">
        <f t="shared" si="1"/>
        <v>0.04846747967</v>
      </c>
      <c r="F4649" s="8"/>
    </row>
    <row r="4650">
      <c r="A4650" s="10">
        <v>44792.666666666664</v>
      </c>
      <c r="B4650" s="11">
        <v>336.89</v>
      </c>
      <c r="C4650" s="11">
        <v>377.19903</v>
      </c>
      <c r="D4650" s="11">
        <v>0.106864087110722</v>
      </c>
      <c r="E4650" s="8">
        <f t="shared" si="1"/>
        <v>0.04697677639</v>
      </c>
      <c r="F4650" s="8"/>
    </row>
    <row r="4651">
      <c r="A4651" s="10">
        <v>44792.708333333336</v>
      </c>
      <c r="B4651" s="11">
        <v>336.74</v>
      </c>
      <c r="C4651" s="11">
        <v>374.3855</v>
      </c>
      <c r="D4651" s="11">
        <v>0.100552772476498</v>
      </c>
      <c r="E4651" s="8">
        <f t="shared" si="1"/>
        <v>0.04695139619</v>
      </c>
      <c r="F4651" s="8"/>
    </row>
    <row r="4652">
      <c r="A4652" s="10">
        <v>44792.75</v>
      </c>
      <c r="B4652" s="11">
        <v>348.7</v>
      </c>
      <c r="C4652" s="11">
        <v>371.91038</v>
      </c>
      <c r="D4652" s="11">
        <v>0.0624085297108405</v>
      </c>
      <c r="E4652" s="8">
        <f t="shared" si="1"/>
        <v>0.04673335688</v>
      </c>
      <c r="F4652" s="8"/>
    </row>
    <row r="4653">
      <c r="A4653" s="10">
        <v>44792.791666666664</v>
      </c>
      <c r="B4653" s="11">
        <v>351.51</v>
      </c>
      <c r="C4653" s="11">
        <v>369.4794</v>
      </c>
      <c r="D4653" s="11">
        <v>0.0486343758271774</v>
      </c>
      <c r="E4653" s="8">
        <f t="shared" si="1"/>
        <v>0.04695028922</v>
      </c>
      <c r="F4653" s="8"/>
    </row>
    <row r="4654">
      <c r="A4654" s="10">
        <v>44792.833333333336</v>
      </c>
      <c r="B4654" s="11">
        <v>348.03</v>
      </c>
      <c r="C4654" s="11">
        <v>365.61865</v>
      </c>
      <c r="D4654" s="11">
        <v>0.0481065448931558</v>
      </c>
      <c r="E4654" s="8">
        <f t="shared" si="1"/>
        <v>0.04715918554</v>
      </c>
      <c r="F4654" s="8"/>
    </row>
    <row r="4655">
      <c r="A4655" s="10">
        <v>44792.875</v>
      </c>
      <c r="B4655" s="11">
        <v>340.87</v>
      </c>
      <c r="C4655" s="11">
        <v>361.3577</v>
      </c>
      <c r="D4655" s="11">
        <v>0.0566964534033729</v>
      </c>
      <c r="E4655" s="8">
        <f t="shared" si="1"/>
        <v>0.04750916561</v>
      </c>
      <c r="F4655" s="8"/>
    </row>
    <row r="4656">
      <c r="A4656" s="10">
        <v>44792.916666666664</v>
      </c>
      <c r="B4656" s="11">
        <v>333.48</v>
      </c>
      <c r="C4656" s="11">
        <v>358.17743</v>
      </c>
      <c r="D4656" s="11">
        <v>0.0689530604985355</v>
      </c>
      <c r="E4656" s="8">
        <f t="shared" si="1"/>
        <v>0.04797013005</v>
      </c>
      <c r="F4656" s="8"/>
    </row>
    <row r="4657">
      <c r="A4657" s="10">
        <v>44792.958333333336</v>
      </c>
      <c r="B4657" s="11">
        <v>327.26</v>
      </c>
      <c r="C4657" s="11">
        <v>356.55269</v>
      </c>
      <c r="D4657" s="11">
        <v>0.0821552909893906</v>
      </c>
      <c r="E4657" s="8">
        <f t="shared" si="1"/>
        <v>0.04815030661</v>
      </c>
      <c r="F4657" s="8"/>
    </row>
    <row r="4658">
      <c r="A4658" s="10">
        <v>44793.0</v>
      </c>
      <c r="B4658" s="11">
        <v>327.92</v>
      </c>
      <c r="C4658" s="11">
        <v>356.3953</v>
      </c>
      <c r="D4658" s="11">
        <v>0.0798980794640109</v>
      </c>
      <c r="E4658" s="8">
        <f t="shared" si="1"/>
        <v>0.04893783044</v>
      </c>
      <c r="F4658" s="8"/>
    </row>
    <row r="4659">
      <c r="A4659" s="10">
        <v>44793.041666666664</v>
      </c>
      <c r="B4659" s="11">
        <v>339.38</v>
      </c>
      <c r="C4659" s="11">
        <v>351.83004</v>
      </c>
      <c r="D4659" s="11">
        <v>0.0353865178766429</v>
      </c>
      <c r="E4659" s="8">
        <f t="shared" si="1"/>
        <v>0.04882139932</v>
      </c>
      <c r="F4659" s="8"/>
    </row>
    <row r="4660">
      <c r="A4660" s="10">
        <v>44793.083333333336</v>
      </c>
      <c r="B4660" s="11">
        <v>336.17</v>
      </c>
      <c r="C4660" s="11">
        <v>342.1942</v>
      </c>
      <c r="D4660" s="11">
        <v>0.0176046233396124</v>
      </c>
      <c r="E4660" s="8">
        <f t="shared" si="1"/>
        <v>0.04952360459</v>
      </c>
      <c r="F4660" s="8"/>
    </row>
    <row r="4661">
      <c r="A4661" s="10">
        <v>44793.125</v>
      </c>
      <c r="B4661" s="11">
        <v>326.61</v>
      </c>
      <c r="C4661" s="11">
        <v>328.50376</v>
      </c>
      <c r="D4661" s="11">
        <v>0.00576480464028778</v>
      </c>
      <c r="E4661" s="8">
        <f t="shared" si="1"/>
        <v>0.0487597881</v>
      </c>
      <c r="F4661" s="8"/>
    </row>
    <row r="4662">
      <c r="A4662" s="10">
        <v>44793.166666666664</v>
      </c>
      <c r="B4662" s="11">
        <v>310.22</v>
      </c>
      <c r="C4662" s="11">
        <v>312.11292</v>
      </c>
      <c r="D4662" s="11">
        <v>0.00606485627060855</v>
      </c>
      <c r="E4662" s="8">
        <f t="shared" si="1"/>
        <v>0.04876496141</v>
      </c>
      <c r="F4662" s="8"/>
    </row>
    <row r="4663">
      <c r="A4663" s="10">
        <v>44793.208333333336</v>
      </c>
      <c r="B4663" s="11">
        <v>301.06</v>
      </c>
      <c r="C4663" s="11">
        <v>296.08744</v>
      </c>
      <c r="D4663" s="11">
        <v>0.0167942280834336</v>
      </c>
      <c r="E4663" s="8">
        <f t="shared" si="1"/>
        <v>0.04855758169</v>
      </c>
      <c r="F4663" s="8"/>
    </row>
    <row r="4664">
      <c r="A4664" s="10">
        <v>44793.25</v>
      </c>
      <c r="B4664" s="11">
        <v>302.86</v>
      </c>
      <c r="C4664" s="11">
        <v>284.26708</v>
      </c>
      <c r="D4664" s="11">
        <v>0.0654065184051561</v>
      </c>
      <c r="E4664" s="8">
        <f t="shared" si="1"/>
        <v>0.04915064662</v>
      </c>
      <c r="F4664" s="8"/>
    </row>
    <row r="4665">
      <c r="A4665" s="10">
        <v>44793.291666666664</v>
      </c>
      <c r="B4665" s="11">
        <v>312.91</v>
      </c>
      <c r="C4665" s="11">
        <v>277.70339</v>
      </c>
      <c r="D4665" s="11">
        <v>0.126777746573421</v>
      </c>
      <c r="E4665" s="8">
        <f t="shared" si="1"/>
        <v>0.05192930189</v>
      </c>
      <c r="F4665" s="8"/>
    </row>
    <row r="4666">
      <c r="A4666" s="10">
        <v>44793.333333333336</v>
      </c>
      <c r="B4666" s="11">
        <v>314.13</v>
      </c>
      <c r="C4666" s="11">
        <v>276.43122</v>
      </c>
      <c r="D4666" s="11">
        <v>0.136376708824712</v>
      </c>
      <c r="E4666" s="8">
        <f t="shared" si="1"/>
        <v>0.05533969889</v>
      </c>
      <c r="F4666" s="8"/>
    </row>
    <row r="4667">
      <c r="A4667" s="10">
        <v>44793.375</v>
      </c>
      <c r="B4667" s="11">
        <v>312.37</v>
      </c>
      <c r="C4667" s="11">
        <v>279.52309</v>
      </c>
      <c r="D4667" s="11">
        <v>0.117510542688977</v>
      </c>
      <c r="E4667" s="8">
        <f t="shared" si="1"/>
        <v>0.05870205497</v>
      </c>
      <c r="F4667" s="8"/>
    </row>
    <row r="4668">
      <c r="A4668" s="10">
        <v>44793.416666666664</v>
      </c>
      <c r="B4668" s="11">
        <v>314.42</v>
      </c>
      <c r="C4668" s="11">
        <v>286.54039</v>
      </c>
      <c r="D4668" s="11">
        <v>0.0972973129547287</v>
      </c>
      <c r="E4668" s="8">
        <f t="shared" si="1"/>
        <v>0.0622418434</v>
      </c>
      <c r="F4668" s="8"/>
    </row>
    <row r="4669">
      <c r="A4669" s="10">
        <v>44793.458333333336</v>
      </c>
      <c r="B4669" s="11">
        <v>314.79</v>
      </c>
      <c r="C4669" s="11">
        <v>296.77708</v>
      </c>
      <c r="D4669" s="11">
        <v>0.0606951183696531</v>
      </c>
      <c r="E4669" s="8">
        <f t="shared" si="1"/>
        <v>0.06469920718</v>
      </c>
      <c r="F4669" s="8"/>
    </row>
    <row r="4670">
      <c r="A4670" s="10">
        <v>44793.5</v>
      </c>
      <c r="B4670" s="11">
        <v>316.58</v>
      </c>
      <c r="C4670" s="11">
        <v>307.48175</v>
      </c>
      <c r="D4670" s="11">
        <v>0.0295895610064662</v>
      </c>
      <c r="E4670" s="8">
        <f t="shared" si="1"/>
        <v>0.06554106043</v>
      </c>
      <c r="F4670" s="8"/>
    </row>
    <row r="4671">
      <c r="A4671" s="10">
        <v>44793.541666666664</v>
      </c>
      <c r="B4671" s="11">
        <v>320.93</v>
      </c>
      <c r="C4671" s="11">
        <v>315.68468</v>
      </c>
      <c r="D4671" s="11">
        <v>0.0166156938626226</v>
      </c>
      <c r="E4671" s="8">
        <f t="shared" si="1"/>
        <v>0.06534837559</v>
      </c>
      <c r="F4671" s="8"/>
    </row>
    <row r="4672">
      <c r="A4672" s="10">
        <v>44793.583333333336</v>
      </c>
      <c r="B4672" s="11">
        <v>317.87</v>
      </c>
      <c r="C4672" s="11">
        <v>321.00513</v>
      </c>
      <c r="D4672" s="11">
        <v>0.00976660404149928</v>
      </c>
      <c r="E4672" s="8">
        <f t="shared" si="1"/>
        <v>0.0629309989</v>
      </c>
      <c r="F4672" s="8"/>
    </row>
    <row r="4673">
      <c r="A4673" s="10">
        <v>44793.625</v>
      </c>
      <c r="B4673" s="11">
        <v>299.29</v>
      </c>
      <c r="C4673" s="11">
        <v>325.03998</v>
      </c>
      <c r="D4673" s="11">
        <v>0.0792209622951613</v>
      </c>
      <c r="E4673" s="8">
        <f t="shared" si="1"/>
        <v>0.06146420807</v>
      </c>
      <c r="F4673" s="8"/>
    </row>
    <row r="4674">
      <c r="A4674" s="10">
        <v>44793.666666666664</v>
      </c>
      <c r="B4674" s="11">
        <v>300.35</v>
      </c>
      <c r="C4674" s="11">
        <v>326.73349</v>
      </c>
      <c r="D4674" s="11">
        <v>0.0807492675452399</v>
      </c>
      <c r="E4674" s="8">
        <f t="shared" si="1"/>
        <v>0.06037609059</v>
      </c>
      <c r="F4674" s="8"/>
    </row>
    <row r="4675">
      <c r="A4675" s="10">
        <v>44793.708333333336</v>
      </c>
      <c r="B4675" s="11">
        <v>307.99</v>
      </c>
      <c r="C4675" s="11">
        <v>328.40985</v>
      </c>
      <c r="D4675" s="11">
        <v>0.0621779462461311</v>
      </c>
      <c r="E4675" s="8">
        <f t="shared" si="1"/>
        <v>0.05877713949</v>
      </c>
      <c r="F4675" s="8"/>
    </row>
    <row r="4676">
      <c r="A4676" s="10">
        <v>44793.75</v>
      </c>
      <c r="B4676" s="11">
        <v>317.04</v>
      </c>
      <c r="C4676" s="11">
        <v>329.95467</v>
      </c>
      <c r="D4676" s="11">
        <v>0.0391407401507607</v>
      </c>
      <c r="E4676" s="8">
        <f t="shared" si="1"/>
        <v>0.05780764826</v>
      </c>
      <c r="F4676" s="8"/>
    </row>
    <row r="4677">
      <c r="A4677" s="10">
        <v>44793.791666666664</v>
      </c>
      <c r="B4677" s="11">
        <v>322.24</v>
      </c>
      <c r="C4677" s="11">
        <v>330.98334</v>
      </c>
      <c r="D4677" s="11">
        <v>0.0264162540628177</v>
      </c>
      <c r="E4677" s="8">
        <f t="shared" si="1"/>
        <v>0.05688189319</v>
      </c>
      <c r="F4677" s="8"/>
    </row>
    <row r="4678">
      <c r="A4678" s="10">
        <v>44793.833333333336</v>
      </c>
      <c r="B4678" s="11">
        <v>313.28</v>
      </c>
      <c r="C4678" s="11">
        <v>331.95665</v>
      </c>
      <c r="D4678" s="11">
        <v>0.0562623161789349</v>
      </c>
      <c r="E4678" s="8">
        <f t="shared" si="1"/>
        <v>0.05722171699</v>
      </c>
      <c r="F4678" s="8"/>
    </row>
    <row r="4679">
      <c r="A4679" s="10">
        <v>44793.875</v>
      </c>
      <c r="B4679" s="11">
        <v>296.17</v>
      </c>
      <c r="C4679" s="11">
        <v>333.52254</v>
      </c>
      <c r="D4679" s="11">
        <v>0.111994049937374</v>
      </c>
      <c r="E4679" s="8">
        <f t="shared" si="1"/>
        <v>0.05952578351</v>
      </c>
      <c r="F4679" s="8"/>
    </row>
    <row r="4680">
      <c r="A4680" s="10">
        <v>44793.916666666664</v>
      </c>
      <c r="B4680" s="11">
        <v>295.13</v>
      </c>
      <c r="C4680" s="11">
        <v>336.00674</v>
      </c>
      <c r="D4680" s="11">
        <v>0.121654523953894</v>
      </c>
      <c r="E4680" s="8">
        <f t="shared" si="1"/>
        <v>0.06172167782</v>
      </c>
      <c r="F4680" s="8"/>
    </row>
    <row r="4681">
      <c r="A4681" s="10">
        <v>44793.958333333336</v>
      </c>
      <c r="B4681" s="11">
        <v>306.74</v>
      </c>
      <c r="C4681" s="11">
        <v>339.08086</v>
      </c>
      <c r="D4681" s="11">
        <v>0.0953780169131338</v>
      </c>
      <c r="E4681" s="8">
        <f t="shared" si="1"/>
        <v>0.06227262474</v>
      </c>
      <c r="F4681" s="8"/>
    </row>
    <row r="4682">
      <c r="A4682" s="10">
        <v>44794.0</v>
      </c>
      <c r="B4682" s="11">
        <v>315.2</v>
      </c>
      <c r="C4682" s="11">
        <v>362.66304</v>
      </c>
      <c r="D4682" s="11">
        <v>0.130873661677793</v>
      </c>
      <c r="E4682" s="8">
        <f t="shared" si="1"/>
        <v>0.06439660733</v>
      </c>
      <c r="F4682" s="8"/>
    </row>
    <row r="4683">
      <c r="A4683" s="10">
        <v>44794.041666666664</v>
      </c>
      <c r="B4683" s="11">
        <v>330.42</v>
      </c>
      <c r="C4683" s="11">
        <v>362.48123</v>
      </c>
      <c r="D4683" s="11">
        <v>0.0884493522602535</v>
      </c>
      <c r="E4683" s="8">
        <f t="shared" si="1"/>
        <v>0.06660755876</v>
      </c>
      <c r="F4683" s="8"/>
    </row>
    <row r="4684">
      <c r="A4684" s="10">
        <v>44794.083333333336</v>
      </c>
      <c r="B4684" s="11">
        <v>336.51</v>
      </c>
      <c r="C4684" s="11">
        <v>359.32888</v>
      </c>
      <c r="D4684" s="11">
        <v>0.0635041636508594</v>
      </c>
      <c r="E4684" s="8">
        <f t="shared" si="1"/>
        <v>0.06852003961</v>
      </c>
      <c r="F4684" s="8"/>
    </row>
    <row r="4685">
      <c r="A4685" s="10">
        <v>44794.125</v>
      </c>
      <c r="B4685" s="11">
        <v>333.67</v>
      </c>
      <c r="C4685" s="11">
        <v>352.94394</v>
      </c>
      <c r="D4685" s="11">
        <v>0.0546090690776557</v>
      </c>
      <c r="E4685" s="8">
        <f t="shared" si="1"/>
        <v>0.07055521729</v>
      </c>
      <c r="F4685" s="8"/>
    </row>
    <row r="4686">
      <c r="A4686" s="10">
        <v>44794.166666666664</v>
      </c>
      <c r="B4686" s="11">
        <v>321.0</v>
      </c>
      <c r="C4686" s="11">
        <v>344.82242</v>
      </c>
      <c r="D4686" s="11">
        <v>0.0690860530472468</v>
      </c>
      <c r="E4686" s="8">
        <f t="shared" si="1"/>
        <v>0.07318110049</v>
      </c>
      <c r="F4686" s="8"/>
    </row>
    <row r="4687">
      <c r="A4687" s="10">
        <v>44794.208333333336</v>
      </c>
      <c r="B4687" s="11">
        <v>324.01</v>
      </c>
      <c r="C4687" s="11">
        <v>336.85419</v>
      </c>
      <c r="D4687" s="11">
        <v>0.0381298210955904</v>
      </c>
      <c r="E4687" s="8">
        <f t="shared" si="1"/>
        <v>0.07407008353</v>
      </c>
      <c r="F4687" s="8"/>
    </row>
    <row r="4688">
      <c r="A4688" s="10">
        <v>44794.25</v>
      </c>
      <c r="B4688" s="11">
        <v>331.26</v>
      </c>
      <c r="C4688" s="11">
        <v>330.14852</v>
      </c>
      <c r="D4688" s="11">
        <v>0.00336660603536848</v>
      </c>
      <c r="E4688" s="8">
        <f t="shared" si="1"/>
        <v>0.07148508719</v>
      </c>
      <c r="F4688" s="8"/>
    </row>
    <row r="4689">
      <c r="A4689" s="10">
        <v>44794.291666666664</v>
      </c>
      <c r="B4689" s="11">
        <v>334.73</v>
      </c>
      <c r="C4689" s="11">
        <v>324.88329</v>
      </c>
      <c r="D4689" s="11">
        <v>0.0303084532294659</v>
      </c>
      <c r="E4689" s="8">
        <f t="shared" si="1"/>
        <v>0.0674655333</v>
      </c>
      <c r="F4689" s="8"/>
    </row>
    <row r="4690">
      <c r="A4690" s="10">
        <v>44794.333333333336</v>
      </c>
      <c r="B4690" s="11">
        <v>327.51</v>
      </c>
      <c r="C4690" s="11">
        <v>322.30851</v>
      </c>
      <c r="D4690" s="11">
        <v>0.0161382335204242</v>
      </c>
      <c r="E4690" s="8">
        <f t="shared" si="1"/>
        <v>0.06245559683</v>
      </c>
      <c r="F4690" s="8"/>
    </row>
    <row r="4691">
      <c r="A4691" s="10">
        <v>44794.375</v>
      </c>
      <c r="B4691" s="11">
        <v>324.02</v>
      </c>
      <c r="C4691" s="11">
        <v>323.19301</v>
      </c>
      <c r="D4691" s="11">
        <v>0.0025588115287517</v>
      </c>
      <c r="E4691" s="8">
        <f t="shared" si="1"/>
        <v>0.05766594136</v>
      </c>
      <c r="F4691" s="8"/>
    </row>
    <row r="4692">
      <c r="A4692" s="10">
        <v>44794.416666666664</v>
      </c>
      <c r="B4692" s="11">
        <v>323.79</v>
      </c>
      <c r="C4692" s="11">
        <v>327.63223</v>
      </c>
      <c r="D4692" s="11">
        <v>0.0117272650495953</v>
      </c>
      <c r="E4692" s="8">
        <f t="shared" si="1"/>
        <v>0.0541005227</v>
      </c>
      <c r="F4692" s="8"/>
    </row>
    <row r="4693">
      <c r="A4693" s="10">
        <v>44794.458333333336</v>
      </c>
      <c r="B4693" s="11">
        <v>326.3</v>
      </c>
      <c r="C4693" s="11">
        <v>335.09682</v>
      </c>
      <c r="D4693" s="11">
        <v>0.0262515770815132</v>
      </c>
      <c r="E4693" s="8">
        <f t="shared" si="1"/>
        <v>0.05266537514</v>
      </c>
      <c r="F4693" s="8"/>
    </row>
    <row r="4694">
      <c r="A4694" s="10">
        <v>44794.5</v>
      </c>
      <c r="B4694" s="11">
        <v>330.79</v>
      </c>
      <c r="C4694" s="11">
        <v>342.99574</v>
      </c>
      <c r="D4694" s="11">
        <v>0.0355856897814532</v>
      </c>
      <c r="E4694" s="8">
        <f t="shared" si="1"/>
        <v>0.05291521384</v>
      </c>
      <c r="F4694" s="8"/>
    </row>
    <row r="4695">
      <c r="A4695" s="10">
        <v>44794.541666666664</v>
      </c>
      <c r="B4695" s="11">
        <v>334.04</v>
      </c>
      <c r="C4695" s="11">
        <v>349.77193</v>
      </c>
      <c r="D4695" s="11">
        <v>0.0449776801700467</v>
      </c>
      <c r="E4695" s="8">
        <f t="shared" si="1"/>
        <v>0.05409696327</v>
      </c>
      <c r="F4695" s="8"/>
    </row>
    <row r="4696">
      <c r="A4696" s="10">
        <v>44794.583333333336</v>
      </c>
      <c r="B4696" s="11">
        <v>327.65</v>
      </c>
      <c r="C4696" s="11">
        <v>354.85627</v>
      </c>
      <c r="D4696" s="11">
        <v>0.0766684212737738</v>
      </c>
      <c r="E4696" s="8">
        <f t="shared" si="1"/>
        <v>0.05688453899</v>
      </c>
      <c r="F4696" s="8"/>
    </row>
    <row r="4697">
      <c r="A4697" s="10">
        <v>44794.625</v>
      </c>
      <c r="B4697" s="11">
        <v>319.1</v>
      </c>
      <c r="C4697" s="11">
        <v>359.52923</v>
      </c>
      <c r="D4697" s="11">
        <v>0.112450467518315</v>
      </c>
      <c r="E4697" s="8">
        <f t="shared" si="1"/>
        <v>0.05826910171</v>
      </c>
      <c r="F4697" s="8"/>
    </row>
    <row r="4698">
      <c r="A4698" s="10">
        <v>44794.666666666664</v>
      </c>
      <c r="B4698" s="11">
        <v>319.94</v>
      </c>
      <c r="C4698" s="11">
        <v>362.75258</v>
      </c>
      <c r="D4698" s="11">
        <v>0.118021434885452</v>
      </c>
      <c r="E4698" s="8">
        <f t="shared" si="1"/>
        <v>0.05982210868</v>
      </c>
      <c r="F4698" s="8"/>
    </row>
    <row r="4699">
      <c r="A4699" s="10">
        <v>44794.708333333336</v>
      </c>
      <c r="B4699" s="11">
        <v>318.44</v>
      </c>
      <c r="C4699" s="11">
        <v>365.51755</v>
      </c>
      <c r="D4699" s="11">
        <v>0.128796962006338</v>
      </c>
      <c r="E4699" s="8">
        <f t="shared" si="1"/>
        <v>0.062597901</v>
      </c>
      <c r="F4699" s="8"/>
    </row>
    <row r="4700">
      <c r="A4700" s="10">
        <v>44794.75</v>
      </c>
      <c r="B4700" s="11">
        <v>322.13</v>
      </c>
      <c r="C4700" s="11">
        <v>367.29097</v>
      </c>
      <c r="D4700" s="11">
        <v>0.12295692976062</v>
      </c>
      <c r="E4700" s="8">
        <f t="shared" si="1"/>
        <v>0.06609024224</v>
      </c>
      <c r="F4700" s="8"/>
    </row>
    <row r="4701">
      <c r="A4701" s="10">
        <v>44794.791666666664</v>
      </c>
      <c r="B4701" s="11">
        <v>326.7</v>
      </c>
      <c r="C4701" s="11">
        <v>368.06384</v>
      </c>
      <c r="D4701" s="11">
        <v>0.112382243254322</v>
      </c>
      <c r="E4701" s="8">
        <f t="shared" si="1"/>
        <v>0.06967215845</v>
      </c>
      <c r="F4701" s="8"/>
    </row>
    <row r="4702">
      <c r="A4702" s="10">
        <v>44794.833333333336</v>
      </c>
      <c r="B4702" s="11">
        <v>328.01</v>
      </c>
      <c r="C4702" s="11">
        <v>367.17256</v>
      </c>
      <c r="D4702" s="11">
        <v>0.106659822291731</v>
      </c>
      <c r="E4702" s="8">
        <f t="shared" si="1"/>
        <v>0.07177205454</v>
      </c>
      <c r="F4702" s="8"/>
    </row>
    <row r="4703">
      <c r="A4703" s="10">
        <v>44794.875</v>
      </c>
      <c r="B4703" s="11">
        <v>329.52</v>
      </c>
      <c r="C4703" s="11">
        <v>365.38285</v>
      </c>
      <c r="D4703" s="11">
        <v>0.09815143212113</v>
      </c>
      <c r="E4703" s="8">
        <f t="shared" si="1"/>
        <v>0.0711952788</v>
      </c>
      <c r="F4703" s="8"/>
    </row>
    <row r="4704">
      <c r="A4704" s="10">
        <v>44794.916666666664</v>
      </c>
      <c r="B4704" s="11">
        <v>333.49</v>
      </c>
      <c r="C4704" s="11">
        <v>363.60008</v>
      </c>
      <c r="D4704" s="11">
        <v>0.0828109828798717</v>
      </c>
      <c r="E4704" s="8">
        <f t="shared" si="1"/>
        <v>0.06957679792</v>
      </c>
      <c r="F4704" s="8"/>
    </row>
    <row r="4705">
      <c r="A4705" s="10">
        <v>44794.958333333336</v>
      </c>
      <c r="B4705" s="11">
        <v>335.2</v>
      </c>
      <c r="C4705" s="11">
        <v>362.18632</v>
      </c>
      <c r="D4705" s="11">
        <v>0.0745094955546637</v>
      </c>
      <c r="E4705" s="8">
        <f t="shared" si="1"/>
        <v>0.0687072762</v>
      </c>
      <c r="F4705" s="8"/>
    </row>
    <row r="4706">
      <c r="A4706" s="10">
        <v>44792.0</v>
      </c>
      <c r="B4706" s="11">
        <v>330.67</v>
      </c>
      <c r="C4706" s="11">
        <v>330.33972</v>
      </c>
      <c r="D4706" s="11">
        <v>9.99819216411566E-4</v>
      </c>
      <c r="E4706" s="8">
        <f t="shared" si="1"/>
        <v>0.0632958661</v>
      </c>
      <c r="F4706" s="8"/>
    </row>
    <row r="4707">
      <c r="A4707" s="10">
        <v>44792.041666666664</v>
      </c>
      <c r="B4707" s="11">
        <v>343.44</v>
      </c>
      <c r="C4707" s="11">
        <v>337.13967</v>
      </c>
      <c r="D4707" s="11">
        <v>0.0186875961526567</v>
      </c>
      <c r="E4707" s="8">
        <f t="shared" si="1"/>
        <v>0.06038912626</v>
      </c>
      <c r="F4707" s="8"/>
    </row>
    <row r="4708">
      <c r="A4708" s="10">
        <v>44792.083333333336</v>
      </c>
      <c r="B4708" s="11">
        <v>360.26</v>
      </c>
      <c r="C4708" s="11">
        <v>341.48133</v>
      </c>
      <c r="D4708" s="11">
        <v>0.054991791205686</v>
      </c>
      <c r="E4708" s="8">
        <f t="shared" si="1"/>
        <v>0.06003444407</v>
      </c>
      <c r="F4708" s="8"/>
    </row>
    <row r="4709">
      <c r="A4709" s="10">
        <v>44792.125</v>
      </c>
      <c r="B4709" s="11">
        <v>371.1</v>
      </c>
      <c r="C4709" s="11">
        <v>342.59365</v>
      </c>
      <c r="D4709" s="11">
        <v>0.0832074675056002</v>
      </c>
      <c r="E4709" s="8">
        <f t="shared" si="1"/>
        <v>0.06122604401</v>
      </c>
      <c r="F4709" s="8"/>
    </row>
    <row r="4710">
      <c r="A4710" s="10">
        <v>44792.166666666664</v>
      </c>
      <c r="B4710" s="11">
        <v>365.73</v>
      </c>
      <c r="C4710" s="11">
        <v>342.85632</v>
      </c>
      <c r="D4710" s="11">
        <v>0.0667150601161443</v>
      </c>
      <c r="E4710" s="8">
        <f t="shared" si="1"/>
        <v>0.06112725263</v>
      </c>
      <c r="F4710" s="8"/>
    </row>
    <row r="4711">
      <c r="A4711" s="10">
        <v>44792.208333333336</v>
      </c>
      <c r="B4711" s="11">
        <v>357.04</v>
      </c>
      <c r="C4711" s="11">
        <v>343.95181</v>
      </c>
      <c r="D4711" s="11">
        <v>0.0380523946072561</v>
      </c>
      <c r="E4711" s="8">
        <f t="shared" si="1"/>
        <v>0.06112402653</v>
      </c>
      <c r="F4711" s="8"/>
    </row>
    <row r="4712">
      <c r="A4712" s="10">
        <v>44792.25</v>
      </c>
      <c r="B4712" s="11">
        <v>348.25</v>
      </c>
      <c r="C4712" s="11">
        <v>345.98328</v>
      </c>
      <c r="D4712" s="11">
        <v>0.00655153046702147</v>
      </c>
      <c r="E4712" s="8">
        <f t="shared" si="1"/>
        <v>0.06125673172</v>
      </c>
      <c r="F4712" s="8"/>
    </row>
    <row r="4713">
      <c r="A4713" s="10">
        <v>44792.291666666664</v>
      </c>
      <c r="B4713" s="11">
        <v>346.29</v>
      </c>
      <c r="C4713" s="11">
        <v>347.84547</v>
      </c>
      <c r="D4713" s="11">
        <v>0.00447172705741994</v>
      </c>
      <c r="E4713" s="8">
        <f t="shared" si="1"/>
        <v>0.06018020146</v>
      </c>
      <c r="F4713" s="8"/>
    </row>
    <row r="4714">
      <c r="A4714" s="10">
        <v>44792.333333333336</v>
      </c>
      <c r="B4714" s="11">
        <v>348.82</v>
      </c>
      <c r="C4714" s="11">
        <v>349.22094</v>
      </c>
      <c r="D4714" s="11">
        <v>0.0011480983929543</v>
      </c>
      <c r="E4714" s="8">
        <f t="shared" si="1"/>
        <v>0.05955561249</v>
      </c>
      <c r="F4714" s="8"/>
    </row>
    <row r="4715">
      <c r="A4715" s="10">
        <v>44792.375</v>
      </c>
      <c r="B4715" s="11">
        <v>355.91</v>
      </c>
      <c r="C4715" s="11">
        <v>351.09022</v>
      </c>
      <c r="D4715" s="11">
        <v>0.0137280383372685</v>
      </c>
      <c r="E4715" s="8">
        <f t="shared" si="1"/>
        <v>0.06002099695</v>
      </c>
      <c r="F4715" s="8"/>
    </row>
    <row r="4716">
      <c r="A4716" s="10">
        <v>44792.416666666664</v>
      </c>
      <c r="B4716" s="11">
        <v>366.35</v>
      </c>
      <c r="C4716" s="11">
        <v>353.81523</v>
      </c>
      <c r="D4716" s="11">
        <v>0.0354274461277431</v>
      </c>
      <c r="E4716" s="8">
        <f t="shared" si="1"/>
        <v>0.06100850449</v>
      </c>
      <c r="F4716" s="8"/>
    </row>
    <row r="4717">
      <c r="A4717" s="10">
        <v>44792.458333333336</v>
      </c>
      <c r="B4717" s="11">
        <v>375.07</v>
      </c>
      <c r="C4717" s="11">
        <v>358.12159</v>
      </c>
      <c r="D4717" s="11">
        <v>0.0473258537693858</v>
      </c>
      <c r="E4717" s="8">
        <f t="shared" si="1"/>
        <v>0.06188659935</v>
      </c>
      <c r="F4717" s="8"/>
    </row>
    <row r="4718">
      <c r="A4718" s="10">
        <v>44792.5</v>
      </c>
      <c r="B4718" s="11">
        <v>374.96</v>
      </c>
      <c r="C4718" s="11">
        <v>362.23977</v>
      </c>
      <c r="D4718" s="11">
        <v>0.0351154982237316</v>
      </c>
      <c r="E4718" s="8">
        <f t="shared" si="1"/>
        <v>0.06186700804</v>
      </c>
      <c r="F4718" s="8"/>
    </row>
    <row r="4719">
      <c r="A4719" s="10">
        <v>44792.541666666664</v>
      </c>
      <c r="B4719" s="11">
        <v>373.29</v>
      </c>
      <c r="C4719" s="11">
        <v>364.58715</v>
      </c>
      <c r="D4719" s="11">
        <v>0.0238704243964714</v>
      </c>
      <c r="E4719" s="8">
        <f t="shared" si="1"/>
        <v>0.06098753905</v>
      </c>
      <c r="F4719" s="8"/>
    </row>
    <row r="4720">
      <c r="A4720" s="10">
        <v>44792.583333333336</v>
      </c>
      <c r="B4720" s="11">
        <v>355.47</v>
      </c>
      <c r="C4720" s="11">
        <v>363.7239</v>
      </c>
      <c r="D4720" s="11">
        <v>0.0226927622847989</v>
      </c>
      <c r="E4720" s="8">
        <f t="shared" si="1"/>
        <v>0.05873855326</v>
      </c>
      <c r="F4720" s="8"/>
    </row>
    <row r="4721">
      <c r="A4721" s="10">
        <v>44792.625</v>
      </c>
      <c r="B4721" s="11">
        <v>336.52</v>
      </c>
      <c r="C4721" s="11">
        <v>361.63939</v>
      </c>
      <c r="D4721" s="11">
        <v>0.069459773173492</v>
      </c>
      <c r="E4721" s="8">
        <f t="shared" si="1"/>
        <v>0.05694727432</v>
      </c>
      <c r="F4721" s="8"/>
    </row>
    <row r="4722">
      <c r="A4722" s="10">
        <v>44792.666666666664</v>
      </c>
      <c r="B4722" s="11">
        <v>336.89</v>
      </c>
      <c r="C4722" s="11">
        <v>358.40099</v>
      </c>
      <c r="D4722" s="11">
        <v>0.0600193375581914</v>
      </c>
      <c r="E4722" s="8">
        <f t="shared" si="1"/>
        <v>0.05453052027</v>
      </c>
      <c r="F4722" s="8"/>
    </row>
    <row r="4723">
      <c r="A4723" s="10">
        <v>44792.708333333336</v>
      </c>
      <c r="B4723" s="11">
        <v>336.74</v>
      </c>
      <c r="C4723" s="11">
        <v>355.17451</v>
      </c>
      <c r="D4723" s="11">
        <v>0.0519026829937767</v>
      </c>
      <c r="E4723" s="8">
        <f t="shared" si="1"/>
        <v>0.05132659198</v>
      </c>
      <c r="F4723" s="8"/>
    </row>
    <row r="4724">
      <c r="A4724" s="10">
        <v>44792.75</v>
      </c>
      <c r="B4724" s="11">
        <v>348.7</v>
      </c>
      <c r="C4724" s="11">
        <v>352.29231</v>
      </c>
      <c r="D4724" s="11">
        <v>0.0101969583156668</v>
      </c>
      <c r="E4724" s="8">
        <f t="shared" si="1"/>
        <v>0.04662825983</v>
      </c>
      <c r="F4724" s="8"/>
    </row>
    <row r="4725">
      <c r="A4725" s="10">
        <v>44792.791666666664</v>
      </c>
      <c r="B4725" s="11">
        <v>351.51</v>
      </c>
      <c r="C4725" s="11">
        <v>350.34932</v>
      </c>
      <c r="D4725" s="11">
        <v>0.00331292208587707</v>
      </c>
      <c r="E4725" s="8">
        <f t="shared" si="1"/>
        <v>0.04208370478</v>
      </c>
      <c r="F4725" s="8"/>
    </row>
    <row r="4726">
      <c r="A4726" s="10">
        <v>44792.833333333336</v>
      </c>
      <c r="B4726" s="11">
        <v>348.03</v>
      </c>
      <c r="C4726" s="11">
        <v>348.7243</v>
      </c>
      <c r="D4726" s="11">
        <v>0.00199097109091639</v>
      </c>
      <c r="E4726" s="8">
        <f t="shared" si="1"/>
        <v>0.03772250265</v>
      </c>
      <c r="F4726" s="8"/>
    </row>
    <row r="4727">
      <c r="A4727" s="10">
        <v>44792.875</v>
      </c>
      <c r="B4727" s="11">
        <v>340.87</v>
      </c>
      <c r="C4727" s="11">
        <v>348.21252</v>
      </c>
      <c r="D4727" s="11">
        <v>0.0210863182059047</v>
      </c>
      <c r="E4727" s="8">
        <f t="shared" si="1"/>
        <v>0.03451145624</v>
      </c>
      <c r="F4727" s="8"/>
    </row>
    <row r="4728">
      <c r="A4728" s="10">
        <v>44792.916666666664</v>
      </c>
      <c r="B4728" s="11">
        <v>333.48</v>
      </c>
      <c r="C4728" s="11">
        <v>349.19795</v>
      </c>
      <c r="D4728" s="11">
        <v>0.0450115758125154</v>
      </c>
      <c r="E4728" s="8">
        <f t="shared" si="1"/>
        <v>0.03293648094</v>
      </c>
      <c r="F4728" s="8"/>
    </row>
    <row r="4729">
      <c r="A4729" s="10">
        <v>44792.958333333336</v>
      </c>
      <c r="B4729" s="11">
        <v>327.26</v>
      </c>
      <c r="C4729" s="11">
        <v>350.95586</v>
      </c>
      <c r="D4729" s="11">
        <v>0.0675180633826715</v>
      </c>
      <c r="E4729" s="8">
        <f t="shared" si="1"/>
        <v>0.03264517127</v>
      </c>
      <c r="F4729" s="8"/>
    </row>
    <row r="4730">
      <c r="A4730" s="10">
        <v>44793.0</v>
      </c>
      <c r="B4730" s="11">
        <v>327.92</v>
      </c>
      <c r="C4730" s="11">
        <v>362.76875</v>
      </c>
      <c r="D4730" s="11">
        <v>0.0960632634426201</v>
      </c>
      <c r="E4730" s="8">
        <f t="shared" si="1"/>
        <v>0.03660614811</v>
      </c>
      <c r="F4730" s="8"/>
    </row>
    <row r="4731">
      <c r="A4731" s="10">
        <v>44793.041666666664</v>
      </c>
      <c r="B4731" s="11">
        <v>339.38</v>
      </c>
      <c r="C4731" s="11">
        <v>361.39962</v>
      </c>
      <c r="D4731" s="11">
        <v>0.0609287303622511</v>
      </c>
      <c r="E4731" s="8">
        <f t="shared" si="1"/>
        <v>0.03836619537</v>
      </c>
      <c r="F4731" s="8"/>
    </row>
    <row r="4732">
      <c r="A4732" s="10">
        <v>44793.083333333336</v>
      </c>
      <c r="B4732" s="11">
        <v>336.17</v>
      </c>
      <c r="C4732" s="11">
        <v>355.38475</v>
      </c>
      <c r="D4732" s="11">
        <v>0.0540674578748806</v>
      </c>
      <c r="E4732" s="8">
        <f t="shared" si="1"/>
        <v>0.03832768148</v>
      </c>
      <c r="F4732" s="8"/>
    </row>
    <row r="4733">
      <c r="A4733" s="10">
        <v>44793.125</v>
      </c>
      <c r="B4733" s="11">
        <v>326.61</v>
      </c>
      <c r="C4733" s="11">
        <v>344.85432</v>
      </c>
      <c r="D4733" s="11">
        <v>0.0529044264256279</v>
      </c>
      <c r="E4733" s="8">
        <f t="shared" si="1"/>
        <v>0.03706505477</v>
      </c>
      <c r="F4733" s="8"/>
    </row>
    <row r="4734">
      <c r="A4734" s="10">
        <v>44793.166666666664</v>
      </c>
      <c r="B4734" s="11">
        <v>310.22</v>
      </c>
      <c r="C4734" s="11">
        <v>332.22576</v>
      </c>
      <c r="D4734" s="11">
        <v>0.0662373682281589</v>
      </c>
      <c r="E4734" s="8">
        <f t="shared" si="1"/>
        <v>0.03704515094</v>
      </c>
      <c r="F4734" s="8"/>
    </row>
    <row r="4735">
      <c r="A4735" s="10">
        <v>44793.208333333336</v>
      </c>
      <c r="B4735" s="11">
        <v>301.06</v>
      </c>
      <c r="C4735" s="11">
        <v>320.46084</v>
      </c>
      <c r="D4735" s="11">
        <v>0.0605404391999971</v>
      </c>
      <c r="E4735" s="8">
        <f t="shared" si="1"/>
        <v>0.0379821528</v>
      </c>
      <c r="F4735" s="8"/>
    </row>
    <row r="4736">
      <c r="A4736" s="10">
        <v>44793.25</v>
      </c>
      <c r="B4736" s="11">
        <v>302.86</v>
      </c>
      <c r="C4736" s="11">
        <v>312.20284</v>
      </c>
      <c r="D4736" s="11">
        <v>0.0299255445594279</v>
      </c>
      <c r="E4736" s="8">
        <f t="shared" si="1"/>
        <v>0.03895607005</v>
      </c>
      <c r="F4736" s="8"/>
    </row>
    <row r="4737">
      <c r="A4737" s="10">
        <v>44793.291666666664</v>
      </c>
      <c r="B4737" s="11">
        <v>312.91</v>
      </c>
      <c r="C4737" s="11">
        <v>307.81237</v>
      </c>
      <c r="D4737" s="11">
        <v>0.0165608354206169</v>
      </c>
      <c r="E4737" s="8">
        <f t="shared" si="1"/>
        <v>0.0394597829</v>
      </c>
      <c r="F4737" s="8"/>
    </row>
    <row r="4738">
      <c r="A4738" s="10">
        <v>44793.333333333336</v>
      </c>
      <c r="B4738" s="11">
        <v>314.13</v>
      </c>
      <c r="C4738" s="11">
        <v>307.4519</v>
      </c>
      <c r="D4738" s="11">
        <v>0.0217207960009353</v>
      </c>
      <c r="E4738" s="8">
        <f t="shared" si="1"/>
        <v>0.04031697864</v>
      </c>
      <c r="F4738" s="8"/>
    </row>
    <row r="4739">
      <c r="A4739" s="10">
        <v>44793.375</v>
      </c>
      <c r="B4739" s="11">
        <v>312.37</v>
      </c>
      <c r="C4739" s="11">
        <v>310.54416</v>
      </c>
      <c r="D4739" s="11">
        <v>0.00587948586764609</v>
      </c>
      <c r="E4739" s="8">
        <f t="shared" si="1"/>
        <v>0.03998995562</v>
      </c>
      <c r="F4739" s="8"/>
    </row>
    <row r="4740">
      <c r="A4740" s="10">
        <v>44793.416666666664</v>
      </c>
      <c r="B4740" s="11">
        <v>314.42</v>
      </c>
      <c r="C4740" s="11">
        <v>316.57999</v>
      </c>
      <c r="D4740" s="11">
        <v>0.00682288858496708</v>
      </c>
      <c r="E4740" s="8">
        <f t="shared" si="1"/>
        <v>0.03879809905</v>
      </c>
      <c r="F4740" s="8"/>
    </row>
    <row r="4741">
      <c r="A4741" s="10">
        <v>44793.458333333336</v>
      </c>
      <c r="B4741" s="11">
        <v>314.79</v>
      </c>
      <c r="C4741" s="11">
        <v>324.85191</v>
      </c>
      <c r="D4741" s="11">
        <v>0.0309738366629888</v>
      </c>
      <c r="E4741" s="8">
        <f t="shared" si="1"/>
        <v>0.03811676501</v>
      </c>
      <c r="F4741" s="8"/>
    </row>
    <row r="4742">
      <c r="A4742" s="10">
        <v>44793.5</v>
      </c>
      <c r="B4742" s="11">
        <v>316.58</v>
      </c>
      <c r="C4742" s="11">
        <v>332.47887</v>
      </c>
      <c r="D4742" s="11">
        <v>0.047819189231484</v>
      </c>
      <c r="E4742" s="8">
        <f t="shared" si="1"/>
        <v>0.03864608547</v>
      </c>
      <c r="F4742" s="8"/>
    </row>
    <row r="4743">
      <c r="A4743" s="10">
        <v>44793.541666666664</v>
      </c>
      <c r="B4743" s="11">
        <v>320.93</v>
      </c>
      <c r="C4743" s="11">
        <v>336.78403</v>
      </c>
      <c r="D4743" s="11">
        <v>0.0470747677673432</v>
      </c>
      <c r="E4743" s="8">
        <f t="shared" si="1"/>
        <v>0.03961293311</v>
      </c>
      <c r="F4743" s="8"/>
    </row>
    <row r="4744">
      <c r="A4744" s="10">
        <v>44793.583333333336</v>
      </c>
      <c r="B4744" s="11">
        <v>317.87</v>
      </c>
      <c r="C4744" s="11">
        <v>337.09754</v>
      </c>
      <c r="D4744" s="11">
        <v>0.057038505828313</v>
      </c>
      <c r="E4744" s="8">
        <f t="shared" si="1"/>
        <v>0.04104400575</v>
      </c>
      <c r="F4744" s="8"/>
    </row>
    <row r="4745">
      <c r="A4745" s="10">
        <v>44793.625</v>
      </c>
      <c r="B4745" s="11">
        <v>299.29</v>
      </c>
      <c r="C4745" s="11">
        <v>336.49581</v>
      </c>
      <c r="D4745" s="11">
        <v>0.110568419856401</v>
      </c>
      <c r="E4745" s="8">
        <f t="shared" si="1"/>
        <v>0.04275686603</v>
      </c>
      <c r="F4745" s="8"/>
    </row>
    <row r="4746">
      <c r="A4746" s="10">
        <v>44793.666666666664</v>
      </c>
      <c r="B4746" s="11">
        <v>300.35</v>
      </c>
      <c r="C4746" s="11">
        <v>335.81251</v>
      </c>
      <c r="D4746" s="11">
        <v>0.105602111130404</v>
      </c>
      <c r="E4746" s="8">
        <f t="shared" si="1"/>
        <v>0.04465614826</v>
      </c>
      <c r="F4746" s="8"/>
    </row>
    <row r="4747">
      <c r="A4747" s="10">
        <v>44793.708333333336</v>
      </c>
      <c r="B4747" s="11">
        <v>307.99</v>
      </c>
      <c r="C4747" s="11">
        <v>336.75685</v>
      </c>
      <c r="D4747" s="11">
        <v>0.0854232066845855</v>
      </c>
      <c r="E4747" s="8">
        <f t="shared" si="1"/>
        <v>0.04605283675</v>
      </c>
      <c r="F4747" s="8"/>
    </row>
    <row r="4748">
      <c r="A4748" s="10">
        <v>44793.75</v>
      </c>
      <c r="B4748" s="11">
        <v>317.04</v>
      </c>
      <c r="C4748" s="11">
        <v>338.16583</v>
      </c>
      <c r="D4748" s="11">
        <v>0.0624718056227029</v>
      </c>
      <c r="E4748" s="8">
        <f t="shared" si="1"/>
        <v>0.04823095539</v>
      </c>
      <c r="F4748" s="8"/>
    </row>
    <row r="4749">
      <c r="A4749" s="10">
        <v>44793.791666666664</v>
      </c>
      <c r="B4749" s="11">
        <v>322.24</v>
      </c>
      <c r="C4749" s="11">
        <v>339.64402</v>
      </c>
      <c r="D4749" s="11">
        <v>0.0512419444334689</v>
      </c>
      <c r="E4749" s="8">
        <f t="shared" si="1"/>
        <v>0.05022799799</v>
      </c>
      <c r="F4749" s="8"/>
    </row>
    <row r="4750">
      <c r="A4750" s="10">
        <v>44793.833333333336</v>
      </c>
      <c r="B4750" s="11">
        <v>313.28</v>
      </c>
      <c r="C4750" s="11">
        <v>341.58623</v>
      </c>
      <c r="D4750" s="11">
        <v>0.0828670113546439</v>
      </c>
      <c r="E4750" s="8">
        <f t="shared" si="1"/>
        <v>0.053597833</v>
      </c>
      <c r="F4750" s="8"/>
    </row>
    <row r="4751">
      <c r="A4751" s="10">
        <v>44793.875</v>
      </c>
      <c r="B4751" s="11">
        <v>296.17</v>
      </c>
      <c r="C4751" s="11">
        <v>344.47319</v>
      </c>
      <c r="D4751" s="11">
        <v>0.14022336542359</v>
      </c>
      <c r="E4751" s="8">
        <f t="shared" si="1"/>
        <v>0.05856187663</v>
      </c>
      <c r="F4751" s="8"/>
    </row>
    <row r="4752">
      <c r="A4752" s="10">
        <v>44793.916666666664</v>
      </c>
      <c r="B4752" s="11">
        <v>295.13</v>
      </c>
      <c r="C4752" s="11">
        <v>347.73995</v>
      </c>
      <c r="D4752" s="11">
        <v>0.151291072538545</v>
      </c>
      <c r="E4752" s="8">
        <f t="shared" si="1"/>
        <v>0.062990189</v>
      </c>
      <c r="F4752" s="8"/>
    </row>
    <row r="4753">
      <c r="A4753" s="10">
        <v>44793.958333333336</v>
      </c>
      <c r="B4753" s="11">
        <v>306.74</v>
      </c>
      <c r="C4753" s="11">
        <v>350.40744</v>
      </c>
      <c r="D4753" s="11">
        <v>0.12461904347693</v>
      </c>
      <c r="E4753" s="8">
        <f t="shared" si="1"/>
        <v>0.0653693965</v>
      </c>
      <c r="F4753" s="8"/>
    </row>
    <row r="4754">
      <c r="A4754" s="10">
        <v>44794.0</v>
      </c>
      <c r="B4754" s="11">
        <v>315.2</v>
      </c>
      <c r="C4754" s="11">
        <v>373.53381</v>
      </c>
      <c r="D4754" s="11">
        <v>0.156167416277525</v>
      </c>
      <c r="E4754" s="8">
        <f t="shared" si="1"/>
        <v>0.0678737362</v>
      </c>
      <c r="F4754" s="8"/>
    </row>
    <row r="4755">
      <c r="A4755" s="10">
        <v>44794.041666666664</v>
      </c>
      <c r="B4755" s="11">
        <v>330.42</v>
      </c>
      <c r="C4755" s="11">
        <v>368.56156</v>
      </c>
      <c r="D4755" s="11">
        <v>0.103487623614356</v>
      </c>
      <c r="E4755" s="8">
        <f t="shared" si="1"/>
        <v>0.06964702342</v>
      </c>
      <c r="F4755" s="8"/>
    </row>
    <row r="4756">
      <c r="A4756" s="10">
        <v>44794.083333333336</v>
      </c>
      <c r="B4756" s="11">
        <v>336.51</v>
      </c>
      <c r="C4756" s="11">
        <v>359.864</v>
      </c>
      <c r="D4756" s="11">
        <v>0.0648967387679789</v>
      </c>
      <c r="E4756" s="8">
        <f t="shared" si="1"/>
        <v>0.07009824346</v>
      </c>
      <c r="F4756" s="8"/>
    </row>
    <row r="4757">
      <c r="A4757" s="10">
        <v>44794.125</v>
      </c>
      <c r="B4757" s="11">
        <v>333.67</v>
      </c>
      <c r="C4757" s="11">
        <v>348.70931</v>
      </c>
      <c r="D4757" s="11">
        <v>0.0431285015017236</v>
      </c>
      <c r="E4757" s="8">
        <f t="shared" si="1"/>
        <v>0.06969091325</v>
      </c>
      <c r="F4757" s="8"/>
    </row>
    <row r="4758">
      <c r="A4758" s="10">
        <v>44794.166666666664</v>
      </c>
      <c r="B4758" s="11">
        <v>321.0</v>
      </c>
      <c r="C4758" s="11">
        <v>337.30144</v>
      </c>
      <c r="D4758" s="11">
        <v>0.0483289961643804</v>
      </c>
      <c r="E4758" s="8">
        <f t="shared" si="1"/>
        <v>0.06894473108</v>
      </c>
      <c r="F4758" s="8"/>
    </row>
    <row r="4759">
      <c r="A4759" s="10">
        <v>44794.208333333336</v>
      </c>
      <c r="B4759" s="11">
        <v>324.01</v>
      </c>
      <c r="C4759" s="11">
        <v>327.47991</v>
      </c>
      <c r="D4759" s="11">
        <v>0.0105957950214412</v>
      </c>
      <c r="E4759" s="8">
        <f t="shared" si="1"/>
        <v>0.06686370424</v>
      </c>
      <c r="F4759" s="8"/>
    </row>
    <row r="4760">
      <c r="A4760" s="10">
        <v>44794.25</v>
      </c>
      <c r="B4760" s="11">
        <v>331.26</v>
      </c>
      <c r="C4760" s="11">
        <v>320.50891</v>
      </c>
      <c r="D4760" s="11">
        <v>0.0335438100613177</v>
      </c>
      <c r="E4760" s="8">
        <f t="shared" si="1"/>
        <v>0.0670144653</v>
      </c>
      <c r="F4760" s="8"/>
    </row>
    <row r="4761">
      <c r="A4761" s="10">
        <v>44794.291666666664</v>
      </c>
      <c r="B4761" s="11">
        <v>334.73</v>
      </c>
      <c r="C4761" s="11">
        <v>316.13581</v>
      </c>
      <c r="D4761" s="11">
        <v>0.0588170950959337</v>
      </c>
      <c r="E4761" s="8">
        <f t="shared" si="1"/>
        <v>0.06877514279</v>
      </c>
      <c r="F4761" s="8"/>
    </row>
    <row r="4762">
      <c r="A4762" s="10">
        <v>44794.333333333336</v>
      </c>
      <c r="B4762" s="11">
        <v>327.51</v>
      </c>
      <c r="C4762" s="11">
        <v>314.55799</v>
      </c>
      <c r="D4762" s="11">
        <v>0.0411752694630327</v>
      </c>
      <c r="E4762" s="8">
        <f t="shared" si="1"/>
        <v>0.06958574585</v>
      </c>
      <c r="F4762" s="8"/>
    </row>
    <row r="4763">
      <c r="A4763" s="10">
        <v>44794.375</v>
      </c>
      <c r="B4763" s="11">
        <v>324.02</v>
      </c>
      <c r="C4763" s="11">
        <v>315.80002</v>
      </c>
      <c r="D4763" s="11">
        <v>0.0260290673825795</v>
      </c>
      <c r="E4763" s="8">
        <f t="shared" si="1"/>
        <v>0.07042531175</v>
      </c>
      <c r="F4763" s="8"/>
    </row>
    <row r="4764">
      <c r="A4764" s="10">
        <v>44794.416666666664</v>
      </c>
      <c r="B4764" s="11">
        <v>323.79</v>
      </c>
      <c r="C4764" s="11">
        <v>320.25154</v>
      </c>
      <c r="D4764" s="11">
        <v>0.0110490022936346</v>
      </c>
      <c r="E4764" s="8">
        <f t="shared" si="1"/>
        <v>0.07060139982</v>
      </c>
      <c r="F4764" s="8"/>
    </row>
    <row r="4765">
      <c r="A4765" s="10">
        <v>44794.458333333336</v>
      </c>
      <c r="B4765" s="11">
        <v>326.3</v>
      </c>
      <c r="C4765" s="11">
        <v>328.60091</v>
      </c>
      <c r="D4765" s="11">
        <v>0.00700214129047904</v>
      </c>
      <c r="E4765" s="8">
        <f t="shared" si="1"/>
        <v>0.06960257918</v>
      </c>
      <c r="F4765" s="8"/>
    </row>
    <row r="4766">
      <c r="A4766" s="10">
        <v>44794.5</v>
      </c>
      <c r="B4766" s="11">
        <v>330.79</v>
      </c>
      <c r="C4766" s="11">
        <v>338.07125</v>
      </c>
      <c r="D4766" s="11">
        <v>0.0215376196585778</v>
      </c>
      <c r="E4766" s="8">
        <f t="shared" si="1"/>
        <v>0.06850751378</v>
      </c>
      <c r="F4766" s="8"/>
    </row>
    <row r="4767">
      <c r="A4767" s="10">
        <v>44794.541666666664</v>
      </c>
      <c r="B4767" s="11">
        <v>334.04</v>
      </c>
      <c r="C4767" s="11">
        <v>345.20294</v>
      </c>
      <c r="D4767" s="11">
        <v>0.0323373259799003</v>
      </c>
      <c r="E4767" s="8">
        <f t="shared" si="1"/>
        <v>0.06789345371</v>
      </c>
      <c r="F4767" s="8"/>
    </row>
    <row r="4768">
      <c r="A4768" s="10">
        <v>44794.583333333336</v>
      </c>
      <c r="B4768" s="11">
        <v>327.65</v>
      </c>
      <c r="C4768" s="11">
        <v>348.91454</v>
      </c>
      <c r="D4768" s="11">
        <v>0.0609448376671262</v>
      </c>
      <c r="E4768" s="8">
        <f t="shared" si="1"/>
        <v>0.06805621753</v>
      </c>
      <c r="F4768" s="8"/>
    </row>
    <row r="4769">
      <c r="A4769" s="10">
        <v>44794.625</v>
      </c>
      <c r="B4769" s="11">
        <v>319.1</v>
      </c>
      <c r="C4769" s="11">
        <v>352.10005</v>
      </c>
      <c r="D4769" s="11">
        <v>0.0937235027373611</v>
      </c>
      <c r="E4769" s="8">
        <f t="shared" si="1"/>
        <v>0.06735434599</v>
      </c>
      <c r="F4769" s="8"/>
    </row>
    <row r="4770">
      <c r="A4770" s="10">
        <v>44794.666666666664</v>
      </c>
      <c r="B4770" s="11">
        <v>319.94</v>
      </c>
      <c r="C4770" s="11">
        <v>354.26552</v>
      </c>
      <c r="D4770" s="11">
        <v>0.0968920712351571</v>
      </c>
      <c r="E4770" s="8">
        <f t="shared" si="1"/>
        <v>0.06699142766</v>
      </c>
      <c r="F4770" s="8"/>
    </row>
    <row r="4771">
      <c r="A4771" s="10">
        <v>44794.708333333336</v>
      </c>
      <c r="B4771" s="11">
        <v>318.44</v>
      </c>
      <c r="C4771" s="11">
        <v>356.78097</v>
      </c>
      <c r="D4771" s="11">
        <v>0.107463607153711</v>
      </c>
      <c r="E4771" s="8">
        <f t="shared" si="1"/>
        <v>0.06790977768</v>
      </c>
      <c r="F4771" s="8"/>
    </row>
    <row r="4772">
      <c r="A4772" s="10">
        <v>44794.75</v>
      </c>
      <c r="B4772" s="11">
        <v>322.13</v>
      </c>
      <c r="C4772" s="11">
        <v>359.34955</v>
      </c>
      <c r="D4772" s="11">
        <v>0.10357477837387</v>
      </c>
      <c r="E4772" s="8">
        <f t="shared" si="1"/>
        <v>0.06962240154</v>
      </c>
      <c r="F4772" s="8"/>
    </row>
    <row r="4773">
      <c r="A4773" s="10">
        <v>44794.791666666664</v>
      </c>
      <c r="B4773" s="11">
        <v>326.7</v>
      </c>
      <c r="C4773" s="11">
        <v>361.33192</v>
      </c>
      <c r="D4773" s="11">
        <v>0.095845171940525</v>
      </c>
      <c r="E4773" s="8">
        <f t="shared" si="1"/>
        <v>0.07148086935</v>
      </c>
      <c r="F4773" s="8"/>
    </row>
    <row r="4774">
      <c r="A4774" s="10">
        <v>44794.833333333336</v>
      </c>
      <c r="B4774" s="11">
        <v>328.01</v>
      </c>
      <c r="C4774" s="11">
        <v>361.82025</v>
      </c>
      <c r="D4774" s="11">
        <v>0.0934448804344146</v>
      </c>
      <c r="E4774" s="8">
        <f t="shared" si="1"/>
        <v>0.0719216139</v>
      </c>
      <c r="F4774" s="8"/>
    </row>
    <row r="4775">
      <c r="A4775" s="10">
        <v>44794.875</v>
      </c>
      <c r="B4775" s="11">
        <v>329.52</v>
      </c>
      <c r="C4775" s="11">
        <v>361.59557</v>
      </c>
      <c r="D4775" s="11">
        <v>0.0887056497954331</v>
      </c>
      <c r="E4775" s="8">
        <f t="shared" si="1"/>
        <v>0.06977504241</v>
      </c>
      <c r="F4775" s="8"/>
    </row>
    <row r="4776">
      <c r="A4776" s="10">
        <v>44794.916666666664</v>
      </c>
      <c r="B4776" s="11">
        <v>333.49</v>
      </c>
      <c r="C4776" s="11">
        <v>361.68732</v>
      </c>
      <c r="D4776" s="11">
        <v>0.077960488081252</v>
      </c>
      <c r="E4776" s="8">
        <f t="shared" si="1"/>
        <v>0.06671960139</v>
      </c>
      <c r="F4776" s="8"/>
    </row>
    <row r="4777">
      <c r="A4777" s="10">
        <v>44794.958333333336</v>
      </c>
      <c r="B4777" s="11">
        <v>335.2</v>
      </c>
      <c r="C4777" s="11">
        <v>361.7441</v>
      </c>
      <c r="D4777" s="11">
        <v>0.0733781145290276</v>
      </c>
      <c r="E4777" s="8">
        <f t="shared" si="1"/>
        <v>0.06458456269</v>
      </c>
      <c r="F4777" s="8"/>
    </row>
    <row r="4778">
      <c r="A4778" s="10">
        <v>44795.0</v>
      </c>
      <c r="B4778" s="11">
        <v>335.84</v>
      </c>
      <c r="C4778" s="11">
        <v>368.73574</v>
      </c>
      <c r="D4778" s="11">
        <v>0.089212236383704</v>
      </c>
      <c r="E4778" s="8">
        <f t="shared" si="1"/>
        <v>0.06179476353</v>
      </c>
      <c r="F4778" s="8"/>
    </row>
    <row r="4779">
      <c r="A4779" s="10">
        <v>44795.041666666664</v>
      </c>
      <c r="B4779" s="11">
        <v>349.23</v>
      </c>
      <c r="C4779" s="11">
        <v>370.75074</v>
      </c>
      <c r="D4779" s="11">
        <v>0.0580463844792325</v>
      </c>
      <c r="E4779" s="8">
        <f t="shared" si="1"/>
        <v>0.05990137856</v>
      </c>
      <c r="F4779" s="8"/>
    </row>
    <row r="4780">
      <c r="A4780" s="10">
        <v>44795.083333333336</v>
      </c>
      <c r="B4780" s="11">
        <v>358.48</v>
      </c>
      <c r="C4780" s="11">
        <v>371.41808</v>
      </c>
      <c r="D4780" s="11">
        <v>0.034834276242018</v>
      </c>
      <c r="E4780" s="8">
        <f t="shared" si="1"/>
        <v>0.05864877596</v>
      </c>
      <c r="F4780" s="8"/>
    </row>
    <row r="4781">
      <c r="A4781" s="10">
        <v>44795.125</v>
      </c>
      <c r="B4781" s="11">
        <v>360.22</v>
      </c>
      <c r="C4781" s="11">
        <v>371.13186</v>
      </c>
      <c r="D4781" s="11">
        <v>0.0294015717217055</v>
      </c>
      <c r="E4781" s="8">
        <f t="shared" si="1"/>
        <v>0.05807682055</v>
      </c>
      <c r="F4781" s="8"/>
    </row>
    <row r="4782">
      <c r="A4782" s="10">
        <v>44795.166666666664</v>
      </c>
      <c r="B4782" s="11">
        <v>359.28</v>
      </c>
      <c r="C4782" s="11">
        <v>370.74986</v>
      </c>
      <c r="D4782" s="11">
        <v>0.0309369233477257</v>
      </c>
      <c r="E4782" s="8">
        <f t="shared" si="1"/>
        <v>0.05735215085</v>
      </c>
      <c r="F4782" s="8"/>
    </row>
    <row r="4783">
      <c r="A4783" s="10">
        <v>44795.208333333336</v>
      </c>
      <c r="B4783" s="11">
        <v>349.17</v>
      </c>
      <c r="C4783" s="11">
        <v>371.04388</v>
      </c>
      <c r="D4783" s="11">
        <v>0.0589522727069369</v>
      </c>
      <c r="E4783" s="8">
        <f t="shared" si="1"/>
        <v>0.05936700409</v>
      </c>
      <c r="F4783" s="8"/>
    </row>
    <row r="4784">
      <c r="A4784" s="10">
        <v>44795.25</v>
      </c>
      <c r="B4784" s="11">
        <v>340.21</v>
      </c>
      <c r="C4784" s="11">
        <v>372.28536</v>
      </c>
      <c r="D4784" s="11">
        <v>0.0861579945018521</v>
      </c>
      <c r="E4784" s="8">
        <f t="shared" si="1"/>
        <v>0.06155926177</v>
      </c>
      <c r="F4784" s="8"/>
    </row>
    <row r="4785">
      <c r="A4785" s="10">
        <v>44795.291666666664</v>
      </c>
      <c r="B4785" s="11">
        <v>337.41</v>
      </c>
      <c r="C4785" s="11">
        <v>372.86112</v>
      </c>
      <c r="D4785" s="11">
        <v>0.0950786180119825</v>
      </c>
      <c r="E4785" s="8">
        <f t="shared" si="1"/>
        <v>0.06307015856</v>
      </c>
      <c r="F4785" s="8"/>
    </row>
    <row r="4786">
      <c r="A4786" s="10">
        <v>44795.333333333336</v>
      </c>
      <c r="B4786" s="11">
        <v>331.94</v>
      </c>
      <c r="C4786" s="11">
        <v>372.84417</v>
      </c>
      <c r="D4786" s="11">
        <v>0.109708487596842</v>
      </c>
      <c r="E4786" s="8">
        <f t="shared" si="1"/>
        <v>0.06592570931</v>
      </c>
      <c r="F4786" s="8"/>
    </row>
    <row r="4787">
      <c r="A4787" s="10">
        <v>44795.375</v>
      </c>
      <c r="B4787" s="11">
        <v>330.2</v>
      </c>
      <c r="C4787" s="11">
        <v>372.78855</v>
      </c>
      <c r="D4787" s="11">
        <v>0.114243181556944</v>
      </c>
      <c r="E4787" s="8">
        <f t="shared" si="1"/>
        <v>0.0696012974</v>
      </c>
      <c r="F4787" s="8"/>
    </row>
    <row r="4788">
      <c r="A4788" s="10">
        <v>44795.416666666664</v>
      </c>
      <c r="B4788" s="11">
        <v>333.48</v>
      </c>
      <c r="C4788" s="11">
        <v>372.9892</v>
      </c>
      <c r="D4788" s="11">
        <v>0.105925855225834</v>
      </c>
      <c r="E4788" s="8">
        <f t="shared" si="1"/>
        <v>0.07355449961</v>
      </c>
      <c r="F4788" s="8"/>
    </row>
    <row r="4789">
      <c r="A4789" s="10">
        <v>44795.458333333336</v>
      </c>
      <c r="B4789" s="11">
        <v>335.04</v>
      </c>
      <c r="C4789" s="11">
        <v>375.00711</v>
      </c>
      <c r="D4789" s="11">
        <v>0.10657693930123</v>
      </c>
      <c r="E4789" s="8">
        <f t="shared" si="1"/>
        <v>0.07770344953</v>
      </c>
      <c r="F4789" s="8"/>
    </row>
    <row r="4790">
      <c r="A4790" s="10">
        <v>44795.5</v>
      </c>
      <c r="B4790" s="11">
        <v>332.48</v>
      </c>
      <c r="C4790" s="11">
        <v>377.44536</v>
      </c>
      <c r="D4790" s="11">
        <v>0.119130779618008</v>
      </c>
      <c r="E4790" s="8">
        <f t="shared" si="1"/>
        <v>0.08176983119</v>
      </c>
      <c r="F4790" s="8"/>
    </row>
    <row r="4791">
      <c r="A4791" s="10">
        <v>44795.541666666664</v>
      </c>
      <c r="B4791" s="11">
        <v>330.51</v>
      </c>
      <c r="C4791" s="11">
        <v>379.06927</v>
      </c>
      <c r="D4791" s="11">
        <v>0.128101309821289</v>
      </c>
      <c r="E4791" s="8">
        <f t="shared" si="1"/>
        <v>0.08575999719</v>
      </c>
      <c r="F4791" s="8"/>
    </row>
    <row r="4792">
      <c r="A4792" s="10">
        <v>44795.583333333336</v>
      </c>
      <c r="B4792" s="11">
        <v>318.75</v>
      </c>
      <c r="C4792" s="11">
        <v>378.70238</v>
      </c>
      <c r="D4792" s="11">
        <v>0.158310016430316</v>
      </c>
      <c r="E4792" s="8">
        <f t="shared" si="1"/>
        <v>0.08981687963</v>
      </c>
      <c r="F4792" s="8"/>
    </row>
    <row r="4793">
      <c r="A4793" s="10">
        <v>44795.625</v>
      </c>
      <c r="B4793" s="11">
        <v>300.48</v>
      </c>
      <c r="C4793" s="11">
        <v>377.79997</v>
      </c>
      <c r="D4793" s="11">
        <v>0.20465848634133</v>
      </c>
      <c r="E4793" s="8">
        <f t="shared" si="1"/>
        <v>0.09443917062</v>
      </c>
      <c r="F4793" s="8"/>
    </row>
    <row r="4794">
      <c r="A4794" s="10">
        <v>44795.666666666664</v>
      </c>
      <c r="B4794" s="11">
        <v>292.26</v>
      </c>
      <c r="C4794" s="11">
        <v>375.73947</v>
      </c>
      <c r="D4794" s="11">
        <v>0.222173811018576</v>
      </c>
      <c r="E4794" s="8">
        <f t="shared" si="1"/>
        <v>0.09965924311</v>
      </c>
      <c r="F4794" s="8"/>
    </row>
    <row r="4795">
      <c r="A4795" s="10">
        <v>44795.708333333336</v>
      </c>
      <c r="B4795" s="11">
        <v>294.79</v>
      </c>
      <c r="C4795" s="11">
        <v>373.88389</v>
      </c>
      <c r="D4795" s="11">
        <v>0.211546664928515</v>
      </c>
      <c r="E4795" s="8">
        <f t="shared" si="1"/>
        <v>0.1039960372</v>
      </c>
      <c r="F4795" s="8"/>
    </row>
    <row r="4796">
      <c r="A4796" s="10">
        <v>44795.75</v>
      </c>
      <c r="B4796" s="11">
        <v>309.49</v>
      </c>
      <c r="C4796" s="11">
        <v>372.6373</v>
      </c>
      <c r="D4796" s="11">
        <v>0.169460491475222</v>
      </c>
      <c r="E4796" s="8">
        <f t="shared" si="1"/>
        <v>0.1067412752</v>
      </c>
      <c r="F4796" s="8"/>
    </row>
    <row r="4797">
      <c r="A4797" s="10">
        <v>44795.791666666664</v>
      </c>
      <c r="B4797" s="11">
        <v>318.51</v>
      </c>
      <c r="C4797" s="11">
        <v>371.79213</v>
      </c>
      <c r="D4797" s="11">
        <v>0.143311613400746</v>
      </c>
      <c r="E4797" s="8">
        <f t="shared" si="1"/>
        <v>0.1087190436</v>
      </c>
      <c r="F4797" s="8"/>
    </row>
    <row r="4798">
      <c r="A4798" s="10">
        <v>44795.833333333336</v>
      </c>
      <c r="B4798" s="11">
        <v>317.28</v>
      </c>
      <c r="C4798" s="11">
        <v>369.89209</v>
      </c>
      <c r="D4798" s="11">
        <v>0.142236320868608</v>
      </c>
      <c r="E4798" s="8">
        <f t="shared" si="1"/>
        <v>0.1107520203</v>
      </c>
      <c r="F4798" s="8"/>
    </row>
    <row r="4799">
      <c r="A4799" s="10">
        <v>44795.875</v>
      </c>
      <c r="B4799" s="11">
        <v>316.13</v>
      </c>
      <c r="C4799" s="11">
        <v>367.4225</v>
      </c>
      <c r="D4799" s="11">
        <v>0.139600868210302</v>
      </c>
      <c r="E4799" s="8">
        <f t="shared" si="1"/>
        <v>0.1128726544</v>
      </c>
      <c r="F4799" s="8"/>
    </row>
    <row r="4800">
      <c r="A4800" s="10">
        <v>44795.916666666664</v>
      </c>
      <c r="B4800" s="11">
        <v>321.25</v>
      </c>
      <c r="C4800" s="11">
        <v>365.09294</v>
      </c>
      <c r="D4800" s="11">
        <v>0.120087066049537</v>
      </c>
      <c r="E4800" s="8">
        <f t="shared" si="1"/>
        <v>0.1146279285</v>
      </c>
      <c r="F4800" s="8"/>
    </row>
    <row r="4801">
      <c r="A4801" s="10">
        <v>44795.958333333336</v>
      </c>
      <c r="B4801" s="11">
        <v>328.52</v>
      </c>
      <c r="C4801" s="11">
        <v>363.30419</v>
      </c>
      <c r="D4801" s="11">
        <v>0.0957439824737502</v>
      </c>
      <c r="E4801" s="8">
        <f t="shared" si="1"/>
        <v>0.1155598397</v>
      </c>
      <c r="F4801" s="8"/>
    </row>
    <row r="4802">
      <c r="A4802" s="10">
        <v>44793.0</v>
      </c>
      <c r="B4802" s="11">
        <v>327.92</v>
      </c>
      <c r="C4802" s="11">
        <v>329.19393</v>
      </c>
      <c r="D4802" s="11">
        <v>0.00386984656734104</v>
      </c>
      <c r="E4802" s="8">
        <f t="shared" si="1"/>
        <v>0.1120039067</v>
      </c>
      <c r="F4802" s="8"/>
    </row>
    <row r="4803">
      <c r="A4803" s="10">
        <v>44793.041666666664</v>
      </c>
      <c r="B4803" s="11">
        <v>339.38</v>
      </c>
      <c r="C4803" s="11">
        <v>329.34412</v>
      </c>
      <c r="D4803" s="11">
        <v>0.0304723217769912</v>
      </c>
      <c r="E4803" s="8">
        <f t="shared" si="1"/>
        <v>0.1108549875</v>
      </c>
      <c r="F4803" s="8"/>
    </row>
    <row r="4804">
      <c r="A4804" s="10">
        <v>44793.083333333336</v>
      </c>
      <c r="B4804" s="11">
        <v>336.17</v>
      </c>
      <c r="C4804" s="11">
        <v>323.82106</v>
      </c>
      <c r="D4804" s="11">
        <v>0.0381350737348584</v>
      </c>
      <c r="E4804" s="8">
        <f t="shared" si="1"/>
        <v>0.1109925207</v>
      </c>
      <c r="F4804" s="8"/>
    </row>
    <row r="4805">
      <c r="A4805" s="10">
        <v>44793.125</v>
      </c>
      <c r="B4805" s="11">
        <v>326.61</v>
      </c>
      <c r="C4805" s="11">
        <v>313.88532</v>
      </c>
      <c r="D4805" s="11">
        <v>0.0405392644676725</v>
      </c>
      <c r="E4805" s="8">
        <f t="shared" si="1"/>
        <v>0.1114565912</v>
      </c>
      <c r="F4805" s="8"/>
    </row>
    <row r="4806">
      <c r="A4806" s="10">
        <v>44793.166666666664</v>
      </c>
      <c r="B4806" s="11">
        <v>310.22</v>
      </c>
      <c r="C4806" s="11">
        <v>301.35642</v>
      </c>
      <c r="D4806" s="11">
        <v>0.0294122819749451</v>
      </c>
      <c r="E4806" s="8">
        <f t="shared" si="1"/>
        <v>0.1113930645</v>
      </c>
      <c r="F4806" s="8"/>
    </row>
    <row r="4807">
      <c r="A4807" s="10">
        <v>44793.208333333336</v>
      </c>
      <c r="B4807" s="11">
        <v>301.06</v>
      </c>
      <c r="C4807" s="11">
        <v>289.40458</v>
      </c>
      <c r="D4807" s="11">
        <v>0.040273792488011</v>
      </c>
      <c r="E4807" s="8">
        <f t="shared" si="1"/>
        <v>0.1106147945</v>
      </c>
      <c r="F4807" s="8"/>
    </row>
    <row r="4808">
      <c r="A4808" s="10">
        <v>44793.25</v>
      </c>
      <c r="B4808" s="11">
        <v>302.86</v>
      </c>
      <c r="C4808" s="11">
        <v>281.53657</v>
      </c>
      <c r="D4808" s="11">
        <v>0.0757394678780097</v>
      </c>
      <c r="E4808" s="8">
        <f t="shared" si="1"/>
        <v>0.1101806892</v>
      </c>
      <c r="F4808" s="8"/>
    </row>
    <row r="4809">
      <c r="A4809" s="10">
        <v>44793.291666666664</v>
      </c>
      <c r="B4809" s="11">
        <v>312.91</v>
      </c>
      <c r="C4809" s="11">
        <v>277.82007</v>
      </c>
      <c r="D4809" s="11">
        <v>0.126304517884543</v>
      </c>
      <c r="E4809" s="8">
        <f t="shared" si="1"/>
        <v>0.1114817684</v>
      </c>
      <c r="F4809" s="8"/>
    </row>
    <row r="4810">
      <c r="A4810" s="10">
        <v>44793.333333333336</v>
      </c>
      <c r="B4810" s="11">
        <v>314.13</v>
      </c>
      <c r="C4810" s="11">
        <v>277.75409</v>
      </c>
      <c r="D4810" s="11">
        <v>0.130964444123937</v>
      </c>
      <c r="E4810" s="8">
        <f t="shared" si="1"/>
        <v>0.1123674332</v>
      </c>
      <c r="F4810" s="8"/>
    </row>
    <row r="4811">
      <c r="A4811" s="10">
        <v>44793.375</v>
      </c>
      <c r="B4811" s="11">
        <v>312.37</v>
      </c>
      <c r="C4811" s="11">
        <v>280.95939</v>
      </c>
      <c r="D4811" s="11">
        <v>0.111797687203122</v>
      </c>
      <c r="E4811" s="8">
        <f t="shared" si="1"/>
        <v>0.1122655376</v>
      </c>
      <c r="F4811" s="8"/>
    </row>
    <row r="4812">
      <c r="A4812" s="10">
        <v>44793.416666666664</v>
      </c>
      <c r="B4812" s="11">
        <v>314.42</v>
      </c>
      <c r="C4812" s="11">
        <v>287.61976</v>
      </c>
      <c r="D4812" s="11">
        <v>0.0931794115953647</v>
      </c>
      <c r="E4812" s="8">
        <f t="shared" si="1"/>
        <v>0.1117344358</v>
      </c>
      <c r="F4812" s="8"/>
    </row>
    <row r="4813">
      <c r="A4813" s="10">
        <v>44793.458333333336</v>
      </c>
      <c r="B4813" s="11">
        <v>314.79</v>
      </c>
      <c r="C4813" s="11">
        <v>297.31912</v>
      </c>
      <c r="D4813" s="11">
        <v>0.0587613739741999</v>
      </c>
      <c r="E4813" s="8">
        <f t="shared" si="1"/>
        <v>0.1097421206</v>
      </c>
      <c r="F4813" s="8"/>
    </row>
    <row r="4814">
      <c r="A4814" s="10">
        <v>44793.5</v>
      </c>
      <c r="B4814" s="11">
        <v>316.58</v>
      </c>
      <c r="C4814" s="11">
        <v>306.96587</v>
      </c>
      <c r="D4814" s="11">
        <v>0.0313198662769903</v>
      </c>
      <c r="E4814" s="8">
        <f t="shared" si="1"/>
        <v>0.1060833325</v>
      </c>
      <c r="F4814" s="8"/>
    </row>
    <row r="4815">
      <c r="A4815" s="10">
        <v>44793.541666666664</v>
      </c>
      <c r="B4815" s="11">
        <v>320.93</v>
      </c>
      <c r="C4815" s="11">
        <v>313.29876</v>
      </c>
      <c r="D4815" s="11">
        <v>0.0243577089165625</v>
      </c>
      <c r="E4815" s="8">
        <f t="shared" si="1"/>
        <v>0.1017606825</v>
      </c>
      <c r="F4815" s="8"/>
    </row>
    <row r="4816">
      <c r="A4816" s="10">
        <v>44793.583333333336</v>
      </c>
      <c r="B4816" s="11">
        <v>317.87</v>
      </c>
      <c r="C4816" s="11">
        <v>315.01989</v>
      </c>
      <c r="D4816" s="11">
        <v>0.00904739697547361</v>
      </c>
      <c r="E4816" s="8">
        <f t="shared" si="1"/>
        <v>0.09554140669</v>
      </c>
      <c r="F4816" s="8"/>
    </row>
    <row r="4817">
      <c r="A4817" s="10">
        <v>44793.625</v>
      </c>
      <c r="B4817" s="11">
        <v>299.29</v>
      </c>
      <c r="C4817" s="11">
        <v>314.20211</v>
      </c>
      <c r="D4817" s="11">
        <v>0.0474602478003727</v>
      </c>
      <c r="E4817" s="8">
        <f t="shared" si="1"/>
        <v>0.08899148009</v>
      </c>
      <c r="F4817" s="8"/>
    </row>
    <row r="4818">
      <c r="A4818" s="10">
        <v>44793.666666666664</v>
      </c>
      <c r="B4818" s="11">
        <v>300.35</v>
      </c>
      <c r="C4818" s="11">
        <v>310.79773</v>
      </c>
      <c r="D4818" s="11">
        <v>0.0336158504117773</v>
      </c>
      <c r="E4818" s="8">
        <f t="shared" si="1"/>
        <v>0.08113489839</v>
      </c>
      <c r="F4818" s="8"/>
    </row>
    <row r="4819">
      <c r="A4819" s="10">
        <v>44793.708333333336</v>
      </c>
      <c r="B4819" s="11">
        <v>307.99</v>
      </c>
      <c r="C4819" s="11">
        <v>307.70951</v>
      </c>
      <c r="D4819" s="11">
        <v>9.11541537991419E-4</v>
      </c>
      <c r="E4819" s="8">
        <f t="shared" si="1"/>
        <v>0.07235843492</v>
      </c>
      <c r="F4819" s="8"/>
    </row>
    <row r="4820">
      <c r="A4820" s="10">
        <v>44793.75</v>
      </c>
      <c r="B4820" s="11">
        <v>317.04</v>
      </c>
      <c r="C4820" s="11">
        <v>305.49751</v>
      </c>
      <c r="D4820" s="11">
        <v>0.0377825992755228</v>
      </c>
      <c r="E4820" s="8">
        <f t="shared" si="1"/>
        <v>0.06687185608</v>
      </c>
      <c r="F4820" s="8"/>
    </row>
    <row r="4821">
      <c r="A4821" s="10">
        <v>44793.791666666664</v>
      </c>
      <c r="B4821" s="11">
        <v>322.24</v>
      </c>
      <c r="C4821" s="11">
        <v>303.96376</v>
      </c>
      <c r="D4821" s="11">
        <v>0.0601263782235093</v>
      </c>
      <c r="E4821" s="8">
        <f t="shared" si="1"/>
        <v>0.06340580461</v>
      </c>
      <c r="F4821" s="8"/>
    </row>
    <row r="4822">
      <c r="A4822" s="10">
        <v>44793.833333333336</v>
      </c>
      <c r="B4822" s="11">
        <v>313.28</v>
      </c>
      <c r="C4822" s="11">
        <v>303.24723</v>
      </c>
      <c r="D4822" s="11">
        <v>0.0330844571935577</v>
      </c>
      <c r="E4822" s="8">
        <f t="shared" si="1"/>
        <v>0.05885781029</v>
      </c>
      <c r="F4822" s="8"/>
    </row>
    <row r="4823">
      <c r="A4823" s="10">
        <v>44793.875</v>
      </c>
      <c r="B4823" s="11">
        <v>296.17</v>
      </c>
      <c r="C4823" s="11">
        <v>304.44114</v>
      </c>
      <c r="D4823" s="11">
        <v>0.0271682729870214</v>
      </c>
      <c r="E4823" s="8">
        <f t="shared" si="1"/>
        <v>0.05417311882</v>
      </c>
      <c r="F4823" s="8"/>
    </row>
    <row r="4824">
      <c r="A4824" s="10">
        <v>44793.916666666664</v>
      </c>
      <c r="B4824" s="11">
        <v>295.13</v>
      </c>
      <c r="C4824" s="11">
        <v>308.20147</v>
      </c>
      <c r="D4824" s="11">
        <v>0.0424120949195991</v>
      </c>
      <c r="E4824" s="8">
        <f t="shared" si="1"/>
        <v>0.05093666169</v>
      </c>
      <c r="F4824" s="8"/>
    </row>
    <row r="4825">
      <c r="A4825" s="10">
        <v>44793.958333333336</v>
      </c>
      <c r="B4825" s="11">
        <v>306.74</v>
      </c>
      <c r="C4825" s="11">
        <v>314.03121</v>
      </c>
      <c r="D4825" s="11">
        <v>0.0232181062512862</v>
      </c>
      <c r="E4825" s="8">
        <f t="shared" si="1"/>
        <v>0.04791475018</v>
      </c>
      <c r="F4825" s="8"/>
    </row>
    <row r="4826">
      <c r="A4826" s="10">
        <v>44794.0</v>
      </c>
      <c r="B4826" s="11">
        <v>315.2</v>
      </c>
      <c r="C4826" s="11">
        <v>343.79641</v>
      </c>
      <c r="D4826" s="11">
        <v>0.0831783263821748</v>
      </c>
      <c r="E4826" s="8">
        <f t="shared" si="1"/>
        <v>0.05121927018</v>
      </c>
      <c r="F4826" s="8"/>
    </row>
    <row r="4827">
      <c r="A4827" s="10">
        <v>44794.041666666664</v>
      </c>
      <c r="B4827" s="11">
        <v>330.42</v>
      </c>
      <c r="C4827" s="11">
        <v>339.19698</v>
      </c>
      <c r="D4827" s="11">
        <v>0.0258757610400893</v>
      </c>
      <c r="E4827" s="8">
        <f t="shared" si="1"/>
        <v>0.05102774681</v>
      </c>
      <c r="F4827" s="8"/>
    </row>
    <row r="4828">
      <c r="A4828" s="10">
        <v>44794.083333333336</v>
      </c>
      <c r="B4828" s="11">
        <v>336.51</v>
      </c>
      <c r="C4828" s="11">
        <v>331.43315</v>
      </c>
      <c r="D4828" s="11">
        <v>0.0153178702854556</v>
      </c>
      <c r="E4828" s="8">
        <f t="shared" si="1"/>
        <v>0.05007703</v>
      </c>
      <c r="F4828" s="8"/>
    </row>
    <row r="4829">
      <c r="A4829" s="10">
        <v>44794.125</v>
      </c>
      <c r="B4829" s="11">
        <v>333.67</v>
      </c>
      <c r="C4829" s="11">
        <v>321.64738</v>
      </c>
      <c r="D4829" s="11">
        <v>0.0373782618717429</v>
      </c>
      <c r="E4829" s="8">
        <f t="shared" si="1"/>
        <v>0.04994532156</v>
      </c>
      <c r="F4829" s="8"/>
    </row>
    <row r="4830">
      <c r="A4830" s="10">
        <v>44794.166666666664</v>
      </c>
      <c r="B4830" s="11">
        <v>321.0</v>
      </c>
      <c r="C4830" s="11">
        <v>311.76974</v>
      </c>
      <c r="D4830" s="11">
        <v>0.0296060162862501</v>
      </c>
      <c r="E4830" s="8">
        <f t="shared" si="1"/>
        <v>0.04995339382</v>
      </c>
      <c r="F4830" s="8"/>
    </row>
    <row r="4831">
      <c r="A4831" s="10">
        <v>44794.208333333336</v>
      </c>
      <c r="B4831" s="11">
        <v>324.01</v>
      </c>
      <c r="C4831" s="11">
        <v>303.58963</v>
      </c>
      <c r="D4831" s="11">
        <v>0.0672630682411648</v>
      </c>
      <c r="E4831" s="8">
        <f t="shared" si="1"/>
        <v>0.05107794698</v>
      </c>
      <c r="F4831" s="8"/>
    </row>
    <row r="4832">
      <c r="A4832" s="10">
        <v>44794.25</v>
      </c>
      <c r="B4832" s="11">
        <v>331.26</v>
      </c>
      <c r="C4832" s="11">
        <v>298.73833</v>
      </c>
      <c r="D4832" s="11">
        <v>0.108863398948504</v>
      </c>
      <c r="E4832" s="8">
        <f t="shared" si="1"/>
        <v>0.05245811078</v>
      </c>
      <c r="F4832" s="8"/>
    </row>
    <row r="4833">
      <c r="A4833" s="10">
        <v>44794.291666666664</v>
      </c>
      <c r="B4833" s="11">
        <v>334.73</v>
      </c>
      <c r="C4833" s="11">
        <v>297.25241</v>
      </c>
      <c r="D4833" s="11">
        <v>0.126080020680067</v>
      </c>
      <c r="E4833" s="8">
        <f t="shared" si="1"/>
        <v>0.05244875673</v>
      </c>
      <c r="F4833" s="8"/>
    </row>
    <row r="4834">
      <c r="A4834" s="10">
        <v>44794.333333333336</v>
      </c>
      <c r="B4834" s="11">
        <v>327.51</v>
      </c>
      <c r="C4834" s="11">
        <v>298.76838</v>
      </c>
      <c r="D4834" s="11">
        <v>0.0962003408794465</v>
      </c>
      <c r="E4834" s="8">
        <f t="shared" si="1"/>
        <v>0.05100025242</v>
      </c>
      <c r="F4834" s="8"/>
    </row>
    <row r="4835">
      <c r="A4835" s="10">
        <v>44794.375</v>
      </c>
      <c r="B4835" s="11">
        <v>324.02</v>
      </c>
      <c r="C4835" s="11">
        <v>302.34151</v>
      </c>
      <c r="D4835" s="11">
        <v>0.0717019968577915</v>
      </c>
      <c r="E4835" s="8">
        <f t="shared" si="1"/>
        <v>0.04932959866</v>
      </c>
      <c r="F4835" s="8"/>
    </row>
    <row r="4836">
      <c r="A4836" s="10">
        <v>44794.416666666664</v>
      </c>
      <c r="B4836" s="11">
        <v>323.79</v>
      </c>
      <c r="C4836" s="11">
        <v>307.73497</v>
      </c>
      <c r="D4836" s="11">
        <v>0.0521716137753211</v>
      </c>
      <c r="E4836" s="8">
        <f t="shared" si="1"/>
        <v>0.04762094042</v>
      </c>
      <c r="F4836" s="8"/>
    </row>
    <row r="4837">
      <c r="A4837" s="10">
        <v>44794.458333333336</v>
      </c>
      <c r="B4837" s="11">
        <v>326.3</v>
      </c>
      <c r="C4837" s="11">
        <v>315.77737</v>
      </c>
      <c r="D4837" s="11">
        <v>0.0333229388793756</v>
      </c>
      <c r="E4837" s="8">
        <f t="shared" si="1"/>
        <v>0.04656100562</v>
      </c>
      <c r="F4837" s="8"/>
    </row>
    <row r="4838">
      <c r="A4838" s="10">
        <v>44794.5</v>
      </c>
      <c r="B4838" s="11">
        <v>330.79</v>
      </c>
      <c r="C4838" s="11">
        <v>324.49892</v>
      </c>
      <c r="D4838" s="11">
        <v>0.0193870599014629</v>
      </c>
      <c r="E4838" s="8">
        <f t="shared" si="1"/>
        <v>0.04606380536</v>
      </c>
      <c r="F4838" s="8"/>
    </row>
    <row r="4839">
      <c r="A4839" s="10">
        <v>44794.541666666664</v>
      </c>
      <c r="B4839" s="11">
        <v>334.04</v>
      </c>
      <c r="C4839" s="11">
        <v>331.684</v>
      </c>
      <c r="D4839" s="11">
        <v>0.00710314636822998</v>
      </c>
      <c r="E4839" s="8">
        <f t="shared" si="1"/>
        <v>0.04534486525</v>
      </c>
      <c r="F4839" s="8"/>
    </row>
    <row r="4840">
      <c r="A4840" s="10">
        <v>44794.583333333336</v>
      </c>
      <c r="B4840" s="11">
        <v>327.65</v>
      </c>
      <c r="C4840" s="11">
        <v>337.01845</v>
      </c>
      <c r="D4840" s="11">
        <v>0.0277980330156998</v>
      </c>
      <c r="E4840" s="8">
        <f t="shared" si="1"/>
        <v>0.04612614175</v>
      </c>
      <c r="F4840" s="8"/>
    </row>
    <row r="4841">
      <c r="A4841" s="10">
        <v>44794.625</v>
      </c>
      <c r="B4841" s="11">
        <v>319.1</v>
      </c>
      <c r="C4841" s="11">
        <v>342.44968</v>
      </c>
      <c r="D4841" s="11">
        <v>0.0681842657876041</v>
      </c>
      <c r="E4841" s="8">
        <f t="shared" si="1"/>
        <v>0.0469896425</v>
      </c>
      <c r="F4841" s="8"/>
    </row>
    <row r="4842">
      <c r="A4842" s="10">
        <v>44794.666666666664</v>
      </c>
      <c r="B4842" s="11">
        <v>319.94</v>
      </c>
      <c r="C4842" s="11">
        <v>346.17462</v>
      </c>
      <c r="D4842" s="11">
        <v>0.0757843541505151</v>
      </c>
      <c r="E4842" s="8">
        <f t="shared" si="1"/>
        <v>0.04874666349</v>
      </c>
      <c r="F4842" s="8"/>
    </row>
    <row r="4843">
      <c r="A4843" s="10">
        <v>44794.708333333336</v>
      </c>
      <c r="B4843" s="11">
        <v>318.44</v>
      </c>
      <c r="C4843" s="11">
        <v>349.09472</v>
      </c>
      <c r="D4843" s="11">
        <v>0.0878120413852148</v>
      </c>
      <c r="E4843" s="8">
        <f t="shared" si="1"/>
        <v>0.05236751765</v>
      </c>
      <c r="F4843" s="8"/>
    </row>
    <row r="4844">
      <c r="A4844" s="10">
        <v>44794.75</v>
      </c>
      <c r="B4844" s="11">
        <v>322.13</v>
      </c>
      <c r="C4844" s="11">
        <v>351.25153</v>
      </c>
      <c r="D4844" s="11">
        <v>0.0829079093264021</v>
      </c>
      <c r="E4844" s="8">
        <f t="shared" si="1"/>
        <v>0.0542477389</v>
      </c>
      <c r="F4844" s="8"/>
    </row>
    <row r="4845">
      <c r="A4845" s="10">
        <v>44794.791666666664</v>
      </c>
      <c r="B4845" s="11">
        <v>326.7</v>
      </c>
      <c r="C4845" s="11">
        <v>352.90237</v>
      </c>
      <c r="D4845" s="11">
        <v>0.0742482120479951</v>
      </c>
      <c r="E4845" s="8">
        <f t="shared" si="1"/>
        <v>0.05483614864</v>
      </c>
      <c r="F4845" s="8"/>
    </row>
    <row r="4846">
      <c r="A4846" s="10">
        <v>44794.833333333336</v>
      </c>
      <c r="B4846" s="11">
        <v>328.01</v>
      </c>
      <c r="C4846" s="11">
        <v>353.70755</v>
      </c>
      <c r="D4846" s="11">
        <v>0.0726519691196866</v>
      </c>
      <c r="E4846" s="8">
        <f t="shared" si="1"/>
        <v>0.05648479497</v>
      </c>
      <c r="F4846" s="8"/>
    </row>
    <row r="4847">
      <c r="A4847" s="10">
        <v>44794.875</v>
      </c>
      <c r="B4847" s="11">
        <v>329.52</v>
      </c>
      <c r="C4847" s="11">
        <v>353.72422</v>
      </c>
      <c r="D4847" s="11">
        <v>0.0684268100160063</v>
      </c>
      <c r="E4847" s="8">
        <f t="shared" si="1"/>
        <v>0.05820390068</v>
      </c>
      <c r="F4847" s="8"/>
    </row>
    <row r="4848">
      <c r="A4848" s="10">
        <v>44794.916666666664</v>
      </c>
      <c r="B4848" s="11">
        <v>333.49</v>
      </c>
      <c r="C4848" s="11">
        <v>353.37033</v>
      </c>
      <c r="D4848" s="11">
        <v>0.0562591941434359</v>
      </c>
      <c r="E4848" s="8">
        <f t="shared" si="1"/>
        <v>0.05878086315</v>
      </c>
      <c r="F4848" s="8"/>
    </row>
    <row r="4849">
      <c r="A4849" s="10">
        <v>44794.958333333336</v>
      </c>
      <c r="B4849" s="11">
        <v>335.2</v>
      </c>
      <c r="C4849" s="11">
        <v>352.43123</v>
      </c>
      <c r="D4849" s="11">
        <v>0.0488924605234332</v>
      </c>
      <c r="E4849" s="8">
        <f t="shared" si="1"/>
        <v>0.05985062791</v>
      </c>
      <c r="F4849" s="8"/>
    </row>
    <row r="4850">
      <c r="A4850" s="10">
        <v>44795.0</v>
      </c>
      <c r="B4850" s="11">
        <v>335.84</v>
      </c>
      <c r="C4850" s="11">
        <v>361.66717</v>
      </c>
      <c r="D4850" s="11">
        <v>0.0714114305702671</v>
      </c>
      <c r="E4850" s="8">
        <f t="shared" si="1"/>
        <v>0.05936034059</v>
      </c>
      <c r="F4850" s="8"/>
    </row>
    <row r="4851">
      <c r="A4851" s="10">
        <v>44795.041666666664</v>
      </c>
      <c r="B4851" s="11">
        <v>349.23</v>
      </c>
      <c r="C4851" s="11">
        <v>359.03542</v>
      </c>
      <c r="D4851" s="11">
        <v>0.0273104531023707</v>
      </c>
      <c r="E4851" s="8">
        <f t="shared" si="1"/>
        <v>0.05942011942</v>
      </c>
      <c r="F4851" s="8"/>
    </row>
    <row r="4852">
      <c r="A4852" s="10">
        <v>44795.083333333336</v>
      </c>
      <c r="B4852" s="11">
        <v>358.48</v>
      </c>
      <c r="C4852" s="11">
        <v>354.39747</v>
      </c>
      <c r="D4852" s="11">
        <v>0.0115196364127543</v>
      </c>
      <c r="E4852" s="8">
        <f t="shared" si="1"/>
        <v>0.05926185968</v>
      </c>
      <c r="F4852" s="8"/>
    </row>
    <row r="4853">
      <c r="A4853" s="10">
        <v>44795.125</v>
      </c>
      <c r="B4853" s="11">
        <v>360.22</v>
      </c>
      <c r="C4853" s="11">
        <v>349.39083</v>
      </c>
      <c r="D4853" s="11">
        <v>0.0309944310788008</v>
      </c>
      <c r="E4853" s="8">
        <f t="shared" si="1"/>
        <v>0.05899586673</v>
      </c>
      <c r="F4853" s="8"/>
    </row>
    <row r="4854">
      <c r="A4854" s="10">
        <v>44795.166666666664</v>
      </c>
      <c r="B4854" s="11">
        <v>359.28</v>
      </c>
      <c r="C4854" s="11">
        <v>345.73051</v>
      </c>
      <c r="D4854" s="11">
        <v>0.03919090045018</v>
      </c>
      <c r="E4854" s="8">
        <f t="shared" si="1"/>
        <v>0.0593952369</v>
      </c>
      <c r="F4854" s="8"/>
    </row>
    <row r="4855">
      <c r="A4855" s="10">
        <v>44795.208333333336</v>
      </c>
      <c r="B4855" s="11">
        <v>349.17</v>
      </c>
      <c r="C4855" s="11">
        <v>344.30631</v>
      </c>
      <c r="D4855" s="11">
        <v>0.014126055372032</v>
      </c>
      <c r="E4855" s="8">
        <f t="shared" si="1"/>
        <v>0.0571811947</v>
      </c>
      <c r="F4855" s="8"/>
    </row>
    <row r="4856">
      <c r="A4856" s="10">
        <v>44795.25</v>
      </c>
      <c r="B4856" s="11">
        <v>340.21</v>
      </c>
      <c r="C4856" s="11">
        <v>345.1131</v>
      </c>
      <c r="D4856" s="11">
        <v>0.0142072265584818</v>
      </c>
      <c r="E4856" s="8">
        <f t="shared" si="1"/>
        <v>0.05323718752</v>
      </c>
      <c r="F4856" s="8"/>
    </row>
    <row r="4857">
      <c r="A4857" s="10">
        <v>44795.291666666664</v>
      </c>
      <c r="B4857" s="11">
        <v>337.41</v>
      </c>
      <c r="C4857" s="11">
        <v>346.16002</v>
      </c>
      <c r="D4857" s="11">
        <v>0.0252773847193559</v>
      </c>
      <c r="E4857" s="8">
        <f t="shared" si="1"/>
        <v>0.04903707769</v>
      </c>
      <c r="F4857" s="8"/>
    </row>
    <row r="4858">
      <c r="A4858" s="10">
        <v>44795.333333333336</v>
      </c>
      <c r="B4858" s="11">
        <v>331.94</v>
      </c>
      <c r="C4858" s="11">
        <v>346.86702</v>
      </c>
      <c r="D4858" s="11">
        <v>0.0430338404613964</v>
      </c>
      <c r="E4858" s="8">
        <f t="shared" si="1"/>
        <v>0.04682180683</v>
      </c>
      <c r="F4858" s="8"/>
    </row>
    <row r="4859">
      <c r="A4859" s="10">
        <v>44795.375</v>
      </c>
      <c r="B4859" s="11">
        <v>330.2</v>
      </c>
      <c r="C4859" s="11">
        <v>347.20766</v>
      </c>
      <c r="D4859" s="11">
        <v>0.0489841151546022</v>
      </c>
      <c r="E4859" s="8">
        <f t="shared" si="1"/>
        <v>0.04587522843</v>
      </c>
      <c r="F4859" s="8"/>
    </row>
    <row r="4860">
      <c r="A4860" s="10">
        <v>44795.416666666664</v>
      </c>
      <c r="B4860" s="11">
        <v>333.48</v>
      </c>
      <c r="C4860" s="11">
        <v>347.67357</v>
      </c>
      <c r="D4860" s="11">
        <v>0.0408244146945077</v>
      </c>
      <c r="E4860" s="8">
        <f t="shared" si="1"/>
        <v>0.04540242847</v>
      </c>
      <c r="F4860" s="8"/>
    </row>
    <row r="4861">
      <c r="A4861" s="10">
        <v>44795.458333333336</v>
      </c>
      <c r="B4861" s="11">
        <v>335.04</v>
      </c>
      <c r="C4861" s="11">
        <v>350.37353</v>
      </c>
      <c r="D4861" s="11">
        <v>0.0437633801845704</v>
      </c>
      <c r="E4861" s="8">
        <f t="shared" si="1"/>
        <v>0.04583744686</v>
      </c>
      <c r="F4861" s="8"/>
    </row>
    <row r="4862">
      <c r="A4862" s="10">
        <v>44795.5</v>
      </c>
      <c r="B4862" s="11">
        <v>332.48</v>
      </c>
      <c r="C4862" s="11">
        <v>353.74589</v>
      </c>
      <c r="D4862" s="11">
        <v>0.0601162885595644</v>
      </c>
      <c r="E4862" s="8">
        <f t="shared" si="1"/>
        <v>0.04753449805</v>
      </c>
      <c r="F4862" s="8"/>
    </row>
    <row r="4863">
      <c r="A4863" s="10">
        <v>44795.541666666664</v>
      </c>
      <c r="B4863" s="11">
        <v>330.51</v>
      </c>
      <c r="C4863" s="11">
        <v>356.37197</v>
      </c>
      <c r="D4863" s="11">
        <v>0.0725701575238927</v>
      </c>
      <c r="E4863" s="8">
        <f t="shared" si="1"/>
        <v>0.05026229018</v>
      </c>
      <c r="F4863" s="8"/>
    </row>
    <row r="4864">
      <c r="A4864" s="10">
        <v>44795.583333333336</v>
      </c>
      <c r="B4864" s="11">
        <v>318.75</v>
      </c>
      <c r="C4864" s="11">
        <v>357.45749</v>
      </c>
      <c r="D4864" s="11">
        <v>0.108285575440033</v>
      </c>
      <c r="E4864" s="8">
        <f t="shared" si="1"/>
        <v>0.05361593778</v>
      </c>
      <c r="F4864" s="8"/>
    </row>
    <row r="4865">
      <c r="A4865" s="10">
        <v>44795.625</v>
      </c>
      <c r="B4865" s="11">
        <v>300.48</v>
      </c>
      <c r="C4865" s="11">
        <v>358.67617</v>
      </c>
      <c r="D4865" s="11">
        <v>0.16225268046104</v>
      </c>
      <c r="E4865" s="8">
        <f t="shared" si="1"/>
        <v>0.05753545506</v>
      </c>
      <c r="F4865" s="8"/>
    </row>
    <row r="4866">
      <c r="A4866" s="10">
        <v>44795.666666666664</v>
      </c>
      <c r="B4866" s="11">
        <v>292.26</v>
      </c>
      <c r="C4866" s="11">
        <v>358.86358</v>
      </c>
      <c r="D4866" s="11">
        <v>0.185595818890287</v>
      </c>
      <c r="E4866" s="8">
        <f t="shared" si="1"/>
        <v>0.06211093276</v>
      </c>
      <c r="F4866" s="8"/>
    </row>
    <row r="4867">
      <c r="A4867" s="10">
        <v>44795.708333333336</v>
      </c>
      <c r="B4867" s="11">
        <v>294.79</v>
      </c>
      <c r="C4867" s="11">
        <v>359.26412</v>
      </c>
      <c r="D4867" s="11">
        <v>0.179461617263644</v>
      </c>
      <c r="E4867" s="8">
        <f t="shared" si="1"/>
        <v>0.06592966509</v>
      </c>
      <c r="F4867" s="8"/>
    </row>
    <row r="4868">
      <c r="A4868" s="10">
        <v>44795.75</v>
      </c>
      <c r="B4868" s="11">
        <v>309.49</v>
      </c>
      <c r="C4868" s="11">
        <v>360.3756</v>
      </c>
      <c r="D4868" s="11">
        <v>0.141201568585664</v>
      </c>
      <c r="E4868" s="8">
        <f t="shared" si="1"/>
        <v>0.06835856756</v>
      </c>
      <c r="F4868" s="8"/>
    </row>
    <row r="4869">
      <c r="A4869" s="10">
        <v>44795.791666666664</v>
      </c>
      <c r="B4869" s="11">
        <v>318.51</v>
      </c>
      <c r="C4869" s="11">
        <v>361.89148</v>
      </c>
      <c r="D4869" s="11">
        <v>0.119874278333383</v>
      </c>
      <c r="E4869" s="8">
        <f t="shared" si="1"/>
        <v>0.07025965365</v>
      </c>
      <c r="F4869" s="8"/>
    </row>
    <row r="4870">
      <c r="A4870" s="10">
        <v>44795.833333333336</v>
      </c>
      <c r="B4870" s="11">
        <v>317.28</v>
      </c>
      <c r="C4870" s="11">
        <v>362.62626</v>
      </c>
      <c r="D4870" s="11">
        <v>0.125049575836013</v>
      </c>
      <c r="E4870" s="8">
        <f t="shared" si="1"/>
        <v>0.07244288726</v>
      </c>
      <c r="F4870" s="8"/>
    </row>
    <row r="4871">
      <c r="A4871" s="10">
        <v>44795.875</v>
      </c>
      <c r="B4871" s="11">
        <v>316.13</v>
      </c>
      <c r="C4871" s="11">
        <v>362.75252</v>
      </c>
      <c r="D4871" s="11">
        <v>0.128524317350021</v>
      </c>
      <c r="E4871" s="8">
        <f t="shared" si="1"/>
        <v>0.07494695007</v>
      </c>
      <c r="F4871" s="8"/>
    </row>
    <row r="4872">
      <c r="A4872" s="10">
        <v>44795.916666666664</v>
      </c>
      <c r="B4872" s="11">
        <v>321.25</v>
      </c>
      <c r="C4872" s="11">
        <v>362.39781</v>
      </c>
      <c r="D4872" s="11">
        <v>0.113543208221926</v>
      </c>
      <c r="E4872" s="8">
        <f t="shared" si="1"/>
        <v>0.07733378399</v>
      </c>
      <c r="F4872" s="8"/>
    </row>
    <row r="4873">
      <c r="A4873" s="10">
        <v>44795.958333333336</v>
      </c>
      <c r="B4873" s="11">
        <v>328.52</v>
      </c>
      <c r="C4873" s="11">
        <v>361.47321</v>
      </c>
      <c r="D4873" s="11">
        <v>0.0911636300792526</v>
      </c>
      <c r="E4873" s="8">
        <f t="shared" si="1"/>
        <v>0.07909508272</v>
      </c>
      <c r="F4873" s="8"/>
    </row>
    <row r="4874">
      <c r="A4874" s="10">
        <v>44796.0</v>
      </c>
      <c r="B4874" s="11">
        <v>337.88</v>
      </c>
      <c r="C4874" s="11">
        <v>380.966</v>
      </c>
      <c r="D4874" s="11">
        <v>0.113096706792732</v>
      </c>
      <c r="E4874" s="8">
        <f t="shared" si="1"/>
        <v>0.08083196923</v>
      </c>
      <c r="F4874" s="8"/>
    </row>
    <row r="4875">
      <c r="A4875" s="10">
        <v>44796.041666666664</v>
      </c>
      <c r="B4875" s="11">
        <v>355.38</v>
      </c>
      <c r="C4875" s="11">
        <v>379.26976</v>
      </c>
      <c r="D4875" s="11">
        <v>0.0629888341216553</v>
      </c>
      <c r="E4875" s="8">
        <f t="shared" si="1"/>
        <v>0.08231856844</v>
      </c>
      <c r="F4875" s="8"/>
    </row>
    <row r="4876">
      <c r="A4876" s="10">
        <v>44796.083333333336</v>
      </c>
      <c r="B4876" s="11">
        <v>366.32</v>
      </c>
      <c r="C4876" s="11">
        <v>374.97768</v>
      </c>
      <c r="D4876" s="11">
        <v>0.0230885208954304</v>
      </c>
      <c r="E4876" s="8">
        <f t="shared" si="1"/>
        <v>0.08280060529</v>
      </c>
      <c r="F4876" s="8"/>
    </row>
    <row r="4877">
      <c r="A4877" s="10">
        <v>44796.125</v>
      </c>
      <c r="B4877" s="11">
        <v>368.08</v>
      </c>
      <c r="C4877" s="11">
        <v>369.36405</v>
      </c>
      <c r="D4877" s="11">
        <v>0.00347638055192441</v>
      </c>
      <c r="E4877" s="8">
        <f t="shared" si="1"/>
        <v>0.08165401985</v>
      </c>
      <c r="F4877" s="8"/>
    </row>
    <row r="4878">
      <c r="A4878" s="10">
        <v>44796.166666666664</v>
      </c>
      <c r="B4878" s="11">
        <v>362.87</v>
      </c>
      <c r="C4878" s="11">
        <v>363.71949</v>
      </c>
      <c r="D4878" s="11">
        <v>0.00233556359600087</v>
      </c>
      <c r="E4878" s="8">
        <f t="shared" si="1"/>
        <v>0.08011838082</v>
      </c>
      <c r="F4878" s="8"/>
    </row>
    <row r="4879">
      <c r="A4879" s="10">
        <v>44796.208333333336</v>
      </c>
      <c r="B4879" s="11">
        <v>362.81</v>
      </c>
      <c r="C4879" s="11">
        <v>358.98795</v>
      </c>
      <c r="D4879" s="11">
        <v>0.0106467361926771</v>
      </c>
      <c r="E4879" s="8">
        <f t="shared" si="1"/>
        <v>0.07997340919</v>
      </c>
      <c r="F4879" s="8"/>
    </row>
    <row r="4880">
      <c r="A4880" s="10">
        <v>44796.25</v>
      </c>
      <c r="B4880" s="11">
        <v>365.12</v>
      </c>
      <c r="C4880" s="11">
        <v>355.40959</v>
      </c>
      <c r="D4880" s="11">
        <v>0.0273217444695288</v>
      </c>
      <c r="E4880" s="8">
        <f t="shared" si="1"/>
        <v>0.08051984743</v>
      </c>
      <c r="F4880" s="8"/>
    </row>
    <row r="4881">
      <c r="A4881" s="10">
        <v>44796.291666666664</v>
      </c>
      <c r="B4881" s="11">
        <v>367.61</v>
      </c>
      <c r="C4881" s="11">
        <v>351.73035</v>
      </c>
      <c r="D4881" s="11">
        <v>0.0451472271301013</v>
      </c>
      <c r="E4881" s="8">
        <f t="shared" si="1"/>
        <v>0.08134775753</v>
      </c>
      <c r="F4881" s="8"/>
    </row>
    <row r="4882">
      <c r="A4882" s="10">
        <v>44796.333333333336</v>
      </c>
      <c r="B4882" s="11">
        <v>372.22</v>
      </c>
      <c r="C4882" s="11">
        <v>348.71052</v>
      </c>
      <c r="D4882" s="11">
        <v>0.0674183273851332</v>
      </c>
      <c r="E4882" s="8">
        <f t="shared" si="1"/>
        <v>0.08236377782</v>
      </c>
      <c r="F4882" s="8"/>
    </row>
    <row r="4883">
      <c r="A4883" s="10">
        <v>44796.375</v>
      </c>
      <c r="B4883" s="11">
        <v>372.81</v>
      </c>
      <c r="C4883" s="11">
        <v>347.90985</v>
      </c>
      <c r="D4883" s="11">
        <v>0.0715706956845286</v>
      </c>
      <c r="E4883" s="8">
        <f t="shared" si="1"/>
        <v>0.08330488534</v>
      </c>
      <c r="F4883" s="8"/>
    </row>
    <row r="4884">
      <c r="A4884" s="10">
        <v>44796.416666666664</v>
      </c>
      <c r="B4884" s="11">
        <v>376.9</v>
      </c>
      <c r="C4884" s="11">
        <v>350.56016</v>
      </c>
      <c r="D4884" s="11">
        <v>0.0751364330732847</v>
      </c>
      <c r="E4884" s="8">
        <f t="shared" si="1"/>
        <v>0.08473455278</v>
      </c>
      <c r="F4884" s="8"/>
    </row>
    <row r="4885">
      <c r="A4885" s="10">
        <v>44796.458333333336</v>
      </c>
      <c r="B4885" s="11">
        <v>377.22</v>
      </c>
      <c r="C4885" s="11">
        <v>357.17491</v>
      </c>
      <c r="D4885" s="11">
        <v>0.0561212152331752</v>
      </c>
      <c r="E4885" s="8">
        <f t="shared" si="1"/>
        <v>0.08524946257</v>
      </c>
      <c r="F4885" s="8"/>
    </row>
    <row r="4886">
      <c r="A4886" s="10">
        <v>44796.5</v>
      </c>
      <c r="B4886" s="11">
        <v>380.61</v>
      </c>
      <c r="C4886" s="11">
        <v>364.62288</v>
      </c>
      <c r="D4886" s="11">
        <v>0.0438456303126123</v>
      </c>
      <c r="E4886" s="8">
        <f t="shared" si="1"/>
        <v>0.08457151848</v>
      </c>
      <c r="F4886" s="8"/>
    </row>
    <row r="4887">
      <c r="A4887" s="10">
        <v>44796.541666666664</v>
      </c>
      <c r="B4887" s="11">
        <v>378.53</v>
      </c>
      <c r="C4887" s="11">
        <v>370.26103</v>
      </c>
      <c r="D4887" s="11">
        <v>0.0223328120704465</v>
      </c>
      <c r="E4887" s="8">
        <f t="shared" si="1"/>
        <v>0.08247829575</v>
      </c>
      <c r="F4887" s="8"/>
    </row>
    <row r="4888">
      <c r="A4888" s="10">
        <v>44796.583333333336</v>
      </c>
      <c r="B4888" s="11">
        <v>367.17</v>
      </c>
      <c r="C4888" s="11">
        <v>373.01298</v>
      </c>
      <c r="D4888" s="11">
        <v>0.0156642806370974</v>
      </c>
      <c r="E4888" s="8">
        <f t="shared" si="1"/>
        <v>0.07861907513</v>
      </c>
      <c r="F4888" s="8"/>
    </row>
    <row r="4889">
      <c r="A4889" s="10">
        <v>44796.625</v>
      </c>
      <c r="B4889" s="11">
        <v>354.3</v>
      </c>
      <c r="C4889" s="11">
        <v>375.0916</v>
      </c>
      <c r="D4889" s="11">
        <v>0.0554307267878033</v>
      </c>
      <c r="E4889" s="8">
        <f t="shared" si="1"/>
        <v>0.0741681604</v>
      </c>
      <c r="F4889" s="8"/>
    </row>
    <row r="4890">
      <c r="A4890" s="10">
        <v>44796.666666666664</v>
      </c>
      <c r="B4890" s="11">
        <v>344.25</v>
      </c>
      <c r="C4890" s="11">
        <v>376.12008</v>
      </c>
      <c r="D4890" s="11">
        <v>0.0847337903363201</v>
      </c>
      <c r="E4890" s="8">
        <f t="shared" si="1"/>
        <v>0.06996557587</v>
      </c>
      <c r="F4890" s="8"/>
    </row>
    <row r="4891">
      <c r="A4891" s="10">
        <v>44796.708333333336</v>
      </c>
      <c r="B4891" s="11">
        <v>341.94</v>
      </c>
      <c r="C4891" s="11">
        <v>377.25015</v>
      </c>
      <c r="D4891" s="11">
        <v>0.093598769940847</v>
      </c>
      <c r="E4891" s="8">
        <f t="shared" si="1"/>
        <v>0.06638795723</v>
      </c>
      <c r="F4891" s="8"/>
    </row>
    <row r="4892">
      <c r="A4892" s="10">
        <v>44796.75</v>
      </c>
      <c r="B4892" s="11">
        <v>345.7</v>
      </c>
      <c r="C4892" s="11">
        <v>377.94276</v>
      </c>
      <c r="D4892" s="11">
        <v>0.0853112254353014</v>
      </c>
      <c r="E4892" s="8">
        <f t="shared" si="1"/>
        <v>0.06405919294</v>
      </c>
      <c r="F4892" s="8"/>
    </row>
    <row r="4893">
      <c r="A4893" s="10">
        <v>44796.791666666664</v>
      </c>
      <c r="B4893" s="11">
        <v>349.43</v>
      </c>
      <c r="C4893" s="11">
        <v>377.16283</v>
      </c>
      <c r="D4893" s="11">
        <v>0.073530124906529</v>
      </c>
      <c r="E4893" s="8">
        <f t="shared" si="1"/>
        <v>0.06212818654</v>
      </c>
      <c r="F4893" s="8"/>
    </row>
    <row r="4894">
      <c r="A4894" s="10">
        <v>44796.833333333336</v>
      </c>
      <c r="B4894" s="11">
        <v>348.2</v>
      </c>
      <c r="C4894" s="11">
        <v>374.09272</v>
      </c>
      <c r="D4894" s="11">
        <v>0.0692147123312102</v>
      </c>
      <c r="E4894" s="8">
        <f t="shared" si="1"/>
        <v>0.0598017339</v>
      </c>
      <c r="F4894" s="8"/>
    </row>
    <row r="4895">
      <c r="A4895" s="10">
        <v>44796.875</v>
      </c>
      <c r="B4895" s="11">
        <v>348.42</v>
      </c>
      <c r="C4895" s="11">
        <v>370.4316</v>
      </c>
      <c r="D4895" s="11">
        <v>0.0594214964382088</v>
      </c>
      <c r="E4895" s="8">
        <f t="shared" si="1"/>
        <v>0.05692244969</v>
      </c>
      <c r="F4895" s="8"/>
    </row>
    <row r="4896">
      <c r="A4896" s="10">
        <v>44796.916666666664</v>
      </c>
      <c r="B4896" s="11">
        <v>343.22</v>
      </c>
      <c r="C4896" s="11">
        <v>367.66697</v>
      </c>
      <c r="D4896" s="11">
        <v>0.0664921572911484</v>
      </c>
      <c r="E4896" s="8">
        <f t="shared" si="1"/>
        <v>0.05496198924</v>
      </c>
      <c r="F4896" s="8"/>
    </row>
    <row r="4897">
      <c r="A4897" s="10">
        <v>44796.958333333336</v>
      </c>
      <c r="B4897" s="11">
        <v>341.27</v>
      </c>
      <c r="C4897" s="11">
        <v>366.11011</v>
      </c>
      <c r="D4897" s="11">
        <v>0.067848740915677</v>
      </c>
      <c r="E4897" s="8">
        <f t="shared" si="1"/>
        <v>0.05399053552</v>
      </c>
      <c r="F4897" s="8"/>
    </row>
    <row r="4898">
      <c r="A4898" s="10">
        <v>44794.0</v>
      </c>
      <c r="B4898" s="11">
        <v>315.2</v>
      </c>
      <c r="C4898" s="11">
        <v>331.39575</v>
      </c>
      <c r="D4898" s="11">
        <v>0.0488713268048851</v>
      </c>
      <c r="E4898" s="8">
        <f t="shared" si="1"/>
        <v>0.05131447802</v>
      </c>
      <c r="F4898" s="8"/>
    </row>
    <row r="4899">
      <c r="A4899" s="10">
        <v>44794.041666666664</v>
      </c>
      <c r="B4899" s="11">
        <v>330.42</v>
      </c>
      <c r="C4899" s="11">
        <v>329.95229</v>
      </c>
      <c r="D4899" s="11">
        <v>0.00141750796759134</v>
      </c>
      <c r="E4899" s="8">
        <f t="shared" si="1"/>
        <v>0.0487490061</v>
      </c>
      <c r="F4899" s="8"/>
    </row>
    <row r="4900">
      <c r="A4900" s="10">
        <v>44794.083333333336</v>
      </c>
      <c r="B4900" s="11">
        <v>336.51</v>
      </c>
      <c r="C4900" s="11">
        <v>326.33121</v>
      </c>
      <c r="D4900" s="11">
        <v>0.0311915921250682</v>
      </c>
      <c r="E4900" s="8">
        <f t="shared" si="1"/>
        <v>0.04908663407</v>
      </c>
      <c r="F4900" s="8"/>
    </row>
    <row r="4901">
      <c r="A4901" s="10">
        <v>44794.125</v>
      </c>
      <c r="B4901" s="11">
        <v>333.67</v>
      </c>
      <c r="C4901" s="11">
        <v>320.63609</v>
      </c>
      <c r="D4901" s="11">
        <v>0.040650165113977</v>
      </c>
      <c r="E4901" s="8">
        <f t="shared" si="1"/>
        <v>0.05063554176</v>
      </c>
      <c r="F4901" s="8"/>
    </row>
    <row r="4902">
      <c r="A4902" s="10">
        <v>44794.166666666664</v>
      </c>
      <c r="B4902" s="11">
        <v>321.0</v>
      </c>
      <c r="C4902" s="11">
        <v>314.35066</v>
      </c>
      <c r="D4902" s="11">
        <v>0.0211526198163541</v>
      </c>
      <c r="E4902" s="8">
        <f t="shared" si="1"/>
        <v>0.05141958577</v>
      </c>
      <c r="F4902" s="8"/>
    </row>
    <row r="4903">
      <c r="A4903" s="10">
        <v>44794.208333333336</v>
      </c>
      <c r="B4903" s="11">
        <v>324.01</v>
      </c>
      <c r="C4903" s="11">
        <v>309.44228</v>
      </c>
      <c r="D4903" s="11">
        <v>0.0470773418551595</v>
      </c>
      <c r="E4903" s="8">
        <f t="shared" si="1"/>
        <v>0.05293752767</v>
      </c>
      <c r="F4903" s="8"/>
    </row>
    <row r="4904">
      <c r="A4904" s="10">
        <v>44794.25</v>
      </c>
      <c r="B4904" s="11">
        <v>331.26</v>
      </c>
      <c r="C4904" s="11">
        <v>307.33656</v>
      </c>
      <c r="D4904" s="11">
        <v>0.0778411784136582</v>
      </c>
      <c r="E4904" s="8">
        <f t="shared" si="1"/>
        <v>0.05504250408</v>
      </c>
      <c r="F4904" s="8"/>
    </row>
    <row r="4905">
      <c r="A4905" s="10">
        <v>44794.291666666664</v>
      </c>
      <c r="B4905" s="11">
        <v>334.73</v>
      </c>
      <c r="C4905" s="11">
        <v>307.72134</v>
      </c>
      <c r="D4905" s="11">
        <v>0.0877698634745319</v>
      </c>
      <c r="E4905" s="8">
        <f t="shared" si="1"/>
        <v>0.05681844726</v>
      </c>
      <c r="F4905" s="8"/>
    </row>
    <row r="4906">
      <c r="A4906" s="10">
        <v>44794.333333333336</v>
      </c>
      <c r="B4906" s="11">
        <v>327.51</v>
      </c>
      <c r="C4906" s="11">
        <v>310.24349</v>
      </c>
      <c r="D4906" s="11">
        <v>0.0556547052768133</v>
      </c>
      <c r="E4906" s="8">
        <f t="shared" si="1"/>
        <v>0.05632829634</v>
      </c>
      <c r="F4906" s="8"/>
    </row>
    <row r="4907">
      <c r="A4907" s="10">
        <v>44794.375</v>
      </c>
      <c r="B4907" s="11">
        <v>324.02</v>
      </c>
      <c r="C4907" s="11">
        <v>314.07684</v>
      </c>
      <c r="D4907" s="11">
        <v>0.031658367423717</v>
      </c>
      <c r="E4907" s="8">
        <f t="shared" si="1"/>
        <v>0.05466528267</v>
      </c>
      <c r="F4907" s="8"/>
    </row>
    <row r="4908">
      <c r="A4908" s="10">
        <v>44794.416666666664</v>
      </c>
      <c r="B4908" s="11">
        <v>323.79</v>
      </c>
      <c r="C4908" s="11">
        <v>318.46219</v>
      </c>
      <c r="D4908" s="11">
        <v>0.0167298039368503</v>
      </c>
      <c r="E4908" s="8">
        <f t="shared" si="1"/>
        <v>0.05223167312</v>
      </c>
      <c r="F4908" s="8"/>
    </row>
    <row r="4909">
      <c r="A4909" s="10">
        <v>44794.458333333336</v>
      </c>
      <c r="B4909" s="11">
        <v>326.3</v>
      </c>
      <c r="C4909" s="11">
        <v>323.97733</v>
      </c>
      <c r="D4909" s="11">
        <v>0.00716923619316208</v>
      </c>
      <c r="E4909" s="8">
        <f t="shared" si="1"/>
        <v>0.05019200733</v>
      </c>
      <c r="F4909" s="8"/>
    </row>
    <row r="4910">
      <c r="A4910" s="10">
        <v>44794.5</v>
      </c>
      <c r="B4910" s="11">
        <v>330.79</v>
      </c>
      <c r="C4910" s="11">
        <v>329.61812</v>
      </c>
      <c r="D4910" s="11">
        <v>0.00355526571172739</v>
      </c>
      <c r="E4910" s="8">
        <f t="shared" si="1"/>
        <v>0.04851324213</v>
      </c>
      <c r="F4910" s="8"/>
    </row>
    <row r="4911">
      <c r="A4911" s="10">
        <v>44794.541666666664</v>
      </c>
      <c r="B4911" s="11">
        <v>334.04</v>
      </c>
      <c r="C4911" s="11">
        <v>334.19582</v>
      </c>
      <c r="D4911" s="11">
        <v>4.66253587492523E-4</v>
      </c>
      <c r="E4911" s="8">
        <f t="shared" si="1"/>
        <v>0.04760213553</v>
      </c>
      <c r="F4911" s="8"/>
    </row>
    <row r="4912">
      <c r="A4912" s="10">
        <v>44794.583333333336</v>
      </c>
      <c r="B4912" s="11">
        <v>327.65</v>
      </c>
      <c r="C4912" s="11">
        <v>336.99977</v>
      </c>
      <c r="D4912" s="11">
        <v>0.0277441435642523</v>
      </c>
      <c r="E4912" s="8">
        <f t="shared" si="1"/>
        <v>0.04810546315</v>
      </c>
      <c r="F4912" s="8"/>
    </row>
    <row r="4913">
      <c r="A4913" s="10">
        <v>44794.625</v>
      </c>
      <c r="B4913" s="11">
        <v>319.1</v>
      </c>
      <c r="C4913" s="11">
        <v>339.59465</v>
      </c>
      <c r="D4913" s="11">
        <v>0.0603503323741995</v>
      </c>
      <c r="E4913" s="8">
        <f t="shared" si="1"/>
        <v>0.04831044672</v>
      </c>
      <c r="F4913" s="8"/>
    </row>
    <row r="4914">
      <c r="A4914" s="10">
        <v>44794.666666666664</v>
      </c>
      <c r="B4914" s="11">
        <v>319.94</v>
      </c>
      <c r="C4914" s="11">
        <v>340.98017</v>
      </c>
      <c r="D4914" s="11">
        <v>0.0617049665967378</v>
      </c>
      <c r="E4914" s="8">
        <f t="shared" si="1"/>
        <v>0.0473509124</v>
      </c>
      <c r="F4914" s="8"/>
    </row>
    <row r="4915">
      <c r="A4915" s="10">
        <v>44794.708333333336</v>
      </c>
      <c r="B4915" s="11">
        <v>318.44</v>
      </c>
      <c r="C4915" s="11">
        <v>342.39776</v>
      </c>
      <c r="D4915" s="11">
        <v>0.0699705512092135</v>
      </c>
      <c r="E4915" s="8">
        <f t="shared" si="1"/>
        <v>0.04636640328</v>
      </c>
      <c r="F4915" s="8"/>
    </row>
    <row r="4916">
      <c r="A4916" s="10">
        <v>44794.75</v>
      </c>
      <c r="B4916" s="11">
        <v>322.13</v>
      </c>
      <c r="C4916" s="11">
        <v>343.93552</v>
      </c>
      <c r="D4916" s="11">
        <v>0.0634000233532145</v>
      </c>
      <c r="E4916" s="8">
        <f t="shared" si="1"/>
        <v>0.04545343653</v>
      </c>
      <c r="F4916" s="8"/>
    </row>
    <row r="4917">
      <c r="A4917" s="10">
        <v>44794.791666666664</v>
      </c>
      <c r="B4917" s="11">
        <v>326.7</v>
      </c>
      <c r="C4917" s="11">
        <v>346.06905</v>
      </c>
      <c r="D4917" s="11">
        <v>0.055968743809942</v>
      </c>
      <c r="E4917" s="8">
        <f t="shared" si="1"/>
        <v>0.04472171232</v>
      </c>
      <c r="F4917" s="8"/>
    </row>
    <row r="4918">
      <c r="A4918" s="10">
        <v>44794.833333333336</v>
      </c>
      <c r="B4918" s="11">
        <v>328.01</v>
      </c>
      <c r="C4918" s="11">
        <v>348.42123</v>
      </c>
      <c r="D4918" s="11">
        <v>0.0585820502384426</v>
      </c>
      <c r="E4918" s="8">
        <f t="shared" si="1"/>
        <v>0.04427868473</v>
      </c>
      <c r="F4918" s="8"/>
    </row>
    <row r="4919">
      <c r="A4919" s="10">
        <v>44794.875</v>
      </c>
      <c r="B4919" s="11">
        <v>329.52</v>
      </c>
      <c r="C4919" s="11">
        <v>350.28339</v>
      </c>
      <c r="D4919" s="11">
        <v>0.0592759765171851</v>
      </c>
      <c r="E4919" s="8">
        <f t="shared" si="1"/>
        <v>0.0442726214</v>
      </c>
      <c r="F4919" s="8"/>
    </row>
    <row r="4920">
      <c r="A4920" s="10">
        <v>44794.916666666664</v>
      </c>
      <c r="B4920" s="11">
        <v>333.49</v>
      </c>
      <c r="C4920" s="11">
        <v>350.71256</v>
      </c>
      <c r="D4920" s="11">
        <v>0.0491073373591182</v>
      </c>
      <c r="E4920" s="8">
        <f t="shared" si="1"/>
        <v>0.0435482539</v>
      </c>
      <c r="F4920" s="8"/>
    </row>
    <row r="4921">
      <c r="A4921" s="10">
        <v>44794.958333333336</v>
      </c>
      <c r="B4921" s="11">
        <v>335.2</v>
      </c>
      <c r="C4921" s="11">
        <v>349.3351</v>
      </c>
      <c r="D4921" s="11">
        <v>0.0404628678881681</v>
      </c>
      <c r="E4921" s="8">
        <f t="shared" si="1"/>
        <v>0.04240717586</v>
      </c>
      <c r="F4921" s="8"/>
    </row>
    <row r="4922">
      <c r="A4922" s="10">
        <v>44795.0</v>
      </c>
      <c r="B4922" s="11">
        <v>335.84</v>
      </c>
      <c r="C4922" s="11">
        <v>359.59632</v>
      </c>
      <c r="D4922" s="11">
        <v>0.0660638573831901</v>
      </c>
      <c r="E4922" s="8">
        <f t="shared" si="1"/>
        <v>0.0431235313</v>
      </c>
      <c r="F4922" s="8"/>
    </row>
    <row r="4923">
      <c r="A4923" s="10">
        <v>44795.041666666664</v>
      </c>
      <c r="B4923" s="11">
        <v>349.23</v>
      </c>
      <c r="C4923" s="11">
        <v>359.75389</v>
      </c>
      <c r="D4923" s="11">
        <v>0.0292530262841633</v>
      </c>
      <c r="E4923" s="8">
        <f t="shared" si="1"/>
        <v>0.04428334456</v>
      </c>
      <c r="F4923" s="8"/>
    </row>
    <row r="4924">
      <c r="A4924" s="10">
        <v>44795.083333333336</v>
      </c>
      <c r="B4924" s="11">
        <v>358.48</v>
      </c>
      <c r="C4924" s="11">
        <v>358.43877</v>
      </c>
      <c r="D4924" s="11">
        <v>1.15026619469878E-4</v>
      </c>
      <c r="E4924" s="8">
        <f t="shared" si="1"/>
        <v>0.04298848767</v>
      </c>
      <c r="F4924" s="8"/>
    </row>
    <row r="4925">
      <c r="A4925" s="10">
        <v>44795.125</v>
      </c>
      <c r="B4925" s="11">
        <v>360.22</v>
      </c>
      <c r="C4925" s="11">
        <v>356.32303</v>
      </c>
      <c r="D4925" s="11">
        <v>0.0109366211889251</v>
      </c>
      <c r="E4925" s="8">
        <f t="shared" si="1"/>
        <v>0.04175042334</v>
      </c>
      <c r="F4925" s="8"/>
    </row>
    <row r="4926">
      <c r="A4926" s="10">
        <v>44795.166666666664</v>
      </c>
      <c r="B4926" s="11">
        <v>359.28</v>
      </c>
      <c r="C4926" s="11">
        <v>354.65988</v>
      </c>
      <c r="D4926" s="11">
        <v>0.0130269034095426</v>
      </c>
      <c r="E4926" s="8">
        <f t="shared" si="1"/>
        <v>0.04141185182</v>
      </c>
      <c r="F4926" s="8"/>
    </row>
    <row r="4927">
      <c r="A4927" s="10">
        <v>44795.208333333336</v>
      </c>
      <c r="B4927" s="11">
        <v>349.17</v>
      </c>
      <c r="C4927" s="11">
        <v>354.28083</v>
      </c>
      <c r="D4927" s="11">
        <v>0.014425928718751</v>
      </c>
      <c r="E4927" s="8">
        <f t="shared" si="1"/>
        <v>0.04005137627</v>
      </c>
      <c r="F4927" s="8"/>
    </row>
    <row r="4928">
      <c r="A4928" s="10">
        <v>44795.25</v>
      </c>
      <c r="B4928" s="11">
        <v>340.21</v>
      </c>
      <c r="C4928" s="11">
        <v>355.28771</v>
      </c>
      <c r="D4928" s="11">
        <v>0.0424380286050424</v>
      </c>
      <c r="E4928" s="8">
        <f t="shared" si="1"/>
        <v>0.03857624503</v>
      </c>
      <c r="F4928" s="8"/>
    </row>
    <row r="4929">
      <c r="A4929" s="10">
        <v>44795.291666666664</v>
      </c>
      <c r="B4929" s="11">
        <v>337.41</v>
      </c>
      <c r="C4929" s="11">
        <v>356.18237</v>
      </c>
      <c r="D4929" s="11">
        <v>0.0527043772548314</v>
      </c>
      <c r="E4929" s="8">
        <f t="shared" si="1"/>
        <v>0.0371151831</v>
      </c>
      <c r="F4929" s="8"/>
    </row>
    <row r="4930">
      <c r="A4930" s="10">
        <v>44795.333333333336</v>
      </c>
      <c r="B4930" s="11">
        <v>331.94</v>
      </c>
      <c r="C4930" s="11">
        <v>356.76821</v>
      </c>
      <c r="D4930" s="11">
        <v>0.0695919908334882</v>
      </c>
      <c r="E4930" s="8">
        <f t="shared" si="1"/>
        <v>0.03769590334</v>
      </c>
      <c r="F4930" s="8"/>
    </row>
    <row r="4931">
      <c r="A4931" s="10">
        <v>44795.375</v>
      </c>
      <c r="B4931" s="11">
        <v>330.2</v>
      </c>
      <c r="C4931" s="11">
        <v>357.22639</v>
      </c>
      <c r="D4931" s="11">
        <v>0.0756561966208599</v>
      </c>
      <c r="E4931" s="8">
        <f t="shared" si="1"/>
        <v>0.03952914622</v>
      </c>
      <c r="F4931" s="8"/>
    </row>
    <row r="4932">
      <c r="A4932" s="10">
        <v>44795.416666666664</v>
      </c>
      <c r="B4932" s="11">
        <v>333.48</v>
      </c>
      <c r="C4932" s="11">
        <v>357.76052</v>
      </c>
      <c r="D4932" s="11">
        <v>0.067868081139864</v>
      </c>
      <c r="E4932" s="8">
        <f t="shared" si="1"/>
        <v>0.04165990777</v>
      </c>
      <c r="F4932" s="8"/>
    </row>
    <row r="4933">
      <c r="A4933" s="10">
        <v>44795.458333333336</v>
      </c>
      <c r="B4933" s="11">
        <v>335.04</v>
      </c>
      <c r="C4933" s="11">
        <v>360.01901</v>
      </c>
      <c r="D4933" s="11">
        <v>0.0693824751087448</v>
      </c>
      <c r="E4933" s="8">
        <f t="shared" si="1"/>
        <v>0.04425212606</v>
      </c>
      <c r="F4933" s="8"/>
    </row>
    <row r="4934">
      <c r="A4934" s="10">
        <v>44795.5</v>
      </c>
      <c r="B4934" s="11">
        <v>332.48</v>
      </c>
      <c r="C4934" s="11">
        <v>362.6585</v>
      </c>
      <c r="D4934" s="11">
        <v>0.083214649594591</v>
      </c>
      <c r="E4934" s="8">
        <f t="shared" si="1"/>
        <v>0.04757126705</v>
      </c>
      <c r="F4934" s="8"/>
    </row>
    <row r="4935">
      <c r="A4935" s="10">
        <v>44795.541666666664</v>
      </c>
      <c r="B4935" s="11">
        <v>330.51</v>
      </c>
      <c r="C4935" s="11">
        <v>364.49559</v>
      </c>
      <c r="D4935" s="11">
        <v>0.0932400581307444</v>
      </c>
      <c r="E4935" s="8">
        <f t="shared" si="1"/>
        <v>0.05143684224</v>
      </c>
      <c r="F4935" s="8"/>
    </row>
    <row r="4936">
      <c r="A4936" s="10">
        <v>44795.583333333336</v>
      </c>
      <c r="B4936" s="11">
        <v>318.75</v>
      </c>
      <c r="C4936" s="11">
        <v>364.52566</v>
      </c>
      <c r="D4936" s="11">
        <v>0.125575960825364</v>
      </c>
      <c r="E4936" s="8">
        <f t="shared" si="1"/>
        <v>0.05551316796</v>
      </c>
      <c r="F4936" s="8"/>
    </row>
    <row r="4937">
      <c r="A4937" s="10">
        <v>44795.625</v>
      </c>
      <c r="B4937" s="11">
        <v>300.48</v>
      </c>
      <c r="C4937" s="11">
        <v>364.50616</v>
      </c>
      <c r="D4937" s="11">
        <v>0.175651791453949</v>
      </c>
      <c r="E4937" s="8">
        <f t="shared" si="1"/>
        <v>0.06031739542</v>
      </c>
      <c r="F4937" s="8"/>
    </row>
    <row r="4938">
      <c r="A4938" s="10">
        <v>44795.666666666664</v>
      </c>
      <c r="B4938" s="11">
        <v>292.26</v>
      </c>
      <c r="C4938" s="11">
        <v>363.54418</v>
      </c>
      <c r="D4938" s="11">
        <v>0.196081202565256</v>
      </c>
      <c r="E4938" s="8">
        <f t="shared" si="1"/>
        <v>0.06591640525</v>
      </c>
      <c r="F4938" s="8"/>
    </row>
    <row r="4939">
      <c r="A4939" s="10">
        <v>44795.708333333336</v>
      </c>
      <c r="B4939" s="11">
        <v>294.79</v>
      </c>
      <c r="C4939" s="11">
        <v>362.82509</v>
      </c>
      <c r="D4939" s="11">
        <v>0.187514843584824</v>
      </c>
      <c r="E4939" s="8">
        <f t="shared" si="1"/>
        <v>0.0708140841</v>
      </c>
      <c r="F4939" s="8"/>
    </row>
    <row r="4940">
      <c r="A4940" s="10">
        <v>44795.75</v>
      </c>
      <c r="B4940" s="11">
        <v>309.49</v>
      </c>
      <c r="C4940" s="11">
        <v>362.98731</v>
      </c>
      <c r="D4940" s="11">
        <v>0.147380661874928</v>
      </c>
      <c r="E4940" s="8">
        <f t="shared" si="1"/>
        <v>0.07431327738</v>
      </c>
      <c r="F4940" s="8"/>
    </row>
    <row r="4941">
      <c r="A4941" s="10">
        <v>44795.791666666664</v>
      </c>
      <c r="B4941" s="11">
        <v>318.51</v>
      </c>
      <c r="C4941" s="11">
        <v>364.08107</v>
      </c>
      <c r="D4941" s="11">
        <v>0.125167370003609</v>
      </c>
      <c r="E4941" s="8">
        <f t="shared" si="1"/>
        <v>0.07719655347</v>
      </c>
      <c r="F4941" s="8"/>
    </row>
    <row r="4942">
      <c r="A4942" s="10">
        <v>44795.833333333336</v>
      </c>
      <c r="B4942" s="11">
        <v>317.28</v>
      </c>
      <c r="C4942" s="11">
        <v>364.65342</v>
      </c>
      <c r="D4942" s="11">
        <v>0.129913549144829</v>
      </c>
      <c r="E4942" s="8">
        <f t="shared" si="1"/>
        <v>0.08016869925</v>
      </c>
      <c r="F4942" s="8"/>
    </row>
    <row r="4943">
      <c r="A4943" s="10">
        <v>44795.875</v>
      </c>
      <c r="B4943" s="11">
        <v>316.13</v>
      </c>
      <c r="C4943" s="11">
        <v>364.65406</v>
      </c>
      <c r="D4943" s="11">
        <v>0.133068750146371</v>
      </c>
      <c r="E4943" s="8">
        <f t="shared" si="1"/>
        <v>0.08324339816</v>
      </c>
      <c r="F4943" s="8"/>
    </row>
    <row r="4944">
      <c r="A4944" s="10">
        <v>44795.916666666664</v>
      </c>
      <c r="B4944" s="11">
        <v>321.25</v>
      </c>
      <c r="C4944" s="11">
        <v>364.11363</v>
      </c>
      <c r="D4944" s="11">
        <v>0.117720476434787</v>
      </c>
      <c r="E4944" s="8">
        <f t="shared" si="1"/>
        <v>0.08610227895</v>
      </c>
      <c r="F4944" s="8"/>
    </row>
    <row r="4945">
      <c r="A4945" s="10">
        <v>44795.958333333336</v>
      </c>
      <c r="B4945" s="11">
        <v>328.52</v>
      </c>
      <c r="C4945" s="11">
        <v>362.9063</v>
      </c>
      <c r="D4945" s="11">
        <v>0.0947525573405587</v>
      </c>
      <c r="E4945" s="8">
        <f t="shared" si="1"/>
        <v>0.08836434934</v>
      </c>
      <c r="F4945" s="8"/>
    </row>
    <row r="4946">
      <c r="A4946" s="10">
        <v>44796.0</v>
      </c>
      <c r="B4946" s="11">
        <v>337.88</v>
      </c>
      <c r="C4946" s="11">
        <v>375.94594</v>
      </c>
      <c r="D4946" s="11">
        <v>0.101253760048585</v>
      </c>
      <c r="E4946" s="8">
        <f t="shared" si="1"/>
        <v>0.08983059529</v>
      </c>
      <c r="F4946" s="8"/>
    </row>
    <row r="4947">
      <c r="A4947" s="10">
        <v>44796.041666666664</v>
      </c>
      <c r="B4947" s="11">
        <v>355.38</v>
      </c>
      <c r="C4947" s="11">
        <v>376.62924</v>
      </c>
      <c r="D4947" s="11">
        <v>0.0564195175074563</v>
      </c>
      <c r="E4947" s="8">
        <f t="shared" si="1"/>
        <v>0.09096253242</v>
      </c>
      <c r="F4947" s="8"/>
    </row>
    <row r="4948">
      <c r="A4948" s="10">
        <v>44796.083333333336</v>
      </c>
      <c r="B4948" s="11">
        <v>366.32</v>
      </c>
      <c r="C4948" s="11">
        <v>374.80797</v>
      </c>
      <c r="D4948" s="11">
        <v>0.0226461833242233</v>
      </c>
      <c r="E4948" s="8">
        <f t="shared" si="1"/>
        <v>0.09190133062</v>
      </c>
      <c r="F4948" s="8"/>
    </row>
    <row r="4949">
      <c r="A4949" s="10">
        <v>44796.125</v>
      </c>
      <c r="B4949" s="11">
        <v>368.08</v>
      </c>
      <c r="C4949" s="11">
        <v>370.87339</v>
      </c>
      <c r="D4949" s="11">
        <v>0.00753192349550877</v>
      </c>
      <c r="E4949" s="8">
        <f t="shared" si="1"/>
        <v>0.09175946822</v>
      </c>
      <c r="F4949" s="8"/>
    </row>
    <row r="4950">
      <c r="A4950" s="10">
        <v>44796.166666666664</v>
      </c>
      <c r="B4950" s="11">
        <v>362.87</v>
      </c>
      <c r="C4950" s="11">
        <v>366.26877</v>
      </c>
      <c r="D4950" s="11">
        <v>0.00927944252522543</v>
      </c>
      <c r="E4950" s="8">
        <f t="shared" si="1"/>
        <v>0.09160332401</v>
      </c>
      <c r="F4950" s="8"/>
    </row>
    <row r="4951">
      <c r="A4951" s="10">
        <v>44796.208333333336</v>
      </c>
      <c r="B4951" s="11">
        <v>362.81</v>
      </c>
      <c r="C4951" s="11">
        <v>362.35943</v>
      </c>
      <c r="D4951" s="11">
        <v>0.00124343390207901</v>
      </c>
      <c r="E4951" s="8">
        <f t="shared" si="1"/>
        <v>0.09105405339</v>
      </c>
      <c r="F4951" s="8"/>
    </row>
    <row r="4952">
      <c r="A4952" s="10">
        <v>44796.25</v>
      </c>
      <c r="B4952" s="11">
        <v>365.12</v>
      </c>
      <c r="C4952" s="11">
        <v>359.93901</v>
      </c>
      <c r="D4952" s="11">
        <v>0.0143940774855162</v>
      </c>
      <c r="E4952" s="8">
        <f t="shared" si="1"/>
        <v>0.08988555543</v>
      </c>
      <c r="F4952" s="8"/>
    </row>
    <row r="4953">
      <c r="A4953" s="10">
        <v>44796.291666666664</v>
      </c>
      <c r="B4953" s="11">
        <v>367.61</v>
      </c>
      <c r="C4953" s="11">
        <v>357.90688</v>
      </c>
      <c r="D4953" s="11">
        <v>0.0271107389721036</v>
      </c>
      <c r="E4953" s="8">
        <f t="shared" si="1"/>
        <v>0.08881915384</v>
      </c>
      <c r="F4953" s="8"/>
    </row>
    <row r="4954">
      <c r="A4954" s="10">
        <v>44796.333333333336</v>
      </c>
      <c r="B4954" s="11">
        <v>372.22</v>
      </c>
      <c r="C4954" s="11">
        <v>356.80509</v>
      </c>
      <c r="D4954" s="11">
        <v>0.043202606778956</v>
      </c>
      <c r="E4954" s="8">
        <f t="shared" si="1"/>
        <v>0.08771959617</v>
      </c>
      <c r="F4954" s="8"/>
    </row>
    <row r="4955">
      <c r="A4955" s="10">
        <v>44796.375</v>
      </c>
      <c r="B4955" s="11">
        <v>372.81</v>
      </c>
      <c r="C4955" s="11">
        <v>357.32943</v>
      </c>
      <c r="D4955" s="11">
        <v>0.0433229639103613</v>
      </c>
      <c r="E4955" s="8">
        <f t="shared" si="1"/>
        <v>0.08637237814</v>
      </c>
      <c r="F4955" s="8"/>
    </row>
    <row r="4956">
      <c r="A4956" s="10">
        <v>44796.416666666664</v>
      </c>
      <c r="B4956" s="11">
        <v>376.9</v>
      </c>
      <c r="C4956" s="11">
        <v>359.92042</v>
      </c>
      <c r="D4956" s="11">
        <v>0.0471759285010836</v>
      </c>
      <c r="E4956" s="8">
        <f t="shared" si="1"/>
        <v>0.08551020511</v>
      </c>
      <c r="F4956" s="8"/>
    </row>
    <row r="4957">
      <c r="A4957" s="10">
        <v>44796.458333333336</v>
      </c>
      <c r="B4957" s="11">
        <v>377.22</v>
      </c>
      <c r="C4957" s="11">
        <v>365.42841</v>
      </c>
      <c r="D4957" s="11">
        <v>0.0322678524091765</v>
      </c>
      <c r="E4957" s="8">
        <f t="shared" si="1"/>
        <v>0.0839637625</v>
      </c>
      <c r="F4957" s="8"/>
    </row>
    <row r="4958">
      <c r="A4958" s="10">
        <v>44796.5</v>
      </c>
      <c r="B4958" s="11">
        <v>380.61</v>
      </c>
      <c r="C4958" s="11">
        <v>371.50986</v>
      </c>
      <c r="D4958" s="11">
        <v>0.024495016094593</v>
      </c>
      <c r="E4958" s="8">
        <f t="shared" si="1"/>
        <v>0.0815171111</v>
      </c>
      <c r="F4958" s="8"/>
    </row>
    <row r="4959">
      <c r="A4959" s="10">
        <v>44796.541666666664</v>
      </c>
      <c r="B4959" s="11">
        <v>378.53</v>
      </c>
      <c r="C4959" s="11">
        <v>376.31554</v>
      </c>
      <c r="D4959" s="11">
        <v>0.00588458292208707</v>
      </c>
      <c r="E4959" s="8">
        <f t="shared" si="1"/>
        <v>0.07787729964</v>
      </c>
      <c r="F4959" s="8"/>
    </row>
    <row r="4960">
      <c r="A4960" s="10">
        <v>44796.583333333336</v>
      </c>
      <c r="B4960" s="11">
        <v>367.17</v>
      </c>
      <c r="C4960" s="11">
        <v>378.70786</v>
      </c>
      <c r="D4960" s="11">
        <v>0.0304663864119428</v>
      </c>
      <c r="E4960" s="8">
        <f t="shared" si="1"/>
        <v>0.0739144007</v>
      </c>
      <c r="F4960" s="8"/>
    </row>
    <row r="4961">
      <c r="A4961" s="10">
        <v>44796.625</v>
      </c>
      <c r="B4961" s="11">
        <v>354.3</v>
      </c>
      <c r="C4961" s="11">
        <v>380.04882</v>
      </c>
      <c r="D4961" s="11">
        <v>0.067751348366244</v>
      </c>
      <c r="E4961" s="8">
        <f t="shared" si="1"/>
        <v>0.06941854891</v>
      </c>
      <c r="F4961" s="8"/>
    </row>
    <row r="4962">
      <c r="A4962" s="10">
        <v>44796.666666666664</v>
      </c>
      <c r="B4962" s="11">
        <v>344.25</v>
      </c>
      <c r="C4962" s="11">
        <v>379.78821</v>
      </c>
      <c r="D4962" s="11">
        <v>0.09357375785836</v>
      </c>
      <c r="E4962" s="8">
        <f t="shared" si="1"/>
        <v>0.06514740538</v>
      </c>
      <c r="F4962" s="8"/>
    </row>
    <row r="4963">
      <c r="A4963" s="10">
        <v>44796.708333333336</v>
      </c>
      <c r="B4963" s="11">
        <v>341.94</v>
      </c>
      <c r="C4963" s="11">
        <v>379.39154</v>
      </c>
      <c r="D4963" s="11">
        <v>0.0987147473030105</v>
      </c>
      <c r="E4963" s="8">
        <f t="shared" si="1"/>
        <v>0.06144740137</v>
      </c>
      <c r="F4963" s="8"/>
    </row>
    <row r="4964">
      <c r="A4964" s="10">
        <v>44796.75</v>
      </c>
      <c r="B4964" s="11">
        <v>345.7</v>
      </c>
      <c r="C4964" s="11">
        <v>378.84547</v>
      </c>
      <c r="D4964" s="11">
        <v>0.0874907386381048</v>
      </c>
      <c r="E4964" s="8">
        <f t="shared" si="1"/>
        <v>0.0589519879</v>
      </c>
      <c r="F4964" s="8"/>
    </row>
    <row r="4965">
      <c r="A4965" s="10">
        <v>44796.791666666664</v>
      </c>
      <c r="B4965" s="11">
        <v>349.43</v>
      </c>
      <c r="C4965" s="11">
        <v>377.84323</v>
      </c>
      <c r="D4965" s="11">
        <v>0.0751984626004811</v>
      </c>
      <c r="E4965" s="8">
        <f t="shared" si="1"/>
        <v>0.05686995009</v>
      </c>
      <c r="F4965" s="8"/>
    </row>
    <row r="4966">
      <c r="A4966" s="10">
        <v>44796.833333333336</v>
      </c>
      <c r="B4966" s="11">
        <v>348.2</v>
      </c>
      <c r="C4966" s="11">
        <v>375.37657</v>
      </c>
      <c r="D4966" s="11">
        <v>0.072398152074329</v>
      </c>
      <c r="E4966" s="8">
        <f t="shared" si="1"/>
        <v>0.05447347521</v>
      </c>
      <c r="F4966" s="8"/>
    </row>
    <row r="4967">
      <c r="A4967" s="10">
        <v>44796.875</v>
      </c>
      <c r="B4967" s="11">
        <v>348.42</v>
      </c>
      <c r="C4967" s="11">
        <v>372.49333</v>
      </c>
      <c r="D4967" s="11">
        <v>0.0646275464851947</v>
      </c>
      <c r="E4967" s="8">
        <f t="shared" si="1"/>
        <v>0.05162175839</v>
      </c>
      <c r="F4967" s="8"/>
    </row>
    <row r="4968">
      <c r="A4968" s="10">
        <v>44796.916666666664</v>
      </c>
      <c r="B4968" s="11">
        <v>343.22</v>
      </c>
      <c r="C4968" s="11">
        <v>370.21641</v>
      </c>
      <c r="D4968" s="11">
        <v>0.0729206195911196</v>
      </c>
      <c r="E4968" s="8">
        <f t="shared" si="1"/>
        <v>0.04975509769</v>
      </c>
      <c r="F4968" s="8"/>
    </row>
    <row r="4969">
      <c r="A4969" s="10">
        <v>44796.958333333336</v>
      </c>
      <c r="B4969" s="11">
        <v>341.27</v>
      </c>
      <c r="C4969" s="11">
        <v>368.79304</v>
      </c>
      <c r="D4969" s="11">
        <v>0.0746300418250844</v>
      </c>
      <c r="E4969" s="8">
        <f t="shared" si="1"/>
        <v>0.04891665954</v>
      </c>
      <c r="F4969" s="8"/>
    </row>
    <row r="4970">
      <c r="A4970" s="10">
        <v>44797.0</v>
      </c>
      <c r="B4970" s="11">
        <v>340.33</v>
      </c>
      <c r="C4970" s="11">
        <v>380.17773</v>
      </c>
      <c r="D4970" s="11">
        <v>0.104813425026237</v>
      </c>
      <c r="E4970" s="8">
        <f t="shared" si="1"/>
        <v>0.04906497892</v>
      </c>
      <c r="F4970" s="8"/>
    </row>
    <row r="4971">
      <c r="A4971" s="10">
        <v>44797.041666666664</v>
      </c>
      <c r="B4971" s="11">
        <v>362.96</v>
      </c>
      <c r="C4971" s="11">
        <v>380.69415</v>
      </c>
      <c r="D4971" s="11">
        <v>0.0465837208163035</v>
      </c>
      <c r="E4971" s="8">
        <f t="shared" si="1"/>
        <v>0.04865515405</v>
      </c>
      <c r="F4971" s="8"/>
    </row>
    <row r="4972">
      <c r="A4972" s="10">
        <v>44797.083333333336</v>
      </c>
      <c r="B4972" s="11">
        <v>375.33</v>
      </c>
      <c r="C4972" s="11">
        <v>378.5491</v>
      </c>
      <c r="D4972" s="11">
        <v>0.00850378458170954</v>
      </c>
      <c r="E4972" s="8">
        <f t="shared" si="1"/>
        <v>0.04806588744</v>
      </c>
      <c r="F4972" s="8"/>
    </row>
    <row r="4973">
      <c r="A4973" s="10">
        <v>44797.125</v>
      </c>
      <c r="B4973" s="11">
        <v>375.31</v>
      </c>
      <c r="C4973" s="11">
        <v>374.34108</v>
      </c>
      <c r="D4973" s="11">
        <v>0.00258833468130194</v>
      </c>
      <c r="E4973" s="8">
        <f t="shared" si="1"/>
        <v>0.04785990457</v>
      </c>
      <c r="F4973" s="8"/>
    </row>
    <row r="4974">
      <c r="A4974" s="10">
        <v>44797.166666666664</v>
      </c>
      <c r="B4974" s="11">
        <v>366.47</v>
      </c>
      <c r="C4974" s="11">
        <v>369.23525</v>
      </c>
      <c r="D4974" s="11">
        <v>0.00748912786631281</v>
      </c>
      <c r="E4974" s="8">
        <f t="shared" si="1"/>
        <v>0.04778530813</v>
      </c>
      <c r="F4974" s="8"/>
    </row>
    <row r="4975">
      <c r="A4975" s="10">
        <v>44797.208333333336</v>
      </c>
      <c r="B4975" s="11">
        <v>357.84</v>
      </c>
      <c r="C4975" s="11">
        <v>364.34638</v>
      </c>
      <c r="D4975" s="11">
        <v>0.0178576770819022</v>
      </c>
      <c r="E4975" s="8">
        <f t="shared" si="1"/>
        <v>0.04847756826</v>
      </c>
      <c r="F4975" s="8"/>
    </row>
    <row r="4976">
      <c r="A4976" s="10">
        <v>44797.25</v>
      </c>
      <c r="B4976" s="11">
        <v>358.29</v>
      </c>
      <c r="C4976" s="11">
        <v>360.72739</v>
      </c>
      <c r="D4976" s="11">
        <v>0.00675687532349565</v>
      </c>
      <c r="E4976" s="8">
        <f t="shared" si="1"/>
        <v>0.0481593515</v>
      </c>
      <c r="F4976" s="8"/>
    </row>
    <row r="4977">
      <c r="A4977" s="10">
        <v>44797.291666666664</v>
      </c>
      <c r="B4977" s="11">
        <v>360.13</v>
      </c>
      <c r="C4977" s="11">
        <v>357.50865</v>
      </c>
      <c r="D4977" s="11">
        <v>0.00733227014227489</v>
      </c>
      <c r="E4977" s="8">
        <f t="shared" si="1"/>
        <v>0.04733524864</v>
      </c>
      <c r="F4977" s="8"/>
    </row>
    <row r="4978">
      <c r="A4978" s="10">
        <v>44797.333333333336</v>
      </c>
      <c r="B4978" s="11">
        <v>364.12</v>
      </c>
      <c r="C4978" s="11">
        <v>355.17036</v>
      </c>
      <c r="D4978" s="11">
        <v>0.0251981612429595</v>
      </c>
      <c r="E4978" s="8">
        <f t="shared" si="1"/>
        <v>0.04658506341</v>
      </c>
      <c r="F4978" s="8"/>
    </row>
    <row r="4979">
      <c r="A4979" s="10">
        <v>44797.375</v>
      </c>
      <c r="B4979" s="11">
        <v>368.16</v>
      </c>
      <c r="C4979" s="11">
        <v>354.99575</v>
      </c>
      <c r="D4979" s="11">
        <v>0.03708283831567</v>
      </c>
      <c r="E4979" s="8">
        <f t="shared" si="1"/>
        <v>0.04632505817</v>
      </c>
      <c r="F4979" s="8"/>
    </row>
    <row r="4980">
      <c r="A4980" s="10">
        <v>44797.416666666664</v>
      </c>
      <c r="B4980" s="11">
        <v>372.34</v>
      </c>
      <c r="C4980" s="11">
        <v>357.80586</v>
      </c>
      <c r="D4980" s="11">
        <v>0.0406201843647836</v>
      </c>
      <c r="E4980" s="8">
        <f t="shared" si="1"/>
        <v>0.04605190217</v>
      </c>
      <c r="F4980" s="8"/>
    </row>
    <row r="4981">
      <c r="A4981" s="10">
        <v>44797.458333333336</v>
      </c>
      <c r="B4981" s="11">
        <v>376.58</v>
      </c>
      <c r="C4981" s="11">
        <v>364.20004</v>
      </c>
      <c r="D4981" s="11">
        <v>0.0339921983534103</v>
      </c>
      <c r="E4981" s="8">
        <f t="shared" si="1"/>
        <v>0.04612374992</v>
      </c>
      <c r="F4981" s="8"/>
    </row>
    <row r="4982">
      <c r="A4982" s="10">
        <v>44797.5</v>
      </c>
      <c r="B4982" s="11">
        <v>380.95</v>
      </c>
      <c r="C4982" s="11">
        <v>371.59186</v>
      </c>
      <c r="D4982" s="11">
        <v>0.0251839208749082</v>
      </c>
      <c r="E4982" s="8">
        <f t="shared" si="1"/>
        <v>0.04615245428</v>
      </c>
      <c r="F4982" s="8"/>
    </row>
    <row r="4983">
      <c r="A4983" s="10">
        <v>44797.541666666664</v>
      </c>
      <c r="B4983" s="11">
        <v>378.94</v>
      </c>
      <c r="C4983" s="11">
        <v>377.09795</v>
      </c>
      <c r="D4983" s="11">
        <v>0.00488480512821661</v>
      </c>
      <c r="E4983" s="8">
        <f t="shared" si="1"/>
        <v>0.04611079687</v>
      </c>
      <c r="F4983" s="8"/>
    </row>
    <row r="4984">
      <c r="A4984" s="10">
        <v>44797.583333333336</v>
      </c>
      <c r="B4984" s="11">
        <v>362.74</v>
      </c>
      <c r="C4984" s="11">
        <v>379.03336</v>
      </c>
      <c r="D4984" s="11">
        <v>0.0429866120491346</v>
      </c>
      <c r="E4984" s="8">
        <f t="shared" si="1"/>
        <v>0.04663247294</v>
      </c>
      <c r="F4984" s="8"/>
    </row>
    <row r="4985">
      <c r="A4985" s="10">
        <v>44797.625</v>
      </c>
      <c r="B4985" s="11">
        <v>347.65</v>
      </c>
      <c r="C4985" s="11">
        <v>379.55732</v>
      </c>
      <c r="D4985" s="11">
        <v>0.0840645623696574</v>
      </c>
      <c r="E4985" s="8">
        <f t="shared" si="1"/>
        <v>0.04731219019</v>
      </c>
      <c r="F4985" s="8"/>
    </row>
    <row r="4986">
      <c r="A4986" s="10">
        <v>44797.666666666664</v>
      </c>
      <c r="B4986" s="11">
        <v>341.51</v>
      </c>
      <c r="C4986" s="11">
        <v>378.65535</v>
      </c>
      <c r="D4986" s="11">
        <v>0.0980980461519955</v>
      </c>
      <c r="E4986" s="8">
        <f t="shared" si="1"/>
        <v>0.0475007022</v>
      </c>
      <c r="F4986" s="8"/>
    </row>
    <row r="4987">
      <c r="A4987" s="10">
        <v>44797.708333333336</v>
      </c>
      <c r="B4987" s="11">
        <v>341.67</v>
      </c>
      <c r="C4987" s="11">
        <v>377.90988</v>
      </c>
      <c r="D4987" s="11">
        <v>0.0958955611321936</v>
      </c>
      <c r="E4987" s="8">
        <f t="shared" si="1"/>
        <v>0.04738323611</v>
      </c>
      <c r="F4987" s="8"/>
    </row>
    <row r="4988">
      <c r="A4988" s="10">
        <v>44797.75</v>
      </c>
      <c r="B4988" s="11">
        <v>349.52</v>
      </c>
      <c r="C4988" s="11">
        <v>377.02021</v>
      </c>
      <c r="D4988" s="11">
        <v>0.0729409439350745</v>
      </c>
      <c r="E4988" s="8">
        <f t="shared" si="1"/>
        <v>0.04677699467</v>
      </c>
      <c r="F4988" s="8"/>
    </row>
    <row r="4989">
      <c r="A4989" s="10">
        <v>44797.791666666664</v>
      </c>
      <c r="B4989" s="11">
        <v>351.03</v>
      </c>
      <c r="C4989" s="11">
        <v>375.19344</v>
      </c>
      <c r="D4989" s="11">
        <v>0.0644026185532456</v>
      </c>
      <c r="E4989" s="8">
        <f t="shared" si="1"/>
        <v>0.04632716783</v>
      </c>
      <c r="F4989" s="8"/>
    </row>
    <row r="4990">
      <c r="A4990" s="10">
        <v>44797.833333333336</v>
      </c>
      <c r="B4990" s="11">
        <v>347.0</v>
      </c>
      <c r="C4990" s="11">
        <v>371.79273</v>
      </c>
      <c r="D4990" s="11">
        <v>0.0666842786301927</v>
      </c>
      <c r="E4990" s="8">
        <f t="shared" si="1"/>
        <v>0.04608908977</v>
      </c>
      <c r="F4990" s="8"/>
    </row>
    <row r="4991">
      <c r="A4991" s="10">
        <v>44797.875</v>
      </c>
      <c r="B4991" s="11">
        <v>339.17</v>
      </c>
      <c r="C4991" s="11">
        <v>368.38974</v>
      </c>
      <c r="D4991" s="11">
        <v>0.0793174641617326</v>
      </c>
      <c r="E4991" s="8">
        <f t="shared" si="1"/>
        <v>0.04670116967</v>
      </c>
      <c r="F4991" s="8"/>
    </row>
    <row r="4992">
      <c r="A4992" s="10">
        <v>44797.916666666664</v>
      </c>
      <c r="B4992" s="11">
        <v>341.26</v>
      </c>
      <c r="C4992" s="11">
        <v>366.29832</v>
      </c>
      <c r="D4992" s="11">
        <v>0.0683549954583466</v>
      </c>
      <c r="E4992" s="8">
        <f t="shared" si="1"/>
        <v>0.04651093534</v>
      </c>
      <c r="F4992" s="8"/>
    </row>
    <row r="4993">
      <c r="A4993" s="10">
        <v>44797.958333333336</v>
      </c>
      <c r="B4993" s="11">
        <v>342.03</v>
      </c>
      <c r="C4993" s="11">
        <v>365.5282</v>
      </c>
      <c r="D4993" s="11">
        <v>0.0642856009467944</v>
      </c>
      <c r="E4993" s="8">
        <f t="shared" si="1"/>
        <v>0.04607991697</v>
      </c>
      <c r="F4993" s="8"/>
    </row>
    <row r="4994">
      <c r="A4994" s="10">
        <v>44795.0</v>
      </c>
      <c r="B4994" s="11">
        <v>335.84</v>
      </c>
      <c r="C4994" s="11">
        <v>339.26325</v>
      </c>
      <c r="D4994" s="11">
        <v>0.0100902470279349</v>
      </c>
      <c r="E4994" s="8">
        <f t="shared" si="1"/>
        <v>0.04213311788</v>
      </c>
      <c r="F4994" s="8"/>
    </row>
    <row r="4995">
      <c r="A4995" s="10">
        <v>44795.041666666664</v>
      </c>
      <c r="B4995" s="11">
        <v>349.23</v>
      </c>
      <c r="C4995" s="11">
        <v>342.55271</v>
      </c>
      <c r="D4995" s="11">
        <v>0.0194927373366861</v>
      </c>
      <c r="E4995" s="8">
        <f t="shared" si="1"/>
        <v>0.0410043269</v>
      </c>
      <c r="F4995" s="8"/>
    </row>
    <row r="4996">
      <c r="A4996" s="10">
        <v>44795.083333333336</v>
      </c>
      <c r="B4996" s="11">
        <v>358.48</v>
      </c>
      <c r="C4996" s="11">
        <v>344.17662</v>
      </c>
      <c r="D4996" s="11">
        <v>0.0415582557583371</v>
      </c>
      <c r="E4996" s="8">
        <f t="shared" si="1"/>
        <v>0.04238159654</v>
      </c>
      <c r="F4996" s="8"/>
    </row>
    <row r="4997">
      <c r="A4997" s="10">
        <v>44795.125</v>
      </c>
      <c r="B4997" s="11">
        <v>360.22</v>
      </c>
      <c r="C4997" s="11">
        <v>343.58829</v>
      </c>
      <c r="D4997" s="11">
        <v>0.0484059279203026</v>
      </c>
      <c r="E4997" s="8">
        <f t="shared" si="1"/>
        <v>0.04429066292</v>
      </c>
      <c r="F4997" s="8"/>
    </row>
    <row r="4998">
      <c r="A4998" s="10">
        <v>44795.166666666664</v>
      </c>
      <c r="B4998" s="11">
        <v>359.28</v>
      </c>
      <c r="C4998" s="11">
        <v>342.18469</v>
      </c>
      <c r="D4998" s="11">
        <v>0.049959307063095</v>
      </c>
      <c r="E4998" s="8">
        <f t="shared" si="1"/>
        <v>0.04606025372</v>
      </c>
      <c r="F4998" s="8"/>
    </row>
    <row r="4999">
      <c r="A4999" s="10">
        <v>44795.208333333336</v>
      </c>
      <c r="B4999" s="11">
        <v>349.17</v>
      </c>
      <c r="C4999" s="11">
        <v>341.11664</v>
      </c>
      <c r="D4999" s="11">
        <v>0.0236088160343042</v>
      </c>
      <c r="E4999" s="8">
        <f t="shared" si="1"/>
        <v>0.04629988451</v>
      </c>
      <c r="F4999" s="8"/>
    </row>
    <row r="5000">
      <c r="A5000" s="10">
        <v>44795.25</v>
      </c>
      <c r="B5000" s="11">
        <v>340.21</v>
      </c>
      <c r="C5000" s="11">
        <v>340.51804</v>
      </c>
      <c r="D5000" s="11">
        <v>9.04621675844267E-4</v>
      </c>
      <c r="E5000" s="8">
        <f t="shared" si="1"/>
        <v>0.04605604061</v>
      </c>
      <c r="F5000" s="8"/>
    </row>
    <row r="5001">
      <c r="A5001" s="10">
        <v>44795.291666666664</v>
      </c>
      <c r="B5001" s="11">
        <v>337.41</v>
      </c>
      <c r="C5001" s="11">
        <v>339.60207</v>
      </c>
      <c r="D5001" s="11">
        <v>0.00645481931249712</v>
      </c>
      <c r="E5001" s="8">
        <f t="shared" si="1"/>
        <v>0.04601948016</v>
      </c>
      <c r="F5001" s="8"/>
    </row>
    <row r="5002">
      <c r="A5002" s="10">
        <v>44795.333333333336</v>
      </c>
      <c r="B5002" s="11">
        <v>331.94</v>
      </c>
      <c r="C5002" s="11">
        <v>338.4746</v>
      </c>
      <c r="D5002" s="11">
        <v>0.0193060276901132</v>
      </c>
      <c r="E5002" s="8">
        <f t="shared" si="1"/>
        <v>0.04577397459</v>
      </c>
      <c r="F5002" s="8"/>
    </row>
    <row r="5003">
      <c r="A5003" s="10">
        <v>44795.375</v>
      </c>
      <c r="B5003" s="11">
        <v>330.2</v>
      </c>
      <c r="C5003" s="11">
        <v>338.05801</v>
      </c>
      <c r="D5003" s="11">
        <v>0.023244560896516</v>
      </c>
      <c r="E5003" s="8">
        <f t="shared" si="1"/>
        <v>0.0451973797</v>
      </c>
      <c r="F5003" s="8"/>
    </row>
    <row r="5004">
      <c r="A5004" s="10">
        <v>44795.416666666664</v>
      </c>
      <c r="B5004" s="11">
        <v>333.48</v>
      </c>
      <c r="C5004" s="11">
        <v>338.58871</v>
      </c>
      <c r="D5004" s="11">
        <v>0.0150882467404184</v>
      </c>
      <c r="E5004" s="8">
        <f t="shared" si="1"/>
        <v>0.04413354897</v>
      </c>
      <c r="F5004" s="8"/>
    </row>
    <row r="5005">
      <c r="A5005" s="10">
        <v>44795.458333333336</v>
      </c>
      <c r="B5005" s="11">
        <v>335.04</v>
      </c>
      <c r="C5005" s="11">
        <v>341.10773</v>
      </c>
      <c r="D5005" s="11">
        <v>0.017788309869143</v>
      </c>
      <c r="E5005" s="8">
        <f t="shared" si="1"/>
        <v>0.04345838695</v>
      </c>
      <c r="F5005" s="8"/>
    </row>
    <row r="5006">
      <c r="A5006" s="10">
        <v>44795.5</v>
      </c>
      <c r="B5006" s="11">
        <v>332.48</v>
      </c>
      <c r="C5006" s="11">
        <v>344.57936</v>
      </c>
      <c r="D5006" s="11">
        <v>0.035113420606504</v>
      </c>
      <c r="E5006" s="8">
        <f t="shared" si="1"/>
        <v>0.0438721161</v>
      </c>
      <c r="F5006" s="8"/>
    </row>
    <row r="5007">
      <c r="A5007" s="10">
        <v>44795.541666666664</v>
      </c>
      <c r="B5007" s="11">
        <v>330.51</v>
      </c>
      <c r="C5007" s="11">
        <v>348.09705</v>
      </c>
      <c r="D5007" s="11">
        <v>0.0505234100662445</v>
      </c>
      <c r="E5007" s="8">
        <f t="shared" si="1"/>
        <v>0.04577372464</v>
      </c>
      <c r="F5007" s="8"/>
    </row>
    <row r="5008">
      <c r="A5008" s="10">
        <v>44795.583333333336</v>
      </c>
      <c r="B5008" s="11">
        <v>318.75</v>
      </c>
      <c r="C5008" s="11">
        <v>349.9621</v>
      </c>
      <c r="D5008" s="11">
        <v>0.0891870862587692</v>
      </c>
      <c r="E5008" s="8">
        <f t="shared" si="1"/>
        <v>0.0476987444</v>
      </c>
      <c r="F5008" s="8"/>
    </row>
    <row r="5009">
      <c r="A5009" s="10">
        <v>44795.625</v>
      </c>
      <c r="B5009" s="11">
        <v>300.48</v>
      </c>
      <c r="C5009" s="11">
        <v>351.20197</v>
      </c>
      <c r="D5009" s="11">
        <v>0.1444239336129</v>
      </c>
      <c r="E5009" s="8">
        <f t="shared" si="1"/>
        <v>0.0502137182</v>
      </c>
      <c r="F5009" s="8"/>
    </row>
    <row r="5010">
      <c r="A5010" s="10">
        <v>44795.666666666664</v>
      </c>
      <c r="B5010" s="11">
        <v>292.26</v>
      </c>
      <c r="C5010" s="11">
        <v>350.92697</v>
      </c>
      <c r="D5010" s="11">
        <v>0.167177147997487</v>
      </c>
      <c r="E5010" s="8">
        <f t="shared" si="1"/>
        <v>0.05309201411</v>
      </c>
      <c r="F5010" s="8"/>
    </row>
    <row r="5011">
      <c r="A5011" s="10">
        <v>44795.708333333336</v>
      </c>
      <c r="B5011" s="11">
        <v>294.79</v>
      </c>
      <c r="C5011" s="11">
        <v>350.33423</v>
      </c>
      <c r="D5011" s="11">
        <v>0.158546397250419</v>
      </c>
      <c r="E5011" s="8">
        <f t="shared" si="1"/>
        <v>0.05570246562</v>
      </c>
      <c r="F5011" s="8"/>
    </row>
    <row r="5012">
      <c r="A5012" s="10">
        <v>44795.75</v>
      </c>
      <c r="B5012" s="11">
        <v>309.49</v>
      </c>
      <c r="C5012" s="11">
        <v>350.17531</v>
      </c>
      <c r="D5012" s="11">
        <v>0.116185547176355</v>
      </c>
      <c r="E5012" s="8">
        <f t="shared" si="1"/>
        <v>0.05750432409</v>
      </c>
      <c r="F5012" s="8"/>
    </row>
    <row r="5013">
      <c r="A5013" s="10">
        <v>44795.791666666664</v>
      </c>
      <c r="B5013" s="11">
        <v>318.51</v>
      </c>
      <c r="C5013" s="11">
        <v>351.27231</v>
      </c>
      <c r="D5013" s="11">
        <v>0.0932675564436035</v>
      </c>
      <c r="E5013" s="8">
        <f t="shared" si="1"/>
        <v>0.05870702983</v>
      </c>
      <c r="F5013" s="8"/>
    </row>
    <row r="5014">
      <c r="A5014" s="10">
        <v>44795.833333333336</v>
      </c>
      <c r="B5014" s="11">
        <v>317.28</v>
      </c>
      <c r="C5014" s="11">
        <v>352.84093</v>
      </c>
      <c r="D5014" s="11">
        <v>0.10078459434964</v>
      </c>
      <c r="E5014" s="8">
        <f t="shared" si="1"/>
        <v>0.06012787632</v>
      </c>
      <c r="F5014" s="8"/>
    </row>
    <row r="5015">
      <c r="A5015" s="10">
        <v>44795.875</v>
      </c>
      <c r="B5015" s="11">
        <v>316.13</v>
      </c>
      <c r="C5015" s="11">
        <v>354.81312</v>
      </c>
      <c r="D5015" s="11">
        <v>0.109023927863772</v>
      </c>
      <c r="E5015" s="8">
        <f t="shared" si="1"/>
        <v>0.06136564564</v>
      </c>
      <c r="F5015" s="8"/>
    </row>
    <row r="5016">
      <c r="A5016" s="10">
        <v>44795.916666666664</v>
      </c>
      <c r="B5016" s="11">
        <v>321.25</v>
      </c>
      <c r="C5016" s="11">
        <v>356.55841</v>
      </c>
      <c r="D5016" s="11">
        <v>0.0990255986389438</v>
      </c>
      <c r="E5016" s="8">
        <f t="shared" si="1"/>
        <v>0.06264358744</v>
      </c>
      <c r="F5016" s="8"/>
    </row>
    <row r="5017">
      <c r="A5017" s="10">
        <v>44795.958333333336</v>
      </c>
      <c r="B5017" s="11">
        <v>328.52</v>
      </c>
      <c r="C5017" s="11">
        <v>357.34301</v>
      </c>
      <c r="D5017" s="11">
        <v>0.0806592243122371</v>
      </c>
      <c r="E5017" s="8">
        <f t="shared" si="1"/>
        <v>0.06332582175</v>
      </c>
      <c r="F5017" s="8"/>
    </row>
    <row r="5018">
      <c r="A5018" s="10">
        <v>44796.0</v>
      </c>
      <c r="B5018" s="11">
        <v>337.88</v>
      </c>
      <c r="C5018" s="11">
        <v>365.67635</v>
      </c>
      <c r="D5018" s="11">
        <v>0.0760135294502912</v>
      </c>
      <c r="E5018" s="8">
        <f t="shared" si="1"/>
        <v>0.06607262518</v>
      </c>
      <c r="F5018" s="8"/>
    </row>
    <row r="5019">
      <c r="A5019" s="10">
        <v>44796.041666666664</v>
      </c>
      <c r="B5019" s="11">
        <v>355.38</v>
      </c>
      <c r="C5019" s="11">
        <v>367.4595</v>
      </c>
      <c r="D5019" s="11">
        <v>0.0328730104950341</v>
      </c>
      <c r="E5019" s="8">
        <f t="shared" si="1"/>
        <v>0.06663013656</v>
      </c>
      <c r="F5019" s="8"/>
    </row>
    <row r="5020">
      <c r="A5020" s="10">
        <v>44796.083333333336</v>
      </c>
      <c r="B5020" s="11">
        <v>366.32</v>
      </c>
      <c r="C5020" s="11">
        <v>367.3497</v>
      </c>
      <c r="D5020" s="11">
        <v>0.00280305115262103</v>
      </c>
      <c r="E5020" s="8">
        <f t="shared" si="1"/>
        <v>0.06501533637</v>
      </c>
      <c r="F5020" s="8"/>
    </row>
    <row r="5021">
      <c r="A5021" s="10">
        <v>44796.125</v>
      </c>
      <c r="B5021" s="11">
        <v>368.08</v>
      </c>
      <c r="C5021" s="11">
        <v>365.76344</v>
      </c>
      <c r="D5021" s="11">
        <v>0.00633349248902509</v>
      </c>
      <c r="E5021" s="8">
        <f t="shared" si="1"/>
        <v>0.06326231823</v>
      </c>
      <c r="F5021" s="8"/>
    </row>
    <row r="5022">
      <c r="A5022" s="10">
        <v>44796.166666666664</v>
      </c>
      <c r="B5022" s="11">
        <v>362.87</v>
      </c>
      <c r="C5022" s="11">
        <v>364.38993</v>
      </c>
      <c r="D5022" s="11">
        <v>0.00417116356645747</v>
      </c>
      <c r="E5022" s="8">
        <f t="shared" si="1"/>
        <v>0.06135447891</v>
      </c>
      <c r="F5022" s="8"/>
    </row>
    <row r="5023">
      <c r="A5023" s="10">
        <v>44796.208333333336</v>
      </c>
      <c r="B5023" s="11">
        <v>362.81</v>
      </c>
      <c r="C5023" s="11">
        <v>364.35866</v>
      </c>
      <c r="D5023" s="11">
        <v>0.00425037242150353</v>
      </c>
      <c r="E5023" s="8">
        <f t="shared" si="1"/>
        <v>0.0605478771</v>
      </c>
      <c r="F5023" s="8"/>
    </row>
    <row r="5024">
      <c r="A5024" s="10">
        <v>44796.25</v>
      </c>
      <c r="B5024" s="11">
        <v>365.12</v>
      </c>
      <c r="C5024" s="11">
        <v>365.76117</v>
      </c>
      <c r="D5024" s="11">
        <v>0.00175297448879001</v>
      </c>
      <c r="E5024" s="8">
        <f t="shared" si="1"/>
        <v>0.06058322513</v>
      </c>
      <c r="F5024" s="8"/>
    </row>
    <row r="5025">
      <c r="A5025" s="10">
        <v>44796.291666666664</v>
      </c>
      <c r="B5025" s="11">
        <v>367.61</v>
      </c>
      <c r="C5025" s="11">
        <v>366.84672</v>
      </c>
      <c r="D5025" s="11">
        <v>0.00208065101413475</v>
      </c>
      <c r="E5025" s="8">
        <f t="shared" si="1"/>
        <v>0.06040096812</v>
      </c>
      <c r="F5025" s="8"/>
    </row>
    <row r="5026">
      <c r="A5026" s="10">
        <v>44796.333333333336</v>
      </c>
      <c r="B5026" s="11">
        <v>372.22</v>
      </c>
      <c r="C5026" s="11">
        <v>367.66647</v>
      </c>
      <c r="D5026" s="11">
        <v>0.0123849476945777</v>
      </c>
      <c r="E5026" s="8">
        <f t="shared" si="1"/>
        <v>0.06011258979</v>
      </c>
      <c r="F5026" s="8"/>
    </row>
    <row r="5027">
      <c r="A5027" s="10">
        <v>44796.375</v>
      </c>
      <c r="B5027" s="11">
        <v>372.81</v>
      </c>
      <c r="C5027" s="11">
        <v>368.76026</v>
      </c>
      <c r="D5027" s="11">
        <v>0.0109820402014034</v>
      </c>
      <c r="E5027" s="8">
        <f t="shared" si="1"/>
        <v>0.05960165142</v>
      </c>
      <c r="F5027" s="8"/>
    </row>
    <row r="5028">
      <c r="A5028" s="10">
        <v>44796.416666666664</v>
      </c>
      <c r="B5028" s="11">
        <v>376.9</v>
      </c>
      <c r="C5028" s="11">
        <v>370.2976</v>
      </c>
      <c r="D5028" s="11">
        <v>0.017829983235106</v>
      </c>
      <c r="E5028" s="8">
        <f t="shared" si="1"/>
        <v>0.05971589044</v>
      </c>
      <c r="F5028" s="8"/>
    </row>
    <row r="5029">
      <c r="A5029" s="10">
        <v>44796.458333333336</v>
      </c>
      <c r="B5029" s="11">
        <v>377.22</v>
      </c>
      <c r="C5029" s="11">
        <v>373.69706</v>
      </c>
      <c r="D5029" s="11">
        <v>0.00942726175046709</v>
      </c>
      <c r="E5029" s="8">
        <f t="shared" si="1"/>
        <v>0.05936751344</v>
      </c>
      <c r="F5029" s="8"/>
    </row>
    <row r="5030">
      <c r="A5030" s="10">
        <v>44796.5</v>
      </c>
      <c r="B5030" s="11">
        <v>380.61</v>
      </c>
      <c r="C5030" s="11">
        <v>377.28359</v>
      </c>
      <c r="D5030" s="11">
        <v>0.00881673650316996</v>
      </c>
      <c r="E5030" s="8">
        <f t="shared" si="1"/>
        <v>0.05827181827</v>
      </c>
      <c r="F5030" s="8"/>
    </row>
    <row r="5031">
      <c r="A5031" s="10">
        <v>44796.541666666664</v>
      </c>
      <c r="B5031" s="11">
        <v>378.53</v>
      </c>
      <c r="C5031" s="11">
        <v>379.73338</v>
      </c>
      <c r="D5031" s="11">
        <v>0.0031690129532464</v>
      </c>
      <c r="E5031" s="8">
        <f t="shared" si="1"/>
        <v>0.05629871839</v>
      </c>
      <c r="F5031" s="8"/>
    </row>
    <row r="5032">
      <c r="A5032" s="10">
        <v>44796.583333333336</v>
      </c>
      <c r="B5032" s="11">
        <v>367.17</v>
      </c>
      <c r="C5032" s="11">
        <v>379.94582</v>
      </c>
      <c r="D5032" s="11">
        <v>0.0336253732176866</v>
      </c>
      <c r="E5032" s="8">
        <f t="shared" si="1"/>
        <v>0.05398364701</v>
      </c>
      <c r="F5032" s="8"/>
    </row>
    <row r="5033">
      <c r="A5033" s="10">
        <v>44796.625</v>
      </c>
      <c r="B5033" s="11">
        <v>354.3</v>
      </c>
      <c r="C5033" s="11">
        <v>379.32841</v>
      </c>
      <c r="D5033" s="11">
        <v>0.0659808475721605</v>
      </c>
      <c r="E5033" s="8">
        <f t="shared" si="1"/>
        <v>0.05071518509</v>
      </c>
      <c r="F5033" s="8"/>
    </row>
    <row r="5034">
      <c r="A5034" s="10">
        <v>44796.666666666664</v>
      </c>
      <c r="B5034" s="11">
        <v>344.25</v>
      </c>
      <c r="C5034" s="11">
        <v>377.33245</v>
      </c>
      <c r="D5034" s="11">
        <v>0.0876745427010054</v>
      </c>
      <c r="E5034" s="8">
        <f t="shared" si="1"/>
        <v>0.04740257654</v>
      </c>
      <c r="F5034" s="8"/>
    </row>
    <row r="5035">
      <c r="A5035" s="10">
        <v>44796.708333333336</v>
      </c>
      <c r="B5035" s="11">
        <v>341.94</v>
      </c>
      <c r="C5035" s="11">
        <v>375.30725</v>
      </c>
      <c r="D5035" s="11">
        <v>0.088906489283114</v>
      </c>
      <c r="E5035" s="8">
        <f t="shared" si="1"/>
        <v>0.04450091371</v>
      </c>
      <c r="F5035" s="8"/>
    </row>
    <row r="5036">
      <c r="A5036" s="10">
        <v>44796.75</v>
      </c>
      <c r="B5036" s="11">
        <v>345.7</v>
      </c>
      <c r="C5036" s="11">
        <v>373.61314</v>
      </c>
      <c r="D5036" s="11">
        <v>0.0747113444671672</v>
      </c>
      <c r="E5036" s="8">
        <f t="shared" si="1"/>
        <v>0.04277282193</v>
      </c>
      <c r="F5036" s="8"/>
    </row>
    <row r="5037">
      <c r="A5037" s="10">
        <v>44796.791666666664</v>
      </c>
      <c r="B5037" s="11">
        <v>349.43</v>
      </c>
      <c r="C5037" s="11">
        <v>372.22144</v>
      </c>
      <c r="D5037" s="11">
        <v>0.0612308630045597</v>
      </c>
      <c r="E5037" s="8">
        <f t="shared" si="1"/>
        <v>0.0414379597</v>
      </c>
      <c r="F5037" s="8"/>
    </row>
    <row r="5038">
      <c r="A5038" s="10">
        <v>44796.833333333336</v>
      </c>
      <c r="B5038" s="11">
        <v>348.2</v>
      </c>
      <c r="C5038" s="11">
        <v>369.97846</v>
      </c>
      <c r="D5038" s="11">
        <v>0.0588641295495959</v>
      </c>
      <c r="E5038" s="8">
        <f t="shared" si="1"/>
        <v>0.03969127367</v>
      </c>
      <c r="F5038" s="8"/>
    </row>
    <row r="5039">
      <c r="A5039" s="10">
        <v>44796.875</v>
      </c>
      <c r="B5039" s="11">
        <v>348.42</v>
      </c>
      <c r="C5039" s="11">
        <v>367.56226</v>
      </c>
      <c r="D5039" s="11">
        <v>0.0520789593577968</v>
      </c>
      <c r="E5039" s="8">
        <f t="shared" si="1"/>
        <v>0.03731856665</v>
      </c>
      <c r="F5039" s="8"/>
    </row>
    <row r="5040">
      <c r="A5040" s="10">
        <v>44796.916666666664</v>
      </c>
      <c r="B5040" s="11">
        <v>343.22</v>
      </c>
      <c r="C5040" s="11">
        <v>365.6352</v>
      </c>
      <c r="D5040" s="11">
        <v>0.0613048196672529</v>
      </c>
      <c r="E5040" s="8">
        <f t="shared" si="1"/>
        <v>0.03574686752</v>
      </c>
      <c r="F5040" s="8"/>
    </row>
    <row r="5041">
      <c r="A5041" s="10">
        <v>44796.958333333336</v>
      </c>
      <c r="B5041" s="11">
        <v>341.27</v>
      </c>
      <c r="C5041" s="11">
        <v>364.28862</v>
      </c>
      <c r="D5041" s="11">
        <v>0.0631878646113073</v>
      </c>
      <c r="E5041" s="8">
        <f t="shared" si="1"/>
        <v>0.0350188942</v>
      </c>
      <c r="F5041" s="8"/>
    </row>
    <row r="5042">
      <c r="A5042" s="10">
        <v>44797.0</v>
      </c>
      <c r="B5042" s="11">
        <v>340.33</v>
      </c>
      <c r="C5042" s="11">
        <v>377.47718</v>
      </c>
      <c r="D5042" s="11">
        <v>0.0984090746889652</v>
      </c>
      <c r="E5042" s="8">
        <f t="shared" si="1"/>
        <v>0.03595204192</v>
      </c>
      <c r="F5042" s="8"/>
    </row>
    <row r="5043">
      <c r="A5043" s="10">
        <v>44797.041666666664</v>
      </c>
      <c r="B5043" s="11">
        <v>362.96</v>
      </c>
      <c r="C5043" s="11">
        <v>377.10622</v>
      </c>
      <c r="D5043" s="11">
        <v>0.0375125607845981</v>
      </c>
      <c r="E5043" s="8">
        <f t="shared" si="1"/>
        <v>0.03614535652</v>
      </c>
      <c r="F5043" s="8"/>
    </row>
    <row r="5044">
      <c r="A5044" s="10">
        <v>44797.083333333336</v>
      </c>
      <c r="B5044" s="11">
        <v>375.33</v>
      </c>
      <c r="C5044" s="11">
        <v>373.81475</v>
      </c>
      <c r="D5044" s="11">
        <v>0.00405347836060503</v>
      </c>
      <c r="E5044" s="8">
        <f t="shared" si="1"/>
        <v>0.03619745765</v>
      </c>
      <c r="F5044" s="8"/>
    </row>
    <row r="5045">
      <c r="A5045" s="10">
        <v>44797.125</v>
      </c>
      <c r="B5045" s="11">
        <v>375.31</v>
      </c>
      <c r="C5045" s="11">
        <v>368.3333</v>
      </c>
      <c r="D5045" s="11">
        <v>0.0189412686824677</v>
      </c>
      <c r="E5045" s="8">
        <f t="shared" si="1"/>
        <v>0.03672278166</v>
      </c>
      <c r="F5045" s="8"/>
    </row>
    <row r="5046">
      <c r="A5046" s="10">
        <v>44797.166666666664</v>
      </c>
      <c r="B5046" s="11">
        <v>366.47</v>
      </c>
      <c r="C5046" s="11">
        <v>362.08669</v>
      </c>
      <c r="D5046" s="11">
        <v>0.0121056921479219</v>
      </c>
      <c r="E5046" s="8">
        <f t="shared" si="1"/>
        <v>0.03705338701</v>
      </c>
      <c r="F5046" s="8"/>
    </row>
    <row r="5047">
      <c r="A5047" s="10">
        <v>44797.208333333336</v>
      </c>
      <c r="B5047" s="11">
        <v>357.84</v>
      </c>
      <c r="C5047" s="11">
        <v>356.2672</v>
      </c>
      <c r="D5047" s="11">
        <v>0.00441466404990404</v>
      </c>
      <c r="E5047" s="8">
        <f t="shared" si="1"/>
        <v>0.0370602325</v>
      </c>
      <c r="F5047" s="8"/>
    </row>
    <row r="5048">
      <c r="A5048" s="10">
        <v>44797.25</v>
      </c>
      <c r="B5048" s="11">
        <v>358.29</v>
      </c>
      <c r="C5048" s="11">
        <v>352.09116</v>
      </c>
      <c r="D5048" s="11">
        <v>0.0176057814118366</v>
      </c>
      <c r="E5048" s="8">
        <f t="shared" si="1"/>
        <v>0.03772076612</v>
      </c>
      <c r="F5048" s="8"/>
    </row>
    <row r="5049">
      <c r="A5049" s="10">
        <v>44797.291666666664</v>
      </c>
      <c r="B5049" s="11">
        <v>360.13</v>
      </c>
      <c r="C5049" s="11">
        <v>348.86711</v>
      </c>
      <c r="D5049" s="11">
        <v>0.0322841840837331</v>
      </c>
      <c r="E5049" s="8">
        <f t="shared" si="1"/>
        <v>0.03897924667</v>
      </c>
      <c r="F5049" s="8"/>
    </row>
    <row r="5050">
      <c r="A5050" s="10">
        <v>44797.333333333336</v>
      </c>
      <c r="B5050" s="11">
        <v>364.12</v>
      </c>
      <c r="C5050" s="11">
        <v>347.00904</v>
      </c>
      <c r="D5050" s="11">
        <v>0.0493098393056272</v>
      </c>
      <c r="E5050" s="8">
        <f t="shared" si="1"/>
        <v>0.04051778382</v>
      </c>
      <c r="F5050" s="8"/>
    </row>
    <row r="5051">
      <c r="A5051" s="10">
        <v>44797.375</v>
      </c>
      <c r="B5051" s="11">
        <v>368.16</v>
      </c>
      <c r="C5051" s="11">
        <v>347.54833</v>
      </c>
      <c r="D5051" s="11">
        <v>0.0593059100586097</v>
      </c>
      <c r="E5051" s="8">
        <f t="shared" si="1"/>
        <v>0.04253127839</v>
      </c>
      <c r="F5051" s="8"/>
    </row>
    <row r="5052">
      <c r="A5052" s="10">
        <v>44797.416666666664</v>
      </c>
      <c r="B5052" s="11">
        <v>372.34</v>
      </c>
      <c r="C5052" s="11">
        <v>351.15085</v>
      </c>
      <c r="D5052" s="11">
        <v>0.0603420154044906</v>
      </c>
      <c r="E5052" s="8">
        <f t="shared" si="1"/>
        <v>0.04430261307</v>
      </c>
      <c r="F5052" s="8"/>
    </row>
    <row r="5053">
      <c r="A5053" s="10">
        <v>44797.458333333336</v>
      </c>
      <c r="B5053" s="11">
        <v>376.58</v>
      </c>
      <c r="C5053" s="11">
        <v>358.31739</v>
      </c>
      <c r="D5053" s="11">
        <v>0.0509676909624732</v>
      </c>
      <c r="E5053" s="8">
        <f t="shared" si="1"/>
        <v>0.04603346428</v>
      </c>
      <c r="F5053" s="8"/>
    </row>
    <row r="5054">
      <c r="A5054" s="10">
        <v>44797.5</v>
      </c>
      <c r="B5054" s="11">
        <v>380.95</v>
      </c>
      <c r="C5054" s="11">
        <v>366.33997</v>
      </c>
      <c r="D5054" s="11">
        <v>0.0398810700344818</v>
      </c>
      <c r="E5054" s="8">
        <f t="shared" si="1"/>
        <v>0.04732781152</v>
      </c>
      <c r="F5054" s="8"/>
    </row>
    <row r="5055">
      <c r="A5055" s="10">
        <v>44797.541666666664</v>
      </c>
      <c r="B5055" s="11">
        <v>378.94</v>
      </c>
      <c r="C5055" s="11">
        <v>372.29575</v>
      </c>
      <c r="D5055" s="11">
        <v>0.0178466984917233</v>
      </c>
      <c r="E5055" s="8">
        <f t="shared" si="1"/>
        <v>0.04793938175</v>
      </c>
      <c r="F5055" s="8"/>
    </row>
    <row r="5056">
      <c r="A5056" s="10">
        <v>44797.583333333336</v>
      </c>
      <c r="B5056" s="11">
        <v>362.74</v>
      </c>
      <c r="C5056" s="11">
        <v>374.72182</v>
      </c>
      <c r="D5056" s="11">
        <v>0.0319752396591155</v>
      </c>
      <c r="E5056" s="8">
        <f t="shared" si="1"/>
        <v>0.04787062618</v>
      </c>
      <c r="F5056" s="8"/>
    </row>
    <row r="5057">
      <c r="A5057" s="10">
        <v>44797.625</v>
      </c>
      <c r="B5057" s="11">
        <v>347.65</v>
      </c>
      <c r="C5057" s="11">
        <v>375.89269</v>
      </c>
      <c r="D5057" s="11">
        <v>0.0751349806775972</v>
      </c>
      <c r="E5057" s="8">
        <f t="shared" si="1"/>
        <v>0.04825204839</v>
      </c>
      <c r="F5057" s="8"/>
    </row>
    <row r="5058">
      <c r="A5058" s="10">
        <v>44797.666666666664</v>
      </c>
      <c r="B5058" s="11">
        <v>341.51</v>
      </c>
      <c r="C5058" s="11">
        <v>375.57351</v>
      </c>
      <c r="D5058" s="11">
        <v>0.0906973178166905</v>
      </c>
      <c r="E5058" s="8">
        <f t="shared" si="1"/>
        <v>0.04837799736</v>
      </c>
      <c r="F5058" s="8"/>
    </row>
    <row r="5059">
      <c r="A5059" s="10">
        <v>44797.708333333336</v>
      </c>
      <c r="B5059" s="11">
        <v>341.67</v>
      </c>
      <c r="C5059" s="11">
        <v>375.25144</v>
      </c>
      <c r="D5059" s="11">
        <v>0.0894905026880109</v>
      </c>
      <c r="E5059" s="8">
        <f t="shared" si="1"/>
        <v>0.04840233125</v>
      </c>
      <c r="F5059" s="8"/>
    </row>
    <row r="5060">
      <c r="A5060" s="10">
        <v>44797.75</v>
      </c>
      <c r="B5060" s="11">
        <v>349.52</v>
      </c>
      <c r="C5060" s="11">
        <v>374.61867</v>
      </c>
      <c r="D5060" s="11">
        <v>0.0669979155069874</v>
      </c>
      <c r="E5060" s="8">
        <f t="shared" si="1"/>
        <v>0.04808093838</v>
      </c>
      <c r="F5060" s="8"/>
    </row>
    <row r="5061">
      <c r="A5061" s="10">
        <v>44797.791666666664</v>
      </c>
      <c r="B5061" s="11">
        <v>351.03</v>
      </c>
      <c r="C5061" s="11">
        <v>373.03097</v>
      </c>
      <c r="D5061" s="11">
        <v>0.0589789367890822</v>
      </c>
      <c r="E5061" s="8">
        <f t="shared" si="1"/>
        <v>0.04798710812</v>
      </c>
      <c r="F5061" s="8"/>
    </row>
    <row r="5062">
      <c r="A5062" s="10">
        <v>44797.833333333336</v>
      </c>
      <c r="B5062" s="11">
        <v>347.0</v>
      </c>
      <c r="C5062" s="11">
        <v>370.03923</v>
      </c>
      <c r="D5062" s="11">
        <v>0.062261587778139</v>
      </c>
      <c r="E5062" s="8">
        <f t="shared" si="1"/>
        <v>0.04812866888</v>
      </c>
      <c r="F5062" s="8"/>
    </row>
    <row r="5063">
      <c r="A5063" s="10">
        <v>44797.875</v>
      </c>
      <c r="B5063" s="11">
        <v>339.17</v>
      </c>
      <c r="C5063" s="11">
        <v>367.12571</v>
      </c>
      <c r="D5063" s="11">
        <v>0.0761475136132525</v>
      </c>
      <c r="E5063" s="8">
        <f t="shared" si="1"/>
        <v>0.0491315253</v>
      </c>
      <c r="F5063" s="8"/>
    </row>
    <row r="5064">
      <c r="A5064" s="10">
        <v>44797.916666666664</v>
      </c>
      <c r="B5064" s="11">
        <v>341.26</v>
      </c>
      <c r="C5064" s="11">
        <v>365.50547</v>
      </c>
      <c r="D5064" s="11">
        <v>0.0663340824967681</v>
      </c>
      <c r="E5064" s="8">
        <f t="shared" si="1"/>
        <v>0.04934107792</v>
      </c>
      <c r="F5064" s="8"/>
    </row>
    <row r="5065">
      <c r="A5065" s="10">
        <v>44797.958333333336</v>
      </c>
      <c r="B5065" s="11">
        <v>342.03</v>
      </c>
      <c r="C5065" s="11">
        <v>365.01933</v>
      </c>
      <c r="D5065" s="11">
        <v>0.0629811303417823</v>
      </c>
      <c r="E5065" s="8">
        <f t="shared" si="1"/>
        <v>0.04933246399</v>
      </c>
      <c r="F5065" s="8"/>
    </row>
    <row r="5066">
      <c r="A5066" s="10">
        <v>44798.0</v>
      </c>
      <c r="B5066" s="11">
        <v>347.96</v>
      </c>
      <c r="C5066" s="11">
        <v>381.92481</v>
      </c>
      <c r="D5066" s="11">
        <v>0.0889306196159396</v>
      </c>
      <c r="E5066" s="8">
        <f t="shared" si="1"/>
        <v>0.04893752837</v>
      </c>
      <c r="F5066" s="8"/>
    </row>
    <row r="5067">
      <c r="A5067" s="10">
        <v>44798.041666666664</v>
      </c>
      <c r="B5067" s="11">
        <v>362.23</v>
      </c>
      <c r="C5067" s="11">
        <v>382.07859</v>
      </c>
      <c r="D5067" s="11">
        <v>0.0519489720688092</v>
      </c>
      <c r="E5067" s="8">
        <f t="shared" si="1"/>
        <v>0.0495390455</v>
      </c>
      <c r="F5067" s="8"/>
    </row>
    <row r="5068">
      <c r="A5068" s="10">
        <v>44798.083333333336</v>
      </c>
      <c r="B5068" s="11">
        <v>370.61</v>
      </c>
      <c r="C5068" s="11">
        <v>379.85692</v>
      </c>
      <c r="D5068" s="11">
        <v>0.0243431658425493</v>
      </c>
      <c r="E5068" s="8">
        <f t="shared" si="1"/>
        <v>0.05038444915</v>
      </c>
      <c r="F5068" s="8"/>
    </row>
    <row r="5069">
      <c r="A5069" s="10">
        <v>44798.125</v>
      </c>
      <c r="B5069" s="11">
        <v>372.69</v>
      </c>
      <c r="C5069" s="11">
        <v>375.87744</v>
      </c>
      <c r="D5069" s="11">
        <v>0.00847999816110267</v>
      </c>
      <c r="E5069" s="8">
        <f t="shared" si="1"/>
        <v>0.04994856288</v>
      </c>
      <c r="F5069" s="8"/>
    </row>
    <row r="5070">
      <c r="A5070" s="10">
        <v>44798.166666666664</v>
      </c>
      <c r="B5070" s="11">
        <v>372.55</v>
      </c>
      <c r="C5070" s="11">
        <v>371.48777</v>
      </c>
      <c r="D5070" s="11">
        <v>0.0028593942675421</v>
      </c>
      <c r="E5070" s="8">
        <f t="shared" si="1"/>
        <v>0.04956330046</v>
      </c>
      <c r="F5070" s="8"/>
    </row>
    <row r="5071">
      <c r="A5071" s="10">
        <v>44798.208333333336</v>
      </c>
      <c r="B5071" s="11">
        <v>368.87</v>
      </c>
      <c r="C5071" s="11">
        <v>367.71253</v>
      </c>
      <c r="D5071" s="11">
        <v>0.00314775784224701</v>
      </c>
      <c r="E5071" s="8">
        <f t="shared" si="1"/>
        <v>0.0495105127</v>
      </c>
      <c r="F5071" s="8"/>
    </row>
    <row r="5072">
      <c r="A5072" s="10">
        <v>44798.25</v>
      </c>
      <c r="B5072" s="11">
        <v>369.82</v>
      </c>
      <c r="C5072" s="11">
        <v>365.413</v>
      </c>
      <c r="D5072" s="11">
        <v>0.0120603262609704</v>
      </c>
      <c r="E5072" s="8">
        <f t="shared" si="1"/>
        <v>0.04927945207</v>
      </c>
      <c r="F5072" s="8"/>
    </row>
    <row r="5073">
      <c r="A5073" s="10">
        <v>44798.291666666664</v>
      </c>
      <c r="B5073" s="11">
        <v>373.36</v>
      </c>
      <c r="C5073" s="11">
        <v>363.3647</v>
      </c>
      <c r="D5073" s="11">
        <v>0.0275076252591404</v>
      </c>
      <c r="E5073" s="8">
        <f t="shared" si="1"/>
        <v>0.04908042879</v>
      </c>
      <c r="F5073" s="8"/>
    </row>
    <row r="5074">
      <c r="A5074" s="10">
        <v>44798.333333333336</v>
      </c>
      <c r="B5074" s="11">
        <v>376.9</v>
      </c>
      <c r="C5074" s="11">
        <v>362.02185</v>
      </c>
      <c r="D5074" s="11">
        <v>0.0410973812768483</v>
      </c>
      <c r="E5074" s="8">
        <f t="shared" si="1"/>
        <v>0.04873824304</v>
      </c>
      <c r="F5074" s="8"/>
    </row>
    <row r="5075">
      <c r="A5075" s="10">
        <v>44798.375</v>
      </c>
      <c r="B5075" s="11">
        <v>379.37</v>
      </c>
      <c r="C5075" s="11">
        <v>362.28547</v>
      </c>
      <c r="D5075" s="11">
        <v>0.047157646151252</v>
      </c>
      <c r="E5075" s="8">
        <f t="shared" si="1"/>
        <v>0.04823206538</v>
      </c>
      <c r="F5075" s="8"/>
    </row>
    <row r="5076">
      <c r="A5076" s="10">
        <v>44798.416666666664</v>
      </c>
      <c r="B5076" s="11">
        <v>382.99</v>
      </c>
      <c r="C5076" s="11">
        <v>364.58292</v>
      </c>
      <c r="D5076" s="11">
        <v>0.0504880480961642</v>
      </c>
      <c r="E5076" s="8">
        <f t="shared" si="1"/>
        <v>0.0478214834</v>
      </c>
      <c r="F5076" s="8"/>
    </row>
    <row r="5077">
      <c r="A5077" s="10">
        <v>44798.458333333336</v>
      </c>
      <c r="B5077" s="11">
        <v>386.84</v>
      </c>
      <c r="C5077" s="11">
        <v>369.89811</v>
      </c>
      <c r="D5077" s="11">
        <v>0.0458015046359658</v>
      </c>
      <c r="E5077" s="8">
        <f t="shared" si="1"/>
        <v>0.04760622564</v>
      </c>
      <c r="F5077" s="8"/>
    </row>
    <row r="5078">
      <c r="A5078" s="10">
        <v>44798.5</v>
      </c>
      <c r="B5078" s="11">
        <v>387.95</v>
      </c>
      <c r="C5078" s="11">
        <v>376.00446</v>
      </c>
      <c r="D5078" s="11">
        <v>0.0317696763490518</v>
      </c>
      <c r="E5078" s="8">
        <f t="shared" si="1"/>
        <v>0.0472682509</v>
      </c>
      <c r="F5078" s="8"/>
    </row>
    <row r="5079">
      <c r="A5079" s="10">
        <v>44798.541666666664</v>
      </c>
      <c r="B5079" s="11">
        <v>384.94</v>
      </c>
      <c r="C5079" s="11">
        <v>380.60653</v>
      </c>
      <c r="D5079" s="11">
        <v>0.0113856953531511</v>
      </c>
      <c r="E5079" s="8">
        <f t="shared" si="1"/>
        <v>0.04699904244</v>
      </c>
      <c r="F5079" s="8"/>
    </row>
    <row r="5080">
      <c r="A5080" s="10">
        <v>44798.583333333336</v>
      </c>
      <c r="B5080" s="11">
        <v>364.39</v>
      </c>
      <c r="C5080" s="11">
        <v>382.19447</v>
      </c>
      <c r="D5080" s="11">
        <v>0.0465848446211166</v>
      </c>
      <c r="E5080" s="8">
        <f t="shared" si="1"/>
        <v>0.04760777598</v>
      </c>
      <c r="F5080" s="8"/>
    </row>
    <row r="5081">
      <c r="A5081" s="10">
        <v>44798.625</v>
      </c>
      <c r="B5081" s="11">
        <v>350.23</v>
      </c>
      <c r="C5081" s="11">
        <v>382.59989</v>
      </c>
      <c r="D5081" s="11">
        <v>0.0846050687573381</v>
      </c>
      <c r="E5081" s="8">
        <f t="shared" si="1"/>
        <v>0.04800236298</v>
      </c>
      <c r="F5081" s="8"/>
    </row>
    <row r="5082">
      <c r="A5082" s="10">
        <v>44798.666666666664</v>
      </c>
      <c r="B5082" s="11">
        <v>345.83</v>
      </c>
      <c r="C5082" s="11">
        <v>381.52642</v>
      </c>
      <c r="D5082" s="11">
        <v>0.0935621181883026</v>
      </c>
      <c r="E5082" s="8">
        <f t="shared" si="1"/>
        <v>0.04812172967</v>
      </c>
      <c r="F5082" s="8"/>
    </row>
    <row r="5083">
      <c r="A5083" s="10">
        <v>44798.708333333336</v>
      </c>
      <c r="B5083" s="11">
        <v>348.04</v>
      </c>
      <c r="C5083" s="11">
        <v>380.5894</v>
      </c>
      <c r="D5083" s="11">
        <v>0.0855236640852319</v>
      </c>
      <c r="E5083" s="8">
        <f t="shared" si="1"/>
        <v>0.04795644472</v>
      </c>
      <c r="F5083" s="8"/>
    </row>
    <row r="5084">
      <c r="A5084" s="10">
        <v>44798.75</v>
      </c>
      <c r="B5084" s="11">
        <v>357.33</v>
      </c>
      <c r="C5084" s="11">
        <v>379.76291</v>
      </c>
      <c r="D5084" s="11">
        <v>0.0590708292181561</v>
      </c>
      <c r="E5084" s="8">
        <f t="shared" si="1"/>
        <v>0.04762614946</v>
      </c>
      <c r="F5084" s="8"/>
    </row>
    <row r="5085">
      <c r="A5085" s="10">
        <v>44798.791666666664</v>
      </c>
      <c r="B5085" s="11">
        <v>359.9</v>
      </c>
      <c r="C5085" s="11">
        <v>378.51497</v>
      </c>
      <c r="D5085" s="11">
        <v>0.0491789532128677</v>
      </c>
      <c r="E5085" s="8">
        <f t="shared" si="1"/>
        <v>0.04721781681</v>
      </c>
      <c r="F5085" s="8"/>
    </row>
    <row r="5086">
      <c r="A5086" s="10">
        <v>44798.833333333336</v>
      </c>
      <c r="B5086" s="11">
        <v>353.91</v>
      </c>
      <c r="C5086" s="11">
        <v>375.95194</v>
      </c>
      <c r="D5086" s="11">
        <v>0.0586296748462049</v>
      </c>
      <c r="E5086" s="8">
        <f t="shared" si="1"/>
        <v>0.04706648711</v>
      </c>
      <c r="F5086" s="8"/>
    </row>
    <row r="5087">
      <c r="A5087" s="10">
        <v>44798.875</v>
      </c>
      <c r="B5087" s="11">
        <v>355.96</v>
      </c>
      <c r="C5087" s="11">
        <v>373.19525</v>
      </c>
      <c r="D5087" s="11">
        <v>0.0461829297130657</v>
      </c>
      <c r="E5087" s="8">
        <f t="shared" si="1"/>
        <v>0.04581796278</v>
      </c>
      <c r="F5087" s="8"/>
    </row>
    <row r="5088">
      <c r="A5088" s="10">
        <v>44798.916666666664</v>
      </c>
      <c r="B5088" s="11">
        <v>357.11</v>
      </c>
      <c r="C5088" s="11">
        <v>371.19664</v>
      </c>
      <c r="D5088" s="11">
        <v>0.0379492659200794</v>
      </c>
      <c r="E5088" s="8">
        <f t="shared" si="1"/>
        <v>0.04463526209</v>
      </c>
      <c r="F5088" s="8"/>
    </row>
    <row r="5089">
      <c r="A5089" s="10">
        <v>44798.958333333336</v>
      </c>
      <c r="B5089" s="11">
        <v>360.28</v>
      </c>
      <c r="C5089" s="11">
        <v>369.94305</v>
      </c>
      <c r="D5089" s="11">
        <v>0.0261203717707362</v>
      </c>
      <c r="E5089" s="8">
        <f t="shared" si="1"/>
        <v>0.04309939715</v>
      </c>
      <c r="F5089" s="8"/>
    </row>
    <row r="5090">
      <c r="A5090" s="10">
        <v>44796.0</v>
      </c>
      <c r="B5090" s="11">
        <v>337.88</v>
      </c>
      <c r="C5090" s="11">
        <v>345.38563</v>
      </c>
      <c r="D5090" s="11">
        <v>0.021731158878845</v>
      </c>
      <c r="E5090" s="8">
        <f t="shared" si="1"/>
        <v>0.04029941962</v>
      </c>
      <c r="F5090" s="8"/>
    </row>
    <row r="5091">
      <c r="A5091" s="10">
        <v>44796.041666666664</v>
      </c>
      <c r="B5091" s="11">
        <v>355.38</v>
      </c>
      <c r="C5091" s="11">
        <v>349.88552</v>
      </c>
      <c r="D5091" s="11">
        <v>0.0157036507255287</v>
      </c>
      <c r="E5091" s="8">
        <f t="shared" si="1"/>
        <v>0.03878919789</v>
      </c>
      <c r="F5091" s="8"/>
    </row>
    <row r="5092">
      <c r="A5092" s="10">
        <v>44796.083333333336</v>
      </c>
      <c r="B5092" s="11">
        <v>366.32</v>
      </c>
      <c r="C5092" s="11">
        <v>351.73434</v>
      </c>
      <c r="D5092" s="11">
        <v>0.0414678305223198</v>
      </c>
      <c r="E5092" s="8">
        <f t="shared" si="1"/>
        <v>0.03950272559</v>
      </c>
      <c r="F5092" s="8"/>
    </row>
    <row r="5093">
      <c r="A5093" s="10">
        <v>44796.125</v>
      </c>
      <c r="B5093" s="11">
        <v>368.08</v>
      </c>
      <c r="C5093" s="11">
        <v>350.31196</v>
      </c>
      <c r="D5093" s="11">
        <v>0.0507206205577451</v>
      </c>
      <c r="E5093" s="8">
        <f t="shared" si="1"/>
        <v>0.04126275152</v>
      </c>
      <c r="F5093" s="8"/>
    </row>
    <row r="5094">
      <c r="A5094" s="10">
        <v>44796.166666666664</v>
      </c>
      <c r="B5094" s="11">
        <v>362.87</v>
      </c>
      <c r="C5094" s="11">
        <v>347.85052</v>
      </c>
      <c r="D5094" s="11">
        <v>0.0431779719633593</v>
      </c>
      <c r="E5094" s="8">
        <f t="shared" si="1"/>
        <v>0.04294269226</v>
      </c>
      <c r="F5094" s="8"/>
    </row>
    <row r="5095">
      <c r="A5095" s="10">
        <v>44796.208333333336</v>
      </c>
      <c r="B5095" s="11">
        <v>362.81</v>
      </c>
      <c r="C5095" s="11">
        <v>346.23505</v>
      </c>
      <c r="D5095" s="11">
        <v>0.047871958659298</v>
      </c>
      <c r="E5095" s="8">
        <f t="shared" si="1"/>
        <v>0.04480620063</v>
      </c>
      <c r="F5095" s="8"/>
    </row>
    <row r="5096">
      <c r="A5096" s="10">
        <v>44796.25</v>
      </c>
      <c r="B5096" s="11">
        <v>365.12</v>
      </c>
      <c r="C5096" s="11">
        <v>345.96914</v>
      </c>
      <c r="D5096" s="11">
        <v>0.0553542434449501</v>
      </c>
      <c r="E5096" s="8">
        <f t="shared" si="1"/>
        <v>0.04661011384</v>
      </c>
      <c r="F5096" s="8"/>
    </row>
    <row r="5097">
      <c r="A5097" s="10">
        <v>44796.291666666664</v>
      </c>
      <c r="B5097" s="11">
        <v>367.61</v>
      </c>
      <c r="C5097" s="11">
        <v>346.07327</v>
      </c>
      <c r="D5097" s="11">
        <v>0.062231706019942</v>
      </c>
      <c r="E5097" s="8">
        <f t="shared" si="1"/>
        <v>0.04805695054</v>
      </c>
      <c r="F5097" s="8"/>
    </row>
    <row r="5098">
      <c r="A5098" s="10">
        <v>44796.333333333336</v>
      </c>
      <c r="B5098" s="11">
        <v>372.22</v>
      </c>
      <c r="C5098" s="11">
        <v>346.42708</v>
      </c>
      <c r="D5098" s="11">
        <v>0.0744541102271798</v>
      </c>
      <c r="E5098" s="8">
        <f t="shared" si="1"/>
        <v>0.04944681425</v>
      </c>
      <c r="F5098" s="8"/>
    </row>
    <row r="5099">
      <c r="A5099" s="10">
        <v>44796.375</v>
      </c>
      <c r="B5099" s="11">
        <v>372.81</v>
      </c>
      <c r="C5099" s="11">
        <v>347.49212</v>
      </c>
      <c r="D5099" s="11">
        <v>0.0728588607994909</v>
      </c>
      <c r="E5099" s="8">
        <f t="shared" si="1"/>
        <v>0.05051769819</v>
      </c>
      <c r="F5099" s="8"/>
    </row>
    <row r="5100">
      <c r="A5100" s="10">
        <v>44796.416666666664</v>
      </c>
      <c r="B5100" s="11">
        <v>376.9</v>
      </c>
      <c r="C5100" s="11">
        <v>349.45973</v>
      </c>
      <c r="D5100" s="11">
        <v>0.0785219802006943</v>
      </c>
      <c r="E5100" s="8">
        <f t="shared" si="1"/>
        <v>0.05168577869</v>
      </c>
      <c r="F5100" s="8"/>
    </row>
    <row r="5101">
      <c r="A5101" s="10">
        <v>44796.458333333336</v>
      </c>
      <c r="B5101" s="11">
        <v>377.22</v>
      </c>
      <c r="C5101" s="11">
        <v>353.3918</v>
      </c>
      <c r="D5101" s="11">
        <v>0.0674271446026762</v>
      </c>
      <c r="E5101" s="8">
        <f t="shared" si="1"/>
        <v>0.05258684703</v>
      </c>
      <c r="F5101" s="8"/>
    </row>
    <row r="5102">
      <c r="A5102" s="10">
        <v>44796.5</v>
      </c>
      <c r="B5102" s="11">
        <v>380.61</v>
      </c>
      <c r="C5102" s="11">
        <v>357.70114</v>
      </c>
      <c r="D5102" s="11">
        <v>0.064044693846936</v>
      </c>
      <c r="E5102" s="8">
        <f t="shared" si="1"/>
        <v>0.05393163942</v>
      </c>
      <c r="F5102" s="8"/>
    </row>
    <row r="5103">
      <c r="A5103" s="10">
        <v>44796.541666666664</v>
      </c>
      <c r="B5103" s="11">
        <v>378.53</v>
      </c>
      <c r="C5103" s="11">
        <v>361.15966</v>
      </c>
      <c r="D5103" s="11">
        <v>0.0480960138239137</v>
      </c>
      <c r="E5103" s="8">
        <f t="shared" si="1"/>
        <v>0.05546123603</v>
      </c>
      <c r="F5103" s="8"/>
    </row>
    <row r="5104">
      <c r="A5104" s="10">
        <v>44796.583333333336</v>
      </c>
      <c r="B5104" s="11">
        <v>367.17</v>
      </c>
      <c r="C5104" s="11">
        <v>362.38093</v>
      </c>
      <c r="D5104" s="11">
        <v>0.0132155684903177</v>
      </c>
      <c r="E5104" s="8">
        <f t="shared" si="1"/>
        <v>0.05407084952</v>
      </c>
      <c r="F5104" s="8"/>
    </row>
    <row r="5105">
      <c r="A5105" s="10">
        <v>44796.625</v>
      </c>
      <c r="B5105" s="11">
        <v>354.3</v>
      </c>
      <c r="C5105" s="11">
        <v>362.60841</v>
      </c>
      <c r="D5105" s="11">
        <v>0.0229128993450537</v>
      </c>
      <c r="E5105" s="8">
        <f t="shared" si="1"/>
        <v>0.05150034246</v>
      </c>
      <c r="F5105" s="8"/>
    </row>
    <row r="5106">
      <c r="A5106" s="10">
        <v>44796.666666666664</v>
      </c>
      <c r="B5106" s="11">
        <v>344.25</v>
      </c>
      <c r="C5106" s="11">
        <v>361.38529</v>
      </c>
      <c r="D5106" s="11">
        <v>0.0474155713421539</v>
      </c>
      <c r="E5106" s="8">
        <f t="shared" si="1"/>
        <v>0.04957756968</v>
      </c>
      <c r="F5106" s="8"/>
    </row>
    <row r="5107">
      <c r="A5107" s="10">
        <v>44796.708333333336</v>
      </c>
      <c r="B5107" s="11">
        <v>341.94</v>
      </c>
      <c r="C5107" s="11">
        <v>360.02673</v>
      </c>
      <c r="D5107" s="11">
        <v>0.0502371865555648</v>
      </c>
      <c r="E5107" s="8">
        <f t="shared" si="1"/>
        <v>0.04810729978</v>
      </c>
      <c r="F5107" s="8"/>
    </row>
    <row r="5108">
      <c r="A5108" s="10">
        <v>44796.75</v>
      </c>
      <c r="B5108" s="11">
        <v>345.7</v>
      </c>
      <c r="C5108" s="11">
        <v>358.95982</v>
      </c>
      <c r="D5108" s="11">
        <v>0.036939566105198</v>
      </c>
      <c r="E5108" s="8">
        <f t="shared" si="1"/>
        <v>0.04718516382</v>
      </c>
      <c r="F5108" s="8"/>
    </row>
    <row r="5109">
      <c r="A5109" s="10">
        <v>44796.791666666664</v>
      </c>
      <c r="B5109" s="11">
        <v>349.43</v>
      </c>
      <c r="C5109" s="11">
        <v>358.73702</v>
      </c>
      <c r="D5109" s="11">
        <v>0.0259438515712706</v>
      </c>
      <c r="E5109" s="8">
        <f t="shared" si="1"/>
        <v>0.04621703458</v>
      </c>
      <c r="F5109" s="8"/>
    </row>
    <row r="5110">
      <c r="A5110" s="10">
        <v>44796.833333333336</v>
      </c>
      <c r="B5110" s="11">
        <v>348.2</v>
      </c>
      <c r="C5110" s="11">
        <v>358.47857</v>
      </c>
      <c r="D5110" s="11">
        <v>0.0286727599923197</v>
      </c>
      <c r="E5110" s="8">
        <f t="shared" si="1"/>
        <v>0.04496882979</v>
      </c>
      <c r="F5110" s="8"/>
    </row>
    <row r="5111">
      <c r="A5111" s="10">
        <v>44796.875</v>
      </c>
      <c r="B5111" s="11">
        <v>348.42</v>
      </c>
      <c r="C5111" s="11">
        <v>358.66101</v>
      </c>
      <c r="D5111" s="11">
        <v>0.0285534521859511</v>
      </c>
      <c r="E5111" s="8">
        <f t="shared" si="1"/>
        <v>0.04423426823</v>
      </c>
      <c r="F5111" s="8"/>
    </row>
    <row r="5112">
      <c r="A5112" s="10">
        <v>44796.916666666664</v>
      </c>
      <c r="B5112" s="11">
        <v>343.22</v>
      </c>
      <c r="C5112" s="11">
        <v>359.457</v>
      </c>
      <c r="D5112" s="11">
        <v>0.0451709105678842</v>
      </c>
      <c r="E5112" s="8">
        <f t="shared" si="1"/>
        <v>0.04453517009</v>
      </c>
      <c r="F5112" s="8"/>
    </row>
    <row r="5113">
      <c r="A5113" s="10">
        <v>44796.958333333336</v>
      </c>
      <c r="B5113" s="11">
        <v>341.27</v>
      </c>
      <c r="C5113" s="11">
        <v>360.35127</v>
      </c>
      <c r="D5113" s="11">
        <v>0.0529518600003824</v>
      </c>
      <c r="E5113" s="8">
        <f t="shared" si="1"/>
        <v>0.04565314877</v>
      </c>
      <c r="F5113" s="8"/>
    </row>
    <row r="5114">
      <c r="A5114" s="10">
        <v>44797.0</v>
      </c>
      <c r="B5114" s="11">
        <v>340.33</v>
      </c>
      <c r="C5114" s="11">
        <v>374.30772</v>
      </c>
      <c r="D5114" s="11">
        <v>0.0907748309332226</v>
      </c>
      <c r="E5114" s="8">
        <f t="shared" si="1"/>
        <v>0.04852996844</v>
      </c>
      <c r="F5114" s="8"/>
    </row>
    <row r="5115">
      <c r="A5115" s="10">
        <v>44797.041666666664</v>
      </c>
      <c r="B5115" s="11">
        <v>362.96</v>
      </c>
      <c r="C5115" s="11">
        <v>375.33512</v>
      </c>
      <c r="D5115" s="11">
        <v>0.0329708554850929</v>
      </c>
      <c r="E5115" s="8">
        <f t="shared" si="1"/>
        <v>0.0492494353</v>
      </c>
      <c r="F5115" s="8"/>
    </row>
    <row r="5116">
      <c r="A5116" s="10">
        <v>44797.083333333336</v>
      </c>
      <c r="B5116" s="11">
        <v>375.33</v>
      </c>
      <c r="C5116" s="11">
        <v>374.13323</v>
      </c>
      <c r="D5116" s="11">
        <v>0.00319878028476636</v>
      </c>
      <c r="E5116" s="8">
        <f t="shared" si="1"/>
        <v>0.04765489154</v>
      </c>
      <c r="F5116" s="8"/>
    </row>
    <row r="5117">
      <c r="A5117" s="10">
        <v>44797.125</v>
      </c>
      <c r="B5117" s="11">
        <v>375.31</v>
      </c>
      <c r="C5117" s="11">
        <v>371.29688</v>
      </c>
      <c r="D5117" s="11">
        <v>0.0108083860009812</v>
      </c>
      <c r="E5117" s="8">
        <f t="shared" si="1"/>
        <v>0.04599188177</v>
      </c>
      <c r="F5117" s="8"/>
    </row>
    <row r="5118">
      <c r="A5118" s="10">
        <v>44797.166666666664</v>
      </c>
      <c r="B5118" s="11">
        <v>366.47</v>
      </c>
      <c r="C5118" s="11">
        <v>368.55245</v>
      </c>
      <c r="D5118" s="11">
        <v>0.00565034908871178</v>
      </c>
      <c r="E5118" s="8">
        <f t="shared" si="1"/>
        <v>0.04442823082</v>
      </c>
      <c r="F5118" s="8"/>
    </row>
    <row r="5119">
      <c r="A5119" s="10">
        <v>44797.208333333336</v>
      </c>
      <c r="B5119" s="11">
        <v>357.84</v>
      </c>
      <c r="C5119" s="11">
        <v>366.99306</v>
      </c>
      <c r="D5119" s="11">
        <v>0.0249406896141306</v>
      </c>
      <c r="E5119" s="8">
        <f t="shared" si="1"/>
        <v>0.04347276127</v>
      </c>
      <c r="F5119" s="8"/>
    </row>
    <row r="5120">
      <c r="A5120" s="10">
        <v>44797.25</v>
      </c>
      <c r="B5120" s="11">
        <v>358.29</v>
      </c>
      <c r="C5120" s="11">
        <v>366.68842</v>
      </c>
      <c r="D5120" s="11">
        <v>0.0229034230205578</v>
      </c>
      <c r="E5120" s="8">
        <f t="shared" si="1"/>
        <v>0.04212064375</v>
      </c>
      <c r="F5120" s="8"/>
    </row>
    <row r="5121">
      <c r="A5121" s="10">
        <v>44797.291666666664</v>
      </c>
      <c r="B5121" s="11">
        <v>360.13</v>
      </c>
      <c r="C5121" s="11">
        <v>365.94054</v>
      </c>
      <c r="D5121" s="11">
        <v>0.0158783719344131</v>
      </c>
      <c r="E5121" s="8">
        <f t="shared" si="1"/>
        <v>0.04018925483</v>
      </c>
      <c r="F5121" s="8"/>
    </row>
    <row r="5122">
      <c r="A5122" s="10">
        <v>44797.333333333336</v>
      </c>
      <c r="B5122" s="11">
        <v>364.12</v>
      </c>
      <c r="C5122" s="11">
        <v>365.30428</v>
      </c>
      <c r="D5122" s="11">
        <v>0.00324190014965059</v>
      </c>
      <c r="E5122" s="8">
        <f t="shared" si="1"/>
        <v>0.03722207941</v>
      </c>
      <c r="F5122" s="8"/>
    </row>
    <row r="5123">
      <c r="A5123" s="10">
        <v>44797.375</v>
      </c>
      <c r="B5123" s="11">
        <v>368.16</v>
      </c>
      <c r="C5123" s="11">
        <v>365.87182</v>
      </c>
      <c r="D5123" s="11">
        <v>0.00625404820737495</v>
      </c>
      <c r="E5123" s="8">
        <f t="shared" si="1"/>
        <v>0.03444687889</v>
      </c>
      <c r="F5123" s="8"/>
    </row>
    <row r="5124">
      <c r="A5124" s="10">
        <v>44797.416666666664</v>
      </c>
      <c r="B5124" s="11">
        <v>372.34</v>
      </c>
      <c r="C5124" s="11">
        <v>367.82888</v>
      </c>
      <c r="D5124" s="11">
        <v>0.0122641811050832</v>
      </c>
      <c r="E5124" s="8">
        <f t="shared" si="1"/>
        <v>0.03168613726</v>
      </c>
      <c r="F5124" s="8"/>
    </row>
    <row r="5125">
      <c r="A5125" s="10">
        <v>44797.458333333336</v>
      </c>
      <c r="B5125" s="11">
        <v>376.58</v>
      </c>
      <c r="C5125" s="11">
        <v>372.09596</v>
      </c>
      <c r="D5125" s="11">
        <v>0.0120507623893578</v>
      </c>
      <c r="E5125" s="8">
        <f t="shared" si="1"/>
        <v>0.029378788</v>
      </c>
      <c r="F5125" s="8"/>
    </row>
    <row r="5126">
      <c r="A5126" s="10">
        <v>44797.5</v>
      </c>
      <c r="B5126" s="11">
        <v>380.95</v>
      </c>
      <c r="C5126" s="11">
        <v>376.51623</v>
      </c>
      <c r="D5126" s="11">
        <v>0.0117757739155095</v>
      </c>
      <c r="E5126" s="8">
        <f t="shared" si="1"/>
        <v>0.02720091634</v>
      </c>
      <c r="F5126" s="8"/>
    </row>
    <row r="5127">
      <c r="A5127" s="10">
        <v>44797.541666666664</v>
      </c>
      <c r="B5127" s="11">
        <v>378.94</v>
      </c>
      <c r="C5127" s="11">
        <v>379.37989</v>
      </c>
      <c r="D5127" s="11">
        <v>0.00115949741036614</v>
      </c>
      <c r="E5127" s="8">
        <f t="shared" si="1"/>
        <v>0.02524522815</v>
      </c>
      <c r="F5127" s="8"/>
    </row>
    <row r="5128">
      <c r="A5128" s="10">
        <v>44797.583333333336</v>
      </c>
      <c r="B5128" s="11">
        <v>362.74</v>
      </c>
      <c r="C5128" s="11">
        <v>379.62393</v>
      </c>
      <c r="D5128" s="11">
        <v>0.0444754101776459</v>
      </c>
      <c r="E5128" s="8">
        <f t="shared" si="1"/>
        <v>0.02654772156</v>
      </c>
      <c r="F5128" s="8"/>
    </row>
    <row r="5129">
      <c r="A5129" s="10">
        <v>44797.625</v>
      </c>
      <c r="B5129" s="11">
        <v>347.65</v>
      </c>
      <c r="C5129" s="11">
        <v>379.04066</v>
      </c>
      <c r="D5129" s="11">
        <v>0.0828160757212696</v>
      </c>
      <c r="E5129" s="8">
        <f t="shared" si="1"/>
        <v>0.02904368724</v>
      </c>
      <c r="F5129" s="8"/>
    </row>
    <row r="5130">
      <c r="A5130" s="10">
        <v>44797.666666666664</v>
      </c>
      <c r="B5130" s="11">
        <v>341.51</v>
      </c>
      <c r="C5130" s="11">
        <v>377.35538</v>
      </c>
      <c r="D5130" s="11">
        <v>0.0949910400111428</v>
      </c>
      <c r="E5130" s="8">
        <f t="shared" si="1"/>
        <v>0.03102599843</v>
      </c>
      <c r="F5130" s="8"/>
    </row>
    <row r="5131">
      <c r="A5131" s="10">
        <v>44797.708333333336</v>
      </c>
      <c r="B5131" s="11">
        <v>341.67</v>
      </c>
      <c r="C5131" s="11">
        <v>375.80548</v>
      </c>
      <c r="D5131" s="11">
        <v>0.0908328425652547</v>
      </c>
      <c r="E5131" s="8">
        <f t="shared" si="1"/>
        <v>0.0327174841</v>
      </c>
      <c r="F5131" s="8"/>
    </row>
    <row r="5132">
      <c r="A5132" s="10">
        <v>44797.75</v>
      </c>
      <c r="B5132" s="11">
        <v>349.52</v>
      </c>
      <c r="C5132" s="11">
        <v>374.25846</v>
      </c>
      <c r="D5132" s="11">
        <v>0.0660999353227714</v>
      </c>
      <c r="E5132" s="8">
        <f t="shared" si="1"/>
        <v>0.03393249949</v>
      </c>
      <c r="F5132" s="8"/>
    </row>
    <row r="5133">
      <c r="A5133" s="10">
        <v>44797.791666666664</v>
      </c>
      <c r="B5133" s="11">
        <v>351.03</v>
      </c>
      <c r="C5133" s="11">
        <v>372.47804</v>
      </c>
      <c r="D5133" s="11">
        <v>0.0575820255067924</v>
      </c>
      <c r="E5133" s="8">
        <f t="shared" si="1"/>
        <v>0.03525075673</v>
      </c>
      <c r="F5133" s="8"/>
    </row>
    <row r="5134">
      <c r="A5134" s="10">
        <v>44797.833333333336</v>
      </c>
      <c r="B5134" s="11">
        <v>347.0</v>
      </c>
      <c r="C5134" s="11">
        <v>369.7742</v>
      </c>
      <c r="D5134" s="11">
        <v>0.0615894781193496</v>
      </c>
      <c r="E5134" s="8">
        <f t="shared" si="1"/>
        <v>0.03662228665</v>
      </c>
      <c r="F5134" s="8"/>
    </row>
    <row r="5135">
      <c r="A5135" s="10">
        <v>44797.875</v>
      </c>
      <c r="B5135" s="11">
        <v>339.17</v>
      </c>
      <c r="C5135" s="11">
        <v>367.20015</v>
      </c>
      <c r="D5135" s="11">
        <v>0.0763347999721677</v>
      </c>
      <c r="E5135" s="8">
        <f t="shared" si="1"/>
        <v>0.03861317615</v>
      </c>
      <c r="F5135" s="8"/>
    </row>
    <row r="5136">
      <c r="A5136" s="10">
        <v>44797.916666666664</v>
      </c>
      <c r="B5136" s="11">
        <v>341.26</v>
      </c>
      <c r="C5136" s="11">
        <v>365.49378</v>
      </c>
      <c r="D5136" s="11">
        <v>0.0663042200061517</v>
      </c>
      <c r="E5136" s="8">
        <f t="shared" si="1"/>
        <v>0.03949373071</v>
      </c>
      <c r="F5136" s="8"/>
    </row>
    <row r="5137">
      <c r="A5137" s="10">
        <v>44797.958333333336</v>
      </c>
      <c r="B5137" s="11">
        <v>342.03</v>
      </c>
      <c r="C5137" s="11">
        <v>364.62479</v>
      </c>
      <c r="D5137" s="11">
        <v>0.0619672348662855</v>
      </c>
      <c r="E5137" s="8">
        <f t="shared" si="1"/>
        <v>0.03986937133</v>
      </c>
      <c r="F5137" s="8"/>
    </row>
    <row r="5138">
      <c r="A5138" s="10">
        <v>44798.0</v>
      </c>
      <c r="B5138" s="11">
        <v>347.96</v>
      </c>
      <c r="C5138" s="11">
        <v>386.11838</v>
      </c>
      <c r="D5138" s="11">
        <v>0.0988255985120418</v>
      </c>
      <c r="E5138" s="8">
        <f t="shared" si="1"/>
        <v>0.04020481997</v>
      </c>
      <c r="F5138" s="8"/>
    </row>
    <row r="5139">
      <c r="A5139" s="10">
        <v>44798.041666666664</v>
      </c>
      <c r="B5139" s="11">
        <v>362.23</v>
      </c>
      <c r="C5139" s="11">
        <v>386.35625</v>
      </c>
      <c r="D5139" s="11">
        <v>0.0624456055777536</v>
      </c>
      <c r="E5139" s="8">
        <f t="shared" si="1"/>
        <v>0.04143293456</v>
      </c>
      <c r="F5139" s="8"/>
    </row>
    <row r="5140">
      <c r="A5140" s="10">
        <v>44798.083333333336</v>
      </c>
      <c r="B5140" s="11">
        <v>370.61</v>
      </c>
      <c r="C5140" s="11">
        <v>384.04159</v>
      </c>
      <c r="D5140" s="11">
        <v>0.0349743109854325</v>
      </c>
      <c r="E5140" s="8">
        <f t="shared" si="1"/>
        <v>0.04275691501</v>
      </c>
      <c r="F5140" s="8"/>
    </row>
    <row r="5141">
      <c r="A5141" s="10">
        <v>44798.125</v>
      </c>
      <c r="B5141" s="11">
        <v>372.69</v>
      </c>
      <c r="C5141" s="11">
        <v>379.62136</v>
      </c>
      <c r="D5141" s="11">
        <v>0.0182586143203321</v>
      </c>
      <c r="E5141" s="8">
        <f t="shared" si="1"/>
        <v>0.04306734119</v>
      </c>
      <c r="F5141" s="8"/>
    </row>
    <row r="5142">
      <c r="A5142" s="10">
        <v>44798.166666666664</v>
      </c>
      <c r="B5142" s="11">
        <v>372.55</v>
      </c>
      <c r="C5142" s="11">
        <v>374.26886</v>
      </c>
      <c r="D5142" s="11">
        <v>0.00459258085217136</v>
      </c>
      <c r="E5142" s="8">
        <f t="shared" si="1"/>
        <v>0.04302326751</v>
      </c>
      <c r="F5142" s="8"/>
    </row>
    <row r="5143">
      <c r="A5143" s="10">
        <v>44798.208333333336</v>
      </c>
      <c r="B5143" s="11">
        <v>368.87</v>
      </c>
      <c r="C5143" s="11">
        <v>369.11285</v>
      </c>
      <c r="D5143" s="11">
        <v>6.57928869179102E-4</v>
      </c>
      <c r="E5143" s="8">
        <f t="shared" si="1"/>
        <v>0.04201148581</v>
      </c>
      <c r="F5143" s="8"/>
    </row>
    <row r="5144">
      <c r="A5144" s="10">
        <v>44798.25</v>
      </c>
      <c r="B5144" s="11">
        <v>369.82</v>
      </c>
      <c r="C5144" s="11">
        <v>365.29539</v>
      </c>
      <c r="D5144" s="11">
        <v>0.0123861678079211</v>
      </c>
      <c r="E5144" s="8">
        <f t="shared" si="1"/>
        <v>0.04157326685</v>
      </c>
      <c r="F5144" s="8"/>
    </row>
    <row r="5145">
      <c r="A5145" s="10">
        <v>44798.291666666664</v>
      </c>
      <c r="B5145" s="11">
        <v>373.36</v>
      </c>
      <c r="C5145" s="11">
        <v>361.89695</v>
      </c>
      <c r="D5145" s="11">
        <v>0.0316749008246684</v>
      </c>
      <c r="E5145" s="8">
        <f t="shared" si="1"/>
        <v>0.04223145555</v>
      </c>
      <c r="F5145" s="8"/>
    </row>
    <row r="5146">
      <c r="A5146" s="10">
        <v>44798.333333333336</v>
      </c>
      <c r="B5146" s="11">
        <v>376.9</v>
      </c>
      <c r="C5146" s="11">
        <v>359.52183</v>
      </c>
      <c r="D5146" s="11">
        <v>0.0483368979291186</v>
      </c>
      <c r="E5146" s="8">
        <f t="shared" si="1"/>
        <v>0.04411041379</v>
      </c>
      <c r="F5146" s="8"/>
    </row>
    <row r="5147">
      <c r="A5147" s="10">
        <v>44798.375</v>
      </c>
      <c r="B5147" s="11">
        <v>379.37</v>
      </c>
      <c r="C5147" s="11">
        <v>359.26464</v>
      </c>
      <c r="D5147" s="11">
        <v>0.0559625350271043</v>
      </c>
      <c r="E5147" s="8">
        <f t="shared" si="1"/>
        <v>0.04618160074</v>
      </c>
      <c r="F5147" s="8"/>
    </row>
    <row r="5148">
      <c r="A5148" s="10">
        <v>44798.416666666664</v>
      </c>
      <c r="B5148" s="11">
        <v>382.99</v>
      </c>
      <c r="C5148" s="11">
        <v>361.72941</v>
      </c>
      <c r="D5148" s="11">
        <v>0.0587748449870306</v>
      </c>
      <c r="E5148" s="8">
        <f t="shared" si="1"/>
        <v>0.04811954507</v>
      </c>
      <c r="F5148" s="8"/>
    </row>
    <row r="5149">
      <c r="A5149" s="10">
        <v>44798.458333333336</v>
      </c>
      <c r="B5149" s="11">
        <v>386.84</v>
      </c>
      <c r="C5149" s="11">
        <v>367.67006</v>
      </c>
      <c r="D5149" s="11">
        <v>0.0521389748188906</v>
      </c>
      <c r="E5149" s="8">
        <f t="shared" si="1"/>
        <v>0.04978988725</v>
      </c>
      <c r="F5149" s="8"/>
    </row>
    <row r="5150">
      <c r="A5150" s="10">
        <v>44798.5</v>
      </c>
      <c r="B5150" s="11">
        <v>387.95</v>
      </c>
      <c r="C5150" s="11">
        <v>374.698</v>
      </c>
      <c r="D5150" s="11">
        <v>0.0353671490106699</v>
      </c>
      <c r="E5150" s="8">
        <f t="shared" si="1"/>
        <v>0.05077286122</v>
      </c>
      <c r="F5150" s="8"/>
    </row>
    <row r="5151">
      <c r="A5151" s="10">
        <v>44798.541666666664</v>
      </c>
      <c r="B5151" s="11">
        <v>384.94</v>
      </c>
      <c r="C5151" s="11">
        <v>380.13748</v>
      </c>
      <c r="D5151" s="11">
        <v>0.0126336398084188</v>
      </c>
      <c r="E5151" s="8">
        <f t="shared" si="1"/>
        <v>0.05125095048</v>
      </c>
      <c r="F5151" s="8"/>
    </row>
    <row r="5152">
      <c r="A5152" s="10">
        <v>44798.583333333336</v>
      </c>
      <c r="B5152" s="11">
        <v>364.39</v>
      </c>
      <c r="C5152" s="11">
        <v>382.21008</v>
      </c>
      <c r="D5152" s="11">
        <v>0.0466237834439113</v>
      </c>
      <c r="E5152" s="8">
        <f t="shared" si="1"/>
        <v>0.05134046604</v>
      </c>
      <c r="F5152" s="8"/>
    </row>
    <row r="5153">
      <c r="A5153" s="10">
        <v>44798.625</v>
      </c>
      <c r="B5153" s="11">
        <v>350.23</v>
      </c>
      <c r="C5153" s="11">
        <v>382.81438</v>
      </c>
      <c r="D5153" s="11">
        <v>0.0851179623921128</v>
      </c>
      <c r="E5153" s="8">
        <f t="shared" si="1"/>
        <v>0.05143637798</v>
      </c>
      <c r="F5153" s="8"/>
    </row>
    <row r="5154">
      <c r="A5154" s="10">
        <v>44798.666666666664</v>
      </c>
      <c r="B5154" s="11">
        <v>345.83</v>
      </c>
      <c r="C5154" s="11">
        <v>381.88388</v>
      </c>
      <c r="D5154" s="11">
        <v>0.0944105836570006</v>
      </c>
      <c r="E5154" s="8">
        <f t="shared" si="1"/>
        <v>0.0514121923</v>
      </c>
      <c r="F5154" s="8"/>
    </row>
    <row r="5155">
      <c r="A5155" s="10">
        <v>44798.708333333336</v>
      </c>
      <c r="B5155" s="11">
        <v>348.04</v>
      </c>
      <c r="C5155" s="11">
        <v>381.19267</v>
      </c>
      <c r="D5155" s="11">
        <v>0.0869709010931401</v>
      </c>
      <c r="E5155" s="8">
        <f t="shared" si="1"/>
        <v>0.05125127807</v>
      </c>
      <c r="F5155" s="8"/>
    </row>
    <row r="5156">
      <c r="A5156" s="10">
        <v>44798.75</v>
      </c>
      <c r="B5156" s="11">
        <v>357.33</v>
      </c>
      <c r="C5156" s="11">
        <v>380.61689</v>
      </c>
      <c r="D5156" s="11">
        <v>0.0611819669904822</v>
      </c>
      <c r="E5156" s="8">
        <f t="shared" si="1"/>
        <v>0.05104636272</v>
      </c>
      <c r="F5156" s="8"/>
    </row>
    <row r="5157">
      <c r="A5157" s="10">
        <v>44798.791666666664</v>
      </c>
      <c r="B5157" s="11">
        <v>359.9</v>
      </c>
      <c r="C5157" s="11">
        <v>379.44786</v>
      </c>
      <c r="D5157" s="11">
        <v>0.0515165904480262</v>
      </c>
      <c r="E5157" s="8">
        <f t="shared" si="1"/>
        <v>0.05079363626</v>
      </c>
      <c r="F5157" s="8"/>
    </row>
    <row r="5158">
      <c r="A5158" s="10">
        <v>44798.833333333336</v>
      </c>
      <c r="B5158" s="11">
        <v>353.91</v>
      </c>
      <c r="C5158" s="11">
        <v>376.79205</v>
      </c>
      <c r="D5158" s="11">
        <v>0.0607285902130896</v>
      </c>
      <c r="E5158" s="8">
        <f t="shared" si="1"/>
        <v>0.05075776593</v>
      </c>
      <c r="F5158" s="8"/>
    </row>
    <row r="5159">
      <c r="A5159" s="10">
        <v>44798.875</v>
      </c>
      <c r="B5159" s="11">
        <v>355.96</v>
      </c>
      <c r="C5159" s="11">
        <v>373.93345</v>
      </c>
      <c r="D5159" s="11">
        <v>0.0480659058450106</v>
      </c>
      <c r="E5159" s="8">
        <f t="shared" si="1"/>
        <v>0.04957989535</v>
      </c>
      <c r="F5159" s="8"/>
    </row>
    <row r="5160">
      <c r="A5160" s="10">
        <v>44798.916666666664</v>
      </c>
      <c r="B5160" s="11">
        <v>357.11</v>
      </c>
      <c r="C5160" s="11">
        <v>371.95652</v>
      </c>
      <c r="D5160" s="11">
        <v>0.03991466529475</v>
      </c>
      <c r="E5160" s="8">
        <f t="shared" si="1"/>
        <v>0.04848033057</v>
      </c>
      <c r="F5160" s="8"/>
    </row>
    <row r="5161">
      <c r="A5161" s="10">
        <v>44798.958333333336</v>
      </c>
      <c r="B5161" s="11">
        <v>360.28</v>
      </c>
      <c r="C5161" s="11">
        <v>370.85521</v>
      </c>
      <c r="D5161" s="11">
        <v>0.0285157379884187</v>
      </c>
      <c r="E5161" s="8">
        <f t="shared" si="1"/>
        <v>0.0470865182</v>
      </c>
      <c r="F5161" s="8"/>
    </row>
    <row r="5162">
      <c r="A5162" s="10">
        <v>44799.0</v>
      </c>
      <c r="B5162" s="11">
        <v>367.25</v>
      </c>
      <c r="C5162" s="11">
        <v>380.76399</v>
      </c>
      <c r="D5162" s="11">
        <v>0.0354917753645768</v>
      </c>
      <c r="E5162" s="8">
        <f t="shared" si="1"/>
        <v>0.0444476089</v>
      </c>
      <c r="F5162" s="8"/>
    </row>
    <row r="5163">
      <c r="A5163" s="10">
        <v>44799.041666666664</v>
      </c>
      <c r="B5163" s="11">
        <v>383.82</v>
      </c>
      <c r="C5163" s="11">
        <v>381.39854</v>
      </c>
      <c r="D5163" s="11">
        <v>0.00634889687831518</v>
      </c>
      <c r="E5163" s="8">
        <f t="shared" si="1"/>
        <v>0.04211024604</v>
      </c>
      <c r="F5163" s="8"/>
    </row>
    <row r="5164">
      <c r="A5164" s="10">
        <v>44799.083333333336</v>
      </c>
      <c r="B5164" s="11">
        <v>391.44</v>
      </c>
      <c r="C5164" s="11">
        <v>379.47898</v>
      </c>
      <c r="D5164" s="11">
        <v>0.0315195850900622</v>
      </c>
      <c r="E5164" s="8">
        <f t="shared" si="1"/>
        <v>0.04196629912</v>
      </c>
      <c r="F5164" s="8"/>
    </row>
    <row r="5165">
      <c r="A5165" s="10">
        <v>44799.125</v>
      </c>
      <c r="B5165" s="11">
        <v>386.5</v>
      </c>
      <c r="C5165" s="11">
        <v>375.86711</v>
      </c>
      <c r="D5165" s="11">
        <v>0.0282889609575043</v>
      </c>
      <c r="E5165" s="8">
        <f t="shared" si="1"/>
        <v>0.04238423023</v>
      </c>
      <c r="F5165" s="8"/>
    </row>
    <row r="5166">
      <c r="A5166" s="10">
        <v>44799.166666666664</v>
      </c>
      <c r="B5166" s="11">
        <v>372.65</v>
      </c>
      <c r="C5166" s="11">
        <v>371.95807</v>
      </c>
      <c r="D5166" s="11">
        <v>0.001860236558384</v>
      </c>
      <c r="E5166" s="8">
        <f t="shared" si="1"/>
        <v>0.04227038255</v>
      </c>
      <c r="F5166" s="8"/>
    </row>
    <row r="5167">
      <c r="A5167" s="10">
        <v>44799.208333333336</v>
      </c>
      <c r="B5167" s="11">
        <v>362.37</v>
      </c>
      <c r="C5167" s="11">
        <v>368.7907</v>
      </c>
      <c r="D5167" s="11">
        <v>0.0174101461886105</v>
      </c>
      <c r="E5167" s="8">
        <f t="shared" si="1"/>
        <v>0.04296839161</v>
      </c>
      <c r="F5167" s="8"/>
    </row>
    <row r="5168">
      <c r="A5168" s="10">
        <v>44799.25</v>
      </c>
      <c r="B5168" s="11">
        <v>354.32</v>
      </c>
      <c r="C5168" s="11">
        <v>366.625</v>
      </c>
      <c r="D5168" s="11">
        <v>0.033562904875554</v>
      </c>
      <c r="E5168" s="8">
        <f t="shared" si="1"/>
        <v>0.04385075565</v>
      </c>
      <c r="F5168" s="8"/>
    </row>
    <row r="5169">
      <c r="A5169" s="10">
        <v>44799.291666666664</v>
      </c>
      <c r="B5169" s="11">
        <v>351.07</v>
      </c>
      <c r="C5169" s="11">
        <v>364.01781</v>
      </c>
      <c r="D5169" s="11">
        <v>0.0355691662449153</v>
      </c>
      <c r="E5169" s="8">
        <f t="shared" si="1"/>
        <v>0.04401301671</v>
      </c>
      <c r="F5169" s="8"/>
    </row>
    <row r="5170">
      <c r="A5170" s="10">
        <v>44799.333333333336</v>
      </c>
      <c r="B5170" s="11">
        <v>351.17</v>
      </c>
      <c r="C5170" s="11">
        <v>361.68106</v>
      </c>
      <c r="D5170" s="11">
        <v>0.0290616821350832</v>
      </c>
      <c r="E5170" s="8">
        <f t="shared" si="1"/>
        <v>0.04320988272</v>
      </c>
      <c r="F5170" s="8"/>
    </row>
    <row r="5171">
      <c r="A5171" s="10">
        <v>44799.375</v>
      </c>
      <c r="B5171" s="11">
        <v>357.0</v>
      </c>
      <c r="C5171" s="11">
        <v>361.48504</v>
      </c>
      <c r="D5171" s="11">
        <v>0.0124072631055493</v>
      </c>
      <c r="E5171" s="8">
        <f t="shared" si="1"/>
        <v>0.04139507972</v>
      </c>
      <c r="F5171" s="8"/>
    </row>
    <row r="5172">
      <c r="A5172" s="10">
        <v>44799.416666666664</v>
      </c>
      <c r="B5172" s="11">
        <v>363.4</v>
      </c>
      <c r="C5172" s="11">
        <v>364.15801</v>
      </c>
      <c r="D5172" s="11">
        <v>0.00208154147151675</v>
      </c>
      <c r="E5172" s="8">
        <f t="shared" si="1"/>
        <v>0.03903285874</v>
      </c>
      <c r="F5172" s="8"/>
    </row>
    <row r="5173">
      <c r="A5173" s="10">
        <v>44799.458333333336</v>
      </c>
      <c r="B5173" s="11">
        <v>366.9</v>
      </c>
      <c r="C5173" s="11">
        <v>369.98779</v>
      </c>
      <c r="D5173" s="11">
        <v>0.00834565378495339</v>
      </c>
      <c r="E5173" s="8">
        <f t="shared" si="1"/>
        <v>0.03720813704</v>
      </c>
      <c r="F5173" s="8"/>
    </row>
    <row r="5174">
      <c r="A5174" s="10">
        <v>44799.5</v>
      </c>
      <c r="B5174" s="11">
        <v>375.14</v>
      </c>
      <c r="C5174" s="11">
        <v>376.22096</v>
      </c>
      <c r="D5174" s="11">
        <v>0.00287320515050518</v>
      </c>
      <c r="E5174" s="8">
        <f t="shared" si="1"/>
        <v>0.03585422271</v>
      </c>
      <c r="F5174" s="8"/>
    </row>
    <row r="5175">
      <c r="A5175" s="10">
        <v>44799.541666666664</v>
      </c>
      <c r="B5175" s="11">
        <v>375.28</v>
      </c>
      <c r="C5175" s="11">
        <v>380.06548</v>
      </c>
      <c r="D5175" s="11">
        <v>0.0125911987586981</v>
      </c>
      <c r="E5175" s="8">
        <f t="shared" si="1"/>
        <v>0.03585245433</v>
      </c>
      <c r="F5175" s="8"/>
    </row>
    <row r="5176">
      <c r="A5176" s="10">
        <v>44799.583333333336</v>
      </c>
      <c r="B5176" s="11">
        <v>351.72</v>
      </c>
      <c r="C5176" s="11">
        <v>380.05635</v>
      </c>
      <c r="D5176" s="11">
        <v>0.0745582858962887</v>
      </c>
      <c r="E5176" s="8">
        <f t="shared" si="1"/>
        <v>0.03701639193</v>
      </c>
      <c r="F5176" s="8"/>
    </row>
    <row r="5177">
      <c r="A5177" s="10">
        <v>44799.625</v>
      </c>
      <c r="B5177" s="11">
        <v>332.28</v>
      </c>
      <c r="C5177" s="11">
        <v>378.80009</v>
      </c>
      <c r="D5177" s="11">
        <v>0.12280907853005</v>
      </c>
      <c r="E5177" s="8">
        <f t="shared" si="1"/>
        <v>0.03858685511</v>
      </c>
      <c r="F5177" s="8"/>
    </row>
    <row r="5178">
      <c r="A5178" s="10">
        <v>44799.666666666664</v>
      </c>
      <c r="B5178" s="11">
        <v>332.21</v>
      </c>
      <c r="C5178" s="11">
        <v>376.75044</v>
      </c>
      <c r="D5178" s="11">
        <v>0.118222662195165</v>
      </c>
      <c r="E5178" s="8">
        <f t="shared" si="1"/>
        <v>0.03957902504</v>
      </c>
      <c r="F5178" s="8"/>
    </row>
    <row r="5179">
      <c r="A5179" s="10">
        <v>44799.708333333336</v>
      </c>
      <c r="B5179" s="11">
        <v>339.99</v>
      </c>
      <c r="C5179" s="11">
        <v>375.24159</v>
      </c>
      <c r="D5179" s="11">
        <v>0.0939437176993093</v>
      </c>
      <c r="E5179" s="8">
        <f t="shared" si="1"/>
        <v>0.03986955907</v>
      </c>
      <c r="F5179" s="8"/>
    </row>
    <row r="5180">
      <c r="A5180" s="10">
        <v>44799.75</v>
      </c>
      <c r="B5180" s="11">
        <v>351.9</v>
      </c>
      <c r="C5180" s="11">
        <v>373.62066</v>
      </c>
      <c r="D5180" s="11">
        <v>0.0581355966771216</v>
      </c>
      <c r="E5180" s="8">
        <f t="shared" si="1"/>
        <v>0.03974262697</v>
      </c>
      <c r="F5180" s="8"/>
    </row>
    <row r="5181">
      <c r="A5181" s="10">
        <v>44799.791666666664</v>
      </c>
      <c r="B5181" s="11">
        <v>356.5</v>
      </c>
      <c r="C5181" s="11">
        <v>370.91829</v>
      </c>
      <c r="D5181" s="11">
        <v>0.0388718766065701</v>
      </c>
      <c r="E5181" s="8">
        <f t="shared" si="1"/>
        <v>0.0392157639</v>
      </c>
      <c r="F5181" s="8"/>
    </row>
    <row r="5182">
      <c r="A5182" s="10">
        <v>44799.833333333336</v>
      </c>
      <c r="B5182" s="11">
        <v>356.82</v>
      </c>
      <c r="C5182" s="11">
        <v>366.81574</v>
      </c>
      <c r="D5182" s="11">
        <v>0.027250030219532</v>
      </c>
      <c r="E5182" s="8">
        <f t="shared" si="1"/>
        <v>0.0378208239</v>
      </c>
      <c r="F5182" s="8"/>
    </row>
    <row r="5183">
      <c r="A5183" s="10">
        <v>44799.875</v>
      </c>
      <c r="B5183" s="11">
        <v>356.11</v>
      </c>
      <c r="C5183" s="11">
        <v>363.11024</v>
      </c>
      <c r="D5183" s="11">
        <v>0.0192785529815957</v>
      </c>
      <c r="E5183" s="8">
        <f t="shared" si="1"/>
        <v>0.03662135086</v>
      </c>
      <c r="F5183" s="8"/>
    </row>
    <row r="5184">
      <c r="A5184" s="10">
        <v>44799.916666666664</v>
      </c>
      <c r="B5184" s="11">
        <v>350.92</v>
      </c>
      <c r="C5184" s="11">
        <v>360.99551</v>
      </c>
      <c r="D5184" s="11">
        <v>0.0279103471397746</v>
      </c>
      <c r="E5184" s="8">
        <f t="shared" si="1"/>
        <v>0.03612117094</v>
      </c>
      <c r="F5184" s="8"/>
    </row>
    <row r="5185">
      <c r="A5185" s="10">
        <v>44799.958333333336</v>
      </c>
      <c r="B5185" s="11">
        <v>353.08</v>
      </c>
      <c r="C5185" s="11">
        <v>360.41132</v>
      </c>
      <c r="D5185" s="11">
        <v>0.020341536442307</v>
      </c>
      <c r="E5185" s="8">
        <f t="shared" si="1"/>
        <v>0.03578057921</v>
      </c>
      <c r="F5185" s="8"/>
    </row>
    <row r="5186">
      <c r="A5186" s="10">
        <v>44797.0</v>
      </c>
      <c r="B5186" s="11">
        <v>340.33</v>
      </c>
      <c r="C5186" s="11">
        <v>354.73383</v>
      </c>
      <c r="D5186" s="11">
        <v>0.0406046133237419</v>
      </c>
      <c r="E5186" s="8">
        <f t="shared" si="1"/>
        <v>0.03599361412</v>
      </c>
      <c r="F5186" s="8"/>
    </row>
    <row r="5187">
      <c r="A5187" s="10">
        <v>44797.041666666664</v>
      </c>
      <c r="B5187" s="11">
        <v>362.96</v>
      </c>
      <c r="C5187" s="11">
        <v>358.08105</v>
      </c>
      <c r="D5187" s="11">
        <v>0.0136252672404752</v>
      </c>
      <c r="E5187" s="8">
        <f t="shared" si="1"/>
        <v>0.03629679622</v>
      </c>
      <c r="F5187" s="8"/>
    </row>
    <row r="5188">
      <c r="A5188" s="10">
        <v>44797.083333333336</v>
      </c>
      <c r="B5188" s="11">
        <v>375.33</v>
      </c>
      <c r="C5188" s="11">
        <v>359.57848</v>
      </c>
      <c r="D5188" s="11">
        <v>0.0438055136113817</v>
      </c>
      <c r="E5188" s="8">
        <f t="shared" si="1"/>
        <v>0.03680870991</v>
      </c>
      <c r="F5188" s="8"/>
    </row>
    <row r="5189">
      <c r="A5189" s="10">
        <v>44797.125</v>
      </c>
      <c r="B5189" s="11">
        <v>375.31</v>
      </c>
      <c r="C5189" s="11">
        <v>359.25346</v>
      </c>
      <c r="D5189" s="11">
        <v>0.0446941833211571</v>
      </c>
      <c r="E5189" s="8">
        <f t="shared" si="1"/>
        <v>0.03749226084</v>
      </c>
      <c r="F5189" s="8"/>
    </row>
    <row r="5190">
      <c r="A5190" s="10">
        <v>44797.166666666664</v>
      </c>
      <c r="B5190" s="11">
        <v>366.47</v>
      </c>
      <c r="C5190" s="11">
        <v>358.8172</v>
      </c>
      <c r="D5190" s="11">
        <v>0.0213278516191531</v>
      </c>
      <c r="E5190" s="8">
        <f t="shared" si="1"/>
        <v>0.03830341147</v>
      </c>
      <c r="F5190" s="8"/>
    </row>
    <row r="5191">
      <c r="A5191" s="10">
        <v>44797.208333333336</v>
      </c>
      <c r="B5191" s="11">
        <v>357.84</v>
      </c>
      <c r="C5191" s="11">
        <v>359.5848</v>
      </c>
      <c r="D5191" s="11">
        <v>0.00485226294326122</v>
      </c>
      <c r="E5191" s="8">
        <f t="shared" si="1"/>
        <v>0.03778016633</v>
      </c>
      <c r="F5191" s="8"/>
    </row>
    <row r="5192">
      <c r="A5192" s="10">
        <v>44797.25</v>
      </c>
      <c r="B5192" s="11">
        <v>358.29</v>
      </c>
      <c r="C5192" s="11">
        <v>361.76845</v>
      </c>
      <c r="D5192" s="11">
        <v>0.00961512812960874</v>
      </c>
      <c r="E5192" s="8">
        <f t="shared" si="1"/>
        <v>0.0367823423</v>
      </c>
      <c r="F5192" s="8"/>
    </row>
    <row r="5193">
      <c r="A5193" s="10">
        <v>44797.291666666664</v>
      </c>
      <c r="B5193" s="11">
        <v>360.13</v>
      </c>
      <c r="C5193" s="11">
        <v>363.7983</v>
      </c>
      <c r="D5193" s="11">
        <v>0.0100833346390018</v>
      </c>
      <c r="E5193" s="8">
        <f t="shared" si="1"/>
        <v>0.03572043265</v>
      </c>
      <c r="F5193" s="8"/>
    </row>
    <row r="5194">
      <c r="A5194" s="10">
        <v>44797.333333333336</v>
      </c>
      <c r="B5194" s="11">
        <v>364.12</v>
      </c>
      <c r="C5194" s="11">
        <v>365.4875</v>
      </c>
      <c r="D5194" s="11">
        <v>0.00374157802934438</v>
      </c>
      <c r="E5194" s="8">
        <f t="shared" si="1"/>
        <v>0.03466542831</v>
      </c>
      <c r="F5194" s="8"/>
    </row>
    <row r="5195">
      <c r="A5195" s="10">
        <v>44797.375</v>
      </c>
      <c r="B5195" s="11">
        <v>368.16</v>
      </c>
      <c r="C5195" s="11">
        <v>367.10667</v>
      </c>
      <c r="D5195" s="11">
        <v>0.00286927502570306</v>
      </c>
      <c r="E5195" s="8">
        <f t="shared" si="1"/>
        <v>0.03426801214</v>
      </c>
      <c r="F5195" s="8"/>
    </row>
    <row r="5196">
      <c r="A5196" s="10">
        <v>44797.416666666664</v>
      </c>
      <c r="B5196" s="11">
        <v>372.34</v>
      </c>
      <c r="C5196" s="11">
        <v>368.74052</v>
      </c>
      <c r="D5196" s="11">
        <v>0.00976155264954329</v>
      </c>
      <c r="E5196" s="8">
        <f t="shared" si="1"/>
        <v>0.03458801261</v>
      </c>
      <c r="F5196" s="8"/>
    </row>
    <row r="5197">
      <c r="A5197" s="10">
        <v>44797.458333333336</v>
      </c>
      <c r="B5197" s="11">
        <v>376.58</v>
      </c>
      <c r="C5197" s="11">
        <v>371.81699</v>
      </c>
      <c r="D5197" s="11">
        <v>0.0128100924059441</v>
      </c>
      <c r="E5197" s="8">
        <f t="shared" si="1"/>
        <v>0.03477403088</v>
      </c>
      <c r="F5197" s="8"/>
    </row>
    <row r="5198">
      <c r="A5198" s="10">
        <v>44797.5</v>
      </c>
      <c r="B5198" s="11">
        <v>380.95</v>
      </c>
      <c r="C5198" s="11">
        <v>374.85903</v>
      </c>
      <c r="D5198" s="11">
        <v>0.0162486948760443</v>
      </c>
      <c r="E5198" s="8">
        <f t="shared" si="1"/>
        <v>0.03533134296</v>
      </c>
      <c r="F5198" s="8"/>
    </row>
    <row r="5199">
      <c r="A5199" s="10">
        <v>44797.541666666664</v>
      </c>
      <c r="B5199" s="11">
        <v>378.94</v>
      </c>
      <c r="C5199" s="11">
        <v>376.92888</v>
      </c>
      <c r="D5199" s="11">
        <v>0.00533554234422155</v>
      </c>
      <c r="E5199" s="8">
        <f t="shared" si="1"/>
        <v>0.03502902394</v>
      </c>
      <c r="F5199" s="8"/>
    </row>
    <row r="5200">
      <c r="A5200" s="10">
        <v>44797.583333333336</v>
      </c>
      <c r="B5200" s="11">
        <v>362.74</v>
      </c>
      <c r="C5200" s="11">
        <v>377.05475</v>
      </c>
      <c r="D5200" s="11">
        <v>0.0379646457178964</v>
      </c>
      <c r="E5200" s="8">
        <f t="shared" si="1"/>
        <v>0.03350428893</v>
      </c>
      <c r="F5200" s="8"/>
    </row>
    <row r="5201">
      <c r="A5201" s="10">
        <v>44797.625</v>
      </c>
      <c r="B5201" s="11">
        <v>347.65</v>
      </c>
      <c r="C5201" s="11">
        <v>376.37703</v>
      </c>
      <c r="D5201" s="11">
        <v>0.0763251413084374</v>
      </c>
      <c r="E5201" s="8">
        <f t="shared" si="1"/>
        <v>0.03156745821</v>
      </c>
      <c r="F5201" s="8"/>
    </row>
    <row r="5202">
      <c r="A5202" s="10">
        <v>44797.666666666664</v>
      </c>
      <c r="B5202" s="11">
        <v>341.51</v>
      </c>
      <c r="C5202" s="11">
        <v>374.18987</v>
      </c>
      <c r="D5202" s="11">
        <v>0.087334993862875</v>
      </c>
      <c r="E5202" s="8">
        <f t="shared" si="1"/>
        <v>0.03028047203</v>
      </c>
      <c r="F5202" s="8"/>
    </row>
    <row r="5203">
      <c r="A5203" s="10">
        <v>44797.708333333336</v>
      </c>
      <c r="B5203" s="11">
        <v>341.67</v>
      </c>
      <c r="C5203" s="11">
        <v>371.72299</v>
      </c>
      <c r="D5203" s="11">
        <v>0.0808478108927294</v>
      </c>
      <c r="E5203" s="8">
        <f t="shared" si="1"/>
        <v>0.02973480925</v>
      </c>
      <c r="F5203" s="8"/>
    </row>
    <row r="5204">
      <c r="A5204" s="10">
        <v>44797.75</v>
      </c>
      <c r="B5204" s="11">
        <v>349.52</v>
      </c>
      <c r="C5204" s="11">
        <v>369.49262</v>
      </c>
      <c r="D5204" s="11">
        <v>0.0540541784028054</v>
      </c>
      <c r="E5204" s="8">
        <f t="shared" si="1"/>
        <v>0.02956475016</v>
      </c>
      <c r="F5204" s="8"/>
    </row>
    <row r="5205">
      <c r="A5205" s="10">
        <v>44797.791666666664</v>
      </c>
      <c r="B5205" s="11">
        <v>351.03</v>
      </c>
      <c r="C5205" s="11">
        <v>367.86852</v>
      </c>
      <c r="D5205" s="11">
        <v>0.0457732017950326</v>
      </c>
      <c r="E5205" s="8">
        <f t="shared" si="1"/>
        <v>0.02985230537</v>
      </c>
      <c r="F5205" s="8"/>
    </row>
    <row r="5206">
      <c r="A5206" s="10">
        <v>44797.833333333336</v>
      </c>
      <c r="B5206" s="11">
        <v>347.0</v>
      </c>
      <c r="C5206" s="11">
        <v>365.80533</v>
      </c>
      <c r="D5206" s="11">
        <v>0.0514080262307824</v>
      </c>
      <c r="E5206" s="8">
        <f t="shared" si="1"/>
        <v>0.03085888854</v>
      </c>
      <c r="F5206" s="8"/>
    </row>
    <row r="5207">
      <c r="A5207" s="10">
        <v>44797.875</v>
      </c>
      <c r="B5207" s="11">
        <v>339.17</v>
      </c>
      <c r="C5207" s="11">
        <v>363.77101</v>
      </c>
      <c r="D5207" s="11">
        <v>0.0676277364708088</v>
      </c>
      <c r="E5207" s="8">
        <f t="shared" si="1"/>
        <v>0.03287343785</v>
      </c>
      <c r="F5207" s="8"/>
    </row>
    <row r="5208">
      <c r="A5208" s="10">
        <v>44797.916666666664</v>
      </c>
      <c r="B5208" s="11">
        <v>341.26</v>
      </c>
      <c r="C5208" s="11">
        <v>362.23831</v>
      </c>
      <c r="D5208" s="11">
        <v>0.0579130075998864</v>
      </c>
      <c r="E5208" s="8">
        <f t="shared" si="1"/>
        <v>0.0341235487</v>
      </c>
      <c r="F5208" s="8"/>
    </row>
    <row r="5209">
      <c r="A5209" s="10">
        <v>44797.958333333336</v>
      </c>
      <c r="B5209" s="11">
        <v>342.03</v>
      </c>
      <c r="C5209" s="11">
        <v>361.26132</v>
      </c>
      <c r="D5209" s="11">
        <v>0.0532338197734538</v>
      </c>
      <c r="E5209" s="8">
        <f t="shared" si="1"/>
        <v>0.03549406051</v>
      </c>
      <c r="F5209" s="8"/>
    </row>
    <row r="5210">
      <c r="A5210" s="10">
        <v>44798.0</v>
      </c>
      <c r="B5210" s="11">
        <v>347.96</v>
      </c>
      <c r="C5210" s="11">
        <v>374.7872</v>
      </c>
      <c r="D5210" s="11">
        <v>0.0715798191613801</v>
      </c>
      <c r="E5210" s="8">
        <f t="shared" si="1"/>
        <v>0.03678469409</v>
      </c>
      <c r="F5210" s="8"/>
    </row>
    <row r="5211">
      <c r="A5211" s="10">
        <v>44798.041666666664</v>
      </c>
      <c r="B5211" s="11">
        <v>362.23</v>
      </c>
      <c r="C5211" s="11">
        <v>376.1958</v>
      </c>
      <c r="D5211" s="11">
        <v>0.037123753109418</v>
      </c>
      <c r="E5211" s="8">
        <f t="shared" si="1"/>
        <v>0.03776379766</v>
      </c>
      <c r="F5211" s="8"/>
    </row>
    <row r="5212">
      <c r="A5212" s="10">
        <v>44798.083333333336</v>
      </c>
      <c r="B5212" s="11">
        <v>370.61</v>
      </c>
      <c r="C5212" s="11">
        <v>375.16015</v>
      </c>
      <c r="D5212" s="11">
        <v>0.012128553632362</v>
      </c>
      <c r="E5212" s="8">
        <f t="shared" si="1"/>
        <v>0.03644392433</v>
      </c>
      <c r="F5212" s="8"/>
    </row>
    <row r="5213">
      <c r="A5213" s="10">
        <v>44798.125</v>
      </c>
      <c r="B5213" s="11">
        <v>372.69</v>
      </c>
      <c r="C5213" s="11">
        <v>372.22047</v>
      </c>
      <c r="D5213" s="11">
        <v>0.00126142981873087</v>
      </c>
      <c r="E5213" s="8">
        <f t="shared" si="1"/>
        <v>0.03463422627</v>
      </c>
      <c r="F5213" s="8"/>
    </row>
    <row r="5214">
      <c r="A5214" s="10">
        <v>44798.166666666664</v>
      </c>
      <c r="B5214" s="11">
        <v>372.55</v>
      </c>
      <c r="C5214" s="11">
        <v>368.87984</v>
      </c>
      <c r="D5214" s="11">
        <v>0.00994947297743354</v>
      </c>
      <c r="E5214" s="8">
        <f t="shared" si="1"/>
        <v>0.03416012716</v>
      </c>
      <c r="F5214" s="8"/>
    </row>
    <row r="5215">
      <c r="A5215" s="10">
        <v>44798.208333333336</v>
      </c>
      <c r="B5215" s="11">
        <v>368.87</v>
      </c>
      <c r="C5215" s="11">
        <v>366.2854</v>
      </c>
      <c r="D5215" s="11">
        <v>0.00705624630411155</v>
      </c>
      <c r="E5215" s="8">
        <f t="shared" si="1"/>
        <v>0.0342519598</v>
      </c>
      <c r="F5215" s="8"/>
    </row>
    <row r="5216">
      <c r="A5216" s="10">
        <v>44798.25</v>
      </c>
      <c r="B5216" s="11">
        <v>369.82</v>
      </c>
      <c r="C5216" s="11">
        <v>365.20788</v>
      </c>
      <c r="D5216" s="11">
        <v>0.0126287526983262</v>
      </c>
      <c r="E5216" s="8">
        <f t="shared" si="1"/>
        <v>0.03437752749</v>
      </c>
      <c r="F5216" s="8"/>
    </row>
    <row r="5217">
      <c r="A5217" s="10">
        <v>44798.291666666664</v>
      </c>
      <c r="B5217" s="11">
        <v>373.36</v>
      </c>
      <c r="C5217" s="11">
        <v>364.28185</v>
      </c>
      <c r="D5217" s="11">
        <v>0.024920676119329</v>
      </c>
      <c r="E5217" s="8">
        <f t="shared" si="1"/>
        <v>0.03499575005</v>
      </c>
      <c r="F5217" s="8"/>
    </row>
    <row r="5218">
      <c r="A5218" s="10">
        <v>44798.333333333336</v>
      </c>
      <c r="B5218" s="11">
        <v>376.9</v>
      </c>
      <c r="C5218" s="11">
        <v>363.6336</v>
      </c>
      <c r="D5218" s="11">
        <v>0.0364828772698671</v>
      </c>
      <c r="E5218" s="8">
        <f t="shared" si="1"/>
        <v>0.03635997085</v>
      </c>
      <c r="F5218" s="8"/>
    </row>
    <row r="5219">
      <c r="A5219" s="10">
        <v>44798.375</v>
      </c>
      <c r="B5219" s="11">
        <v>379.37</v>
      </c>
      <c r="C5219" s="11">
        <v>364.09724</v>
      </c>
      <c r="D5219" s="11">
        <v>0.0419469260464594</v>
      </c>
      <c r="E5219" s="8">
        <f t="shared" si="1"/>
        <v>0.03798820631</v>
      </c>
      <c r="F5219" s="8"/>
    </row>
    <row r="5220">
      <c r="A5220" s="10">
        <v>44798.416666666664</v>
      </c>
      <c r="B5220" s="11">
        <v>382.99</v>
      </c>
      <c r="C5220" s="11">
        <v>366.18358</v>
      </c>
      <c r="D5220" s="11">
        <v>0.0458961595164917</v>
      </c>
      <c r="E5220" s="8">
        <f t="shared" si="1"/>
        <v>0.03949381493</v>
      </c>
      <c r="F5220" s="8"/>
    </row>
    <row r="5221">
      <c r="A5221" s="10">
        <v>44798.458333333336</v>
      </c>
      <c r="B5221" s="11">
        <v>386.84</v>
      </c>
      <c r="C5221" s="11">
        <v>371.11131</v>
      </c>
      <c r="D5221" s="11">
        <v>0.042382674890722</v>
      </c>
      <c r="E5221" s="8">
        <f t="shared" si="1"/>
        <v>0.04072600587</v>
      </c>
      <c r="F5221" s="8"/>
    </row>
    <row r="5222">
      <c r="A5222" s="10">
        <v>44798.5</v>
      </c>
      <c r="B5222" s="11">
        <v>387.95</v>
      </c>
      <c r="C5222" s="11">
        <v>376.76844</v>
      </c>
      <c r="D5222" s="11">
        <v>0.0296775388087176</v>
      </c>
      <c r="E5222" s="8">
        <f t="shared" si="1"/>
        <v>0.04128554103</v>
      </c>
      <c r="F5222" s="8"/>
    </row>
    <row r="5223">
      <c r="A5223" s="10">
        <v>44798.541666666664</v>
      </c>
      <c r="B5223" s="11">
        <v>384.94</v>
      </c>
      <c r="C5223" s="11">
        <v>380.8254</v>
      </c>
      <c r="D5223" s="11">
        <v>0.0108044263854249</v>
      </c>
      <c r="E5223" s="8">
        <f t="shared" si="1"/>
        <v>0.0415134112</v>
      </c>
      <c r="F5223" s="8"/>
    </row>
    <row r="5224">
      <c r="A5224" s="10">
        <v>44798.583333333336</v>
      </c>
      <c r="B5224" s="11">
        <v>364.39</v>
      </c>
      <c r="C5224" s="11">
        <v>381.70424</v>
      </c>
      <c r="D5224" s="11">
        <v>0.0453603554416897</v>
      </c>
      <c r="E5224" s="8">
        <f t="shared" si="1"/>
        <v>0.04182156577</v>
      </c>
      <c r="F5224" s="8"/>
    </row>
    <row r="5225">
      <c r="A5225" s="10">
        <v>44798.625</v>
      </c>
      <c r="B5225" s="11">
        <v>350.23</v>
      </c>
      <c r="C5225" s="11">
        <v>381.23619</v>
      </c>
      <c r="D5225" s="11">
        <v>0.081330657511817</v>
      </c>
      <c r="E5225" s="8">
        <f t="shared" si="1"/>
        <v>0.04203012895</v>
      </c>
      <c r="F5225" s="8"/>
    </row>
    <row r="5226">
      <c r="A5226" s="10">
        <v>44798.666666666664</v>
      </c>
      <c r="B5226" s="11">
        <v>345.83</v>
      </c>
      <c r="C5226" s="11">
        <v>379.25309</v>
      </c>
      <c r="D5226" s="11">
        <v>0.0881287216407386</v>
      </c>
      <c r="E5226" s="8">
        <f t="shared" si="1"/>
        <v>0.04206320094</v>
      </c>
      <c r="F5226" s="8"/>
    </row>
    <row r="5227">
      <c r="A5227" s="10">
        <v>44798.708333333336</v>
      </c>
      <c r="B5227" s="11">
        <v>348.04</v>
      </c>
      <c r="C5227" s="11">
        <v>377.40752</v>
      </c>
      <c r="D5227" s="11">
        <v>0.0778138178062799</v>
      </c>
      <c r="E5227" s="8">
        <f t="shared" si="1"/>
        <v>0.04193678456</v>
      </c>
      <c r="F5227" s="8"/>
    </row>
    <row r="5228">
      <c r="A5228" s="10">
        <v>44798.75</v>
      </c>
      <c r="B5228" s="11">
        <v>357.33</v>
      </c>
      <c r="C5228" s="11">
        <v>375.81356</v>
      </c>
      <c r="D5228" s="11">
        <v>0.0491827915948536</v>
      </c>
      <c r="E5228" s="8">
        <f t="shared" si="1"/>
        <v>0.04173381011</v>
      </c>
      <c r="F5228" s="8"/>
    </row>
    <row r="5229">
      <c r="A5229" s="10">
        <v>44798.791666666664</v>
      </c>
      <c r="B5229" s="11">
        <v>359.9</v>
      </c>
      <c r="C5229" s="11">
        <v>374.03565</v>
      </c>
      <c r="D5229" s="11">
        <v>0.0377922532250602</v>
      </c>
      <c r="E5229" s="8">
        <f t="shared" si="1"/>
        <v>0.04140127058</v>
      </c>
      <c r="F5229" s="8"/>
    </row>
    <row r="5230">
      <c r="A5230" s="10">
        <v>44798.833333333336</v>
      </c>
      <c r="B5230" s="11">
        <v>353.91</v>
      </c>
      <c r="C5230" s="11">
        <v>371.1761</v>
      </c>
      <c r="D5230" s="11">
        <v>0.0465172730679588</v>
      </c>
      <c r="E5230" s="8">
        <f t="shared" si="1"/>
        <v>0.0411974892</v>
      </c>
      <c r="F5230" s="8"/>
    </row>
    <row r="5231">
      <c r="A5231" s="10">
        <v>44798.875</v>
      </c>
      <c r="B5231" s="11">
        <v>355.96</v>
      </c>
      <c r="C5231" s="11">
        <v>368.41004</v>
      </c>
      <c r="D5231" s="11">
        <v>0.0337939758645014</v>
      </c>
      <c r="E5231" s="8">
        <f t="shared" si="1"/>
        <v>0.03978774918</v>
      </c>
      <c r="F5231" s="8"/>
    </row>
    <row r="5232">
      <c r="A5232" s="10">
        <v>44798.916666666664</v>
      </c>
      <c r="B5232" s="11">
        <v>357.11</v>
      </c>
      <c r="C5232" s="11">
        <v>366.75854</v>
      </c>
      <c r="D5232" s="11">
        <v>0.0263076082700077</v>
      </c>
      <c r="E5232" s="8">
        <f t="shared" si="1"/>
        <v>0.03847085754</v>
      </c>
      <c r="F5232" s="8"/>
    </row>
    <row r="5233">
      <c r="A5233" s="10">
        <v>44798.958333333336</v>
      </c>
      <c r="B5233" s="11">
        <v>360.28</v>
      </c>
      <c r="C5233" s="11">
        <v>366.16071</v>
      </c>
      <c r="D5233" s="11">
        <v>0.0160604615388691</v>
      </c>
      <c r="E5233" s="8">
        <f t="shared" si="1"/>
        <v>0.03692196761</v>
      </c>
      <c r="F5233" s="8"/>
    </row>
    <row r="5234">
      <c r="A5234" s="10">
        <v>44799.0</v>
      </c>
      <c r="B5234" s="11">
        <v>367.25</v>
      </c>
      <c r="C5234" s="11">
        <v>382.96102</v>
      </c>
      <c r="D5234" s="11">
        <v>0.0410251152976353</v>
      </c>
      <c r="E5234" s="8">
        <f t="shared" si="1"/>
        <v>0.03564885495</v>
      </c>
      <c r="F5234" s="8"/>
    </row>
    <row r="5235">
      <c r="A5235" s="10">
        <v>44799.041666666664</v>
      </c>
      <c r="B5235" s="11">
        <v>383.82</v>
      </c>
      <c r="C5235" s="11">
        <v>381.19628</v>
      </c>
      <c r="D5235" s="11">
        <v>0.00688285835318222</v>
      </c>
      <c r="E5235" s="8">
        <f t="shared" si="1"/>
        <v>0.03438881767</v>
      </c>
      <c r="F5235" s="8"/>
    </row>
    <row r="5236">
      <c r="A5236" s="10">
        <v>44799.083333333336</v>
      </c>
      <c r="B5236" s="11">
        <v>391.44</v>
      </c>
      <c r="C5236" s="11">
        <v>375.54805</v>
      </c>
      <c r="D5236" s="11">
        <v>0.0423166889030578</v>
      </c>
      <c r="E5236" s="8">
        <f t="shared" si="1"/>
        <v>0.03564665664</v>
      </c>
      <c r="F5236" s="8"/>
    </row>
    <row r="5237">
      <c r="A5237" s="10">
        <v>44799.125</v>
      </c>
      <c r="B5237" s="11">
        <v>386.5</v>
      </c>
      <c r="C5237" s="11">
        <v>367.17063</v>
      </c>
      <c r="D5237" s="11">
        <v>0.0526441071825379</v>
      </c>
      <c r="E5237" s="8">
        <f t="shared" si="1"/>
        <v>0.03778760153</v>
      </c>
      <c r="F5237" s="8"/>
    </row>
    <row r="5238">
      <c r="A5238" s="10">
        <v>44799.166666666664</v>
      </c>
      <c r="B5238" s="11">
        <v>372.65</v>
      </c>
      <c r="C5238" s="11">
        <v>357.54063</v>
      </c>
      <c r="D5238" s="11">
        <v>0.0422591692586097</v>
      </c>
      <c r="E5238" s="8">
        <f t="shared" si="1"/>
        <v>0.03913383887</v>
      </c>
      <c r="F5238" s="8"/>
    </row>
    <row r="5239">
      <c r="A5239" s="10">
        <v>44799.208333333336</v>
      </c>
      <c r="B5239" s="11">
        <v>362.37</v>
      </c>
      <c r="C5239" s="11">
        <v>348.26494</v>
      </c>
      <c r="D5239" s="11">
        <v>0.0405009473534717</v>
      </c>
      <c r="E5239" s="8">
        <f t="shared" si="1"/>
        <v>0.04052736809</v>
      </c>
      <c r="F5239" s="8"/>
    </row>
    <row r="5240">
      <c r="A5240" s="10">
        <v>44799.25</v>
      </c>
      <c r="B5240" s="11">
        <v>354.32</v>
      </c>
      <c r="C5240" s="11">
        <v>340.48749</v>
      </c>
      <c r="D5240" s="11">
        <v>0.0406256041888646</v>
      </c>
      <c r="E5240" s="8">
        <f t="shared" si="1"/>
        <v>0.04169390356</v>
      </c>
      <c r="F5240" s="8"/>
    </row>
    <row r="5241">
      <c r="A5241" s="10">
        <v>44799.291666666664</v>
      </c>
      <c r="B5241" s="11">
        <v>351.07</v>
      </c>
      <c r="C5241" s="11">
        <v>334.11568</v>
      </c>
      <c r="D5241" s="11">
        <v>0.0507438621258361</v>
      </c>
      <c r="E5241" s="8">
        <f t="shared" si="1"/>
        <v>0.04276986965</v>
      </c>
      <c r="F5241" s="8"/>
    </row>
    <row r="5242">
      <c r="A5242" s="10">
        <v>44799.333333333336</v>
      </c>
      <c r="B5242" s="11">
        <v>351.17</v>
      </c>
      <c r="C5242" s="11">
        <v>330.34468</v>
      </c>
      <c r="D5242" s="11">
        <v>0.0630411847407381</v>
      </c>
      <c r="E5242" s="8">
        <f t="shared" si="1"/>
        <v>0.04387646579</v>
      </c>
      <c r="F5242" s="8"/>
    </row>
    <row r="5243">
      <c r="A5243" s="10">
        <v>44799.375</v>
      </c>
      <c r="B5243" s="11">
        <v>357.0</v>
      </c>
      <c r="C5243" s="11">
        <v>330.81403</v>
      </c>
      <c r="D5243" s="11">
        <v>0.0791561651723175</v>
      </c>
      <c r="E5243" s="8">
        <f t="shared" si="1"/>
        <v>0.04542685076</v>
      </c>
      <c r="F5243" s="8"/>
    </row>
    <row r="5244">
      <c r="A5244" s="10">
        <v>44799.416666666664</v>
      </c>
      <c r="B5244" s="11">
        <v>363.4</v>
      </c>
      <c r="C5244" s="11">
        <v>336.59049</v>
      </c>
      <c r="D5244" s="11">
        <v>0.0796502301654452</v>
      </c>
      <c r="E5244" s="8">
        <f t="shared" si="1"/>
        <v>0.04683327037</v>
      </c>
      <c r="F5244" s="8"/>
    </row>
    <row r="5245">
      <c r="A5245" s="10">
        <v>44799.458333333336</v>
      </c>
      <c r="B5245" s="11">
        <v>366.9</v>
      </c>
      <c r="C5245" s="11">
        <v>346.67367</v>
      </c>
      <c r="D5245" s="11">
        <v>0.0583440040312261</v>
      </c>
      <c r="E5245" s="8">
        <f t="shared" si="1"/>
        <v>0.04749832575</v>
      </c>
      <c r="F5245" s="8"/>
    </row>
    <row r="5246">
      <c r="A5246" s="10">
        <v>44799.5</v>
      </c>
      <c r="B5246" s="11">
        <v>375.14</v>
      </c>
      <c r="C5246" s="11">
        <v>356.75186</v>
      </c>
      <c r="D5246" s="11">
        <v>0.0515432211061211</v>
      </c>
      <c r="E5246" s="8">
        <f t="shared" si="1"/>
        <v>0.04840939584</v>
      </c>
      <c r="F5246" s="8"/>
    </row>
    <row r="5247">
      <c r="A5247" s="10">
        <v>44799.541666666664</v>
      </c>
      <c r="B5247" s="11">
        <v>375.28</v>
      </c>
      <c r="C5247" s="11">
        <v>363.76098</v>
      </c>
      <c r="D5247" s="11">
        <v>0.0316664530648668</v>
      </c>
      <c r="E5247" s="8">
        <f t="shared" si="1"/>
        <v>0.04927864695</v>
      </c>
      <c r="F5247" s="8"/>
    </row>
    <row r="5248">
      <c r="A5248" s="10">
        <v>44799.583333333336</v>
      </c>
      <c r="B5248" s="11">
        <v>351.72</v>
      </c>
      <c r="C5248" s="11">
        <v>367.23901</v>
      </c>
      <c r="D5248" s="11">
        <v>0.0422586097266735</v>
      </c>
      <c r="E5248" s="8">
        <f t="shared" si="1"/>
        <v>0.04914940755</v>
      </c>
      <c r="F5248" s="8"/>
    </row>
    <row r="5249">
      <c r="A5249" s="10">
        <v>44799.625</v>
      </c>
      <c r="B5249" s="11">
        <v>332.28</v>
      </c>
      <c r="C5249" s="11">
        <v>369.91406</v>
      </c>
      <c r="D5249" s="11">
        <v>0.101737306227289</v>
      </c>
      <c r="E5249" s="8">
        <f t="shared" si="1"/>
        <v>0.04999968458</v>
      </c>
      <c r="F5249" s="8"/>
    </row>
    <row r="5250">
      <c r="A5250" s="10">
        <v>44799.666666666664</v>
      </c>
      <c r="B5250" s="11">
        <v>332.21</v>
      </c>
      <c r="C5250" s="11">
        <v>371.54534</v>
      </c>
      <c r="D5250" s="11">
        <v>0.105869555516427</v>
      </c>
      <c r="E5250" s="8">
        <f t="shared" si="1"/>
        <v>0.05073888599</v>
      </c>
      <c r="F5250" s="8"/>
    </row>
    <row r="5251">
      <c r="A5251" s="10">
        <v>44799.708333333336</v>
      </c>
      <c r="B5251" s="11">
        <v>339.99</v>
      </c>
      <c r="C5251" s="11">
        <v>373.04847</v>
      </c>
      <c r="D5251" s="11">
        <v>0.0886170904279543</v>
      </c>
      <c r="E5251" s="8">
        <f t="shared" si="1"/>
        <v>0.05118902235</v>
      </c>
      <c r="F5251" s="8"/>
    </row>
    <row r="5252">
      <c r="A5252" s="10">
        <v>44799.75</v>
      </c>
      <c r="B5252" s="11">
        <v>351.9</v>
      </c>
      <c r="C5252" s="11">
        <v>373.38773</v>
      </c>
      <c r="D5252" s="11">
        <v>0.0575480345859249</v>
      </c>
      <c r="E5252" s="8">
        <f t="shared" si="1"/>
        <v>0.05153757414</v>
      </c>
      <c r="F5252" s="8"/>
    </row>
    <row r="5253">
      <c r="A5253" s="10">
        <v>44799.791666666664</v>
      </c>
      <c r="B5253" s="11">
        <v>356.5</v>
      </c>
      <c r="C5253" s="11">
        <v>371.72899</v>
      </c>
      <c r="D5253" s="11">
        <v>0.040967991223929</v>
      </c>
      <c r="E5253" s="8">
        <f t="shared" si="1"/>
        <v>0.05166989656</v>
      </c>
      <c r="F5253" s="8"/>
    </row>
    <row r="5254">
      <c r="A5254" s="10">
        <v>44799.833333333336</v>
      </c>
      <c r="B5254" s="11">
        <v>356.82</v>
      </c>
      <c r="C5254" s="11">
        <v>368.27803</v>
      </c>
      <c r="D5254" s="11">
        <v>0.0311124451273946</v>
      </c>
      <c r="E5254" s="8">
        <f t="shared" si="1"/>
        <v>0.05102802873</v>
      </c>
      <c r="F5254" s="8"/>
    </row>
    <row r="5255">
      <c r="A5255" s="10">
        <v>44799.875</v>
      </c>
      <c r="B5255" s="11">
        <v>356.11</v>
      </c>
      <c r="C5255" s="11">
        <v>365.22467</v>
      </c>
      <c r="D5255" s="11">
        <v>0.024956337149952</v>
      </c>
      <c r="E5255" s="8">
        <f t="shared" si="1"/>
        <v>0.05065979378</v>
      </c>
      <c r="F5255" s="8"/>
    </row>
    <row r="5256">
      <c r="A5256" s="10">
        <v>44799.916666666664</v>
      </c>
      <c r="B5256" s="11">
        <v>350.92</v>
      </c>
      <c r="C5256" s="11">
        <v>364.04363</v>
      </c>
      <c r="D5256" s="11">
        <v>0.0360496075703892</v>
      </c>
      <c r="E5256" s="8">
        <f t="shared" si="1"/>
        <v>0.05106571042</v>
      </c>
      <c r="F5256" s="8"/>
    </row>
    <row r="5257">
      <c r="A5257" s="10">
        <v>44799.958333333336</v>
      </c>
      <c r="B5257" s="11">
        <v>353.08</v>
      </c>
      <c r="C5257" s="11">
        <v>364.56047</v>
      </c>
      <c r="D5257" s="11">
        <v>0.0314912639870143</v>
      </c>
      <c r="E5257" s="8">
        <f t="shared" si="1"/>
        <v>0.05170866052</v>
      </c>
      <c r="F5257" s="8"/>
    </row>
    <row r="5258">
      <c r="A5258" s="10">
        <v>44800.0</v>
      </c>
      <c r="B5258" s="11">
        <v>357.83</v>
      </c>
      <c r="C5258" s="11">
        <v>365.35622</v>
      </c>
      <c r="D5258" s="11">
        <v>0.020599676666241</v>
      </c>
      <c r="E5258" s="8">
        <f t="shared" si="1"/>
        <v>0.05085760058</v>
      </c>
      <c r="F5258" s="8"/>
    </row>
    <row r="5259">
      <c r="A5259" s="10">
        <v>44800.041666666664</v>
      </c>
      <c r="B5259" s="11">
        <v>373.8</v>
      </c>
      <c r="C5259" s="11">
        <v>355.70788</v>
      </c>
      <c r="D5259" s="11">
        <v>0.0508622974559912</v>
      </c>
      <c r="E5259" s="8">
        <f t="shared" si="1"/>
        <v>0.05269007721</v>
      </c>
      <c r="F5259" s="8"/>
    </row>
    <row r="5260">
      <c r="A5260" s="10">
        <v>44800.083333333336</v>
      </c>
      <c r="B5260" s="11">
        <v>375.01</v>
      </c>
      <c r="C5260" s="11">
        <v>341.19463</v>
      </c>
      <c r="D5260" s="11">
        <v>0.0991087403690965</v>
      </c>
      <c r="E5260" s="8">
        <f t="shared" si="1"/>
        <v>0.05505641268</v>
      </c>
      <c r="F5260" s="8"/>
    </row>
    <row r="5261">
      <c r="A5261" s="10">
        <v>44800.125</v>
      </c>
      <c r="B5261" s="11">
        <v>357.8</v>
      </c>
      <c r="C5261" s="11">
        <v>324.09076</v>
      </c>
      <c r="D5261" s="11">
        <v>0.104011728072716</v>
      </c>
      <c r="E5261" s="8">
        <f t="shared" si="1"/>
        <v>0.05719673022</v>
      </c>
      <c r="F5261" s="8"/>
    </row>
    <row r="5262">
      <c r="A5262" s="10">
        <v>44800.166666666664</v>
      </c>
      <c r="B5262" s="11">
        <v>329.99</v>
      </c>
      <c r="C5262" s="11">
        <v>307.08318</v>
      </c>
      <c r="D5262" s="11">
        <v>0.0745948377895525</v>
      </c>
      <c r="E5262" s="8">
        <f t="shared" si="1"/>
        <v>0.05854404974</v>
      </c>
      <c r="F5262" s="8"/>
    </row>
    <row r="5263">
      <c r="A5263" s="10">
        <v>44800.208333333336</v>
      </c>
      <c r="B5263" s="11">
        <v>308.19</v>
      </c>
      <c r="C5263" s="11">
        <v>292.54656</v>
      </c>
      <c r="D5263" s="11">
        <v>0.0534733342959151</v>
      </c>
      <c r="E5263" s="8">
        <f t="shared" si="1"/>
        <v>0.05908456587</v>
      </c>
      <c r="F5263" s="8"/>
    </row>
    <row r="5264">
      <c r="A5264" s="10">
        <v>44800.25</v>
      </c>
      <c r="B5264" s="11">
        <v>290.37</v>
      </c>
      <c r="C5264" s="11">
        <v>282.83304</v>
      </c>
      <c r="D5264" s="11">
        <v>0.0266480889220015</v>
      </c>
      <c r="E5264" s="8">
        <f t="shared" si="1"/>
        <v>0.0585021694</v>
      </c>
      <c r="F5264" s="8"/>
    </row>
    <row r="5265">
      <c r="A5265" s="10">
        <v>44800.291666666664</v>
      </c>
      <c r="B5265" s="11">
        <v>287.43</v>
      </c>
      <c r="C5265" s="11">
        <v>277.99964</v>
      </c>
      <c r="D5265" s="11">
        <v>0.0339222022014129</v>
      </c>
      <c r="E5265" s="8">
        <f t="shared" si="1"/>
        <v>0.0578012669</v>
      </c>
      <c r="F5265" s="8"/>
    </row>
    <row r="5266">
      <c r="A5266" s="10">
        <v>44800.333333333336</v>
      </c>
      <c r="B5266" s="11">
        <v>286.28</v>
      </c>
      <c r="C5266" s="11">
        <v>277.78327</v>
      </c>
      <c r="D5266" s="11">
        <v>0.0305876232215135</v>
      </c>
      <c r="E5266" s="8">
        <f t="shared" si="1"/>
        <v>0.05644903517</v>
      </c>
      <c r="F5266" s="8"/>
    </row>
    <row r="5267">
      <c r="A5267" s="10">
        <v>44800.375</v>
      </c>
      <c r="B5267" s="11">
        <v>286.75</v>
      </c>
      <c r="C5267" s="11">
        <v>280.90143</v>
      </c>
      <c r="D5267" s="11">
        <v>0.0208207199229993</v>
      </c>
      <c r="E5267" s="8">
        <f t="shared" si="1"/>
        <v>0.05401839162</v>
      </c>
      <c r="F5267" s="8"/>
    </row>
    <row r="5268">
      <c r="A5268" s="10">
        <v>44800.416666666664</v>
      </c>
      <c r="B5268" s="11">
        <v>298.94</v>
      </c>
      <c r="C5268" s="11">
        <v>287.00556</v>
      </c>
      <c r="D5268" s="11">
        <v>0.0415826090616502</v>
      </c>
      <c r="E5268" s="8">
        <f t="shared" si="1"/>
        <v>0.05243224074</v>
      </c>
      <c r="F5268" s="8"/>
    </row>
    <row r="5269">
      <c r="A5269" s="10">
        <v>44800.458333333336</v>
      </c>
      <c r="B5269" s="11">
        <v>309.82</v>
      </c>
      <c r="C5269" s="11">
        <v>295.96894</v>
      </c>
      <c r="D5269" s="11">
        <v>0.0467990323579224</v>
      </c>
      <c r="E5269" s="8">
        <f t="shared" si="1"/>
        <v>0.05195120025</v>
      </c>
      <c r="F5269" s="8"/>
    </row>
    <row r="5270">
      <c r="A5270" s="10">
        <v>44800.5</v>
      </c>
      <c r="B5270" s="11">
        <v>312.91</v>
      </c>
      <c r="C5270" s="11">
        <v>304.73395</v>
      </c>
      <c r="D5270" s="11">
        <v>0.0268301250976467</v>
      </c>
      <c r="E5270" s="8">
        <f t="shared" si="1"/>
        <v>0.05092148792</v>
      </c>
      <c r="F5270" s="8"/>
    </row>
    <row r="5271">
      <c r="A5271" s="10">
        <v>44800.541666666664</v>
      </c>
      <c r="B5271" s="11">
        <v>318.98</v>
      </c>
      <c r="C5271" s="11">
        <v>311.00685</v>
      </c>
      <c r="D5271" s="11">
        <v>0.0256365735995848</v>
      </c>
      <c r="E5271" s="8">
        <f t="shared" si="1"/>
        <v>0.05067024294</v>
      </c>
      <c r="F5271" s="8"/>
    </row>
    <row r="5272">
      <c r="A5272" s="10">
        <v>44800.583333333336</v>
      </c>
      <c r="B5272" s="11">
        <v>309.51</v>
      </c>
      <c r="C5272" s="11">
        <v>315.41822</v>
      </c>
      <c r="D5272" s="11">
        <v>0.0187313846359288</v>
      </c>
      <c r="E5272" s="8">
        <f t="shared" si="1"/>
        <v>0.0496899419</v>
      </c>
      <c r="F5272" s="8"/>
    </row>
    <row r="5273">
      <c r="A5273" s="10">
        <v>44800.625</v>
      </c>
      <c r="B5273" s="11">
        <v>297.25</v>
      </c>
      <c r="C5273" s="11">
        <v>320.94072</v>
      </c>
      <c r="D5273" s="11">
        <v>0.073816497950151</v>
      </c>
      <c r="E5273" s="8">
        <f t="shared" si="1"/>
        <v>0.04852657488</v>
      </c>
      <c r="F5273" s="8"/>
    </row>
    <row r="5274">
      <c r="A5274" s="10">
        <v>44800.666666666664</v>
      </c>
      <c r="B5274" s="11">
        <v>290.96</v>
      </c>
      <c r="C5274" s="11">
        <v>326.24462</v>
      </c>
      <c r="D5274" s="11">
        <v>0.108153875457011</v>
      </c>
      <c r="E5274" s="8">
        <f t="shared" si="1"/>
        <v>0.04862175488</v>
      </c>
      <c r="F5274" s="8"/>
    </row>
    <row r="5275">
      <c r="A5275" s="10">
        <v>44800.708333333336</v>
      </c>
      <c r="B5275" s="11">
        <v>299.99</v>
      </c>
      <c r="C5275" s="11">
        <v>332.59604</v>
      </c>
      <c r="D5275" s="11">
        <v>0.0980349615707992</v>
      </c>
      <c r="E5275" s="8">
        <f t="shared" si="1"/>
        <v>0.04901416618</v>
      </c>
      <c r="F5275" s="8"/>
    </row>
    <row r="5276">
      <c r="A5276" s="10">
        <v>44800.75</v>
      </c>
      <c r="B5276" s="11">
        <v>310.87</v>
      </c>
      <c r="C5276" s="11">
        <v>338.89431</v>
      </c>
      <c r="D5276" s="11">
        <v>0.0826933624232286</v>
      </c>
      <c r="E5276" s="8">
        <f t="shared" si="1"/>
        <v>0.05006188817</v>
      </c>
      <c r="F5276" s="8"/>
    </row>
    <row r="5277">
      <c r="A5277" s="10">
        <v>44800.791666666664</v>
      </c>
      <c r="B5277" s="11">
        <v>312.04</v>
      </c>
      <c r="C5277" s="11">
        <v>344.15694</v>
      </c>
      <c r="D5277" s="11">
        <v>0.0933206228530506</v>
      </c>
      <c r="E5277" s="8">
        <f t="shared" si="1"/>
        <v>0.05224324782</v>
      </c>
      <c r="F5277" s="8"/>
    </row>
    <row r="5278">
      <c r="A5278" s="10">
        <v>44800.833333333336</v>
      </c>
      <c r="B5278" s="11">
        <v>317.65</v>
      </c>
      <c r="C5278" s="11">
        <v>348.45827</v>
      </c>
      <c r="D5278" s="11">
        <v>0.0884130831505306</v>
      </c>
      <c r="E5278" s="8">
        <f t="shared" si="1"/>
        <v>0.05463077441</v>
      </c>
      <c r="F5278" s="8"/>
    </row>
    <row r="5279">
      <c r="A5279" s="10">
        <v>44800.875</v>
      </c>
      <c r="B5279" s="11">
        <v>319.17</v>
      </c>
      <c r="C5279" s="11">
        <v>352.12246</v>
      </c>
      <c r="D5279" s="11">
        <v>0.0935823860823873</v>
      </c>
      <c r="E5279" s="8">
        <f t="shared" si="1"/>
        <v>0.05749019311</v>
      </c>
      <c r="F5279" s="8"/>
    </row>
    <row r="5280">
      <c r="A5280" s="10">
        <v>44800.916666666664</v>
      </c>
      <c r="B5280" s="11">
        <v>316.54</v>
      </c>
      <c r="C5280" s="11">
        <v>354.99866</v>
      </c>
      <c r="D5280" s="11">
        <v>0.108334662446331</v>
      </c>
      <c r="E5280" s="8">
        <f t="shared" si="1"/>
        <v>0.0605020704</v>
      </c>
      <c r="F5280" s="8"/>
    </row>
    <row r="5281">
      <c r="A5281" s="10">
        <v>44800.958333333336</v>
      </c>
      <c r="B5281" s="11">
        <v>309.95</v>
      </c>
      <c r="C5281" s="11">
        <v>356.49026</v>
      </c>
      <c r="D5281" s="11">
        <v>0.130551280699786</v>
      </c>
      <c r="E5281" s="8">
        <f t="shared" si="1"/>
        <v>0.0646295711</v>
      </c>
      <c r="F5281" s="8"/>
    </row>
    <row r="5282">
      <c r="A5282" s="10">
        <v>44798.0</v>
      </c>
      <c r="B5282" s="11">
        <v>347.96</v>
      </c>
      <c r="C5282" s="11">
        <v>357.73765</v>
      </c>
      <c r="D5282" s="11">
        <v>0.0273319009055937</v>
      </c>
      <c r="E5282" s="8">
        <f t="shared" si="1"/>
        <v>0.06491008044</v>
      </c>
      <c r="F5282" s="8"/>
    </row>
    <row r="5283">
      <c r="A5283" s="10">
        <v>44798.041666666664</v>
      </c>
      <c r="B5283" s="11">
        <v>362.23</v>
      </c>
      <c r="C5283" s="11">
        <v>362.58307</v>
      </c>
      <c r="D5283" s="11">
        <v>9.7376306069669E-4</v>
      </c>
      <c r="E5283" s="8">
        <f t="shared" si="1"/>
        <v>0.06283139151</v>
      </c>
      <c r="F5283" s="8"/>
    </row>
    <row r="5284">
      <c r="A5284" s="10">
        <v>44798.083333333336</v>
      </c>
      <c r="B5284" s="11">
        <v>370.61</v>
      </c>
      <c r="C5284" s="11">
        <v>365.39561</v>
      </c>
      <c r="D5284" s="11">
        <v>0.0142705326974235</v>
      </c>
      <c r="E5284" s="8">
        <f t="shared" si="1"/>
        <v>0.05929646619</v>
      </c>
      <c r="F5284" s="8"/>
    </row>
    <row r="5285">
      <c r="A5285" s="10">
        <v>44798.125</v>
      </c>
      <c r="B5285" s="11">
        <v>372.69</v>
      </c>
      <c r="C5285" s="11">
        <v>366.1332</v>
      </c>
      <c r="D5285" s="11">
        <v>0.0179082366745217</v>
      </c>
      <c r="E5285" s="8">
        <f t="shared" si="1"/>
        <v>0.05570882071</v>
      </c>
      <c r="F5285" s="8"/>
    </row>
    <row r="5286">
      <c r="A5286" s="10">
        <v>44798.166666666664</v>
      </c>
      <c r="B5286" s="11">
        <v>372.55</v>
      </c>
      <c r="C5286" s="11">
        <v>366.2737</v>
      </c>
      <c r="D5286" s="11">
        <v>0.017135546450646</v>
      </c>
      <c r="E5286" s="8">
        <f t="shared" si="1"/>
        <v>0.05331468357</v>
      </c>
      <c r="F5286" s="8"/>
    </row>
    <row r="5287">
      <c r="A5287" s="10">
        <v>44798.208333333336</v>
      </c>
      <c r="B5287" s="11">
        <v>368.87</v>
      </c>
      <c r="C5287" s="11">
        <v>366.87439</v>
      </c>
      <c r="D5287" s="11">
        <v>0.00543949115663265</v>
      </c>
      <c r="E5287" s="8">
        <f t="shared" si="1"/>
        <v>0.05131327344</v>
      </c>
      <c r="F5287" s="8"/>
    </row>
    <row r="5288">
      <c r="A5288" s="10">
        <v>44798.25</v>
      </c>
      <c r="B5288" s="11">
        <v>369.82</v>
      </c>
      <c r="C5288" s="11">
        <v>367.97371</v>
      </c>
      <c r="D5288" s="11">
        <v>0.00501745083908307</v>
      </c>
      <c r="E5288" s="8">
        <f t="shared" si="1"/>
        <v>0.05041199685</v>
      </c>
      <c r="F5288" s="8"/>
    </row>
    <row r="5289">
      <c r="A5289" s="10">
        <v>44798.291666666664</v>
      </c>
      <c r="B5289" s="11">
        <v>373.36</v>
      </c>
      <c r="C5289" s="11">
        <v>367.98469</v>
      </c>
      <c r="D5289" s="11">
        <v>0.014607428368827</v>
      </c>
      <c r="E5289" s="8">
        <f t="shared" si="1"/>
        <v>0.04960721461</v>
      </c>
      <c r="F5289" s="8"/>
    </row>
    <row r="5290">
      <c r="A5290" s="10">
        <v>44798.333333333336</v>
      </c>
      <c r="B5290" s="11">
        <v>376.9</v>
      </c>
      <c r="C5290" s="11">
        <v>366.97933</v>
      </c>
      <c r="D5290" s="11">
        <v>0.0270333209230066</v>
      </c>
      <c r="E5290" s="8">
        <f t="shared" si="1"/>
        <v>0.04945911868</v>
      </c>
      <c r="F5290" s="8"/>
    </row>
    <row r="5291">
      <c r="A5291" s="10">
        <v>44798.375</v>
      </c>
      <c r="B5291" s="11">
        <v>379.37</v>
      </c>
      <c r="C5291" s="11">
        <v>366.5153</v>
      </c>
      <c r="D5291" s="11">
        <v>0.0350727513967356</v>
      </c>
      <c r="E5291" s="8">
        <f t="shared" si="1"/>
        <v>0.05005295333</v>
      </c>
      <c r="F5291" s="8"/>
    </row>
    <row r="5292">
      <c r="A5292" s="10">
        <v>44798.416666666664</v>
      </c>
      <c r="B5292" s="11">
        <v>382.99</v>
      </c>
      <c r="C5292" s="11">
        <v>367.50565</v>
      </c>
      <c r="D5292" s="11">
        <v>0.0421336379454302</v>
      </c>
      <c r="E5292" s="8">
        <f t="shared" si="1"/>
        <v>0.05007591286</v>
      </c>
      <c r="F5292" s="8"/>
    </row>
    <row r="5293">
      <c r="A5293" s="10">
        <v>44798.458333333336</v>
      </c>
      <c r="B5293" s="11">
        <v>386.84</v>
      </c>
      <c r="C5293" s="11">
        <v>371.26652</v>
      </c>
      <c r="D5293" s="11">
        <v>0.0419469011102858</v>
      </c>
      <c r="E5293" s="8">
        <f t="shared" si="1"/>
        <v>0.04987374073</v>
      </c>
      <c r="F5293" s="8"/>
    </row>
    <row r="5294">
      <c r="A5294" s="10">
        <v>44798.5</v>
      </c>
      <c r="B5294" s="11">
        <v>387.95</v>
      </c>
      <c r="C5294" s="11">
        <v>375.98538</v>
      </c>
      <c r="D5294" s="11">
        <v>0.0318220352078582</v>
      </c>
      <c r="E5294" s="8">
        <f t="shared" si="1"/>
        <v>0.05008173698</v>
      </c>
      <c r="F5294" s="8"/>
    </row>
    <row r="5295">
      <c r="A5295" s="10">
        <v>44798.541666666664</v>
      </c>
      <c r="B5295" s="11">
        <v>384.94</v>
      </c>
      <c r="C5295" s="11">
        <v>379.08275</v>
      </c>
      <c r="D5295" s="11">
        <v>0.015451111927409</v>
      </c>
      <c r="E5295" s="8">
        <f t="shared" si="1"/>
        <v>0.04965734275</v>
      </c>
      <c r="F5295" s="8"/>
    </row>
    <row r="5296">
      <c r="A5296" s="10">
        <v>44798.583333333336</v>
      </c>
      <c r="B5296" s="11">
        <v>364.39</v>
      </c>
      <c r="C5296" s="11">
        <v>378.56902</v>
      </c>
      <c r="D5296" s="11">
        <v>0.0374542533881933</v>
      </c>
      <c r="E5296" s="8">
        <f t="shared" si="1"/>
        <v>0.05043746228</v>
      </c>
      <c r="F5296" s="8"/>
    </row>
    <row r="5297">
      <c r="A5297" s="10">
        <v>44798.625</v>
      </c>
      <c r="B5297" s="11">
        <v>350.23</v>
      </c>
      <c r="C5297" s="11">
        <v>376.54443</v>
      </c>
      <c r="D5297" s="11">
        <v>0.0698839974873614</v>
      </c>
      <c r="E5297" s="8">
        <f t="shared" si="1"/>
        <v>0.05027360809</v>
      </c>
      <c r="F5297" s="8"/>
    </row>
    <row r="5298">
      <c r="A5298" s="10">
        <v>44798.666666666664</v>
      </c>
      <c r="B5298" s="11">
        <v>345.83</v>
      </c>
      <c r="C5298" s="11">
        <v>373.34466</v>
      </c>
      <c r="D5298" s="11">
        <v>0.0736977462058784</v>
      </c>
      <c r="E5298" s="8">
        <f t="shared" si="1"/>
        <v>0.04883793604</v>
      </c>
      <c r="F5298" s="8"/>
    </row>
    <row r="5299">
      <c r="A5299" s="10">
        <v>44798.708333333336</v>
      </c>
      <c r="B5299" s="11">
        <v>348.04</v>
      </c>
      <c r="C5299" s="11">
        <v>370.32651</v>
      </c>
      <c r="D5299" s="11">
        <v>0.0601807037794835</v>
      </c>
      <c r="E5299" s="8">
        <f t="shared" si="1"/>
        <v>0.0472606753</v>
      </c>
      <c r="F5299" s="8"/>
    </row>
    <row r="5300">
      <c r="A5300" s="10">
        <v>44798.75</v>
      </c>
      <c r="B5300" s="11">
        <v>357.33</v>
      </c>
      <c r="C5300" s="11">
        <v>367.31543</v>
      </c>
      <c r="D5300" s="11">
        <v>0.0271848911982815</v>
      </c>
      <c r="E5300" s="8">
        <f t="shared" si="1"/>
        <v>0.04494782233</v>
      </c>
      <c r="F5300" s="8"/>
    </row>
    <row r="5301">
      <c r="A5301" s="10">
        <v>44798.791666666664</v>
      </c>
      <c r="B5301" s="11">
        <v>359.9</v>
      </c>
      <c r="C5301" s="11">
        <v>363.90586</v>
      </c>
      <c r="D5301" s="11">
        <v>0.011007956838068</v>
      </c>
      <c r="E5301" s="8">
        <f t="shared" si="1"/>
        <v>0.04151812791</v>
      </c>
      <c r="F5301" s="8"/>
    </row>
    <row r="5302">
      <c r="A5302" s="10">
        <v>44798.833333333336</v>
      </c>
      <c r="B5302" s="11">
        <v>353.91</v>
      </c>
      <c r="C5302" s="11">
        <v>359.23585</v>
      </c>
      <c r="D5302" s="11">
        <v>0.0148254969541597</v>
      </c>
      <c r="E5302" s="8">
        <f t="shared" si="1"/>
        <v>0.03845197849</v>
      </c>
      <c r="F5302" s="8"/>
    </row>
    <row r="5303">
      <c r="A5303" s="10">
        <v>44798.875</v>
      </c>
      <c r="B5303" s="11">
        <v>355.96</v>
      </c>
      <c r="C5303" s="11">
        <v>354.81815</v>
      </c>
      <c r="D5303" s="11">
        <v>0.00321812737031624</v>
      </c>
      <c r="E5303" s="8">
        <f t="shared" si="1"/>
        <v>0.03468680104</v>
      </c>
      <c r="F5303" s="8"/>
    </row>
    <row r="5304">
      <c r="A5304" s="10">
        <v>44798.916666666664</v>
      </c>
      <c r="B5304" s="11">
        <v>357.11</v>
      </c>
      <c r="C5304" s="11">
        <v>352.31055</v>
      </c>
      <c r="D5304" s="11">
        <v>0.013622782513893</v>
      </c>
      <c r="E5304" s="8">
        <f t="shared" si="1"/>
        <v>0.03074047271</v>
      </c>
      <c r="F5304" s="8"/>
    </row>
    <row r="5305">
      <c r="A5305" s="10">
        <v>44798.958333333336</v>
      </c>
      <c r="B5305" s="11">
        <v>360.28</v>
      </c>
      <c r="C5305" s="11">
        <v>351.95088</v>
      </c>
      <c r="D5305" s="11">
        <v>0.0236655751507141</v>
      </c>
      <c r="E5305" s="8">
        <f t="shared" si="1"/>
        <v>0.02628690165</v>
      </c>
      <c r="F5305" s="8"/>
    </row>
    <row r="5306">
      <c r="A5306" s="10">
        <v>44799.0</v>
      </c>
      <c r="B5306" s="11">
        <v>367.25</v>
      </c>
      <c r="C5306" s="11">
        <v>369.79956</v>
      </c>
      <c r="D5306" s="11">
        <v>0.00689443762453364</v>
      </c>
      <c r="E5306" s="8">
        <f t="shared" si="1"/>
        <v>0.02543534068</v>
      </c>
      <c r="F5306" s="8"/>
    </row>
    <row r="5307">
      <c r="A5307" s="10">
        <v>44799.041666666664</v>
      </c>
      <c r="B5307" s="11">
        <v>383.82</v>
      </c>
      <c r="C5307" s="11">
        <v>372.09911</v>
      </c>
      <c r="D5307" s="11">
        <v>0.03149937660426</v>
      </c>
      <c r="E5307" s="8">
        <f t="shared" si="1"/>
        <v>0.02670724124</v>
      </c>
      <c r="F5307" s="8"/>
    </row>
    <row r="5308">
      <c r="A5308" s="10">
        <v>44799.083333333336</v>
      </c>
      <c r="B5308" s="11">
        <v>391.44</v>
      </c>
      <c r="C5308" s="11">
        <v>372.1257</v>
      </c>
      <c r="D5308" s="11">
        <v>0.0519026232265065</v>
      </c>
      <c r="E5308" s="8">
        <f t="shared" si="1"/>
        <v>0.02827524501</v>
      </c>
      <c r="F5308" s="8"/>
    </row>
    <row r="5309">
      <c r="A5309" s="10">
        <v>44799.125</v>
      </c>
      <c r="B5309" s="11">
        <v>386.5</v>
      </c>
      <c r="C5309" s="11">
        <v>370.37434</v>
      </c>
      <c r="D5309" s="11">
        <v>0.043538815350977</v>
      </c>
      <c r="E5309" s="8">
        <f t="shared" si="1"/>
        <v>0.02934318579</v>
      </c>
      <c r="F5309" s="8"/>
    </row>
    <row r="5310">
      <c r="A5310" s="10">
        <v>44799.166666666664</v>
      </c>
      <c r="B5310" s="11">
        <v>372.65</v>
      </c>
      <c r="C5310" s="11">
        <v>368.37252</v>
      </c>
      <c r="D5310" s="11">
        <v>0.0116118325004263</v>
      </c>
      <c r="E5310" s="8">
        <f t="shared" si="1"/>
        <v>0.02911303104</v>
      </c>
      <c r="F5310" s="8"/>
    </row>
    <row r="5311">
      <c r="A5311" s="10">
        <v>44799.208333333336</v>
      </c>
      <c r="B5311" s="11">
        <v>362.37</v>
      </c>
      <c r="C5311" s="11">
        <v>367.16125</v>
      </c>
      <c r="D5311" s="11">
        <v>0.0130494435346867</v>
      </c>
      <c r="E5311" s="8">
        <f t="shared" si="1"/>
        <v>0.02943011239</v>
      </c>
      <c r="F5311" s="8"/>
    </row>
    <row r="5312">
      <c r="A5312" s="10">
        <v>44799.25</v>
      </c>
      <c r="B5312" s="11">
        <v>354.32</v>
      </c>
      <c r="C5312" s="11">
        <v>366.79955</v>
      </c>
      <c r="D5312" s="11">
        <v>0.0340228061893751</v>
      </c>
      <c r="E5312" s="8">
        <f t="shared" si="1"/>
        <v>0.03063866887</v>
      </c>
      <c r="F5312" s="8"/>
    </row>
    <row r="5313">
      <c r="A5313" s="10">
        <v>44799.291666666664</v>
      </c>
      <c r="B5313" s="11">
        <v>351.07</v>
      </c>
      <c r="C5313" s="11">
        <v>365.6737</v>
      </c>
      <c r="D5313" s="11">
        <v>0.0399364241945756</v>
      </c>
      <c r="E5313" s="8">
        <f t="shared" si="1"/>
        <v>0.03169404369</v>
      </c>
      <c r="F5313" s="8"/>
    </row>
    <row r="5314">
      <c r="A5314" s="10">
        <v>44799.333333333336</v>
      </c>
      <c r="B5314" s="11">
        <v>351.17</v>
      </c>
      <c r="C5314" s="11">
        <v>364.24089</v>
      </c>
      <c r="D5314" s="11">
        <v>0.0358852900892043</v>
      </c>
      <c r="E5314" s="8">
        <f t="shared" si="1"/>
        <v>0.03206287574</v>
      </c>
      <c r="F5314" s="8"/>
    </row>
    <row r="5315">
      <c r="A5315" s="10">
        <v>44799.375</v>
      </c>
      <c r="B5315" s="11">
        <v>357.0</v>
      </c>
      <c r="C5315" s="11">
        <v>364.11924</v>
      </c>
      <c r="D5315" s="11">
        <v>0.0195519467743588</v>
      </c>
      <c r="E5315" s="8">
        <f t="shared" si="1"/>
        <v>0.03141617555</v>
      </c>
      <c r="F5315" s="8"/>
    </row>
    <row r="5316">
      <c r="A5316" s="10">
        <v>44799.416666666664</v>
      </c>
      <c r="B5316" s="11">
        <v>363.4</v>
      </c>
      <c r="C5316" s="11">
        <v>365.95294</v>
      </c>
      <c r="D5316" s="11">
        <v>0.00697614288875513</v>
      </c>
      <c r="E5316" s="8">
        <f t="shared" si="1"/>
        <v>0.02995127992</v>
      </c>
      <c r="F5316" s="8"/>
    </row>
    <row r="5317">
      <c r="A5317" s="10">
        <v>44799.458333333336</v>
      </c>
      <c r="B5317" s="11">
        <v>366.9</v>
      </c>
      <c r="C5317" s="11">
        <v>370.5337</v>
      </c>
      <c r="D5317" s="11">
        <v>0.00980666535864358</v>
      </c>
      <c r="E5317" s="8">
        <f t="shared" si="1"/>
        <v>0.02861210343</v>
      </c>
      <c r="F5317" s="8"/>
    </row>
    <row r="5318">
      <c r="A5318" s="10">
        <v>44799.5</v>
      </c>
      <c r="B5318" s="11">
        <v>375.14</v>
      </c>
      <c r="C5318" s="11">
        <v>375.57879</v>
      </c>
      <c r="D5318" s="11">
        <v>0.00116830346037389</v>
      </c>
      <c r="E5318" s="8">
        <f t="shared" si="1"/>
        <v>0.02733486461</v>
      </c>
      <c r="F5318" s="8"/>
    </row>
    <row r="5319">
      <c r="A5319" s="10">
        <v>44799.541666666664</v>
      </c>
      <c r="B5319" s="11">
        <v>375.28</v>
      </c>
      <c r="C5319" s="11">
        <v>378.70188</v>
      </c>
      <c r="D5319" s="11">
        <v>0.00903581466244647</v>
      </c>
      <c r="E5319" s="8">
        <f t="shared" si="1"/>
        <v>0.02706756056</v>
      </c>
      <c r="F5319" s="8"/>
    </row>
    <row r="5320">
      <c r="A5320" s="10">
        <v>44799.583333333336</v>
      </c>
      <c r="B5320" s="11">
        <v>351.72</v>
      </c>
      <c r="C5320" s="11">
        <v>378.40338</v>
      </c>
      <c r="D5320" s="11">
        <v>0.0705157020531899</v>
      </c>
      <c r="E5320" s="8">
        <f t="shared" si="1"/>
        <v>0.02844512092</v>
      </c>
      <c r="F5320" s="8"/>
    </row>
    <row r="5321">
      <c r="A5321" s="10">
        <v>44799.625</v>
      </c>
      <c r="B5321" s="11">
        <v>332.28</v>
      </c>
      <c r="C5321" s="11">
        <v>376.92065</v>
      </c>
      <c r="D5321" s="11">
        <v>0.1184351401283</v>
      </c>
      <c r="E5321" s="8">
        <f t="shared" si="1"/>
        <v>0.03046808519</v>
      </c>
      <c r="F5321" s="8"/>
    </row>
    <row r="5322">
      <c r="A5322" s="10">
        <v>44799.666666666664</v>
      </c>
      <c r="B5322" s="11">
        <v>332.21</v>
      </c>
      <c r="C5322" s="11">
        <v>374.51469</v>
      </c>
      <c r="D5322" s="11">
        <v>0.112958693289173</v>
      </c>
      <c r="E5322" s="8">
        <f t="shared" si="1"/>
        <v>0.03210395799</v>
      </c>
      <c r="F5322" s="8"/>
    </row>
    <row r="5323">
      <c r="A5323" s="10">
        <v>44799.708333333336</v>
      </c>
      <c r="B5323" s="11">
        <v>339.99</v>
      </c>
      <c r="C5323" s="11">
        <v>372.39731</v>
      </c>
      <c r="D5323" s="11">
        <v>0.0870234803790607</v>
      </c>
      <c r="E5323" s="8">
        <f t="shared" si="1"/>
        <v>0.03322240701</v>
      </c>
      <c r="F5323" s="8"/>
    </row>
    <row r="5324">
      <c r="A5324" s="10">
        <v>44799.75</v>
      </c>
      <c r="B5324" s="11">
        <v>351.9</v>
      </c>
      <c r="C5324" s="11">
        <v>370.11684</v>
      </c>
      <c r="D5324" s="11">
        <v>0.0492191600900949</v>
      </c>
      <c r="E5324" s="8">
        <f t="shared" si="1"/>
        <v>0.03414050155</v>
      </c>
      <c r="F5324" s="8"/>
    </row>
    <row r="5325">
      <c r="A5325" s="10">
        <v>44799.791666666664</v>
      </c>
      <c r="B5325" s="11">
        <v>356.5</v>
      </c>
      <c r="C5325" s="11">
        <v>367.12523</v>
      </c>
      <c r="D5325" s="11">
        <v>0.0289417047147644</v>
      </c>
      <c r="E5325" s="8">
        <f t="shared" si="1"/>
        <v>0.03488774105</v>
      </c>
      <c r="F5325" s="8"/>
    </row>
    <row r="5326">
      <c r="A5326" s="10">
        <v>44799.833333333336</v>
      </c>
      <c r="B5326" s="11">
        <v>356.82</v>
      </c>
      <c r="C5326" s="11">
        <v>362.99412</v>
      </c>
      <c r="D5326" s="11">
        <v>0.0170088705569115</v>
      </c>
      <c r="E5326" s="8">
        <f t="shared" si="1"/>
        <v>0.03497871495</v>
      </c>
      <c r="F5326" s="8"/>
    </row>
    <row r="5327">
      <c r="A5327" s="10">
        <v>44799.875</v>
      </c>
      <c r="B5327" s="11">
        <v>356.11</v>
      </c>
      <c r="C5327" s="11">
        <v>359.28021</v>
      </c>
      <c r="D5327" s="11">
        <v>0.0088237813042917</v>
      </c>
      <c r="E5327" s="8">
        <f t="shared" si="1"/>
        <v>0.03521228386</v>
      </c>
      <c r="F5327" s="8"/>
    </row>
    <row r="5328">
      <c r="A5328" s="10">
        <v>44799.916666666664</v>
      </c>
      <c r="B5328" s="11">
        <v>350.92</v>
      </c>
      <c r="C5328" s="11">
        <v>357.14949</v>
      </c>
      <c r="D5328" s="11">
        <v>0.0174422480625689</v>
      </c>
      <c r="E5328" s="8">
        <f t="shared" si="1"/>
        <v>0.03537142826</v>
      </c>
      <c r="F5328" s="8"/>
    </row>
    <row r="5329">
      <c r="A5329" s="10">
        <v>44799.958333333336</v>
      </c>
      <c r="B5329" s="11">
        <v>353.08</v>
      </c>
      <c r="C5329" s="11">
        <v>356.63818</v>
      </c>
      <c r="D5329" s="11">
        <v>0.0099770024622714</v>
      </c>
      <c r="E5329" s="8">
        <f t="shared" si="1"/>
        <v>0.03480107106</v>
      </c>
      <c r="F5329" s="8"/>
    </row>
    <row r="5330">
      <c r="A5330" s="10">
        <v>44800.0</v>
      </c>
      <c r="B5330" s="11">
        <v>357.83</v>
      </c>
      <c r="C5330" s="11">
        <v>362.31485</v>
      </c>
      <c r="D5330" s="11">
        <v>0.0123783223348421</v>
      </c>
      <c r="E5330" s="8">
        <f t="shared" si="1"/>
        <v>0.03502956626</v>
      </c>
      <c r="F5330" s="8"/>
    </row>
    <row r="5331">
      <c r="A5331" s="10">
        <v>44800.041666666664</v>
      </c>
      <c r="B5331" s="11">
        <v>373.8</v>
      </c>
      <c r="C5331" s="11">
        <v>357.64996</v>
      </c>
      <c r="D5331" s="11">
        <v>0.0451559955437992</v>
      </c>
      <c r="E5331" s="8">
        <f t="shared" si="1"/>
        <v>0.03559859205</v>
      </c>
      <c r="F5331" s="8"/>
    </row>
    <row r="5332">
      <c r="A5332" s="10">
        <v>44800.083333333336</v>
      </c>
      <c r="B5332" s="11">
        <v>375.01</v>
      </c>
      <c r="C5332" s="11">
        <v>348.12578</v>
      </c>
      <c r="D5332" s="11">
        <v>0.0772255935771259</v>
      </c>
      <c r="E5332" s="8">
        <f t="shared" si="1"/>
        <v>0.03665371581</v>
      </c>
      <c r="F5332" s="8"/>
    </row>
    <row r="5333">
      <c r="A5333" s="10">
        <v>44800.125</v>
      </c>
      <c r="B5333" s="11">
        <v>357.8</v>
      </c>
      <c r="C5333" s="11">
        <v>335.3263</v>
      </c>
      <c r="D5333" s="11">
        <v>0.067020391779589</v>
      </c>
      <c r="E5333" s="8">
        <f t="shared" si="1"/>
        <v>0.03763211483</v>
      </c>
      <c r="F5333" s="8"/>
    </row>
    <row r="5334">
      <c r="A5334" s="10">
        <v>44800.166666666664</v>
      </c>
      <c r="B5334" s="11">
        <v>329.99</v>
      </c>
      <c r="C5334" s="11">
        <v>321.1619</v>
      </c>
      <c r="D5334" s="11">
        <v>0.0274880052708618</v>
      </c>
      <c r="E5334" s="8">
        <f t="shared" si="1"/>
        <v>0.03829362203</v>
      </c>
      <c r="F5334" s="8"/>
    </row>
    <row r="5335">
      <c r="A5335" s="10">
        <v>44800.208333333336</v>
      </c>
      <c r="B5335" s="11">
        <v>308.19</v>
      </c>
      <c r="C5335" s="11">
        <v>307.80926</v>
      </c>
      <c r="D5335" s="11">
        <v>0.00123693484724924</v>
      </c>
      <c r="E5335" s="8">
        <f t="shared" si="1"/>
        <v>0.03780143417</v>
      </c>
      <c r="F5335" s="8"/>
    </row>
    <row r="5336">
      <c r="A5336" s="10">
        <v>44800.25</v>
      </c>
      <c r="B5336" s="11">
        <v>290.37</v>
      </c>
      <c r="C5336" s="11">
        <v>297.67112</v>
      </c>
      <c r="D5336" s="11">
        <v>0.0245274717950467</v>
      </c>
      <c r="E5336" s="8">
        <f t="shared" si="1"/>
        <v>0.03740579523</v>
      </c>
      <c r="F5336" s="8"/>
    </row>
    <row r="5337">
      <c r="A5337" s="10">
        <v>44800.291666666664</v>
      </c>
      <c r="B5337" s="11">
        <v>287.43</v>
      </c>
      <c r="C5337" s="11">
        <v>291.67865</v>
      </c>
      <c r="D5337" s="11">
        <v>0.0145662015372054</v>
      </c>
      <c r="E5337" s="8">
        <f t="shared" si="1"/>
        <v>0.03634870262</v>
      </c>
      <c r="F5337" s="8"/>
    </row>
    <row r="5338">
      <c r="A5338" s="10">
        <v>44800.333333333336</v>
      </c>
      <c r="B5338" s="11">
        <v>286.28</v>
      </c>
      <c r="C5338" s="11">
        <v>290.03576</v>
      </c>
      <c r="D5338" s="11">
        <v>0.0129492997691043</v>
      </c>
      <c r="E5338" s="8">
        <f t="shared" si="1"/>
        <v>0.03539303636</v>
      </c>
      <c r="F5338" s="8"/>
    </row>
    <row r="5339">
      <c r="A5339" s="10">
        <v>44800.375</v>
      </c>
      <c r="B5339" s="11">
        <v>286.75</v>
      </c>
      <c r="C5339" s="11">
        <v>292.61462</v>
      </c>
      <c r="D5339" s="11">
        <v>0.020042129132167</v>
      </c>
      <c r="E5339" s="8">
        <f t="shared" si="1"/>
        <v>0.03541346062</v>
      </c>
      <c r="F5339" s="8"/>
    </row>
    <row r="5340">
      <c r="A5340" s="10">
        <v>44800.416666666664</v>
      </c>
      <c r="B5340" s="11">
        <v>298.94</v>
      </c>
      <c r="C5340" s="11">
        <v>300.05468</v>
      </c>
      <c r="D5340" s="11">
        <v>0.00371492289338736</v>
      </c>
      <c r="E5340" s="8">
        <f t="shared" si="1"/>
        <v>0.03527757646</v>
      </c>
      <c r="F5340" s="8"/>
    </row>
    <row r="5341">
      <c r="A5341" s="10">
        <v>44800.458333333336</v>
      </c>
      <c r="B5341" s="11">
        <v>309.82</v>
      </c>
      <c r="C5341" s="11">
        <v>311.68016</v>
      </c>
      <c r="D5341" s="11">
        <v>0.00596816942085761</v>
      </c>
      <c r="E5341" s="8">
        <f t="shared" si="1"/>
        <v>0.03511763913</v>
      </c>
      <c r="F5341" s="8"/>
    </row>
    <row r="5342">
      <c r="A5342" s="10">
        <v>44800.5</v>
      </c>
      <c r="B5342" s="11">
        <v>312.91</v>
      </c>
      <c r="C5342" s="11">
        <v>323.29009</v>
      </c>
      <c r="D5342" s="11">
        <v>0.0321076652859974</v>
      </c>
      <c r="E5342" s="8">
        <f t="shared" si="1"/>
        <v>0.0364067792</v>
      </c>
      <c r="F5342" s="8"/>
    </row>
    <row r="5343">
      <c r="A5343" s="10">
        <v>44800.541666666664</v>
      </c>
      <c r="B5343" s="11">
        <v>318.98</v>
      </c>
      <c r="C5343" s="11">
        <v>331.74585</v>
      </c>
      <c r="D5343" s="11">
        <v>0.0384808129476224</v>
      </c>
      <c r="E5343" s="8">
        <f t="shared" si="1"/>
        <v>0.03763365413</v>
      </c>
      <c r="F5343" s="8"/>
    </row>
    <row r="5344">
      <c r="A5344" s="10">
        <v>44800.583333333336</v>
      </c>
      <c r="B5344" s="11">
        <v>309.51</v>
      </c>
      <c r="C5344" s="11">
        <v>337.3042</v>
      </c>
      <c r="D5344" s="11">
        <v>0.08240098996692</v>
      </c>
      <c r="E5344" s="8">
        <f t="shared" si="1"/>
        <v>0.03812887446</v>
      </c>
      <c r="F5344" s="8"/>
    </row>
    <row r="5345">
      <c r="A5345" s="10">
        <v>44800.625</v>
      </c>
      <c r="B5345" s="11">
        <v>297.25</v>
      </c>
      <c r="C5345" s="11">
        <v>342.86978</v>
      </c>
      <c r="D5345" s="11">
        <v>0.133052787562671</v>
      </c>
      <c r="E5345" s="8">
        <f t="shared" si="1"/>
        <v>0.03873794311</v>
      </c>
      <c r="F5345" s="8"/>
    </row>
    <row r="5346">
      <c r="A5346" s="10">
        <v>44800.666666666664</v>
      </c>
      <c r="B5346" s="11">
        <v>290.96</v>
      </c>
      <c r="C5346" s="11">
        <v>347.12878</v>
      </c>
      <c r="D5346" s="11">
        <v>0.161809631572467</v>
      </c>
      <c r="E5346" s="8">
        <f t="shared" si="1"/>
        <v>0.04077339887</v>
      </c>
      <c r="F5346" s="8"/>
    </row>
    <row r="5347">
      <c r="A5347" s="10">
        <v>44800.708333333336</v>
      </c>
      <c r="B5347" s="11">
        <v>299.99</v>
      </c>
      <c r="C5347" s="11">
        <v>350.60195</v>
      </c>
      <c r="D5347" s="11">
        <v>0.144357297499343</v>
      </c>
      <c r="E5347" s="8">
        <f t="shared" si="1"/>
        <v>0.04316230791</v>
      </c>
      <c r="F5347" s="8"/>
    </row>
    <row r="5348">
      <c r="A5348" s="10">
        <v>44800.75</v>
      </c>
      <c r="B5348" s="11">
        <v>310.87</v>
      </c>
      <c r="C5348" s="11">
        <v>352.22624</v>
      </c>
      <c r="D5348" s="11">
        <v>0.117413853096237</v>
      </c>
      <c r="E5348" s="8">
        <f t="shared" si="1"/>
        <v>0.04600375346</v>
      </c>
      <c r="F5348" s="8"/>
    </row>
    <row r="5349">
      <c r="A5349" s="10">
        <v>44800.791666666664</v>
      </c>
      <c r="B5349" s="11">
        <v>312.04</v>
      </c>
      <c r="C5349" s="11">
        <v>351.97684</v>
      </c>
      <c r="D5349" s="11">
        <v>0.113464397259774</v>
      </c>
      <c r="E5349" s="8">
        <f t="shared" si="1"/>
        <v>0.04952553231</v>
      </c>
      <c r="F5349" s="8"/>
    </row>
    <row r="5350">
      <c r="A5350" s="10">
        <v>44800.833333333336</v>
      </c>
      <c r="B5350" s="11">
        <v>317.65</v>
      </c>
      <c r="C5350" s="11">
        <v>350.9163</v>
      </c>
      <c r="D5350" s="11">
        <v>0.0947983892455266</v>
      </c>
      <c r="E5350" s="8">
        <f t="shared" si="1"/>
        <v>0.05276676226</v>
      </c>
      <c r="F5350" s="8"/>
    </row>
    <row r="5351">
      <c r="A5351" s="10">
        <v>44800.875</v>
      </c>
      <c r="B5351" s="11">
        <v>319.17</v>
      </c>
      <c r="C5351" s="11">
        <v>350.50135</v>
      </c>
      <c r="D5351" s="11">
        <v>0.0893900979268695</v>
      </c>
      <c r="E5351" s="8">
        <f t="shared" si="1"/>
        <v>0.05612369212</v>
      </c>
      <c r="F5351" s="8"/>
    </row>
    <row r="5352">
      <c r="A5352" s="10">
        <v>44800.916666666664</v>
      </c>
      <c r="B5352" s="11">
        <v>316.54</v>
      </c>
      <c r="C5352" s="11">
        <v>351.69743</v>
      </c>
      <c r="D5352" s="11">
        <v>0.0999649897925042</v>
      </c>
      <c r="E5352" s="8">
        <f t="shared" si="1"/>
        <v>0.05956213969</v>
      </c>
      <c r="F5352" s="8"/>
    </row>
    <row r="5353">
      <c r="A5353" s="10">
        <v>44800.958333333336</v>
      </c>
      <c r="B5353" s="11">
        <v>309.95</v>
      </c>
      <c r="C5353" s="11">
        <v>353.97184</v>
      </c>
      <c r="D5353" s="11">
        <v>0.12436537324551</v>
      </c>
      <c r="E5353" s="8">
        <f t="shared" si="1"/>
        <v>0.0643283218</v>
      </c>
      <c r="F5353" s="8"/>
    </row>
    <row r="5354">
      <c r="A5354" s="10">
        <v>44801.0</v>
      </c>
      <c r="B5354" s="11">
        <v>306.0</v>
      </c>
      <c r="C5354" s="11">
        <v>350.33052</v>
      </c>
      <c r="D5354" s="11">
        <v>0.126539132245743</v>
      </c>
      <c r="E5354" s="8">
        <f t="shared" si="1"/>
        <v>0.06908502222</v>
      </c>
      <c r="F5354" s="8"/>
    </row>
    <row r="5355">
      <c r="A5355" s="10">
        <v>44801.041666666664</v>
      </c>
      <c r="B5355" s="11">
        <v>328.96</v>
      </c>
      <c r="C5355" s="11">
        <v>341.29089</v>
      </c>
      <c r="D5355" s="11">
        <v>0.0361301469253984</v>
      </c>
      <c r="E5355" s="8">
        <f t="shared" si="1"/>
        <v>0.06870894519</v>
      </c>
      <c r="F5355" s="8"/>
    </row>
    <row r="5356">
      <c r="A5356" s="10">
        <v>44801.083333333336</v>
      </c>
      <c r="B5356" s="11">
        <v>330.71</v>
      </c>
      <c r="C5356" s="11">
        <v>325.79722</v>
      </c>
      <c r="D5356" s="11">
        <v>0.015079256968491</v>
      </c>
      <c r="E5356" s="8">
        <f t="shared" si="1"/>
        <v>0.0661195145</v>
      </c>
      <c r="F5356" s="8"/>
    </row>
    <row r="5357">
      <c r="A5357" s="10">
        <v>44801.125</v>
      </c>
      <c r="B5357" s="11">
        <v>315.85</v>
      </c>
      <c r="C5357" s="11">
        <v>306.54524</v>
      </c>
      <c r="D5357" s="11">
        <v>0.0303536274123846</v>
      </c>
      <c r="E5357" s="8">
        <f t="shared" si="1"/>
        <v>0.06459173265</v>
      </c>
      <c r="F5357" s="8"/>
    </row>
    <row r="5358">
      <c r="A5358" s="10">
        <v>44801.166666666664</v>
      </c>
      <c r="B5358" s="11">
        <v>298.4</v>
      </c>
      <c r="C5358" s="11">
        <v>286.70557</v>
      </c>
      <c r="D5358" s="11">
        <v>0.0407889878107354</v>
      </c>
      <c r="E5358" s="8">
        <f t="shared" si="1"/>
        <v>0.06514594026</v>
      </c>
      <c r="F5358" s="8"/>
    </row>
    <row r="5359">
      <c r="A5359" s="10">
        <v>44801.208333333336</v>
      </c>
      <c r="B5359" s="11">
        <v>273.87</v>
      </c>
      <c r="C5359" s="11">
        <v>269.65104</v>
      </c>
      <c r="D5359" s="11">
        <v>0.0156459993627318</v>
      </c>
      <c r="E5359" s="8">
        <f t="shared" si="1"/>
        <v>0.06574631794</v>
      </c>
      <c r="F5359" s="8"/>
    </row>
    <row r="5360">
      <c r="A5360" s="10">
        <v>44801.25</v>
      </c>
      <c r="B5360" s="11">
        <v>263.44</v>
      </c>
      <c r="C5360" s="11">
        <v>257.90031</v>
      </c>
      <c r="D5360" s="11">
        <v>0.0214799664257867</v>
      </c>
      <c r="E5360" s="8">
        <f t="shared" si="1"/>
        <v>0.06561933855</v>
      </c>
      <c r="F5360" s="8"/>
    </row>
    <row r="5361">
      <c r="A5361" s="10">
        <v>44801.291666666664</v>
      </c>
      <c r="B5361" s="11">
        <v>250.62</v>
      </c>
      <c r="C5361" s="11">
        <v>250.8074</v>
      </c>
      <c r="D5361" s="11">
        <v>7.4718688523543E-4</v>
      </c>
      <c r="E5361" s="8">
        <f t="shared" si="1"/>
        <v>0.06504354628</v>
      </c>
      <c r="F5361" s="8"/>
    </row>
    <row r="5362">
      <c r="A5362" s="10">
        <v>44801.333333333336</v>
      </c>
      <c r="B5362" s="11">
        <v>244.1</v>
      </c>
      <c r="C5362" s="11">
        <v>248.35185</v>
      </c>
      <c r="D5362" s="11">
        <v>0.0171202670727035</v>
      </c>
      <c r="E5362" s="8">
        <f t="shared" si="1"/>
        <v>0.06521733658</v>
      </c>
      <c r="F5362" s="8"/>
    </row>
    <row r="5363">
      <c r="A5363" s="10">
        <v>44801.375</v>
      </c>
      <c r="B5363" s="11">
        <v>248.29</v>
      </c>
      <c r="C5363" s="11">
        <v>250.2777</v>
      </c>
      <c r="D5363" s="11">
        <v>0.00794197805078126</v>
      </c>
      <c r="E5363" s="8">
        <f t="shared" si="1"/>
        <v>0.06471316362</v>
      </c>
      <c r="F5363" s="8"/>
    </row>
    <row r="5364">
      <c r="A5364" s="10">
        <v>44801.416666666664</v>
      </c>
      <c r="B5364" s="11">
        <v>260.61</v>
      </c>
      <c r="C5364" s="11">
        <v>256.29124</v>
      </c>
      <c r="D5364" s="11">
        <v>0.0168509856208897</v>
      </c>
      <c r="E5364" s="8">
        <f t="shared" si="1"/>
        <v>0.06526049957</v>
      </c>
      <c r="F5364" s="8"/>
    </row>
    <row r="5365">
      <c r="A5365" s="10">
        <v>44801.458333333336</v>
      </c>
      <c r="B5365" s="11">
        <v>269.13</v>
      </c>
      <c r="C5365" s="11">
        <v>265.75119</v>
      </c>
      <c r="D5365" s="11">
        <v>0.0127141857765528</v>
      </c>
      <c r="E5365" s="8">
        <f t="shared" si="1"/>
        <v>0.06554158358</v>
      </c>
      <c r="F5365" s="8"/>
    </row>
    <row r="5366">
      <c r="A5366" s="10">
        <v>44801.5</v>
      </c>
      <c r="B5366" s="11">
        <v>272.91</v>
      </c>
      <c r="C5366" s="11">
        <v>275.77872</v>
      </c>
      <c r="D5366" s="11">
        <v>0.0104022529367022</v>
      </c>
      <c r="E5366" s="8">
        <f t="shared" si="1"/>
        <v>0.0646371914</v>
      </c>
      <c r="F5366" s="8"/>
    </row>
    <row r="5367">
      <c r="A5367" s="10">
        <v>44801.541666666664</v>
      </c>
      <c r="B5367" s="11">
        <v>272.7</v>
      </c>
      <c r="C5367" s="11">
        <v>283.49153</v>
      </c>
      <c r="D5367" s="11">
        <v>0.0380664988474259</v>
      </c>
      <c r="E5367" s="8">
        <f t="shared" si="1"/>
        <v>0.06461992831</v>
      </c>
      <c r="F5367" s="8"/>
    </row>
    <row r="5368">
      <c r="A5368" s="10">
        <v>44801.583333333336</v>
      </c>
      <c r="B5368" s="11">
        <v>257.87</v>
      </c>
      <c r="C5368" s="11">
        <v>289.0585</v>
      </c>
      <c r="D5368" s="11">
        <v>0.107896844410387</v>
      </c>
      <c r="E5368" s="8">
        <f t="shared" si="1"/>
        <v>0.06568225558</v>
      </c>
      <c r="F5368" s="8"/>
    </row>
    <row r="5369">
      <c r="A5369" s="10">
        <v>44801.625</v>
      </c>
      <c r="B5369" s="11">
        <v>242.79</v>
      </c>
      <c r="C5369" s="11">
        <v>294.52548</v>
      </c>
      <c r="D5369" s="11">
        <v>0.175657060299163</v>
      </c>
      <c r="E5369" s="8">
        <f t="shared" si="1"/>
        <v>0.06745743361</v>
      </c>
      <c r="F5369" s="8"/>
    </row>
    <row r="5370">
      <c r="A5370" s="10">
        <v>44801.666666666664</v>
      </c>
      <c r="B5370" s="11">
        <v>257.7</v>
      </c>
      <c r="C5370" s="11">
        <v>298.89504</v>
      </c>
      <c r="D5370" s="11">
        <v>0.13782443495884</v>
      </c>
      <c r="E5370" s="8">
        <f t="shared" si="1"/>
        <v>0.06645805042</v>
      </c>
      <c r="F5370" s="8"/>
    </row>
    <row r="5371">
      <c r="A5371" s="10">
        <v>44801.708333333336</v>
      </c>
      <c r="B5371" s="11">
        <v>286.62</v>
      </c>
      <c r="C5371" s="11">
        <v>304.95396</v>
      </c>
      <c r="D5371" s="11">
        <v>0.0601204194888959</v>
      </c>
      <c r="E5371" s="8">
        <f t="shared" si="1"/>
        <v>0.0629481805</v>
      </c>
      <c r="F5371" s="8"/>
    </row>
    <row r="5372">
      <c r="A5372" s="10">
        <v>44801.75</v>
      </c>
      <c r="B5372" s="11">
        <v>302.9</v>
      </c>
      <c r="C5372" s="11">
        <v>311.97878</v>
      </c>
      <c r="D5372" s="11">
        <v>0.0291006330622871</v>
      </c>
      <c r="E5372" s="8">
        <f t="shared" si="1"/>
        <v>0.059268463</v>
      </c>
      <c r="F5372" s="8"/>
    </row>
    <row r="5373">
      <c r="A5373" s="10">
        <v>44801.791666666664</v>
      </c>
      <c r="B5373" s="11">
        <v>312.29</v>
      </c>
      <c r="C5373" s="11">
        <v>317.46615</v>
      </c>
      <c r="D5373" s="11">
        <v>0.0163045729442336</v>
      </c>
      <c r="E5373" s="8">
        <f t="shared" si="1"/>
        <v>0.05522013699</v>
      </c>
      <c r="F5373" s="8"/>
    </row>
    <row r="5374">
      <c r="A5374" s="10">
        <v>44801.833333333336</v>
      </c>
      <c r="B5374" s="11">
        <v>317.66</v>
      </c>
      <c r="C5374" s="11">
        <v>320.93525</v>
      </c>
      <c r="D5374" s="11">
        <v>0.0102053295797204</v>
      </c>
      <c r="E5374" s="8">
        <f t="shared" si="1"/>
        <v>0.05169542617</v>
      </c>
      <c r="F5374" s="8"/>
    </row>
    <row r="5375">
      <c r="A5375" s="10">
        <v>44801.875</v>
      </c>
      <c r="B5375" s="11">
        <v>319.67</v>
      </c>
      <c r="C5375" s="11">
        <v>324.10465</v>
      </c>
      <c r="D5375" s="11">
        <v>0.0136827719071601</v>
      </c>
      <c r="E5375" s="8">
        <f t="shared" si="1"/>
        <v>0.04854095425</v>
      </c>
      <c r="F5375" s="8"/>
    </row>
    <row r="5376">
      <c r="A5376" s="10">
        <v>44801.916666666664</v>
      </c>
      <c r="B5376" s="11">
        <v>324.52</v>
      </c>
      <c r="C5376" s="11">
        <v>328.07556</v>
      </c>
      <c r="D5376" s="11">
        <v>0.0108376253324082</v>
      </c>
      <c r="E5376" s="8">
        <f t="shared" si="1"/>
        <v>0.04482731407</v>
      </c>
      <c r="F5376" s="8"/>
    </row>
    <row r="5377">
      <c r="A5377" s="10">
        <v>44801.958333333336</v>
      </c>
      <c r="B5377" s="11">
        <v>314.27</v>
      </c>
      <c r="C5377" s="11">
        <v>332.48664</v>
      </c>
      <c r="D5377" s="11">
        <v>0.0547890886683448</v>
      </c>
      <c r="E5377" s="8">
        <f t="shared" si="1"/>
        <v>0.04192830221</v>
      </c>
      <c r="F5377" s="8"/>
    </row>
    <row r="5378">
      <c r="A5378" s="10">
        <v>44799.0</v>
      </c>
      <c r="B5378" s="11">
        <v>367.25</v>
      </c>
      <c r="C5378" s="11">
        <v>360.11174</v>
      </c>
      <c r="D5378" s="11">
        <v>0.0198223473636266</v>
      </c>
      <c r="E5378" s="8">
        <f t="shared" si="1"/>
        <v>0.0374817695</v>
      </c>
      <c r="F5378" s="8"/>
    </row>
    <row r="5379">
      <c r="A5379" s="10">
        <v>44799.041666666664</v>
      </c>
      <c r="B5379" s="11">
        <v>383.82</v>
      </c>
      <c r="C5379" s="11">
        <v>364.13359</v>
      </c>
      <c r="D5379" s="11">
        <v>0.0540637022802537</v>
      </c>
      <c r="E5379" s="8">
        <f t="shared" si="1"/>
        <v>0.03822900098</v>
      </c>
      <c r="F5379" s="8"/>
    </row>
    <row r="5380">
      <c r="A5380" s="10">
        <v>44799.083333333336</v>
      </c>
      <c r="B5380" s="11">
        <v>391.44</v>
      </c>
      <c r="C5380" s="11">
        <v>365.71286</v>
      </c>
      <c r="D5380" s="11">
        <v>0.0703479226844799</v>
      </c>
      <c r="E5380" s="8">
        <f t="shared" si="1"/>
        <v>0.04053186205</v>
      </c>
      <c r="F5380" s="8"/>
    </row>
    <row r="5381">
      <c r="A5381" s="10">
        <v>44799.125</v>
      </c>
      <c r="B5381" s="11">
        <v>386.5</v>
      </c>
      <c r="C5381" s="11">
        <v>365.125</v>
      </c>
      <c r="D5381" s="11">
        <v>0.0585415953440602</v>
      </c>
      <c r="E5381" s="8">
        <f t="shared" si="1"/>
        <v>0.04170636071</v>
      </c>
      <c r="F5381" s="8"/>
    </row>
    <row r="5382">
      <c r="A5382" s="10">
        <v>44799.166666666664</v>
      </c>
      <c r="B5382" s="11">
        <v>372.65</v>
      </c>
      <c r="C5382" s="11">
        <v>364.32102</v>
      </c>
      <c r="D5382" s="11">
        <v>0.0228616509692468</v>
      </c>
      <c r="E5382" s="8">
        <f t="shared" si="1"/>
        <v>0.04095938834</v>
      </c>
      <c r="F5382" s="8"/>
    </row>
    <row r="5383">
      <c r="A5383" s="10">
        <v>44799.208333333336</v>
      </c>
      <c r="B5383" s="11">
        <v>362.37</v>
      </c>
      <c r="C5383" s="11">
        <v>364.46619</v>
      </c>
      <c r="D5383" s="11">
        <v>0.00575139768108525</v>
      </c>
      <c r="E5383" s="8">
        <f t="shared" si="1"/>
        <v>0.04054711327</v>
      </c>
      <c r="F5383" s="8"/>
    </row>
    <row r="5384">
      <c r="A5384" s="10">
        <v>44799.25</v>
      </c>
      <c r="B5384" s="11">
        <v>354.32</v>
      </c>
      <c r="C5384" s="11">
        <v>365.6107</v>
      </c>
      <c r="D5384" s="11">
        <v>0.0308817548282914</v>
      </c>
      <c r="E5384" s="8">
        <f t="shared" si="1"/>
        <v>0.04093885446</v>
      </c>
      <c r="F5384" s="8"/>
    </row>
    <row r="5385">
      <c r="A5385" s="10">
        <v>44799.291666666664</v>
      </c>
      <c r="B5385" s="11">
        <v>351.07</v>
      </c>
      <c r="C5385" s="11">
        <v>365.97934</v>
      </c>
      <c r="D5385" s="11">
        <v>0.0407382012328892</v>
      </c>
      <c r="E5385" s="8">
        <f t="shared" si="1"/>
        <v>0.04260514672</v>
      </c>
      <c r="F5385" s="8"/>
    </row>
    <row r="5386">
      <c r="A5386" s="10">
        <v>44799.333333333336</v>
      </c>
      <c r="B5386" s="11">
        <v>351.17</v>
      </c>
      <c r="C5386" s="11">
        <v>365.36696</v>
      </c>
      <c r="D5386" s="11">
        <v>0.0388567154512274</v>
      </c>
      <c r="E5386" s="8">
        <f t="shared" si="1"/>
        <v>0.04351083207</v>
      </c>
      <c r="F5386" s="8"/>
    </row>
    <row r="5387">
      <c r="A5387" s="10">
        <v>44799.375</v>
      </c>
      <c r="B5387" s="11">
        <v>357.0</v>
      </c>
      <c r="C5387" s="11">
        <v>364.99056</v>
      </c>
      <c r="D5387" s="11">
        <v>0.021892511411802</v>
      </c>
      <c r="E5387" s="8">
        <f t="shared" si="1"/>
        <v>0.04409210429</v>
      </c>
      <c r="F5387" s="8"/>
    </row>
    <row r="5388">
      <c r="A5388" s="10">
        <v>44799.416666666664</v>
      </c>
      <c r="B5388" s="11">
        <v>363.4</v>
      </c>
      <c r="C5388" s="11">
        <v>365.75562</v>
      </c>
      <c r="D5388" s="11">
        <v>0.00644042051903411</v>
      </c>
      <c r="E5388" s="8">
        <f t="shared" si="1"/>
        <v>0.04365833075</v>
      </c>
      <c r="F5388" s="8"/>
    </row>
    <row r="5389">
      <c r="A5389" s="10">
        <v>44799.458333333336</v>
      </c>
      <c r="B5389" s="11">
        <v>366.9</v>
      </c>
      <c r="C5389" s="11">
        <v>369.45885</v>
      </c>
      <c r="D5389" s="11">
        <v>0.00692594046671234</v>
      </c>
      <c r="E5389" s="8">
        <f t="shared" si="1"/>
        <v>0.04341715386</v>
      </c>
      <c r="F5389" s="8"/>
    </row>
    <row r="5390">
      <c r="A5390" s="10">
        <v>44799.5</v>
      </c>
      <c r="B5390" s="11">
        <v>375.14</v>
      </c>
      <c r="C5390" s="11">
        <v>374.17308</v>
      </c>
      <c r="D5390" s="11">
        <v>0.00258415169792535</v>
      </c>
      <c r="E5390" s="8">
        <f t="shared" si="1"/>
        <v>0.04309139964</v>
      </c>
      <c r="F5390" s="8"/>
    </row>
    <row r="5391">
      <c r="A5391" s="10">
        <v>44799.541666666664</v>
      </c>
      <c r="B5391" s="11">
        <v>375.28</v>
      </c>
      <c r="C5391" s="11">
        <v>377.14436</v>
      </c>
      <c r="D5391" s="11">
        <v>0.00494335908934189</v>
      </c>
      <c r="E5391" s="8">
        <f t="shared" si="1"/>
        <v>0.04171126882</v>
      </c>
      <c r="F5391" s="8"/>
    </row>
    <row r="5392">
      <c r="A5392" s="10">
        <v>44799.583333333336</v>
      </c>
      <c r="B5392" s="11">
        <v>351.72</v>
      </c>
      <c r="C5392" s="11">
        <v>376.50058</v>
      </c>
      <c r="D5392" s="11">
        <v>0.0658181721791769</v>
      </c>
      <c r="E5392" s="8">
        <f t="shared" si="1"/>
        <v>0.03995799081</v>
      </c>
      <c r="F5392" s="8"/>
    </row>
    <row r="5393">
      <c r="A5393" s="10">
        <v>44799.625</v>
      </c>
      <c r="B5393" s="11">
        <v>332.28</v>
      </c>
      <c r="C5393" s="11">
        <v>374.4471</v>
      </c>
      <c r="D5393" s="11">
        <v>0.112611634594045</v>
      </c>
      <c r="E5393" s="8">
        <f t="shared" si="1"/>
        <v>0.03733109807</v>
      </c>
      <c r="F5393" s="8"/>
    </row>
    <row r="5394">
      <c r="A5394" s="10">
        <v>44799.666666666664</v>
      </c>
      <c r="B5394" s="11">
        <v>332.21</v>
      </c>
      <c r="C5394" s="11">
        <v>371.20513</v>
      </c>
      <c r="D5394" s="11">
        <v>0.105050083763659</v>
      </c>
      <c r="E5394" s="8">
        <f t="shared" si="1"/>
        <v>0.03596550011</v>
      </c>
      <c r="F5394" s="8"/>
    </row>
    <row r="5395">
      <c r="A5395" s="10">
        <v>44799.708333333336</v>
      </c>
      <c r="B5395" s="11">
        <v>339.99</v>
      </c>
      <c r="C5395" s="11">
        <v>368.04584</v>
      </c>
      <c r="D5395" s="11">
        <v>0.0762292001452862</v>
      </c>
      <c r="E5395" s="8">
        <f t="shared" si="1"/>
        <v>0.0366366993</v>
      </c>
      <c r="F5395" s="8"/>
    </row>
    <row r="5396">
      <c r="A5396" s="10">
        <v>44799.75</v>
      </c>
      <c r="B5396" s="11">
        <v>351.9</v>
      </c>
      <c r="C5396" s="11">
        <v>364.87668</v>
      </c>
      <c r="D5396" s="11">
        <v>0.0355645638959443</v>
      </c>
      <c r="E5396" s="8">
        <f t="shared" si="1"/>
        <v>0.03690602975</v>
      </c>
      <c r="F5396" s="8"/>
    </row>
    <row r="5397">
      <c r="A5397" s="10">
        <v>44799.791666666664</v>
      </c>
      <c r="B5397" s="11">
        <v>356.5</v>
      </c>
      <c r="C5397" s="11">
        <v>361.53757</v>
      </c>
      <c r="D5397" s="11">
        <v>0.0139337386153256</v>
      </c>
      <c r="E5397" s="8">
        <f t="shared" si="1"/>
        <v>0.03680724499</v>
      </c>
      <c r="F5397" s="8"/>
    </row>
    <row r="5398">
      <c r="A5398" s="10">
        <v>44799.833333333336</v>
      </c>
      <c r="B5398" s="11">
        <v>356.82</v>
      </c>
      <c r="C5398" s="11">
        <v>357.45336</v>
      </c>
      <c r="D5398" s="11">
        <v>0.00177186752419947</v>
      </c>
      <c r="E5398" s="8">
        <f t="shared" si="1"/>
        <v>0.03645585074</v>
      </c>
      <c r="F5398" s="8"/>
    </row>
    <row r="5399">
      <c r="A5399" s="10">
        <v>44799.875</v>
      </c>
      <c r="B5399" s="11">
        <v>356.11</v>
      </c>
      <c r="C5399" s="11">
        <v>354.00516</v>
      </c>
      <c r="D5399" s="11">
        <v>0.00594578903878131</v>
      </c>
      <c r="E5399" s="8">
        <f t="shared" si="1"/>
        <v>0.03613347645</v>
      </c>
      <c r="F5399" s="8"/>
    </row>
    <row r="5400">
      <c r="A5400" s="10">
        <v>44799.916666666664</v>
      </c>
      <c r="B5400" s="11">
        <v>350.92</v>
      </c>
      <c r="C5400" s="11">
        <v>352.62177</v>
      </c>
      <c r="D5400" s="11">
        <v>0.00482604916877369</v>
      </c>
      <c r="E5400" s="8">
        <f t="shared" si="1"/>
        <v>0.03588299411</v>
      </c>
      <c r="F5400" s="8"/>
    </row>
    <row r="5401">
      <c r="A5401" s="10">
        <v>44799.958333333336</v>
      </c>
      <c r="B5401" s="11">
        <v>353.08</v>
      </c>
      <c r="C5401" s="11">
        <v>353.24432</v>
      </c>
      <c r="D5401" s="11">
        <v>4.65173792461919E-4</v>
      </c>
      <c r="E5401" s="8">
        <f t="shared" si="1"/>
        <v>0.03361949766</v>
      </c>
      <c r="F5401" s="8"/>
    </row>
    <row r="5402">
      <c r="A5402" s="10">
        <v>44800.0</v>
      </c>
      <c r="B5402" s="11">
        <v>357.83</v>
      </c>
      <c r="C5402" s="11">
        <v>353.05199</v>
      </c>
      <c r="D5402" s="11">
        <v>0.0135334458814408</v>
      </c>
      <c r="E5402" s="8">
        <f t="shared" si="1"/>
        <v>0.03335746009</v>
      </c>
      <c r="F5402" s="8"/>
    </row>
    <row r="5403">
      <c r="A5403" s="10">
        <v>44800.041666666664</v>
      </c>
      <c r="B5403" s="11">
        <v>373.8</v>
      </c>
      <c r="C5403" s="11">
        <v>347.0395</v>
      </c>
      <c r="D5403" s="11">
        <v>0.0771108187972839</v>
      </c>
      <c r="E5403" s="8">
        <f t="shared" si="1"/>
        <v>0.03431775662</v>
      </c>
      <c r="F5403" s="8"/>
    </row>
    <row r="5404">
      <c r="A5404" s="10">
        <v>44800.083333333336</v>
      </c>
      <c r="B5404" s="11">
        <v>375.01</v>
      </c>
      <c r="C5404" s="11">
        <v>336.44659</v>
      </c>
      <c r="D5404" s="11">
        <v>0.114619708287131</v>
      </c>
      <c r="E5404" s="8">
        <f t="shared" si="1"/>
        <v>0.03616241435</v>
      </c>
      <c r="F5404" s="8"/>
    </row>
    <row r="5405">
      <c r="A5405" s="10">
        <v>44800.125</v>
      </c>
      <c r="B5405" s="11">
        <v>357.8</v>
      </c>
      <c r="C5405" s="11">
        <v>322.80912</v>
      </c>
      <c r="D5405" s="11">
        <v>0.108394954888511</v>
      </c>
      <c r="E5405" s="8">
        <f t="shared" si="1"/>
        <v>0.03823963766</v>
      </c>
      <c r="F5405" s="8"/>
    </row>
    <row r="5406">
      <c r="A5406" s="10">
        <v>44800.166666666664</v>
      </c>
      <c r="B5406" s="11">
        <v>329.99</v>
      </c>
      <c r="C5406" s="11">
        <v>308.18676</v>
      </c>
      <c r="D5406" s="11">
        <v>0.0707468419473958</v>
      </c>
      <c r="E5406" s="8">
        <f t="shared" si="1"/>
        <v>0.04023485395</v>
      </c>
      <c r="F5406" s="8"/>
    </row>
    <row r="5407">
      <c r="A5407" s="10">
        <v>44800.208333333336</v>
      </c>
      <c r="B5407" s="11">
        <v>308.19</v>
      </c>
      <c r="C5407" s="11">
        <v>294.96383</v>
      </c>
      <c r="D5407" s="11">
        <v>0.0448399724128888</v>
      </c>
      <c r="E5407" s="8">
        <f t="shared" si="1"/>
        <v>0.04186354457</v>
      </c>
      <c r="F5407" s="8"/>
    </row>
    <row r="5408">
      <c r="A5408" s="10">
        <v>44800.25</v>
      </c>
      <c r="B5408" s="11">
        <v>290.37</v>
      </c>
      <c r="C5408" s="11">
        <v>286.12401</v>
      </c>
      <c r="D5408" s="11">
        <v>0.0148396843732198</v>
      </c>
      <c r="E5408" s="8">
        <f t="shared" si="1"/>
        <v>0.04119512497</v>
      </c>
      <c r="F5408" s="8"/>
    </row>
    <row r="5409">
      <c r="A5409" s="10">
        <v>44800.291666666664</v>
      </c>
      <c r="B5409" s="11">
        <v>287.43</v>
      </c>
      <c r="C5409" s="11">
        <v>282.54416</v>
      </c>
      <c r="D5409" s="11">
        <v>0.0172923057408089</v>
      </c>
      <c r="E5409" s="8">
        <f t="shared" si="1"/>
        <v>0.04021821265</v>
      </c>
      <c r="F5409" s="8"/>
    </row>
    <row r="5410">
      <c r="A5410" s="10">
        <v>44800.333333333336</v>
      </c>
      <c r="B5410" s="11">
        <v>286.28</v>
      </c>
      <c r="C5410" s="11">
        <v>283.79187</v>
      </c>
      <c r="D5410" s="11">
        <v>0.00876744636835422</v>
      </c>
      <c r="E5410" s="8">
        <f t="shared" si="1"/>
        <v>0.03896449311</v>
      </c>
      <c r="F5410" s="8"/>
    </row>
    <row r="5411">
      <c r="A5411" s="10">
        <v>44800.375</v>
      </c>
      <c r="B5411" s="11">
        <v>286.75</v>
      </c>
      <c r="C5411" s="11">
        <v>288.26067</v>
      </c>
      <c r="D5411" s="11">
        <v>0.00524063862059296</v>
      </c>
      <c r="E5411" s="8">
        <f t="shared" si="1"/>
        <v>0.03827066508</v>
      </c>
      <c r="F5411" s="8"/>
    </row>
    <row r="5412">
      <c r="A5412" s="10">
        <v>44800.416666666664</v>
      </c>
      <c r="B5412" s="11">
        <v>298.94</v>
      </c>
      <c r="C5412" s="11">
        <v>295.62302</v>
      </c>
      <c r="D5412" s="11">
        <v>0.0112203034797493</v>
      </c>
      <c r="E5412" s="8">
        <f t="shared" si="1"/>
        <v>0.03846982687</v>
      </c>
      <c r="F5412" s="8"/>
    </row>
    <row r="5413">
      <c r="A5413" s="10">
        <v>44800.458333333336</v>
      </c>
      <c r="B5413" s="11">
        <v>309.82</v>
      </c>
      <c r="C5413" s="11">
        <v>305.67238</v>
      </c>
      <c r="D5413" s="11">
        <v>0.0135688412541558</v>
      </c>
      <c r="E5413" s="8">
        <f t="shared" si="1"/>
        <v>0.0387466144</v>
      </c>
      <c r="F5413" s="8"/>
    </row>
    <row r="5414">
      <c r="A5414" s="10">
        <v>44800.5</v>
      </c>
      <c r="B5414" s="11">
        <v>312.91</v>
      </c>
      <c r="C5414" s="11">
        <v>315.12528</v>
      </c>
      <c r="D5414" s="11">
        <v>0.00702983905321702</v>
      </c>
      <c r="E5414" s="8">
        <f t="shared" si="1"/>
        <v>0.03893185137</v>
      </c>
      <c r="F5414" s="8"/>
    </row>
    <row r="5415">
      <c r="A5415" s="10">
        <v>44800.541666666664</v>
      </c>
      <c r="B5415" s="11">
        <v>318.98</v>
      </c>
      <c r="C5415" s="11">
        <v>321.73626</v>
      </c>
      <c r="D5415" s="11">
        <v>0.00856683048407412</v>
      </c>
      <c r="E5415" s="8">
        <f t="shared" si="1"/>
        <v>0.03908282935</v>
      </c>
      <c r="F5415" s="8"/>
    </row>
    <row r="5416">
      <c r="A5416" s="10">
        <v>44800.583333333336</v>
      </c>
      <c r="B5416" s="11">
        <v>309.51</v>
      </c>
      <c r="C5416" s="11">
        <v>326.11563</v>
      </c>
      <c r="D5416" s="11">
        <v>0.0509194545505225</v>
      </c>
      <c r="E5416" s="8">
        <f t="shared" si="1"/>
        <v>0.03846204944</v>
      </c>
      <c r="F5416" s="8"/>
    </row>
    <row r="5417">
      <c r="A5417" s="10">
        <v>44800.625</v>
      </c>
      <c r="B5417" s="11">
        <v>297.25</v>
      </c>
      <c r="C5417" s="11">
        <v>331.0225</v>
      </c>
      <c r="D5417" s="11">
        <v>0.102024786834731</v>
      </c>
      <c r="E5417" s="8">
        <f t="shared" si="1"/>
        <v>0.03802093079</v>
      </c>
      <c r="F5417" s="8"/>
    </row>
    <row r="5418">
      <c r="A5418" s="10">
        <v>44800.666666666664</v>
      </c>
      <c r="B5418" s="11">
        <v>290.96</v>
      </c>
      <c r="C5418" s="11">
        <v>334.91309</v>
      </c>
      <c r="D5418" s="11">
        <v>0.131237300996506</v>
      </c>
      <c r="E5418" s="8">
        <f t="shared" si="1"/>
        <v>0.03911206484</v>
      </c>
      <c r="F5418" s="8"/>
    </row>
    <row r="5419">
      <c r="A5419" s="10">
        <v>44800.708333333336</v>
      </c>
      <c r="B5419" s="11">
        <v>299.99</v>
      </c>
      <c r="C5419" s="11">
        <v>338.47961</v>
      </c>
      <c r="D5419" s="11">
        <v>0.113713230761522</v>
      </c>
      <c r="E5419" s="8">
        <f t="shared" si="1"/>
        <v>0.04067389945</v>
      </c>
      <c r="F5419" s="8"/>
    </row>
    <row r="5420">
      <c r="A5420" s="10">
        <v>44800.75</v>
      </c>
      <c r="B5420" s="11">
        <v>310.87</v>
      </c>
      <c r="C5420" s="11">
        <v>340.90446</v>
      </c>
      <c r="D5420" s="11">
        <v>0.0881022794480306</v>
      </c>
      <c r="E5420" s="8">
        <f t="shared" si="1"/>
        <v>0.04286297093</v>
      </c>
      <c r="F5420" s="8"/>
    </row>
    <row r="5421">
      <c r="A5421" s="10">
        <v>44800.791666666664</v>
      </c>
      <c r="B5421" s="11">
        <v>312.04</v>
      </c>
      <c r="C5421" s="11">
        <v>342.54404</v>
      </c>
      <c r="D5421" s="11">
        <v>0.0890514399257975</v>
      </c>
      <c r="E5421" s="8">
        <f t="shared" si="1"/>
        <v>0.04599287515</v>
      </c>
      <c r="F5421" s="8"/>
    </row>
    <row r="5422">
      <c r="A5422" s="10">
        <v>44800.833333333336</v>
      </c>
      <c r="B5422" s="11">
        <v>317.65</v>
      </c>
      <c r="C5422" s="11">
        <v>344.35444</v>
      </c>
      <c r="D5422" s="11">
        <v>0.0775492832327064</v>
      </c>
      <c r="E5422" s="8">
        <f t="shared" si="1"/>
        <v>0.04915026747</v>
      </c>
      <c r="F5422" s="8"/>
    </row>
    <row r="5423">
      <c r="A5423" s="10">
        <v>44800.875</v>
      </c>
      <c r="B5423" s="11">
        <v>319.17</v>
      </c>
      <c r="C5423" s="11">
        <v>346.5441</v>
      </c>
      <c r="D5423" s="11">
        <v>0.078991678115426</v>
      </c>
      <c r="E5423" s="8">
        <f t="shared" si="1"/>
        <v>0.05219384618</v>
      </c>
      <c r="F5423" s="8"/>
    </row>
    <row r="5424">
      <c r="A5424" s="10">
        <v>44800.916666666664</v>
      </c>
      <c r="B5424" s="11">
        <v>316.54</v>
      </c>
      <c r="C5424" s="11">
        <v>348.83589</v>
      </c>
      <c r="D5424" s="11">
        <v>0.0925819014780846</v>
      </c>
      <c r="E5424" s="8">
        <f t="shared" si="1"/>
        <v>0.05585034003</v>
      </c>
      <c r="F5424" s="8"/>
    </row>
    <row r="5425">
      <c r="A5425" s="10">
        <v>44800.958333333336</v>
      </c>
      <c r="B5425" s="11">
        <v>309.95</v>
      </c>
      <c r="C5425" s="11">
        <v>350.5864</v>
      </c>
      <c r="D5425" s="11">
        <v>0.115909801407014</v>
      </c>
      <c r="E5425" s="8">
        <f t="shared" si="1"/>
        <v>0.06066053285</v>
      </c>
      <c r="F5425" s="8"/>
    </row>
    <row r="5426">
      <c r="A5426" s="10">
        <v>44801.0</v>
      </c>
      <c r="B5426" s="11">
        <v>306.0</v>
      </c>
      <c r="C5426" s="11">
        <v>342.601</v>
      </c>
      <c r="D5426" s="11">
        <v>0.106832729618419</v>
      </c>
      <c r="E5426" s="8">
        <f t="shared" si="1"/>
        <v>0.064548003</v>
      </c>
      <c r="F5426" s="8"/>
    </row>
    <row r="5427">
      <c r="A5427" s="10">
        <v>44801.041666666664</v>
      </c>
      <c r="B5427" s="11">
        <v>328.96</v>
      </c>
      <c r="C5427" s="11">
        <v>331.86025</v>
      </c>
      <c r="D5427" s="11">
        <v>0.0087393714673572</v>
      </c>
      <c r="E5427" s="8">
        <f t="shared" si="1"/>
        <v>0.0616991927</v>
      </c>
      <c r="F5427" s="8"/>
    </row>
    <row r="5428">
      <c r="A5428" s="10">
        <v>44801.083333333336</v>
      </c>
      <c r="B5428" s="11">
        <v>330.71</v>
      </c>
      <c r="C5428" s="11">
        <v>315.03372</v>
      </c>
      <c r="D5428" s="11">
        <v>0.0497606414957737</v>
      </c>
      <c r="E5428" s="8">
        <f t="shared" si="1"/>
        <v>0.05899673158</v>
      </c>
      <c r="F5428" s="8"/>
    </row>
    <row r="5429">
      <c r="A5429" s="10">
        <v>44801.125</v>
      </c>
      <c r="B5429" s="11">
        <v>315.85</v>
      </c>
      <c r="C5429" s="11">
        <v>295.19117</v>
      </c>
      <c r="D5429" s="11">
        <v>0.0699845798233057</v>
      </c>
      <c r="E5429" s="8">
        <f t="shared" si="1"/>
        <v>0.05739629929</v>
      </c>
      <c r="F5429" s="8"/>
    </row>
    <row r="5430">
      <c r="A5430" s="10">
        <v>44801.166666666664</v>
      </c>
      <c r="B5430" s="11">
        <v>298.4</v>
      </c>
      <c r="C5430" s="11">
        <v>275.11229</v>
      </c>
      <c r="D5430" s="11">
        <v>0.0846480177239628</v>
      </c>
      <c r="E5430" s="8">
        <f t="shared" si="1"/>
        <v>0.05797551494</v>
      </c>
      <c r="F5430" s="8"/>
    </row>
    <row r="5431">
      <c r="A5431" s="10">
        <v>44801.208333333336</v>
      </c>
      <c r="B5431" s="11">
        <v>273.87</v>
      </c>
      <c r="C5431" s="11">
        <v>258.02992</v>
      </c>
      <c r="D5431" s="11">
        <v>0.0613885397476385</v>
      </c>
      <c r="E5431" s="8">
        <f t="shared" si="1"/>
        <v>0.05866503858</v>
      </c>
      <c r="F5431" s="8"/>
    </row>
    <row r="5432">
      <c r="A5432" s="10">
        <v>44801.25</v>
      </c>
      <c r="B5432" s="11">
        <v>263.44</v>
      </c>
      <c r="C5432" s="11">
        <v>246.56065</v>
      </c>
      <c r="D5432" s="11">
        <v>0.0684592208854088</v>
      </c>
      <c r="E5432" s="8">
        <f t="shared" si="1"/>
        <v>0.06089918594</v>
      </c>
      <c r="F5432" s="8"/>
    </row>
    <row r="5433">
      <c r="A5433" s="10">
        <v>44801.291666666664</v>
      </c>
      <c r="B5433" s="11">
        <v>250.62</v>
      </c>
      <c r="C5433" s="11">
        <v>240.14083</v>
      </c>
      <c r="D5433" s="11">
        <v>0.0436376021520372</v>
      </c>
      <c r="E5433" s="8">
        <f t="shared" si="1"/>
        <v>0.06199690662</v>
      </c>
      <c r="F5433" s="8"/>
    </row>
    <row r="5434">
      <c r="A5434" s="10">
        <v>44801.333333333336</v>
      </c>
      <c r="B5434" s="11">
        <v>244.1</v>
      </c>
      <c r="C5434" s="11">
        <v>238.6294</v>
      </c>
      <c r="D5434" s="11">
        <v>0.0229250880235209</v>
      </c>
      <c r="E5434" s="8">
        <f t="shared" si="1"/>
        <v>0.06258680836</v>
      </c>
      <c r="F5434" s="8"/>
    </row>
    <row r="5435">
      <c r="A5435" s="10">
        <v>44801.375</v>
      </c>
      <c r="B5435" s="11">
        <v>248.29</v>
      </c>
      <c r="C5435" s="11">
        <v>241.36498</v>
      </c>
      <c r="D5435" s="11">
        <v>0.0286910719193811</v>
      </c>
      <c r="E5435" s="8">
        <f t="shared" si="1"/>
        <v>0.06356390974</v>
      </c>
      <c r="F5435" s="8"/>
    </row>
    <row r="5436">
      <c r="A5436" s="10">
        <v>44801.416666666664</v>
      </c>
      <c r="B5436" s="11">
        <v>260.61</v>
      </c>
      <c r="C5436" s="11">
        <v>247.76341</v>
      </c>
      <c r="D5436" s="11">
        <v>0.0518502308310981</v>
      </c>
      <c r="E5436" s="8">
        <f t="shared" si="1"/>
        <v>0.06525682338</v>
      </c>
      <c r="F5436" s="8"/>
    </row>
    <row r="5437">
      <c r="A5437" s="10">
        <v>44801.458333333336</v>
      </c>
      <c r="B5437" s="11">
        <v>269.13</v>
      </c>
      <c r="C5437" s="11">
        <v>257.21917</v>
      </c>
      <c r="D5437" s="11">
        <v>0.0463061520647935</v>
      </c>
      <c r="E5437" s="8">
        <f t="shared" si="1"/>
        <v>0.066620878</v>
      </c>
      <c r="F5437" s="8"/>
    </row>
    <row r="5438">
      <c r="A5438" s="10">
        <v>44801.5</v>
      </c>
      <c r="B5438" s="11">
        <v>272.91</v>
      </c>
      <c r="C5438" s="11">
        <v>267.19207</v>
      </c>
      <c r="D5438" s="11">
        <v>0.0214000737372184</v>
      </c>
      <c r="E5438" s="8">
        <f t="shared" si="1"/>
        <v>0.06721963778</v>
      </c>
      <c r="F5438" s="8"/>
    </row>
    <row r="5439">
      <c r="A5439" s="10">
        <v>44801.541666666664</v>
      </c>
      <c r="B5439" s="11">
        <v>272.7</v>
      </c>
      <c r="C5439" s="11">
        <v>275.34456</v>
      </c>
      <c r="D5439" s="11">
        <v>0.00960454784361824</v>
      </c>
      <c r="E5439" s="8">
        <f t="shared" si="1"/>
        <v>0.067262876</v>
      </c>
      <c r="F5439" s="8"/>
    </row>
    <row r="5440">
      <c r="A5440" s="10">
        <v>44801.583333333336</v>
      </c>
      <c r="B5440" s="11">
        <v>257.87</v>
      </c>
      <c r="C5440" s="11">
        <v>282.28469</v>
      </c>
      <c r="D5440" s="11">
        <v>0.0864896002684382</v>
      </c>
      <c r="E5440" s="8">
        <f t="shared" si="1"/>
        <v>0.06874496541</v>
      </c>
      <c r="F5440" s="8"/>
    </row>
    <row r="5441">
      <c r="A5441" s="10">
        <v>44801.625</v>
      </c>
      <c r="B5441" s="11">
        <v>242.79</v>
      </c>
      <c r="C5441" s="11">
        <v>289.64752</v>
      </c>
      <c r="D5441" s="11">
        <v>0.161774283446307</v>
      </c>
      <c r="E5441" s="8">
        <f t="shared" si="1"/>
        <v>0.07123452777</v>
      </c>
      <c r="F5441" s="8"/>
    </row>
    <row r="5442">
      <c r="A5442" s="10">
        <v>44801.666666666664</v>
      </c>
      <c r="B5442" s="11">
        <v>257.7</v>
      </c>
      <c r="C5442" s="11">
        <v>295.70405</v>
      </c>
      <c r="D5442" s="11">
        <v>0.128520559660917</v>
      </c>
      <c r="E5442" s="8">
        <f t="shared" si="1"/>
        <v>0.07112133021</v>
      </c>
      <c r="F5442" s="8"/>
    </row>
    <row r="5443">
      <c r="A5443" s="10">
        <v>44801.708333333336</v>
      </c>
      <c r="B5443" s="11">
        <v>286.62</v>
      </c>
      <c r="C5443" s="11">
        <v>303.06404</v>
      </c>
      <c r="D5443" s="11">
        <v>0.0542592912045915</v>
      </c>
      <c r="E5443" s="8">
        <f t="shared" si="1"/>
        <v>0.06864408273</v>
      </c>
      <c r="F5443" s="8"/>
    </row>
    <row r="5444">
      <c r="A5444" s="10">
        <v>44801.75</v>
      </c>
      <c r="B5444" s="11">
        <v>302.9</v>
      </c>
      <c r="C5444" s="11">
        <v>311.16771</v>
      </c>
      <c r="D5444" s="11">
        <v>0.0265699484049936</v>
      </c>
      <c r="E5444" s="8">
        <f t="shared" si="1"/>
        <v>0.0660802356</v>
      </c>
      <c r="F5444" s="8"/>
    </row>
    <row r="5445">
      <c r="A5445" s="10">
        <v>44801.791666666664</v>
      </c>
      <c r="B5445" s="11">
        <v>312.29</v>
      </c>
      <c r="C5445" s="11">
        <v>317.45762</v>
      </c>
      <c r="D5445" s="11">
        <v>0.0162781413153667</v>
      </c>
      <c r="E5445" s="8">
        <f t="shared" si="1"/>
        <v>0.06304801483</v>
      </c>
      <c r="F5445" s="8"/>
    </row>
    <row r="5446">
      <c r="A5446" s="10">
        <v>44801.833333333336</v>
      </c>
      <c r="B5446" s="11">
        <v>317.66</v>
      </c>
      <c r="C5446" s="11">
        <v>321.35597</v>
      </c>
      <c r="D5446" s="11">
        <v>0.0115011711156322</v>
      </c>
      <c r="E5446" s="8">
        <f t="shared" si="1"/>
        <v>0.06029601016</v>
      </c>
      <c r="F5446" s="8"/>
    </row>
    <row r="5447">
      <c r="A5447" s="10">
        <v>44801.875</v>
      </c>
      <c r="B5447" s="11">
        <v>319.67</v>
      </c>
      <c r="C5447" s="11">
        <v>324.38721</v>
      </c>
      <c r="D5447" s="11">
        <v>0.0145419111931076</v>
      </c>
      <c r="E5447" s="8">
        <f t="shared" si="1"/>
        <v>0.0576106032</v>
      </c>
      <c r="F5447" s="8"/>
    </row>
    <row r="5448">
      <c r="A5448" s="10">
        <v>44801.916666666664</v>
      </c>
      <c r="B5448" s="11">
        <v>324.52</v>
      </c>
      <c r="C5448" s="11">
        <v>327.49424</v>
      </c>
      <c r="D5448" s="11">
        <v>0.00908180858387008</v>
      </c>
      <c r="E5448" s="8">
        <f t="shared" si="1"/>
        <v>0.05413143266</v>
      </c>
      <c r="F5448" s="8"/>
    </row>
    <row r="5449">
      <c r="A5449" s="10">
        <v>44801.958333333336</v>
      </c>
      <c r="B5449" s="11">
        <v>314.27</v>
      </c>
      <c r="C5449" s="11">
        <v>330.56344</v>
      </c>
      <c r="D5449" s="11">
        <v>0.0492899033238522</v>
      </c>
      <c r="E5449" s="8">
        <f t="shared" si="1"/>
        <v>0.05135560358</v>
      </c>
      <c r="F5449" s="8"/>
    </row>
    <row r="5450">
      <c r="A5450" s="10">
        <v>44802.0</v>
      </c>
      <c r="B5450" s="11">
        <v>293.74</v>
      </c>
      <c r="C5450" s="11">
        <v>339.61762</v>
      </c>
      <c r="D5450" s="11">
        <v>0.135086100656379</v>
      </c>
      <c r="E5450" s="8">
        <f t="shared" si="1"/>
        <v>0.05253282737</v>
      </c>
      <c r="F5450" s="8"/>
    </row>
    <row r="5451">
      <c r="A5451" s="10">
        <v>44802.041666666664</v>
      </c>
      <c r="B5451" s="11">
        <v>299.23</v>
      </c>
      <c r="C5451" s="11">
        <v>326.37079</v>
      </c>
      <c r="D5451" s="11">
        <v>0.0831593721974934</v>
      </c>
      <c r="E5451" s="8">
        <f t="shared" si="1"/>
        <v>0.05563366073</v>
      </c>
      <c r="F5451" s="8"/>
    </row>
    <row r="5452">
      <c r="A5452" s="10">
        <v>44802.083333333336</v>
      </c>
      <c r="B5452" s="11">
        <v>316.54</v>
      </c>
      <c r="C5452" s="11">
        <v>308.76375</v>
      </c>
      <c r="D5452" s="11">
        <v>0.0251851132135815</v>
      </c>
      <c r="E5452" s="8">
        <f t="shared" si="1"/>
        <v>0.05460968039</v>
      </c>
      <c r="F5452" s="8"/>
    </row>
    <row r="5453">
      <c r="A5453" s="10">
        <v>44802.125</v>
      </c>
      <c r="B5453" s="11">
        <v>306.16</v>
      </c>
      <c r="C5453" s="11">
        <v>289.91676</v>
      </c>
      <c r="D5453" s="11">
        <v>0.0560272541677135</v>
      </c>
      <c r="E5453" s="8">
        <f t="shared" si="1"/>
        <v>0.05402812515</v>
      </c>
      <c r="F5453" s="8"/>
    </row>
    <row r="5454">
      <c r="A5454" s="10">
        <v>44802.166666666664</v>
      </c>
      <c r="B5454" s="11">
        <v>298.78</v>
      </c>
      <c r="C5454" s="11">
        <v>272.14184</v>
      </c>
      <c r="D5454" s="11">
        <v>0.0978833684669728</v>
      </c>
      <c r="E5454" s="8">
        <f t="shared" si="1"/>
        <v>0.0545795981</v>
      </c>
      <c r="F5454" s="8"/>
    </row>
    <row r="5455">
      <c r="A5455" s="10">
        <v>44802.208333333336</v>
      </c>
      <c r="B5455" s="11">
        <v>301.47</v>
      </c>
      <c r="C5455" s="11">
        <v>257.77452</v>
      </c>
      <c r="D5455" s="11">
        <v>0.169510469847834</v>
      </c>
      <c r="E5455" s="8">
        <f t="shared" si="1"/>
        <v>0.05908467852</v>
      </c>
      <c r="F5455" s="8"/>
    </row>
    <row r="5456">
      <c r="A5456" s="10">
        <v>44802.25</v>
      </c>
      <c r="B5456" s="11">
        <v>295.83</v>
      </c>
      <c r="C5456" s="11">
        <v>248.9077</v>
      </c>
      <c r="D5456" s="11">
        <v>0.18851285034573</v>
      </c>
      <c r="E5456" s="8">
        <f t="shared" si="1"/>
        <v>0.06408691308</v>
      </c>
      <c r="F5456" s="8"/>
    </row>
    <row r="5457">
      <c r="A5457" s="10">
        <v>44802.291666666664</v>
      </c>
      <c r="B5457" s="11">
        <v>302.26</v>
      </c>
      <c r="C5457" s="11">
        <v>245.3428</v>
      </c>
      <c r="D5457" s="11">
        <v>0.23199050471422</v>
      </c>
      <c r="E5457" s="8">
        <f t="shared" si="1"/>
        <v>0.07193495069</v>
      </c>
      <c r="F5457" s="8"/>
    </row>
    <row r="5458">
      <c r="A5458" s="10">
        <v>44802.333333333336</v>
      </c>
      <c r="B5458" s="11">
        <v>309.86</v>
      </c>
      <c r="C5458" s="11">
        <v>246.57684</v>
      </c>
      <c r="D5458" s="11">
        <v>0.25664681240947</v>
      </c>
      <c r="E5458" s="8">
        <f t="shared" si="1"/>
        <v>0.08167335587</v>
      </c>
      <c r="F5458" s="8"/>
    </row>
    <row r="5459">
      <c r="A5459" s="10">
        <v>44802.375</v>
      </c>
      <c r="B5459" s="11">
        <v>318.03</v>
      </c>
      <c r="C5459" s="11">
        <v>251.01062</v>
      </c>
      <c r="D5459" s="11">
        <v>0.266998185176388</v>
      </c>
      <c r="E5459" s="8">
        <f t="shared" si="1"/>
        <v>0.09160281892</v>
      </c>
      <c r="F5459" s="8"/>
    </row>
    <row r="5460">
      <c r="A5460" s="10">
        <v>44802.416666666664</v>
      </c>
      <c r="B5460" s="11">
        <v>322.78</v>
      </c>
      <c r="C5460" s="11">
        <v>257.75854</v>
      </c>
      <c r="D5460" s="11">
        <v>0.252257248198255</v>
      </c>
      <c r="E5460" s="8">
        <f t="shared" si="1"/>
        <v>0.09995311131</v>
      </c>
      <c r="F5460" s="8"/>
    </row>
    <row r="5461">
      <c r="A5461" s="10">
        <v>44802.458333333336</v>
      </c>
      <c r="B5461" s="11">
        <v>329.95</v>
      </c>
      <c r="C5461" s="11">
        <v>266.41756</v>
      </c>
      <c r="D5461" s="11">
        <v>0.238469416205148</v>
      </c>
      <c r="E5461" s="8">
        <f t="shared" si="1"/>
        <v>0.107959914</v>
      </c>
      <c r="F5461" s="8"/>
    </row>
    <row r="5462">
      <c r="A5462" s="10">
        <v>44802.5</v>
      </c>
      <c r="B5462" s="11">
        <v>331.06</v>
      </c>
      <c r="C5462" s="11">
        <v>274.82944</v>
      </c>
      <c r="D5462" s="11">
        <v>0.204601661306736</v>
      </c>
      <c r="E5462" s="8">
        <f t="shared" si="1"/>
        <v>0.1155933135</v>
      </c>
      <c r="F5462" s="8"/>
    </row>
    <row r="5463">
      <c r="A5463" s="10">
        <v>44802.541666666664</v>
      </c>
      <c r="B5463" s="11">
        <v>332.84</v>
      </c>
      <c r="C5463" s="11">
        <v>281.5516</v>
      </c>
      <c r="D5463" s="11">
        <v>0.182163411609097</v>
      </c>
      <c r="E5463" s="8">
        <f t="shared" si="1"/>
        <v>0.1227832661</v>
      </c>
      <c r="F5463" s="8"/>
    </row>
    <row r="5464">
      <c r="A5464" s="10">
        <v>44802.583333333336</v>
      </c>
      <c r="B5464" s="11">
        <v>318.02</v>
      </c>
      <c r="C5464" s="11">
        <v>288.32748</v>
      </c>
      <c r="D5464" s="11">
        <v>0.102981928742969</v>
      </c>
      <c r="E5464" s="8">
        <f t="shared" si="1"/>
        <v>0.1234704465</v>
      </c>
      <c r="F5464" s="8"/>
    </row>
    <row r="5465">
      <c r="A5465" s="10">
        <v>44802.625</v>
      </c>
      <c r="B5465" s="11">
        <v>293.23</v>
      </c>
      <c r="C5465" s="11">
        <v>297.75278</v>
      </c>
      <c r="D5465" s="11">
        <v>0.0151897154411117</v>
      </c>
      <c r="E5465" s="8">
        <f t="shared" si="1"/>
        <v>0.1173627561</v>
      </c>
      <c r="F5465" s="8"/>
    </row>
    <row r="5466">
      <c r="A5466" s="10">
        <v>44802.666666666664</v>
      </c>
      <c r="B5466" s="11">
        <v>293.68</v>
      </c>
      <c r="C5466" s="11">
        <v>307.63523</v>
      </c>
      <c r="D5466" s="11">
        <v>0.0453629124336636</v>
      </c>
      <c r="E5466" s="8">
        <f t="shared" si="1"/>
        <v>0.1138978542</v>
      </c>
      <c r="F5466" s="8"/>
    </row>
    <row r="5467">
      <c r="A5467" s="10">
        <v>44802.708333333336</v>
      </c>
      <c r="B5467" s="11">
        <v>309.52</v>
      </c>
      <c r="C5467" s="11">
        <v>319.18397</v>
      </c>
      <c r="D5467" s="11">
        <v>0.0302771157336003</v>
      </c>
      <c r="E5467" s="8">
        <f t="shared" si="1"/>
        <v>0.1128985969</v>
      </c>
      <c r="F5467" s="8"/>
    </row>
    <row r="5468">
      <c r="A5468" s="10">
        <v>44802.75</v>
      </c>
      <c r="B5468" s="11">
        <v>324.02</v>
      </c>
      <c r="C5468" s="11">
        <v>330.9326</v>
      </c>
      <c r="D5468" s="11">
        <v>0.0208882412914291</v>
      </c>
      <c r="E5468" s="8">
        <f t="shared" si="1"/>
        <v>0.1126618591</v>
      </c>
      <c r="F5468" s="8"/>
    </row>
    <row r="5469">
      <c r="A5469" s="10">
        <v>44802.791666666664</v>
      </c>
      <c r="B5469" s="11">
        <v>331.32</v>
      </c>
      <c r="C5469" s="11">
        <v>340.44124</v>
      </c>
      <c r="D5469" s="11">
        <v>0.0267924062313954</v>
      </c>
      <c r="E5469" s="8">
        <f t="shared" si="1"/>
        <v>0.1130999534</v>
      </c>
      <c r="F5469" s="8"/>
    </row>
    <row r="5470">
      <c r="A5470" s="10">
        <v>44802.833333333336</v>
      </c>
      <c r="B5470" s="11">
        <v>329.54</v>
      </c>
      <c r="C5470" s="11">
        <v>346.57193</v>
      </c>
      <c r="D5470" s="11">
        <v>0.0491439973225759</v>
      </c>
      <c r="E5470" s="8">
        <f t="shared" si="1"/>
        <v>0.1146684045</v>
      </c>
      <c r="F5470" s="8"/>
    </row>
    <row r="5471">
      <c r="A5471" s="10">
        <v>44802.875</v>
      </c>
      <c r="B5471" s="11">
        <v>325.89</v>
      </c>
      <c r="C5471" s="11">
        <v>349.82208</v>
      </c>
      <c r="D5471" s="11">
        <v>0.068412148255479</v>
      </c>
      <c r="E5471" s="8">
        <f t="shared" si="1"/>
        <v>0.1169129977</v>
      </c>
      <c r="F5471" s="8"/>
    </row>
    <row r="5472">
      <c r="A5472" s="10">
        <v>44802.916666666664</v>
      </c>
      <c r="B5472" s="11">
        <v>318.61</v>
      </c>
      <c r="C5472" s="11">
        <v>350.62976</v>
      </c>
      <c r="D5472" s="11">
        <v>0.0913207139063152</v>
      </c>
      <c r="E5472" s="8">
        <f t="shared" si="1"/>
        <v>0.1203396188</v>
      </c>
      <c r="F5472" s="8"/>
    </row>
    <row r="5473">
      <c r="A5473" s="10">
        <v>44802.958333333336</v>
      </c>
      <c r="B5473" s="11">
        <v>320.48</v>
      </c>
      <c r="C5473" s="11">
        <v>349.40662</v>
      </c>
      <c r="D5473" s="11">
        <v>0.0827878418560013</v>
      </c>
      <c r="E5473" s="8">
        <f t="shared" si="1"/>
        <v>0.1217353662</v>
      </c>
      <c r="F5473" s="8"/>
    </row>
    <row r="5474">
      <c r="A5474" s="10">
        <v>44800.0</v>
      </c>
      <c r="B5474" s="11">
        <v>357.83</v>
      </c>
      <c r="C5474" s="11">
        <v>354.53926</v>
      </c>
      <c r="D5474" s="11">
        <v>0.00928173652757094</v>
      </c>
      <c r="E5474" s="8">
        <f t="shared" si="1"/>
        <v>0.1164935177</v>
      </c>
      <c r="F5474" s="8"/>
    </row>
    <row r="5475">
      <c r="A5475" s="10">
        <v>44800.041666666664</v>
      </c>
      <c r="B5475" s="11">
        <v>373.8</v>
      </c>
      <c r="C5475" s="11">
        <v>352.77105</v>
      </c>
      <c r="D5475" s="11">
        <v>0.0596107588760472</v>
      </c>
      <c r="E5475" s="8">
        <f t="shared" si="1"/>
        <v>0.1155123255</v>
      </c>
      <c r="F5475" s="8"/>
    </row>
    <row r="5476">
      <c r="A5476" s="10">
        <v>44800.083333333336</v>
      </c>
      <c r="B5476" s="11">
        <v>375.01</v>
      </c>
      <c r="C5476" s="11">
        <v>346.12517</v>
      </c>
      <c r="D5476" s="11">
        <v>0.0834519777917334</v>
      </c>
      <c r="E5476" s="8">
        <f t="shared" si="1"/>
        <v>0.1179401115</v>
      </c>
      <c r="F5476" s="8"/>
    </row>
    <row r="5477">
      <c r="A5477" s="10">
        <v>44800.125</v>
      </c>
      <c r="B5477" s="11">
        <v>357.8</v>
      </c>
      <c r="C5477" s="11">
        <v>334.85837</v>
      </c>
      <c r="D5477" s="11">
        <v>0.0685114426137833</v>
      </c>
      <c r="E5477" s="8">
        <f t="shared" si="1"/>
        <v>0.1184602861</v>
      </c>
      <c r="F5477" s="8"/>
    </row>
    <row r="5478">
      <c r="A5478" s="10">
        <v>44800.166666666664</v>
      </c>
      <c r="B5478" s="11">
        <v>329.99</v>
      </c>
      <c r="C5478" s="11">
        <v>321.81743</v>
      </c>
      <c r="D5478" s="11">
        <v>0.0253950508522798</v>
      </c>
      <c r="E5478" s="8">
        <f t="shared" si="1"/>
        <v>0.1154399395</v>
      </c>
      <c r="F5478" s="8"/>
    </row>
    <row r="5479">
      <c r="A5479" s="10">
        <v>44800.208333333336</v>
      </c>
      <c r="B5479" s="11">
        <v>308.19</v>
      </c>
      <c r="C5479" s="11">
        <v>309.96913</v>
      </c>
      <c r="D5479" s="11">
        <v>0.00573970059534641</v>
      </c>
      <c r="E5479" s="8">
        <f t="shared" si="1"/>
        <v>0.1086161574</v>
      </c>
      <c r="F5479" s="8"/>
    </row>
    <row r="5480">
      <c r="A5480" s="10">
        <v>44800.25</v>
      </c>
      <c r="B5480" s="11">
        <v>290.37</v>
      </c>
      <c r="C5480" s="11">
        <v>302.07752</v>
      </c>
      <c r="D5480" s="11">
        <v>0.0387566741146444</v>
      </c>
      <c r="E5480" s="8">
        <f t="shared" si="1"/>
        <v>0.1023763168</v>
      </c>
      <c r="F5480" s="8"/>
    </row>
    <row r="5481">
      <c r="A5481" s="10">
        <v>44800.291666666664</v>
      </c>
      <c r="B5481" s="11">
        <v>287.43</v>
      </c>
      <c r="C5481" s="11">
        <v>298.68187</v>
      </c>
      <c r="D5481" s="11">
        <v>0.0376717542313498</v>
      </c>
      <c r="E5481" s="8">
        <f t="shared" si="1"/>
        <v>0.09427970216</v>
      </c>
      <c r="F5481" s="8"/>
    </row>
    <row r="5482">
      <c r="A5482" s="10">
        <v>44800.333333333336</v>
      </c>
      <c r="B5482" s="11">
        <v>286.28</v>
      </c>
      <c r="C5482" s="11">
        <v>299.62583</v>
      </c>
      <c r="D5482" s="11">
        <v>0.0445416538353854</v>
      </c>
      <c r="E5482" s="8">
        <f t="shared" si="1"/>
        <v>0.08544198721</v>
      </c>
      <c r="F5482" s="8"/>
    </row>
    <row r="5483">
      <c r="A5483" s="10">
        <v>44800.375</v>
      </c>
      <c r="B5483" s="11">
        <v>286.75</v>
      </c>
      <c r="C5483" s="11">
        <v>303.56519</v>
      </c>
      <c r="D5483" s="11">
        <v>0.0553923524630738</v>
      </c>
      <c r="E5483" s="8">
        <f t="shared" si="1"/>
        <v>0.07662507752</v>
      </c>
      <c r="F5483" s="8"/>
    </row>
    <row r="5484">
      <c r="A5484" s="10">
        <v>44800.416666666664</v>
      </c>
      <c r="B5484" s="11">
        <v>298.94</v>
      </c>
      <c r="C5484" s="11">
        <v>309.83449</v>
      </c>
      <c r="D5484" s="11">
        <v>0.0351622893887637</v>
      </c>
      <c r="E5484" s="8">
        <f t="shared" si="1"/>
        <v>0.06757945423</v>
      </c>
      <c r="F5484" s="8"/>
    </row>
    <row r="5485">
      <c r="A5485" s="10">
        <v>44800.458333333336</v>
      </c>
      <c r="B5485" s="11">
        <v>309.82</v>
      </c>
      <c r="C5485" s="11">
        <v>317.67045</v>
      </c>
      <c r="D5485" s="11">
        <v>0.0247125598241826</v>
      </c>
      <c r="E5485" s="8">
        <f t="shared" si="1"/>
        <v>0.05867291855</v>
      </c>
      <c r="F5485" s="8"/>
    </row>
    <row r="5486">
      <c r="A5486" s="10">
        <v>44800.5</v>
      </c>
      <c r="B5486" s="11">
        <v>312.91</v>
      </c>
      <c r="C5486" s="11">
        <v>323.84989</v>
      </c>
      <c r="D5486" s="11">
        <v>0.03378074329437</v>
      </c>
      <c r="E5486" s="8">
        <f t="shared" si="1"/>
        <v>0.0515553803</v>
      </c>
      <c r="F5486" s="8"/>
    </row>
    <row r="5487">
      <c r="A5487" s="10">
        <v>44800.541666666664</v>
      </c>
      <c r="B5487" s="11">
        <v>318.98</v>
      </c>
      <c r="C5487" s="11">
        <v>326.8567</v>
      </c>
      <c r="D5487" s="11">
        <v>0.0240983281052521</v>
      </c>
      <c r="E5487" s="8">
        <f t="shared" si="1"/>
        <v>0.04496933516</v>
      </c>
      <c r="F5487" s="8"/>
    </row>
    <row r="5488">
      <c r="A5488" s="10">
        <v>44800.583333333336</v>
      </c>
      <c r="B5488" s="11">
        <v>309.51</v>
      </c>
      <c r="C5488" s="11">
        <v>327.16302</v>
      </c>
      <c r="D5488" s="11">
        <v>0.0539578709109606</v>
      </c>
      <c r="E5488" s="8">
        <f t="shared" si="1"/>
        <v>0.04292666608</v>
      </c>
      <c r="F5488" s="8"/>
    </row>
    <row r="5489">
      <c r="A5489" s="10">
        <v>44800.625</v>
      </c>
      <c r="B5489" s="11">
        <v>297.25</v>
      </c>
      <c r="C5489" s="11">
        <v>327.83452</v>
      </c>
      <c r="D5489" s="11">
        <v>0.093292555036608</v>
      </c>
      <c r="E5489" s="8">
        <f t="shared" si="1"/>
        <v>0.04618095106</v>
      </c>
      <c r="F5489" s="8"/>
    </row>
    <row r="5490">
      <c r="A5490" s="10">
        <v>44800.666666666664</v>
      </c>
      <c r="B5490" s="11">
        <v>290.96</v>
      </c>
      <c r="C5490" s="11">
        <v>328.72921</v>
      </c>
      <c r="D5490" s="11">
        <v>0.114894596680349</v>
      </c>
      <c r="E5490" s="8">
        <f t="shared" si="1"/>
        <v>0.04907810457</v>
      </c>
      <c r="F5490" s="8"/>
    </row>
    <row r="5491">
      <c r="A5491" s="10">
        <v>44800.708333333336</v>
      </c>
      <c r="B5491" s="11">
        <v>299.99</v>
      </c>
      <c r="C5491" s="11">
        <v>331.04223</v>
      </c>
      <c r="D5491" s="11">
        <v>0.0938014162120645</v>
      </c>
      <c r="E5491" s="8">
        <f t="shared" si="1"/>
        <v>0.05172495043</v>
      </c>
      <c r="F5491" s="8"/>
    </row>
    <row r="5492">
      <c r="A5492" s="10">
        <v>44800.75</v>
      </c>
      <c r="B5492" s="11">
        <v>310.87</v>
      </c>
      <c r="C5492" s="11">
        <v>333.76567</v>
      </c>
      <c r="D5492" s="11">
        <v>0.0685980376591756</v>
      </c>
      <c r="E5492" s="8">
        <f t="shared" si="1"/>
        <v>0.05371285861</v>
      </c>
      <c r="F5492" s="8"/>
    </row>
    <row r="5493">
      <c r="A5493" s="10">
        <v>44800.791666666664</v>
      </c>
      <c r="B5493" s="11">
        <v>312.04</v>
      </c>
      <c r="C5493" s="11">
        <v>336.9655</v>
      </c>
      <c r="D5493" s="11">
        <v>0.0739704806575153</v>
      </c>
      <c r="E5493" s="8">
        <f t="shared" si="1"/>
        <v>0.05567861171</v>
      </c>
      <c r="F5493" s="8"/>
    </row>
    <row r="5494">
      <c r="A5494" s="10">
        <v>44800.833333333336</v>
      </c>
      <c r="B5494" s="11">
        <v>317.65</v>
      </c>
      <c r="C5494" s="11">
        <v>340.9555</v>
      </c>
      <c r="D5494" s="11">
        <v>0.0683534948109064</v>
      </c>
      <c r="E5494" s="8">
        <f t="shared" si="1"/>
        <v>0.05647900744</v>
      </c>
      <c r="F5494" s="8"/>
    </row>
    <row r="5495">
      <c r="A5495" s="10">
        <v>44800.875</v>
      </c>
      <c r="B5495" s="11">
        <v>319.17</v>
      </c>
      <c r="C5495" s="11">
        <v>345.72614</v>
      </c>
      <c r="D5495" s="11">
        <v>0.0768126471431982</v>
      </c>
      <c r="E5495" s="8">
        <f t="shared" si="1"/>
        <v>0.05682902822</v>
      </c>
      <c r="F5495" s="8"/>
    </row>
    <row r="5496">
      <c r="A5496" s="10">
        <v>44800.916666666664</v>
      </c>
      <c r="B5496" s="11">
        <v>316.54</v>
      </c>
      <c r="C5496" s="11">
        <v>350.23175</v>
      </c>
      <c r="D5496" s="11">
        <v>0.0961984457434254</v>
      </c>
      <c r="E5496" s="8">
        <f t="shared" si="1"/>
        <v>0.05703226705</v>
      </c>
      <c r="F5496" s="8"/>
    </row>
    <row r="5497">
      <c r="A5497" s="10">
        <v>44800.958333333336</v>
      </c>
      <c r="B5497" s="11">
        <v>309.95</v>
      </c>
      <c r="C5497" s="11">
        <v>353.45466</v>
      </c>
      <c r="D5497" s="11">
        <v>0.123084131922323</v>
      </c>
      <c r="E5497" s="8">
        <f t="shared" si="1"/>
        <v>0.05871127914</v>
      </c>
      <c r="F5497" s="8"/>
    </row>
    <row r="5498">
      <c r="A5498" s="10">
        <v>44801.0</v>
      </c>
      <c r="B5498" s="11">
        <v>306.0</v>
      </c>
      <c r="C5498" s="11">
        <v>343.29202</v>
      </c>
      <c r="D5498" s="11">
        <v>0.10863060551189</v>
      </c>
      <c r="E5498" s="8">
        <f t="shared" si="1"/>
        <v>0.06285081534</v>
      </c>
      <c r="F5498" s="8"/>
    </row>
    <row r="5499">
      <c r="A5499" s="10">
        <v>44801.041666666664</v>
      </c>
      <c r="B5499" s="11">
        <v>328.96</v>
      </c>
      <c r="C5499" s="11">
        <v>340.02317</v>
      </c>
      <c r="D5499" s="11">
        <v>0.0325365180261098</v>
      </c>
      <c r="E5499" s="8">
        <f t="shared" si="1"/>
        <v>0.06172272198</v>
      </c>
      <c r="F5499" s="8"/>
    </row>
    <row r="5500">
      <c r="A5500" s="10">
        <v>44801.083333333336</v>
      </c>
      <c r="B5500" s="11">
        <v>330.71</v>
      </c>
      <c r="C5500" s="11">
        <v>329.38011</v>
      </c>
      <c r="D5500" s="11">
        <v>0.00403755405874379</v>
      </c>
      <c r="E5500" s="8">
        <f t="shared" si="1"/>
        <v>0.05841378765</v>
      </c>
      <c r="F5500" s="8"/>
    </row>
    <row r="5501">
      <c r="A5501" s="10">
        <v>44801.125</v>
      </c>
      <c r="B5501" s="11">
        <v>315.85</v>
      </c>
      <c r="C5501" s="11">
        <v>313.12563</v>
      </c>
      <c r="D5501" s="11">
        <v>0.00870056532900236</v>
      </c>
      <c r="E5501" s="8">
        <f t="shared" si="1"/>
        <v>0.05592166777</v>
      </c>
      <c r="F5501" s="8"/>
    </row>
    <row r="5502">
      <c r="A5502" s="10">
        <v>44801.166666666664</v>
      </c>
      <c r="B5502" s="11">
        <v>298.4</v>
      </c>
      <c r="C5502" s="11">
        <v>295.60587</v>
      </c>
      <c r="D5502" s="11">
        <v>0.00945221419317551</v>
      </c>
      <c r="E5502" s="8">
        <f t="shared" si="1"/>
        <v>0.05525738291</v>
      </c>
      <c r="F5502" s="8"/>
    </row>
    <row r="5503">
      <c r="A5503" s="10">
        <v>44801.208333333336</v>
      </c>
      <c r="B5503" s="11">
        <v>273.87</v>
      </c>
      <c r="C5503" s="11">
        <v>280.55479</v>
      </c>
      <c r="D5503" s="11">
        <v>0.0238270392745745</v>
      </c>
      <c r="E5503" s="8">
        <f t="shared" si="1"/>
        <v>0.05601102202</v>
      </c>
      <c r="F5503" s="8"/>
    </row>
    <row r="5504">
      <c r="A5504" s="10">
        <v>44801.25</v>
      </c>
      <c r="B5504" s="11">
        <v>263.44</v>
      </c>
      <c r="C5504" s="11">
        <v>270.24385</v>
      </c>
      <c r="D5504" s="11">
        <v>0.0251767061489096</v>
      </c>
      <c r="E5504" s="8">
        <f t="shared" si="1"/>
        <v>0.05544519002</v>
      </c>
      <c r="F5504" s="8"/>
    </row>
    <row r="5505">
      <c r="A5505" s="10">
        <v>44801.291666666664</v>
      </c>
      <c r="B5505" s="11">
        <v>250.62</v>
      </c>
      <c r="C5505" s="11">
        <v>263.69723</v>
      </c>
      <c r="D5505" s="11">
        <v>0.0495918368198254</v>
      </c>
      <c r="E5505" s="8">
        <f t="shared" si="1"/>
        <v>0.05594186013</v>
      </c>
      <c r="F5505" s="8"/>
    </row>
    <row r="5506">
      <c r="A5506" s="10">
        <v>44801.333333333336</v>
      </c>
      <c r="B5506" s="11">
        <v>244.1</v>
      </c>
      <c r="C5506" s="11">
        <v>260.7015</v>
      </c>
      <c r="D5506" s="11">
        <v>0.0636801092437136</v>
      </c>
      <c r="E5506" s="8">
        <f t="shared" si="1"/>
        <v>0.05673929577</v>
      </c>
      <c r="F5506" s="8"/>
    </row>
    <row r="5507">
      <c r="A5507" s="10">
        <v>44801.375</v>
      </c>
      <c r="B5507" s="11">
        <v>248.29</v>
      </c>
      <c r="C5507" s="11">
        <v>261.71483</v>
      </c>
      <c r="D5507" s="11">
        <v>0.0512956411373402</v>
      </c>
      <c r="E5507" s="8">
        <f t="shared" si="1"/>
        <v>0.05656859946</v>
      </c>
      <c r="F5507" s="8"/>
    </row>
    <row r="5508">
      <c r="A5508" s="10">
        <v>44801.416666666664</v>
      </c>
      <c r="B5508" s="11">
        <v>260.61</v>
      </c>
      <c r="C5508" s="11">
        <v>266.79758</v>
      </c>
      <c r="D5508" s="11">
        <v>0.0231920394480338</v>
      </c>
      <c r="E5508" s="8">
        <f t="shared" si="1"/>
        <v>0.05606983905</v>
      </c>
      <c r="F5508" s="8"/>
    </row>
    <row r="5509">
      <c r="A5509" s="10">
        <v>44801.458333333336</v>
      </c>
      <c r="B5509" s="11">
        <v>269.13</v>
      </c>
      <c r="C5509" s="11">
        <v>275.47111</v>
      </c>
      <c r="D5509" s="11">
        <v>0.0230191470895079</v>
      </c>
      <c r="E5509" s="8">
        <f t="shared" si="1"/>
        <v>0.05599928019</v>
      </c>
      <c r="F5509" s="8"/>
    </row>
    <row r="5510">
      <c r="A5510" s="10">
        <v>44801.5</v>
      </c>
      <c r="B5510" s="11">
        <v>272.91</v>
      </c>
      <c r="C5510" s="11">
        <v>284.41583</v>
      </c>
      <c r="D5510" s="11">
        <v>0.0404542531968069</v>
      </c>
      <c r="E5510" s="8">
        <f t="shared" si="1"/>
        <v>0.0562773431</v>
      </c>
      <c r="F5510" s="8"/>
    </row>
    <row r="5511">
      <c r="A5511" s="10">
        <v>44801.541666666664</v>
      </c>
      <c r="B5511" s="11">
        <v>272.7</v>
      </c>
      <c r="C5511" s="11">
        <v>289.83134</v>
      </c>
      <c r="D5511" s="11">
        <v>0.0591079625826524</v>
      </c>
      <c r="E5511" s="8">
        <f t="shared" si="1"/>
        <v>0.05773607787</v>
      </c>
      <c r="F5511" s="8"/>
    </row>
    <row r="5512">
      <c r="A5512" s="10">
        <v>44801.583333333336</v>
      </c>
      <c r="B5512" s="11">
        <v>257.87</v>
      </c>
      <c r="C5512" s="11">
        <v>290.6943</v>
      </c>
      <c r="D5512" s="11">
        <v>0.112916902739406</v>
      </c>
      <c r="E5512" s="8">
        <f t="shared" si="1"/>
        <v>0.06019270419</v>
      </c>
      <c r="F5512" s="8"/>
    </row>
    <row r="5513">
      <c r="A5513" s="10">
        <v>44801.625</v>
      </c>
      <c r="B5513" s="11">
        <v>242.79</v>
      </c>
      <c r="C5513" s="11">
        <v>290.40562</v>
      </c>
      <c r="D5513" s="11">
        <v>0.163962460506101</v>
      </c>
      <c r="E5513" s="8">
        <f t="shared" si="1"/>
        <v>0.06313728359</v>
      </c>
      <c r="F5513" s="8"/>
    </row>
    <row r="5514">
      <c r="A5514" s="10">
        <v>44801.666666666664</v>
      </c>
      <c r="B5514" s="11">
        <v>257.7</v>
      </c>
      <c r="C5514" s="11">
        <v>289.77237</v>
      </c>
      <c r="D5514" s="11">
        <v>0.110681256463478</v>
      </c>
      <c r="E5514" s="8">
        <f t="shared" si="1"/>
        <v>0.06296172775</v>
      </c>
      <c r="F5514" s="8"/>
    </row>
    <row r="5515">
      <c r="A5515" s="10">
        <v>44801.708333333336</v>
      </c>
      <c r="B5515" s="11">
        <v>286.62</v>
      </c>
      <c r="C5515" s="11">
        <v>291.6864</v>
      </c>
      <c r="D5515" s="11">
        <v>0.0173693391258556</v>
      </c>
      <c r="E5515" s="8">
        <f t="shared" si="1"/>
        <v>0.05977705787</v>
      </c>
      <c r="F5515" s="8"/>
    </row>
    <row r="5516">
      <c r="A5516" s="10">
        <v>44801.75</v>
      </c>
      <c r="B5516" s="11">
        <v>302.9</v>
      </c>
      <c r="C5516" s="11">
        <v>295.43764</v>
      </c>
      <c r="D5516" s="11">
        <v>0.0252586637234172</v>
      </c>
      <c r="E5516" s="8">
        <f t="shared" si="1"/>
        <v>0.05797125062</v>
      </c>
      <c r="F5516" s="8"/>
    </row>
    <row r="5517">
      <c r="A5517" s="10">
        <v>44801.791666666664</v>
      </c>
      <c r="B5517" s="11">
        <v>312.29</v>
      </c>
      <c r="C5517" s="11">
        <v>298.67106</v>
      </c>
      <c r="D5517" s="11">
        <v>0.0455984587191005</v>
      </c>
      <c r="E5517" s="8">
        <f t="shared" si="1"/>
        <v>0.05678908304</v>
      </c>
      <c r="F5517" s="8"/>
    </row>
    <row r="5518">
      <c r="A5518" s="10">
        <v>44801.833333333336</v>
      </c>
      <c r="B5518" s="11">
        <v>317.66</v>
      </c>
      <c r="C5518" s="11">
        <v>300.95966</v>
      </c>
      <c r="D5518" s="11">
        <v>0.0554902939483651</v>
      </c>
      <c r="E5518" s="8">
        <f t="shared" si="1"/>
        <v>0.05625311634</v>
      </c>
      <c r="F5518" s="8"/>
    </row>
    <row r="5519">
      <c r="A5519" s="10">
        <v>44801.875</v>
      </c>
      <c r="B5519" s="11">
        <v>319.67</v>
      </c>
      <c r="C5519" s="11">
        <v>304.58158</v>
      </c>
      <c r="D5519" s="11">
        <v>0.0495381894072518</v>
      </c>
      <c r="E5519" s="8">
        <f t="shared" si="1"/>
        <v>0.0551166806</v>
      </c>
      <c r="F5519" s="8"/>
    </row>
    <row r="5520">
      <c r="A5520" s="10">
        <v>44801.916666666664</v>
      </c>
      <c r="B5520" s="11">
        <v>324.52</v>
      </c>
      <c r="C5520" s="11">
        <v>310.75404</v>
      </c>
      <c r="D5520" s="11">
        <v>0.0442985713073915</v>
      </c>
      <c r="E5520" s="8">
        <f t="shared" si="1"/>
        <v>0.05295418583</v>
      </c>
      <c r="F5520" s="8"/>
    </row>
    <row r="5521">
      <c r="A5521" s="10">
        <v>44801.958333333336</v>
      </c>
      <c r="B5521" s="11">
        <v>314.27</v>
      </c>
      <c r="C5521" s="11">
        <v>318.4586</v>
      </c>
      <c r="D5521" s="11">
        <v>0.0131527300565913</v>
      </c>
      <c r="E5521" s="8">
        <f t="shared" si="1"/>
        <v>0.04837371075</v>
      </c>
      <c r="F5521" s="8"/>
    </row>
    <row r="5522">
      <c r="A5522" s="10">
        <v>44802.0</v>
      </c>
      <c r="B5522" s="11">
        <v>293.74</v>
      </c>
      <c r="C5522" s="11">
        <v>327.89816</v>
      </c>
      <c r="D5522" s="11">
        <v>0.104173076177066</v>
      </c>
      <c r="E5522" s="8">
        <f t="shared" si="1"/>
        <v>0.04818798036</v>
      </c>
      <c r="F5522" s="8"/>
    </row>
    <row r="5523">
      <c r="A5523" s="10">
        <v>44802.041666666664</v>
      </c>
      <c r="B5523" s="11">
        <v>299.23</v>
      </c>
      <c r="C5523" s="11">
        <v>320.54484</v>
      </c>
      <c r="D5523" s="11">
        <v>0.0664956578305862</v>
      </c>
      <c r="E5523" s="8">
        <f t="shared" si="1"/>
        <v>0.04960294452</v>
      </c>
      <c r="F5523" s="8"/>
    </row>
    <row r="5524">
      <c r="A5524" s="10">
        <v>44802.083333333336</v>
      </c>
      <c r="B5524" s="11">
        <v>316.54</v>
      </c>
      <c r="C5524" s="11">
        <v>308.89513</v>
      </c>
      <c r="D5524" s="11">
        <v>0.0247490790806576</v>
      </c>
      <c r="E5524" s="8">
        <f t="shared" si="1"/>
        <v>0.05046592473</v>
      </c>
      <c r="F5524" s="8"/>
    </row>
    <row r="5525">
      <c r="A5525" s="10">
        <v>44802.125</v>
      </c>
      <c r="B5525" s="11">
        <v>306.16</v>
      </c>
      <c r="C5525" s="11">
        <v>295.29341</v>
      </c>
      <c r="D5525" s="11">
        <v>0.0367992973497106</v>
      </c>
      <c r="E5525" s="8">
        <f t="shared" si="1"/>
        <v>0.05163670523</v>
      </c>
      <c r="F5525" s="8"/>
    </row>
    <row r="5526">
      <c r="A5526" s="10">
        <v>44802.166666666664</v>
      </c>
      <c r="B5526" s="11">
        <v>298.78</v>
      </c>
      <c r="C5526" s="11">
        <v>282.17129</v>
      </c>
      <c r="D5526" s="11">
        <v>0.0588603822876522</v>
      </c>
      <c r="E5526" s="8">
        <f t="shared" si="1"/>
        <v>0.0536953789</v>
      </c>
      <c r="F5526" s="8"/>
    </row>
    <row r="5527">
      <c r="A5527" s="10">
        <v>44802.208333333336</v>
      </c>
      <c r="B5527" s="11">
        <v>301.47</v>
      </c>
      <c r="C5527" s="11">
        <v>271.93108</v>
      </c>
      <c r="D5527" s="11">
        <v>0.108626494625035</v>
      </c>
      <c r="E5527" s="8">
        <f t="shared" si="1"/>
        <v>0.05722868954</v>
      </c>
      <c r="F5527" s="8"/>
    </row>
    <row r="5528">
      <c r="A5528" s="10">
        <v>44802.25</v>
      </c>
      <c r="B5528" s="11">
        <v>295.83</v>
      </c>
      <c r="C5528" s="11">
        <v>266.62551</v>
      </c>
      <c r="D5528" s="11">
        <v>0.109533742664008</v>
      </c>
      <c r="E5528" s="8">
        <f t="shared" si="1"/>
        <v>0.06074356606</v>
      </c>
      <c r="F5528" s="8"/>
    </row>
    <row r="5529">
      <c r="A5529" s="10">
        <v>44802.291666666664</v>
      </c>
      <c r="B5529" s="11">
        <v>302.26</v>
      </c>
      <c r="C5529" s="11">
        <v>265.61591</v>
      </c>
      <c r="D5529" s="11">
        <v>0.13795894229378</v>
      </c>
      <c r="E5529" s="8">
        <f t="shared" si="1"/>
        <v>0.06442552879</v>
      </c>
      <c r="F5529" s="8"/>
    </row>
    <row r="5530">
      <c r="A5530" s="10">
        <v>44802.333333333336</v>
      </c>
      <c r="B5530" s="11">
        <v>309.86</v>
      </c>
      <c r="C5530" s="11">
        <v>267.7917</v>
      </c>
      <c r="D5530" s="11">
        <v>0.157093367718267</v>
      </c>
      <c r="E5530" s="8">
        <f t="shared" si="1"/>
        <v>0.06831774789</v>
      </c>
      <c r="F5530" s="8"/>
    </row>
    <row r="5531">
      <c r="A5531" s="10">
        <v>44802.375</v>
      </c>
      <c r="B5531" s="11">
        <v>318.03</v>
      </c>
      <c r="C5531" s="11">
        <v>271.78227</v>
      </c>
      <c r="D5531" s="11">
        <v>0.170164632152053</v>
      </c>
      <c r="E5531" s="8">
        <f t="shared" si="1"/>
        <v>0.07327062252</v>
      </c>
      <c r="F5531" s="8"/>
    </row>
    <row r="5532">
      <c r="A5532" s="10">
        <v>44802.416666666664</v>
      </c>
      <c r="B5532" s="11">
        <v>322.78</v>
      </c>
      <c r="C5532" s="11">
        <v>277.10047</v>
      </c>
      <c r="D5532" s="11">
        <v>0.164848258828287</v>
      </c>
      <c r="E5532" s="8">
        <f t="shared" si="1"/>
        <v>0.07917296499</v>
      </c>
      <c r="F5532" s="8"/>
    </row>
    <row r="5533">
      <c r="A5533" s="10">
        <v>44802.458333333336</v>
      </c>
      <c r="B5533" s="11">
        <v>329.95</v>
      </c>
      <c r="C5533" s="11">
        <v>284.0881</v>
      </c>
      <c r="D5533" s="11">
        <v>0.161435484274068</v>
      </c>
      <c r="E5533" s="8">
        <f t="shared" si="1"/>
        <v>0.08494031238</v>
      </c>
      <c r="F5533" s="8"/>
    </row>
    <row r="5534">
      <c r="A5534" s="10">
        <v>44802.5</v>
      </c>
      <c r="B5534" s="11">
        <v>331.06</v>
      </c>
      <c r="C5534" s="11">
        <v>291.07506</v>
      </c>
      <c r="D5534" s="11">
        <v>0.137369859169658</v>
      </c>
      <c r="E5534" s="8">
        <f t="shared" si="1"/>
        <v>0.08897846263</v>
      </c>
      <c r="F5534" s="8"/>
    </row>
    <row r="5535">
      <c r="A5535" s="10">
        <v>44802.541666666664</v>
      </c>
      <c r="B5535" s="11">
        <v>332.84</v>
      </c>
      <c r="C5535" s="11">
        <v>296.05734</v>
      </c>
      <c r="D5535" s="11">
        <v>0.124241675615946</v>
      </c>
      <c r="E5535" s="8">
        <f t="shared" si="1"/>
        <v>0.09169236734</v>
      </c>
      <c r="F5535" s="8"/>
    </row>
    <row r="5536">
      <c r="A5536" s="10">
        <v>44802.583333333336</v>
      </c>
      <c r="B5536" s="11">
        <v>318.02</v>
      </c>
      <c r="C5536" s="11">
        <v>299.37573</v>
      </c>
      <c r="D5536" s="11">
        <v>0.062277159207261</v>
      </c>
      <c r="E5536" s="8">
        <f t="shared" si="1"/>
        <v>0.08958237802</v>
      </c>
      <c r="F5536" s="8"/>
    </row>
    <row r="5537">
      <c r="A5537" s="10">
        <v>44802.625</v>
      </c>
      <c r="B5537" s="11">
        <v>293.23</v>
      </c>
      <c r="C5537" s="11">
        <v>303.76088</v>
      </c>
      <c r="D5537" s="11">
        <v>0.0346683220038076</v>
      </c>
      <c r="E5537" s="8">
        <f t="shared" si="1"/>
        <v>0.08419512225</v>
      </c>
      <c r="F5537" s="8"/>
    </row>
    <row r="5538">
      <c r="A5538" s="10">
        <v>44802.666666666664</v>
      </c>
      <c r="B5538" s="11">
        <v>293.68</v>
      </c>
      <c r="C5538" s="11">
        <v>308.12529</v>
      </c>
      <c r="D5538" s="11">
        <v>0.0468812215965784</v>
      </c>
      <c r="E5538" s="8">
        <f t="shared" si="1"/>
        <v>0.08153678747</v>
      </c>
      <c r="F5538" s="8"/>
    </row>
    <row r="5539">
      <c r="A5539" s="10">
        <v>44802.708333333336</v>
      </c>
      <c r="B5539" s="11">
        <v>309.52</v>
      </c>
      <c r="C5539" s="11">
        <v>314.27951</v>
      </c>
      <c r="D5539" s="11">
        <v>0.0151441944147107</v>
      </c>
      <c r="E5539" s="8">
        <f t="shared" si="1"/>
        <v>0.0814440731</v>
      </c>
      <c r="F5539" s="8"/>
    </row>
    <row r="5540">
      <c r="A5540" s="10">
        <v>44802.75</v>
      </c>
      <c r="B5540" s="11">
        <v>324.02</v>
      </c>
      <c r="C5540" s="11">
        <v>321.51627</v>
      </c>
      <c r="D5540" s="11">
        <v>0.00778725754687301</v>
      </c>
      <c r="E5540" s="8">
        <f t="shared" si="1"/>
        <v>0.08071609784</v>
      </c>
      <c r="F5540" s="8"/>
    </row>
    <row r="5541">
      <c r="A5541" s="10">
        <v>44802.791666666664</v>
      </c>
      <c r="B5541" s="11">
        <v>331.32</v>
      </c>
      <c r="C5541" s="11">
        <v>327.84895</v>
      </c>
      <c r="D5541" s="11">
        <v>0.0105873451783206</v>
      </c>
      <c r="E5541" s="8">
        <f t="shared" si="1"/>
        <v>0.07925730145</v>
      </c>
      <c r="F5541" s="8"/>
    </row>
    <row r="5542">
      <c r="A5542" s="10">
        <v>44802.833333333336</v>
      </c>
      <c r="B5542" s="11">
        <v>329.54</v>
      </c>
      <c r="C5542" s="11">
        <v>332.03612</v>
      </c>
      <c r="D5542" s="11">
        <v>0.00751761585456414</v>
      </c>
      <c r="E5542" s="8">
        <f t="shared" si="1"/>
        <v>0.07725843986</v>
      </c>
      <c r="F5542" s="8"/>
    </row>
    <row r="5543">
      <c r="A5543" s="10">
        <v>44802.875</v>
      </c>
      <c r="B5543" s="11">
        <v>325.89</v>
      </c>
      <c r="C5543" s="11">
        <v>334.626</v>
      </c>
      <c r="D5543" s="11">
        <v>0.026106757992505</v>
      </c>
      <c r="E5543" s="8">
        <f t="shared" si="1"/>
        <v>0.07628213022</v>
      </c>
      <c r="F5543" s="8"/>
    </row>
    <row r="5544">
      <c r="A5544" s="10">
        <v>44802.916666666664</v>
      </c>
      <c r="B5544" s="11">
        <v>318.61</v>
      </c>
      <c r="C5544" s="11">
        <v>336.23539</v>
      </c>
      <c r="D5544" s="11">
        <v>0.0524197943589459</v>
      </c>
      <c r="E5544" s="8">
        <f t="shared" si="1"/>
        <v>0.07662051451</v>
      </c>
      <c r="F5544" s="8"/>
    </row>
    <row r="5545">
      <c r="A5545" s="10">
        <v>44802.958333333336</v>
      </c>
      <c r="B5545" s="11">
        <v>320.48</v>
      </c>
      <c r="C5545" s="11">
        <v>336.88623</v>
      </c>
      <c r="D5545" s="11">
        <v>0.0486996158910977</v>
      </c>
      <c r="E5545" s="8">
        <f t="shared" si="1"/>
        <v>0.07810163475</v>
      </c>
      <c r="F5545" s="8"/>
    </row>
    <row r="5546">
      <c r="A5546" s="10">
        <v>44803.0</v>
      </c>
      <c r="B5546" s="11">
        <v>330.1</v>
      </c>
      <c r="C5546" s="11">
        <v>339.2409</v>
      </c>
      <c r="D5546" s="11">
        <v>0.0269451590300579</v>
      </c>
      <c r="E5546" s="8">
        <f t="shared" si="1"/>
        <v>0.07488380487</v>
      </c>
      <c r="F5546" s="8"/>
    </row>
    <row r="5547">
      <c r="A5547" s="10">
        <v>44803.041666666664</v>
      </c>
      <c r="B5547" s="11">
        <v>338.16</v>
      </c>
      <c r="C5547" s="11">
        <v>345.68427</v>
      </c>
      <c r="D5547" s="11">
        <v>0.0217663071565275</v>
      </c>
      <c r="E5547" s="8">
        <f t="shared" si="1"/>
        <v>0.07302008193</v>
      </c>
      <c r="F5547" s="8"/>
    </row>
    <row r="5548">
      <c r="A5548" s="10">
        <v>44803.083333333336</v>
      </c>
      <c r="B5548" s="11">
        <v>332.16</v>
      </c>
      <c r="C5548" s="11">
        <v>350.57119</v>
      </c>
      <c r="D5548" s="11">
        <v>0.0525176926261395</v>
      </c>
      <c r="E5548" s="8">
        <f t="shared" si="1"/>
        <v>0.07417710749</v>
      </c>
      <c r="F5548" s="8"/>
    </row>
    <row r="5549">
      <c r="A5549" s="10">
        <v>44803.125</v>
      </c>
      <c r="B5549" s="11">
        <v>309.06</v>
      </c>
      <c r="C5549" s="11">
        <v>352.94885</v>
      </c>
      <c r="D5549" s="11">
        <v>0.124349038111329</v>
      </c>
      <c r="E5549" s="8">
        <f t="shared" si="1"/>
        <v>0.07782501336</v>
      </c>
      <c r="F5549" s="8"/>
    </row>
    <row r="5550">
      <c r="A5550" s="10">
        <v>44803.166666666664</v>
      </c>
      <c r="B5550" s="11">
        <v>294.04</v>
      </c>
      <c r="C5550" s="11">
        <v>353.96837</v>
      </c>
      <c r="D5550" s="11">
        <v>0.169304308178722</v>
      </c>
      <c r="E5550" s="8">
        <f t="shared" si="1"/>
        <v>0.0824268436</v>
      </c>
      <c r="F5550" s="8"/>
    </row>
    <row r="5551">
      <c r="A5551" s="10">
        <v>44803.208333333336</v>
      </c>
      <c r="B5551" s="11">
        <v>307.11</v>
      </c>
      <c r="C5551" s="11">
        <v>354.90246</v>
      </c>
      <c r="D5551" s="11">
        <v>0.134663648147155</v>
      </c>
      <c r="E5551" s="8">
        <f t="shared" si="1"/>
        <v>0.083511725</v>
      </c>
      <c r="F5551" s="8"/>
    </row>
    <row r="5552">
      <c r="A5552" s="10">
        <v>44803.25</v>
      </c>
      <c r="B5552" s="11">
        <v>321.63</v>
      </c>
      <c r="C5552" s="11">
        <v>356.05949</v>
      </c>
      <c r="D5552" s="11">
        <v>0.0966958920263577</v>
      </c>
      <c r="E5552" s="8">
        <f t="shared" si="1"/>
        <v>0.08297681456</v>
      </c>
      <c r="F5552" s="8"/>
    </row>
    <row r="5553">
      <c r="A5553" s="10">
        <v>44803.291666666664</v>
      </c>
      <c r="B5553" s="11">
        <v>335.83</v>
      </c>
      <c r="C5553" s="11">
        <v>356.45615</v>
      </c>
      <c r="D5553" s="11">
        <v>0.0578644806661352</v>
      </c>
      <c r="E5553" s="8">
        <f t="shared" si="1"/>
        <v>0.07963954532</v>
      </c>
      <c r="F5553" s="8"/>
    </row>
    <row r="5554">
      <c r="A5554" s="10">
        <v>44803.333333333336</v>
      </c>
      <c r="B5554" s="11">
        <v>342.5</v>
      </c>
      <c r="C5554" s="11">
        <v>356.40325</v>
      </c>
      <c r="D5554" s="11">
        <v>0.0390098855720311</v>
      </c>
      <c r="E5554" s="8">
        <f t="shared" si="1"/>
        <v>0.07471940023</v>
      </c>
      <c r="F5554" s="8"/>
    </row>
    <row r="5555">
      <c r="A5555" s="10">
        <v>44803.375</v>
      </c>
      <c r="B5555" s="11">
        <v>352.54</v>
      </c>
      <c r="C5555" s="11">
        <v>357.10689</v>
      </c>
      <c r="D5555" s="11">
        <v>0.0127885799123058</v>
      </c>
      <c r="E5555" s="8">
        <f t="shared" si="1"/>
        <v>0.06816206472</v>
      </c>
      <c r="F5555" s="8"/>
    </row>
    <row r="5556">
      <c r="A5556" s="10">
        <v>44803.416666666664</v>
      </c>
      <c r="B5556" s="11">
        <v>362.3</v>
      </c>
      <c r="C5556" s="11">
        <v>359.03662</v>
      </c>
      <c r="D5556" s="11">
        <v>0.00908926783011711</v>
      </c>
      <c r="E5556" s="8">
        <f t="shared" si="1"/>
        <v>0.06167210677</v>
      </c>
      <c r="F5556" s="8"/>
    </row>
    <row r="5557">
      <c r="A5557" s="10">
        <v>44803.458333333336</v>
      </c>
      <c r="B5557" s="11">
        <v>368.91</v>
      </c>
      <c r="C5557" s="11">
        <v>362.8244</v>
      </c>
      <c r="D5557" s="11">
        <v>0.0167728521014573</v>
      </c>
      <c r="E5557" s="8">
        <f t="shared" si="1"/>
        <v>0.05564449709</v>
      </c>
      <c r="F5557" s="8"/>
    </row>
    <row r="5558">
      <c r="A5558" s="10">
        <v>44803.5</v>
      </c>
      <c r="B5558" s="11">
        <v>374.5</v>
      </c>
      <c r="C5558" s="11">
        <v>367.00861</v>
      </c>
      <c r="D5558" s="11">
        <v>0.0204120279358024</v>
      </c>
      <c r="E5558" s="8">
        <f t="shared" si="1"/>
        <v>0.05077125412</v>
      </c>
      <c r="F5558" s="8"/>
    </row>
    <row r="5559">
      <c r="A5559" s="10">
        <v>44803.541666666664</v>
      </c>
      <c r="B5559" s="11">
        <v>368.37</v>
      </c>
      <c r="C5559" s="11">
        <v>370.35049</v>
      </c>
      <c r="D5559" s="11">
        <v>0.00534761004366424</v>
      </c>
      <c r="E5559" s="8">
        <f t="shared" si="1"/>
        <v>0.04581733472</v>
      </c>
      <c r="F5559" s="8"/>
    </row>
    <row r="5560">
      <c r="A5560" s="10">
        <v>44803.583333333336</v>
      </c>
      <c r="B5560" s="11">
        <v>358.92</v>
      </c>
      <c r="C5560" s="11">
        <v>371.2987</v>
      </c>
      <c r="D5560" s="11">
        <v>0.0333389263145817</v>
      </c>
      <c r="E5560" s="8">
        <f t="shared" si="1"/>
        <v>0.04461157502</v>
      </c>
      <c r="F5560" s="8"/>
    </row>
    <row r="5561">
      <c r="A5561" s="10">
        <v>44803.625</v>
      </c>
      <c r="B5561" s="11">
        <v>340.89</v>
      </c>
      <c r="C5561" s="11">
        <v>371.02007</v>
      </c>
      <c r="D5561" s="11">
        <v>0.0812087335329325</v>
      </c>
      <c r="E5561" s="8">
        <f t="shared" si="1"/>
        <v>0.04655075883</v>
      </c>
      <c r="F5561" s="8"/>
    </row>
    <row r="5562">
      <c r="A5562" s="10">
        <v>44803.666666666664</v>
      </c>
      <c r="B5562" s="11">
        <v>345.1</v>
      </c>
      <c r="C5562" s="11">
        <v>369.31933</v>
      </c>
      <c r="D5562" s="11">
        <v>0.0655782896606033</v>
      </c>
      <c r="E5562" s="8">
        <f t="shared" si="1"/>
        <v>0.04732980334</v>
      </c>
      <c r="F5562" s="8"/>
    </row>
    <row r="5563">
      <c r="A5563" s="10">
        <v>44803.708333333336</v>
      </c>
      <c r="B5563" s="11">
        <v>348.65</v>
      </c>
      <c r="C5563" s="11">
        <v>367.2866</v>
      </c>
      <c r="D5563" s="11">
        <v>0.0507413012072862</v>
      </c>
      <c r="E5563" s="8">
        <f t="shared" si="1"/>
        <v>0.04881301612</v>
      </c>
      <c r="F5563" s="8"/>
    </row>
    <row r="5564">
      <c r="A5564" s="10">
        <v>44803.75</v>
      </c>
      <c r="B5564" s="11">
        <v>354.27</v>
      </c>
      <c r="C5564" s="11">
        <v>364.79681</v>
      </c>
      <c r="D5564" s="11">
        <v>0.028856639398793</v>
      </c>
      <c r="E5564" s="8">
        <f t="shared" si="1"/>
        <v>0.04969090703</v>
      </c>
      <c r="F5564" s="8"/>
    </row>
    <row r="5565">
      <c r="A5565" s="10">
        <v>44803.791666666664</v>
      </c>
      <c r="B5565" s="11">
        <v>354.15</v>
      </c>
      <c r="C5565" s="11">
        <v>362.09421</v>
      </c>
      <c r="D5565" s="11">
        <v>0.0219396217354593</v>
      </c>
      <c r="E5565" s="8">
        <f t="shared" si="1"/>
        <v>0.05016391855</v>
      </c>
      <c r="F5565" s="8"/>
    </row>
    <row r="5566">
      <c r="A5566" s="10">
        <v>44803.833333333336</v>
      </c>
      <c r="B5566" s="11">
        <v>356.62</v>
      </c>
      <c r="C5566" s="11">
        <v>358.35154</v>
      </c>
      <c r="D5566" s="11">
        <v>0.00483195914268987</v>
      </c>
      <c r="E5566" s="8">
        <f t="shared" si="1"/>
        <v>0.05005201619</v>
      </c>
      <c r="F5566" s="8"/>
    </row>
    <row r="5567">
      <c r="A5567" s="10">
        <v>44803.875</v>
      </c>
      <c r="B5567" s="11">
        <v>350.68</v>
      </c>
      <c r="C5567" s="11">
        <v>354.54867</v>
      </c>
      <c r="D5567" s="11">
        <v>0.01091153437411</v>
      </c>
      <c r="E5567" s="8">
        <f t="shared" si="1"/>
        <v>0.04941888187</v>
      </c>
      <c r="F5567" s="8"/>
    </row>
    <row r="5568">
      <c r="A5568" s="10">
        <v>44803.916666666664</v>
      </c>
      <c r="B5568" s="11">
        <v>350.08</v>
      </c>
      <c r="C5568" s="11">
        <v>351.72259</v>
      </c>
      <c r="D5568" s="11">
        <v>0.00467012937667734</v>
      </c>
      <c r="E5568" s="8">
        <f t="shared" si="1"/>
        <v>0.0474293125</v>
      </c>
      <c r="F5568" s="8"/>
    </row>
    <row r="5569">
      <c r="A5569" s="10">
        <v>44803.958333333336</v>
      </c>
      <c r="B5569" s="11">
        <v>360.86</v>
      </c>
      <c r="C5569" s="11">
        <v>350.31748</v>
      </c>
      <c r="D5569" s="11">
        <v>0.0300941877065341</v>
      </c>
      <c r="E5569" s="8">
        <f t="shared" si="1"/>
        <v>0.04665408632</v>
      </c>
      <c r="F5569" s="8"/>
    </row>
    <row r="5570">
      <c r="A5570" s="10">
        <v>44801.0</v>
      </c>
      <c r="B5570" s="11">
        <v>306.0</v>
      </c>
      <c r="C5570" s="11">
        <v>310.68616</v>
      </c>
      <c r="D5570" s="11">
        <v>0.015083259582596</v>
      </c>
      <c r="E5570" s="8">
        <f t="shared" si="1"/>
        <v>0.04615984051</v>
      </c>
      <c r="F5570" s="8"/>
    </row>
    <row r="5571">
      <c r="A5571" s="10">
        <v>44801.041666666664</v>
      </c>
      <c r="B5571" s="11">
        <v>328.96</v>
      </c>
      <c r="C5571" s="11">
        <v>310.50796</v>
      </c>
      <c r="D5571" s="11">
        <v>0.0594253364712452</v>
      </c>
      <c r="E5571" s="8">
        <f t="shared" si="1"/>
        <v>0.04772896674</v>
      </c>
      <c r="F5571" s="8"/>
    </row>
    <row r="5572">
      <c r="A5572" s="10">
        <v>44801.083333333336</v>
      </c>
      <c r="B5572" s="11">
        <v>330.71</v>
      </c>
      <c r="C5572" s="11">
        <v>303.80079</v>
      </c>
      <c r="D5572" s="11">
        <v>0.0885751811244466</v>
      </c>
      <c r="E5572" s="8">
        <f t="shared" si="1"/>
        <v>0.04923136209</v>
      </c>
      <c r="F5572" s="8"/>
    </row>
    <row r="5573">
      <c r="A5573" s="10">
        <v>44801.125</v>
      </c>
      <c r="B5573" s="11">
        <v>315.85</v>
      </c>
      <c r="C5573" s="11">
        <v>292.19349</v>
      </c>
      <c r="D5573" s="11">
        <v>0.08096179692436</v>
      </c>
      <c r="E5573" s="8">
        <f t="shared" si="1"/>
        <v>0.04742356037</v>
      </c>
      <c r="F5573" s="8"/>
    </row>
    <row r="5574">
      <c r="A5574" s="10">
        <v>44801.166666666664</v>
      </c>
      <c r="B5574" s="11">
        <v>298.4</v>
      </c>
      <c r="C5574" s="11">
        <v>278.60186</v>
      </c>
      <c r="D5574" s="11">
        <v>0.071062483215295</v>
      </c>
      <c r="E5574" s="8">
        <f t="shared" si="1"/>
        <v>0.043330151</v>
      </c>
      <c r="F5574" s="8"/>
    </row>
    <row r="5575">
      <c r="A5575" s="10">
        <v>44801.208333333336</v>
      </c>
      <c r="B5575" s="11">
        <v>273.87</v>
      </c>
      <c r="C5575" s="11">
        <v>266.4644</v>
      </c>
      <c r="D5575" s="11">
        <v>0.0277920802929021</v>
      </c>
      <c r="E5575" s="8">
        <f t="shared" si="1"/>
        <v>0.03887716901</v>
      </c>
      <c r="F5575" s="8"/>
    </row>
    <row r="5576">
      <c r="A5576" s="10">
        <v>44801.25</v>
      </c>
      <c r="B5576" s="11">
        <v>263.44</v>
      </c>
      <c r="C5576" s="11">
        <v>258.36174</v>
      </c>
      <c r="D5576" s="11">
        <v>0.0196556192879023</v>
      </c>
      <c r="E5576" s="8">
        <f t="shared" si="1"/>
        <v>0.03566715764</v>
      </c>
      <c r="F5576" s="8"/>
    </row>
    <row r="5577">
      <c r="A5577" s="10">
        <v>44801.291666666664</v>
      </c>
      <c r="B5577" s="11">
        <v>250.62</v>
      </c>
      <c r="C5577" s="11">
        <v>253.64687</v>
      </c>
      <c r="D5577" s="11">
        <v>0.0119334017407744</v>
      </c>
      <c r="E5577" s="8">
        <f t="shared" si="1"/>
        <v>0.03375336269</v>
      </c>
      <c r="F5577" s="8"/>
    </row>
    <row r="5578">
      <c r="A5578" s="10">
        <v>44801.333333333336</v>
      </c>
      <c r="B5578" s="11">
        <v>244.1</v>
      </c>
      <c r="C5578" s="11">
        <v>252.00201</v>
      </c>
      <c r="D5578" s="11">
        <v>0.0313569324308167</v>
      </c>
      <c r="E5578" s="8">
        <f t="shared" si="1"/>
        <v>0.03343448964</v>
      </c>
      <c r="F5578" s="8"/>
    </row>
    <row r="5579">
      <c r="A5579" s="10">
        <v>44801.375</v>
      </c>
      <c r="B5579" s="11">
        <v>248.29</v>
      </c>
      <c r="C5579" s="11">
        <v>253.82455</v>
      </c>
      <c r="D5579" s="11">
        <v>0.0218046284333016</v>
      </c>
      <c r="E5579" s="8">
        <f t="shared" si="1"/>
        <v>0.03381015833</v>
      </c>
      <c r="F5579" s="8"/>
    </row>
    <row r="5580">
      <c r="A5580" s="10">
        <v>44801.416666666664</v>
      </c>
      <c r="B5580" s="11">
        <v>260.61</v>
      </c>
      <c r="C5580" s="11">
        <v>259.19231</v>
      </c>
      <c r="D5580" s="11">
        <v>0.00546964529927602</v>
      </c>
      <c r="E5580" s="8">
        <f t="shared" si="1"/>
        <v>0.03365934072</v>
      </c>
      <c r="F5580" s="8"/>
    </row>
    <row r="5581">
      <c r="A5581" s="10">
        <v>44801.458333333336</v>
      </c>
      <c r="B5581" s="11">
        <v>269.13</v>
      </c>
      <c r="C5581" s="11">
        <v>267.92022</v>
      </c>
      <c r="D5581" s="11">
        <v>0.00451544866602462</v>
      </c>
      <c r="E5581" s="8">
        <f t="shared" si="1"/>
        <v>0.03314861558</v>
      </c>
      <c r="F5581" s="8"/>
    </row>
    <row r="5582">
      <c r="A5582" s="10">
        <v>44801.5</v>
      </c>
      <c r="B5582" s="11">
        <v>272.91</v>
      </c>
      <c r="C5582" s="11">
        <v>277.09567</v>
      </c>
      <c r="D5582" s="11">
        <v>0.0151055048965577</v>
      </c>
      <c r="E5582" s="8">
        <f t="shared" si="1"/>
        <v>0.03292751045</v>
      </c>
      <c r="F5582" s="8"/>
    </row>
    <row r="5583">
      <c r="A5583" s="10">
        <v>44801.541666666664</v>
      </c>
      <c r="B5583" s="11">
        <v>272.7</v>
      </c>
      <c r="C5583" s="11">
        <v>283.5832</v>
      </c>
      <c r="D5583" s="11">
        <v>0.0383774497219863</v>
      </c>
      <c r="E5583" s="8">
        <f t="shared" si="1"/>
        <v>0.03430375377</v>
      </c>
      <c r="F5583" s="8"/>
    </row>
    <row r="5584">
      <c r="A5584" s="10">
        <v>44801.583333333336</v>
      </c>
      <c r="B5584" s="11">
        <v>257.87</v>
      </c>
      <c r="C5584" s="11">
        <v>285.74527</v>
      </c>
      <c r="D5584" s="11">
        <v>0.0975528658794597</v>
      </c>
      <c r="E5584" s="8">
        <f t="shared" si="1"/>
        <v>0.03697933459</v>
      </c>
      <c r="F5584" s="8"/>
    </row>
    <row r="5585">
      <c r="A5585" s="10">
        <v>44801.625</v>
      </c>
      <c r="B5585" s="11">
        <v>242.79</v>
      </c>
      <c r="C5585" s="11">
        <v>285.99594</v>
      </c>
      <c r="D5585" s="11">
        <v>0.151071864866333</v>
      </c>
      <c r="E5585" s="8">
        <f t="shared" si="1"/>
        <v>0.03989029839</v>
      </c>
      <c r="F5585" s="8"/>
    </row>
    <row r="5586">
      <c r="A5586" s="10">
        <v>44801.666666666664</v>
      </c>
      <c r="B5586" s="11">
        <v>257.7</v>
      </c>
      <c r="C5586" s="11">
        <v>284.56564</v>
      </c>
      <c r="D5586" s="11">
        <v>0.0944092898917802</v>
      </c>
      <c r="E5586" s="8">
        <f t="shared" si="1"/>
        <v>0.04109159007</v>
      </c>
      <c r="F5586" s="8"/>
    </row>
    <row r="5587">
      <c r="A5587" s="10">
        <v>44801.708333333336</v>
      </c>
      <c r="B5587" s="11">
        <v>286.62</v>
      </c>
      <c r="C5587" s="11">
        <v>283.82521</v>
      </c>
      <c r="D5587" s="11">
        <v>0.0098468701916929</v>
      </c>
      <c r="E5587" s="8">
        <f t="shared" si="1"/>
        <v>0.03938765544</v>
      </c>
      <c r="F5587" s="8"/>
    </row>
    <row r="5588">
      <c r="A5588" s="10">
        <v>44801.75</v>
      </c>
      <c r="B5588" s="11">
        <v>302.9</v>
      </c>
      <c r="C5588" s="11">
        <v>283.969</v>
      </c>
      <c r="D5588" s="11">
        <v>0.0666657275970263</v>
      </c>
      <c r="E5588" s="8">
        <f t="shared" si="1"/>
        <v>0.04096303412</v>
      </c>
      <c r="F5588" s="8"/>
    </row>
    <row r="5589">
      <c r="A5589" s="10">
        <v>44801.791666666664</v>
      </c>
      <c r="B5589" s="11">
        <v>312.29</v>
      </c>
      <c r="C5589" s="11">
        <v>284.09968</v>
      </c>
      <c r="D5589" s="11">
        <v>0.0992268629095254</v>
      </c>
      <c r="E5589" s="8">
        <f t="shared" si="1"/>
        <v>0.04418333583</v>
      </c>
      <c r="F5589" s="8"/>
    </row>
    <row r="5590">
      <c r="A5590" s="10">
        <v>44801.833333333336</v>
      </c>
      <c r="B5590" s="11">
        <v>317.66</v>
      </c>
      <c r="C5590" s="11">
        <v>284.25102</v>
      </c>
      <c r="D5590" s="11">
        <v>0.117533368921596</v>
      </c>
      <c r="E5590" s="8">
        <f t="shared" si="1"/>
        <v>0.04887922791</v>
      </c>
      <c r="F5590" s="8"/>
    </row>
    <row r="5591">
      <c r="A5591" s="10">
        <v>44801.875</v>
      </c>
      <c r="B5591" s="11">
        <v>319.67</v>
      </c>
      <c r="C5591" s="11">
        <v>286.11569</v>
      </c>
      <c r="D5591" s="11">
        <v>0.117275323139391</v>
      </c>
      <c r="E5591" s="8">
        <f t="shared" si="1"/>
        <v>0.05331105244</v>
      </c>
      <c r="F5591" s="8"/>
    </row>
    <row r="5592">
      <c r="A5592" s="10">
        <v>44801.916666666664</v>
      </c>
      <c r="B5592" s="11">
        <v>324.52</v>
      </c>
      <c r="C5592" s="11">
        <v>290.57333</v>
      </c>
      <c r="D5592" s="11">
        <v>0.116826516735035</v>
      </c>
      <c r="E5592" s="8">
        <f t="shared" si="1"/>
        <v>0.05798423525</v>
      </c>
      <c r="F5592" s="8"/>
    </row>
    <row r="5593">
      <c r="A5593" s="10">
        <v>44801.958333333336</v>
      </c>
      <c r="B5593" s="11">
        <v>314.27</v>
      </c>
      <c r="C5593" s="11">
        <v>297.3628</v>
      </c>
      <c r="D5593" s="11">
        <v>0.0568571455474591</v>
      </c>
      <c r="E5593" s="8">
        <f t="shared" si="1"/>
        <v>0.05909935849</v>
      </c>
      <c r="F5593" s="8"/>
    </row>
    <row r="5594">
      <c r="A5594" s="10">
        <v>44802.0</v>
      </c>
      <c r="B5594" s="11">
        <v>293.74</v>
      </c>
      <c r="C5594" s="11">
        <v>316.47056</v>
      </c>
      <c r="D5594" s="11">
        <v>0.0718251959992739</v>
      </c>
      <c r="E5594" s="8">
        <f t="shared" si="1"/>
        <v>0.06146360584</v>
      </c>
      <c r="F5594" s="8"/>
    </row>
    <row r="5595">
      <c r="A5595" s="10">
        <v>44802.041666666664</v>
      </c>
      <c r="B5595" s="11">
        <v>299.23</v>
      </c>
      <c r="C5595" s="11">
        <v>308.92456</v>
      </c>
      <c r="D5595" s="11">
        <v>0.0313816421717974</v>
      </c>
      <c r="E5595" s="8">
        <f t="shared" si="1"/>
        <v>0.06029511858</v>
      </c>
      <c r="F5595" s="8"/>
    </row>
    <row r="5596">
      <c r="A5596" s="10">
        <v>44802.083333333336</v>
      </c>
      <c r="B5596" s="11">
        <v>316.54</v>
      </c>
      <c r="C5596" s="11">
        <v>297.74694</v>
      </c>
      <c r="D5596" s="11">
        <v>0.0631175588236105</v>
      </c>
      <c r="E5596" s="8">
        <f t="shared" si="1"/>
        <v>0.05923438432</v>
      </c>
      <c r="F5596" s="8"/>
    </row>
    <row r="5597">
      <c r="A5597" s="10">
        <v>44802.125</v>
      </c>
      <c r="B5597" s="11">
        <v>306.16</v>
      </c>
      <c r="C5597" s="11">
        <v>285.10392</v>
      </c>
      <c r="D5597" s="11">
        <v>0.0738540529362065</v>
      </c>
      <c r="E5597" s="8">
        <f t="shared" si="1"/>
        <v>0.05893822832</v>
      </c>
      <c r="F5597" s="8"/>
    </row>
    <row r="5598">
      <c r="A5598" s="10">
        <v>44802.166666666664</v>
      </c>
      <c r="B5598" s="11">
        <v>298.78</v>
      </c>
      <c r="C5598" s="11">
        <v>273.4272</v>
      </c>
      <c r="D5598" s="11">
        <v>0.0927223041453079</v>
      </c>
      <c r="E5598" s="8">
        <f t="shared" si="1"/>
        <v>0.05984072086</v>
      </c>
      <c r="F5598" s="8"/>
    </row>
    <row r="5599">
      <c r="A5599" s="10">
        <v>44802.208333333336</v>
      </c>
      <c r="B5599" s="11">
        <v>301.47</v>
      </c>
      <c r="C5599" s="11">
        <v>265.21229</v>
      </c>
      <c r="D5599" s="11">
        <v>0.136712027938071</v>
      </c>
      <c r="E5599" s="8">
        <f t="shared" si="1"/>
        <v>0.06437905201</v>
      </c>
      <c r="F5599" s="8"/>
    </row>
    <row r="5600">
      <c r="A5600" s="10">
        <v>44802.25</v>
      </c>
      <c r="B5600" s="11">
        <v>295.83</v>
      </c>
      <c r="C5600" s="11">
        <v>262.6298</v>
      </c>
      <c r="D5600" s="11">
        <v>0.126414443448534</v>
      </c>
      <c r="E5600" s="8">
        <f t="shared" si="1"/>
        <v>0.06882733635</v>
      </c>
      <c r="F5600" s="8"/>
    </row>
    <row r="5601">
      <c r="A5601" s="10">
        <v>44802.291666666664</v>
      </c>
      <c r="B5601" s="11">
        <v>302.26</v>
      </c>
      <c r="C5601" s="11">
        <v>265.12047</v>
      </c>
      <c r="D5601" s="11">
        <v>0.140085486420569</v>
      </c>
      <c r="E5601" s="8">
        <f t="shared" si="1"/>
        <v>0.07416700654</v>
      </c>
      <c r="F5601" s="8"/>
    </row>
    <row r="5602">
      <c r="A5602" s="10">
        <v>44802.333333333336</v>
      </c>
      <c r="B5602" s="11">
        <v>309.86</v>
      </c>
      <c r="C5602" s="11">
        <v>270.8081</v>
      </c>
      <c r="D5602" s="11">
        <v>0.144205066244325</v>
      </c>
      <c r="E5602" s="8">
        <f t="shared" si="1"/>
        <v>0.07886901212</v>
      </c>
      <c r="F5602" s="8"/>
    </row>
    <row r="5603">
      <c r="A5603" s="10">
        <v>44802.375</v>
      </c>
      <c r="B5603" s="11">
        <v>318.03</v>
      </c>
      <c r="C5603" s="11">
        <v>277.22729</v>
      </c>
      <c r="D5603" s="11">
        <v>0.147181433689302</v>
      </c>
      <c r="E5603" s="8">
        <f t="shared" si="1"/>
        <v>0.08409304567</v>
      </c>
      <c r="F5603" s="8"/>
    </row>
    <row r="5604">
      <c r="A5604" s="10">
        <v>44802.416666666664</v>
      </c>
      <c r="B5604" s="11">
        <v>322.78</v>
      </c>
      <c r="C5604" s="11">
        <v>283.34472</v>
      </c>
      <c r="D5604" s="11">
        <v>0.139177747868391</v>
      </c>
      <c r="E5604" s="8">
        <f t="shared" si="1"/>
        <v>0.08966421661</v>
      </c>
      <c r="F5604" s="8"/>
    </row>
    <row r="5605">
      <c r="A5605" s="10">
        <v>44802.458333333336</v>
      </c>
      <c r="B5605" s="11">
        <v>329.95</v>
      </c>
      <c r="C5605" s="11">
        <v>289.7636</v>
      </c>
      <c r="D5605" s="11">
        <v>0.138686846795111</v>
      </c>
      <c r="E5605" s="8">
        <f t="shared" si="1"/>
        <v>0.09525469153</v>
      </c>
      <c r="F5605" s="8"/>
    </row>
    <row r="5606">
      <c r="A5606" s="10">
        <v>44802.5</v>
      </c>
      <c r="B5606" s="11">
        <v>331.06</v>
      </c>
      <c r="C5606" s="11">
        <v>295.48146</v>
      </c>
      <c r="D5606" s="11">
        <v>0.120408705168845</v>
      </c>
      <c r="E5606" s="8">
        <f t="shared" si="1"/>
        <v>0.09964232488</v>
      </c>
      <c r="F5606" s="8"/>
    </row>
    <row r="5607">
      <c r="A5607" s="10">
        <v>44802.541666666664</v>
      </c>
      <c r="B5607" s="11">
        <v>332.84</v>
      </c>
      <c r="C5607" s="11">
        <v>298.81638</v>
      </c>
      <c r="D5607" s="11">
        <v>0.113861295020038</v>
      </c>
      <c r="E5607" s="8">
        <f t="shared" si="1"/>
        <v>0.1027874851</v>
      </c>
      <c r="F5607" s="8"/>
    </row>
    <row r="5608">
      <c r="A5608" s="10">
        <v>44802.583333333336</v>
      </c>
      <c r="B5608" s="11">
        <v>318.02</v>
      </c>
      <c r="C5608" s="11">
        <v>300.29323</v>
      </c>
      <c r="D5608" s="11">
        <v>0.0590315339443383</v>
      </c>
      <c r="E5608" s="8">
        <f t="shared" si="1"/>
        <v>0.1011824296</v>
      </c>
      <c r="F5608" s="8"/>
    </row>
    <row r="5609">
      <c r="A5609" s="10">
        <v>44802.625</v>
      </c>
      <c r="B5609" s="11">
        <v>293.23</v>
      </c>
      <c r="C5609" s="11">
        <v>302.95756</v>
      </c>
      <c r="D5609" s="11">
        <v>0.0321086557470293</v>
      </c>
      <c r="E5609" s="8">
        <f t="shared" si="1"/>
        <v>0.09622562922</v>
      </c>
      <c r="F5609" s="8"/>
    </row>
    <row r="5610">
      <c r="A5610" s="10">
        <v>44802.666666666664</v>
      </c>
      <c r="B5610" s="11">
        <v>293.68</v>
      </c>
      <c r="C5610" s="11">
        <v>305.99272</v>
      </c>
      <c r="D5610" s="11">
        <v>0.0402386043694111</v>
      </c>
      <c r="E5610" s="8">
        <f t="shared" si="1"/>
        <v>0.09396851732</v>
      </c>
      <c r="F5610" s="8"/>
    </row>
    <row r="5611">
      <c r="A5611" s="10">
        <v>44802.708333333336</v>
      </c>
      <c r="B5611" s="11">
        <v>309.52</v>
      </c>
      <c r="C5611" s="11">
        <v>311.13128</v>
      </c>
      <c r="D5611" s="11">
        <v>0.00517877855289902</v>
      </c>
      <c r="E5611" s="8">
        <f t="shared" si="1"/>
        <v>0.09377401351</v>
      </c>
      <c r="F5611" s="8"/>
    </row>
    <row r="5612">
      <c r="A5612" s="10">
        <v>44802.75</v>
      </c>
      <c r="B5612" s="11">
        <v>324.02</v>
      </c>
      <c r="C5612" s="11">
        <v>317.64449</v>
      </c>
      <c r="D5612" s="11">
        <v>0.0200712123166372</v>
      </c>
      <c r="E5612" s="8">
        <f t="shared" si="1"/>
        <v>0.09183257537</v>
      </c>
      <c r="F5612" s="8"/>
    </row>
    <row r="5613">
      <c r="A5613" s="10">
        <v>44802.791666666664</v>
      </c>
      <c r="B5613" s="11">
        <v>331.32</v>
      </c>
      <c r="C5613" s="11">
        <v>324.12894</v>
      </c>
      <c r="D5613" s="11">
        <v>0.0221858005027258</v>
      </c>
      <c r="E5613" s="8">
        <f t="shared" si="1"/>
        <v>0.0886225311</v>
      </c>
      <c r="F5613" s="8"/>
    </row>
    <row r="5614">
      <c r="A5614" s="10">
        <v>44802.833333333336</v>
      </c>
      <c r="B5614" s="11">
        <v>329.54</v>
      </c>
      <c r="C5614" s="11">
        <v>329.7267</v>
      </c>
      <c r="D5614" s="11">
        <v>5.66226514261579E-4</v>
      </c>
      <c r="E5614" s="8">
        <f t="shared" si="1"/>
        <v>0.08374890017</v>
      </c>
      <c r="F5614" s="8"/>
    </row>
    <row r="5615">
      <c r="A5615" s="10">
        <v>44802.875</v>
      </c>
      <c r="B5615" s="11">
        <v>325.89</v>
      </c>
      <c r="C5615" s="11">
        <v>333.99671</v>
      </c>
      <c r="D5615" s="11">
        <v>0.0242718259110996</v>
      </c>
      <c r="E5615" s="8">
        <f t="shared" si="1"/>
        <v>0.07987375445</v>
      </c>
      <c r="F5615" s="8"/>
    </row>
    <row r="5616">
      <c r="A5616" s="10">
        <v>44802.916666666664</v>
      </c>
      <c r="B5616" s="11">
        <v>318.61</v>
      </c>
      <c r="C5616" s="11">
        <v>336.33653</v>
      </c>
      <c r="D5616" s="11">
        <v>0.0527047418845641</v>
      </c>
      <c r="E5616" s="8">
        <f t="shared" si="1"/>
        <v>0.07720201383</v>
      </c>
      <c r="F5616" s="8"/>
    </row>
    <row r="5617">
      <c r="A5617" s="10">
        <v>44802.958333333336</v>
      </c>
      <c r="B5617" s="11">
        <v>320.48</v>
      </c>
      <c r="C5617" s="11">
        <v>336.25004</v>
      </c>
      <c r="D5617" s="11">
        <v>0.0468997416327444</v>
      </c>
      <c r="E5617" s="8">
        <f t="shared" si="1"/>
        <v>0.076787122</v>
      </c>
      <c r="F5617" s="8"/>
    </row>
    <row r="5618">
      <c r="A5618" s="10">
        <v>44803.0</v>
      </c>
      <c r="B5618" s="11">
        <v>330.1</v>
      </c>
      <c r="C5618" s="11">
        <v>354.58442</v>
      </c>
      <c r="D5618" s="11">
        <v>0.0690510316273907</v>
      </c>
      <c r="E5618" s="8">
        <f t="shared" si="1"/>
        <v>0.07667153182</v>
      </c>
      <c r="F5618" s="8"/>
    </row>
    <row r="5619">
      <c r="A5619" s="10">
        <v>44803.041666666664</v>
      </c>
      <c r="B5619" s="11">
        <v>338.16</v>
      </c>
      <c r="C5619" s="11">
        <v>358.6601</v>
      </c>
      <c r="D5619" s="11">
        <v>0.0571574591096137</v>
      </c>
      <c r="E5619" s="8">
        <f t="shared" si="1"/>
        <v>0.07774552419</v>
      </c>
      <c r="F5619" s="8"/>
    </row>
    <row r="5620">
      <c r="A5620" s="10">
        <v>44803.083333333336</v>
      </c>
      <c r="B5620" s="11">
        <v>332.16</v>
      </c>
      <c r="C5620" s="11">
        <v>360.82313</v>
      </c>
      <c r="D5620" s="11">
        <v>0.0794381723810221</v>
      </c>
      <c r="E5620" s="8">
        <f t="shared" si="1"/>
        <v>0.07842554976</v>
      </c>
      <c r="F5620" s="8"/>
    </row>
    <row r="5621">
      <c r="A5621" s="10">
        <v>44803.125</v>
      </c>
      <c r="B5621" s="11">
        <v>309.06</v>
      </c>
      <c r="C5621" s="11">
        <v>360.59222</v>
      </c>
      <c r="D5621" s="11">
        <v>0.142909960730711</v>
      </c>
      <c r="E5621" s="8">
        <f t="shared" si="1"/>
        <v>0.08130287925</v>
      </c>
      <c r="F5621" s="8"/>
    </row>
    <row r="5622">
      <c r="A5622" s="10">
        <v>44803.166666666664</v>
      </c>
      <c r="B5622" s="11">
        <v>294.04</v>
      </c>
      <c r="C5622" s="11">
        <v>359.40327</v>
      </c>
      <c r="D5622" s="11">
        <v>0.18186609710034</v>
      </c>
      <c r="E5622" s="8">
        <f t="shared" si="1"/>
        <v>0.08501720395</v>
      </c>
      <c r="F5622" s="8"/>
    </row>
    <row r="5623">
      <c r="A5623" s="10">
        <v>44803.208333333336</v>
      </c>
      <c r="B5623" s="11">
        <v>307.11</v>
      </c>
      <c r="C5623" s="11">
        <v>358.75111</v>
      </c>
      <c r="D5623" s="11">
        <v>0.143946899564993</v>
      </c>
      <c r="E5623" s="8">
        <f t="shared" si="1"/>
        <v>0.08531865694</v>
      </c>
      <c r="F5623" s="8"/>
    </row>
    <row r="5624">
      <c r="A5624" s="10">
        <v>44803.25</v>
      </c>
      <c r="B5624" s="11">
        <v>321.63</v>
      </c>
      <c r="C5624" s="11">
        <v>359.18896</v>
      </c>
      <c r="D5624" s="11">
        <v>0.104566020069213</v>
      </c>
      <c r="E5624" s="8">
        <f t="shared" si="1"/>
        <v>0.08440830597</v>
      </c>
      <c r="F5624" s="8"/>
    </row>
    <row r="5625">
      <c r="A5625" s="10">
        <v>44803.291666666664</v>
      </c>
      <c r="B5625" s="11">
        <v>335.83</v>
      </c>
      <c r="C5625" s="11">
        <v>359.80166</v>
      </c>
      <c r="D5625" s="11">
        <v>0.0666246509257351</v>
      </c>
      <c r="E5625" s="8">
        <f t="shared" si="1"/>
        <v>0.08134743782</v>
      </c>
      <c r="F5625" s="8"/>
    </row>
    <row r="5626">
      <c r="A5626" s="10">
        <v>44803.333333333336</v>
      </c>
      <c r="B5626" s="11">
        <v>342.5</v>
      </c>
      <c r="C5626" s="11">
        <v>360.78497</v>
      </c>
      <c r="D5626" s="11">
        <v>0.0506810746578494</v>
      </c>
      <c r="E5626" s="8">
        <f t="shared" si="1"/>
        <v>0.07745060484</v>
      </c>
      <c r="F5626" s="8"/>
    </row>
    <row r="5627">
      <c r="A5627" s="10">
        <v>44803.375</v>
      </c>
      <c r="B5627" s="11">
        <v>352.54</v>
      </c>
      <c r="C5627" s="11">
        <v>362.67148</v>
      </c>
      <c r="D5627" s="11">
        <v>0.0279356954122776</v>
      </c>
      <c r="E5627" s="8">
        <f t="shared" si="1"/>
        <v>0.07248203241</v>
      </c>
      <c r="F5627" s="8"/>
    </row>
    <row r="5628">
      <c r="A5628" s="10">
        <v>44803.416666666664</v>
      </c>
      <c r="B5628" s="11">
        <v>362.3</v>
      </c>
      <c r="C5628" s="11">
        <v>365.48734</v>
      </c>
      <c r="D5628" s="11">
        <v>0.00872079454243204</v>
      </c>
      <c r="E5628" s="8">
        <f t="shared" si="1"/>
        <v>0.06704632602</v>
      </c>
      <c r="F5628" s="8"/>
    </row>
    <row r="5629">
      <c r="A5629" s="10">
        <v>44803.458333333336</v>
      </c>
      <c r="B5629" s="11">
        <v>368.91</v>
      </c>
      <c r="C5629" s="11">
        <v>369.71237</v>
      </c>
      <c r="D5629" s="11">
        <v>0.00217025467662874</v>
      </c>
      <c r="E5629" s="8">
        <f t="shared" si="1"/>
        <v>0.06135813468</v>
      </c>
      <c r="F5629" s="8"/>
    </row>
    <row r="5630">
      <c r="A5630" s="10">
        <v>44803.5</v>
      </c>
      <c r="B5630" s="11">
        <v>374.5</v>
      </c>
      <c r="C5630" s="11">
        <v>373.68158</v>
      </c>
      <c r="D5630" s="11">
        <v>0.00219015344561539</v>
      </c>
      <c r="E5630" s="8">
        <f t="shared" si="1"/>
        <v>0.05643236169</v>
      </c>
      <c r="F5630" s="8"/>
    </row>
    <row r="5631">
      <c r="A5631" s="10">
        <v>44803.541666666664</v>
      </c>
      <c r="B5631" s="11">
        <v>368.37</v>
      </c>
      <c r="C5631" s="11">
        <v>376.37253</v>
      </c>
      <c r="D5631" s="11">
        <v>0.0212622584331539</v>
      </c>
      <c r="E5631" s="8">
        <f t="shared" si="1"/>
        <v>0.0525740685</v>
      </c>
      <c r="F5631" s="8"/>
    </row>
    <row r="5632">
      <c r="A5632" s="10">
        <v>44803.583333333336</v>
      </c>
      <c r="B5632" s="11">
        <v>358.92</v>
      </c>
      <c r="C5632" s="11">
        <v>376.64571</v>
      </c>
      <c r="D5632" s="11">
        <v>0.0470620254774705</v>
      </c>
      <c r="E5632" s="8">
        <f t="shared" si="1"/>
        <v>0.05207533898</v>
      </c>
      <c r="F5632" s="8"/>
    </row>
    <row r="5633">
      <c r="A5633" s="10">
        <v>44803.625</v>
      </c>
      <c r="B5633" s="11">
        <v>340.89</v>
      </c>
      <c r="C5633" s="11">
        <v>375.84426</v>
      </c>
      <c r="D5633" s="11">
        <v>0.0930019790644136</v>
      </c>
      <c r="E5633" s="8">
        <f t="shared" si="1"/>
        <v>0.05461256079</v>
      </c>
      <c r="F5633" s="8"/>
    </row>
    <row r="5634">
      <c r="A5634" s="10">
        <v>44803.666666666664</v>
      </c>
      <c r="B5634" s="11">
        <v>345.1</v>
      </c>
      <c r="C5634" s="11">
        <v>373.60481</v>
      </c>
      <c r="D5634" s="11">
        <v>0.0762966890067608</v>
      </c>
      <c r="E5634" s="8">
        <f t="shared" si="1"/>
        <v>0.05611498098</v>
      </c>
      <c r="F5634" s="8"/>
    </row>
    <row r="5635">
      <c r="A5635" s="10">
        <v>44803.708333333336</v>
      </c>
      <c r="B5635" s="11">
        <v>348.65</v>
      </c>
      <c r="C5635" s="11">
        <v>371.36565</v>
      </c>
      <c r="D5635" s="11">
        <v>0.0611678813051235</v>
      </c>
      <c r="E5635" s="8">
        <f t="shared" si="1"/>
        <v>0.05844786026</v>
      </c>
      <c r="F5635" s="8"/>
    </row>
    <row r="5636">
      <c r="A5636" s="10">
        <v>44803.75</v>
      </c>
      <c r="B5636" s="11">
        <v>354.27</v>
      </c>
      <c r="C5636" s="11">
        <v>369.47125</v>
      </c>
      <c r="D5636" s="11">
        <v>0.0411432553953792</v>
      </c>
      <c r="E5636" s="8">
        <f t="shared" si="1"/>
        <v>0.05932586206</v>
      </c>
      <c r="F5636" s="8"/>
    </row>
    <row r="5637">
      <c r="A5637" s="10">
        <v>44803.791666666664</v>
      </c>
      <c r="B5637" s="11">
        <v>354.15</v>
      </c>
      <c r="C5637" s="11">
        <v>368.06071</v>
      </c>
      <c r="D5637" s="11">
        <v>0.0377946073081258</v>
      </c>
      <c r="E5637" s="8">
        <f t="shared" si="1"/>
        <v>0.05997622901</v>
      </c>
      <c r="F5637" s="8"/>
    </row>
    <row r="5638">
      <c r="A5638" s="10">
        <v>44803.833333333336</v>
      </c>
      <c r="B5638" s="11">
        <v>356.62</v>
      </c>
      <c r="C5638" s="11">
        <v>365.79745</v>
      </c>
      <c r="D5638" s="11">
        <v>0.0250888845725961</v>
      </c>
      <c r="E5638" s="8">
        <f t="shared" si="1"/>
        <v>0.06099800643</v>
      </c>
      <c r="F5638" s="8"/>
    </row>
    <row r="5639">
      <c r="A5639" s="10">
        <v>44803.875</v>
      </c>
      <c r="B5639" s="11">
        <v>350.68</v>
      </c>
      <c r="C5639" s="11">
        <v>363.25748</v>
      </c>
      <c r="D5639" s="11">
        <v>0.0346241459363754</v>
      </c>
      <c r="E5639" s="8">
        <f t="shared" si="1"/>
        <v>0.06142935309</v>
      </c>
      <c r="F5639" s="8"/>
    </row>
    <row r="5640">
      <c r="A5640" s="10">
        <v>44803.916666666664</v>
      </c>
      <c r="B5640" s="11">
        <v>350.08</v>
      </c>
      <c r="C5640" s="11">
        <v>361.19965</v>
      </c>
      <c r="D5640" s="11">
        <v>0.0307853288340673</v>
      </c>
      <c r="E5640" s="8">
        <f t="shared" si="1"/>
        <v>0.06051604422</v>
      </c>
      <c r="F5640" s="8"/>
    </row>
    <row r="5641">
      <c r="A5641" s="10">
        <v>44803.958333333336</v>
      </c>
      <c r="B5641" s="11">
        <v>360.86</v>
      </c>
      <c r="C5641" s="11">
        <v>359.88131</v>
      </c>
      <c r="D5641" s="11">
        <v>0.00271947993075836</v>
      </c>
      <c r="E5641" s="8">
        <f t="shared" si="1"/>
        <v>0.05867519998</v>
      </c>
      <c r="F5641" s="8"/>
    </row>
    <row r="5642">
      <c r="A5642" s="10">
        <v>44804.0</v>
      </c>
      <c r="B5642" s="11">
        <v>370.82</v>
      </c>
      <c r="C5642" s="11">
        <v>372.09458</v>
      </c>
      <c r="D5642" s="11">
        <v>0.00342541941890154</v>
      </c>
      <c r="E5642" s="8">
        <f t="shared" si="1"/>
        <v>0.05594079947</v>
      </c>
      <c r="F5642" s="8"/>
    </row>
    <row r="5643">
      <c r="A5643" s="10">
        <v>44804.041666666664</v>
      </c>
      <c r="B5643" s="11">
        <v>388.08</v>
      </c>
      <c r="C5643" s="11">
        <v>376.20405</v>
      </c>
      <c r="D5643" s="11">
        <v>0.031567841972993</v>
      </c>
      <c r="E5643" s="8">
        <f t="shared" si="1"/>
        <v>0.05487456542</v>
      </c>
      <c r="F5643" s="8"/>
    </row>
    <row r="5644">
      <c r="A5644" s="10">
        <v>44804.083333333336</v>
      </c>
      <c r="B5644" s="11">
        <v>395.87</v>
      </c>
      <c r="C5644" s="11">
        <v>379.2618</v>
      </c>
      <c r="D5644" s="11">
        <v>0.0437908589792064</v>
      </c>
      <c r="E5644" s="8">
        <f t="shared" si="1"/>
        <v>0.0533892607</v>
      </c>
      <c r="F5644" s="8"/>
    </row>
    <row r="5645">
      <c r="A5645" s="10">
        <v>44804.125</v>
      </c>
      <c r="B5645" s="11">
        <v>401.53</v>
      </c>
      <c r="C5645" s="11">
        <v>381.23061</v>
      </c>
      <c r="D5645" s="11">
        <v>0.0532470097298849</v>
      </c>
      <c r="E5645" s="8">
        <f t="shared" si="1"/>
        <v>0.04965330441</v>
      </c>
      <c r="F5645" s="8"/>
    </row>
    <row r="5646">
      <c r="A5646" s="10">
        <v>44804.166666666664</v>
      </c>
      <c r="B5646" s="11">
        <v>395.93</v>
      </c>
      <c r="C5646" s="11">
        <v>383.08695</v>
      </c>
      <c r="D5646" s="11">
        <v>0.0335251566256694</v>
      </c>
      <c r="E5646" s="8">
        <f t="shared" si="1"/>
        <v>0.04347243189</v>
      </c>
      <c r="F5646" s="8"/>
    </row>
    <row r="5647">
      <c r="A5647" s="10">
        <v>44804.208333333336</v>
      </c>
      <c r="B5647" s="11">
        <v>394.59</v>
      </c>
      <c r="C5647" s="11">
        <v>384.84872</v>
      </c>
      <c r="D5647" s="11">
        <v>0.0253119719353619</v>
      </c>
      <c r="E5647" s="8">
        <f t="shared" si="1"/>
        <v>0.0385293099</v>
      </c>
      <c r="F5647" s="8"/>
    </row>
    <row r="5648">
      <c r="A5648" s="10">
        <v>44804.25</v>
      </c>
      <c r="B5648" s="11">
        <v>393.69</v>
      </c>
      <c r="C5648" s="11">
        <v>386.52987</v>
      </c>
      <c r="D5648" s="11">
        <v>0.0185241311363594</v>
      </c>
      <c r="E5648" s="8">
        <f t="shared" si="1"/>
        <v>0.0349442312</v>
      </c>
      <c r="F5648" s="8"/>
    </row>
    <row r="5649">
      <c r="A5649" s="10">
        <v>44804.291666666664</v>
      </c>
      <c r="B5649" s="11">
        <v>393.72</v>
      </c>
      <c r="C5649" s="11">
        <v>386.79892</v>
      </c>
      <c r="D5649" s="11">
        <v>0.0178932247277216</v>
      </c>
      <c r="E5649" s="8">
        <f t="shared" si="1"/>
        <v>0.03291375511</v>
      </c>
      <c r="F5649" s="8"/>
    </row>
    <row r="5650">
      <c r="A5650" s="10">
        <v>44804.333333333336</v>
      </c>
      <c r="B5650" s="11">
        <v>390.47</v>
      </c>
      <c r="C5650" s="11">
        <v>385.87213</v>
      </c>
      <c r="D5650" s="11">
        <v>0.0119155275609046</v>
      </c>
      <c r="E5650" s="8">
        <f t="shared" si="1"/>
        <v>0.03129852398</v>
      </c>
      <c r="F5650" s="8"/>
    </row>
    <row r="5651">
      <c r="A5651" s="10">
        <v>44804.375</v>
      </c>
      <c r="B5651" s="11">
        <v>397.75</v>
      </c>
      <c r="C5651" s="11">
        <v>384.87348</v>
      </c>
      <c r="D5651" s="11">
        <v>0.033456501081862</v>
      </c>
      <c r="E5651" s="8">
        <f t="shared" si="1"/>
        <v>0.03152855755</v>
      </c>
      <c r="F5651" s="8"/>
    </row>
    <row r="5652">
      <c r="A5652" s="10">
        <v>44804.416666666664</v>
      </c>
      <c r="B5652" s="11">
        <v>404.46</v>
      </c>
      <c r="C5652" s="11">
        <v>384.64396</v>
      </c>
      <c r="D5652" s="11">
        <v>0.0515178764278528</v>
      </c>
      <c r="E5652" s="8">
        <f t="shared" si="1"/>
        <v>0.03331176929</v>
      </c>
      <c r="F5652" s="8"/>
    </row>
    <row r="5653">
      <c r="A5653" s="10">
        <v>44804.458333333336</v>
      </c>
      <c r="B5653" s="11">
        <v>404.04</v>
      </c>
      <c r="C5653" s="11">
        <v>386.6736</v>
      </c>
      <c r="D5653" s="11">
        <v>0.0449122981243094</v>
      </c>
      <c r="E5653" s="8">
        <f t="shared" si="1"/>
        <v>0.03509268777</v>
      </c>
      <c r="F5653" s="8"/>
    </row>
    <row r="5654">
      <c r="A5654" s="10">
        <v>44804.5</v>
      </c>
      <c r="B5654" s="11">
        <v>402.62</v>
      </c>
      <c r="C5654" s="11">
        <v>389.16092</v>
      </c>
      <c r="D5654" s="11">
        <v>0.0345848704438257</v>
      </c>
      <c r="E5654" s="8">
        <f t="shared" si="1"/>
        <v>0.03644246764</v>
      </c>
      <c r="F5654" s="8"/>
    </row>
    <row r="5655">
      <c r="A5655" s="10">
        <v>44804.541666666664</v>
      </c>
      <c r="B5655" s="11">
        <v>398.44</v>
      </c>
      <c r="C5655" s="11">
        <v>390.54795</v>
      </c>
      <c r="D5655" s="11">
        <v>0.0202076339153744</v>
      </c>
      <c r="E5655" s="8">
        <f t="shared" si="1"/>
        <v>0.03639852495</v>
      </c>
      <c r="F5655" s="8"/>
    </row>
    <row r="5656">
      <c r="A5656" s="10">
        <v>44804.583333333336</v>
      </c>
      <c r="B5656" s="11">
        <v>387.08</v>
      </c>
      <c r="C5656" s="11">
        <v>389.34984</v>
      </c>
      <c r="D5656" s="11">
        <v>0.0058298213246986</v>
      </c>
      <c r="E5656" s="8">
        <f t="shared" si="1"/>
        <v>0.03468051645</v>
      </c>
      <c r="F5656" s="8"/>
    </row>
    <row r="5657">
      <c r="A5657" s="10">
        <v>44804.625</v>
      </c>
      <c r="B5657" s="11">
        <v>379.33</v>
      </c>
      <c r="C5657" s="11">
        <v>387.86215</v>
      </c>
      <c r="D5657" s="11">
        <v>0.0219978928080504</v>
      </c>
      <c r="E5657" s="8">
        <f t="shared" si="1"/>
        <v>0.03172201285</v>
      </c>
      <c r="F5657" s="8"/>
    </row>
    <row r="5658">
      <c r="A5658" s="10">
        <v>44804.666666666664</v>
      </c>
      <c r="B5658" s="11">
        <v>374.85</v>
      </c>
      <c r="C5658" s="11">
        <v>385.41281</v>
      </c>
      <c r="D5658" s="11">
        <v>0.0274064839723411</v>
      </c>
      <c r="E5658" s="8">
        <f t="shared" si="1"/>
        <v>0.02968492098</v>
      </c>
      <c r="F5658" s="8"/>
    </row>
    <row r="5659">
      <c r="A5659" s="10">
        <v>44804.708333333336</v>
      </c>
      <c r="B5659" s="11">
        <v>369.91</v>
      </c>
      <c r="C5659" s="11">
        <v>383.03836</v>
      </c>
      <c r="D5659" s="11">
        <v>0.0342742695535767</v>
      </c>
      <c r="E5659" s="8">
        <f t="shared" si="1"/>
        <v>0.02856435382</v>
      </c>
      <c r="F5659" s="8"/>
    </row>
    <row r="5660">
      <c r="A5660" s="10">
        <v>44804.75</v>
      </c>
      <c r="B5660" s="11">
        <v>367.89</v>
      </c>
      <c r="C5660" s="11">
        <v>381.13535</v>
      </c>
      <c r="D5660" s="11">
        <v>0.0347523524123386</v>
      </c>
      <c r="E5660" s="8">
        <f t="shared" si="1"/>
        <v>0.0282980662</v>
      </c>
      <c r="F5660" s="8"/>
    </row>
    <row r="5661">
      <c r="A5661" s="10">
        <v>44804.791666666664</v>
      </c>
      <c r="B5661" s="11">
        <v>363.04</v>
      </c>
      <c r="C5661" s="11">
        <v>379.52518</v>
      </c>
      <c r="D5661" s="11">
        <v>0.0434363274658086</v>
      </c>
      <c r="E5661" s="8">
        <f t="shared" si="1"/>
        <v>0.02853313787</v>
      </c>
      <c r="F5661" s="8"/>
    </row>
    <row r="5662">
      <c r="A5662" s="10">
        <v>44804.833333333336</v>
      </c>
      <c r="B5662" s="11">
        <v>363.13</v>
      </c>
      <c r="C5662" s="11">
        <v>376.39695</v>
      </c>
      <c r="D5662" s="11">
        <v>0.0352472303508304</v>
      </c>
      <c r="E5662" s="8">
        <f t="shared" si="1"/>
        <v>0.02895640228</v>
      </c>
      <c r="F5662" s="8"/>
    </row>
    <row r="5663">
      <c r="A5663" s="10">
        <v>44804.875</v>
      </c>
      <c r="B5663" s="11">
        <v>362.35</v>
      </c>
      <c r="C5663" s="11">
        <v>372.68425</v>
      </c>
      <c r="D5663" s="11">
        <v>0.0277292372833034</v>
      </c>
      <c r="E5663" s="8">
        <f t="shared" si="1"/>
        <v>0.02866911442</v>
      </c>
      <c r="F5663" s="8"/>
    </row>
    <row r="5664">
      <c r="A5664" s="10">
        <v>44804.916666666664</v>
      </c>
      <c r="B5664" s="11">
        <v>365.46</v>
      </c>
      <c r="C5664" s="11">
        <v>369.91761</v>
      </c>
      <c r="D5664" s="11">
        <v>0.0120502778983678</v>
      </c>
      <c r="E5664" s="8">
        <f t="shared" si="1"/>
        <v>0.0278884873</v>
      </c>
      <c r="F5664" s="8"/>
    </row>
    <row r="5665">
      <c r="A5665" s="10">
        <v>44804.958333333336</v>
      </c>
      <c r="B5665" s="11">
        <v>369.45</v>
      </c>
      <c r="C5665" s="11">
        <v>368.31304</v>
      </c>
      <c r="D5665" s="11">
        <v>0.00308693930576008</v>
      </c>
      <c r="E5665" s="8">
        <f t="shared" si="1"/>
        <v>0.0279037981</v>
      </c>
      <c r="F5665" s="8"/>
    </row>
    <row r="5666">
      <c r="A5666" s="10">
        <v>44802.0</v>
      </c>
      <c r="B5666" s="11">
        <v>293.74</v>
      </c>
      <c r="C5666" s="11">
        <v>311.46109</v>
      </c>
      <c r="D5666" s="11">
        <v>0.0568966415676513</v>
      </c>
      <c r="E5666" s="8">
        <f t="shared" si="1"/>
        <v>0.03013176569</v>
      </c>
      <c r="F5666" s="8"/>
    </row>
    <row r="5667">
      <c r="A5667" s="10">
        <v>44802.041666666664</v>
      </c>
      <c r="B5667" s="11">
        <v>299.23</v>
      </c>
      <c r="C5667" s="11">
        <v>311.92519</v>
      </c>
      <c r="D5667" s="11">
        <v>0.0406994702800372</v>
      </c>
      <c r="E5667" s="8">
        <f t="shared" si="1"/>
        <v>0.0305122502</v>
      </c>
      <c r="F5667" s="8"/>
    </row>
    <row r="5668">
      <c r="A5668" s="10">
        <v>44802.083333333336</v>
      </c>
      <c r="B5668" s="11">
        <v>316.54</v>
      </c>
      <c r="C5668" s="11">
        <v>308.07752</v>
      </c>
      <c r="D5668" s="11">
        <v>0.0274686708721883</v>
      </c>
      <c r="E5668" s="8">
        <f t="shared" si="1"/>
        <v>0.02983215903</v>
      </c>
      <c r="F5668" s="8"/>
    </row>
    <row r="5669">
      <c r="A5669" s="10">
        <v>44802.125</v>
      </c>
      <c r="B5669" s="11">
        <v>306.16</v>
      </c>
      <c r="C5669" s="11">
        <v>300.54799</v>
      </c>
      <c r="D5669" s="11">
        <v>0.0186725920209947</v>
      </c>
      <c r="E5669" s="8">
        <f t="shared" si="1"/>
        <v>0.0283915583</v>
      </c>
      <c r="F5669" s="8"/>
    </row>
    <row r="5670">
      <c r="A5670" s="10">
        <v>44802.166666666664</v>
      </c>
      <c r="B5670" s="11">
        <v>298.78</v>
      </c>
      <c r="C5670" s="11">
        <v>292.39677</v>
      </c>
      <c r="D5670" s="11">
        <v>0.0218307131094504</v>
      </c>
      <c r="E5670" s="8">
        <f t="shared" si="1"/>
        <v>0.02790428982</v>
      </c>
      <c r="F5670" s="8"/>
    </row>
    <row r="5671">
      <c r="A5671" s="10">
        <v>44802.208333333336</v>
      </c>
      <c r="B5671" s="11">
        <v>301.47</v>
      </c>
      <c r="C5671" s="11">
        <v>286.43089</v>
      </c>
      <c r="D5671" s="11">
        <v>0.0525051959305089</v>
      </c>
      <c r="E5671" s="8">
        <f t="shared" si="1"/>
        <v>0.02903734082</v>
      </c>
      <c r="F5671" s="8"/>
    </row>
    <row r="5672">
      <c r="A5672" s="10">
        <v>44802.25</v>
      </c>
      <c r="B5672" s="11">
        <v>295.83</v>
      </c>
      <c r="C5672" s="11">
        <v>284.52817</v>
      </c>
      <c r="D5672" s="11">
        <v>0.0397213042209493</v>
      </c>
      <c r="E5672" s="8">
        <f t="shared" si="1"/>
        <v>0.02992055636</v>
      </c>
      <c r="F5672" s="8"/>
    </row>
    <row r="5673">
      <c r="A5673" s="10">
        <v>44802.291666666664</v>
      </c>
      <c r="B5673" s="11">
        <v>302.26</v>
      </c>
      <c r="C5673" s="11">
        <v>286.25682</v>
      </c>
      <c r="D5673" s="11">
        <v>0.0559049737225474</v>
      </c>
      <c r="E5673" s="8">
        <f t="shared" si="1"/>
        <v>0.03150437924</v>
      </c>
      <c r="F5673" s="8"/>
    </row>
    <row r="5674">
      <c r="A5674" s="10">
        <v>44802.333333333336</v>
      </c>
      <c r="B5674" s="11">
        <v>309.86</v>
      </c>
      <c r="C5674" s="11">
        <v>290.47517</v>
      </c>
      <c r="D5674" s="11">
        <v>0.0667348951030823</v>
      </c>
      <c r="E5674" s="8">
        <f t="shared" si="1"/>
        <v>0.03378851955</v>
      </c>
      <c r="F5674" s="8"/>
    </row>
    <row r="5675">
      <c r="A5675" s="10">
        <v>44802.375</v>
      </c>
      <c r="B5675" s="11">
        <v>318.03</v>
      </c>
      <c r="C5675" s="11">
        <v>296.13793</v>
      </c>
      <c r="D5675" s="11">
        <v>0.0739252482787327</v>
      </c>
      <c r="E5675" s="8">
        <f t="shared" si="1"/>
        <v>0.03547471735</v>
      </c>
      <c r="F5675" s="8"/>
    </row>
    <row r="5676">
      <c r="A5676" s="10">
        <v>44802.416666666664</v>
      </c>
      <c r="B5676" s="11">
        <v>322.78</v>
      </c>
      <c r="C5676" s="11">
        <v>302.96523</v>
      </c>
      <c r="D5676" s="11">
        <v>0.0654027856595951</v>
      </c>
      <c r="E5676" s="8">
        <f t="shared" si="1"/>
        <v>0.03605325523</v>
      </c>
      <c r="F5676" s="8"/>
    </row>
    <row r="5677">
      <c r="A5677" s="10">
        <v>44802.458333333336</v>
      </c>
      <c r="B5677" s="11">
        <v>329.95</v>
      </c>
      <c r="C5677" s="11">
        <v>310.41826</v>
      </c>
      <c r="D5677" s="11">
        <v>0.0629207186458683</v>
      </c>
      <c r="E5677" s="8">
        <f t="shared" si="1"/>
        <v>0.03680360609</v>
      </c>
      <c r="F5677" s="8"/>
    </row>
    <row r="5678">
      <c r="A5678" s="10">
        <v>44802.5</v>
      </c>
      <c r="B5678" s="11">
        <v>331.06</v>
      </c>
      <c r="C5678" s="11">
        <v>316.00167</v>
      </c>
      <c r="D5678" s="11">
        <v>0.0476526912025496</v>
      </c>
      <c r="E5678" s="8">
        <f t="shared" si="1"/>
        <v>0.03734809862</v>
      </c>
      <c r="F5678" s="8"/>
    </row>
    <row r="5679">
      <c r="A5679" s="10">
        <v>44802.541666666664</v>
      </c>
      <c r="B5679" s="11">
        <v>332.84</v>
      </c>
      <c r="C5679" s="11">
        <v>317.79389</v>
      </c>
      <c r="D5679" s="11">
        <v>0.0473454980522123</v>
      </c>
      <c r="E5679" s="8">
        <f t="shared" si="1"/>
        <v>0.03847884296</v>
      </c>
      <c r="F5679" s="8"/>
    </row>
    <row r="5680">
      <c r="A5680" s="10">
        <v>44802.583333333336</v>
      </c>
      <c r="B5680" s="11">
        <v>318.02</v>
      </c>
      <c r="C5680" s="11">
        <v>315.89349</v>
      </c>
      <c r="D5680" s="11">
        <v>0.00673173100211718</v>
      </c>
      <c r="E5680" s="8">
        <f t="shared" si="1"/>
        <v>0.03851642253</v>
      </c>
      <c r="F5680" s="8"/>
    </row>
    <row r="5681">
      <c r="A5681" s="10">
        <v>44802.625</v>
      </c>
      <c r="B5681" s="11">
        <v>293.23</v>
      </c>
      <c r="C5681" s="11">
        <v>313.92089</v>
      </c>
      <c r="D5681" s="11">
        <v>0.065911159974094</v>
      </c>
      <c r="E5681" s="8">
        <f t="shared" si="1"/>
        <v>0.040346142</v>
      </c>
      <c r="F5681" s="8"/>
    </row>
    <row r="5682">
      <c r="A5682" s="10">
        <v>44802.666666666664</v>
      </c>
      <c r="B5682" s="11">
        <v>293.68</v>
      </c>
      <c r="C5682" s="11">
        <v>312.54102</v>
      </c>
      <c r="D5682" s="11">
        <v>0.0603473425664253</v>
      </c>
      <c r="E5682" s="8">
        <f t="shared" si="1"/>
        <v>0.04171867777</v>
      </c>
      <c r="F5682" s="8"/>
    </row>
    <row r="5683">
      <c r="A5683" s="10">
        <v>44802.708333333336</v>
      </c>
      <c r="B5683" s="11">
        <v>309.52</v>
      </c>
      <c r="C5683" s="11">
        <v>313.39526</v>
      </c>
      <c r="D5683" s="11">
        <v>0.0123654071858011</v>
      </c>
      <c r="E5683" s="8">
        <f t="shared" si="1"/>
        <v>0.0408058085</v>
      </c>
      <c r="F5683" s="8"/>
    </row>
    <row r="5684">
      <c r="A5684" s="10">
        <v>44802.75</v>
      </c>
      <c r="B5684" s="11">
        <v>324.02</v>
      </c>
      <c r="C5684" s="11">
        <v>315.19294</v>
      </c>
      <c r="D5684" s="11">
        <v>0.028005259254855</v>
      </c>
      <c r="E5684" s="8">
        <f t="shared" si="1"/>
        <v>0.04052467962</v>
      </c>
      <c r="F5684" s="8"/>
    </row>
    <row r="5685">
      <c r="A5685" s="10">
        <v>44802.791666666664</v>
      </c>
      <c r="B5685" s="11">
        <v>331.32</v>
      </c>
      <c r="C5685" s="11">
        <v>317.47008</v>
      </c>
      <c r="D5685" s="11">
        <v>0.0436259064161258</v>
      </c>
      <c r="E5685" s="8">
        <f t="shared" si="1"/>
        <v>0.04053257875</v>
      </c>
      <c r="F5685" s="8"/>
    </row>
    <row r="5686">
      <c r="A5686" s="10">
        <v>44802.833333333336</v>
      </c>
      <c r="B5686" s="11">
        <v>329.54</v>
      </c>
      <c r="C5686" s="11">
        <v>320.35776</v>
      </c>
      <c r="D5686" s="11">
        <v>0.0286624553748909</v>
      </c>
      <c r="E5686" s="8">
        <f t="shared" si="1"/>
        <v>0.04025821312</v>
      </c>
      <c r="F5686" s="8"/>
    </row>
    <row r="5687">
      <c r="A5687" s="10">
        <v>44802.875</v>
      </c>
      <c r="B5687" s="11">
        <v>325.89</v>
      </c>
      <c r="C5687" s="11">
        <v>324.50771</v>
      </c>
      <c r="D5687" s="11">
        <v>0.00425965225910968</v>
      </c>
      <c r="E5687" s="8">
        <f t="shared" si="1"/>
        <v>0.03928031375</v>
      </c>
      <c r="F5687" s="8"/>
    </row>
    <row r="5688">
      <c r="A5688" s="10">
        <v>44802.916666666664</v>
      </c>
      <c r="B5688" s="11">
        <v>318.61</v>
      </c>
      <c r="C5688" s="11">
        <v>329.27157</v>
      </c>
      <c r="D5688" s="11">
        <v>0.0323792606813882</v>
      </c>
      <c r="E5688" s="8">
        <f t="shared" si="1"/>
        <v>0.0401273547</v>
      </c>
      <c r="F5688" s="8"/>
    </row>
    <row r="5689">
      <c r="A5689" s="10">
        <v>44802.958333333336</v>
      </c>
      <c r="B5689" s="11">
        <v>320.48</v>
      </c>
      <c r="C5689" s="11">
        <v>333.08646</v>
      </c>
      <c r="D5689" s="11">
        <v>0.0378474105492008</v>
      </c>
      <c r="E5689" s="8">
        <f t="shared" si="1"/>
        <v>0.04157570766</v>
      </c>
      <c r="F5689" s="8"/>
    </row>
    <row r="5690">
      <c r="A5690" s="10">
        <v>44803.0</v>
      </c>
      <c r="B5690" s="11">
        <v>330.1</v>
      </c>
      <c r="C5690" s="11">
        <v>349.71665</v>
      </c>
      <c r="D5690" s="11">
        <v>0.0560929827047124</v>
      </c>
      <c r="E5690" s="8">
        <f t="shared" si="1"/>
        <v>0.04154222188</v>
      </c>
      <c r="F5690" s="8"/>
    </row>
    <row r="5691">
      <c r="A5691" s="10">
        <v>44803.041666666664</v>
      </c>
      <c r="B5691" s="11">
        <v>338.16</v>
      </c>
      <c r="C5691" s="11">
        <v>355.12181</v>
      </c>
      <c r="D5691" s="11">
        <v>0.0477633575927087</v>
      </c>
      <c r="E5691" s="8">
        <f t="shared" si="1"/>
        <v>0.04183655052</v>
      </c>
      <c r="F5691" s="8"/>
    </row>
    <row r="5692">
      <c r="A5692" s="10">
        <v>44803.083333333336</v>
      </c>
      <c r="B5692" s="11">
        <v>332.16</v>
      </c>
      <c r="C5692" s="11">
        <v>357.98141</v>
      </c>
      <c r="D5692" s="11">
        <v>0.0721305891275191</v>
      </c>
      <c r="E5692" s="8">
        <f t="shared" si="1"/>
        <v>0.04369746378</v>
      </c>
      <c r="F5692" s="8"/>
    </row>
    <row r="5693">
      <c r="A5693" s="10">
        <v>44803.125</v>
      </c>
      <c r="B5693" s="11">
        <v>309.06</v>
      </c>
      <c r="C5693" s="11">
        <v>357.49278</v>
      </c>
      <c r="D5693" s="11">
        <v>0.135479043800548</v>
      </c>
      <c r="E5693" s="8">
        <f t="shared" si="1"/>
        <v>0.04856439927</v>
      </c>
      <c r="F5693" s="8"/>
    </row>
    <row r="5694">
      <c r="A5694" s="10">
        <v>44803.166666666664</v>
      </c>
      <c r="B5694" s="11">
        <v>294.04</v>
      </c>
      <c r="C5694" s="11">
        <v>355.12789</v>
      </c>
      <c r="D5694" s="11">
        <v>0.172016593796674</v>
      </c>
      <c r="E5694" s="8">
        <f t="shared" si="1"/>
        <v>0.0548221443</v>
      </c>
      <c r="F5694" s="8"/>
    </row>
    <row r="5695">
      <c r="A5695" s="10">
        <v>44803.208333333336</v>
      </c>
      <c r="B5695" s="11">
        <v>307.11</v>
      </c>
      <c r="C5695" s="11">
        <v>352.68974</v>
      </c>
      <c r="D5695" s="11">
        <v>0.129234663871991</v>
      </c>
      <c r="E5695" s="8">
        <f t="shared" si="1"/>
        <v>0.05801920546</v>
      </c>
      <c r="F5695" s="8"/>
    </row>
    <row r="5696">
      <c r="A5696" s="10">
        <v>44803.25</v>
      </c>
      <c r="B5696" s="11">
        <v>321.63</v>
      </c>
      <c r="C5696" s="11">
        <v>351.09494</v>
      </c>
      <c r="D5696" s="11">
        <v>0.0839229981497312</v>
      </c>
      <c r="E5696" s="8">
        <f t="shared" si="1"/>
        <v>0.05986094271</v>
      </c>
      <c r="F5696" s="8"/>
    </row>
    <row r="5697">
      <c r="A5697" s="10">
        <v>44803.291666666664</v>
      </c>
      <c r="B5697" s="11">
        <v>335.83</v>
      </c>
      <c r="C5697" s="11">
        <v>349.76312</v>
      </c>
      <c r="D5697" s="11">
        <v>0.0398358752060538</v>
      </c>
      <c r="E5697" s="8">
        <f t="shared" si="1"/>
        <v>0.05919139694</v>
      </c>
      <c r="F5697" s="8"/>
    </row>
    <row r="5698">
      <c r="A5698" s="10">
        <v>44803.333333333336</v>
      </c>
      <c r="B5698" s="11">
        <v>342.5</v>
      </c>
      <c r="C5698" s="11">
        <v>349.02944</v>
      </c>
      <c r="D5698" s="11">
        <v>0.018707419064707</v>
      </c>
      <c r="E5698" s="8">
        <f t="shared" si="1"/>
        <v>0.0571902521</v>
      </c>
      <c r="F5698" s="8"/>
    </row>
    <row r="5699">
      <c r="A5699" s="10">
        <v>44803.375</v>
      </c>
      <c r="B5699" s="11">
        <v>352.54</v>
      </c>
      <c r="C5699" s="11">
        <v>350.11482</v>
      </c>
      <c r="D5699" s="11">
        <v>0.00692681332369767</v>
      </c>
      <c r="E5699" s="8">
        <f t="shared" si="1"/>
        <v>0.05439865064</v>
      </c>
      <c r="F5699" s="8"/>
    </row>
    <row r="5700">
      <c r="A5700" s="10">
        <v>44803.416666666664</v>
      </c>
      <c r="B5700" s="11">
        <v>362.3</v>
      </c>
      <c r="C5700" s="11">
        <v>353.63787</v>
      </c>
      <c r="D5700" s="11">
        <v>0.024494350675735</v>
      </c>
      <c r="E5700" s="8">
        <f t="shared" si="1"/>
        <v>0.05269413252</v>
      </c>
      <c r="F5700" s="8"/>
    </row>
    <row r="5701">
      <c r="A5701" s="10">
        <v>44803.458333333336</v>
      </c>
      <c r="B5701" s="11">
        <v>368.91</v>
      </c>
      <c r="C5701" s="11">
        <v>359.73293</v>
      </c>
      <c r="D5701" s="11">
        <v>0.0255107865715824</v>
      </c>
      <c r="E5701" s="8">
        <f t="shared" si="1"/>
        <v>0.05113538535</v>
      </c>
      <c r="F5701" s="8"/>
    </row>
    <row r="5702">
      <c r="A5702" s="10">
        <v>44803.5</v>
      </c>
      <c r="B5702" s="11">
        <v>374.5</v>
      </c>
      <c r="C5702" s="11">
        <v>366.36918</v>
      </c>
      <c r="D5702" s="11">
        <v>0.0221929693976988</v>
      </c>
      <c r="E5702" s="8">
        <f t="shared" si="1"/>
        <v>0.05007456361</v>
      </c>
      <c r="F5702" s="8"/>
    </row>
    <row r="5703">
      <c r="A5703" s="10">
        <v>44803.541666666664</v>
      </c>
      <c r="B5703" s="11">
        <v>368.37</v>
      </c>
      <c r="C5703" s="11">
        <v>371.32864</v>
      </c>
      <c r="D5703" s="11">
        <v>0.0079677129132835</v>
      </c>
      <c r="E5703" s="8">
        <f t="shared" si="1"/>
        <v>0.04843382256</v>
      </c>
      <c r="F5703" s="8"/>
    </row>
    <row r="5704">
      <c r="A5704" s="10">
        <v>44803.583333333336</v>
      </c>
      <c r="B5704" s="11">
        <v>358.92</v>
      </c>
      <c r="C5704" s="11">
        <v>372.76544</v>
      </c>
      <c r="D5704" s="11">
        <v>0.0371424990471219</v>
      </c>
      <c r="E5704" s="8">
        <f t="shared" si="1"/>
        <v>0.0497009379</v>
      </c>
      <c r="F5704" s="8"/>
    </row>
    <row r="5705">
      <c r="A5705" s="10">
        <v>44803.625</v>
      </c>
      <c r="B5705" s="11">
        <v>340.89</v>
      </c>
      <c r="C5705" s="11">
        <v>372.29342</v>
      </c>
      <c r="D5705" s="11">
        <v>0.084351262506869</v>
      </c>
      <c r="E5705" s="8">
        <f t="shared" si="1"/>
        <v>0.0504692755</v>
      </c>
      <c r="F5705" s="8"/>
    </row>
    <row r="5706">
      <c r="A5706" s="10">
        <v>44803.666666666664</v>
      </c>
      <c r="B5706" s="11">
        <v>345.1</v>
      </c>
      <c r="C5706" s="11">
        <v>370.27728</v>
      </c>
      <c r="D5706" s="11">
        <v>0.0679957463228637</v>
      </c>
      <c r="E5706" s="8">
        <f t="shared" si="1"/>
        <v>0.05078795899</v>
      </c>
      <c r="F5706" s="8"/>
    </row>
    <row r="5707">
      <c r="A5707" s="10">
        <v>44803.708333333336</v>
      </c>
      <c r="B5707" s="11">
        <v>348.65</v>
      </c>
      <c r="C5707" s="11">
        <v>368.37541</v>
      </c>
      <c r="D5707" s="11">
        <v>0.0535470323602762</v>
      </c>
      <c r="E5707" s="8">
        <f t="shared" si="1"/>
        <v>0.05250386004</v>
      </c>
      <c r="F5707" s="8"/>
    </row>
    <row r="5708">
      <c r="A5708" s="10">
        <v>44803.75</v>
      </c>
      <c r="B5708" s="11">
        <v>354.27</v>
      </c>
      <c r="C5708" s="11">
        <v>366.32791</v>
      </c>
      <c r="D5708" s="11">
        <v>0.0329156192330526</v>
      </c>
      <c r="E5708" s="8">
        <f t="shared" si="1"/>
        <v>0.05270845837</v>
      </c>
      <c r="F5708" s="8"/>
    </row>
    <row r="5709">
      <c r="A5709" s="10">
        <v>44803.791666666664</v>
      </c>
      <c r="B5709" s="11">
        <v>354.15</v>
      </c>
      <c r="C5709" s="11">
        <v>363.82671</v>
      </c>
      <c r="D5709" s="11">
        <v>0.0265970302180398</v>
      </c>
      <c r="E5709" s="8">
        <f t="shared" si="1"/>
        <v>0.05199892186</v>
      </c>
      <c r="F5709" s="8"/>
    </row>
    <row r="5710">
      <c r="A5710" s="10">
        <v>44803.833333333336</v>
      </c>
      <c r="B5710" s="11">
        <v>356.62</v>
      </c>
      <c r="C5710" s="11">
        <v>359.89746</v>
      </c>
      <c r="D5710" s="11">
        <v>0.00910664943286907</v>
      </c>
      <c r="E5710" s="8">
        <f t="shared" si="1"/>
        <v>0.05118409662</v>
      </c>
      <c r="F5710" s="8"/>
    </row>
    <row r="5711">
      <c r="A5711" s="10">
        <v>44803.875</v>
      </c>
      <c r="B5711" s="11">
        <v>350.68</v>
      </c>
      <c r="C5711" s="11">
        <v>355.92478</v>
      </c>
      <c r="D5711" s="11">
        <v>0.0147356416150625</v>
      </c>
      <c r="E5711" s="8">
        <f t="shared" si="1"/>
        <v>0.05162059617</v>
      </c>
      <c r="F5711" s="8"/>
    </row>
    <row r="5712">
      <c r="A5712" s="10">
        <v>44803.916666666664</v>
      </c>
      <c r="B5712" s="11">
        <v>350.08</v>
      </c>
      <c r="C5712" s="11">
        <v>353.46555</v>
      </c>
      <c r="D5712" s="11">
        <v>0.00957816115318741</v>
      </c>
      <c r="E5712" s="8">
        <f t="shared" si="1"/>
        <v>0.05067055036</v>
      </c>
      <c r="F5712" s="8"/>
    </row>
    <row r="5713">
      <c r="A5713" s="10">
        <v>44803.958333333336</v>
      </c>
      <c r="B5713" s="11">
        <v>360.86</v>
      </c>
      <c r="C5713" s="11">
        <v>352.88278</v>
      </c>
      <c r="D5713" s="11">
        <v>0.0226058636241756</v>
      </c>
      <c r="E5713" s="8">
        <f t="shared" si="1"/>
        <v>0.0500354859</v>
      </c>
      <c r="F5713" s="8"/>
    </row>
    <row r="5714">
      <c r="A5714" s="10">
        <v>44804.0</v>
      </c>
      <c r="B5714" s="11">
        <v>370.82</v>
      </c>
      <c r="C5714" s="11">
        <v>363.91841</v>
      </c>
      <c r="D5714" s="11">
        <v>0.0189646629858599</v>
      </c>
      <c r="E5714" s="8">
        <f t="shared" si="1"/>
        <v>0.04848847258</v>
      </c>
      <c r="F5714" s="8"/>
    </row>
    <row r="5715">
      <c r="A5715" s="10">
        <v>44804.041666666664</v>
      </c>
      <c r="B5715" s="11">
        <v>388.08</v>
      </c>
      <c r="C5715" s="11">
        <v>368.35579</v>
      </c>
      <c r="D5715" s="11">
        <v>0.0535466267545298</v>
      </c>
      <c r="E5715" s="8">
        <f t="shared" si="1"/>
        <v>0.04872944213</v>
      </c>
      <c r="F5715" s="8"/>
    </row>
    <row r="5716">
      <c r="A5716" s="10">
        <v>44804.083333333336</v>
      </c>
      <c r="B5716" s="11">
        <v>395.87</v>
      </c>
      <c r="C5716" s="11">
        <v>371.62573</v>
      </c>
      <c r="D5716" s="11">
        <v>0.0652384053170915</v>
      </c>
      <c r="E5716" s="8">
        <f t="shared" si="1"/>
        <v>0.04844226781</v>
      </c>
      <c r="F5716" s="8"/>
    </row>
    <row r="5717">
      <c r="A5717" s="10">
        <v>44804.125</v>
      </c>
      <c r="B5717" s="11">
        <v>401.53</v>
      </c>
      <c r="C5717" s="11">
        <v>373.74118</v>
      </c>
      <c r="D5717" s="11">
        <v>0.0743531124935175</v>
      </c>
      <c r="E5717" s="8">
        <f t="shared" si="1"/>
        <v>0.045895354</v>
      </c>
      <c r="F5717" s="8"/>
    </row>
    <row r="5718">
      <c r="A5718" s="10">
        <v>44804.166666666664</v>
      </c>
      <c r="B5718" s="11">
        <v>395.93</v>
      </c>
      <c r="C5718" s="11">
        <v>375.6932</v>
      </c>
      <c r="D5718" s="11">
        <v>0.0538652283299245</v>
      </c>
      <c r="E5718" s="8">
        <f t="shared" si="1"/>
        <v>0.04097238044</v>
      </c>
      <c r="F5718" s="8"/>
    </row>
    <row r="5719">
      <c r="A5719" s="10">
        <v>44804.208333333336</v>
      </c>
      <c r="B5719" s="11">
        <v>394.59</v>
      </c>
      <c r="C5719" s="11">
        <v>377.84816</v>
      </c>
      <c r="D5719" s="11">
        <v>0.0443083803822148</v>
      </c>
      <c r="E5719" s="8">
        <f t="shared" si="1"/>
        <v>0.03743378529</v>
      </c>
      <c r="F5719" s="8"/>
    </row>
    <row r="5720">
      <c r="A5720" s="10">
        <v>44804.25</v>
      </c>
      <c r="B5720" s="11">
        <v>393.69</v>
      </c>
      <c r="C5720" s="11">
        <v>380.08235</v>
      </c>
      <c r="D5720" s="11">
        <v>0.0358018466261324</v>
      </c>
      <c r="E5720" s="8">
        <f t="shared" si="1"/>
        <v>0.03542873731</v>
      </c>
      <c r="F5720" s="8"/>
    </row>
    <row r="5721">
      <c r="A5721" s="10">
        <v>44804.291666666664</v>
      </c>
      <c r="B5721" s="11">
        <v>393.72</v>
      </c>
      <c r="C5721" s="11">
        <v>380.77912</v>
      </c>
      <c r="D5721" s="11">
        <v>0.0339852668392112</v>
      </c>
      <c r="E5721" s="8">
        <f t="shared" si="1"/>
        <v>0.03518496197</v>
      </c>
      <c r="F5721" s="8"/>
    </row>
    <row r="5722">
      <c r="A5722" s="10">
        <v>44804.333333333336</v>
      </c>
      <c r="B5722" s="11">
        <v>390.47</v>
      </c>
      <c r="C5722" s="11">
        <v>380.00782</v>
      </c>
      <c r="D5722" s="11">
        <v>0.0275314860625764</v>
      </c>
      <c r="E5722" s="8">
        <f t="shared" si="1"/>
        <v>0.03555263142</v>
      </c>
      <c r="F5722" s="8"/>
    </row>
    <row r="5723">
      <c r="A5723" s="10">
        <v>44804.375</v>
      </c>
      <c r="B5723" s="11">
        <v>397.75</v>
      </c>
      <c r="C5723" s="11">
        <v>379.02658</v>
      </c>
      <c r="D5723" s="11">
        <v>0.0493986991624702</v>
      </c>
      <c r="E5723" s="8">
        <f t="shared" si="1"/>
        <v>0.03732229333</v>
      </c>
      <c r="F5723" s="8"/>
    </row>
    <row r="5724">
      <c r="A5724" s="10">
        <v>44804.416666666664</v>
      </c>
      <c r="B5724" s="11">
        <v>404.46</v>
      </c>
      <c r="C5724" s="11">
        <v>378.74461</v>
      </c>
      <c r="D5724" s="11">
        <v>0.0678963853769429</v>
      </c>
      <c r="E5724" s="8">
        <f t="shared" si="1"/>
        <v>0.03913071145</v>
      </c>
      <c r="F5724" s="8"/>
    </row>
    <row r="5725">
      <c r="A5725" s="10">
        <v>44804.458333333336</v>
      </c>
      <c r="B5725" s="11">
        <v>404.04</v>
      </c>
      <c r="C5725" s="11">
        <v>380.8328</v>
      </c>
      <c r="D5725" s="11">
        <v>0.0609380284471295</v>
      </c>
      <c r="E5725" s="8">
        <f t="shared" si="1"/>
        <v>0.04060684653</v>
      </c>
      <c r="F5725" s="8"/>
    </row>
    <row r="5726">
      <c r="A5726" s="10">
        <v>44804.5</v>
      </c>
      <c r="B5726" s="11">
        <v>402.62</v>
      </c>
      <c r="C5726" s="11">
        <v>383.74522</v>
      </c>
      <c r="D5726" s="11">
        <v>0.0491857071209902</v>
      </c>
      <c r="E5726" s="8">
        <f t="shared" si="1"/>
        <v>0.04173154393</v>
      </c>
      <c r="F5726" s="8"/>
    </row>
    <row r="5727">
      <c r="A5727" s="10">
        <v>44804.541666666664</v>
      </c>
      <c r="B5727" s="11">
        <v>398.44</v>
      </c>
      <c r="C5727" s="11">
        <v>385.71191</v>
      </c>
      <c r="D5727" s="11">
        <v>0.0329989551009716</v>
      </c>
      <c r="E5727" s="8">
        <f t="shared" si="1"/>
        <v>0.04277451235</v>
      </c>
      <c r="F5727" s="8"/>
    </row>
    <row r="5728">
      <c r="A5728" s="10">
        <v>44804.583333333336</v>
      </c>
      <c r="B5728" s="11">
        <v>387.08</v>
      </c>
      <c r="C5728" s="11">
        <v>385.00015</v>
      </c>
      <c r="D5728" s="11">
        <v>0.00540220568745223</v>
      </c>
      <c r="E5728" s="8">
        <f t="shared" si="1"/>
        <v>0.04145200013</v>
      </c>
      <c r="F5728" s="8"/>
    </row>
    <row r="5729">
      <c r="A5729" s="10">
        <v>44804.625</v>
      </c>
      <c r="B5729" s="11">
        <v>379.33</v>
      </c>
      <c r="C5729" s="11">
        <v>383.53197</v>
      </c>
      <c r="D5729" s="11">
        <v>0.0109559836693666</v>
      </c>
      <c r="E5729" s="8">
        <f t="shared" si="1"/>
        <v>0.03839386351</v>
      </c>
      <c r="F5729" s="8"/>
    </row>
    <row r="5730">
      <c r="A5730" s="10">
        <v>44804.666666666664</v>
      </c>
      <c r="B5730" s="11">
        <v>374.85</v>
      </c>
      <c r="C5730" s="11">
        <v>380.92672</v>
      </c>
      <c r="D5730" s="11">
        <v>0.0159524645580125</v>
      </c>
      <c r="E5730" s="8">
        <f t="shared" si="1"/>
        <v>0.03622539344</v>
      </c>
      <c r="F5730" s="8"/>
    </row>
    <row r="5731">
      <c r="A5731" s="10">
        <v>44804.708333333336</v>
      </c>
      <c r="B5731" s="11">
        <v>369.91</v>
      </c>
      <c r="C5731" s="11">
        <v>378.36829</v>
      </c>
      <c r="D5731" s="11">
        <v>0.0223546481656799</v>
      </c>
      <c r="E5731" s="8">
        <f t="shared" si="1"/>
        <v>0.03492571076</v>
      </c>
      <c r="F5731" s="8"/>
    </row>
    <row r="5732">
      <c r="A5732" s="10">
        <v>44804.75</v>
      </c>
      <c r="B5732" s="11">
        <v>367.89</v>
      </c>
      <c r="C5732" s="11">
        <v>376.13164</v>
      </c>
      <c r="D5732" s="11">
        <v>0.0219115839337526</v>
      </c>
      <c r="E5732" s="8">
        <f t="shared" si="1"/>
        <v>0.03446720929</v>
      </c>
      <c r="F5732" s="8"/>
    </row>
    <row r="5733">
      <c r="A5733" s="10">
        <v>44804.791666666664</v>
      </c>
      <c r="B5733" s="11">
        <v>363.04</v>
      </c>
      <c r="C5733" s="11">
        <v>373.96153</v>
      </c>
      <c r="D5733" s="11">
        <v>0.0292049559215354</v>
      </c>
      <c r="E5733" s="8">
        <f t="shared" si="1"/>
        <v>0.03457587287</v>
      </c>
      <c r="F5733" s="8"/>
    </row>
    <row r="5734">
      <c r="A5734" s="10">
        <v>44804.833333333336</v>
      </c>
      <c r="B5734" s="11">
        <v>363.13</v>
      </c>
      <c r="C5734" s="11">
        <v>370.27108</v>
      </c>
      <c r="D5734" s="11">
        <v>0.0192860862911572</v>
      </c>
      <c r="E5734" s="8">
        <f t="shared" si="1"/>
        <v>0.03500001607</v>
      </c>
      <c r="F5734" s="8"/>
    </row>
    <row r="5735">
      <c r="A5735" s="10">
        <v>44804.875</v>
      </c>
      <c r="B5735" s="11">
        <v>362.35</v>
      </c>
      <c r="C5735" s="11">
        <v>366.11998</v>
      </c>
      <c r="D5735" s="11">
        <v>0.01029711626227</v>
      </c>
      <c r="E5735" s="8">
        <f t="shared" si="1"/>
        <v>0.03481507751</v>
      </c>
      <c r="F5735" s="8"/>
    </row>
    <row r="5736">
      <c r="A5736" s="10">
        <v>44804.916666666664</v>
      </c>
      <c r="B5736" s="11">
        <v>365.46</v>
      </c>
      <c r="C5736" s="11">
        <v>363.08061</v>
      </c>
      <c r="D5736" s="11">
        <v>0.00655333811408987</v>
      </c>
      <c r="E5736" s="8">
        <f t="shared" si="1"/>
        <v>0.03468904322</v>
      </c>
      <c r="F5736" s="8"/>
    </row>
    <row r="5737">
      <c r="A5737" s="10">
        <v>44804.958333333336</v>
      </c>
      <c r="B5737" s="11">
        <v>369.45</v>
      </c>
      <c r="C5737" s="11">
        <v>361.5541</v>
      </c>
      <c r="D5737" s="11">
        <v>0.0218387787609101</v>
      </c>
      <c r="E5737" s="8">
        <f t="shared" si="1"/>
        <v>0.03465708135</v>
      </c>
      <c r="F5737" s="8"/>
    </row>
    <row r="5738">
      <c r="A5738" s="10">
        <v>44805.0</v>
      </c>
      <c r="B5738" s="11">
        <v>374.43</v>
      </c>
      <c r="C5738" s="11">
        <v>369.61556</v>
      </c>
      <c r="D5738" s="11">
        <v>0.0130255338817445</v>
      </c>
      <c r="E5738" s="8">
        <f t="shared" si="1"/>
        <v>0.03440961764</v>
      </c>
      <c r="F5738" s="8"/>
    </row>
    <row r="5739">
      <c r="A5739" s="10">
        <v>44805.041666666664</v>
      </c>
      <c r="B5739" s="11">
        <v>388.35</v>
      </c>
      <c r="C5739" s="11">
        <v>373.67379</v>
      </c>
      <c r="D5739" s="11">
        <v>0.0392754600208915</v>
      </c>
      <c r="E5739" s="8">
        <f t="shared" si="1"/>
        <v>0.03381498569</v>
      </c>
      <c r="F5739" s="8"/>
    </row>
    <row r="5740">
      <c r="A5740" s="10">
        <v>44805.083333333336</v>
      </c>
      <c r="B5740" s="11">
        <v>396.62</v>
      </c>
      <c r="C5740" s="11">
        <v>376.67659</v>
      </c>
      <c r="D5740" s="11">
        <v>0.052945711332897</v>
      </c>
      <c r="E5740" s="8">
        <f t="shared" si="1"/>
        <v>0.03330279011</v>
      </c>
      <c r="F5740" s="8"/>
    </row>
    <row r="5741">
      <c r="A5741" s="10">
        <v>44805.125</v>
      </c>
      <c r="B5741" s="11">
        <v>398.71</v>
      </c>
      <c r="C5741" s="11">
        <v>378.70328</v>
      </c>
      <c r="D5741" s="11">
        <v>0.0528295397916806</v>
      </c>
      <c r="E5741" s="8">
        <f t="shared" si="1"/>
        <v>0.03240597458</v>
      </c>
      <c r="F5741" s="8"/>
    </row>
    <row r="5742">
      <c r="A5742" s="10">
        <v>44805.166666666664</v>
      </c>
      <c r="B5742" s="11">
        <v>391.71</v>
      </c>
      <c r="C5742" s="11">
        <v>380.621</v>
      </c>
      <c r="D5742" s="11">
        <v>0.029133967910336</v>
      </c>
      <c r="E5742" s="8">
        <f t="shared" si="1"/>
        <v>0.03137550539</v>
      </c>
      <c r="F5742" s="8"/>
    </row>
    <row r="5743">
      <c r="A5743" s="10">
        <v>44805.208333333336</v>
      </c>
      <c r="B5743" s="11">
        <v>382.47</v>
      </c>
      <c r="C5743" s="11">
        <v>382.67819</v>
      </c>
      <c r="D5743" s="11">
        <v>5.44034140017086E-4</v>
      </c>
      <c r="E5743" s="8">
        <f t="shared" si="1"/>
        <v>0.02955199097</v>
      </c>
      <c r="F5743" s="8"/>
    </row>
    <row r="5744">
      <c r="A5744" s="10">
        <v>44805.25</v>
      </c>
      <c r="B5744" s="11">
        <v>371.96</v>
      </c>
      <c r="C5744" s="11">
        <v>384.72694</v>
      </c>
      <c r="D5744" s="11">
        <v>0.0331844190583587</v>
      </c>
      <c r="E5744" s="8">
        <f t="shared" si="1"/>
        <v>0.02944293148</v>
      </c>
      <c r="F5744" s="8"/>
    </row>
    <row r="5745">
      <c r="A5745" s="10">
        <v>44805.291666666664</v>
      </c>
      <c r="B5745" s="11">
        <v>371.38</v>
      </c>
      <c r="C5745" s="11">
        <v>384.96777</v>
      </c>
      <c r="D5745" s="11">
        <v>0.0352958638589406</v>
      </c>
      <c r="E5745" s="8">
        <f t="shared" si="1"/>
        <v>0.02949753969</v>
      </c>
      <c r="F5745" s="8"/>
    </row>
    <row r="5746">
      <c r="A5746" s="10">
        <v>44805.333333333336</v>
      </c>
      <c r="B5746" s="11">
        <v>374.41</v>
      </c>
      <c r="C5746" s="11">
        <v>383.62241</v>
      </c>
      <c r="D5746" s="11">
        <v>0.0240142644429974</v>
      </c>
      <c r="E5746" s="8">
        <f t="shared" si="1"/>
        <v>0.02935098879</v>
      </c>
      <c r="F5746" s="8"/>
    </row>
    <row r="5747">
      <c r="A5747" s="10">
        <v>44805.375</v>
      </c>
      <c r="B5747" s="11">
        <v>384.45</v>
      </c>
      <c r="C5747" s="11">
        <v>382.12365</v>
      </c>
      <c r="D5747" s="11">
        <v>0.00608795085046421</v>
      </c>
      <c r="E5747" s="8">
        <f t="shared" si="1"/>
        <v>0.02754637428</v>
      </c>
      <c r="F5747" s="8"/>
    </row>
    <row r="5748">
      <c r="A5748" s="10">
        <v>44805.416666666664</v>
      </c>
      <c r="B5748" s="11">
        <v>394.54</v>
      </c>
      <c r="C5748" s="11">
        <v>381.23948</v>
      </c>
      <c r="D5748" s="11">
        <v>0.0348875725042957</v>
      </c>
      <c r="E5748" s="8">
        <f t="shared" si="1"/>
        <v>0.02617100708</v>
      </c>
      <c r="F5748" s="8"/>
    </row>
    <row r="5749">
      <c r="A5749" s="10">
        <v>44805.458333333336</v>
      </c>
      <c r="B5749" s="11">
        <v>399.09</v>
      </c>
      <c r="C5749" s="11">
        <v>382.84768</v>
      </c>
      <c r="D5749" s="11">
        <v>0.0424250187437467</v>
      </c>
      <c r="E5749" s="8">
        <f t="shared" si="1"/>
        <v>0.02539963167</v>
      </c>
      <c r="F5749" s="8"/>
    </row>
    <row r="5750">
      <c r="A5750" s="10">
        <v>44805.5</v>
      </c>
      <c r="B5750" s="11">
        <v>399.14</v>
      </c>
      <c r="C5750" s="11">
        <v>385.54775</v>
      </c>
      <c r="D5750" s="11">
        <v>0.0352543880751475</v>
      </c>
      <c r="E5750" s="8">
        <f t="shared" si="1"/>
        <v>0.02481916004</v>
      </c>
      <c r="F5750" s="8"/>
    </row>
    <row r="5751">
      <c r="A5751" s="10">
        <v>44805.541666666664</v>
      </c>
      <c r="B5751" s="11">
        <v>395.47</v>
      </c>
      <c r="C5751" s="11">
        <v>387.37801</v>
      </c>
      <c r="D5751" s="11">
        <v>0.0208891310066877</v>
      </c>
      <c r="E5751" s="8">
        <f t="shared" si="1"/>
        <v>0.02431458404</v>
      </c>
      <c r="F5751" s="8"/>
    </row>
    <row r="5752">
      <c r="A5752" s="10">
        <v>44805.583333333336</v>
      </c>
      <c r="B5752" s="11">
        <v>381.37</v>
      </c>
      <c r="C5752" s="11">
        <v>386.35705</v>
      </c>
      <c r="D5752" s="11">
        <v>0.0129078788648997</v>
      </c>
      <c r="E5752" s="8">
        <f t="shared" si="1"/>
        <v>0.02462732042</v>
      </c>
      <c r="F5752" s="8"/>
    </row>
    <row r="5753">
      <c r="A5753" s="10">
        <v>44805.625</v>
      </c>
      <c r="B5753" s="11">
        <v>365.74</v>
      </c>
      <c r="C5753" s="11">
        <v>384.45191</v>
      </c>
      <c r="D5753" s="11">
        <v>0.0486716531074068</v>
      </c>
      <c r="E5753" s="8">
        <f t="shared" si="1"/>
        <v>0.02619880665</v>
      </c>
      <c r="F5753" s="8"/>
    </row>
    <row r="5754">
      <c r="A5754" s="10">
        <v>44805.666666666664</v>
      </c>
      <c r="B5754" s="11">
        <v>363.52</v>
      </c>
      <c r="C5754" s="11">
        <v>381.52881</v>
      </c>
      <c r="D5754" s="11">
        <v>0.0472017041124628</v>
      </c>
      <c r="E5754" s="8">
        <f t="shared" si="1"/>
        <v>0.0275008583</v>
      </c>
      <c r="F5754" s="8"/>
    </row>
    <row r="5755">
      <c r="A5755" s="10">
        <v>44805.708333333336</v>
      </c>
      <c r="B5755" s="11">
        <v>360.83</v>
      </c>
      <c r="C5755" s="11">
        <v>378.71324</v>
      </c>
      <c r="D5755" s="11">
        <v>0.04722105833955</v>
      </c>
      <c r="E5755" s="8">
        <f t="shared" si="1"/>
        <v>0.02853695872</v>
      </c>
      <c r="F5755" s="8"/>
    </row>
    <row r="5756">
      <c r="A5756" s="10">
        <v>44805.75</v>
      </c>
      <c r="B5756" s="11">
        <v>357.87</v>
      </c>
      <c r="C5756" s="11">
        <v>376.10185</v>
      </c>
      <c r="D5756" s="11">
        <v>0.0484758317461081</v>
      </c>
      <c r="E5756" s="8">
        <f t="shared" si="1"/>
        <v>0.02964380238</v>
      </c>
      <c r="F5756" s="8"/>
    </row>
    <row r="5757">
      <c r="A5757" s="10">
        <v>44805.791666666664</v>
      </c>
      <c r="B5757" s="11">
        <v>359.03</v>
      </c>
      <c r="C5757" s="11">
        <v>373.50061</v>
      </c>
      <c r="D5757" s="11">
        <v>0.0387432031235505</v>
      </c>
      <c r="E5757" s="8">
        <f t="shared" si="1"/>
        <v>0.03004122935</v>
      </c>
      <c r="F5757" s="8"/>
    </row>
    <row r="5758">
      <c r="A5758" s="10">
        <v>44805.833333333336</v>
      </c>
      <c r="B5758" s="11">
        <v>359.08</v>
      </c>
      <c r="C5758" s="11">
        <v>369.75261</v>
      </c>
      <c r="D5758" s="11">
        <v>0.0288641911141614</v>
      </c>
      <c r="E5758" s="8">
        <f t="shared" si="1"/>
        <v>0.03044031705</v>
      </c>
      <c r="F5758" s="8"/>
    </row>
    <row r="5759">
      <c r="A5759" s="10">
        <v>44805.875</v>
      </c>
      <c r="B5759" s="11">
        <v>358.62</v>
      </c>
      <c r="C5759" s="11">
        <v>365.92401</v>
      </c>
      <c r="D5759" s="11">
        <v>0.019960455724127</v>
      </c>
      <c r="E5759" s="8">
        <f t="shared" si="1"/>
        <v>0.03084295619</v>
      </c>
      <c r="F5759" s="8"/>
    </row>
    <row r="5760">
      <c r="A5760" s="10">
        <v>44805.916666666664</v>
      </c>
      <c r="B5760" s="11">
        <v>354.04</v>
      </c>
      <c r="C5760" s="11">
        <v>363.20151</v>
      </c>
      <c r="D5760" s="11">
        <v>0.0252243169363474</v>
      </c>
      <c r="E5760" s="8">
        <f t="shared" si="1"/>
        <v>0.03162091364</v>
      </c>
      <c r="F5760" s="8"/>
    </row>
    <row r="5761">
      <c r="A5761" s="10">
        <v>44805.958333333336</v>
      </c>
      <c r="B5761" s="11">
        <v>356.02</v>
      </c>
      <c r="C5761" s="11">
        <v>361.77622</v>
      </c>
      <c r="D5761" s="11">
        <v>0.0159109960295346</v>
      </c>
      <c r="E5761" s="8">
        <f t="shared" si="1"/>
        <v>0.0313739227</v>
      </c>
      <c r="F5761" s="8"/>
    </row>
    <row r="5762">
      <c r="A5762" s="10">
        <v>44803.0</v>
      </c>
      <c r="B5762" s="11">
        <v>330.1</v>
      </c>
      <c r="C5762" s="11">
        <v>330.75667</v>
      </c>
      <c r="D5762" s="11">
        <v>0.00198535678811847</v>
      </c>
      <c r="E5762" s="8">
        <f t="shared" si="1"/>
        <v>0.03091391532</v>
      </c>
      <c r="F5762" s="8"/>
    </row>
    <row r="5763">
      <c r="A5763" s="10">
        <v>44803.041666666664</v>
      </c>
      <c r="B5763" s="11">
        <v>338.16</v>
      </c>
      <c r="C5763" s="11">
        <v>334.53921</v>
      </c>
      <c r="D5763" s="11">
        <v>0.0108232156105109</v>
      </c>
      <c r="E5763" s="8">
        <f t="shared" si="1"/>
        <v>0.02972840513</v>
      </c>
      <c r="F5763" s="8"/>
    </row>
    <row r="5764">
      <c r="A5764" s="10">
        <v>44803.083333333336</v>
      </c>
      <c r="B5764" s="11">
        <v>332.16</v>
      </c>
      <c r="C5764" s="11">
        <v>336.39214</v>
      </c>
      <c r="D5764" s="11">
        <v>0.0125809717194936</v>
      </c>
      <c r="E5764" s="8">
        <f t="shared" si="1"/>
        <v>0.02804654098</v>
      </c>
      <c r="F5764" s="8"/>
    </row>
    <row r="5765">
      <c r="A5765" s="10">
        <v>44803.125</v>
      </c>
      <c r="B5765" s="11">
        <v>309.06</v>
      </c>
      <c r="C5765" s="11">
        <v>335.54426</v>
      </c>
      <c r="D5765" s="11">
        <v>0.0789292595856058</v>
      </c>
      <c r="E5765" s="8">
        <f t="shared" si="1"/>
        <v>0.02913402931</v>
      </c>
      <c r="F5765" s="8"/>
    </row>
    <row r="5766">
      <c r="A5766" s="10">
        <v>44803.166666666664</v>
      </c>
      <c r="B5766" s="11">
        <v>294.04</v>
      </c>
      <c r="C5766" s="11">
        <v>333.4518</v>
      </c>
      <c r="D5766" s="11">
        <v>0.118193394067748</v>
      </c>
      <c r="E5766" s="8">
        <f t="shared" si="1"/>
        <v>0.03284483873</v>
      </c>
      <c r="F5766" s="8"/>
    </row>
    <row r="5767">
      <c r="A5767" s="10">
        <v>44803.208333333336</v>
      </c>
      <c r="B5767" s="11">
        <v>307.11</v>
      </c>
      <c r="C5767" s="11">
        <v>331.89973</v>
      </c>
      <c r="D5767" s="11">
        <v>0.0746904193022391</v>
      </c>
      <c r="E5767" s="8">
        <f t="shared" si="1"/>
        <v>0.03593427145</v>
      </c>
      <c r="F5767" s="8"/>
    </row>
    <row r="5768">
      <c r="A5768" s="10">
        <v>44803.25</v>
      </c>
      <c r="B5768" s="11">
        <v>321.63</v>
      </c>
      <c r="C5768" s="11">
        <v>331.8429</v>
      </c>
      <c r="D5768" s="11">
        <v>0.030776310115419</v>
      </c>
      <c r="E5768" s="8">
        <f t="shared" si="1"/>
        <v>0.03583393357</v>
      </c>
      <c r="F5768" s="8"/>
    </row>
    <row r="5769">
      <c r="A5769" s="10">
        <v>44803.291666666664</v>
      </c>
      <c r="B5769" s="11">
        <v>335.83</v>
      </c>
      <c r="C5769" s="11">
        <v>333.07889</v>
      </c>
      <c r="D5769" s="11">
        <v>0.00825963482705248</v>
      </c>
      <c r="E5769" s="8">
        <f t="shared" si="1"/>
        <v>0.03470742403</v>
      </c>
      <c r="F5769" s="8"/>
    </row>
    <row r="5770">
      <c r="A5770" s="10">
        <v>44803.333333333336</v>
      </c>
      <c r="B5770" s="11">
        <v>342.5</v>
      </c>
      <c r="C5770" s="11">
        <v>335.34528</v>
      </c>
      <c r="D5770" s="11">
        <v>0.021335383041622</v>
      </c>
      <c r="E5770" s="8">
        <f t="shared" si="1"/>
        <v>0.03459580397</v>
      </c>
      <c r="F5770" s="8"/>
    </row>
    <row r="5771">
      <c r="A5771" s="10">
        <v>44803.375</v>
      </c>
      <c r="B5771" s="11">
        <v>352.54</v>
      </c>
      <c r="C5771" s="11">
        <v>338.54102</v>
      </c>
      <c r="D5771" s="11">
        <v>0.0413509122173733</v>
      </c>
      <c r="E5771" s="8">
        <f t="shared" si="1"/>
        <v>0.03606509403</v>
      </c>
      <c r="F5771" s="8"/>
    </row>
    <row r="5772">
      <c r="A5772" s="10">
        <v>44803.416666666664</v>
      </c>
      <c r="B5772" s="11">
        <v>362.3</v>
      </c>
      <c r="C5772" s="11">
        <v>341.78395</v>
      </c>
      <c r="D5772" s="11">
        <v>0.0600263704600523</v>
      </c>
      <c r="E5772" s="8">
        <f t="shared" si="1"/>
        <v>0.03711254394</v>
      </c>
      <c r="F5772" s="8"/>
    </row>
    <row r="5773">
      <c r="A5773" s="10">
        <v>44803.458333333336</v>
      </c>
      <c r="B5773" s="11">
        <v>368.91</v>
      </c>
      <c r="C5773" s="11">
        <v>344.78266</v>
      </c>
      <c r="D5773" s="11">
        <v>0.0699784032062401</v>
      </c>
      <c r="E5773" s="8">
        <f t="shared" si="1"/>
        <v>0.03826060163</v>
      </c>
      <c r="F5773" s="8"/>
    </row>
    <row r="5774">
      <c r="A5774" s="10">
        <v>44803.5</v>
      </c>
      <c r="B5774" s="11">
        <v>374.5</v>
      </c>
      <c r="C5774" s="11">
        <v>346.11735</v>
      </c>
      <c r="D5774" s="11">
        <v>0.0820029680684889</v>
      </c>
      <c r="E5774" s="8">
        <f t="shared" si="1"/>
        <v>0.04020845913</v>
      </c>
      <c r="F5774" s="8"/>
    </row>
    <row r="5775">
      <c r="A5775" s="10">
        <v>44803.541666666664</v>
      </c>
      <c r="B5775" s="11">
        <v>368.37</v>
      </c>
      <c r="C5775" s="11">
        <v>345.87025</v>
      </c>
      <c r="D5775" s="11">
        <v>0.0650525739059662</v>
      </c>
      <c r="E5775" s="8">
        <f t="shared" si="1"/>
        <v>0.04204860258</v>
      </c>
      <c r="F5775" s="8"/>
    </row>
    <row r="5776">
      <c r="A5776" s="10">
        <v>44803.583333333336</v>
      </c>
      <c r="B5776" s="11">
        <v>358.92</v>
      </c>
      <c r="C5776" s="11">
        <v>343.44244</v>
      </c>
      <c r="D5776" s="11">
        <v>0.0450659504981389</v>
      </c>
      <c r="E5776" s="8">
        <f t="shared" si="1"/>
        <v>0.04338852224</v>
      </c>
      <c r="F5776" s="8"/>
    </row>
    <row r="5777">
      <c r="A5777" s="10">
        <v>44803.625</v>
      </c>
      <c r="B5777" s="11">
        <v>340.89</v>
      </c>
      <c r="C5777" s="11">
        <v>341.07373</v>
      </c>
      <c r="D5777" s="11">
        <v>5.38681181925167E-4</v>
      </c>
      <c r="E5777" s="8">
        <f t="shared" si="1"/>
        <v>0.04138298174</v>
      </c>
      <c r="F5777" s="8"/>
    </row>
    <row r="5778">
      <c r="A5778" s="10">
        <v>44803.666666666664</v>
      </c>
      <c r="B5778" s="11">
        <v>345.1</v>
      </c>
      <c r="C5778" s="11">
        <v>338.67169</v>
      </c>
      <c r="D5778" s="11">
        <v>0.0189809487766751</v>
      </c>
      <c r="E5778" s="8">
        <f t="shared" si="1"/>
        <v>0.04020711693</v>
      </c>
      <c r="F5778" s="8"/>
    </row>
    <row r="5779">
      <c r="A5779" s="10">
        <v>44803.708333333336</v>
      </c>
      <c r="B5779" s="11">
        <v>348.65</v>
      </c>
      <c r="C5779" s="11">
        <v>337.14011</v>
      </c>
      <c r="D5779" s="11">
        <v>0.0341397824186507</v>
      </c>
      <c r="E5779" s="8">
        <f t="shared" si="1"/>
        <v>0.03966206377</v>
      </c>
      <c r="F5779" s="8"/>
    </row>
    <row r="5780">
      <c r="A5780" s="10">
        <v>44803.75</v>
      </c>
      <c r="B5780" s="11">
        <v>354.27</v>
      </c>
      <c r="C5780" s="11">
        <v>336.91466</v>
      </c>
      <c r="D5780" s="11">
        <v>0.0515125699784033</v>
      </c>
      <c r="E5780" s="8">
        <f t="shared" si="1"/>
        <v>0.03978859453</v>
      </c>
      <c r="F5780" s="8"/>
    </row>
    <row r="5781">
      <c r="A5781" s="10">
        <v>44803.791666666664</v>
      </c>
      <c r="B5781" s="11">
        <v>354.15</v>
      </c>
      <c r="C5781" s="11">
        <v>339.31519</v>
      </c>
      <c r="D5781" s="11">
        <v>0.0437198523296289</v>
      </c>
      <c r="E5781" s="8">
        <f t="shared" si="1"/>
        <v>0.03999595491</v>
      </c>
      <c r="F5781" s="8"/>
    </row>
    <row r="5782">
      <c r="A5782" s="10">
        <v>44803.833333333336</v>
      </c>
      <c r="B5782" s="11">
        <v>356.62</v>
      </c>
      <c r="C5782" s="11">
        <v>344.36479</v>
      </c>
      <c r="D5782" s="11">
        <v>0.0355878718030376</v>
      </c>
      <c r="E5782" s="8">
        <f t="shared" si="1"/>
        <v>0.04027610827</v>
      </c>
      <c r="F5782" s="8"/>
    </row>
    <row r="5783">
      <c r="A5783" s="10">
        <v>44803.875</v>
      </c>
      <c r="B5783" s="11">
        <v>350.68</v>
      </c>
      <c r="C5783" s="11">
        <v>351.1147</v>
      </c>
      <c r="D5783" s="11">
        <v>0.00123805696543044</v>
      </c>
      <c r="E5783" s="8">
        <f t="shared" si="1"/>
        <v>0.03949600833</v>
      </c>
      <c r="F5783" s="8"/>
    </row>
    <row r="5784">
      <c r="A5784" s="10">
        <v>44803.916666666664</v>
      </c>
      <c r="B5784" s="11">
        <v>350.08</v>
      </c>
      <c r="C5784" s="11">
        <v>356.70164</v>
      </c>
      <c r="D5784" s="11">
        <v>0.0185635255279454</v>
      </c>
      <c r="E5784" s="8">
        <f t="shared" si="1"/>
        <v>0.03921847535</v>
      </c>
      <c r="F5784" s="8"/>
    </row>
    <row r="5785">
      <c r="A5785" s="10">
        <v>44803.958333333336</v>
      </c>
      <c r="B5785" s="11">
        <v>360.86</v>
      </c>
      <c r="C5785" s="11">
        <v>359.25669</v>
      </c>
      <c r="D5785" s="11">
        <v>0.00446285356578891</v>
      </c>
      <c r="E5785" s="8">
        <f t="shared" si="1"/>
        <v>0.03874146942</v>
      </c>
      <c r="F5785" s="8"/>
    </row>
    <row r="5786">
      <c r="A5786" s="10">
        <v>44804.0</v>
      </c>
      <c r="B5786" s="11">
        <v>370.82</v>
      </c>
      <c r="C5786" s="11">
        <v>374.2181</v>
      </c>
      <c r="D5786" s="11">
        <v>0.00908053351775341</v>
      </c>
      <c r="E5786" s="8">
        <f t="shared" si="1"/>
        <v>0.03903710178</v>
      </c>
      <c r="F5786" s="8"/>
    </row>
    <row r="5787">
      <c r="A5787" s="10">
        <v>44804.041666666664</v>
      </c>
      <c r="B5787" s="11">
        <v>388.08</v>
      </c>
      <c r="C5787" s="11">
        <v>376.74237</v>
      </c>
      <c r="D5787" s="11">
        <v>0.0300938543227829</v>
      </c>
      <c r="E5787" s="8">
        <f t="shared" si="1"/>
        <v>0.03984004506</v>
      </c>
      <c r="F5787" s="8"/>
    </row>
    <row r="5788">
      <c r="A5788" s="10">
        <v>44804.083333333336</v>
      </c>
      <c r="B5788" s="11">
        <v>395.87</v>
      </c>
      <c r="C5788" s="11">
        <v>377.0373</v>
      </c>
      <c r="D5788" s="11">
        <v>0.0499491694853532</v>
      </c>
      <c r="E5788" s="8">
        <f t="shared" si="1"/>
        <v>0.0413970533</v>
      </c>
      <c r="F5788" s="8"/>
    </row>
    <row r="5789">
      <c r="A5789" s="10">
        <v>44804.125</v>
      </c>
      <c r="B5789" s="11">
        <v>401.53</v>
      </c>
      <c r="C5789" s="11">
        <v>375.63157</v>
      </c>
      <c r="D5789" s="11">
        <v>0.0689463614573183</v>
      </c>
      <c r="E5789" s="8">
        <f t="shared" si="1"/>
        <v>0.04098109921</v>
      </c>
      <c r="F5789" s="8"/>
    </row>
    <row r="5790">
      <c r="A5790" s="10">
        <v>44804.166666666664</v>
      </c>
      <c r="B5790" s="11">
        <v>395.93</v>
      </c>
      <c r="C5790" s="11">
        <v>374.3202</v>
      </c>
      <c r="D5790" s="11">
        <v>0.0577307877052854</v>
      </c>
      <c r="E5790" s="8">
        <f t="shared" si="1"/>
        <v>0.03846182394</v>
      </c>
      <c r="F5790" s="8"/>
    </row>
    <row r="5791">
      <c r="A5791" s="10">
        <v>44804.208333333336</v>
      </c>
      <c r="B5791" s="11">
        <v>394.59</v>
      </c>
      <c r="C5791" s="11">
        <v>373.80924</v>
      </c>
      <c r="D5791" s="11">
        <v>0.0555918842455579</v>
      </c>
      <c r="E5791" s="8">
        <f t="shared" si="1"/>
        <v>0.03766605165</v>
      </c>
      <c r="F5791" s="8"/>
    </row>
    <row r="5792">
      <c r="A5792" s="10">
        <v>44804.25</v>
      </c>
      <c r="B5792" s="11">
        <v>393.69</v>
      </c>
      <c r="C5792" s="11">
        <v>374.27931</v>
      </c>
      <c r="D5792" s="11">
        <v>0.0518615095234625</v>
      </c>
      <c r="E5792" s="8">
        <f t="shared" si="1"/>
        <v>0.03854460163</v>
      </c>
      <c r="F5792" s="8"/>
    </row>
    <row r="5793">
      <c r="A5793" s="10">
        <v>44804.291666666664</v>
      </c>
      <c r="B5793" s="11">
        <v>393.72</v>
      </c>
      <c r="C5793" s="11">
        <v>374.61153</v>
      </c>
      <c r="D5793" s="11">
        <v>0.0510087609956906</v>
      </c>
      <c r="E5793" s="8">
        <f t="shared" si="1"/>
        <v>0.04032581522</v>
      </c>
      <c r="F5793" s="8"/>
    </row>
    <row r="5794">
      <c r="A5794" s="10">
        <v>44804.333333333336</v>
      </c>
      <c r="B5794" s="11">
        <v>390.47</v>
      </c>
      <c r="C5794" s="11">
        <v>374.42125</v>
      </c>
      <c r="D5794" s="11">
        <v>0.0428628182828833</v>
      </c>
      <c r="E5794" s="8">
        <f t="shared" si="1"/>
        <v>0.04122279168</v>
      </c>
      <c r="F5794" s="8"/>
    </row>
    <row r="5795">
      <c r="A5795" s="10">
        <v>44804.375</v>
      </c>
      <c r="B5795" s="11">
        <v>397.75</v>
      </c>
      <c r="C5795" s="11">
        <v>374.13458</v>
      </c>
      <c r="D5795" s="11">
        <v>0.0631201211072228</v>
      </c>
      <c r="E5795" s="8">
        <f t="shared" si="1"/>
        <v>0.04212984206</v>
      </c>
      <c r="F5795" s="8"/>
    </row>
    <row r="5796">
      <c r="A5796" s="10">
        <v>44804.416666666664</v>
      </c>
      <c r="B5796" s="11">
        <v>404.46</v>
      </c>
      <c r="C5796" s="11">
        <v>374.94522</v>
      </c>
      <c r="D5796" s="11">
        <v>0.0787175790639495</v>
      </c>
      <c r="E5796" s="8">
        <f t="shared" si="1"/>
        <v>0.04290864241</v>
      </c>
      <c r="F5796" s="8"/>
    </row>
    <row r="5797">
      <c r="A5797" s="10">
        <v>44804.458333333336</v>
      </c>
      <c r="B5797" s="11">
        <v>404.04</v>
      </c>
      <c r="C5797" s="11">
        <v>378.61719</v>
      </c>
      <c r="D5797" s="11">
        <v>0.0671464758375076</v>
      </c>
      <c r="E5797" s="8">
        <f t="shared" si="1"/>
        <v>0.04279064544</v>
      </c>
      <c r="F5797" s="8"/>
    </row>
    <row r="5798">
      <c r="A5798" s="10">
        <v>44804.5</v>
      </c>
      <c r="B5798" s="11">
        <v>402.62</v>
      </c>
      <c r="C5798" s="11">
        <v>382.61447</v>
      </c>
      <c r="D5798" s="11">
        <v>0.0522863915732199</v>
      </c>
      <c r="E5798" s="8">
        <f t="shared" si="1"/>
        <v>0.04155245475</v>
      </c>
      <c r="F5798" s="8"/>
    </row>
    <row r="5799">
      <c r="A5799" s="10">
        <v>44804.541666666664</v>
      </c>
      <c r="B5799" s="11">
        <v>398.44</v>
      </c>
      <c r="C5799" s="11">
        <v>384.7968</v>
      </c>
      <c r="D5799" s="11">
        <v>0.0354555963043351</v>
      </c>
      <c r="E5799" s="8">
        <f t="shared" si="1"/>
        <v>0.04031924735</v>
      </c>
      <c r="F5799" s="8"/>
    </row>
    <row r="5800">
      <c r="A5800" s="10">
        <v>44804.583333333336</v>
      </c>
      <c r="B5800" s="11">
        <v>387.08</v>
      </c>
      <c r="C5800" s="11">
        <v>383.96178</v>
      </c>
      <c r="D5800" s="11">
        <v>0.00812117289382294</v>
      </c>
      <c r="E5800" s="8">
        <f t="shared" si="1"/>
        <v>0.03877988162</v>
      </c>
      <c r="F5800" s="8"/>
    </row>
    <row r="5801">
      <c r="A5801" s="10">
        <v>44804.625</v>
      </c>
      <c r="B5801" s="11">
        <v>379.33</v>
      </c>
      <c r="C5801" s="11">
        <v>382.77843</v>
      </c>
      <c r="D5801" s="11">
        <v>0.00900894546226136</v>
      </c>
      <c r="E5801" s="8">
        <f t="shared" si="1"/>
        <v>0.0391328093</v>
      </c>
      <c r="F5801" s="8"/>
    </row>
    <row r="5802">
      <c r="A5802" s="10">
        <v>44804.666666666664</v>
      </c>
      <c r="B5802" s="11">
        <v>374.85</v>
      </c>
      <c r="C5802" s="11">
        <v>380.59923</v>
      </c>
      <c r="D5802" s="11">
        <v>0.0151057320846391</v>
      </c>
      <c r="E5802" s="8">
        <f t="shared" si="1"/>
        <v>0.03897134194</v>
      </c>
      <c r="F5802" s="8"/>
    </row>
    <row r="5803">
      <c r="A5803" s="10">
        <v>44804.708333333336</v>
      </c>
      <c r="B5803" s="11">
        <v>369.91</v>
      </c>
      <c r="C5803" s="11">
        <v>378.64259</v>
      </c>
      <c r="D5803" s="11">
        <v>0.0230628836550055</v>
      </c>
      <c r="E5803" s="8">
        <f t="shared" si="1"/>
        <v>0.03850980449</v>
      </c>
      <c r="F5803" s="8"/>
    </row>
    <row r="5804">
      <c r="A5804" s="10">
        <v>44804.75</v>
      </c>
      <c r="B5804" s="11">
        <v>367.89</v>
      </c>
      <c r="C5804" s="11">
        <v>377.81979</v>
      </c>
      <c r="D5804" s="11">
        <v>0.026281815465516</v>
      </c>
      <c r="E5804" s="8">
        <f t="shared" si="1"/>
        <v>0.03745852305</v>
      </c>
      <c r="F5804" s="8"/>
    </row>
    <row r="5805">
      <c r="A5805" s="10">
        <v>44804.791666666664</v>
      </c>
      <c r="B5805" s="11">
        <v>363.04</v>
      </c>
      <c r="C5805" s="11">
        <v>378.02147</v>
      </c>
      <c r="D5805" s="11">
        <v>0.0396312675044621</v>
      </c>
      <c r="E5805" s="8">
        <f t="shared" si="1"/>
        <v>0.03728816535</v>
      </c>
      <c r="F5805" s="8"/>
    </row>
    <row r="5806">
      <c r="A5806" s="10">
        <v>44804.833333333336</v>
      </c>
      <c r="B5806" s="11">
        <v>363.13</v>
      </c>
      <c r="C5806" s="11">
        <v>376.98345</v>
      </c>
      <c r="D5806" s="11">
        <v>0.0367481649393362</v>
      </c>
      <c r="E5806" s="8">
        <f t="shared" si="1"/>
        <v>0.0373365109</v>
      </c>
      <c r="F5806" s="8"/>
    </row>
    <row r="5807">
      <c r="A5807" s="10">
        <v>44804.875</v>
      </c>
      <c r="B5807" s="11">
        <v>362.35</v>
      </c>
      <c r="C5807" s="11">
        <v>375.62262</v>
      </c>
      <c r="D5807" s="11">
        <v>0.0353349859494616</v>
      </c>
      <c r="E5807" s="8">
        <f t="shared" si="1"/>
        <v>0.03875721627</v>
      </c>
      <c r="F5807" s="8"/>
    </row>
    <row r="5808">
      <c r="A5808" s="10">
        <v>44804.916666666664</v>
      </c>
      <c r="B5808" s="11">
        <v>365.46</v>
      </c>
      <c r="C5808" s="11">
        <v>375.48519</v>
      </c>
      <c r="D5808" s="11">
        <v>0.0266992953836608</v>
      </c>
      <c r="E5808" s="8">
        <f t="shared" si="1"/>
        <v>0.03909620668</v>
      </c>
      <c r="F5808" s="8"/>
    </row>
    <row r="5809">
      <c r="A5809" s="10">
        <v>44804.958333333336</v>
      </c>
      <c r="B5809" s="11">
        <v>369.45</v>
      </c>
      <c r="C5809" s="11">
        <v>376.21552</v>
      </c>
      <c r="D5809" s="11">
        <v>0.0179830964974545</v>
      </c>
      <c r="E5809" s="8">
        <f t="shared" si="1"/>
        <v>0.03965955014</v>
      </c>
      <c r="F5809" s="8"/>
    </row>
    <row r="5810">
      <c r="A5810" s="10">
        <v>44805.0</v>
      </c>
      <c r="B5810" s="11">
        <v>374.43</v>
      </c>
      <c r="C5810" s="11">
        <v>381.28253</v>
      </c>
      <c r="D5810" s="11">
        <v>0.0179723156998564</v>
      </c>
      <c r="E5810" s="8">
        <f t="shared" si="1"/>
        <v>0.04003004106</v>
      </c>
      <c r="F5810" s="8"/>
    </row>
    <row r="5811">
      <c r="A5811" s="10">
        <v>44805.041666666664</v>
      </c>
      <c r="B5811" s="11">
        <v>388.35</v>
      </c>
      <c r="C5811" s="11">
        <v>384.60225</v>
      </c>
      <c r="D5811" s="11">
        <v>0.00974448277408672</v>
      </c>
      <c r="E5811" s="8">
        <f t="shared" si="1"/>
        <v>0.03918215058</v>
      </c>
      <c r="F5811" s="8"/>
    </row>
    <row r="5812">
      <c r="A5812" s="10">
        <v>44805.083333333336</v>
      </c>
      <c r="B5812" s="11">
        <v>396.62</v>
      </c>
      <c r="C5812" s="11">
        <v>386.54309</v>
      </c>
      <c r="D5812" s="11">
        <v>0.0260693057532085</v>
      </c>
      <c r="E5812" s="8">
        <f t="shared" si="1"/>
        <v>0.03818715626</v>
      </c>
      <c r="F5812" s="8"/>
    </row>
    <row r="5813">
      <c r="A5813" s="10">
        <v>44805.125</v>
      </c>
      <c r="B5813" s="11">
        <v>398.71</v>
      </c>
      <c r="C5813" s="11">
        <v>387.24794</v>
      </c>
      <c r="D5813" s="11">
        <v>0.0295987630043944</v>
      </c>
      <c r="E5813" s="8">
        <f t="shared" si="1"/>
        <v>0.03654767299</v>
      </c>
      <c r="F5813" s="8"/>
    </row>
    <row r="5814">
      <c r="A5814" s="10">
        <v>44805.166666666664</v>
      </c>
      <c r="B5814" s="11">
        <v>391.71</v>
      </c>
      <c r="C5814" s="11">
        <v>387.6919</v>
      </c>
      <c r="D5814" s="11">
        <v>0.0103641577242134</v>
      </c>
      <c r="E5814" s="8">
        <f t="shared" si="1"/>
        <v>0.03457406341</v>
      </c>
      <c r="F5814" s="8"/>
    </row>
    <row r="5815">
      <c r="A5815" s="10">
        <v>44805.208333333336</v>
      </c>
      <c r="B5815" s="11">
        <v>382.47</v>
      </c>
      <c r="C5815" s="11">
        <v>388.14983</v>
      </c>
      <c r="D5815" s="11">
        <v>0.0146330864037734</v>
      </c>
      <c r="E5815" s="8">
        <f t="shared" si="1"/>
        <v>0.03286744683</v>
      </c>
      <c r="F5815" s="8"/>
    </row>
    <row r="5816">
      <c r="A5816" s="10">
        <v>44805.25</v>
      </c>
      <c r="B5816" s="11">
        <v>371.96</v>
      </c>
      <c r="C5816" s="11">
        <v>388.79177</v>
      </c>
      <c r="D5816" s="11">
        <v>0.0432925059087542</v>
      </c>
      <c r="E5816" s="8">
        <f t="shared" si="1"/>
        <v>0.03251040501</v>
      </c>
      <c r="F5816" s="8"/>
    </row>
    <row r="5817">
      <c r="A5817" s="10">
        <v>44805.291666666664</v>
      </c>
      <c r="B5817" s="11">
        <v>371.38</v>
      </c>
      <c r="C5817" s="11">
        <v>388.23153</v>
      </c>
      <c r="D5817" s="11">
        <v>0.0434058769003126</v>
      </c>
      <c r="E5817" s="8">
        <f t="shared" si="1"/>
        <v>0.03219361817</v>
      </c>
      <c r="F5817" s="8"/>
    </row>
    <row r="5818">
      <c r="A5818" s="10">
        <v>44805.333333333336</v>
      </c>
      <c r="B5818" s="11">
        <v>374.41</v>
      </c>
      <c r="C5818" s="11">
        <v>386.78832</v>
      </c>
      <c r="D5818" s="11">
        <v>0.0320028277999707</v>
      </c>
      <c r="E5818" s="8">
        <f t="shared" si="1"/>
        <v>0.03174111857</v>
      </c>
      <c r="F5818" s="8"/>
    </row>
    <row r="5819">
      <c r="A5819" s="10">
        <v>44805.375</v>
      </c>
      <c r="B5819" s="11">
        <v>384.45</v>
      </c>
      <c r="C5819" s="11">
        <v>385.69176</v>
      </c>
      <c r="D5819" s="11">
        <v>0.00321956580042052</v>
      </c>
      <c r="E5819" s="8">
        <f t="shared" si="1"/>
        <v>0.0292452621</v>
      </c>
      <c r="F5819" s="8"/>
    </row>
    <row r="5820">
      <c r="A5820" s="10">
        <v>44805.416666666664</v>
      </c>
      <c r="B5820" s="11">
        <v>394.54</v>
      </c>
      <c r="C5820" s="11">
        <v>385.55826</v>
      </c>
      <c r="D5820" s="11">
        <v>0.0232954158471407</v>
      </c>
      <c r="E5820" s="8">
        <f t="shared" si="1"/>
        <v>0.0269360053</v>
      </c>
      <c r="F5820" s="8"/>
    </row>
    <row r="5821">
      <c r="A5821" s="10">
        <v>44805.458333333336</v>
      </c>
      <c r="B5821" s="11">
        <v>399.09</v>
      </c>
      <c r="C5821" s="11">
        <v>387.93474</v>
      </c>
      <c r="D5821" s="11">
        <v>0.0287555066607337</v>
      </c>
      <c r="E5821" s="8">
        <f t="shared" si="1"/>
        <v>0.02533638158</v>
      </c>
      <c r="F5821" s="8"/>
    </row>
    <row r="5822">
      <c r="A5822" s="10">
        <v>44805.5</v>
      </c>
      <c r="B5822" s="11">
        <v>399.14</v>
      </c>
      <c r="C5822" s="11">
        <v>391.04038</v>
      </c>
      <c r="D5822" s="11">
        <v>0.0207130015575372</v>
      </c>
      <c r="E5822" s="8">
        <f t="shared" si="1"/>
        <v>0.02402082367</v>
      </c>
      <c r="F5822" s="8"/>
    </row>
    <row r="5823">
      <c r="A5823" s="10">
        <v>44805.541666666664</v>
      </c>
      <c r="B5823" s="11">
        <v>395.47</v>
      </c>
      <c r="C5823" s="11">
        <v>392.80411</v>
      </c>
      <c r="D5823" s="11">
        <v>0.00678681798925181</v>
      </c>
      <c r="E5823" s="8">
        <f t="shared" si="1"/>
        <v>0.02282629124</v>
      </c>
      <c r="F5823" s="8"/>
    </row>
    <row r="5824">
      <c r="A5824" s="10">
        <v>44805.583333333336</v>
      </c>
      <c r="B5824" s="11">
        <v>381.37</v>
      </c>
      <c r="C5824" s="11">
        <v>391.37166</v>
      </c>
      <c r="D5824" s="11">
        <v>0.0255554017375709</v>
      </c>
      <c r="E5824" s="8">
        <f t="shared" si="1"/>
        <v>0.02355271744</v>
      </c>
      <c r="F5824" s="8"/>
    </row>
    <row r="5825">
      <c r="A5825" s="10">
        <v>44805.625</v>
      </c>
      <c r="B5825" s="11">
        <v>365.74</v>
      </c>
      <c r="C5825" s="11">
        <v>389.0382</v>
      </c>
      <c r="D5825" s="11">
        <v>0.0598866640859432</v>
      </c>
      <c r="E5825" s="8">
        <f t="shared" si="1"/>
        <v>0.02567262238</v>
      </c>
      <c r="F5825" s="8"/>
    </row>
    <row r="5826">
      <c r="A5826" s="10">
        <v>44805.666666666664</v>
      </c>
      <c r="B5826" s="11">
        <v>363.52</v>
      </c>
      <c r="C5826" s="11">
        <v>385.57684</v>
      </c>
      <c r="D5826" s="11">
        <v>0.0572047843952453</v>
      </c>
      <c r="E5826" s="8">
        <f t="shared" si="1"/>
        <v>0.02742674956</v>
      </c>
      <c r="F5826" s="8"/>
    </row>
    <row r="5827">
      <c r="A5827" s="10">
        <v>44805.708333333336</v>
      </c>
      <c r="B5827" s="11">
        <v>360.83</v>
      </c>
      <c r="C5827" s="11">
        <v>382.39597</v>
      </c>
      <c r="D5827" s="11">
        <v>0.0563969594135628</v>
      </c>
      <c r="E5827" s="8">
        <f t="shared" si="1"/>
        <v>0.02881566938</v>
      </c>
      <c r="F5827" s="8"/>
    </row>
    <row r="5828">
      <c r="A5828" s="10">
        <v>44805.75</v>
      </c>
      <c r="B5828" s="11">
        <v>357.87</v>
      </c>
      <c r="C5828" s="11">
        <v>380.02557</v>
      </c>
      <c r="D5828" s="11">
        <v>0.0583002085885957</v>
      </c>
      <c r="E5828" s="8">
        <f t="shared" si="1"/>
        <v>0.0301497691</v>
      </c>
      <c r="F5828" s="8"/>
    </row>
    <row r="5829">
      <c r="A5829" s="10">
        <v>44805.791666666664</v>
      </c>
      <c r="B5829" s="11">
        <v>359.03</v>
      </c>
      <c r="C5829" s="11">
        <v>378.23867</v>
      </c>
      <c r="D5829" s="11">
        <v>0.0507845218470127</v>
      </c>
      <c r="E5829" s="8">
        <f t="shared" si="1"/>
        <v>0.03061448803</v>
      </c>
      <c r="F5829" s="8"/>
    </row>
    <row r="5830">
      <c r="A5830" s="10">
        <v>44805.833333333336</v>
      </c>
      <c r="B5830" s="11">
        <v>359.08</v>
      </c>
      <c r="C5830" s="11">
        <v>375.38917</v>
      </c>
      <c r="D5830" s="11">
        <v>0.0434460322869729</v>
      </c>
      <c r="E5830" s="8">
        <f t="shared" si="1"/>
        <v>0.03089356583</v>
      </c>
      <c r="F5830" s="8"/>
    </row>
    <row r="5831">
      <c r="A5831" s="10">
        <v>44805.875</v>
      </c>
      <c r="B5831" s="11">
        <v>358.62</v>
      </c>
      <c r="C5831" s="11">
        <v>372.45705</v>
      </c>
      <c r="D5831" s="11">
        <v>0.0371507265065864</v>
      </c>
      <c r="E5831" s="8">
        <f t="shared" si="1"/>
        <v>0.03096922169</v>
      </c>
      <c r="F5831" s="8"/>
    </row>
    <row r="5832">
      <c r="A5832" s="10">
        <v>44805.916666666664</v>
      </c>
      <c r="B5832" s="11">
        <v>354.04</v>
      </c>
      <c r="C5832" s="11">
        <v>370.66814</v>
      </c>
      <c r="D5832" s="11">
        <v>0.0448599116179771</v>
      </c>
      <c r="E5832" s="8">
        <f t="shared" si="1"/>
        <v>0.03172591403</v>
      </c>
      <c r="F5832" s="8"/>
    </row>
    <row r="5833">
      <c r="A5833" s="10">
        <v>44805.958333333336</v>
      </c>
      <c r="B5833" s="11">
        <v>356.02</v>
      </c>
      <c r="C5833" s="11">
        <v>369.93639</v>
      </c>
      <c r="D5833" s="11">
        <v>0.0376183321678627</v>
      </c>
      <c r="E5833" s="8">
        <f t="shared" si="1"/>
        <v>0.03254404885</v>
      </c>
      <c r="F5833" s="8"/>
    </row>
    <row r="5834">
      <c r="A5834" s="10">
        <v>44806.0</v>
      </c>
      <c r="B5834" s="11">
        <v>365.28</v>
      </c>
      <c r="C5834" s="11">
        <v>375.85965</v>
      </c>
      <c r="D5834" s="11">
        <v>0.0281478738140686</v>
      </c>
      <c r="E5834" s="8">
        <f t="shared" si="1"/>
        <v>0.03296803044</v>
      </c>
      <c r="F5834" s="8"/>
    </row>
    <row r="5835">
      <c r="A5835" s="10">
        <v>44806.041666666664</v>
      </c>
      <c r="B5835" s="11">
        <v>375.73</v>
      </c>
      <c r="C5835" s="11">
        <v>377.87525</v>
      </c>
      <c r="D5835" s="11">
        <v>0.00567713815604482</v>
      </c>
      <c r="E5835" s="8">
        <f t="shared" si="1"/>
        <v>0.03279855775</v>
      </c>
      <c r="F5835" s="8"/>
    </row>
    <row r="5836">
      <c r="A5836" s="10">
        <v>44806.083333333336</v>
      </c>
      <c r="B5836" s="11">
        <v>375.25</v>
      </c>
      <c r="C5836" s="11">
        <v>378.10804</v>
      </c>
      <c r="D5836" s="11">
        <v>0.00755879192624419</v>
      </c>
      <c r="E5836" s="8">
        <f t="shared" si="1"/>
        <v>0.03202728634</v>
      </c>
      <c r="F5836" s="8"/>
    </row>
    <row r="5837">
      <c r="A5837" s="10">
        <v>44806.125</v>
      </c>
      <c r="B5837" s="11">
        <v>368.13</v>
      </c>
      <c r="C5837" s="11">
        <v>376.93157</v>
      </c>
      <c r="D5837" s="11">
        <v>0.0233505779311614</v>
      </c>
      <c r="E5837" s="8">
        <f t="shared" si="1"/>
        <v>0.03176694529</v>
      </c>
      <c r="F5837" s="8"/>
    </row>
    <row r="5838">
      <c r="A5838" s="10">
        <v>44806.166666666664</v>
      </c>
      <c r="B5838" s="11">
        <v>361.22</v>
      </c>
      <c r="C5838" s="11">
        <v>375.75773</v>
      </c>
      <c r="D5838" s="11">
        <v>0.0386891042800369</v>
      </c>
      <c r="E5838" s="8">
        <f t="shared" si="1"/>
        <v>0.0329471514</v>
      </c>
      <c r="F5838" s="8"/>
    </row>
    <row r="5839">
      <c r="A5839" s="10">
        <v>44806.208333333336</v>
      </c>
      <c r="B5839" s="11">
        <v>352.88</v>
      </c>
      <c r="C5839" s="11">
        <v>375.39812</v>
      </c>
      <c r="D5839" s="11">
        <v>0.0599846371100633</v>
      </c>
      <c r="E5839" s="8">
        <f t="shared" si="1"/>
        <v>0.03483679935</v>
      </c>
      <c r="F5839" s="8"/>
    </row>
    <row r="5840">
      <c r="A5840" s="10">
        <v>44806.25</v>
      </c>
      <c r="B5840" s="11">
        <v>347.59</v>
      </c>
      <c r="C5840" s="11">
        <v>375.96584</v>
      </c>
      <c r="D5840" s="11">
        <v>0.0754745165145855</v>
      </c>
      <c r="E5840" s="8">
        <f t="shared" si="1"/>
        <v>0.03617771646</v>
      </c>
      <c r="F5840" s="8"/>
    </row>
    <row r="5841">
      <c r="A5841" s="10">
        <v>44806.291666666664</v>
      </c>
      <c r="B5841" s="11">
        <v>339.64</v>
      </c>
      <c r="C5841" s="11">
        <v>375.65747</v>
      </c>
      <c r="D5841" s="11">
        <v>0.0958784873890568</v>
      </c>
      <c r="E5841" s="8">
        <f t="shared" si="1"/>
        <v>0.03836407523</v>
      </c>
      <c r="F5841" s="8"/>
    </row>
    <row r="5842">
      <c r="A5842" s="10">
        <v>44806.333333333336</v>
      </c>
      <c r="B5842" s="11">
        <v>336.44</v>
      </c>
      <c r="C5842" s="11">
        <v>374.88627</v>
      </c>
      <c r="D5842" s="11">
        <v>0.102554489392209</v>
      </c>
      <c r="E5842" s="8">
        <f t="shared" si="1"/>
        <v>0.04130372779</v>
      </c>
      <c r="F5842" s="8"/>
    </row>
    <row r="5843">
      <c r="A5843" s="10">
        <v>44806.375</v>
      </c>
      <c r="B5843" s="11">
        <v>337.54</v>
      </c>
      <c r="C5843" s="11">
        <v>374.79792</v>
      </c>
      <c r="D5843" s="11">
        <v>0.0994080223284055</v>
      </c>
      <c r="E5843" s="8">
        <f t="shared" si="1"/>
        <v>0.04531158015</v>
      </c>
      <c r="F5843" s="8"/>
    </row>
    <row r="5844">
      <c r="A5844" s="10">
        <v>44806.416666666664</v>
      </c>
      <c r="B5844" s="11">
        <v>342.58</v>
      </c>
      <c r="C5844" s="11">
        <v>375.59425</v>
      </c>
      <c r="D5844" s="11">
        <v>0.0878987098444664</v>
      </c>
      <c r="E5844" s="8">
        <f t="shared" si="1"/>
        <v>0.04800338406</v>
      </c>
      <c r="F5844" s="8"/>
    </row>
    <row r="5845">
      <c r="A5845" s="10">
        <v>44806.458333333336</v>
      </c>
      <c r="B5845" s="11">
        <v>351.23</v>
      </c>
      <c r="C5845" s="11">
        <v>378.62841</v>
      </c>
      <c r="D5845" s="11">
        <v>0.0723622667406282</v>
      </c>
      <c r="E5845" s="8">
        <f t="shared" si="1"/>
        <v>0.0498203324</v>
      </c>
      <c r="F5845" s="8"/>
    </row>
    <row r="5846">
      <c r="A5846" s="10">
        <v>44806.5</v>
      </c>
      <c r="B5846" s="11">
        <v>354.95</v>
      </c>
      <c r="C5846" s="11">
        <v>382.22441</v>
      </c>
      <c r="D5846" s="11">
        <v>0.0713570595870629</v>
      </c>
      <c r="E5846" s="8">
        <f t="shared" si="1"/>
        <v>0.05193050149</v>
      </c>
      <c r="F5846" s="8"/>
    </row>
    <row r="5847">
      <c r="A5847" s="10">
        <v>44806.541666666664</v>
      </c>
      <c r="B5847" s="11">
        <v>360.93</v>
      </c>
      <c r="C5847" s="11">
        <v>384.594</v>
      </c>
      <c r="D5847" s="11">
        <v>0.0615298210580508</v>
      </c>
      <c r="E5847" s="8">
        <f t="shared" si="1"/>
        <v>0.05421145995</v>
      </c>
      <c r="F5847" s="8"/>
    </row>
    <row r="5848">
      <c r="A5848" s="10">
        <v>44806.583333333336</v>
      </c>
      <c r="B5848" s="11">
        <v>358.12</v>
      </c>
      <c r="C5848" s="11">
        <v>384.19954</v>
      </c>
      <c r="D5848" s="11">
        <v>0.067880195796174</v>
      </c>
      <c r="E5848" s="8">
        <f t="shared" si="1"/>
        <v>0.05597499303</v>
      </c>
      <c r="F5848" s="8"/>
    </row>
    <row r="5849">
      <c r="A5849" s="10">
        <v>44806.625</v>
      </c>
      <c r="B5849" s="11">
        <v>354.03</v>
      </c>
      <c r="C5849" s="11">
        <v>382.80003</v>
      </c>
      <c r="D5849" s="11">
        <v>0.0751568122917859</v>
      </c>
      <c r="E5849" s="8">
        <f t="shared" si="1"/>
        <v>0.05661124921</v>
      </c>
      <c r="F5849" s="8"/>
    </row>
    <row r="5850">
      <c r="A5850" s="10">
        <v>44806.666666666664</v>
      </c>
      <c r="B5850" s="11">
        <v>350.9</v>
      </c>
      <c r="C5850" s="11">
        <v>380.23834</v>
      </c>
      <c r="D5850" s="11">
        <v>0.0771577637331364</v>
      </c>
      <c r="E5850" s="8">
        <f t="shared" si="1"/>
        <v>0.05744262335</v>
      </c>
      <c r="F5850" s="8"/>
    </row>
    <row r="5851">
      <c r="A5851" s="10">
        <v>44806.708333333336</v>
      </c>
      <c r="B5851" s="11">
        <v>346.23</v>
      </c>
      <c r="C5851" s="11">
        <v>377.93207</v>
      </c>
      <c r="D5851" s="11">
        <v>0.083882984579742</v>
      </c>
      <c r="E5851" s="8">
        <f t="shared" si="1"/>
        <v>0.0585878744</v>
      </c>
      <c r="F5851" s="8"/>
    </row>
    <row r="5852">
      <c r="A5852" s="10">
        <v>44806.75</v>
      </c>
      <c r="B5852" s="11">
        <v>343.14</v>
      </c>
      <c r="C5852" s="11">
        <v>375.94887</v>
      </c>
      <c r="D5852" s="11">
        <v>0.0872695002381574</v>
      </c>
      <c r="E5852" s="8">
        <f t="shared" si="1"/>
        <v>0.05979492821</v>
      </c>
      <c r="F5852" s="8"/>
    </row>
    <row r="5853">
      <c r="A5853" s="10">
        <v>44806.791666666664</v>
      </c>
      <c r="B5853" s="11">
        <v>346.5</v>
      </c>
      <c r="C5853" s="11">
        <v>374.03805</v>
      </c>
      <c r="D5853" s="11">
        <v>0.0736236594111214</v>
      </c>
      <c r="E5853" s="8">
        <f t="shared" si="1"/>
        <v>0.06074655895</v>
      </c>
      <c r="F5853" s="8"/>
    </row>
    <row r="5854">
      <c r="A5854" s="10">
        <v>44806.833333333336</v>
      </c>
      <c r="B5854" s="11">
        <v>352.42</v>
      </c>
      <c r="C5854" s="11">
        <v>371.26321</v>
      </c>
      <c r="D5854" s="11">
        <v>0.0507543152471261</v>
      </c>
      <c r="E5854" s="8">
        <f t="shared" si="1"/>
        <v>0.06105107074</v>
      </c>
      <c r="F5854" s="8"/>
    </row>
    <row r="5855">
      <c r="A5855" s="10">
        <v>44806.875</v>
      </c>
      <c r="B5855" s="11">
        <v>358.65</v>
      </c>
      <c r="C5855" s="11">
        <v>368.56892</v>
      </c>
      <c r="D5855" s="11">
        <v>0.0269119816179834</v>
      </c>
      <c r="E5855" s="8">
        <f t="shared" si="1"/>
        <v>0.06062445637</v>
      </c>
      <c r="F5855" s="8"/>
    </row>
    <row r="5856">
      <c r="A5856" s="10">
        <v>44806.916666666664</v>
      </c>
      <c r="B5856" s="11">
        <v>354.44</v>
      </c>
      <c r="C5856" s="11">
        <v>366.71366</v>
      </c>
      <c r="D5856" s="11">
        <v>0.0334693286309542</v>
      </c>
      <c r="E5856" s="8">
        <f t="shared" si="1"/>
        <v>0.06014984874</v>
      </c>
      <c r="F5856" s="8"/>
    </row>
    <row r="5857">
      <c r="A5857" s="10">
        <v>44806.958333333336</v>
      </c>
      <c r="B5857" s="11">
        <v>345.34</v>
      </c>
      <c r="C5857" s="11">
        <v>365.68421</v>
      </c>
      <c r="D5857" s="11">
        <v>0.0556332744036173</v>
      </c>
      <c r="E5857" s="8">
        <f t="shared" si="1"/>
        <v>0.06090047133</v>
      </c>
      <c r="F5857" s="8"/>
    </row>
    <row r="5858">
      <c r="A5858" s="10">
        <v>44804.0</v>
      </c>
      <c r="B5858" s="11">
        <v>370.82</v>
      </c>
      <c r="C5858" s="11">
        <v>377.15896</v>
      </c>
      <c r="D5858" s="11">
        <v>0.0168071308712909</v>
      </c>
      <c r="E5858" s="8">
        <f t="shared" si="1"/>
        <v>0.06042794038</v>
      </c>
      <c r="F5858" s="8"/>
    </row>
    <row r="5859">
      <c r="A5859" s="10">
        <v>44804.041666666664</v>
      </c>
      <c r="B5859" s="11">
        <v>388.08</v>
      </c>
      <c r="C5859" s="11">
        <v>379.90776</v>
      </c>
      <c r="D5859" s="11">
        <v>0.0215111162772773</v>
      </c>
      <c r="E5859" s="8">
        <f t="shared" si="1"/>
        <v>0.06108768947</v>
      </c>
      <c r="F5859" s="8"/>
    </row>
    <row r="5860">
      <c r="A5860" s="10">
        <v>44804.083333333336</v>
      </c>
      <c r="B5860" s="11">
        <v>395.87</v>
      </c>
      <c r="C5860" s="11">
        <v>381.04282</v>
      </c>
      <c r="D5860" s="11">
        <v>0.0389121096678845</v>
      </c>
      <c r="E5860" s="8">
        <f t="shared" si="1"/>
        <v>0.06239407771</v>
      </c>
      <c r="F5860" s="8"/>
    </row>
    <row r="5861">
      <c r="A5861" s="10">
        <v>44804.125</v>
      </c>
      <c r="B5861" s="11">
        <v>401.53</v>
      </c>
      <c r="C5861" s="11">
        <v>381.04661</v>
      </c>
      <c r="D5861" s="11">
        <v>0.0537556022345927</v>
      </c>
      <c r="E5861" s="8">
        <f t="shared" si="1"/>
        <v>0.06366095372</v>
      </c>
      <c r="F5861" s="8"/>
    </row>
    <row r="5862">
      <c r="A5862" s="10">
        <v>44804.166666666664</v>
      </c>
      <c r="B5862" s="11">
        <v>395.93</v>
      </c>
      <c r="C5862" s="11">
        <v>381.00745</v>
      </c>
      <c r="D5862" s="11">
        <v>0.0391660320552787</v>
      </c>
      <c r="E5862" s="8">
        <f t="shared" si="1"/>
        <v>0.06368082571</v>
      </c>
      <c r="F5862" s="8"/>
    </row>
    <row r="5863">
      <c r="A5863" s="10">
        <v>44804.208333333336</v>
      </c>
      <c r="B5863" s="11">
        <v>394.59</v>
      </c>
      <c r="C5863" s="11">
        <v>380.74376</v>
      </c>
      <c r="D5863" s="11">
        <v>0.0363662952742809</v>
      </c>
      <c r="E5863" s="8">
        <f t="shared" si="1"/>
        <v>0.06269672813</v>
      </c>
      <c r="F5863" s="8"/>
    </row>
    <row r="5864">
      <c r="A5864" s="10">
        <v>44804.25</v>
      </c>
      <c r="B5864" s="11">
        <v>393.69</v>
      </c>
      <c r="C5864" s="11">
        <v>380.24891</v>
      </c>
      <c r="D5864" s="11">
        <v>0.0353481355147079</v>
      </c>
      <c r="E5864" s="8">
        <f t="shared" si="1"/>
        <v>0.06102479559</v>
      </c>
      <c r="F5864" s="8"/>
    </row>
    <row r="5865">
      <c r="A5865" s="10">
        <v>44804.291666666664</v>
      </c>
      <c r="B5865" s="11">
        <v>393.72</v>
      </c>
      <c r="C5865" s="11">
        <v>378.70649</v>
      </c>
      <c r="D5865" s="11">
        <v>0.0396441846032267</v>
      </c>
      <c r="E5865" s="8">
        <f t="shared" si="1"/>
        <v>0.05868169964</v>
      </c>
      <c r="F5865" s="8"/>
    </row>
    <row r="5866">
      <c r="A5866" s="10">
        <v>44804.333333333336</v>
      </c>
      <c r="B5866" s="11">
        <v>390.47</v>
      </c>
      <c r="C5866" s="11">
        <v>376.38842</v>
      </c>
      <c r="D5866" s="11">
        <v>0.0374123624738509</v>
      </c>
      <c r="E5866" s="8">
        <f t="shared" si="1"/>
        <v>0.05596744435</v>
      </c>
      <c r="F5866" s="8"/>
    </row>
    <row r="5867">
      <c r="A5867" s="10">
        <v>44804.375</v>
      </c>
      <c r="B5867" s="11">
        <v>397.75</v>
      </c>
      <c r="C5867" s="11">
        <v>374.6661</v>
      </c>
      <c r="D5867" s="11">
        <v>0.0616119259255108</v>
      </c>
      <c r="E5867" s="8">
        <f t="shared" si="1"/>
        <v>0.054392607</v>
      </c>
      <c r="F5867" s="8"/>
    </row>
    <row r="5868">
      <c r="A5868" s="10">
        <v>44804.416666666664</v>
      </c>
      <c r="B5868" s="11">
        <v>404.46</v>
      </c>
      <c r="C5868" s="11">
        <v>374.90963</v>
      </c>
      <c r="D5868" s="11">
        <v>0.0788199812312102</v>
      </c>
      <c r="E5868" s="8">
        <f t="shared" si="1"/>
        <v>0.05401432664</v>
      </c>
      <c r="F5868" s="8"/>
    </row>
    <row r="5869">
      <c r="A5869" s="10">
        <v>44804.458333333336</v>
      </c>
      <c r="B5869" s="11">
        <v>404.04</v>
      </c>
      <c r="C5869" s="11">
        <v>378.08709</v>
      </c>
      <c r="D5869" s="11">
        <v>0.0686426770086226</v>
      </c>
      <c r="E5869" s="8">
        <f t="shared" si="1"/>
        <v>0.05385934374</v>
      </c>
      <c r="F5869" s="8"/>
    </row>
    <row r="5870">
      <c r="A5870" s="10">
        <v>44804.5</v>
      </c>
      <c r="B5870" s="11">
        <v>402.62</v>
      </c>
      <c r="C5870" s="11">
        <v>381.42594</v>
      </c>
      <c r="D5870" s="11">
        <v>0.0555653346492374</v>
      </c>
      <c r="E5870" s="8">
        <f t="shared" si="1"/>
        <v>0.0532013552</v>
      </c>
      <c r="F5870" s="8"/>
    </row>
    <row r="5871">
      <c r="A5871" s="10">
        <v>44804.541666666664</v>
      </c>
      <c r="B5871" s="11">
        <v>398.44</v>
      </c>
      <c r="C5871" s="11">
        <v>382.89202</v>
      </c>
      <c r="D5871" s="11">
        <v>0.0406066963735624</v>
      </c>
      <c r="E5871" s="8">
        <f t="shared" si="1"/>
        <v>0.05232955834</v>
      </c>
      <c r="F5871" s="8"/>
    </row>
    <row r="5872">
      <c r="A5872" s="10">
        <v>44804.583333333336</v>
      </c>
      <c r="B5872" s="11">
        <v>387.08</v>
      </c>
      <c r="C5872" s="11">
        <v>381.24136</v>
      </c>
      <c r="D5872" s="11">
        <v>0.0153148126425737</v>
      </c>
      <c r="E5872" s="8">
        <f t="shared" si="1"/>
        <v>0.05013933404</v>
      </c>
      <c r="F5872" s="8"/>
    </row>
    <row r="5873">
      <c r="A5873" s="10">
        <v>44804.625</v>
      </c>
      <c r="B5873" s="11">
        <v>379.33</v>
      </c>
      <c r="C5873" s="11">
        <v>379.77242</v>
      </c>
      <c r="D5873" s="11">
        <v>0.00116496084681459</v>
      </c>
      <c r="E5873" s="8">
        <f t="shared" si="1"/>
        <v>0.04705634023</v>
      </c>
      <c r="F5873" s="8"/>
    </row>
    <row r="5874">
      <c r="A5874" s="10">
        <v>44804.666666666664</v>
      </c>
      <c r="B5874" s="11">
        <v>374.85</v>
      </c>
      <c r="C5874" s="11">
        <v>377.64013</v>
      </c>
      <c r="D5874" s="11">
        <v>0.00738833026034594</v>
      </c>
      <c r="E5874" s="8">
        <f t="shared" si="1"/>
        <v>0.0441492805</v>
      </c>
      <c r="F5874" s="8"/>
    </row>
    <row r="5875">
      <c r="A5875" s="10">
        <v>44804.708333333336</v>
      </c>
      <c r="B5875" s="11">
        <v>369.91</v>
      </c>
      <c r="C5875" s="11">
        <v>375.91237</v>
      </c>
      <c r="D5875" s="11">
        <v>0.0159674713550926</v>
      </c>
      <c r="E5875" s="8">
        <f t="shared" si="1"/>
        <v>0.04131946745</v>
      </c>
      <c r="F5875" s="8"/>
    </row>
    <row r="5876">
      <c r="A5876" s="10">
        <v>44804.75</v>
      </c>
      <c r="B5876" s="11">
        <v>367.89</v>
      </c>
      <c r="C5876" s="11">
        <v>375.41212</v>
      </c>
      <c r="D5876" s="11">
        <v>0.0200369663078539</v>
      </c>
      <c r="E5876" s="8">
        <f t="shared" si="1"/>
        <v>0.03851811187</v>
      </c>
      <c r="F5876" s="8"/>
    </row>
    <row r="5877">
      <c r="A5877" s="10">
        <v>44804.791666666664</v>
      </c>
      <c r="B5877" s="11">
        <v>363.04</v>
      </c>
      <c r="C5877" s="11">
        <v>375.85132</v>
      </c>
      <c r="D5877" s="11">
        <v>0.0340861381037586</v>
      </c>
      <c r="E5877" s="8">
        <f t="shared" si="1"/>
        <v>0.03687071515</v>
      </c>
      <c r="F5877" s="8"/>
    </row>
    <row r="5878">
      <c r="A5878" s="10">
        <v>44804.833333333336</v>
      </c>
      <c r="B5878" s="11">
        <v>363.13</v>
      </c>
      <c r="C5878" s="11">
        <v>374.99586</v>
      </c>
      <c r="D5878" s="11">
        <v>0.0316426426681083</v>
      </c>
      <c r="E5878" s="8">
        <f t="shared" si="1"/>
        <v>0.03607439546</v>
      </c>
      <c r="F5878" s="8"/>
    </row>
    <row r="5879">
      <c r="A5879" s="10">
        <v>44804.875</v>
      </c>
      <c r="B5879" s="11">
        <v>362.35</v>
      </c>
      <c r="C5879" s="11">
        <v>373.75703</v>
      </c>
      <c r="D5879" s="11">
        <v>0.030519907545284</v>
      </c>
      <c r="E5879" s="8">
        <f t="shared" si="1"/>
        <v>0.03622472571</v>
      </c>
      <c r="F5879" s="8"/>
    </row>
    <row r="5880">
      <c r="A5880" s="10">
        <v>44804.916666666664</v>
      </c>
      <c r="B5880" s="11">
        <v>365.46</v>
      </c>
      <c r="C5880" s="11">
        <v>373.65212</v>
      </c>
      <c r="D5880" s="11">
        <v>0.0219244574338292</v>
      </c>
      <c r="E5880" s="8">
        <f t="shared" si="1"/>
        <v>0.03574368941</v>
      </c>
      <c r="F5880" s="8"/>
    </row>
    <row r="5881">
      <c r="A5881" s="10">
        <v>44804.958333333336</v>
      </c>
      <c r="B5881" s="11">
        <v>369.45</v>
      </c>
      <c r="C5881" s="11">
        <v>374.24693</v>
      </c>
      <c r="D5881" s="11">
        <v>0.0128175533731165</v>
      </c>
      <c r="E5881" s="8">
        <f t="shared" si="1"/>
        <v>0.03395970103</v>
      </c>
      <c r="F5881" s="8"/>
    </row>
    <row r="5882">
      <c r="A5882" s="10">
        <v>44805.0</v>
      </c>
      <c r="B5882" s="11">
        <v>374.43</v>
      </c>
      <c r="C5882" s="11">
        <v>378.08312</v>
      </c>
      <c r="D5882" s="11">
        <v>0.00966221395972399</v>
      </c>
      <c r="E5882" s="8">
        <f t="shared" si="1"/>
        <v>0.03366199616</v>
      </c>
      <c r="F5882" s="8"/>
    </row>
    <row r="5883">
      <c r="A5883" s="10">
        <v>44805.041666666664</v>
      </c>
      <c r="B5883" s="11">
        <v>388.35</v>
      </c>
      <c r="C5883" s="11">
        <v>381.37559</v>
      </c>
      <c r="D5883" s="11">
        <v>0.0182875102205676</v>
      </c>
      <c r="E5883" s="8">
        <f t="shared" si="1"/>
        <v>0.03352767924</v>
      </c>
      <c r="F5883" s="8"/>
    </row>
    <row r="5884">
      <c r="A5884" s="10">
        <v>44805.083333333336</v>
      </c>
      <c r="B5884" s="11">
        <v>396.62</v>
      </c>
      <c r="C5884" s="11">
        <v>383.30696</v>
      </c>
      <c r="D5884" s="11">
        <v>0.0347320591308856</v>
      </c>
      <c r="E5884" s="8">
        <f t="shared" si="1"/>
        <v>0.03335351047</v>
      </c>
      <c r="F5884" s="8"/>
    </row>
    <row r="5885">
      <c r="A5885" s="10">
        <v>44805.125</v>
      </c>
      <c r="B5885" s="11">
        <v>398.71</v>
      </c>
      <c r="C5885" s="11">
        <v>384.178</v>
      </c>
      <c r="D5885" s="11">
        <v>0.0378262159728042</v>
      </c>
      <c r="E5885" s="8">
        <f t="shared" si="1"/>
        <v>0.03268978604</v>
      </c>
      <c r="F5885" s="8"/>
    </row>
    <row r="5886">
      <c r="A5886" s="10">
        <v>44805.166666666664</v>
      </c>
      <c r="B5886" s="11">
        <v>391.71</v>
      </c>
      <c r="C5886" s="11">
        <v>384.98587</v>
      </c>
      <c r="D5886" s="11">
        <v>0.0174659137489903</v>
      </c>
      <c r="E5886" s="8">
        <f t="shared" si="1"/>
        <v>0.03178561444</v>
      </c>
      <c r="F5886" s="8"/>
    </row>
    <row r="5887">
      <c r="A5887" s="10">
        <v>44805.208333333336</v>
      </c>
      <c r="B5887" s="11">
        <v>382.47</v>
      </c>
      <c r="C5887" s="11">
        <v>385.83864</v>
      </c>
      <c r="D5887" s="11">
        <v>0.00873069633461275</v>
      </c>
      <c r="E5887" s="8">
        <f t="shared" si="1"/>
        <v>0.03063413115</v>
      </c>
      <c r="F5887" s="8"/>
    </row>
    <row r="5888">
      <c r="A5888" s="10">
        <v>44805.25</v>
      </c>
      <c r="B5888" s="11">
        <v>371.96</v>
      </c>
      <c r="C5888" s="11">
        <v>386.75851</v>
      </c>
      <c r="D5888" s="11">
        <v>0.0382629201875868</v>
      </c>
      <c r="E5888" s="8">
        <f t="shared" si="1"/>
        <v>0.03075558051</v>
      </c>
      <c r="F5888" s="8"/>
    </row>
    <row r="5889">
      <c r="A5889" s="10">
        <v>44805.291666666664</v>
      </c>
      <c r="B5889" s="11">
        <v>371.38</v>
      </c>
      <c r="C5889" s="11">
        <v>386.41944</v>
      </c>
      <c r="D5889" s="11">
        <v>0.0389199880834153</v>
      </c>
      <c r="E5889" s="8">
        <f t="shared" si="1"/>
        <v>0.03072540566</v>
      </c>
      <c r="F5889" s="8"/>
    </row>
    <row r="5890">
      <c r="A5890" s="10">
        <v>44805.333333333336</v>
      </c>
      <c r="B5890" s="11">
        <v>374.41</v>
      </c>
      <c r="C5890" s="11">
        <v>385.05366</v>
      </c>
      <c r="D5890" s="11">
        <v>0.0276420174788105</v>
      </c>
      <c r="E5890" s="8">
        <f t="shared" si="1"/>
        <v>0.03031830795</v>
      </c>
      <c r="F5890" s="8"/>
    </row>
    <row r="5891">
      <c r="A5891" s="10">
        <v>44805.375</v>
      </c>
      <c r="B5891" s="11">
        <v>384.45</v>
      </c>
      <c r="C5891" s="11">
        <v>383.91026</v>
      </c>
      <c r="D5891" s="11">
        <v>0.00140590147291191</v>
      </c>
      <c r="E5891" s="8">
        <f t="shared" si="1"/>
        <v>0.0278097236</v>
      </c>
      <c r="F5891" s="8"/>
    </row>
    <row r="5892">
      <c r="A5892" s="10">
        <v>44805.416666666664</v>
      </c>
      <c r="B5892" s="11">
        <v>394.54</v>
      </c>
      <c r="C5892" s="11">
        <v>383.8804</v>
      </c>
      <c r="D5892" s="11">
        <v>0.0277680235823449</v>
      </c>
      <c r="E5892" s="8">
        <f t="shared" si="1"/>
        <v>0.0256825587</v>
      </c>
      <c r="F5892" s="8"/>
    </row>
    <row r="5893">
      <c r="A5893" s="10">
        <v>44805.458333333336</v>
      </c>
      <c r="B5893" s="11">
        <v>399.09</v>
      </c>
      <c r="C5893" s="11">
        <v>386.48545</v>
      </c>
      <c r="D5893" s="11">
        <v>0.0326132587915016</v>
      </c>
      <c r="E5893" s="8">
        <f t="shared" si="1"/>
        <v>0.02418133294</v>
      </c>
      <c r="F5893" s="8"/>
    </row>
    <row r="5894">
      <c r="A5894" s="10">
        <v>44805.5</v>
      </c>
      <c r="B5894" s="11">
        <v>399.14</v>
      </c>
      <c r="C5894" s="11">
        <v>389.65684</v>
      </c>
      <c r="D5894" s="11">
        <v>0.0243372091196961</v>
      </c>
      <c r="E5894" s="8">
        <f t="shared" si="1"/>
        <v>0.02288016104</v>
      </c>
      <c r="F5894" s="8"/>
    </row>
    <row r="5895">
      <c r="A5895" s="10">
        <v>44805.541666666664</v>
      </c>
      <c r="B5895" s="11">
        <v>395.47</v>
      </c>
      <c r="C5895" s="11">
        <v>391.2888</v>
      </c>
      <c r="D5895" s="11">
        <v>0.0106857134679041</v>
      </c>
      <c r="E5895" s="8">
        <f t="shared" si="1"/>
        <v>0.02163345342</v>
      </c>
      <c r="F5895" s="8"/>
    </row>
    <row r="5896">
      <c r="A5896" s="10">
        <v>44805.583333333336</v>
      </c>
      <c r="B5896" s="11">
        <v>381.37</v>
      </c>
      <c r="C5896" s="11">
        <v>389.74768</v>
      </c>
      <c r="D5896" s="11">
        <v>0.0214951375720825</v>
      </c>
      <c r="E5896" s="8">
        <f t="shared" si="1"/>
        <v>0.02189096696</v>
      </c>
      <c r="F5896" s="8"/>
    </row>
    <row r="5897">
      <c r="A5897" s="10">
        <v>44805.625</v>
      </c>
      <c r="B5897" s="11">
        <v>365.74</v>
      </c>
      <c r="C5897" s="11">
        <v>387.66158</v>
      </c>
      <c r="D5897" s="11">
        <v>0.0565482398333102</v>
      </c>
      <c r="E5897" s="8">
        <f t="shared" si="1"/>
        <v>0.02419860358</v>
      </c>
      <c r="F5897" s="8"/>
    </row>
    <row r="5898">
      <c r="A5898" s="10">
        <v>44805.666666666664</v>
      </c>
      <c r="B5898" s="11">
        <v>363.52</v>
      </c>
      <c r="C5898" s="11">
        <v>384.67784</v>
      </c>
      <c r="D5898" s="11">
        <v>0.0550014526441138</v>
      </c>
      <c r="E5898" s="8">
        <f t="shared" si="1"/>
        <v>0.02618248368</v>
      </c>
      <c r="F5898" s="8"/>
    </row>
    <row r="5899">
      <c r="A5899" s="10">
        <v>44805.708333333336</v>
      </c>
      <c r="B5899" s="11">
        <v>360.83</v>
      </c>
      <c r="C5899" s="11">
        <v>381.91387</v>
      </c>
      <c r="D5899" s="11">
        <v>0.0552058242870309</v>
      </c>
      <c r="E5899" s="8">
        <f t="shared" si="1"/>
        <v>0.02781741506</v>
      </c>
      <c r="F5899" s="8"/>
    </row>
    <row r="5900">
      <c r="A5900" s="10">
        <v>44805.75</v>
      </c>
      <c r="B5900" s="11">
        <v>357.87</v>
      </c>
      <c r="C5900" s="11">
        <v>379.79966</v>
      </c>
      <c r="D5900" s="11">
        <v>0.057740072753093</v>
      </c>
      <c r="E5900" s="8">
        <f t="shared" si="1"/>
        <v>0.02938837782</v>
      </c>
      <c r="F5900" s="8"/>
    </row>
    <row r="5901">
      <c r="A5901" s="10">
        <v>44805.791666666664</v>
      </c>
      <c r="B5901" s="11">
        <v>359.03</v>
      </c>
      <c r="C5901" s="11">
        <v>378.10982</v>
      </c>
      <c r="D5901" s="11">
        <v>0.0504610538811185</v>
      </c>
      <c r="E5901" s="8">
        <f t="shared" si="1"/>
        <v>0.03007066598</v>
      </c>
      <c r="F5901" s="8"/>
    </row>
    <row r="5902">
      <c r="A5902" s="10">
        <v>44805.833333333336</v>
      </c>
      <c r="B5902" s="11">
        <v>359.08</v>
      </c>
      <c r="C5902" s="11">
        <v>375.18296</v>
      </c>
      <c r="D5902" s="11">
        <v>0.0429202861451916</v>
      </c>
      <c r="E5902" s="8">
        <f t="shared" si="1"/>
        <v>0.03054056779</v>
      </c>
      <c r="F5902" s="8"/>
    </row>
    <row r="5903">
      <c r="A5903" s="10">
        <v>44805.875</v>
      </c>
      <c r="B5903" s="11">
        <v>358.62</v>
      </c>
      <c r="C5903" s="11">
        <v>372.11681</v>
      </c>
      <c r="D5903" s="11">
        <v>0.0362703582243435</v>
      </c>
      <c r="E5903" s="8">
        <f t="shared" si="1"/>
        <v>0.0307801699</v>
      </c>
      <c r="F5903" s="8"/>
    </row>
    <row r="5904">
      <c r="A5904" s="10">
        <v>44805.916666666664</v>
      </c>
      <c r="B5904" s="11">
        <v>354.04</v>
      </c>
      <c r="C5904" s="11">
        <v>370.32758</v>
      </c>
      <c r="D5904" s="11">
        <v>0.0439815473640931</v>
      </c>
      <c r="E5904" s="8">
        <f t="shared" si="1"/>
        <v>0.03169921532</v>
      </c>
      <c r="F5904" s="8"/>
    </row>
    <row r="5905">
      <c r="A5905" s="10">
        <v>44805.958333333336</v>
      </c>
      <c r="B5905" s="11">
        <v>356.02</v>
      </c>
      <c r="C5905" s="11">
        <v>369.70803</v>
      </c>
      <c r="D5905" s="11">
        <v>0.0370238915286747</v>
      </c>
      <c r="E5905" s="8">
        <f t="shared" si="1"/>
        <v>0.03270781274</v>
      </c>
      <c r="F5905" s="8"/>
    </row>
    <row r="5906">
      <c r="A5906" s="10">
        <v>44806.0</v>
      </c>
      <c r="B5906" s="11">
        <v>365.28</v>
      </c>
      <c r="C5906" s="11">
        <v>371.29557</v>
      </c>
      <c r="D5906" s="11">
        <v>0.0162015668541373</v>
      </c>
      <c r="E5906" s="8">
        <f t="shared" si="1"/>
        <v>0.03298028578</v>
      </c>
      <c r="F5906" s="8"/>
    </row>
    <row r="5907">
      <c r="A5907" s="10">
        <v>44806.041666666664</v>
      </c>
      <c r="B5907" s="11">
        <v>375.73</v>
      </c>
      <c r="C5907" s="11">
        <v>373.80396</v>
      </c>
      <c r="D5907" s="11">
        <v>0.00515254038507243</v>
      </c>
      <c r="E5907" s="8">
        <f t="shared" si="1"/>
        <v>0.03243299537</v>
      </c>
      <c r="F5907" s="8"/>
    </row>
    <row r="5908">
      <c r="A5908" s="10">
        <v>44806.083333333336</v>
      </c>
      <c r="B5908" s="11">
        <v>375.25</v>
      </c>
      <c r="C5908" s="11">
        <v>373.91079</v>
      </c>
      <c r="D5908" s="11">
        <v>0.00358162972510095</v>
      </c>
      <c r="E5908" s="8">
        <f t="shared" si="1"/>
        <v>0.03113506081</v>
      </c>
      <c r="F5908" s="8"/>
    </row>
    <row r="5909">
      <c r="A5909" s="10">
        <v>44806.125</v>
      </c>
      <c r="B5909" s="11">
        <v>368.13</v>
      </c>
      <c r="C5909" s="11">
        <v>371.93403</v>
      </c>
      <c r="D5909" s="11">
        <v>0.0102277008640484</v>
      </c>
      <c r="E5909" s="8">
        <f t="shared" si="1"/>
        <v>0.02998512268</v>
      </c>
      <c r="F5909" s="8"/>
    </row>
    <row r="5910">
      <c r="A5910" s="10">
        <v>44806.166666666664</v>
      </c>
      <c r="B5910" s="11">
        <v>361.22</v>
      </c>
      <c r="C5910" s="11">
        <v>369.68223</v>
      </c>
      <c r="D5910" s="11">
        <v>0.0228905511633598</v>
      </c>
      <c r="E5910" s="8">
        <f t="shared" si="1"/>
        <v>0.03021114924</v>
      </c>
      <c r="F5910" s="8"/>
    </row>
    <row r="5911">
      <c r="A5911" s="10">
        <v>44806.208333333336</v>
      </c>
      <c r="B5911" s="11">
        <v>352.88</v>
      </c>
      <c r="C5911" s="11">
        <v>368.44162</v>
      </c>
      <c r="D5911" s="11">
        <v>0.0422363249841318</v>
      </c>
      <c r="E5911" s="8">
        <f t="shared" si="1"/>
        <v>0.0316072171</v>
      </c>
      <c r="F5911" s="8"/>
    </row>
    <row r="5912">
      <c r="A5912" s="10">
        <v>44806.25</v>
      </c>
      <c r="B5912" s="11">
        <v>347.59</v>
      </c>
      <c r="C5912" s="11">
        <v>368.46534</v>
      </c>
      <c r="D5912" s="11">
        <v>0.0566548267470694</v>
      </c>
      <c r="E5912" s="8">
        <f t="shared" si="1"/>
        <v>0.03237354654</v>
      </c>
      <c r="F5912" s="8"/>
    </row>
    <row r="5913">
      <c r="A5913" s="10">
        <v>44806.291666666664</v>
      </c>
      <c r="B5913" s="11">
        <v>339.64</v>
      </c>
      <c r="C5913" s="11">
        <v>368.05597</v>
      </c>
      <c r="D5913" s="11">
        <v>0.0772055674032403</v>
      </c>
      <c r="E5913" s="8">
        <f t="shared" si="1"/>
        <v>0.03396877901</v>
      </c>
      <c r="F5913" s="8"/>
    </row>
    <row r="5914">
      <c r="A5914" s="10">
        <v>44806.333333333336</v>
      </c>
      <c r="B5914" s="11">
        <v>336.44</v>
      </c>
      <c r="C5914" s="11">
        <v>367.44494</v>
      </c>
      <c r="D5914" s="11">
        <v>0.0843798257230048</v>
      </c>
      <c r="E5914" s="8">
        <f t="shared" si="1"/>
        <v>0.03633285435</v>
      </c>
      <c r="F5914" s="8"/>
    </row>
    <row r="5915">
      <c r="A5915" s="10">
        <v>44806.375</v>
      </c>
      <c r="B5915" s="11">
        <v>337.54</v>
      </c>
      <c r="C5915" s="11">
        <v>367.72379</v>
      </c>
      <c r="D5915" s="11">
        <v>0.0820827774020277</v>
      </c>
      <c r="E5915" s="8">
        <f t="shared" si="1"/>
        <v>0.03969439085</v>
      </c>
      <c r="F5915" s="8"/>
    </row>
    <row r="5916">
      <c r="A5916" s="10">
        <v>44806.416666666664</v>
      </c>
      <c r="B5916" s="11">
        <v>342.58</v>
      </c>
      <c r="C5916" s="11">
        <v>369.27381</v>
      </c>
      <c r="D5916" s="11">
        <v>0.0722873089754186</v>
      </c>
      <c r="E5916" s="8">
        <f t="shared" si="1"/>
        <v>0.04154936108</v>
      </c>
      <c r="F5916" s="8"/>
    </row>
    <row r="5917">
      <c r="A5917" s="10">
        <v>44806.458333333336</v>
      </c>
      <c r="B5917" s="11">
        <v>351.23</v>
      </c>
      <c r="C5917" s="11">
        <v>373.3075</v>
      </c>
      <c r="D5917" s="11">
        <v>0.0591402530085786</v>
      </c>
      <c r="E5917" s="8">
        <f t="shared" si="1"/>
        <v>0.0426546525</v>
      </c>
      <c r="F5917" s="8"/>
    </row>
    <row r="5918">
      <c r="A5918" s="10">
        <v>44806.5</v>
      </c>
      <c r="B5918" s="11">
        <v>354.95</v>
      </c>
      <c r="C5918" s="11">
        <v>377.84724</v>
      </c>
      <c r="D5918" s="11">
        <v>0.0605991987661468</v>
      </c>
      <c r="E5918" s="8">
        <f t="shared" si="1"/>
        <v>0.04416556874</v>
      </c>
      <c r="F5918" s="8"/>
    </row>
    <row r="5919">
      <c r="A5919" s="10">
        <v>44806.541666666664</v>
      </c>
      <c r="B5919" s="11">
        <v>360.93</v>
      </c>
      <c r="C5919" s="11">
        <v>380.72583</v>
      </c>
      <c r="D5919" s="11">
        <v>0.0519949749666314</v>
      </c>
      <c r="E5919" s="8">
        <f t="shared" si="1"/>
        <v>0.04588678797</v>
      </c>
      <c r="F5919" s="8"/>
    </row>
    <row r="5920">
      <c r="A5920" s="10">
        <v>44806.583333333336</v>
      </c>
      <c r="B5920" s="11">
        <v>358.12</v>
      </c>
      <c r="C5920" s="11">
        <v>380.3931</v>
      </c>
      <c r="D5920" s="11">
        <v>0.0585528496705119</v>
      </c>
      <c r="E5920" s="8">
        <f t="shared" si="1"/>
        <v>0.0474308593</v>
      </c>
      <c r="F5920" s="8"/>
    </row>
    <row r="5921">
      <c r="A5921" s="10">
        <v>44806.625</v>
      </c>
      <c r="B5921" s="11">
        <v>354.03</v>
      </c>
      <c r="C5921" s="11">
        <v>378.72034</v>
      </c>
      <c r="D5921" s="11">
        <v>0.0651941218683951</v>
      </c>
      <c r="E5921" s="8">
        <f t="shared" si="1"/>
        <v>0.04779110439</v>
      </c>
      <c r="F5921" s="8"/>
    </row>
    <row r="5922">
      <c r="A5922" s="10">
        <v>44806.666666666664</v>
      </c>
      <c r="B5922" s="11">
        <v>350.9</v>
      </c>
      <c r="C5922" s="11">
        <v>375.84462</v>
      </c>
      <c r="D5922" s="11">
        <v>0.0663695013114729</v>
      </c>
      <c r="E5922" s="8">
        <f t="shared" si="1"/>
        <v>0.04826477308</v>
      </c>
      <c r="F5922" s="8"/>
    </row>
    <row r="5923">
      <c r="A5923" s="10">
        <v>44806.708333333336</v>
      </c>
      <c r="B5923" s="11">
        <v>346.23</v>
      </c>
      <c r="C5923" s="11">
        <v>373.28991</v>
      </c>
      <c r="D5923" s="11">
        <v>0.0724903333176082</v>
      </c>
      <c r="E5923" s="8">
        <f t="shared" si="1"/>
        <v>0.04898496096</v>
      </c>
      <c r="F5923" s="8"/>
    </row>
    <row r="5924">
      <c r="A5924" s="10">
        <v>44806.75</v>
      </c>
      <c r="B5924" s="11">
        <v>343.14</v>
      </c>
      <c r="C5924" s="11">
        <v>371.02272</v>
      </c>
      <c r="D5924" s="11">
        <v>0.0751509772770789</v>
      </c>
      <c r="E5924" s="8">
        <f t="shared" si="1"/>
        <v>0.04971041531</v>
      </c>
      <c r="F5924" s="8"/>
    </row>
    <row r="5925">
      <c r="A5925" s="10">
        <v>44806.791666666664</v>
      </c>
      <c r="B5925" s="11">
        <v>346.5</v>
      </c>
      <c r="C5925" s="11">
        <v>368.72086</v>
      </c>
      <c r="D5925" s="11">
        <v>0.0602647216650558</v>
      </c>
      <c r="E5925" s="8">
        <f t="shared" si="1"/>
        <v>0.05011890147</v>
      </c>
      <c r="F5925" s="8"/>
    </row>
    <row r="5926">
      <c r="A5926" s="10">
        <v>44806.833333333336</v>
      </c>
      <c r="B5926" s="11">
        <v>352.42</v>
      </c>
      <c r="C5926" s="11">
        <v>365.61124</v>
      </c>
      <c r="D5926" s="11">
        <v>0.0360799629683157</v>
      </c>
      <c r="E5926" s="8">
        <f t="shared" si="1"/>
        <v>0.04983388801</v>
      </c>
      <c r="F5926" s="8"/>
    </row>
    <row r="5927">
      <c r="A5927" s="10">
        <v>44806.875</v>
      </c>
      <c r="B5927" s="11">
        <v>358.65</v>
      </c>
      <c r="C5927" s="11">
        <v>362.86617</v>
      </c>
      <c r="D5927" s="11">
        <v>0.0116190770828816</v>
      </c>
      <c r="E5927" s="8">
        <f t="shared" si="1"/>
        <v>0.04880675129</v>
      </c>
      <c r="F5927" s="8"/>
    </row>
    <row r="5928">
      <c r="A5928" s="10">
        <v>44806.916666666664</v>
      </c>
      <c r="B5928" s="11">
        <v>354.44</v>
      </c>
      <c r="C5928" s="11">
        <v>361.43188</v>
      </c>
      <c r="D5928" s="11">
        <v>0.019344945443108</v>
      </c>
      <c r="E5928" s="8">
        <f t="shared" si="1"/>
        <v>0.04778022621</v>
      </c>
      <c r="F5928" s="8"/>
    </row>
    <row r="5929">
      <c r="A5929" s="10">
        <v>44806.958333333336</v>
      </c>
      <c r="B5929" s="11">
        <v>345.34</v>
      </c>
      <c r="C5929" s="11">
        <v>361.24666</v>
      </c>
      <c r="D5929" s="11">
        <v>0.0440326839284826</v>
      </c>
      <c r="E5929" s="8">
        <f t="shared" si="1"/>
        <v>0.04807225923</v>
      </c>
      <c r="F5929" s="8"/>
    </row>
    <row r="5930">
      <c r="A5930" s="10">
        <v>44807.0</v>
      </c>
      <c r="B5930" s="11">
        <v>346.5</v>
      </c>
      <c r="C5930" s="11">
        <v>377.30799</v>
      </c>
      <c r="D5930" s="11">
        <v>0.0816521007148563</v>
      </c>
      <c r="E5930" s="8">
        <f t="shared" si="1"/>
        <v>0.05079936481</v>
      </c>
      <c r="F5930" s="8"/>
    </row>
    <row r="5931">
      <c r="A5931" s="10">
        <v>44807.041666666664</v>
      </c>
      <c r="B5931" s="11">
        <v>361.86</v>
      </c>
      <c r="C5931" s="11">
        <v>379.28942</v>
      </c>
      <c r="D5931" s="11">
        <v>0.0459528240993381</v>
      </c>
      <c r="E5931" s="8">
        <f t="shared" si="1"/>
        <v>0.05249937663</v>
      </c>
      <c r="F5931" s="8"/>
    </row>
    <row r="5932">
      <c r="A5932" s="10">
        <v>44807.083333333336</v>
      </c>
      <c r="B5932" s="11">
        <v>367.94</v>
      </c>
      <c r="C5932" s="11">
        <v>379.48415</v>
      </c>
      <c r="D5932" s="11">
        <v>0.0304206381215131</v>
      </c>
      <c r="E5932" s="8">
        <f t="shared" si="1"/>
        <v>0.05361766864</v>
      </c>
      <c r="F5932" s="8"/>
    </row>
    <row r="5933">
      <c r="A5933" s="10">
        <v>44807.125</v>
      </c>
      <c r="B5933" s="11">
        <v>362.71</v>
      </c>
      <c r="C5933" s="11">
        <v>377.75979</v>
      </c>
      <c r="D5933" s="11">
        <v>0.0398395763614757</v>
      </c>
      <c r="E5933" s="8">
        <f t="shared" si="1"/>
        <v>0.05485149679</v>
      </c>
      <c r="F5933" s="8"/>
    </row>
    <row r="5934">
      <c r="A5934" s="10">
        <v>44807.166666666664</v>
      </c>
      <c r="B5934" s="11">
        <v>353.5</v>
      </c>
      <c r="C5934" s="11">
        <v>375.24805</v>
      </c>
      <c r="D5934" s="11">
        <v>0.0579564637311239</v>
      </c>
      <c r="E5934" s="8">
        <f t="shared" si="1"/>
        <v>0.05631257648</v>
      </c>
      <c r="F5934" s="8"/>
    </row>
    <row r="5935">
      <c r="A5935" s="10">
        <v>44807.208333333336</v>
      </c>
      <c r="B5935" s="11">
        <v>340.3</v>
      </c>
      <c r="C5935" s="11">
        <v>373.06179</v>
      </c>
      <c r="D5935" s="11">
        <v>0.0878186693952226</v>
      </c>
      <c r="E5935" s="8">
        <f t="shared" si="1"/>
        <v>0.05821184083</v>
      </c>
      <c r="F5935" s="8"/>
    </row>
    <row r="5936">
      <c r="A5936" s="10">
        <v>44807.25</v>
      </c>
      <c r="B5936" s="11">
        <v>345.92</v>
      </c>
      <c r="C5936" s="11">
        <v>371.82698</v>
      </c>
      <c r="D5936" s="11">
        <v>0.0696748256406783</v>
      </c>
      <c r="E5936" s="8">
        <f t="shared" si="1"/>
        <v>0.05875434079</v>
      </c>
      <c r="F5936" s="8"/>
    </row>
    <row r="5937">
      <c r="A5937" s="10">
        <v>44807.291666666664</v>
      </c>
      <c r="B5937" s="11">
        <v>353.16</v>
      </c>
      <c r="C5937" s="11">
        <v>370.31983</v>
      </c>
      <c r="D5937" s="11">
        <v>0.0463378642186134</v>
      </c>
      <c r="E5937" s="8">
        <f t="shared" si="1"/>
        <v>0.05746818649</v>
      </c>
      <c r="F5937" s="8"/>
    </row>
    <row r="5938">
      <c r="A5938" s="10">
        <v>44807.333333333336</v>
      </c>
      <c r="B5938" s="11">
        <v>354.67</v>
      </c>
      <c r="C5938" s="11">
        <v>369.23134</v>
      </c>
      <c r="D5938" s="11">
        <v>0.0394369015371229</v>
      </c>
      <c r="E5938" s="8">
        <f t="shared" si="1"/>
        <v>0.05559556464</v>
      </c>
      <c r="F5938" s="8"/>
    </row>
    <row r="5939">
      <c r="A5939" s="10">
        <v>44807.375</v>
      </c>
      <c r="B5939" s="11">
        <v>364.77</v>
      </c>
      <c r="C5939" s="11">
        <v>369.72246</v>
      </c>
      <c r="D5939" s="11">
        <v>0.0133950747812292</v>
      </c>
      <c r="E5939" s="8">
        <f t="shared" si="1"/>
        <v>0.05273357704</v>
      </c>
      <c r="F5939" s="8"/>
    </row>
    <row r="5940">
      <c r="A5940" s="10">
        <v>44807.416666666664</v>
      </c>
      <c r="B5940" s="11">
        <v>375.41</v>
      </c>
      <c r="C5940" s="11">
        <v>371.81671</v>
      </c>
      <c r="D5940" s="11">
        <v>0.00966414338935984</v>
      </c>
      <c r="E5940" s="8">
        <f t="shared" si="1"/>
        <v>0.05012427847</v>
      </c>
      <c r="F5940" s="8"/>
    </row>
    <row r="5941">
      <c r="A5941" s="10">
        <v>44807.458333333336</v>
      </c>
      <c r="B5941" s="11">
        <v>378.27</v>
      </c>
      <c r="C5941" s="11">
        <v>376.09717</v>
      </c>
      <c r="D5941" s="11">
        <v>0.00577731015630874</v>
      </c>
      <c r="E5941" s="8">
        <f t="shared" si="1"/>
        <v>0.04790082252</v>
      </c>
      <c r="F5941" s="8"/>
    </row>
    <row r="5942">
      <c r="A5942" s="10">
        <v>44807.5</v>
      </c>
      <c r="B5942" s="11">
        <v>376.75</v>
      </c>
      <c r="C5942" s="11">
        <v>380.98031</v>
      </c>
      <c r="D5942" s="11">
        <v>0.0111037496924709</v>
      </c>
      <c r="E5942" s="8">
        <f t="shared" si="1"/>
        <v>0.04583851214</v>
      </c>
      <c r="F5942" s="8"/>
    </row>
    <row r="5943">
      <c r="A5943" s="10">
        <v>44807.541666666664</v>
      </c>
      <c r="B5943" s="11">
        <v>376.95</v>
      </c>
      <c r="C5943" s="11">
        <v>384.54356</v>
      </c>
      <c r="D5943" s="11">
        <v>0.01974694362324</v>
      </c>
      <c r="E5943" s="8">
        <f t="shared" si="1"/>
        <v>0.04449484417</v>
      </c>
      <c r="F5943" s="8"/>
    </row>
    <row r="5944">
      <c r="A5944" s="10">
        <v>44807.583333333336</v>
      </c>
      <c r="B5944" s="11">
        <v>356.46</v>
      </c>
      <c r="C5944" s="11">
        <v>384.85181</v>
      </c>
      <c r="D5944" s="11">
        <v>0.073773357074766</v>
      </c>
      <c r="E5944" s="8">
        <f t="shared" si="1"/>
        <v>0.04512903197</v>
      </c>
      <c r="F5944" s="8"/>
    </row>
    <row r="5945">
      <c r="A5945" s="10">
        <v>44807.625</v>
      </c>
      <c r="B5945" s="11">
        <v>342.97</v>
      </c>
      <c r="C5945" s="11">
        <v>383.59675</v>
      </c>
      <c r="D5945" s="11">
        <v>0.105910047465209</v>
      </c>
      <c r="E5945" s="8">
        <f t="shared" si="1"/>
        <v>0.04682552887</v>
      </c>
      <c r="F5945" s="8"/>
    </row>
    <row r="5946">
      <c r="A5946" s="10">
        <v>44807.666666666664</v>
      </c>
      <c r="B5946" s="11">
        <v>338.65</v>
      </c>
      <c r="C5946" s="11">
        <v>381.0748</v>
      </c>
      <c r="D5946" s="11">
        <v>0.111329324321629</v>
      </c>
      <c r="E5946" s="8">
        <f t="shared" si="1"/>
        <v>0.04869885483</v>
      </c>
      <c r="F5946" s="8"/>
    </row>
    <row r="5947">
      <c r="A5947" s="10">
        <v>44807.708333333336</v>
      </c>
      <c r="B5947" s="11">
        <v>334.75</v>
      </c>
      <c r="C5947" s="11">
        <v>379.08476</v>
      </c>
      <c r="D5947" s="11">
        <v>0.116952103271046</v>
      </c>
      <c r="E5947" s="8">
        <f t="shared" si="1"/>
        <v>0.05055142858</v>
      </c>
      <c r="F5947" s="8"/>
    </row>
    <row r="5948">
      <c r="A5948" s="10">
        <v>44807.75</v>
      </c>
      <c r="B5948" s="11">
        <v>342.14</v>
      </c>
      <c r="C5948" s="11">
        <v>377.52894</v>
      </c>
      <c r="D5948" s="11">
        <v>0.0937383502308458</v>
      </c>
      <c r="E5948" s="8">
        <f t="shared" si="1"/>
        <v>0.05132590245</v>
      </c>
      <c r="F5948" s="8"/>
    </row>
    <row r="5949">
      <c r="A5949" s="10">
        <v>44807.791666666664</v>
      </c>
      <c r="B5949" s="11">
        <v>341.98</v>
      </c>
      <c r="C5949" s="11">
        <v>375.8399</v>
      </c>
      <c r="D5949" s="11">
        <v>0.0900912862098994</v>
      </c>
      <c r="E5949" s="8">
        <f t="shared" si="1"/>
        <v>0.05256867598</v>
      </c>
      <c r="F5949" s="8"/>
    </row>
    <row r="5950">
      <c r="A5950" s="10">
        <v>44807.833333333336</v>
      </c>
      <c r="B5950" s="11">
        <v>341.45</v>
      </c>
      <c r="C5950" s="11">
        <v>372.81835</v>
      </c>
      <c r="D5950" s="11">
        <v>0.0841384282721063</v>
      </c>
      <c r="E5950" s="8">
        <f t="shared" si="1"/>
        <v>0.05457111203</v>
      </c>
      <c r="F5950" s="8"/>
    </row>
    <row r="5951">
      <c r="A5951" s="10">
        <v>44807.875</v>
      </c>
      <c r="B5951" s="11">
        <v>344.08</v>
      </c>
      <c r="C5951" s="11">
        <v>369.35456</v>
      </c>
      <c r="D5951" s="11">
        <v>0.0684289913734922</v>
      </c>
      <c r="E5951" s="8">
        <f t="shared" si="1"/>
        <v>0.05693819179</v>
      </c>
      <c r="F5951" s="8"/>
    </row>
    <row r="5952">
      <c r="A5952" s="10">
        <v>44807.916666666664</v>
      </c>
      <c r="B5952" s="11">
        <v>347.85</v>
      </c>
      <c r="C5952" s="11">
        <v>366.31557</v>
      </c>
      <c r="D5952" s="11">
        <v>0.0504089138225818</v>
      </c>
      <c r="E5952" s="8">
        <f t="shared" si="1"/>
        <v>0.05823252381</v>
      </c>
      <c r="F5952" s="8"/>
    </row>
    <row r="5953">
      <c r="A5953" s="10">
        <v>44807.958333333336</v>
      </c>
      <c r="B5953" s="11">
        <v>352.77</v>
      </c>
      <c r="C5953" s="11">
        <v>364.00023</v>
      </c>
      <c r="D5953" s="11">
        <v>0.0308522607252198</v>
      </c>
      <c r="E5953" s="8">
        <f t="shared" si="1"/>
        <v>0.05768333951</v>
      </c>
      <c r="F5953" s="8"/>
    </row>
    <row r="5954">
      <c r="A5954" s="10">
        <v>44805.0</v>
      </c>
      <c r="B5954" s="11">
        <v>374.43</v>
      </c>
      <c r="C5954" s="11">
        <v>377.13986</v>
      </c>
      <c r="D5954" s="11">
        <v>0.00718529194978221</v>
      </c>
      <c r="E5954" s="8">
        <f t="shared" si="1"/>
        <v>0.05458055581</v>
      </c>
      <c r="F5954" s="8"/>
    </row>
    <row r="5955">
      <c r="A5955" s="10">
        <v>44805.041666666664</v>
      </c>
      <c r="B5955" s="11">
        <v>388.35</v>
      </c>
      <c r="C5955" s="11">
        <v>380.56998</v>
      </c>
      <c r="D5955" s="11">
        <v>0.0204430733080944</v>
      </c>
      <c r="E5955" s="8">
        <f t="shared" si="1"/>
        <v>0.05351764953</v>
      </c>
      <c r="F5955" s="8"/>
    </row>
    <row r="5956">
      <c r="A5956" s="10">
        <v>44805.083333333336</v>
      </c>
      <c r="B5956" s="11">
        <v>396.62</v>
      </c>
      <c r="C5956" s="11">
        <v>382.32631</v>
      </c>
      <c r="D5956" s="11">
        <v>0.0373861008937627</v>
      </c>
      <c r="E5956" s="8">
        <f t="shared" si="1"/>
        <v>0.05380787714</v>
      </c>
      <c r="F5956" s="8"/>
    </row>
    <row r="5957">
      <c r="A5957" s="10">
        <v>44805.125</v>
      </c>
      <c r="B5957" s="11">
        <v>398.71</v>
      </c>
      <c r="C5957" s="11">
        <v>382.51034</v>
      </c>
      <c r="D5957" s="11">
        <v>0.0423509074290645</v>
      </c>
      <c r="E5957" s="8">
        <f t="shared" si="1"/>
        <v>0.05391251594</v>
      </c>
      <c r="F5957" s="8"/>
    </row>
    <row r="5958">
      <c r="A5958" s="10">
        <v>44805.166666666664</v>
      </c>
      <c r="B5958" s="11">
        <v>391.71</v>
      </c>
      <c r="C5958" s="11">
        <v>382.16905</v>
      </c>
      <c r="D5958" s="11">
        <v>0.0249652607923115</v>
      </c>
      <c r="E5958" s="8">
        <f t="shared" si="1"/>
        <v>0.05253788248</v>
      </c>
      <c r="F5958" s="8"/>
    </row>
    <row r="5959">
      <c r="A5959" s="10">
        <v>44805.208333333336</v>
      </c>
      <c r="B5959" s="11">
        <v>382.47</v>
      </c>
      <c r="C5959" s="11">
        <v>381.83033</v>
      </c>
      <c r="D5959" s="11">
        <v>0.00167527288887717</v>
      </c>
      <c r="E5959" s="8">
        <f t="shared" si="1"/>
        <v>0.04894857429</v>
      </c>
      <c r="F5959" s="8"/>
    </row>
    <row r="5960">
      <c r="A5960" s="10">
        <v>44805.25</v>
      </c>
      <c r="B5960" s="11">
        <v>371.96</v>
      </c>
      <c r="C5960" s="11">
        <v>381.76184</v>
      </c>
      <c r="D5960" s="11">
        <v>0.0256752744066825</v>
      </c>
      <c r="E5960" s="8">
        <f t="shared" si="1"/>
        <v>0.04711525966</v>
      </c>
      <c r="F5960" s="8"/>
    </row>
    <row r="5961">
      <c r="A5961" s="10">
        <v>44805.291666666664</v>
      </c>
      <c r="B5961" s="11">
        <v>371.38</v>
      </c>
      <c r="C5961" s="11">
        <v>381.02745</v>
      </c>
      <c r="D5961" s="11">
        <v>0.0253195668711007</v>
      </c>
      <c r="E5961" s="8">
        <f t="shared" si="1"/>
        <v>0.04623949727</v>
      </c>
      <c r="F5961" s="8"/>
    </row>
    <row r="5962">
      <c r="A5962" s="10">
        <v>44805.333333333336</v>
      </c>
      <c r="B5962" s="11">
        <v>374.41</v>
      </c>
      <c r="C5962" s="11">
        <v>379.97977</v>
      </c>
      <c r="D5962" s="11">
        <v>0.0146580698230328</v>
      </c>
      <c r="E5962" s="8">
        <f t="shared" si="1"/>
        <v>0.04520704595</v>
      </c>
      <c r="F5962" s="8"/>
    </row>
    <row r="5963">
      <c r="A5963" s="10">
        <v>44805.375</v>
      </c>
      <c r="B5963" s="11">
        <v>384.45</v>
      </c>
      <c r="C5963" s="11">
        <v>379.84992</v>
      </c>
      <c r="D5963" s="11">
        <v>0.0121102565981848</v>
      </c>
      <c r="E5963" s="8">
        <f t="shared" si="1"/>
        <v>0.04515351186</v>
      </c>
      <c r="F5963" s="8"/>
    </row>
    <row r="5964">
      <c r="A5964" s="10">
        <v>44805.416666666664</v>
      </c>
      <c r="B5964" s="11">
        <v>394.54</v>
      </c>
      <c r="C5964" s="11">
        <v>381.28462</v>
      </c>
      <c r="D5964" s="11">
        <v>0.0347650529412909</v>
      </c>
      <c r="E5964" s="8">
        <f t="shared" si="1"/>
        <v>0.04619938309</v>
      </c>
      <c r="F5964" s="8"/>
    </row>
    <row r="5965">
      <c r="A5965" s="10">
        <v>44805.458333333336</v>
      </c>
      <c r="B5965" s="11">
        <v>399.09</v>
      </c>
      <c r="C5965" s="11">
        <v>385.07192</v>
      </c>
      <c r="D5965" s="11">
        <v>0.0364037969842101</v>
      </c>
      <c r="E5965" s="8">
        <f t="shared" si="1"/>
        <v>0.04747548671</v>
      </c>
      <c r="F5965" s="8"/>
    </row>
    <row r="5966">
      <c r="A5966" s="10">
        <v>44805.5</v>
      </c>
      <c r="B5966" s="11">
        <v>399.14</v>
      </c>
      <c r="C5966" s="11">
        <v>388.93911</v>
      </c>
      <c r="D5966" s="11">
        <v>0.0262274729841387</v>
      </c>
      <c r="E5966" s="8">
        <f t="shared" si="1"/>
        <v>0.04810564184</v>
      </c>
      <c r="F5966" s="8"/>
    </row>
    <row r="5967">
      <c r="A5967" s="10">
        <v>44805.541666666664</v>
      </c>
      <c r="B5967" s="11">
        <v>395.47</v>
      </c>
      <c r="C5967" s="11">
        <v>390.75063</v>
      </c>
      <c r="D5967" s="11">
        <v>0.0120777028561669</v>
      </c>
      <c r="E5967" s="8">
        <f t="shared" si="1"/>
        <v>0.04778609015</v>
      </c>
      <c r="F5967" s="8"/>
    </row>
    <row r="5968">
      <c r="A5968" s="10">
        <v>44805.583333333336</v>
      </c>
      <c r="B5968" s="11">
        <v>381.37</v>
      </c>
      <c r="C5968" s="11">
        <v>389.01928</v>
      </c>
      <c r="D5968" s="11">
        <v>0.0196629843127568</v>
      </c>
      <c r="E5968" s="8">
        <f t="shared" si="1"/>
        <v>0.04553149128</v>
      </c>
      <c r="F5968" s="8"/>
    </row>
    <row r="5969">
      <c r="A5969" s="10">
        <v>44805.625</v>
      </c>
      <c r="B5969" s="11">
        <v>365.74</v>
      </c>
      <c r="C5969" s="11">
        <v>386.52855</v>
      </c>
      <c r="D5969" s="11">
        <v>0.053782702467903</v>
      </c>
      <c r="E5969" s="8">
        <f t="shared" si="1"/>
        <v>0.04335951857</v>
      </c>
      <c r="F5969" s="8"/>
    </row>
    <row r="5970">
      <c r="A5970" s="10">
        <v>44805.666666666664</v>
      </c>
      <c r="B5970" s="11">
        <v>363.52</v>
      </c>
      <c r="C5970" s="11">
        <v>383.21387</v>
      </c>
      <c r="D5970" s="11">
        <v>0.0513913288159429</v>
      </c>
      <c r="E5970" s="8">
        <f t="shared" si="1"/>
        <v>0.04086210209</v>
      </c>
      <c r="F5970" s="8"/>
    </row>
    <row r="5971">
      <c r="A5971" s="10">
        <v>44805.708333333336</v>
      </c>
      <c r="B5971" s="11">
        <v>360.83</v>
      </c>
      <c r="C5971" s="11">
        <v>380.35513</v>
      </c>
      <c r="D5971" s="11">
        <v>0.0513339467775812</v>
      </c>
      <c r="E5971" s="8">
        <f t="shared" si="1"/>
        <v>0.03812801224</v>
      </c>
      <c r="F5971" s="8"/>
    </row>
    <row r="5972">
      <c r="A5972" s="10">
        <v>44805.75</v>
      </c>
      <c r="B5972" s="11">
        <v>357.87</v>
      </c>
      <c r="C5972" s="11">
        <v>378.31826</v>
      </c>
      <c r="D5972" s="11">
        <v>0.0540504177620186</v>
      </c>
      <c r="E5972" s="8">
        <f t="shared" si="1"/>
        <v>0.03647434839</v>
      </c>
      <c r="F5972" s="8"/>
    </row>
    <row r="5973">
      <c r="A5973" s="10">
        <v>44805.791666666664</v>
      </c>
      <c r="B5973" s="11">
        <v>359.03</v>
      </c>
      <c r="C5973" s="11">
        <v>376.77955</v>
      </c>
      <c r="D5973" s="11">
        <v>0.0471085811318581</v>
      </c>
      <c r="E5973" s="8">
        <f t="shared" si="1"/>
        <v>0.03468340234</v>
      </c>
      <c r="F5973" s="8"/>
    </row>
    <row r="5974">
      <c r="A5974" s="10">
        <v>44805.833333333336</v>
      </c>
      <c r="B5974" s="11">
        <v>359.08</v>
      </c>
      <c r="C5974" s="11">
        <v>374.05085</v>
      </c>
      <c r="D5974" s="11">
        <v>0.0400235689880133</v>
      </c>
      <c r="E5974" s="8">
        <f t="shared" si="1"/>
        <v>0.0328452832</v>
      </c>
      <c r="F5974" s="8"/>
    </row>
    <row r="5975">
      <c r="A5975" s="10">
        <v>44805.875</v>
      </c>
      <c r="B5975" s="11">
        <v>358.62</v>
      </c>
      <c r="C5975" s="11">
        <v>371.25549</v>
      </c>
      <c r="D5975" s="11">
        <v>0.0340344866011274</v>
      </c>
      <c r="E5975" s="8">
        <f t="shared" si="1"/>
        <v>0.03141217884</v>
      </c>
      <c r="F5975" s="8"/>
    </row>
    <row r="5976">
      <c r="A5976" s="10">
        <v>44805.916666666664</v>
      </c>
      <c r="B5976" s="11">
        <v>354.04</v>
      </c>
      <c r="C5976" s="11">
        <v>369.75951</v>
      </c>
      <c r="D5976" s="11">
        <v>0.0425127943294817</v>
      </c>
      <c r="E5976" s="8">
        <f t="shared" si="1"/>
        <v>0.03108317386</v>
      </c>
      <c r="F5976" s="8"/>
    </row>
    <row r="5977">
      <c r="A5977" s="10">
        <v>44805.958333333336</v>
      </c>
      <c r="B5977" s="11">
        <v>356.02</v>
      </c>
      <c r="C5977" s="11">
        <v>369.3903</v>
      </c>
      <c r="D5977" s="11">
        <v>0.0361955904093855</v>
      </c>
      <c r="E5977" s="8">
        <f t="shared" si="1"/>
        <v>0.0313058126</v>
      </c>
      <c r="F5977" s="8"/>
    </row>
    <row r="5978">
      <c r="A5978" s="10">
        <v>44806.0</v>
      </c>
      <c r="B5978" s="11">
        <v>365.28</v>
      </c>
      <c r="C5978" s="11">
        <v>372.85322</v>
      </c>
      <c r="D5978" s="11">
        <v>0.0203115317067666</v>
      </c>
      <c r="E5978" s="8">
        <f t="shared" si="1"/>
        <v>0.03185273925</v>
      </c>
      <c r="F5978" s="8"/>
    </row>
    <row r="5979">
      <c r="A5979" s="10">
        <v>44806.041666666664</v>
      </c>
      <c r="B5979" s="11">
        <v>375.73</v>
      </c>
      <c r="C5979" s="11">
        <v>376.20431</v>
      </c>
      <c r="D5979" s="11">
        <v>0.00126077768752836</v>
      </c>
      <c r="E5979" s="8">
        <f t="shared" si="1"/>
        <v>0.03105347694</v>
      </c>
      <c r="F5979" s="8"/>
    </row>
    <row r="5980">
      <c r="A5980" s="10">
        <v>44806.083333333336</v>
      </c>
      <c r="B5980" s="11">
        <v>375.25</v>
      </c>
      <c r="C5980" s="11">
        <v>377.38732</v>
      </c>
      <c r="D5980" s="11">
        <v>0.00566346532257625</v>
      </c>
      <c r="E5980" s="8">
        <f t="shared" si="1"/>
        <v>0.02973170045</v>
      </c>
      <c r="F5980" s="8"/>
    </row>
    <row r="5981">
      <c r="A5981" s="10">
        <v>44806.125</v>
      </c>
      <c r="B5981" s="11">
        <v>368.13</v>
      </c>
      <c r="C5981" s="11">
        <v>376.43246</v>
      </c>
      <c r="D5981" s="11">
        <v>0.0220556431291817</v>
      </c>
      <c r="E5981" s="8">
        <f t="shared" si="1"/>
        <v>0.02888606444</v>
      </c>
      <c r="F5981" s="8"/>
    </row>
    <row r="5982">
      <c r="A5982" s="10">
        <v>44806.166666666664</v>
      </c>
      <c r="B5982" s="11">
        <v>361.22</v>
      </c>
      <c r="C5982" s="11">
        <v>375.05368</v>
      </c>
      <c r="D5982" s="11">
        <v>0.0368845334353204</v>
      </c>
      <c r="E5982" s="8">
        <f t="shared" si="1"/>
        <v>0.0293827008</v>
      </c>
      <c r="F5982" s="8"/>
    </row>
    <row r="5983">
      <c r="A5983" s="10">
        <v>44806.208333333336</v>
      </c>
      <c r="B5983" s="11">
        <v>352.88</v>
      </c>
      <c r="C5983" s="11">
        <v>374.23038</v>
      </c>
      <c r="D5983" s="11">
        <v>0.0570514344666513</v>
      </c>
      <c r="E5983" s="8">
        <f t="shared" si="1"/>
        <v>0.03169004087</v>
      </c>
      <c r="F5983" s="8"/>
    </row>
    <row r="5984">
      <c r="A5984" s="10">
        <v>44806.25</v>
      </c>
      <c r="B5984" s="11">
        <v>347.59</v>
      </c>
      <c r="C5984" s="11">
        <v>374.45404</v>
      </c>
      <c r="D5984" s="11">
        <v>0.0717418885372422</v>
      </c>
      <c r="E5984" s="8">
        <f t="shared" si="1"/>
        <v>0.03360948312</v>
      </c>
      <c r="F5984" s="8"/>
    </row>
    <row r="5985">
      <c r="A5985" s="10">
        <v>44806.291666666664</v>
      </c>
      <c r="B5985" s="11">
        <v>339.64</v>
      </c>
      <c r="C5985" s="11">
        <v>374.63264</v>
      </c>
      <c r="D5985" s="11">
        <v>0.0934052089001107</v>
      </c>
      <c r="E5985" s="8">
        <f t="shared" si="1"/>
        <v>0.03644638487</v>
      </c>
      <c r="F5985" s="8"/>
    </row>
    <row r="5986">
      <c r="A5986" s="10">
        <v>44806.333333333336</v>
      </c>
      <c r="B5986" s="11">
        <v>336.44</v>
      </c>
      <c r="C5986" s="11">
        <v>374.73817</v>
      </c>
      <c r="D5986" s="11">
        <v>0.102199810603761</v>
      </c>
      <c r="E5986" s="8">
        <f t="shared" si="1"/>
        <v>0.04009395741</v>
      </c>
      <c r="F5986" s="8"/>
    </row>
    <row r="5987">
      <c r="A5987" s="10">
        <v>44806.375</v>
      </c>
      <c r="B5987" s="11">
        <v>337.54</v>
      </c>
      <c r="C5987" s="11">
        <v>375.2912</v>
      </c>
      <c r="D5987" s="11">
        <v>0.100591753816769</v>
      </c>
      <c r="E5987" s="8">
        <f t="shared" si="1"/>
        <v>0.04378068646</v>
      </c>
      <c r="F5987" s="8"/>
    </row>
    <row r="5988">
      <c r="A5988" s="10">
        <v>44806.416666666664</v>
      </c>
      <c r="B5988" s="11">
        <v>342.58</v>
      </c>
      <c r="C5988" s="11">
        <v>376.75692</v>
      </c>
      <c r="D5988" s="11">
        <v>0.0907134499347749</v>
      </c>
      <c r="E5988" s="8">
        <f t="shared" si="1"/>
        <v>0.04611186967</v>
      </c>
      <c r="F5988" s="8"/>
    </row>
    <row r="5989">
      <c r="A5989" s="10">
        <v>44806.458333333336</v>
      </c>
      <c r="B5989" s="11">
        <v>351.23</v>
      </c>
      <c r="C5989" s="11">
        <v>380.46316</v>
      </c>
      <c r="D5989" s="11">
        <v>0.076835717812994</v>
      </c>
      <c r="E5989" s="8">
        <f t="shared" si="1"/>
        <v>0.04779653303</v>
      </c>
      <c r="F5989" s="8"/>
    </row>
    <row r="5990">
      <c r="A5990" s="10">
        <v>44806.5</v>
      </c>
      <c r="B5990" s="11">
        <v>354.95</v>
      </c>
      <c r="C5990" s="11">
        <v>384.33394</v>
      </c>
      <c r="D5990" s="11">
        <v>0.0764541898121201</v>
      </c>
      <c r="E5990" s="8">
        <f t="shared" si="1"/>
        <v>0.0498893129</v>
      </c>
      <c r="F5990" s="8"/>
    </row>
    <row r="5991">
      <c r="A5991" s="10">
        <v>44806.541666666664</v>
      </c>
      <c r="B5991" s="11">
        <v>360.93</v>
      </c>
      <c r="C5991" s="11">
        <v>386.49761</v>
      </c>
      <c r="D5991" s="11">
        <v>0.0661520520139827</v>
      </c>
      <c r="E5991" s="8">
        <f t="shared" si="1"/>
        <v>0.05214241078</v>
      </c>
      <c r="F5991" s="8"/>
    </row>
    <row r="5992">
      <c r="A5992" s="10">
        <v>44806.583333333336</v>
      </c>
      <c r="B5992" s="11">
        <v>358.12</v>
      </c>
      <c r="C5992" s="11">
        <v>385.53443</v>
      </c>
      <c r="D5992" s="11">
        <v>0.0711076050976821</v>
      </c>
      <c r="E5992" s="8">
        <f t="shared" si="1"/>
        <v>0.05428593665</v>
      </c>
      <c r="F5992" s="8"/>
    </row>
    <row r="5993">
      <c r="A5993" s="10">
        <v>44806.625</v>
      </c>
      <c r="B5993" s="11">
        <v>354.03</v>
      </c>
      <c r="C5993" s="11">
        <v>383.61413</v>
      </c>
      <c r="D5993" s="11">
        <v>0.0771195002644976</v>
      </c>
      <c r="E5993" s="8">
        <f t="shared" si="1"/>
        <v>0.05525830322</v>
      </c>
      <c r="F5993" s="8"/>
    </row>
    <row r="5994">
      <c r="A5994" s="10">
        <v>44806.666666666664</v>
      </c>
      <c r="B5994" s="11">
        <v>350.9</v>
      </c>
      <c r="C5994" s="11">
        <v>380.33111</v>
      </c>
      <c r="D5994" s="11">
        <v>0.0773828625273384</v>
      </c>
      <c r="E5994" s="8">
        <f t="shared" si="1"/>
        <v>0.05634128379</v>
      </c>
      <c r="F5994" s="8"/>
    </row>
    <row r="5995">
      <c r="A5995" s="10">
        <v>44806.708333333336</v>
      </c>
      <c r="B5995" s="11">
        <v>346.23</v>
      </c>
      <c r="C5995" s="11">
        <v>377.31114</v>
      </c>
      <c r="D5995" s="11">
        <v>0.0823753573774683</v>
      </c>
      <c r="E5995" s="8">
        <f t="shared" si="1"/>
        <v>0.0576346759</v>
      </c>
      <c r="F5995" s="8"/>
    </row>
    <row r="5996">
      <c r="A5996" s="10">
        <v>44806.75</v>
      </c>
      <c r="B5996" s="11">
        <v>343.14</v>
      </c>
      <c r="C5996" s="11">
        <v>375.49237</v>
      </c>
      <c r="D5996" s="11">
        <v>0.0861598599193906</v>
      </c>
      <c r="E5996" s="8">
        <f t="shared" si="1"/>
        <v>0.05897256933</v>
      </c>
      <c r="F5996" s="8"/>
    </row>
    <row r="5997">
      <c r="A5997" s="10">
        <v>44806.791666666664</v>
      </c>
      <c r="B5997" s="11">
        <v>346.5</v>
      </c>
      <c r="C5997" s="11">
        <v>374.83563</v>
      </c>
      <c r="D5997" s="11">
        <v>0.0755948147191876</v>
      </c>
      <c r="E5997" s="8">
        <f t="shared" si="1"/>
        <v>0.06015949573</v>
      </c>
      <c r="F5997" s="8"/>
    </row>
    <row r="5998">
      <c r="A5998" s="10">
        <v>44806.833333333336</v>
      </c>
      <c r="B5998" s="11">
        <v>352.42</v>
      </c>
      <c r="C5998" s="11">
        <v>373.28359</v>
      </c>
      <c r="D5998" s="11">
        <v>0.0558920631898123</v>
      </c>
      <c r="E5998" s="8">
        <f t="shared" si="1"/>
        <v>0.06082068298</v>
      </c>
      <c r="F5998" s="8"/>
    </row>
    <row r="5999">
      <c r="A5999" s="10">
        <v>44806.875</v>
      </c>
      <c r="B5999" s="11">
        <v>358.65</v>
      </c>
      <c r="C5999" s="11">
        <v>371.57284</v>
      </c>
      <c r="D5999" s="11">
        <v>0.0347787529357635</v>
      </c>
      <c r="E5999" s="8">
        <f t="shared" si="1"/>
        <v>0.06085169408</v>
      </c>
      <c r="F5999" s="8"/>
    </row>
    <row r="6000">
      <c r="A6000" s="10">
        <v>44806.916666666664</v>
      </c>
      <c r="B6000" s="11">
        <v>354.44</v>
      </c>
      <c r="C6000" s="11">
        <v>370.89644</v>
      </c>
      <c r="D6000" s="11">
        <v>0.0443693662845617</v>
      </c>
      <c r="E6000" s="8">
        <f t="shared" si="1"/>
        <v>0.06092905125</v>
      </c>
      <c r="F6000" s="8"/>
    </row>
    <row r="6001">
      <c r="A6001" s="10">
        <v>44806.958333333336</v>
      </c>
      <c r="B6001" s="11">
        <v>345.34</v>
      </c>
      <c r="C6001" s="11">
        <v>371.04071</v>
      </c>
      <c r="D6001" s="11">
        <v>0.0692665502930932</v>
      </c>
      <c r="E6001" s="8">
        <f t="shared" si="1"/>
        <v>0.06230700791</v>
      </c>
      <c r="F6001" s="8"/>
    </row>
    <row r="6002">
      <c r="A6002" s="10">
        <v>44807.0</v>
      </c>
      <c r="B6002" s="11">
        <v>346.5</v>
      </c>
      <c r="C6002" s="11">
        <v>386.61361</v>
      </c>
      <c r="D6002" s="11">
        <v>0.103756331806322</v>
      </c>
      <c r="E6002" s="8">
        <f t="shared" si="1"/>
        <v>0.06578387458</v>
      </c>
      <c r="F6002" s="8"/>
    </row>
    <row r="6003">
      <c r="A6003" s="10">
        <v>44807.041666666664</v>
      </c>
      <c r="B6003" s="11">
        <v>361.86</v>
      </c>
      <c r="C6003" s="11">
        <v>388.93818</v>
      </c>
      <c r="D6003" s="11">
        <v>0.069620781379704</v>
      </c>
      <c r="E6003" s="8">
        <f t="shared" si="1"/>
        <v>0.06863220807</v>
      </c>
      <c r="F6003" s="8"/>
    </row>
    <row r="6004">
      <c r="A6004" s="10">
        <v>44807.083333333336</v>
      </c>
      <c r="B6004" s="11">
        <v>367.94</v>
      </c>
      <c r="C6004" s="11">
        <v>389.0312</v>
      </c>
      <c r="D6004" s="11">
        <v>0.0542146748127142</v>
      </c>
      <c r="E6004" s="8">
        <f t="shared" si="1"/>
        <v>0.07065517513</v>
      </c>
      <c r="F6004" s="8"/>
    </row>
    <row r="6005">
      <c r="A6005" s="10">
        <v>44807.125</v>
      </c>
      <c r="B6005" s="11">
        <v>362.71</v>
      </c>
      <c r="C6005" s="11">
        <v>387.07721</v>
      </c>
      <c r="D6005" s="11">
        <v>0.0629518074701427</v>
      </c>
      <c r="E6005" s="8">
        <f t="shared" si="1"/>
        <v>0.07235918198</v>
      </c>
      <c r="F6005" s="8"/>
    </row>
    <row r="6006">
      <c r="A6006" s="10">
        <v>44807.166666666664</v>
      </c>
      <c r="B6006" s="11">
        <v>353.5</v>
      </c>
      <c r="C6006" s="11">
        <v>384.59883</v>
      </c>
      <c r="D6006" s="11">
        <v>0.0808604383949894</v>
      </c>
      <c r="E6006" s="8">
        <f t="shared" si="1"/>
        <v>0.07419151135</v>
      </c>
      <c r="F6006" s="8"/>
    </row>
    <row r="6007">
      <c r="A6007" s="10">
        <v>44807.208333333336</v>
      </c>
      <c r="B6007" s="11">
        <v>340.3</v>
      </c>
      <c r="C6007" s="11">
        <v>382.45373</v>
      </c>
      <c r="D6007" s="11">
        <v>0.110219162982146</v>
      </c>
      <c r="E6007" s="8">
        <f t="shared" si="1"/>
        <v>0.07640683337</v>
      </c>
      <c r="F6007" s="8"/>
    </row>
    <row r="6008">
      <c r="A6008" s="10">
        <v>44807.25</v>
      </c>
      <c r="B6008" s="11">
        <v>345.92</v>
      </c>
      <c r="C6008" s="11">
        <v>381.18515</v>
      </c>
      <c r="D6008" s="11">
        <v>0.092514490661559</v>
      </c>
      <c r="E6008" s="8">
        <f t="shared" si="1"/>
        <v>0.07727235846</v>
      </c>
      <c r="F6008" s="8"/>
    </row>
    <row r="6009">
      <c r="A6009" s="10">
        <v>44807.291666666664</v>
      </c>
      <c r="B6009" s="11">
        <v>353.16</v>
      </c>
      <c r="C6009" s="11">
        <v>379.647</v>
      </c>
      <c r="D6009" s="11">
        <v>0.069767441860465</v>
      </c>
      <c r="E6009" s="8">
        <f t="shared" si="1"/>
        <v>0.0762874515</v>
      </c>
      <c r="F6009" s="8"/>
    </row>
    <row r="6010">
      <c r="A6010" s="10">
        <v>44807.333333333336</v>
      </c>
      <c r="B6010" s="11">
        <v>354.67</v>
      </c>
      <c r="C6010" s="11">
        <v>378.16901</v>
      </c>
      <c r="D6010" s="11">
        <v>0.0621389097959137</v>
      </c>
      <c r="E6010" s="8">
        <f t="shared" si="1"/>
        <v>0.0746182473</v>
      </c>
      <c r="F6010" s="8"/>
    </row>
    <row r="6011">
      <c r="A6011" s="10">
        <v>44807.375</v>
      </c>
      <c r="B6011" s="11">
        <v>364.77</v>
      </c>
      <c r="C6011" s="11">
        <v>377.80009</v>
      </c>
      <c r="D6011" s="11">
        <v>0.0344893777023717</v>
      </c>
      <c r="E6011" s="8">
        <f t="shared" si="1"/>
        <v>0.07186398163</v>
      </c>
      <c r="F6011" s="8"/>
    </row>
    <row r="6012">
      <c r="A6012" s="10">
        <v>44807.416666666664</v>
      </c>
      <c r="B6012" s="11">
        <v>375.41</v>
      </c>
      <c r="C6012" s="11">
        <v>379.20323</v>
      </c>
      <c r="D6012" s="11">
        <v>0.0100031584646575</v>
      </c>
      <c r="E6012" s="8">
        <f t="shared" si="1"/>
        <v>0.06850105282</v>
      </c>
      <c r="F6012" s="8"/>
    </row>
    <row r="6013">
      <c r="A6013" s="10">
        <v>44807.458333333336</v>
      </c>
      <c r="B6013" s="11">
        <v>378.27</v>
      </c>
      <c r="C6013" s="11">
        <v>383.57476</v>
      </c>
      <c r="D6013" s="11">
        <v>0.0138297942231653</v>
      </c>
      <c r="E6013" s="8">
        <f t="shared" si="1"/>
        <v>0.065875806</v>
      </c>
      <c r="F6013" s="8"/>
    </row>
    <row r="6014">
      <c r="A6014" s="10">
        <v>44807.5</v>
      </c>
      <c r="B6014" s="11">
        <v>376.75</v>
      </c>
      <c r="C6014" s="11">
        <v>388.64988</v>
      </c>
      <c r="D6014" s="11">
        <v>0.0306185093894792</v>
      </c>
      <c r="E6014" s="8">
        <f t="shared" si="1"/>
        <v>0.06396598598</v>
      </c>
      <c r="F6014" s="8"/>
    </row>
    <row r="6015">
      <c r="A6015" s="10">
        <v>44807.541666666664</v>
      </c>
      <c r="B6015" s="11">
        <v>376.95</v>
      </c>
      <c r="C6015" s="11">
        <v>391.73018</v>
      </c>
      <c r="D6015" s="11">
        <v>0.0377305113432925</v>
      </c>
      <c r="E6015" s="8">
        <f t="shared" si="1"/>
        <v>0.06278175512</v>
      </c>
      <c r="F6015" s="8"/>
    </row>
    <row r="6016">
      <c r="A6016" s="10">
        <v>44807.583333333336</v>
      </c>
      <c r="B6016" s="11">
        <v>356.46</v>
      </c>
      <c r="C6016" s="11">
        <v>390.81961</v>
      </c>
      <c r="D6016" s="11">
        <v>0.087916801308921</v>
      </c>
      <c r="E6016" s="8">
        <f t="shared" si="1"/>
        <v>0.0634821383</v>
      </c>
      <c r="F6016" s="8"/>
    </row>
    <row r="6017">
      <c r="A6017" s="10">
        <v>44807.625</v>
      </c>
      <c r="B6017" s="11">
        <v>342.97</v>
      </c>
      <c r="C6017" s="11">
        <v>388.44584</v>
      </c>
      <c r="D6017" s="11">
        <v>0.117071249881321</v>
      </c>
      <c r="E6017" s="8">
        <f t="shared" si="1"/>
        <v>0.06514679453</v>
      </c>
      <c r="F6017" s="8"/>
    </row>
    <row r="6018">
      <c r="A6018" s="10">
        <v>44807.666666666664</v>
      </c>
      <c r="B6018" s="11">
        <v>338.65</v>
      </c>
      <c r="C6018" s="11">
        <v>384.82272</v>
      </c>
      <c r="D6018" s="11">
        <v>0.119984391773957</v>
      </c>
      <c r="E6018" s="8">
        <f t="shared" si="1"/>
        <v>0.06692185825</v>
      </c>
      <c r="F6018" s="8"/>
    </row>
    <row r="6019">
      <c r="A6019" s="10">
        <v>44807.708333333336</v>
      </c>
      <c r="B6019" s="11">
        <v>334.75</v>
      </c>
      <c r="C6019" s="11">
        <v>381.89417</v>
      </c>
      <c r="D6019" s="11">
        <v>0.123448257929677</v>
      </c>
      <c r="E6019" s="8">
        <f t="shared" si="1"/>
        <v>0.06863322911</v>
      </c>
      <c r="F6019" s="8"/>
    </row>
    <row r="6020">
      <c r="A6020" s="10">
        <v>44807.75</v>
      </c>
      <c r="B6020" s="11">
        <v>342.14</v>
      </c>
      <c r="C6020" s="11">
        <v>380.29311</v>
      </c>
      <c r="D6020" s="11">
        <v>0.10032553574268</v>
      </c>
      <c r="E6020" s="8">
        <f t="shared" si="1"/>
        <v>0.0692234656</v>
      </c>
      <c r="F6020" s="8"/>
    </row>
    <row r="6021">
      <c r="A6021" s="10">
        <v>44807.791666666664</v>
      </c>
      <c r="B6021" s="11">
        <v>341.98</v>
      </c>
      <c r="C6021" s="11">
        <v>379.37902</v>
      </c>
      <c r="D6021" s="11">
        <v>0.0985795682639488</v>
      </c>
      <c r="E6021" s="8">
        <f t="shared" si="1"/>
        <v>0.07018116366</v>
      </c>
      <c r="F6021" s="8"/>
    </row>
    <row r="6022">
      <c r="A6022" s="10">
        <v>44807.833333333336</v>
      </c>
      <c r="B6022" s="11">
        <v>341.45</v>
      </c>
      <c r="C6022" s="11">
        <v>376.99894</v>
      </c>
      <c r="D6022" s="11">
        <v>0.0942945356822489</v>
      </c>
      <c r="E6022" s="8">
        <f t="shared" si="1"/>
        <v>0.07178126668</v>
      </c>
      <c r="F6022" s="8"/>
    </row>
    <row r="6023">
      <c r="A6023" s="10">
        <v>44807.875</v>
      </c>
      <c r="B6023" s="11">
        <v>344.08</v>
      </c>
      <c r="C6023" s="11">
        <v>374.28575</v>
      </c>
      <c r="D6023" s="11">
        <v>0.0807023777955747</v>
      </c>
      <c r="E6023" s="8">
        <f t="shared" si="1"/>
        <v>0.07369475105</v>
      </c>
      <c r="F6023" s="8"/>
    </row>
    <row r="6024">
      <c r="A6024" s="10">
        <v>44807.916666666664</v>
      </c>
      <c r="B6024" s="11">
        <v>347.85</v>
      </c>
      <c r="C6024" s="11">
        <v>372.78306</v>
      </c>
      <c r="D6024" s="11">
        <v>0.0668835649345224</v>
      </c>
      <c r="E6024" s="8">
        <f t="shared" si="1"/>
        <v>0.07463284266</v>
      </c>
      <c r="F6024" s="8"/>
    </row>
    <row r="6025">
      <c r="A6025" s="10">
        <v>44807.958333333336</v>
      </c>
      <c r="B6025" s="11">
        <v>352.77</v>
      </c>
      <c r="C6025" s="11">
        <v>372.40056</v>
      </c>
      <c r="D6025" s="11">
        <v>0.0527135619774578</v>
      </c>
      <c r="E6025" s="8">
        <f t="shared" si="1"/>
        <v>0.07394313482</v>
      </c>
      <c r="F6025" s="8"/>
    </row>
    <row r="6026">
      <c r="A6026" s="10">
        <v>44808.0</v>
      </c>
      <c r="B6026" s="11">
        <v>363.92</v>
      </c>
      <c r="C6026" s="11">
        <v>382.0883</v>
      </c>
      <c r="D6026" s="11">
        <v>0.0475500034939567</v>
      </c>
      <c r="E6026" s="8">
        <f t="shared" si="1"/>
        <v>0.07160120447</v>
      </c>
      <c r="F6026" s="8"/>
    </row>
    <row r="6027">
      <c r="A6027" s="10">
        <v>44808.041666666664</v>
      </c>
      <c r="B6027" s="11">
        <v>390.92</v>
      </c>
      <c r="C6027" s="11">
        <v>385.8934</v>
      </c>
      <c r="D6027" s="11">
        <v>0.0130258770945552</v>
      </c>
      <c r="E6027" s="8">
        <f t="shared" si="1"/>
        <v>0.06924308346</v>
      </c>
      <c r="F6027" s="8"/>
    </row>
    <row r="6028">
      <c r="A6028" s="10">
        <v>44808.083333333336</v>
      </c>
      <c r="B6028" s="11">
        <v>400.51</v>
      </c>
      <c r="C6028" s="11">
        <v>388.72815</v>
      </c>
      <c r="D6028" s="11">
        <v>0.0303087131714025</v>
      </c>
      <c r="E6028" s="8">
        <f t="shared" si="1"/>
        <v>0.06824700172</v>
      </c>
      <c r="F6028" s="8"/>
    </row>
    <row r="6029">
      <c r="A6029" s="10">
        <v>44808.125</v>
      </c>
      <c r="B6029" s="11">
        <v>394.22</v>
      </c>
      <c r="C6029" s="11">
        <v>390.5754</v>
      </c>
      <c r="D6029" s="11">
        <v>0.00933136085887648</v>
      </c>
      <c r="E6029" s="8">
        <f t="shared" si="1"/>
        <v>0.06601281645</v>
      </c>
      <c r="F6029" s="8"/>
    </row>
    <row r="6030">
      <c r="A6030" s="10">
        <v>44808.166666666664</v>
      </c>
      <c r="B6030" s="11">
        <v>385.06</v>
      </c>
      <c r="C6030" s="11">
        <v>392.13403</v>
      </c>
      <c r="D6030" s="11">
        <v>0.0180398268418581</v>
      </c>
      <c r="E6030" s="8">
        <f t="shared" si="1"/>
        <v>0.06339529097</v>
      </c>
      <c r="F6030" s="8"/>
    </row>
    <row r="6031">
      <c r="A6031" s="10">
        <v>44808.208333333336</v>
      </c>
      <c r="B6031" s="11">
        <v>376.34</v>
      </c>
      <c r="C6031" s="11">
        <v>392.94371</v>
      </c>
      <c r="D6031" s="11">
        <v>0.0422546781573371</v>
      </c>
      <c r="E6031" s="8">
        <f t="shared" si="1"/>
        <v>0.06056343743</v>
      </c>
      <c r="F6031" s="8"/>
    </row>
    <row r="6032">
      <c r="A6032" s="10">
        <v>44808.25</v>
      </c>
      <c r="B6032" s="11">
        <v>368.37</v>
      </c>
      <c r="C6032" s="11">
        <v>393.076</v>
      </c>
      <c r="D6032" s="11">
        <v>0.0628529851733507</v>
      </c>
      <c r="E6032" s="8">
        <f t="shared" si="1"/>
        <v>0.05932754137</v>
      </c>
      <c r="F6032" s="8"/>
    </row>
    <row r="6033">
      <c r="A6033" s="10">
        <v>44808.291666666664</v>
      </c>
      <c r="B6033" s="11">
        <v>362.18</v>
      </c>
      <c r="C6033" s="11">
        <v>391.82068</v>
      </c>
      <c r="D6033" s="11">
        <v>0.0756485849598341</v>
      </c>
      <c r="E6033" s="8">
        <f t="shared" si="1"/>
        <v>0.059572589</v>
      </c>
      <c r="F6033" s="8"/>
    </row>
    <row r="6034">
      <c r="A6034" s="10">
        <v>44808.333333333336</v>
      </c>
      <c r="B6034" s="11">
        <v>354.44</v>
      </c>
      <c r="C6034" s="11">
        <v>389.76426</v>
      </c>
      <c r="D6034" s="11">
        <v>0.0906298078741236</v>
      </c>
      <c r="E6034" s="8">
        <f t="shared" si="1"/>
        <v>0.06075970975</v>
      </c>
      <c r="F6034" s="8"/>
    </row>
    <row r="6035">
      <c r="A6035" s="10">
        <v>44808.375</v>
      </c>
      <c r="B6035" s="11">
        <v>359.54</v>
      </c>
      <c r="C6035" s="11">
        <v>388.15974</v>
      </c>
      <c r="D6035" s="11">
        <v>0.0737318610116545</v>
      </c>
      <c r="E6035" s="8">
        <f t="shared" si="1"/>
        <v>0.06239481322</v>
      </c>
      <c r="F6035" s="8"/>
    </row>
    <row r="6036">
      <c r="A6036" s="10">
        <v>44808.416666666664</v>
      </c>
      <c r="B6036" s="11">
        <v>370.37</v>
      </c>
      <c r="C6036" s="11">
        <v>387.99543</v>
      </c>
      <c r="D6036" s="11">
        <v>0.0454269010333446</v>
      </c>
      <c r="E6036" s="8">
        <f t="shared" si="1"/>
        <v>0.0638708025</v>
      </c>
      <c r="F6036" s="8"/>
    </row>
    <row r="6037">
      <c r="A6037" s="10">
        <v>44808.458333333336</v>
      </c>
      <c r="B6037" s="11">
        <v>373.72</v>
      </c>
      <c r="C6037" s="11">
        <v>390.42988</v>
      </c>
      <c r="D6037" s="11">
        <v>0.042798671044337</v>
      </c>
      <c r="E6037" s="8">
        <f t="shared" si="1"/>
        <v>0.06507783903</v>
      </c>
      <c r="F6037" s="8"/>
    </row>
    <row r="6038">
      <c r="A6038" s="10">
        <v>44808.5</v>
      </c>
      <c r="B6038" s="11">
        <v>373.77</v>
      </c>
      <c r="C6038" s="11">
        <v>393.13439</v>
      </c>
      <c r="D6038" s="11">
        <v>0.0492564133094538</v>
      </c>
      <c r="E6038" s="8">
        <f t="shared" si="1"/>
        <v>0.06585441836</v>
      </c>
      <c r="F6038" s="8"/>
    </row>
    <row r="6039">
      <c r="A6039" s="10">
        <v>44808.541666666664</v>
      </c>
      <c r="B6039" s="11">
        <v>372.0</v>
      </c>
      <c r="C6039" s="11">
        <v>394.4272</v>
      </c>
      <c r="D6039" s="11">
        <v>0.0568601759716369</v>
      </c>
      <c r="E6039" s="8">
        <f t="shared" si="1"/>
        <v>0.06665148772</v>
      </c>
      <c r="F6039" s="8"/>
    </row>
    <row r="6040">
      <c r="A6040" s="10">
        <v>44808.583333333336</v>
      </c>
      <c r="B6040" s="11">
        <v>347.98</v>
      </c>
      <c r="C6040" s="11">
        <v>393.07929</v>
      </c>
      <c r="D6040" s="11">
        <v>0.114733315001154</v>
      </c>
      <c r="E6040" s="8">
        <f t="shared" si="1"/>
        <v>0.06776884246</v>
      </c>
      <c r="F6040" s="8"/>
    </row>
    <row r="6041">
      <c r="A6041" s="10">
        <v>44808.625</v>
      </c>
      <c r="B6041" s="11">
        <v>331.02</v>
      </c>
      <c r="C6041" s="11">
        <v>392.0173</v>
      </c>
      <c r="D6041" s="11">
        <v>0.155598490168673</v>
      </c>
      <c r="E6041" s="8">
        <f t="shared" si="1"/>
        <v>0.06937414414</v>
      </c>
      <c r="F6041" s="8"/>
    </row>
    <row r="6042">
      <c r="A6042" s="10">
        <v>44808.666666666664</v>
      </c>
      <c r="B6042" s="11">
        <v>328.52</v>
      </c>
      <c r="C6042" s="11">
        <v>390.13658</v>
      </c>
      <c r="D6042" s="11">
        <v>0.157935920799838</v>
      </c>
      <c r="E6042" s="8">
        <f t="shared" si="1"/>
        <v>0.07095545785</v>
      </c>
      <c r="F6042" s="8"/>
    </row>
    <row r="6043">
      <c r="A6043" s="10">
        <v>44808.708333333336</v>
      </c>
      <c r="B6043" s="11">
        <v>335.51</v>
      </c>
      <c r="C6043" s="11">
        <v>388.16941</v>
      </c>
      <c r="D6043" s="11">
        <v>0.135660896102039</v>
      </c>
      <c r="E6043" s="8">
        <f t="shared" si="1"/>
        <v>0.07146431777</v>
      </c>
      <c r="F6043" s="8"/>
    </row>
    <row r="6044">
      <c r="A6044" s="10">
        <v>44808.75</v>
      </c>
      <c r="B6044" s="11">
        <v>348.03</v>
      </c>
      <c r="C6044" s="11">
        <v>386.69551</v>
      </c>
      <c r="D6044" s="11">
        <v>0.0999895499174532</v>
      </c>
      <c r="E6044" s="8">
        <f t="shared" si="1"/>
        <v>0.07145031836</v>
      </c>
      <c r="F6044" s="8"/>
    </row>
    <row r="6045">
      <c r="A6045" s="10">
        <v>44808.791666666664</v>
      </c>
      <c r="B6045" s="11">
        <v>352.5</v>
      </c>
      <c r="C6045" s="11">
        <v>385.65605</v>
      </c>
      <c r="D6045" s="11">
        <v>0.0859731099771415</v>
      </c>
      <c r="E6045" s="8">
        <f t="shared" si="1"/>
        <v>0.07092504926</v>
      </c>
      <c r="F6045" s="8"/>
    </row>
    <row r="6046">
      <c r="A6046" s="10">
        <v>44808.833333333336</v>
      </c>
      <c r="B6046" s="11">
        <v>354.83</v>
      </c>
      <c r="C6046" s="11">
        <v>382.84997</v>
      </c>
      <c r="D6046" s="11">
        <v>0.0731878599859887</v>
      </c>
      <c r="E6046" s="8">
        <f t="shared" si="1"/>
        <v>0.07004560444</v>
      </c>
      <c r="F6046" s="8"/>
    </row>
    <row r="6047">
      <c r="A6047" s="10">
        <v>44808.875</v>
      </c>
      <c r="B6047" s="11">
        <v>346.59</v>
      </c>
      <c r="C6047" s="11">
        <v>379.23415</v>
      </c>
      <c r="D6047" s="11">
        <v>0.0860791413431517</v>
      </c>
      <c r="E6047" s="8">
        <f t="shared" si="1"/>
        <v>0.07026963626</v>
      </c>
      <c r="F6047" s="8"/>
    </row>
    <row r="6048">
      <c r="A6048" s="10">
        <v>44808.916666666664</v>
      </c>
      <c r="B6048" s="11">
        <v>347.94</v>
      </c>
      <c r="C6048" s="11">
        <v>376.73291</v>
      </c>
      <c r="D6048" s="11">
        <v>0.0764279128149436</v>
      </c>
      <c r="E6048" s="8">
        <f t="shared" si="1"/>
        <v>0.07066731742</v>
      </c>
      <c r="F6048" s="8"/>
    </row>
    <row r="6049">
      <c r="A6049" s="10">
        <v>44808.958333333336</v>
      </c>
      <c r="B6049" s="11">
        <v>337.06</v>
      </c>
      <c r="C6049" s="11">
        <v>375.42029</v>
      </c>
      <c r="D6049" s="11">
        <v>0.102179586510894</v>
      </c>
      <c r="E6049" s="8">
        <f t="shared" si="1"/>
        <v>0.07272840178</v>
      </c>
      <c r="F6049" s="8"/>
    </row>
    <row r="6050">
      <c r="A6050" s="10">
        <v>44806.0</v>
      </c>
      <c r="B6050" s="11">
        <v>365.28</v>
      </c>
      <c r="C6050" s="11">
        <v>371.05871</v>
      </c>
      <c r="D6050" s="11">
        <v>0.0155735732493654</v>
      </c>
      <c r="E6050" s="8">
        <f t="shared" si="1"/>
        <v>0.07139605052</v>
      </c>
      <c r="F6050" s="8"/>
    </row>
    <row r="6051">
      <c r="A6051" s="10">
        <v>44806.041666666664</v>
      </c>
      <c r="B6051" s="11">
        <v>375.73</v>
      </c>
      <c r="C6051" s="11">
        <v>374.99863</v>
      </c>
      <c r="D6051" s="11">
        <v>0.00195032712519516</v>
      </c>
      <c r="E6051" s="8">
        <f t="shared" si="1"/>
        <v>0.07093456927</v>
      </c>
      <c r="F6051" s="8"/>
    </row>
    <row r="6052">
      <c r="A6052" s="10">
        <v>44806.083333333336</v>
      </c>
      <c r="B6052" s="11">
        <v>375.25</v>
      </c>
      <c r="C6052" s="11">
        <v>376.84014</v>
      </c>
      <c r="D6052" s="11">
        <v>0.00421966725731504</v>
      </c>
      <c r="E6052" s="8">
        <f t="shared" si="1"/>
        <v>0.06984752569</v>
      </c>
      <c r="F6052" s="8"/>
    </row>
    <row r="6053">
      <c r="A6053" s="10">
        <v>44806.125</v>
      </c>
      <c r="B6053" s="11">
        <v>368.13</v>
      </c>
      <c r="C6053" s="11">
        <v>376.46629</v>
      </c>
      <c r="D6053" s="11">
        <v>0.0221435231292555</v>
      </c>
      <c r="E6053" s="8">
        <f t="shared" si="1"/>
        <v>0.07038136578</v>
      </c>
      <c r="F6053" s="8"/>
    </row>
    <row r="6054">
      <c r="A6054" s="10">
        <v>44806.166666666664</v>
      </c>
      <c r="B6054" s="11">
        <v>361.22</v>
      </c>
      <c r="C6054" s="11">
        <v>375.46585</v>
      </c>
      <c r="D6054" s="11">
        <v>0.0379417995005403</v>
      </c>
      <c r="E6054" s="8">
        <f t="shared" si="1"/>
        <v>0.07121061464</v>
      </c>
      <c r="F6054" s="8"/>
    </row>
    <row r="6055">
      <c r="A6055" s="10">
        <v>44806.208333333336</v>
      </c>
      <c r="B6055" s="11">
        <v>352.88</v>
      </c>
      <c r="C6055" s="11">
        <v>374.68946</v>
      </c>
      <c r="D6055" s="11">
        <v>0.0582067614071663</v>
      </c>
      <c r="E6055" s="8">
        <f t="shared" si="1"/>
        <v>0.07187528478</v>
      </c>
      <c r="F6055" s="8"/>
    </row>
    <row r="6056">
      <c r="A6056" s="10">
        <v>44806.25</v>
      </c>
      <c r="B6056" s="11">
        <v>347.59</v>
      </c>
      <c r="C6056" s="11">
        <v>374.57582</v>
      </c>
      <c r="D6056" s="11">
        <v>0.0720436786336076</v>
      </c>
      <c r="E6056" s="8">
        <f t="shared" si="1"/>
        <v>0.07225823034</v>
      </c>
      <c r="F6056" s="8"/>
    </row>
    <row r="6057">
      <c r="A6057" s="10">
        <v>44806.291666666664</v>
      </c>
      <c r="B6057" s="11">
        <v>339.64</v>
      </c>
      <c r="C6057" s="11">
        <v>374.39116</v>
      </c>
      <c r="D6057" s="11">
        <v>0.0928204608249832</v>
      </c>
      <c r="E6057" s="8">
        <f t="shared" si="1"/>
        <v>0.07297372517</v>
      </c>
      <c r="F6057" s="8"/>
    </row>
    <row r="6058">
      <c r="A6058" s="10">
        <v>44806.333333333336</v>
      </c>
      <c r="B6058" s="11">
        <v>336.44</v>
      </c>
      <c r="C6058" s="11">
        <v>374.26079</v>
      </c>
      <c r="D6058" s="11">
        <v>0.10105464160432</v>
      </c>
      <c r="E6058" s="8">
        <f t="shared" si="1"/>
        <v>0.07340809324</v>
      </c>
      <c r="F6058" s="8"/>
    </row>
    <row r="6059">
      <c r="A6059" s="10">
        <v>44806.375</v>
      </c>
      <c r="B6059" s="11">
        <v>337.54</v>
      </c>
      <c r="C6059" s="11">
        <v>374.90164</v>
      </c>
      <c r="D6059" s="11">
        <v>0.0996571794137789</v>
      </c>
      <c r="E6059" s="8">
        <f t="shared" si="1"/>
        <v>0.07448831484</v>
      </c>
      <c r="F6059" s="8"/>
    </row>
    <row r="6060">
      <c r="A6060" s="10">
        <v>44806.416666666664</v>
      </c>
      <c r="B6060" s="11">
        <v>342.58</v>
      </c>
      <c r="C6060" s="11">
        <v>376.95101</v>
      </c>
      <c r="D6060" s="11">
        <v>0.091181636573941</v>
      </c>
      <c r="E6060" s="8">
        <f t="shared" si="1"/>
        <v>0.07639476215</v>
      </c>
      <c r="F6060" s="8"/>
    </row>
    <row r="6061">
      <c r="A6061" s="10">
        <v>44806.458333333336</v>
      </c>
      <c r="B6061" s="11">
        <v>351.23</v>
      </c>
      <c r="C6061" s="11">
        <v>381.24036</v>
      </c>
      <c r="D6061" s="11">
        <v>0.0787176887567727</v>
      </c>
      <c r="E6061" s="8">
        <f t="shared" si="1"/>
        <v>0.07789138789</v>
      </c>
      <c r="F6061" s="8"/>
    </row>
    <row r="6062">
      <c r="A6062" s="10">
        <v>44806.5</v>
      </c>
      <c r="B6062" s="11">
        <v>354.95</v>
      </c>
      <c r="C6062" s="11">
        <v>385.34895</v>
      </c>
      <c r="D6062" s="11">
        <v>0.0788868115509332</v>
      </c>
      <c r="E6062" s="8">
        <f t="shared" si="1"/>
        <v>0.07912598782</v>
      </c>
      <c r="F6062" s="8"/>
    </row>
    <row r="6063">
      <c r="A6063" s="10">
        <v>44806.541666666664</v>
      </c>
      <c r="B6063" s="11">
        <v>360.93</v>
      </c>
      <c r="C6063" s="11">
        <v>387.38353</v>
      </c>
      <c r="D6063" s="11">
        <v>0.0682876992731208</v>
      </c>
      <c r="E6063" s="8">
        <f t="shared" si="1"/>
        <v>0.07960213462</v>
      </c>
      <c r="F6063" s="8"/>
    </row>
    <row r="6064">
      <c r="A6064" s="10">
        <v>44806.583333333336</v>
      </c>
      <c r="B6064" s="11">
        <v>358.12</v>
      </c>
      <c r="C6064" s="11">
        <v>386.07344</v>
      </c>
      <c r="D6064" s="11">
        <v>0.0724044627364161</v>
      </c>
      <c r="E6064" s="8">
        <f t="shared" si="1"/>
        <v>0.07783843244</v>
      </c>
      <c r="F6064" s="8"/>
    </row>
    <row r="6065">
      <c r="A6065" s="10">
        <v>44806.625</v>
      </c>
      <c r="B6065" s="11">
        <v>354.03</v>
      </c>
      <c r="C6065" s="11">
        <v>383.98088</v>
      </c>
      <c r="D6065" s="11">
        <v>0.0780009671314885</v>
      </c>
      <c r="E6065" s="8">
        <f t="shared" si="1"/>
        <v>0.07460520232</v>
      </c>
      <c r="F6065" s="8"/>
    </row>
    <row r="6066">
      <c r="A6066" s="10">
        <v>44806.666666666664</v>
      </c>
      <c r="B6066" s="11">
        <v>350.9</v>
      </c>
      <c r="C6066" s="11">
        <v>380.72135</v>
      </c>
      <c r="D6066" s="11">
        <v>0.0783285465866308</v>
      </c>
      <c r="E6066" s="8">
        <f t="shared" si="1"/>
        <v>0.07128822839</v>
      </c>
      <c r="F6066" s="8"/>
    </row>
    <row r="6067">
      <c r="A6067" s="10">
        <v>44806.708333333336</v>
      </c>
      <c r="B6067" s="11">
        <v>346.23</v>
      </c>
      <c r="C6067" s="11">
        <v>377.73972</v>
      </c>
      <c r="D6067" s="11">
        <v>0.0834164858278604</v>
      </c>
      <c r="E6067" s="8">
        <f t="shared" si="1"/>
        <v>0.06911137796</v>
      </c>
      <c r="F6067" s="8"/>
    </row>
    <row r="6068">
      <c r="A6068" s="10">
        <v>44806.75</v>
      </c>
      <c r="B6068" s="11">
        <v>343.14</v>
      </c>
      <c r="C6068" s="11">
        <v>375.91115</v>
      </c>
      <c r="D6068" s="11">
        <v>0.0871779142491517</v>
      </c>
      <c r="E6068" s="8">
        <f t="shared" si="1"/>
        <v>0.06857755981</v>
      </c>
      <c r="F6068" s="8"/>
    </row>
    <row r="6069">
      <c r="A6069" s="10">
        <v>44806.791666666664</v>
      </c>
      <c r="B6069" s="11">
        <v>346.5</v>
      </c>
      <c r="C6069" s="11">
        <v>375.1629</v>
      </c>
      <c r="D6069" s="11">
        <v>0.0764012113138052</v>
      </c>
      <c r="E6069" s="8">
        <f t="shared" si="1"/>
        <v>0.0681787307</v>
      </c>
      <c r="F6069" s="8"/>
    </row>
    <row r="6070">
      <c r="A6070" s="10">
        <v>44806.833333333336</v>
      </c>
      <c r="B6070" s="11">
        <v>352.42</v>
      </c>
      <c r="C6070" s="11">
        <v>373.24858</v>
      </c>
      <c r="D6070" s="11">
        <v>0.0558035076784484</v>
      </c>
      <c r="E6070" s="8">
        <f t="shared" si="1"/>
        <v>0.06745438269</v>
      </c>
      <c r="F6070" s="8"/>
    </row>
    <row r="6071">
      <c r="A6071" s="10">
        <v>44806.875</v>
      </c>
      <c r="B6071" s="11">
        <v>358.65</v>
      </c>
      <c r="C6071" s="11">
        <v>371.03532</v>
      </c>
      <c r="D6071" s="11">
        <v>0.033380433970545</v>
      </c>
      <c r="E6071" s="8">
        <f t="shared" si="1"/>
        <v>0.06525860321</v>
      </c>
      <c r="F6071" s="8"/>
    </row>
    <row r="6072">
      <c r="A6072" s="10">
        <v>44806.916666666664</v>
      </c>
      <c r="B6072" s="11">
        <v>354.44</v>
      </c>
      <c r="C6072" s="11">
        <v>370.04082</v>
      </c>
      <c r="D6072" s="11">
        <v>0.0421597271349685</v>
      </c>
      <c r="E6072" s="8">
        <f t="shared" si="1"/>
        <v>0.06383076214</v>
      </c>
      <c r="F6072" s="8"/>
    </row>
    <row r="6073">
      <c r="A6073" s="10">
        <v>44806.958333333336</v>
      </c>
      <c r="B6073" s="11">
        <v>345.34</v>
      </c>
      <c r="C6073" s="11">
        <v>370.13216</v>
      </c>
      <c r="D6073" s="11">
        <v>0.0669819126227778</v>
      </c>
      <c r="E6073" s="8">
        <f t="shared" si="1"/>
        <v>0.0623641924</v>
      </c>
      <c r="F6073" s="8"/>
    </row>
    <row r="6074">
      <c r="A6074" s="10">
        <v>44807.0</v>
      </c>
      <c r="B6074" s="11">
        <v>346.5</v>
      </c>
      <c r="C6074" s="11">
        <v>380.41999</v>
      </c>
      <c r="D6074" s="11">
        <v>0.0891645835961459</v>
      </c>
      <c r="E6074" s="8">
        <f t="shared" si="1"/>
        <v>0.0654304845</v>
      </c>
      <c r="F6074" s="8"/>
    </row>
    <row r="6075">
      <c r="A6075" s="10">
        <v>44807.041666666664</v>
      </c>
      <c r="B6075" s="11">
        <v>361.86</v>
      </c>
      <c r="C6075" s="11">
        <v>383.87689</v>
      </c>
      <c r="D6075" s="11">
        <v>0.0573540386867258</v>
      </c>
      <c r="E6075" s="8">
        <f t="shared" si="1"/>
        <v>0.06773897248</v>
      </c>
      <c r="F6075" s="8"/>
    </row>
    <row r="6076">
      <c r="A6076" s="10">
        <v>44807.083333333336</v>
      </c>
      <c r="B6076" s="11">
        <v>367.94</v>
      </c>
      <c r="C6076" s="11">
        <v>385.6654</v>
      </c>
      <c r="D6076" s="11">
        <v>0.0459605658168971</v>
      </c>
      <c r="E6076" s="8">
        <f t="shared" si="1"/>
        <v>0.06947817658</v>
      </c>
      <c r="F6076" s="8"/>
    </row>
    <row r="6077">
      <c r="A6077" s="10">
        <v>44807.125</v>
      </c>
      <c r="B6077" s="11">
        <v>362.71</v>
      </c>
      <c r="C6077" s="11">
        <v>385.99806</v>
      </c>
      <c r="D6077" s="11">
        <v>0.0603320648813624</v>
      </c>
      <c r="E6077" s="8">
        <f t="shared" si="1"/>
        <v>0.07106936582</v>
      </c>
      <c r="F6077" s="8"/>
    </row>
    <row r="6078">
      <c r="A6078" s="10">
        <v>44807.166666666664</v>
      </c>
      <c r="B6078" s="11">
        <v>353.5</v>
      </c>
      <c r="C6078" s="11">
        <v>385.94177</v>
      </c>
      <c r="D6078" s="11">
        <v>0.0840587169406411</v>
      </c>
      <c r="E6078" s="8">
        <f t="shared" si="1"/>
        <v>0.07299090405</v>
      </c>
      <c r="F6078" s="8"/>
    </row>
    <row r="6079">
      <c r="A6079" s="10">
        <v>44807.208333333336</v>
      </c>
      <c r="B6079" s="11">
        <v>340.3</v>
      </c>
      <c r="C6079" s="11">
        <v>385.78923</v>
      </c>
      <c r="D6079" s="11">
        <v>0.117912130413801</v>
      </c>
      <c r="E6079" s="8">
        <f t="shared" si="1"/>
        <v>0.07547862776</v>
      </c>
      <c r="F6079" s="8"/>
    </row>
    <row r="6080">
      <c r="A6080" s="10">
        <v>44807.25</v>
      </c>
      <c r="B6080" s="11">
        <v>345.92</v>
      </c>
      <c r="C6080" s="11">
        <v>385.50381</v>
      </c>
      <c r="D6080" s="11">
        <v>0.102680723181438</v>
      </c>
      <c r="E6080" s="8">
        <f t="shared" si="1"/>
        <v>0.07675517128</v>
      </c>
      <c r="F6080" s="8"/>
    </row>
    <row r="6081">
      <c r="A6081" s="10">
        <v>44807.291666666664</v>
      </c>
      <c r="B6081" s="11">
        <v>353.16</v>
      </c>
      <c r="C6081" s="11">
        <v>383.93945</v>
      </c>
      <c r="D6081" s="11">
        <v>0.0801674586969377</v>
      </c>
      <c r="E6081" s="8">
        <f t="shared" si="1"/>
        <v>0.07622796286</v>
      </c>
      <c r="F6081" s="8"/>
    </row>
    <row r="6082">
      <c r="A6082" s="10">
        <v>44807.333333333336</v>
      </c>
      <c r="B6082" s="11">
        <v>354.67</v>
      </c>
      <c r="C6082" s="11">
        <v>381.58378</v>
      </c>
      <c r="D6082" s="11">
        <v>0.07053177155486</v>
      </c>
      <c r="E6082" s="8">
        <f t="shared" si="1"/>
        <v>0.07495617661</v>
      </c>
      <c r="F6082" s="8"/>
    </row>
    <row r="6083">
      <c r="A6083" s="10">
        <v>44807.375</v>
      </c>
      <c r="B6083" s="11">
        <v>364.77</v>
      </c>
      <c r="C6083" s="11">
        <v>380.15797</v>
      </c>
      <c r="D6083" s="11">
        <v>0.0404778308343765</v>
      </c>
      <c r="E6083" s="8">
        <f t="shared" si="1"/>
        <v>0.07249037042</v>
      </c>
      <c r="F6083" s="8"/>
    </row>
    <row r="6084">
      <c r="A6084" s="10">
        <v>44807.416666666664</v>
      </c>
      <c r="B6084" s="11">
        <v>375.41</v>
      </c>
      <c r="C6084" s="11">
        <v>380.79484</v>
      </c>
      <c r="D6084" s="11">
        <v>0.014141052961747</v>
      </c>
      <c r="E6084" s="8">
        <f t="shared" si="1"/>
        <v>0.0692803461</v>
      </c>
      <c r="F6084" s="8"/>
    </row>
    <row r="6085">
      <c r="A6085" s="10">
        <v>44807.458333333336</v>
      </c>
      <c r="B6085" s="11">
        <v>378.27</v>
      </c>
      <c r="C6085" s="11">
        <v>384.51383</v>
      </c>
      <c r="D6085" s="11">
        <v>0.0162382455788391</v>
      </c>
      <c r="E6085" s="8">
        <f t="shared" si="1"/>
        <v>0.06667703597</v>
      </c>
      <c r="F6085" s="8"/>
    </row>
    <row r="6086">
      <c r="A6086" s="10">
        <v>44807.5</v>
      </c>
      <c r="B6086" s="11">
        <v>376.75</v>
      </c>
      <c r="C6086" s="11">
        <v>388.94978</v>
      </c>
      <c r="D6086" s="11">
        <v>0.0313659516660479</v>
      </c>
      <c r="E6086" s="8">
        <f t="shared" si="1"/>
        <v>0.06469700014</v>
      </c>
      <c r="F6086" s="8"/>
    </row>
    <row r="6087">
      <c r="A6087" s="10">
        <v>44807.541666666664</v>
      </c>
      <c r="B6087" s="11">
        <v>376.95</v>
      </c>
      <c r="C6087" s="11">
        <v>391.49484</v>
      </c>
      <c r="D6087" s="11">
        <v>0.037152060548231</v>
      </c>
      <c r="E6087" s="8">
        <f t="shared" si="1"/>
        <v>0.06339968186</v>
      </c>
      <c r="F6087" s="8"/>
    </row>
    <row r="6088">
      <c r="A6088" s="10">
        <v>44807.583333333336</v>
      </c>
      <c r="B6088" s="11">
        <v>356.46</v>
      </c>
      <c r="C6088" s="11">
        <v>390.33167</v>
      </c>
      <c r="D6088" s="11">
        <v>0.0867766379294818</v>
      </c>
      <c r="E6088" s="8">
        <f t="shared" si="1"/>
        <v>0.06399852249</v>
      </c>
      <c r="F6088" s="8"/>
    </row>
    <row r="6089">
      <c r="A6089" s="10">
        <v>44807.625</v>
      </c>
      <c r="B6089" s="11">
        <v>342.97</v>
      </c>
      <c r="C6089" s="11">
        <v>388.26879</v>
      </c>
      <c r="D6089" s="11">
        <v>0.116668635663453</v>
      </c>
      <c r="E6089" s="8">
        <f t="shared" si="1"/>
        <v>0.06560967535</v>
      </c>
      <c r="F6089" s="8"/>
    </row>
    <row r="6090">
      <c r="A6090" s="10">
        <v>44807.666666666664</v>
      </c>
      <c r="B6090" s="11">
        <v>338.65</v>
      </c>
      <c r="C6090" s="11">
        <v>385.25411</v>
      </c>
      <c r="D6090" s="11">
        <v>0.120969793158079</v>
      </c>
      <c r="E6090" s="8">
        <f t="shared" si="1"/>
        <v>0.06738639395</v>
      </c>
      <c r="F6090" s="8"/>
    </row>
    <row r="6091">
      <c r="A6091" s="10">
        <v>44807.708333333336</v>
      </c>
      <c r="B6091" s="11">
        <v>334.75</v>
      </c>
      <c r="C6091" s="11">
        <v>382.66804</v>
      </c>
      <c r="D6091" s="11">
        <v>0.125220909485934</v>
      </c>
      <c r="E6091" s="8">
        <f t="shared" si="1"/>
        <v>0.06912824494</v>
      </c>
      <c r="F6091" s="8"/>
    </row>
    <row r="6092">
      <c r="A6092" s="10">
        <v>44807.75</v>
      </c>
      <c r="B6092" s="11">
        <v>342.14</v>
      </c>
      <c r="C6092" s="11">
        <v>380.79601</v>
      </c>
      <c r="D6092" s="11">
        <v>0.101513694957045</v>
      </c>
      <c r="E6092" s="8">
        <f t="shared" si="1"/>
        <v>0.06972556914</v>
      </c>
      <c r="F6092" s="8"/>
    </row>
    <row r="6093">
      <c r="A6093" s="10">
        <v>44807.791666666664</v>
      </c>
      <c r="B6093" s="11">
        <v>341.98</v>
      </c>
      <c r="C6093" s="11">
        <v>378.95259</v>
      </c>
      <c r="D6093" s="11">
        <v>0.0975652125771193</v>
      </c>
      <c r="E6093" s="8">
        <f t="shared" si="1"/>
        <v>0.07060740252</v>
      </c>
      <c r="F6093" s="8"/>
    </row>
    <row r="6094">
      <c r="A6094" s="10">
        <v>44807.833333333336</v>
      </c>
      <c r="B6094" s="11">
        <v>341.45</v>
      </c>
      <c r="C6094" s="11">
        <v>375.16788</v>
      </c>
      <c r="D6094" s="11">
        <v>0.0898741118242852</v>
      </c>
      <c r="E6094" s="8">
        <f t="shared" si="1"/>
        <v>0.07202701103</v>
      </c>
      <c r="F6094" s="8"/>
    </row>
    <row r="6095">
      <c r="A6095" s="10">
        <v>44807.875</v>
      </c>
      <c r="B6095" s="11">
        <v>344.08</v>
      </c>
      <c r="C6095" s="11">
        <v>370.95667</v>
      </c>
      <c r="D6095" s="11">
        <v>0.0724523163311768</v>
      </c>
      <c r="E6095" s="8">
        <f t="shared" si="1"/>
        <v>0.07365500613</v>
      </c>
      <c r="F6095" s="8"/>
    </row>
    <row r="6096">
      <c r="A6096" s="10">
        <v>44807.916666666664</v>
      </c>
      <c r="B6096" s="11">
        <v>347.85</v>
      </c>
      <c r="C6096" s="11">
        <v>368.46626</v>
      </c>
      <c r="D6096" s="11">
        <v>0.0559515544245488</v>
      </c>
      <c r="E6096" s="8">
        <f t="shared" si="1"/>
        <v>0.0742296656</v>
      </c>
      <c r="F6096" s="8"/>
    </row>
    <row r="6097">
      <c r="A6097" s="10">
        <v>44807.958333333336</v>
      </c>
      <c r="B6097" s="11">
        <v>352.77</v>
      </c>
      <c r="C6097" s="11">
        <v>367.84844</v>
      </c>
      <c r="D6097" s="11">
        <v>0.0409909037537307</v>
      </c>
      <c r="E6097" s="8">
        <f t="shared" si="1"/>
        <v>0.07314670689</v>
      </c>
      <c r="F6097" s="8"/>
    </row>
    <row r="6098">
      <c r="A6098" s="10">
        <v>44808.0</v>
      </c>
      <c r="B6098" s="11">
        <v>363.92</v>
      </c>
      <c r="C6098" s="11">
        <v>382.39679</v>
      </c>
      <c r="D6098" s="11">
        <v>0.0483183710825605</v>
      </c>
      <c r="E6098" s="8">
        <f t="shared" si="1"/>
        <v>0.07144478137</v>
      </c>
      <c r="F6098" s="8"/>
    </row>
    <row r="6099">
      <c r="A6099" s="10">
        <v>44808.041666666664</v>
      </c>
      <c r="B6099" s="11">
        <v>390.92</v>
      </c>
      <c r="C6099" s="11">
        <v>386.23882</v>
      </c>
      <c r="D6099" s="11">
        <v>0.0121199106811688</v>
      </c>
      <c r="E6099" s="8">
        <f t="shared" si="1"/>
        <v>0.06956002604</v>
      </c>
      <c r="F6099" s="8"/>
    </row>
    <row r="6100">
      <c r="A6100" s="10">
        <v>44808.083333333336</v>
      </c>
      <c r="B6100" s="11">
        <v>400.51</v>
      </c>
      <c r="C6100" s="11">
        <v>388.79574</v>
      </c>
      <c r="D6100" s="11">
        <v>0.0301295996710251</v>
      </c>
      <c r="E6100" s="8">
        <f t="shared" si="1"/>
        <v>0.06890040245</v>
      </c>
      <c r="F6100" s="8"/>
    </row>
    <row r="6101">
      <c r="A6101" s="10">
        <v>44808.125</v>
      </c>
      <c r="B6101" s="11">
        <v>394.22</v>
      </c>
      <c r="C6101" s="11">
        <v>390.18124</v>
      </c>
      <c r="D6101" s="11">
        <v>0.010350984583472</v>
      </c>
      <c r="E6101" s="8">
        <f t="shared" si="1"/>
        <v>0.06681785744</v>
      </c>
      <c r="F6101" s="8"/>
    </row>
    <row r="6102">
      <c r="A6102" s="10">
        <v>44808.166666666664</v>
      </c>
      <c r="B6102" s="11">
        <v>385.06</v>
      </c>
      <c r="C6102" s="11">
        <v>391.44457</v>
      </c>
      <c r="D6102" s="11">
        <v>0.0163102786174808</v>
      </c>
      <c r="E6102" s="8">
        <f t="shared" si="1"/>
        <v>0.06399500584</v>
      </c>
      <c r="F6102" s="8"/>
    </row>
    <row r="6103">
      <c r="A6103" s="10">
        <v>44808.208333333336</v>
      </c>
      <c r="B6103" s="11">
        <v>376.34</v>
      </c>
      <c r="C6103" s="11">
        <v>392.2257</v>
      </c>
      <c r="D6103" s="11">
        <v>0.0405014255822605</v>
      </c>
      <c r="E6103" s="8">
        <f t="shared" si="1"/>
        <v>0.06076955981</v>
      </c>
      <c r="F6103" s="8"/>
    </row>
    <row r="6104">
      <c r="A6104" s="10">
        <v>44808.25</v>
      </c>
      <c r="B6104" s="11">
        <v>368.37</v>
      </c>
      <c r="C6104" s="11">
        <v>392.33267</v>
      </c>
      <c r="D6104" s="11">
        <v>0.061077426970331</v>
      </c>
      <c r="E6104" s="8">
        <f t="shared" si="1"/>
        <v>0.05903608913</v>
      </c>
      <c r="F6104" s="8"/>
    </row>
    <row r="6105">
      <c r="A6105" s="10">
        <v>44808.291666666664</v>
      </c>
      <c r="B6105" s="11">
        <v>362.18</v>
      </c>
      <c r="C6105" s="11">
        <v>390.83812</v>
      </c>
      <c r="D6105" s="11">
        <v>0.073324782137423</v>
      </c>
      <c r="E6105" s="8">
        <f t="shared" si="1"/>
        <v>0.05875097761</v>
      </c>
      <c r="F6105" s="8"/>
    </row>
    <row r="6106">
      <c r="A6106" s="10">
        <v>44808.333333333336</v>
      </c>
      <c r="B6106" s="11">
        <v>354.44</v>
      </c>
      <c r="C6106" s="11">
        <v>388.38003</v>
      </c>
      <c r="D6106" s="11">
        <v>0.0873887104854489</v>
      </c>
      <c r="E6106" s="8">
        <f t="shared" si="1"/>
        <v>0.05945335006</v>
      </c>
      <c r="F6106" s="8"/>
    </row>
    <row r="6107">
      <c r="A6107" s="10">
        <v>44808.375</v>
      </c>
      <c r="B6107" s="11">
        <v>359.54</v>
      </c>
      <c r="C6107" s="11">
        <v>386.63966</v>
      </c>
      <c r="D6107" s="11">
        <v>0.0700902230257495</v>
      </c>
      <c r="E6107" s="8">
        <f t="shared" si="1"/>
        <v>0.06068719974</v>
      </c>
      <c r="F6107" s="8"/>
    </row>
    <row r="6108">
      <c r="A6108" s="10">
        <v>44808.416666666664</v>
      </c>
      <c r="B6108" s="11">
        <v>370.37</v>
      </c>
      <c r="C6108" s="11">
        <v>386.88787</v>
      </c>
      <c r="D6108" s="11">
        <v>0.0426942049126534</v>
      </c>
      <c r="E6108" s="8">
        <f t="shared" si="1"/>
        <v>0.0618769144</v>
      </c>
      <c r="F6108" s="8"/>
    </row>
    <row r="6109">
      <c r="A6109" s="10">
        <v>44808.458333333336</v>
      </c>
      <c r="B6109" s="11">
        <v>373.72</v>
      </c>
      <c r="C6109" s="11">
        <v>390.105</v>
      </c>
      <c r="D6109" s="11">
        <v>0.0420015124133245</v>
      </c>
      <c r="E6109" s="8">
        <f t="shared" si="1"/>
        <v>0.06295038385</v>
      </c>
      <c r="F6109" s="8"/>
    </row>
    <row r="6110">
      <c r="A6110" s="10">
        <v>44808.5</v>
      </c>
      <c r="B6110" s="11">
        <v>373.77</v>
      </c>
      <c r="C6110" s="11">
        <v>393.64087</v>
      </c>
      <c r="D6110" s="11">
        <v>0.0504796923144693</v>
      </c>
      <c r="E6110" s="8">
        <f t="shared" si="1"/>
        <v>0.06374678971</v>
      </c>
      <c r="F6110" s="8"/>
    </row>
    <row r="6111">
      <c r="A6111" s="10">
        <v>44808.541666666664</v>
      </c>
      <c r="B6111" s="11">
        <v>372.0</v>
      </c>
      <c r="C6111" s="11">
        <v>395.34285</v>
      </c>
      <c r="D6111" s="11">
        <v>0.0590445735897335</v>
      </c>
      <c r="E6111" s="8">
        <f t="shared" si="1"/>
        <v>0.06465897776</v>
      </c>
      <c r="F6111" s="8"/>
    </row>
    <row r="6112">
      <c r="A6112" s="10">
        <v>44808.583333333336</v>
      </c>
      <c r="B6112" s="11">
        <v>347.98</v>
      </c>
      <c r="C6112" s="11">
        <v>393.71003</v>
      </c>
      <c r="D6112" s="11">
        <v>0.116151549402995</v>
      </c>
      <c r="E6112" s="8">
        <f t="shared" si="1"/>
        <v>0.0658829324</v>
      </c>
      <c r="F6112" s="8"/>
    </row>
    <row r="6113">
      <c r="A6113" s="10">
        <v>44808.625</v>
      </c>
      <c r="B6113" s="11">
        <v>331.02</v>
      </c>
      <c r="C6113" s="11">
        <v>391.95348</v>
      </c>
      <c r="D6113" s="11">
        <v>0.155461000116646</v>
      </c>
      <c r="E6113" s="8">
        <f t="shared" si="1"/>
        <v>0.06749928092</v>
      </c>
      <c r="F6113" s="8"/>
    </row>
    <row r="6114">
      <c r="A6114" s="10">
        <v>44808.666666666664</v>
      </c>
      <c r="B6114" s="11">
        <v>328.52</v>
      </c>
      <c r="C6114" s="11">
        <v>389.45541</v>
      </c>
      <c r="D6114" s="11">
        <v>0.156463123724484</v>
      </c>
      <c r="E6114" s="8">
        <f t="shared" si="1"/>
        <v>0.06897816969</v>
      </c>
      <c r="F6114" s="8"/>
    </row>
    <row r="6115">
      <c r="A6115" s="10">
        <v>44808.708333333336</v>
      </c>
      <c r="B6115" s="11">
        <v>335.51</v>
      </c>
      <c r="C6115" s="11">
        <v>387.15132</v>
      </c>
      <c r="D6115" s="11">
        <v>0.133387947637631</v>
      </c>
      <c r="E6115" s="8">
        <f t="shared" si="1"/>
        <v>0.06931846295</v>
      </c>
      <c r="F6115" s="8"/>
    </row>
    <row r="6116">
      <c r="A6116" s="10">
        <v>44808.75</v>
      </c>
      <c r="B6116" s="11">
        <v>348.03</v>
      </c>
      <c r="C6116" s="11">
        <v>385.50819</v>
      </c>
      <c r="D6116" s="11">
        <v>0.0972176233143063</v>
      </c>
      <c r="E6116" s="8">
        <f t="shared" si="1"/>
        <v>0.06913945997</v>
      </c>
      <c r="F6116" s="8"/>
    </row>
    <row r="6117">
      <c r="A6117" s="10">
        <v>44808.791666666664</v>
      </c>
      <c r="B6117" s="11">
        <v>352.5</v>
      </c>
      <c r="C6117" s="11">
        <v>384.13123</v>
      </c>
      <c r="D6117" s="11">
        <v>0.0823448538667371</v>
      </c>
      <c r="E6117" s="8">
        <f t="shared" si="1"/>
        <v>0.06850527835</v>
      </c>
      <c r="F6117" s="8"/>
    </row>
    <row r="6118">
      <c r="A6118" s="10">
        <v>44808.833333333336</v>
      </c>
      <c r="B6118" s="11">
        <v>354.83</v>
      </c>
      <c r="C6118" s="11">
        <v>380.71178</v>
      </c>
      <c r="D6118" s="11">
        <v>0.0679826087861005</v>
      </c>
      <c r="E6118" s="8">
        <f t="shared" si="1"/>
        <v>0.06759313239</v>
      </c>
      <c r="F6118" s="8"/>
    </row>
    <row r="6119">
      <c r="A6119" s="10">
        <v>44808.875</v>
      </c>
      <c r="B6119" s="11">
        <v>346.59</v>
      </c>
      <c r="C6119" s="11">
        <v>376.56622</v>
      </c>
      <c r="D6119" s="11">
        <v>0.07960411318891</v>
      </c>
      <c r="E6119" s="8">
        <f t="shared" si="1"/>
        <v>0.06789112393</v>
      </c>
      <c r="F6119" s="8"/>
    </row>
    <row r="6120">
      <c r="A6120" s="10">
        <v>44808.916666666664</v>
      </c>
      <c r="B6120" s="11">
        <v>347.94</v>
      </c>
      <c r="C6120" s="11">
        <v>373.94191</v>
      </c>
      <c r="D6120" s="11">
        <v>0.0695346237066607</v>
      </c>
      <c r="E6120" s="8">
        <f t="shared" si="1"/>
        <v>0.06845708515</v>
      </c>
      <c r="F6120" s="8"/>
    </row>
    <row r="6121">
      <c r="A6121" s="10">
        <v>44808.958333333336</v>
      </c>
      <c r="B6121" s="11">
        <v>337.06</v>
      </c>
      <c r="C6121" s="11">
        <v>372.92841</v>
      </c>
      <c r="D6121" s="11">
        <v>0.0961804170403643</v>
      </c>
      <c r="E6121" s="8">
        <f t="shared" si="1"/>
        <v>0.0707566482</v>
      </c>
      <c r="F6121" s="8"/>
    </row>
    <row r="6122">
      <c r="A6122" s="10">
        <v>44809.0</v>
      </c>
      <c r="B6122" s="11">
        <v>331.14</v>
      </c>
      <c r="C6122" s="11">
        <v>374.97603</v>
      </c>
      <c r="D6122" s="11">
        <v>0.116903552475074</v>
      </c>
      <c r="E6122" s="8">
        <f t="shared" si="1"/>
        <v>0.07361436409</v>
      </c>
      <c r="F6122" s="8"/>
    </row>
    <row r="6123">
      <c r="A6123" s="10">
        <v>44809.041666666664</v>
      </c>
      <c r="B6123" s="11">
        <v>356.25</v>
      </c>
      <c r="C6123" s="11">
        <v>379.24623</v>
      </c>
      <c r="D6123" s="11">
        <v>0.0606366739624544</v>
      </c>
      <c r="E6123" s="8">
        <f t="shared" si="1"/>
        <v>0.0756358959</v>
      </c>
      <c r="F6123" s="8"/>
    </row>
    <row r="6124">
      <c r="A6124" s="10">
        <v>44809.083333333336</v>
      </c>
      <c r="B6124" s="11">
        <v>360.4</v>
      </c>
      <c r="C6124" s="11">
        <v>382.33943</v>
      </c>
      <c r="D6124" s="11">
        <v>0.057382075398292</v>
      </c>
      <c r="E6124" s="8">
        <f t="shared" si="1"/>
        <v>0.07677141572</v>
      </c>
      <c r="F6124" s="8"/>
    </row>
    <row r="6125">
      <c r="A6125" s="10">
        <v>44809.125</v>
      </c>
      <c r="B6125" s="11">
        <v>360.77</v>
      </c>
      <c r="C6125" s="11">
        <v>384.32684</v>
      </c>
      <c r="D6125" s="11">
        <v>0.0612937675651277</v>
      </c>
      <c r="E6125" s="8">
        <f t="shared" si="1"/>
        <v>0.07889403168</v>
      </c>
      <c r="F6125" s="8"/>
    </row>
    <row r="6126">
      <c r="A6126" s="10">
        <v>44809.166666666664</v>
      </c>
      <c r="B6126" s="11">
        <v>354.89</v>
      </c>
      <c r="C6126" s="11">
        <v>385.95926</v>
      </c>
      <c r="D6126" s="11">
        <v>0.080498807050257</v>
      </c>
      <c r="E6126" s="8">
        <f t="shared" si="1"/>
        <v>0.08156855369</v>
      </c>
      <c r="F6126" s="8"/>
    </row>
    <row r="6127">
      <c r="A6127" s="10">
        <v>44809.208333333336</v>
      </c>
      <c r="B6127" s="11">
        <v>337.49</v>
      </c>
      <c r="C6127" s="11">
        <v>387.36276</v>
      </c>
      <c r="D6127" s="11">
        <v>0.128749495692358</v>
      </c>
      <c r="E6127" s="8">
        <f t="shared" si="1"/>
        <v>0.08524555662</v>
      </c>
      <c r="F6127" s="8"/>
    </row>
    <row r="6128">
      <c r="A6128" s="10">
        <v>44809.25</v>
      </c>
      <c r="B6128" s="11">
        <v>322.57</v>
      </c>
      <c r="C6128" s="11">
        <v>388.30885</v>
      </c>
      <c r="D6128" s="11">
        <v>0.169295265868908</v>
      </c>
      <c r="E6128" s="8">
        <f t="shared" si="1"/>
        <v>0.08975463324</v>
      </c>
      <c r="F6128" s="8"/>
    </row>
    <row r="6129">
      <c r="A6129" s="10">
        <v>44809.291666666664</v>
      </c>
      <c r="B6129" s="11">
        <v>321.51</v>
      </c>
      <c r="C6129" s="11">
        <v>387.26044</v>
      </c>
      <c r="D6129" s="11">
        <v>0.169783518295852</v>
      </c>
      <c r="E6129" s="8">
        <f t="shared" si="1"/>
        <v>0.09377374724</v>
      </c>
      <c r="F6129" s="8"/>
    </row>
    <row r="6130">
      <c r="A6130" s="10">
        <v>44809.333333333336</v>
      </c>
      <c r="B6130" s="11">
        <v>319.2</v>
      </c>
      <c r="C6130" s="11">
        <v>384.63152</v>
      </c>
      <c r="D6130" s="11">
        <v>0.170114815343266</v>
      </c>
      <c r="E6130" s="8">
        <f t="shared" si="1"/>
        <v>0.09722066828</v>
      </c>
      <c r="F6130" s="8"/>
    </row>
    <row r="6131">
      <c r="A6131" s="10">
        <v>44809.375</v>
      </c>
      <c r="B6131" s="11">
        <v>316.99</v>
      </c>
      <c r="C6131" s="11">
        <v>382.28905</v>
      </c>
      <c r="D6131" s="11">
        <v>0.170810673232727</v>
      </c>
      <c r="E6131" s="8">
        <f t="shared" si="1"/>
        <v>0.1014173537</v>
      </c>
      <c r="F6131" s="8"/>
    </row>
    <row r="6132">
      <c r="A6132" s="10">
        <v>44809.416666666664</v>
      </c>
      <c r="B6132" s="11">
        <v>324.71</v>
      </c>
      <c r="C6132" s="11">
        <v>381.42033</v>
      </c>
      <c r="D6132" s="11">
        <v>0.148681980323387</v>
      </c>
      <c r="E6132" s="8">
        <f t="shared" si="1"/>
        <v>0.105833511</v>
      </c>
      <c r="F6132" s="8"/>
    </row>
    <row r="6133">
      <c r="A6133" s="10">
        <v>44809.458333333336</v>
      </c>
      <c r="B6133" s="11">
        <v>334.25</v>
      </c>
      <c r="C6133" s="11">
        <v>383.63836</v>
      </c>
      <c r="D6133" s="11">
        <v>0.12873676136036</v>
      </c>
      <c r="E6133" s="8">
        <f t="shared" si="1"/>
        <v>0.1094474797</v>
      </c>
      <c r="F6133" s="8"/>
    </row>
    <row r="6134">
      <c r="A6134" s="10">
        <v>44809.5</v>
      </c>
      <c r="B6134" s="11">
        <v>342.24</v>
      </c>
      <c r="C6134" s="11">
        <v>387.21331</v>
      </c>
      <c r="D6134" s="11">
        <v>0.116146084957668</v>
      </c>
      <c r="E6134" s="8">
        <f t="shared" si="1"/>
        <v>0.1121835794</v>
      </c>
      <c r="F6134" s="8"/>
    </row>
    <row r="6135">
      <c r="A6135" s="10">
        <v>44809.541666666664</v>
      </c>
      <c r="B6135" s="11">
        <v>349.37</v>
      </c>
      <c r="C6135" s="11">
        <v>389.69584</v>
      </c>
      <c r="D6135" s="11">
        <v>0.103480293759358</v>
      </c>
      <c r="E6135" s="8">
        <f t="shared" si="1"/>
        <v>0.1140350678</v>
      </c>
      <c r="F6135" s="8"/>
    </row>
    <row r="6136">
      <c r="A6136" s="10">
        <v>44809.583333333336</v>
      </c>
      <c r="B6136" s="11">
        <v>328.14</v>
      </c>
      <c r="C6136" s="11">
        <v>388.92155</v>
      </c>
      <c r="D6136" s="11">
        <v>0.156282288806058</v>
      </c>
      <c r="E6136" s="8">
        <f t="shared" si="1"/>
        <v>0.1157071819</v>
      </c>
      <c r="F6136" s="8"/>
    </row>
    <row r="6137">
      <c r="A6137" s="10">
        <v>44809.625</v>
      </c>
      <c r="B6137" s="11">
        <v>319.14</v>
      </c>
      <c r="C6137" s="11">
        <v>387.19215</v>
      </c>
      <c r="D6137" s="11">
        <v>0.175758082905348</v>
      </c>
      <c r="E6137" s="8">
        <f t="shared" si="1"/>
        <v>0.1165528937</v>
      </c>
      <c r="F6137" s="8"/>
    </row>
    <row r="6138">
      <c r="A6138" s="10">
        <v>44809.666666666664</v>
      </c>
      <c r="B6138" s="11">
        <v>316.61</v>
      </c>
      <c r="C6138" s="11">
        <v>384.40762</v>
      </c>
      <c r="D6138" s="11">
        <v>0.176369084462997</v>
      </c>
      <c r="E6138" s="8">
        <f t="shared" si="1"/>
        <v>0.1173823087</v>
      </c>
      <c r="F6138" s="8"/>
    </row>
    <row r="6139">
      <c r="A6139" s="10">
        <v>44809.708333333336</v>
      </c>
      <c r="B6139" s="11">
        <v>323.86</v>
      </c>
      <c r="C6139" s="11">
        <v>381.82203</v>
      </c>
      <c r="D6139" s="11">
        <v>0.151803786701359</v>
      </c>
      <c r="E6139" s="8">
        <f t="shared" si="1"/>
        <v>0.1181496353</v>
      </c>
      <c r="F6139" s="8"/>
    </row>
    <row r="6140">
      <c r="A6140" s="10">
        <v>44809.75</v>
      </c>
      <c r="B6140" s="11">
        <v>339.27</v>
      </c>
      <c r="C6140" s="11">
        <v>379.55754</v>
      </c>
      <c r="D6140" s="11">
        <v>0.106143432165779</v>
      </c>
      <c r="E6140" s="8">
        <f t="shared" si="1"/>
        <v>0.118521544</v>
      </c>
      <c r="F6140" s="8"/>
    </row>
    <row r="6141">
      <c r="A6141" s="10">
        <v>44809.791666666664</v>
      </c>
      <c r="B6141" s="11">
        <v>348.45</v>
      </c>
      <c r="C6141" s="11">
        <v>377.03419</v>
      </c>
      <c r="D6141" s="11">
        <v>0.0758132571478465</v>
      </c>
      <c r="E6141" s="8">
        <f t="shared" si="1"/>
        <v>0.1182493942</v>
      </c>
      <c r="F6141" s="8"/>
    </row>
    <row r="6142">
      <c r="A6142" s="10">
        <v>44809.833333333336</v>
      </c>
      <c r="B6142" s="11">
        <v>351.62</v>
      </c>
      <c r="C6142" s="11">
        <v>372.62109</v>
      </c>
      <c r="D6142" s="11">
        <v>0.0563604437955993</v>
      </c>
      <c r="E6142" s="8">
        <f t="shared" si="1"/>
        <v>0.1177651373</v>
      </c>
      <c r="F6142" s="8"/>
    </row>
    <row r="6143">
      <c r="A6143" s="10">
        <v>44809.875</v>
      </c>
      <c r="B6143" s="11">
        <v>347.46</v>
      </c>
      <c r="C6143" s="11">
        <v>367.76261</v>
      </c>
      <c r="D6143" s="11">
        <v>0.0552057480775438</v>
      </c>
      <c r="E6143" s="8">
        <f t="shared" si="1"/>
        <v>0.1167485388</v>
      </c>
      <c r="F6143" s="8"/>
    </row>
    <row r="6144">
      <c r="A6144" s="10">
        <v>44809.916666666664</v>
      </c>
      <c r="B6144" s="11">
        <v>346.09</v>
      </c>
      <c r="C6144" s="11">
        <v>364.46521</v>
      </c>
      <c r="D6144" s="11">
        <v>0.0504169108486377</v>
      </c>
      <c r="E6144" s="8">
        <f t="shared" si="1"/>
        <v>0.1159519674</v>
      </c>
      <c r="F6144" s="8"/>
    </row>
    <row r="6145">
      <c r="A6145" s="10">
        <v>44809.958333333336</v>
      </c>
      <c r="B6145" s="11">
        <v>343.59</v>
      </c>
      <c r="C6145" s="11">
        <v>363.10444</v>
      </c>
      <c r="D6145" s="11">
        <v>0.0537433251986674</v>
      </c>
      <c r="E6145" s="8">
        <f t="shared" si="1"/>
        <v>0.1141837552</v>
      </c>
      <c r="F6145" s="8"/>
    </row>
    <row r="6146">
      <c r="A6146" s="10">
        <v>44807.0</v>
      </c>
      <c r="B6146" s="11">
        <v>346.5</v>
      </c>
      <c r="C6146" s="11">
        <v>362.75487</v>
      </c>
      <c r="D6146" s="11">
        <v>0.0448095155827955</v>
      </c>
      <c r="E6146" s="8">
        <f t="shared" si="1"/>
        <v>0.111179837</v>
      </c>
      <c r="F6146" s="8"/>
    </row>
    <row r="6147">
      <c r="A6147" s="10">
        <v>44807.041666666664</v>
      </c>
      <c r="B6147" s="11">
        <v>361.86</v>
      </c>
      <c r="C6147" s="11">
        <v>367.37152</v>
      </c>
      <c r="D6147" s="11">
        <v>0.0150025783163593</v>
      </c>
      <c r="E6147" s="8">
        <f t="shared" si="1"/>
        <v>0.1092784164</v>
      </c>
      <c r="F6147" s="8"/>
    </row>
    <row r="6148">
      <c r="A6148" s="10">
        <v>44807.083333333336</v>
      </c>
      <c r="B6148" s="11">
        <v>367.94</v>
      </c>
      <c r="C6148" s="11">
        <v>370.03337</v>
      </c>
      <c r="D6148" s="11">
        <v>0.00565724653427876</v>
      </c>
      <c r="E6148" s="8">
        <f t="shared" si="1"/>
        <v>0.1071232152</v>
      </c>
      <c r="F6148" s="8"/>
    </row>
    <row r="6149">
      <c r="A6149" s="10">
        <v>44807.125</v>
      </c>
      <c r="B6149" s="11">
        <v>362.71</v>
      </c>
      <c r="C6149" s="11">
        <v>370.8124</v>
      </c>
      <c r="D6149" s="11">
        <v>0.0218504019822423</v>
      </c>
      <c r="E6149" s="8">
        <f t="shared" si="1"/>
        <v>0.1054797416</v>
      </c>
      <c r="F6149" s="8"/>
    </row>
    <row r="6150">
      <c r="A6150" s="10">
        <v>44807.166666666664</v>
      </c>
      <c r="B6150" s="11">
        <v>353.5</v>
      </c>
      <c r="C6150" s="11">
        <v>371.08924</v>
      </c>
      <c r="D6150" s="11">
        <v>0.0473989491045335</v>
      </c>
      <c r="E6150" s="8">
        <f t="shared" si="1"/>
        <v>0.1041005809</v>
      </c>
      <c r="F6150" s="8"/>
    </row>
    <row r="6151">
      <c r="A6151" s="10">
        <v>44807.208333333336</v>
      </c>
      <c r="B6151" s="11">
        <v>340.3</v>
      </c>
      <c r="C6151" s="11">
        <v>371.64406</v>
      </c>
      <c r="D6151" s="11">
        <v>0.0843389236464589</v>
      </c>
      <c r="E6151" s="8">
        <f t="shared" si="1"/>
        <v>0.1022501404</v>
      </c>
      <c r="F6151" s="8"/>
    </row>
    <row r="6152">
      <c r="A6152" s="10">
        <v>44807.25</v>
      </c>
      <c r="B6152" s="11">
        <v>345.92</v>
      </c>
      <c r="C6152" s="11">
        <v>372.42548</v>
      </c>
      <c r="D6152" s="11">
        <v>0.0711698888056745</v>
      </c>
      <c r="E6152" s="8">
        <f t="shared" si="1"/>
        <v>0.09816158297</v>
      </c>
      <c r="F6152" s="8"/>
    </row>
    <row r="6153">
      <c r="A6153" s="10">
        <v>44807.291666666664</v>
      </c>
      <c r="B6153" s="11">
        <v>353.16</v>
      </c>
      <c r="C6153" s="11">
        <v>372.15944</v>
      </c>
      <c r="D6153" s="11">
        <v>0.0510518824942341</v>
      </c>
      <c r="E6153" s="8">
        <f t="shared" si="1"/>
        <v>0.09321443148</v>
      </c>
      <c r="F6153" s="8"/>
    </row>
    <row r="6154">
      <c r="A6154" s="10">
        <v>44807.333333333336</v>
      </c>
      <c r="B6154" s="11">
        <v>354.67</v>
      </c>
      <c r="C6154" s="11">
        <v>370.98456</v>
      </c>
      <c r="D6154" s="11">
        <v>0.0439763854323208</v>
      </c>
      <c r="E6154" s="8">
        <f t="shared" si="1"/>
        <v>0.08795866357</v>
      </c>
      <c r="F6154" s="8"/>
    </row>
    <row r="6155">
      <c r="A6155" s="10">
        <v>44807.375</v>
      </c>
      <c r="B6155" s="11">
        <v>364.77</v>
      </c>
      <c r="C6155" s="11">
        <v>370.49687</v>
      </c>
      <c r="D6155" s="11">
        <v>0.0154572695850305</v>
      </c>
      <c r="E6155" s="8">
        <f t="shared" si="1"/>
        <v>0.08148560508</v>
      </c>
      <c r="F6155" s="8"/>
    </row>
    <row r="6156">
      <c r="A6156" s="10">
        <v>44807.416666666664</v>
      </c>
      <c r="B6156" s="11">
        <v>375.41</v>
      </c>
      <c r="C6156" s="11">
        <v>371.90256</v>
      </c>
      <c r="D6156" s="11">
        <v>0.00943107248307199</v>
      </c>
      <c r="E6156" s="8">
        <f t="shared" si="1"/>
        <v>0.07568348392</v>
      </c>
      <c r="F6156" s="8"/>
    </row>
    <row r="6157">
      <c r="A6157" s="10">
        <v>44807.458333333336</v>
      </c>
      <c r="B6157" s="11">
        <v>378.27</v>
      </c>
      <c r="C6157" s="11">
        <v>376.19004</v>
      </c>
      <c r="D6157" s="11">
        <v>0.00552901400579337</v>
      </c>
      <c r="E6157" s="8">
        <f t="shared" si="1"/>
        <v>0.07054982778</v>
      </c>
      <c r="F6157" s="8"/>
    </row>
    <row r="6158">
      <c r="A6158" s="10">
        <v>44807.5</v>
      </c>
      <c r="B6158" s="11">
        <v>376.75</v>
      </c>
      <c r="C6158" s="11">
        <v>381.02705</v>
      </c>
      <c r="D6158" s="11">
        <v>0.0112250560688538</v>
      </c>
      <c r="E6158" s="8">
        <f t="shared" si="1"/>
        <v>0.06617811825</v>
      </c>
      <c r="F6158" s="8"/>
    </row>
    <row r="6159">
      <c r="A6159" s="10">
        <v>44807.541666666664</v>
      </c>
      <c r="B6159" s="11">
        <v>376.95</v>
      </c>
      <c r="C6159" s="11">
        <v>383.80665</v>
      </c>
      <c r="D6159" s="11">
        <v>0.0178648546084337</v>
      </c>
      <c r="E6159" s="8">
        <f t="shared" si="1"/>
        <v>0.06261080828</v>
      </c>
      <c r="F6159" s="8"/>
    </row>
    <row r="6160">
      <c r="A6160" s="10">
        <v>44807.583333333336</v>
      </c>
      <c r="B6160" s="11">
        <v>356.46</v>
      </c>
      <c r="C6160" s="11">
        <v>382.83843</v>
      </c>
      <c r="D6160" s="11">
        <v>0.0689022520544764</v>
      </c>
      <c r="E6160" s="8">
        <f t="shared" si="1"/>
        <v>0.05896997342</v>
      </c>
      <c r="F6160" s="8"/>
    </row>
    <row r="6161">
      <c r="A6161" s="10">
        <v>44807.625</v>
      </c>
      <c r="B6161" s="11">
        <v>342.97</v>
      </c>
      <c r="C6161" s="11">
        <v>380.7613</v>
      </c>
      <c r="D6161" s="11">
        <v>0.099251946035482</v>
      </c>
      <c r="E6161" s="8">
        <f t="shared" si="1"/>
        <v>0.05578221771</v>
      </c>
      <c r="F6161" s="8"/>
    </row>
    <row r="6162">
      <c r="A6162" s="10">
        <v>44807.666666666664</v>
      </c>
      <c r="B6162" s="11">
        <v>338.65</v>
      </c>
      <c r="C6162" s="11">
        <v>377.70738</v>
      </c>
      <c r="D6162" s="11">
        <v>0.103406451841105</v>
      </c>
      <c r="E6162" s="8">
        <f t="shared" si="1"/>
        <v>0.05274210802</v>
      </c>
      <c r="F6162" s="8"/>
    </row>
    <row r="6163">
      <c r="A6163" s="10">
        <v>44807.708333333336</v>
      </c>
      <c r="B6163" s="11">
        <v>334.75</v>
      </c>
      <c r="C6163" s="11">
        <v>375.08911</v>
      </c>
      <c r="D6163" s="11">
        <v>0.10754540434405</v>
      </c>
      <c r="E6163" s="8">
        <f t="shared" si="1"/>
        <v>0.05089800876</v>
      </c>
      <c r="F6163" s="8"/>
    </row>
    <row r="6164">
      <c r="A6164" s="10">
        <v>44807.75</v>
      </c>
      <c r="B6164" s="11">
        <v>342.14</v>
      </c>
      <c r="C6164" s="11">
        <v>373.07483</v>
      </c>
      <c r="D6164" s="11">
        <v>0.0829185662297293</v>
      </c>
      <c r="E6164" s="8">
        <f t="shared" si="1"/>
        <v>0.04993030601</v>
      </c>
      <c r="F6164" s="8"/>
    </row>
    <row r="6165">
      <c r="A6165" s="10">
        <v>44807.791666666664</v>
      </c>
      <c r="B6165" s="11">
        <v>341.98</v>
      </c>
      <c r="C6165" s="11">
        <v>371.07301</v>
      </c>
      <c r="D6165" s="11">
        <v>0.0784023877134044</v>
      </c>
      <c r="E6165" s="8">
        <f t="shared" si="1"/>
        <v>0.05003818645</v>
      </c>
      <c r="F6165" s="8"/>
    </row>
    <row r="6166">
      <c r="A6166" s="10">
        <v>44807.833333333336</v>
      </c>
      <c r="B6166" s="11">
        <v>341.45</v>
      </c>
      <c r="C6166" s="11">
        <v>367.33298</v>
      </c>
      <c r="D6166" s="11">
        <v>0.070461900807273</v>
      </c>
      <c r="E6166" s="8">
        <f t="shared" si="1"/>
        <v>0.05062574716</v>
      </c>
      <c r="F6166" s="8"/>
    </row>
    <row r="6167">
      <c r="A6167" s="10">
        <v>44807.875</v>
      </c>
      <c r="B6167" s="11">
        <v>344.08</v>
      </c>
      <c r="C6167" s="11">
        <v>363.42091</v>
      </c>
      <c r="D6167" s="11">
        <v>0.0532190346449795</v>
      </c>
      <c r="E6167" s="8">
        <f t="shared" si="1"/>
        <v>0.05054296743</v>
      </c>
      <c r="F6167" s="8"/>
    </row>
    <row r="6168">
      <c r="A6168" s="10">
        <v>44807.916666666664</v>
      </c>
      <c r="B6168" s="11">
        <v>347.85</v>
      </c>
      <c r="C6168" s="11">
        <v>361.4346</v>
      </c>
      <c r="D6168" s="11">
        <v>0.037585222886796</v>
      </c>
      <c r="E6168" s="8">
        <f t="shared" si="1"/>
        <v>0.05000831377</v>
      </c>
      <c r="F6168" s="8"/>
    </row>
    <row r="6169">
      <c r="A6169" s="10">
        <v>44807.958333333336</v>
      </c>
      <c r="B6169" s="11">
        <v>352.77</v>
      </c>
      <c r="C6169" s="11">
        <v>361.50426</v>
      </c>
      <c r="D6169" s="11">
        <v>0.0241608771083361</v>
      </c>
      <c r="E6169" s="8">
        <f t="shared" si="1"/>
        <v>0.04877571176</v>
      </c>
      <c r="F6169" s="8"/>
    </row>
    <row r="6170">
      <c r="A6170" s="10">
        <v>44808.0</v>
      </c>
      <c r="B6170" s="11">
        <v>363.92</v>
      </c>
      <c r="C6170" s="11">
        <v>375.2018</v>
      </c>
      <c r="D6170" s="11">
        <v>0.030068619073789</v>
      </c>
      <c r="E6170" s="8">
        <f t="shared" si="1"/>
        <v>0.04816150774</v>
      </c>
      <c r="F6170" s="8"/>
    </row>
    <row r="6171">
      <c r="A6171" s="10">
        <v>44808.041666666664</v>
      </c>
      <c r="B6171" s="11">
        <v>390.92</v>
      </c>
      <c r="C6171" s="11">
        <v>379.37359</v>
      </c>
      <c r="D6171" s="11">
        <v>0.0304354607288294</v>
      </c>
      <c r="E6171" s="8">
        <f t="shared" si="1"/>
        <v>0.04880454451</v>
      </c>
      <c r="F6171" s="8"/>
    </row>
    <row r="6172">
      <c r="A6172" s="10">
        <v>44808.083333333336</v>
      </c>
      <c r="B6172" s="11">
        <v>400.51</v>
      </c>
      <c r="C6172" s="11">
        <v>382.25238</v>
      </c>
      <c r="D6172" s="11">
        <v>0.0477632604929758</v>
      </c>
      <c r="E6172" s="8">
        <f t="shared" si="1"/>
        <v>0.05055896176</v>
      </c>
      <c r="F6172" s="8"/>
    </row>
    <row r="6173">
      <c r="A6173" s="10">
        <v>44808.125</v>
      </c>
      <c r="B6173" s="11">
        <v>394.22</v>
      </c>
      <c r="C6173" s="11">
        <v>383.76115</v>
      </c>
      <c r="D6173" s="11">
        <v>0.0272535403857322</v>
      </c>
      <c r="E6173" s="8">
        <f t="shared" si="1"/>
        <v>0.05078409252</v>
      </c>
      <c r="F6173" s="8"/>
    </row>
    <row r="6174">
      <c r="A6174" s="10">
        <v>44808.166666666664</v>
      </c>
      <c r="B6174" s="11">
        <v>385.06</v>
      </c>
      <c r="C6174" s="11">
        <v>385.10793</v>
      </c>
      <c r="D6174" s="11">
        <v>1.24458616056044E-4</v>
      </c>
      <c r="E6174" s="8">
        <f t="shared" si="1"/>
        <v>0.04881432209</v>
      </c>
      <c r="F6174" s="8"/>
    </row>
    <row r="6175">
      <c r="A6175" s="10">
        <v>44808.208333333336</v>
      </c>
      <c r="B6175" s="11">
        <v>376.34</v>
      </c>
      <c r="C6175" s="11">
        <v>386.20862</v>
      </c>
      <c r="D6175" s="11">
        <v>0.025552562757403</v>
      </c>
      <c r="E6175" s="8">
        <f t="shared" si="1"/>
        <v>0.04636489038</v>
      </c>
      <c r="F6175" s="8"/>
    </row>
    <row r="6176">
      <c r="A6176" s="10">
        <v>44808.25</v>
      </c>
      <c r="B6176" s="11">
        <v>368.37</v>
      </c>
      <c r="C6176" s="11">
        <v>387.03877</v>
      </c>
      <c r="D6176" s="11">
        <v>0.048234883549263</v>
      </c>
      <c r="E6176" s="8">
        <f t="shared" si="1"/>
        <v>0.04540926516</v>
      </c>
      <c r="F6176" s="8"/>
    </row>
    <row r="6177">
      <c r="A6177" s="10">
        <v>44808.291666666664</v>
      </c>
      <c r="B6177" s="11">
        <v>362.18</v>
      </c>
      <c r="C6177" s="11">
        <v>386.61925</v>
      </c>
      <c r="D6177" s="11">
        <v>0.0632127086274157</v>
      </c>
      <c r="E6177" s="8">
        <f t="shared" si="1"/>
        <v>0.04591596625</v>
      </c>
      <c r="F6177" s="8"/>
    </row>
    <row r="6178">
      <c r="A6178" s="10">
        <v>44808.333333333336</v>
      </c>
      <c r="B6178" s="11">
        <v>354.44</v>
      </c>
      <c r="C6178" s="11">
        <v>385.36091</v>
      </c>
      <c r="D6178" s="11">
        <v>0.0802388337727352</v>
      </c>
      <c r="E6178" s="8">
        <f t="shared" si="1"/>
        <v>0.0474269016</v>
      </c>
      <c r="F6178" s="8"/>
    </row>
    <row r="6179">
      <c r="A6179" s="10">
        <v>44808.375</v>
      </c>
      <c r="B6179" s="11">
        <v>359.54</v>
      </c>
      <c r="C6179" s="11">
        <v>384.48544</v>
      </c>
      <c r="D6179" s="11">
        <v>0.0648800641189428</v>
      </c>
      <c r="E6179" s="8">
        <f t="shared" si="1"/>
        <v>0.04948618471</v>
      </c>
      <c r="F6179" s="8"/>
    </row>
    <row r="6180">
      <c r="A6180" s="10">
        <v>44808.416666666664</v>
      </c>
      <c r="B6180" s="11">
        <v>370.37</v>
      </c>
      <c r="C6180" s="11">
        <v>384.94783</v>
      </c>
      <c r="D6180" s="11">
        <v>0.0378696250865994</v>
      </c>
      <c r="E6180" s="8">
        <f t="shared" si="1"/>
        <v>0.0506711244</v>
      </c>
      <c r="F6180" s="8"/>
    </row>
    <row r="6181">
      <c r="A6181" s="10">
        <v>44808.458333333336</v>
      </c>
      <c r="B6181" s="11">
        <v>373.72</v>
      </c>
      <c r="C6181" s="11">
        <v>387.84939</v>
      </c>
      <c r="D6181" s="11">
        <v>0.0364300946818557</v>
      </c>
      <c r="E6181" s="8">
        <f t="shared" si="1"/>
        <v>0.05195866943</v>
      </c>
      <c r="F6181" s="8"/>
    </row>
    <row r="6182">
      <c r="A6182" s="10">
        <v>44808.5</v>
      </c>
      <c r="B6182" s="11">
        <v>373.77</v>
      </c>
      <c r="C6182" s="11">
        <v>390.86723</v>
      </c>
      <c r="D6182" s="11">
        <v>0.0437417841347304</v>
      </c>
      <c r="E6182" s="8">
        <f t="shared" si="1"/>
        <v>0.0533135331</v>
      </c>
      <c r="F6182" s="8"/>
    </row>
    <row r="6183">
      <c r="A6183" s="10">
        <v>44808.541666666664</v>
      </c>
      <c r="B6183" s="11">
        <v>372.0</v>
      </c>
      <c r="C6183" s="11">
        <v>392.3624</v>
      </c>
      <c r="D6183" s="11">
        <v>0.0518969197864015</v>
      </c>
      <c r="E6183" s="8">
        <f t="shared" si="1"/>
        <v>0.05473153581</v>
      </c>
      <c r="F6183" s="8"/>
    </row>
    <row r="6184">
      <c r="A6184" s="10">
        <v>44808.583333333336</v>
      </c>
      <c r="B6184" s="11">
        <v>347.98</v>
      </c>
      <c r="C6184" s="11">
        <v>390.93888</v>
      </c>
      <c r="D6184" s="11">
        <v>0.109886435444844</v>
      </c>
      <c r="E6184" s="8">
        <f t="shared" si="1"/>
        <v>0.05643921012</v>
      </c>
      <c r="F6184" s="8"/>
    </row>
    <row r="6185">
      <c r="A6185" s="10">
        <v>44808.625</v>
      </c>
      <c r="B6185" s="11">
        <v>331.02</v>
      </c>
      <c r="C6185" s="11">
        <v>389.33451</v>
      </c>
      <c r="D6185" s="11">
        <v>0.149779966846504</v>
      </c>
      <c r="E6185" s="8">
        <f t="shared" si="1"/>
        <v>0.05854454432</v>
      </c>
      <c r="F6185" s="8"/>
    </row>
    <row r="6186">
      <c r="A6186" s="10">
        <v>44808.666666666664</v>
      </c>
      <c r="B6186" s="11">
        <v>328.52</v>
      </c>
      <c r="C6186" s="11">
        <v>386.83394</v>
      </c>
      <c r="D6186" s="11">
        <v>0.150746700250758</v>
      </c>
      <c r="E6186" s="8">
        <f t="shared" si="1"/>
        <v>0.06051705467</v>
      </c>
      <c r="F6186" s="8"/>
    </row>
    <row r="6187">
      <c r="A6187" s="10">
        <v>44808.708333333336</v>
      </c>
      <c r="B6187" s="11">
        <v>335.51</v>
      </c>
      <c r="C6187" s="11">
        <v>384.43069</v>
      </c>
      <c r="D6187" s="11">
        <v>0.127254902567742</v>
      </c>
      <c r="E6187" s="8">
        <f t="shared" si="1"/>
        <v>0.06133828376</v>
      </c>
      <c r="F6187" s="8"/>
    </row>
    <row r="6188">
      <c r="A6188" s="10">
        <v>44808.75</v>
      </c>
      <c r="B6188" s="11">
        <v>348.03</v>
      </c>
      <c r="C6188" s="11">
        <v>382.74925</v>
      </c>
      <c r="D6188" s="11">
        <v>0.0907101712152278</v>
      </c>
      <c r="E6188" s="8">
        <f t="shared" si="1"/>
        <v>0.06166293397</v>
      </c>
      <c r="F6188" s="8"/>
    </row>
    <row r="6189">
      <c r="A6189" s="10">
        <v>44808.791666666664</v>
      </c>
      <c r="B6189" s="11">
        <v>352.5</v>
      </c>
      <c r="C6189" s="11">
        <v>381.66084</v>
      </c>
      <c r="D6189" s="11">
        <v>0.0764051140274176</v>
      </c>
      <c r="E6189" s="8">
        <f t="shared" si="1"/>
        <v>0.06157971423</v>
      </c>
      <c r="F6189" s="8"/>
    </row>
    <row r="6190">
      <c r="A6190" s="10">
        <v>44808.833333333336</v>
      </c>
      <c r="B6190" s="11">
        <v>354.83</v>
      </c>
      <c r="C6190" s="11">
        <v>378.91064</v>
      </c>
      <c r="D6190" s="11">
        <v>0.0635522929627946</v>
      </c>
      <c r="E6190" s="8">
        <f t="shared" si="1"/>
        <v>0.06129181391</v>
      </c>
      <c r="F6190" s="8"/>
    </row>
    <row r="6191">
      <c r="A6191" s="10">
        <v>44808.875</v>
      </c>
      <c r="B6191" s="11">
        <v>346.59</v>
      </c>
      <c r="C6191" s="11">
        <v>375.48429</v>
      </c>
      <c r="D6191" s="11">
        <v>0.076952061030303</v>
      </c>
      <c r="E6191" s="8">
        <f t="shared" si="1"/>
        <v>0.06228069001</v>
      </c>
      <c r="F6191" s="8"/>
    </row>
    <row r="6192">
      <c r="A6192" s="10">
        <v>44808.916666666664</v>
      </c>
      <c r="B6192" s="11">
        <v>347.94</v>
      </c>
      <c r="C6192" s="11">
        <v>373.14373</v>
      </c>
      <c r="D6192" s="11">
        <v>0.0675442945269374</v>
      </c>
      <c r="E6192" s="8">
        <f t="shared" si="1"/>
        <v>0.06352898466</v>
      </c>
      <c r="F6192" s="8"/>
    </row>
    <row r="6193">
      <c r="A6193" s="10">
        <v>44808.958333333336</v>
      </c>
      <c r="B6193" s="11">
        <v>337.06</v>
      </c>
      <c r="C6193" s="11">
        <v>371.95769</v>
      </c>
      <c r="D6193" s="11">
        <v>0.0938216655770714</v>
      </c>
      <c r="E6193" s="8">
        <f t="shared" si="1"/>
        <v>0.06643151751</v>
      </c>
      <c r="F6193" s="8"/>
    </row>
    <row r="6194">
      <c r="A6194" s="10">
        <v>44809.0</v>
      </c>
      <c r="B6194" s="11">
        <v>331.14</v>
      </c>
      <c r="C6194" s="11">
        <v>374.83194</v>
      </c>
      <c r="D6194" s="11">
        <v>0.116564079357804</v>
      </c>
      <c r="E6194" s="8">
        <f t="shared" si="1"/>
        <v>0.07003549502</v>
      </c>
      <c r="F6194" s="8"/>
    </row>
    <row r="6195">
      <c r="A6195" s="10">
        <v>44809.041666666664</v>
      </c>
      <c r="B6195" s="11">
        <v>356.25</v>
      </c>
      <c r="C6195" s="11">
        <v>378.46277</v>
      </c>
      <c r="D6195" s="11">
        <v>0.0586920874674145</v>
      </c>
      <c r="E6195" s="8">
        <f t="shared" si="1"/>
        <v>0.07121285447</v>
      </c>
      <c r="F6195" s="8"/>
    </row>
    <row r="6196">
      <c r="A6196" s="10">
        <v>44809.083333333336</v>
      </c>
      <c r="B6196" s="11">
        <v>360.4</v>
      </c>
      <c r="C6196" s="11">
        <v>380.36839</v>
      </c>
      <c r="D6196" s="11">
        <v>0.0524975011724817</v>
      </c>
      <c r="E6196" s="8">
        <f t="shared" si="1"/>
        <v>0.0714101145</v>
      </c>
      <c r="F6196" s="8"/>
    </row>
    <row r="6197">
      <c r="A6197" s="10">
        <v>44809.125</v>
      </c>
      <c r="B6197" s="11">
        <v>360.77</v>
      </c>
      <c r="C6197" s="11">
        <v>380.72972</v>
      </c>
      <c r="D6197" s="11">
        <v>0.0524249065715174</v>
      </c>
      <c r="E6197" s="8">
        <f t="shared" si="1"/>
        <v>0.07245892142</v>
      </c>
      <c r="F6197" s="8"/>
    </row>
    <row r="6198">
      <c r="A6198" s="10">
        <v>44809.166666666664</v>
      </c>
      <c r="B6198" s="11">
        <v>354.89</v>
      </c>
      <c r="C6198" s="11">
        <v>380.74441</v>
      </c>
      <c r="D6198" s="11">
        <v>0.0679048971460934</v>
      </c>
      <c r="E6198" s="8">
        <f t="shared" si="1"/>
        <v>0.07528310636</v>
      </c>
      <c r="F6198" s="8"/>
    </row>
    <row r="6199">
      <c r="A6199" s="10">
        <v>44809.208333333336</v>
      </c>
      <c r="B6199" s="11">
        <v>337.49</v>
      </c>
      <c r="C6199" s="11">
        <v>381.08915</v>
      </c>
      <c r="D6199" s="11">
        <v>0.114406694601512</v>
      </c>
      <c r="E6199" s="8">
        <f t="shared" si="1"/>
        <v>0.07898536186</v>
      </c>
      <c r="F6199" s="8"/>
    </row>
    <row r="6200">
      <c r="A6200" s="10">
        <v>44809.25</v>
      </c>
      <c r="B6200" s="11">
        <v>322.57</v>
      </c>
      <c r="C6200" s="11">
        <v>381.88643</v>
      </c>
      <c r="D6200" s="11">
        <v>0.15532479119512</v>
      </c>
      <c r="E6200" s="8">
        <f t="shared" si="1"/>
        <v>0.08344744134</v>
      </c>
      <c r="F6200" s="8"/>
    </row>
    <row r="6201">
      <c r="A6201" s="10">
        <v>44809.291666666664</v>
      </c>
      <c r="B6201" s="11">
        <v>321.51</v>
      </c>
      <c r="C6201" s="11">
        <v>381.39228</v>
      </c>
      <c r="D6201" s="11">
        <v>0.157009680426672</v>
      </c>
      <c r="E6201" s="8">
        <f t="shared" si="1"/>
        <v>0.0873556485</v>
      </c>
      <c r="F6201" s="8"/>
    </row>
    <row r="6202">
      <c r="A6202" s="10">
        <v>44809.333333333336</v>
      </c>
      <c r="B6202" s="11">
        <v>319.2</v>
      </c>
      <c r="C6202" s="11">
        <v>379.72128</v>
      </c>
      <c r="D6202" s="11">
        <v>0.159383429867296</v>
      </c>
      <c r="E6202" s="8">
        <f t="shared" si="1"/>
        <v>0.09065334</v>
      </c>
      <c r="F6202" s="8"/>
    </row>
    <row r="6203">
      <c r="A6203" s="10">
        <v>44809.375</v>
      </c>
      <c r="B6203" s="11">
        <v>316.99</v>
      </c>
      <c r="C6203" s="11">
        <v>378.17286</v>
      </c>
      <c r="D6203" s="11">
        <v>0.161785433253988</v>
      </c>
      <c r="E6203" s="8">
        <f t="shared" si="1"/>
        <v>0.09469106372</v>
      </c>
      <c r="F6203" s="8"/>
    </row>
    <row r="6204">
      <c r="A6204" s="10">
        <v>44809.416666666664</v>
      </c>
      <c r="B6204" s="11">
        <v>324.71</v>
      </c>
      <c r="C6204" s="11">
        <v>377.65618</v>
      </c>
      <c r="D6204" s="11">
        <v>0.140196778985584</v>
      </c>
      <c r="E6204" s="8">
        <f t="shared" si="1"/>
        <v>0.09895469513</v>
      </c>
      <c r="F6204" s="8"/>
    </row>
    <row r="6205">
      <c r="A6205" s="10">
        <v>44809.458333333336</v>
      </c>
      <c r="B6205" s="11">
        <v>334.25</v>
      </c>
      <c r="C6205" s="11">
        <v>380.13225</v>
      </c>
      <c r="D6205" s="11">
        <v>0.120700756118429</v>
      </c>
      <c r="E6205" s="8">
        <f t="shared" si="1"/>
        <v>0.1024659727</v>
      </c>
      <c r="F6205" s="8"/>
    </row>
    <row r="6206">
      <c r="A6206" s="10">
        <v>44809.5</v>
      </c>
      <c r="B6206" s="11">
        <v>342.24</v>
      </c>
      <c r="C6206" s="11">
        <v>383.98003</v>
      </c>
      <c r="D6206" s="11">
        <v>0.108703647947524</v>
      </c>
      <c r="E6206" s="8">
        <f t="shared" si="1"/>
        <v>0.105172717</v>
      </c>
      <c r="F6206" s="8"/>
    </row>
    <row r="6207">
      <c r="A6207" s="10">
        <v>44809.541666666664</v>
      </c>
      <c r="B6207" s="11">
        <v>349.37</v>
      </c>
      <c r="C6207" s="11">
        <v>386.79498</v>
      </c>
      <c r="D6207" s="11">
        <v>0.0967566331910512</v>
      </c>
      <c r="E6207" s="8">
        <f t="shared" si="1"/>
        <v>0.1070418717</v>
      </c>
      <c r="F6207" s="8"/>
    </row>
    <row r="6208">
      <c r="A6208" s="10">
        <v>44809.583333333336</v>
      </c>
      <c r="B6208" s="11">
        <v>328.14</v>
      </c>
      <c r="C6208" s="11">
        <v>386.41535</v>
      </c>
      <c r="D6208" s="11">
        <v>0.150810132154429</v>
      </c>
      <c r="E6208" s="8">
        <f t="shared" si="1"/>
        <v>0.1087470258</v>
      </c>
      <c r="F6208" s="8"/>
    </row>
    <row r="6209">
      <c r="A6209" s="10">
        <v>44809.625</v>
      </c>
      <c r="B6209" s="11">
        <v>319.14</v>
      </c>
      <c r="C6209" s="11">
        <v>384.70591</v>
      </c>
      <c r="D6209" s="11">
        <v>0.170431252277876</v>
      </c>
      <c r="E6209" s="8">
        <f t="shared" si="1"/>
        <v>0.109607496</v>
      </c>
      <c r="F6209" s="8"/>
    </row>
    <row r="6210">
      <c r="A6210" s="10">
        <v>44809.666666666664</v>
      </c>
      <c r="B6210" s="11">
        <v>316.61</v>
      </c>
      <c r="C6210" s="11">
        <v>381.65615</v>
      </c>
      <c r="D6210" s="11">
        <v>0.170431290049957</v>
      </c>
      <c r="E6210" s="8">
        <f t="shared" si="1"/>
        <v>0.1104276872</v>
      </c>
      <c r="F6210" s="8"/>
    </row>
    <row r="6211">
      <c r="A6211" s="10">
        <v>44809.708333333336</v>
      </c>
      <c r="B6211" s="11">
        <v>323.86</v>
      </c>
      <c r="C6211" s="11">
        <v>378.87633</v>
      </c>
      <c r="D6211" s="11">
        <v>0.145209203224703</v>
      </c>
      <c r="E6211" s="8">
        <f t="shared" si="1"/>
        <v>0.1111757831</v>
      </c>
      <c r="F6211" s="8"/>
    </row>
    <row r="6212">
      <c r="A6212" s="10">
        <v>44809.75</v>
      </c>
      <c r="B6212" s="11">
        <v>339.27</v>
      </c>
      <c r="C6212" s="11">
        <v>376.70749</v>
      </c>
      <c r="D6212" s="11">
        <v>0.0993807954283044</v>
      </c>
      <c r="E6212" s="8">
        <f t="shared" si="1"/>
        <v>0.1115370591</v>
      </c>
      <c r="F6212" s="8"/>
    </row>
    <row r="6213">
      <c r="A6213" s="10">
        <v>44809.791666666664</v>
      </c>
      <c r="B6213" s="11">
        <v>348.45</v>
      </c>
      <c r="C6213" s="11">
        <v>374.69455</v>
      </c>
      <c r="D6213" s="11">
        <v>0.0700425186328437</v>
      </c>
      <c r="E6213" s="8">
        <f t="shared" si="1"/>
        <v>0.111271951</v>
      </c>
      <c r="F6213" s="8"/>
    </row>
    <row r="6214">
      <c r="A6214" s="10">
        <v>44809.833333333336</v>
      </c>
      <c r="B6214" s="11">
        <v>351.62</v>
      </c>
      <c r="C6214" s="11">
        <v>371.28578</v>
      </c>
      <c r="D6214" s="11">
        <v>0.0529666932032785</v>
      </c>
      <c r="E6214" s="8">
        <f t="shared" si="1"/>
        <v>0.1108308843</v>
      </c>
      <c r="F6214" s="8"/>
    </row>
    <row r="6215">
      <c r="A6215" s="10">
        <v>44809.875</v>
      </c>
      <c r="B6215" s="11">
        <v>347.46</v>
      </c>
      <c r="C6215" s="11">
        <v>367.68914</v>
      </c>
      <c r="D6215" s="11">
        <v>0.0550169635143426</v>
      </c>
      <c r="E6215" s="8">
        <f t="shared" si="1"/>
        <v>0.1099169219</v>
      </c>
      <c r="F6215" s="8"/>
    </row>
    <row r="6216">
      <c r="A6216" s="10">
        <v>44809.916666666664</v>
      </c>
      <c r="B6216" s="11">
        <v>346.09</v>
      </c>
      <c r="C6216" s="11">
        <v>365.41712</v>
      </c>
      <c r="D6216" s="11">
        <v>0.0528905706443092</v>
      </c>
      <c r="E6216" s="8">
        <f t="shared" si="1"/>
        <v>0.1093063501</v>
      </c>
      <c r="F6216" s="8"/>
    </row>
    <row r="6217">
      <c r="A6217" s="10">
        <v>44809.958333333336</v>
      </c>
      <c r="B6217" s="11">
        <v>343.59</v>
      </c>
      <c r="C6217" s="11">
        <v>364.67715</v>
      </c>
      <c r="D6217" s="11">
        <v>0.0578241603566332</v>
      </c>
      <c r="E6217" s="8">
        <f t="shared" si="1"/>
        <v>0.107806454</v>
      </c>
      <c r="F6217" s="8"/>
    </row>
    <row r="6218">
      <c r="A6218" s="10">
        <v>44810.0</v>
      </c>
      <c r="B6218" s="11">
        <v>350.48</v>
      </c>
      <c r="C6218" s="11">
        <v>375.01121</v>
      </c>
      <c r="D6218" s="11">
        <v>0.0654146045394216</v>
      </c>
      <c r="E6218" s="8">
        <f t="shared" si="1"/>
        <v>0.1056752259</v>
      </c>
      <c r="F6218" s="8"/>
    </row>
    <row r="6219">
      <c r="A6219" s="10">
        <v>44810.041666666664</v>
      </c>
      <c r="B6219" s="11">
        <v>373.28</v>
      </c>
      <c r="C6219" s="11">
        <v>377.97925</v>
      </c>
      <c r="D6219" s="11">
        <v>0.0124325607821064</v>
      </c>
      <c r="E6219" s="8">
        <f t="shared" si="1"/>
        <v>0.1037477456</v>
      </c>
      <c r="F6219" s="8"/>
    </row>
    <row r="6220">
      <c r="A6220" s="10">
        <v>44810.083333333336</v>
      </c>
      <c r="B6220" s="11">
        <v>374.52</v>
      </c>
      <c r="C6220" s="11">
        <v>379.37571</v>
      </c>
      <c r="D6220" s="11">
        <v>0.0127992116311295</v>
      </c>
      <c r="E6220" s="8">
        <f t="shared" si="1"/>
        <v>0.1020936502</v>
      </c>
      <c r="F6220" s="8"/>
    </row>
    <row r="6221">
      <c r="A6221" s="10">
        <v>44810.125</v>
      </c>
      <c r="B6221" s="11">
        <v>368.76</v>
      </c>
      <c r="C6221" s="11">
        <v>379.37274</v>
      </c>
      <c r="D6221" s="11">
        <v>0.0279744401245066</v>
      </c>
      <c r="E6221" s="8">
        <f t="shared" si="1"/>
        <v>0.1010748808</v>
      </c>
      <c r="F6221" s="8"/>
    </row>
    <row r="6222">
      <c r="A6222" s="10">
        <v>44810.166666666664</v>
      </c>
      <c r="B6222" s="11">
        <v>353.8</v>
      </c>
      <c r="C6222" s="11">
        <v>379.22695</v>
      </c>
      <c r="D6222" s="11">
        <v>0.0670494277898761</v>
      </c>
      <c r="E6222" s="8">
        <f t="shared" si="1"/>
        <v>0.1010392362</v>
      </c>
      <c r="F6222" s="8"/>
    </row>
    <row r="6223">
      <c r="A6223" s="10">
        <v>44810.208333333336</v>
      </c>
      <c r="B6223" s="11">
        <v>341.25</v>
      </c>
      <c r="C6223" s="11">
        <v>379.56575</v>
      </c>
      <c r="D6223" s="11">
        <v>0.100946278740903</v>
      </c>
      <c r="E6223" s="8">
        <f t="shared" si="1"/>
        <v>0.1004783856</v>
      </c>
      <c r="F6223" s="8"/>
    </row>
    <row r="6224">
      <c r="A6224" s="10">
        <v>44810.25</v>
      </c>
      <c r="B6224" s="11">
        <v>342.76</v>
      </c>
      <c r="C6224" s="11">
        <v>380.5454</v>
      </c>
      <c r="D6224" s="11">
        <v>0.0992927519292047</v>
      </c>
      <c r="E6224" s="8">
        <f t="shared" si="1"/>
        <v>0.09814371728</v>
      </c>
      <c r="F6224" s="8"/>
    </row>
    <row r="6225">
      <c r="A6225" s="10">
        <v>44810.291666666664</v>
      </c>
      <c r="B6225" s="11">
        <v>344.7</v>
      </c>
      <c r="C6225" s="11">
        <v>380.39603</v>
      </c>
      <c r="D6225" s="11">
        <v>0.0938391233998946</v>
      </c>
      <c r="E6225" s="8">
        <f t="shared" si="1"/>
        <v>0.09551161074</v>
      </c>
      <c r="F6225" s="8"/>
    </row>
    <row r="6226">
      <c r="A6226" s="10">
        <v>44810.333333333336</v>
      </c>
      <c r="B6226" s="11">
        <v>338.33</v>
      </c>
      <c r="C6226" s="11">
        <v>379.43111</v>
      </c>
      <c r="D6226" s="11">
        <v>0.108322983848108</v>
      </c>
      <c r="E6226" s="8">
        <f t="shared" si="1"/>
        <v>0.09338409216</v>
      </c>
      <c r="F6226" s="8"/>
    </row>
    <row r="6227">
      <c r="A6227" s="10">
        <v>44810.375</v>
      </c>
      <c r="B6227" s="11">
        <v>346.87</v>
      </c>
      <c r="C6227" s="11">
        <v>378.81945</v>
      </c>
      <c r="D6227" s="11">
        <v>0.0843395184698146</v>
      </c>
      <c r="E6227" s="8">
        <f t="shared" si="1"/>
        <v>0.09015717904</v>
      </c>
      <c r="F6227" s="8"/>
    </row>
    <row r="6228">
      <c r="A6228" s="10">
        <v>44810.416666666664</v>
      </c>
      <c r="B6228" s="11">
        <v>355.5</v>
      </c>
      <c r="C6228" s="11">
        <v>378.93838</v>
      </c>
      <c r="D6228" s="11">
        <v>0.0618527476683676</v>
      </c>
      <c r="E6228" s="8">
        <f t="shared" si="1"/>
        <v>0.0868928444</v>
      </c>
      <c r="F6228" s="8"/>
    </row>
    <row r="6229">
      <c r="A6229" s="10">
        <v>44810.458333333336</v>
      </c>
      <c r="B6229" s="11">
        <v>364.18</v>
      </c>
      <c r="C6229" s="11">
        <v>381.40809</v>
      </c>
      <c r="D6229" s="11">
        <v>0.045169702614331</v>
      </c>
      <c r="E6229" s="8">
        <f t="shared" si="1"/>
        <v>0.08374571717</v>
      </c>
      <c r="F6229" s="8"/>
    </row>
    <row r="6230">
      <c r="A6230" s="10">
        <v>44810.5</v>
      </c>
      <c r="B6230" s="11">
        <v>370.56</v>
      </c>
      <c r="C6230" s="11">
        <v>384.70523</v>
      </c>
      <c r="D6230" s="11">
        <v>0.0367690088330745</v>
      </c>
      <c r="E6230" s="8">
        <f t="shared" si="1"/>
        <v>0.08074844054</v>
      </c>
      <c r="F6230" s="8"/>
    </row>
    <row r="6231">
      <c r="A6231" s="10">
        <v>44810.541666666664</v>
      </c>
      <c r="B6231" s="11">
        <v>374.43</v>
      </c>
      <c r="C6231" s="11">
        <v>386.96849</v>
      </c>
      <c r="D6231" s="11">
        <v>0.0324018371625037</v>
      </c>
      <c r="E6231" s="8">
        <f t="shared" si="1"/>
        <v>0.07806699071</v>
      </c>
      <c r="F6231" s="8"/>
    </row>
    <row r="6232">
      <c r="A6232" s="10">
        <v>44810.583333333336</v>
      </c>
      <c r="B6232" s="11">
        <v>352.66</v>
      </c>
      <c r="C6232" s="11">
        <v>386.39577</v>
      </c>
      <c r="D6232" s="11">
        <v>0.0873088491626085</v>
      </c>
      <c r="E6232" s="8">
        <f t="shared" si="1"/>
        <v>0.07542110392</v>
      </c>
      <c r="F6232" s="8"/>
    </row>
    <row r="6233">
      <c r="A6233" s="10">
        <v>44810.625</v>
      </c>
      <c r="B6233" s="11">
        <v>338.66</v>
      </c>
      <c r="C6233" s="11">
        <v>384.74881</v>
      </c>
      <c r="D6233" s="11">
        <v>0.119789350355625</v>
      </c>
      <c r="E6233" s="8">
        <f t="shared" si="1"/>
        <v>0.07331102467</v>
      </c>
      <c r="F6233" s="8"/>
    </row>
    <row r="6234">
      <c r="A6234" s="10">
        <v>44810.666666666664</v>
      </c>
      <c r="B6234" s="11">
        <v>344.32</v>
      </c>
      <c r="C6234" s="11">
        <v>381.87144</v>
      </c>
      <c r="D6234" s="11">
        <v>0.0983352931552043</v>
      </c>
      <c r="E6234" s="8">
        <f t="shared" si="1"/>
        <v>0.0703070248</v>
      </c>
      <c r="F6234" s="8"/>
    </row>
    <row r="6235">
      <c r="A6235" s="10">
        <v>44810.708333333336</v>
      </c>
      <c r="B6235" s="11">
        <v>350.7</v>
      </c>
      <c r="C6235" s="11">
        <v>379.21561</v>
      </c>
      <c r="D6235" s="11">
        <v>0.075196297958304</v>
      </c>
      <c r="E6235" s="8">
        <f t="shared" si="1"/>
        <v>0.06738982041</v>
      </c>
      <c r="F6235" s="8"/>
    </row>
    <row r="6236">
      <c r="A6236" s="10">
        <v>44810.75</v>
      </c>
      <c r="B6236" s="11">
        <v>356.87</v>
      </c>
      <c r="C6236" s="11">
        <v>376.96794</v>
      </c>
      <c r="D6236" s="11">
        <v>0.0533147195488295</v>
      </c>
      <c r="E6236" s="8">
        <f t="shared" si="1"/>
        <v>0.06547040059</v>
      </c>
      <c r="F6236" s="8"/>
    </row>
    <row r="6237">
      <c r="A6237" s="10">
        <v>44810.791666666664</v>
      </c>
      <c r="B6237" s="11">
        <v>360.25</v>
      </c>
      <c r="C6237" s="11">
        <v>374.88712</v>
      </c>
      <c r="D6237" s="11">
        <v>0.0390440727864963</v>
      </c>
      <c r="E6237" s="8">
        <f t="shared" si="1"/>
        <v>0.06417879868</v>
      </c>
      <c r="F6237" s="8"/>
    </row>
    <row r="6238">
      <c r="A6238" s="10">
        <v>44810.833333333336</v>
      </c>
      <c r="B6238" s="11">
        <v>358.74</v>
      </c>
      <c r="C6238" s="11">
        <v>371.82445</v>
      </c>
      <c r="D6238" s="11">
        <v>0.0351898590853829</v>
      </c>
      <c r="E6238" s="8">
        <f t="shared" si="1"/>
        <v>0.06343809725</v>
      </c>
      <c r="F6238" s="8"/>
    </row>
    <row r="6239">
      <c r="A6239" s="10">
        <v>44810.875</v>
      </c>
      <c r="B6239" s="11">
        <v>357.77</v>
      </c>
      <c r="C6239" s="11">
        <v>368.75318</v>
      </c>
      <c r="D6239" s="11">
        <v>0.0297846380606128</v>
      </c>
      <c r="E6239" s="8">
        <f t="shared" si="1"/>
        <v>0.06238675036</v>
      </c>
      <c r="F6239" s="8"/>
    </row>
    <row r="6240">
      <c r="A6240" s="10">
        <v>44810.916666666664</v>
      </c>
      <c r="B6240" s="11">
        <v>356.25</v>
      </c>
      <c r="C6240" s="11">
        <v>366.62191</v>
      </c>
      <c r="D6240" s="11">
        <v>0.028290480511653</v>
      </c>
      <c r="E6240" s="8">
        <f t="shared" si="1"/>
        <v>0.0613617466</v>
      </c>
      <c r="F6240" s="8"/>
    </row>
    <row r="6241">
      <c r="A6241" s="10">
        <v>44810.958333333336</v>
      </c>
      <c r="B6241" s="11">
        <v>356.26</v>
      </c>
      <c r="C6241" s="11">
        <v>365.48527</v>
      </c>
      <c r="D6241" s="11">
        <v>0.0252411540415842</v>
      </c>
      <c r="E6241" s="8">
        <f t="shared" si="1"/>
        <v>0.06000412134</v>
      </c>
      <c r="F6241" s="8"/>
    </row>
    <row r="6242">
      <c r="A6242" s="10">
        <v>44808.0</v>
      </c>
      <c r="B6242" s="11">
        <v>363.92</v>
      </c>
      <c r="C6242" s="11">
        <v>363.37734</v>
      </c>
      <c r="D6242" s="11">
        <v>0.00149337875608867</v>
      </c>
      <c r="E6242" s="8">
        <f t="shared" si="1"/>
        <v>0.05734073693</v>
      </c>
      <c r="F6242" s="8"/>
    </row>
    <row r="6243">
      <c r="A6243" s="10">
        <v>44808.041666666664</v>
      </c>
      <c r="B6243" s="11">
        <v>390.92</v>
      </c>
      <c r="C6243" s="11">
        <v>367.78831</v>
      </c>
      <c r="D6243" s="11">
        <v>0.0628940327113713</v>
      </c>
      <c r="E6243" s="8">
        <f t="shared" si="1"/>
        <v>0.05944329826</v>
      </c>
      <c r="F6243" s="8"/>
    </row>
    <row r="6244">
      <c r="A6244" s="10">
        <v>44808.083333333336</v>
      </c>
      <c r="B6244" s="11">
        <v>400.51</v>
      </c>
      <c r="C6244" s="11">
        <v>370.83412</v>
      </c>
      <c r="D6244" s="11">
        <v>0.0800246751836104</v>
      </c>
      <c r="E6244" s="8">
        <f t="shared" si="1"/>
        <v>0.06224435925</v>
      </c>
      <c r="F6244" s="8"/>
    </row>
    <row r="6245">
      <c r="A6245" s="10">
        <v>44808.125</v>
      </c>
      <c r="B6245" s="11">
        <v>394.22</v>
      </c>
      <c r="C6245" s="11">
        <v>372.55905</v>
      </c>
      <c r="D6245" s="11">
        <v>0.0581409846304901</v>
      </c>
      <c r="E6245" s="8">
        <f t="shared" si="1"/>
        <v>0.0635012986</v>
      </c>
      <c r="F6245" s="8"/>
    </row>
    <row r="6246">
      <c r="A6246" s="10">
        <v>44808.166666666664</v>
      </c>
      <c r="B6246" s="11">
        <v>385.06</v>
      </c>
      <c r="C6246" s="11">
        <v>374.07874</v>
      </c>
      <c r="D6246" s="11">
        <v>0.0293554774056393</v>
      </c>
      <c r="E6246" s="8">
        <f t="shared" si="1"/>
        <v>0.06193071733</v>
      </c>
      <c r="F6246" s="8"/>
    </row>
    <row r="6247">
      <c r="A6247" s="10">
        <v>44808.208333333336</v>
      </c>
      <c r="B6247" s="11">
        <v>376.34</v>
      </c>
      <c r="C6247" s="11">
        <v>375.6331</v>
      </c>
      <c r="D6247" s="11">
        <v>0.00188188953529377</v>
      </c>
      <c r="E6247" s="8">
        <f t="shared" si="1"/>
        <v>0.05780303445</v>
      </c>
      <c r="F6247" s="8"/>
    </row>
    <row r="6248">
      <c r="A6248" s="10">
        <v>44808.25</v>
      </c>
      <c r="B6248" s="11">
        <v>368.37</v>
      </c>
      <c r="C6248" s="11">
        <v>377.17732</v>
      </c>
      <c r="D6248" s="11">
        <v>0.0233506086739255</v>
      </c>
      <c r="E6248" s="8">
        <f t="shared" si="1"/>
        <v>0.05463877848</v>
      </c>
      <c r="F6248" s="8"/>
    </row>
    <row r="6249">
      <c r="A6249" s="10">
        <v>44808.291666666664</v>
      </c>
      <c r="B6249" s="11">
        <v>362.18</v>
      </c>
      <c r="C6249" s="11">
        <v>377.66639</v>
      </c>
      <c r="D6249" s="11">
        <v>0.041005475758645</v>
      </c>
      <c r="E6249" s="8">
        <f t="shared" si="1"/>
        <v>0.0524373765</v>
      </c>
      <c r="F6249" s="8"/>
    </row>
    <row r="6250">
      <c r="A6250" s="10">
        <v>44808.333333333336</v>
      </c>
      <c r="B6250" s="11">
        <v>354.44</v>
      </c>
      <c r="C6250" s="11">
        <v>377.21548</v>
      </c>
      <c r="D6250" s="11">
        <v>0.0603779038972632</v>
      </c>
      <c r="E6250" s="8">
        <f t="shared" si="1"/>
        <v>0.05043966483</v>
      </c>
      <c r="F6250" s="8"/>
    </row>
    <row r="6251">
      <c r="A6251" s="10">
        <v>44808.375</v>
      </c>
      <c r="B6251" s="11">
        <v>359.54</v>
      </c>
      <c r="C6251" s="11">
        <v>376.85212</v>
      </c>
      <c r="D6251" s="11">
        <v>0.0459387623983646</v>
      </c>
      <c r="E6251" s="8">
        <f t="shared" si="1"/>
        <v>0.04883963333</v>
      </c>
      <c r="F6251" s="8"/>
    </row>
    <row r="6252">
      <c r="A6252" s="10">
        <v>44808.416666666664</v>
      </c>
      <c r="B6252" s="11">
        <v>370.37</v>
      </c>
      <c r="C6252" s="11">
        <v>377.55127</v>
      </c>
      <c r="D6252" s="11">
        <v>0.0190206485068901</v>
      </c>
      <c r="E6252" s="8">
        <f t="shared" si="1"/>
        <v>0.04705496253</v>
      </c>
      <c r="F6252" s="8"/>
    </row>
    <row r="6253">
      <c r="A6253" s="10">
        <v>44808.458333333336</v>
      </c>
      <c r="B6253" s="11">
        <v>373.72</v>
      </c>
      <c r="C6253" s="11">
        <v>380.50068</v>
      </c>
      <c r="D6253" s="11">
        <v>0.0178204149332925</v>
      </c>
      <c r="E6253" s="8">
        <f t="shared" si="1"/>
        <v>0.04591540888</v>
      </c>
      <c r="F6253" s="8"/>
    </row>
    <row r="6254">
      <c r="A6254" s="10">
        <v>44808.5</v>
      </c>
      <c r="B6254" s="11">
        <v>373.77</v>
      </c>
      <c r="C6254" s="11">
        <v>383.56497</v>
      </c>
      <c r="D6254" s="11">
        <v>0.0255366646229451</v>
      </c>
      <c r="E6254" s="8">
        <f t="shared" si="1"/>
        <v>0.04544739454</v>
      </c>
      <c r="F6254" s="8"/>
    </row>
    <row r="6255">
      <c r="A6255" s="10">
        <v>44808.541666666664</v>
      </c>
      <c r="B6255" s="11">
        <v>372.0</v>
      </c>
      <c r="C6255" s="11">
        <v>385.18899</v>
      </c>
      <c r="D6255" s="11">
        <v>0.0342403088935641</v>
      </c>
      <c r="E6255" s="8">
        <f t="shared" si="1"/>
        <v>0.04552399752</v>
      </c>
      <c r="F6255" s="8"/>
    </row>
    <row r="6256">
      <c r="A6256" s="10">
        <v>44808.583333333336</v>
      </c>
      <c r="B6256" s="11">
        <v>347.98</v>
      </c>
      <c r="C6256" s="11">
        <v>384.19836</v>
      </c>
      <c r="D6256" s="11">
        <v>0.0942699495125381</v>
      </c>
      <c r="E6256" s="8">
        <f t="shared" si="1"/>
        <v>0.04581404337</v>
      </c>
      <c r="F6256" s="8"/>
    </row>
    <row r="6257">
      <c r="A6257" s="10">
        <v>44808.625</v>
      </c>
      <c r="B6257" s="11">
        <v>331.02</v>
      </c>
      <c r="C6257" s="11">
        <v>383.03268</v>
      </c>
      <c r="D6257" s="11">
        <v>0.135791755418885</v>
      </c>
      <c r="E6257" s="8">
        <f t="shared" si="1"/>
        <v>0.04648081025</v>
      </c>
      <c r="F6257" s="8"/>
    </row>
    <row r="6258">
      <c r="A6258" s="10">
        <v>44808.666666666664</v>
      </c>
      <c r="B6258" s="11">
        <v>328.52</v>
      </c>
      <c r="C6258" s="11">
        <v>380.84261</v>
      </c>
      <c r="D6258" s="11">
        <v>0.137386438980659</v>
      </c>
      <c r="E6258" s="8">
        <f t="shared" si="1"/>
        <v>0.04810794133</v>
      </c>
      <c r="F6258" s="8"/>
    </row>
    <row r="6259">
      <c r="A6259" s="10">
        <v>44808.708333333336</v>
      </c>
      <c r="B6259" s="11">
        <v>335.51</v>
      </c>
      <c r="C6259" s="11">
        <v>378.55941</v>
      </c>
      <c r="D6259" s="11">
        <v>0.113719032898957</v>
      </c>
      <c r="E6259" s="8">
        <f t="shared" si="1"/>
        <v>0.04971305528</v>
      </c>
      <c r="F6259" s="8"/>
    </row>
    <row r="6260">
      <c r="A6260" s="10">
        <v>44808.75</v>
      </c>
      <c r="B6260" s="11">
        <v>348.03</v>
      </c>
      <c r="C6260" s="11">
        <v>376.7757</v>
      </c>
      <c r="D6260" s="11">
        <v>0.076293932968607</v>
      </c>
      <c r="E6260" s="8">
        <f t="shared" si="1"/>
        <v>0.05067052251</v>
      </c>
      <c r="F6260" s="8"/>
    </row>
    <row r="6261">
      <c r="A6261" s="10">
        <v>44808.791666666664</v>
      </c>
      <c r="B6261" s="11">
        <v>352.5</v>
      </c>
      <c r="C6261" s="11">
        <v>375.46362</v>
      </c>
      <c r="D6261" s="11">
        <v>0.06116070579621</v>
      </c>
      <c r="E6261" s="8">
        <f t="shared" si="1"/>
        <v>0.05159204888</v>
      </c>
      <c r="F6261" s="8"/>
    </row>
    <row r="6262">
      <c r="A6262" s="10">
        <v>44808.833333333336</v>
      </c>
      <c r="B6262" s="11">
        <v>354.83</v>
      </c>
      <c r="C6262" s="11">
        <v>372.56913</v>
      </c>
      <c r="D6262" s="11">
        <v>0.0476129892994623</v>
      </c>
      <c r="E6262" s="8">
        <f t="shared" si="1"/>
        <v>0.05210967931</v>
      </c>
      <c r="F6262" s="8"/>
    </row>
    <row r="6263">
      <c r="A6263" s="10">
        <v>44808.875</v>
      </c>
      <c r="B6263" s="11">
        <v>346.59</v>
      </c>
      <c r="C6263" s="11">
        <v>369.02977</v>
      </c>
      <c r="D6263" s="11">
        <v>0.060807479028047</v>
      </c>
      <c r="E6263" s="8">
        <f t="shared" si="1"/>
        <v>0.05340229768</v>
      </c>
      <c r="F6263" s="8"/>
    </row>
    <row r="6264">
      <c r="A6264" s="10">
        <v>44808.916666666664</v>
      </c>
      <c r="B6264" s="11">
        <v>347.94</v>
      </c>
      <c r="C6264" s="11">
        <v>366.67514</v>
      </c>
      <c r="D6264" s="11">
        <v>0.0510946556125948</v>
      </c>
      <c r="E6264" s="8">
        <f t="shared" si="1"/>
        <v>0.05435247164</v>
      </c>
      <c r="F6264" s="8"/>
    </row>
    <row r="6265">
      <c r="A6265" s="10">
        <v>44808.958333333336</v>
      </c>
      <c r="B6265" s="11">
        <v>337.06</v>
      </c>
      <c r="C6265" s="11">
        <v>365.75457</v>
      </c>
      <c r="D6265" s="11">
        <v>0.0784530730538787</v>
      </c>
      <c r="E6265" s="8">
        <f t="shared" si="1"/>
        <v>0.05656963494</v>
      </c>
      <c r="F6265" s="8"/>
    </row>
    <row r="6266">
      <c r="A6266" s="10">
        <v>44809.0</v>
      </c>
      <c r="B6266" s="11">
        <v>331.14</v>
      </c>
      <c r="C6266" s="11">
        <v>369.49256</v>
      </c>
      <c r="D6266" s="11">
        <v>0.103797922209854</v>
      </c>
      <c r="E6266" s="8">
        <f t="shared" si="1"/>
        <v>0.06083232425</v>
      </c>
      <c r="F6266" s="8"/>
    </row>
    <row r="6267">
      <c r="A6267" s="10">
        <v>44809.041666666664</v>
      </c>
      <c r="B6267" s="11">
        <v>356.25</v>
      </c>
      <c r="C6267" s="11">
        <v>373.17125</v>
      </c>
      <c r="D6267" s="11">
        <v>0.0453444631653697</v>
      </c>
      <c r="E6267" s="8">
        <f t="shared" si="1"/>
        <v>0.06010109218</v>
      </c>
      <c r="F6267" s="8"/>
    </row>
    <row r="6268">
      <c r="A6268" s="10">
        <v>44809.083333333336</v>
      </c>
      <c r="B6268" s="11">
        <v>360.4</v>
      </c>
      <c r="C6268" s="11">
        <v>375.40863</v>
      </c>
      <c r="D6268" s="11">
        <v>0.0399794485278615</v>
      </c>
      <c r="E6268" s="8">
        <f t="shared" si="1"/>
        <v>0.05843254107</v>
      </c>
      <c r="F6268" s="8"/>
    </row>
    <row r="6269">
      <c r="A6269" s="10">
        <v>44809.125</v>
      </c>
      <c r="B6269" s="11">
        <v>360.77</v>
      </c>
      <c r="C6269" s="11">
        <v>376.29682</v>
      </c>
      <c r="D6269" s="11">
        <v>0.0412621610780554</v>
      </c>
      <c r="E6269" s="8">
        <f t="shared" si="1"/>
        <v>0.05772925676</v>
      </c>
      <c r="F6269" s="8"/>
    </row>
    <row r="6270">
      <c r="A6270" s="10">
        <v>44809.166666666664</v>
      </c>
      <c r="B6270" s="11">
        <v>354.89</v>
      </c>
      <c r="C6270" s="11">
        <v>377.01505</v>
      </c>
      <c r="D6270" s="11">
        <v>0.0586847925566896</v>
      </c>
      <c r="E6270" s="8">
        <f t="shared" si="1"/>
        <v>0.05895131156</v>
      </c>
      <c r="F6270" s="8"/>
    </row>
    <row r="6271">
      <c r="A6271" s="10">
        <v>44809.208333333336</v>
      </c>
      <c r="B6271" s="11">
        <v>337.49</v>
      </c>
      <c r="C6271" s="11">
        <v>378.20049</v>
      </c>
      <c r="D6271" s="11">
        <v>0.107642615693067</v>
      </c>
      <c r="E6271" s="8">
        <f t="shared" si="1"/>
        <v>0.06335800848</v>
      </c>
      <c r="F6271" s="8"/>
    </row>
    <row r="6272">
      <c r="A6272" s="10">
        <v>44809.25</v>
      </c>
      <c r="B6272" s="11">
        <v>322.57</v>
      </c>
      <c r="C6272" s="11">
        <v>380.00134</v>
      </c>
      <c r="D6272" s="11">
        <v>0.151134572314929</v>
      </c>
      <c r="E6272" s="8">
        <f t="shared" si="1"/>
        <v>0.0686823403</v>
      </c>
      <c r="F6272" s="8"/>
    </row>
    <row r="6273">
      <c r="A6273" s="10">
        <v>44809.291666666664</v>
      </c>
      <c r="B6273" s="11">
        <v>321.51</v>
      </c>
      <c r="C6273" s="11">
        <v>380.8009</v>
      </c>
      <c r="D6273" s="11">
        <v>0.155700524867457</v>
      </c>
      <c r="E6273" s="8">
        <f t="shared" si="1"/>
        <v>0.07346130068</v>
      </c>
      <c r="F6273" s="8"/>
    </row>
    <row r="6274">
      <c r="A6274" s="10">
        <v>44809.333333333336</v>
      </c>
      <c r="B6274" s="11">
        <v>319.2</v>
      </c>
      <c r="C6274" s="11">
        <v>380.61739</v>
      </c>
      <c r="D6274" s="11">
        <v>0.161362543103981</v>
      </c>
      <c r="E6274" s="8">
        <f t="shared" si="1"/>
        <v>0.07766899398</v>
      </c>
      <c r="F6274" s="8"/>
    </row>
    <row r="6275">
      <c r="A6275" s="10">
        <v>44809.375</v>
      </c>
      <c r="B6275" s="11">
        <v>316.99</v>
      </c>
      <c r="C6275" s="11">
        <v>380.30527</v>
      </c>
      <c r="D6275" s="11">
        <v>0.166485386857773</v>
      </c>
      <c r="E6275" s="8">
        <f t="shared" si="1"/>
        <v>0.08269177</v>
      </c>
      <c r="F6275" s="8"/>
    </row>
    <row r="6276">
      <c r="A6276" s="10">
        <v>44809.416666666664</v>
      </c>
      <c r="B6276" s="11">
        <v>324.71</v>
      </c>
      <c r="C6276" s="11">
        <v>380.37625</v>
      </c>
      <c r="D6276" s="11">
        <v>0.146345230544756</v>
      </c>
      <c r="E6276" s="8">
        <f t="shared" si="1"/>
        <v>0.08799696091</v>
      </c>
      <c r="F6276" s="8"/>
    </row>
    <row r="6277">
      <c r="A6277" s="10">
        <v>44809.458333333336</v>
      </c>
      <c r="B6277" s="11">
        <v>334.25</v>
      </c>
      <c r="C6277" s="11">
        <v>382.58333</v>
      </c>
      <c r="D6277" s="11">
        <v>0.126334124385398</v>
      </c>
      <c r="E6277" s="8">
        <f t="shared" si="1"/>
        <v>0.09251836547</v>
      </c>
      <c r="F6277" s="8"/>
    </row>
    <row r="6278">
      <c r="A6278" s="10">
        <v>44809.5</v>
      </c>
      <c r="B6278" s="11">
        <v>342.24</v>
      </c>
      <c r="C6278" s="11">
        <v>385.43309</v>
      </c>
      <c r="D6278" s="11">
        <v>0.112063782588049</v>
      </c>
      <c r="E6278" s="8">
        <f t="shared" si="1"/>
        <v>0.09612366206</v>
      </c>
      <c r="F6278" s="8"/>
    </row>
    <row r="6279">
      <c r="A6279" s="10">
        <v>44809.541666666664</v>
      </c>
      <c r="B6279" s="11">
        <v>349.37</v>
      </c>
      <c r="C6279" s="11">
        <v>387.29274</v>
      </c>
      <c r="D6279" s="11">
        <v>0.097917508084453</v>
      </c>
      <c r="E6279" s="8">
        <f t="shared" si="1"/>
        <v>0.09877687869</v>
      </c>
      <c r="F6279" s="8"/>
    </row>
    <row r="6280">
      <c r="A6280" s="10">
        <v>44809.583333333336</v>
      </c>
      <c r="B6280" s="11">
        <v>328.14</v>
      </c>
      <c r="C6280" s="11">
        <v>386.52457</v>
      </c>
      <c r="D6280" s="11">
        <v>0.151050087191093</v>
      </c>
      <c r="E6280" s="8">
        <f t="shared" si="1"/>
        <v>0.1011427178</v>
      </c>
      <c r="F6280" s="8"/>
    </row>
    <row r="6281">
      <c r="A6281" s="10">
        <v>44809.625</v>
      </c>
      <c r="B6281" s="11">
        <v>319.14</v>
      </c>
      <c r="C6281" s="11">
        <v>384.83154</v>
      </c>
      <c r="D6281" s="11">
        <v>0.170702068754551</v>
      </c>
      <c r="E6281" s="8">
        <f t="shared" si="1"/>
        <v>0.1025973141</v>
      </c>
      <c r="F6281" s="8"/>
    </row>
    <row r="6282">
      <c r="A6282" s="10">
        <v>44809.666666666664</v>
      </c>
      <c r="B6282" s="11">
        <v>316.61</v>
      </c>
      <c r="C6282" s="11">
        <v>381.80754</v>
      </c>
      <c r="D6282" s="11">
        <v>0.17076022123607</v>
      </c>
      <c r="E6282" s="8">
        <f t="shared" si="1"/>
        <v>0.1039878884</v>
      </c>
      <c r="F6282" s="8"/>
    </row>
    <row r="6283">
      <c r="A6283" s="10">
        <v>44809.708333333336</v>
      </c>
      <c r="B6283" s="11">
        <v>323.86</v>
      </c>
      <c r="C6283" s="11">
        <v>378.85071</v>
      </c>
      <c r="D6283" s="11">
        <v>0.14515139749903</v>
      </c>
      <c r="E6283" s="8">
        <f t="shared" si="1"/>
        <v>0.1052975703</v>
      </c>
      <c r="F6283" s="8"/>
    </row>
    <row r="6284">
      <c r="A6284" s="10">
        <v>44809.75</v>
      </c>
      <c r="B6284" s="11">
        <v>339.27</v>
      </c>
      <c r="C6284" s="11">
        <v>376.49183</v>
      </c>
      <c r="D6284" s="11">
        <v>0.0988649076395628</v>
      </c>
      <c r="E6284" s="8">
        <f t="shared" si="1"/>
        <v>0.1062380275</v>
      </c>
      <c r="F6284" s="8"/>
    </row>
    <row r="6285">
      <c r="A6285" s="10">
        <v>44809.791666666664</v>
      </c>
      <c r="B6285" s="11">
        <v>348.45</v>
      </c>
      <c r="C6285" s="11">
        <v>374.6728</v>
      </c>
      <c r="D6285" s="11">
        <v>0.0699885339955289</v>
      </c>
      <c r="E6285" s="8">
        <f t="shared" si="1"/>
        <v>0.1066058537</v>
      </c>
      <c r="F6285" s="8"/>
    </row>
    <row r="6286">
      <c r="A6286" s="10">
        <v>44809.833333333336</v>
      </c>
      <c r="B6286" s="11">
        <v>351.62</v>
      </c>
      <c r="C6286" s="11">
        <v>371.87344</v>
      </c>
      <c r="D6286" s="11">
        <v>0.0544632604038621</v>
      </c>
      <c r="E6286" s="8">
        <f t="shared" si="1"/>
        <v>0.1068912817</v>
      </c>
      <c r="F6286" s="8"/>
    </row>
    <row r="6287">
      <c r="A6287" s="10">
        <v>44809.875</v>
      </c>
      <c r="B6287" s="11">
        <v>347.46</v>
      </c>
      <c r="C6287" s="11">
        <v>368.89562</v>
      </c>
      <c r="D6287" s="11">
        <v>0.058107548146004</v>
      </c>
      <c r="E6287" s="8">
        <f t="shared" si="1"/>
        <v>0.1067787846</v>
      </c>
      <c r="F6287" s="8"/>
    </row>
    <row r="6288">
      <c r="A6288" s="10">
        <v>44809.916666666664</v>
      </c>
      <c r="B6288" s="11">
        <v>346.09</v>
      </c>
      <c r="C6288" s="11">
        <v>366.81771</v>
      </c>
      <c r="D6288" s="11">
        <v>0.0565068409592328</v>
      </c>
      <c r="E6288" s="8">
        <f t="shared" si="1"/>
        <v>0.1070042923</v>
      </c>
      <c r="F6288" s="8"/>
    </row>
    <row r="6289">
      <c r="A6289" s="10">
        <v>44809.958333333336</v>
      </c>
      <c r="B6289" s="11">
        <v>343.59</v>
      </c>
      <c r="C6289" s="11">
        <v>365.77357</v>
      </c>
      <c r="D6289" s="11">
        <v>0.0606483677866611</v>
      </c>
      <c r="E6289" s="8">
        <f t="shared" si="1"/>
        <v>0.1062624296</v>
      </c>
      <c r="F6289" s="8"/>
    </row>
    <row r="6290">
      <c r="A6290" s="10">
        <v>44810.0</v>
      </c>
      <c r="B6290" s="11">
        <v>350.48</v>
      </c>
      <c r="C6290" s="11">
        <v>381.13026</v>
      </c>
      <c r="D6290" s="11">
        <v>0.0804193820768783</v>
      </c>
      <c r="E6290" s="8">
        <f t="shared" si="1"/>
        <v>0.1052883237</v>
      </c>
      <c r="F6290" s="8"/>
    </row>
    <row r="6291">
      <c r="A6291" s="10">
        <v>44810.041666666664</v>
      </c>
      <c r="B6291" s="11">
        <v>373.28</v>
      </c>
      <c r="C6291" s="11">
        <v>382.76984</v>
      </c>
      <c r="D6291" s="11">
        <v>0.0247925489636278</v>
      </c>
      <c r="E6291" s="8">
        <f t="shared" si="1"/>
        <v>0.104431994</v>
      </c>
      <c r="F6291" s="8"/>
    </row>
    <row r="6292">
      <c r="A6292" s="10">
        <v>44810.083333333336</v>
      </c>
      <c r="B6292" s="11">
        <v>374.52</v>
      </c>
      <c r="C6292" s="11">
        <v>381.21025</v>
      </c>
      <c r="D6292" s="11">
        <v>0.0175500265273559</v>
      </c>
      <c r="E6292" s="8">
        <f t="shared" si="1"/>
        <v>0.1034974347</v>
      </c>
      <c r="F6292" s="8"/>
    </row>
    <row r="6293">
      <c r="A6293" s="10">
        <v>44810.125</v>
      </c>
      <c r="B6293" s="11">
        <v>368.76</v>
      </c>
      <c r="C6293" s="11">
        <v>376.97611</v>
      </c>
      <c r="D6293" s="11">
        <v>0.0217947763321129</v>
      </c>
      <c r="E6293" s="8">
        <f t="shared" si="1"/>
        <v>0.1026862937</v>
      </c>
      <c r="F6293" s="8"/>
    </row>
    <row r="6294">
      <c r="A6294" s="10">
        <v>44810.166666666664</v>
      </c>
      <c r="B6294" s="11">
        <v>353.8</v>
      </c>
      <c r="C6294" s="11">
        <v>372.30167</v>
      </c>
      <c r="D6294" s="11">
        <v>0.0496953720352637</v>
      </c>
      <c r="E6294" s="8">
        <f t="shared" si="1"/>
        <v>0.1023117345</v>
      </c>
      <c r="F6294" s="8"/>
    </row>
    <row r="6295">
      <c r="A6295" s="10">
        <v>44810.208333333336</v>
      </c>
      <c r="B6295" s="11">
        <v>341.25</v>
      </c>
      <c r="C6295" s="11">
        <v>368.72752</v>
      </c>
      <c r="D6295" s="11">
        <v>0.0745198514068058</v>
      </c>
      <c r="E6295" s="8">
        <f t="shared" si="1"/>
        <v>0.1009316193</v>
      </c>
      <c r="F6295" s="8"/>
    </row>
    <row r="6296">
      <c r="A6296" s="10">
        <v>44810.25</v>
      </c>
      <c r="B6296" s="11">
        <v>342.76</v>
      </c>
      <c r="C6296" s="11">
        <v>366.57087</v>
      </c>
      <c r="D6296" s="11">
        <v>0.0649557069278309</v>
      </c>
      <c r="E6296" s="8">
        <f t="shared" si="1"/>
        <v>0.09734083326</v>
      </c>
      <c r="F6296" s="8"/>
    </row>
    <row r="6297">
      <c r="A6297" s="10">
        <v>44810.291666666664</v>
      </c>
      <c r="B6297" s="11">
        <v>344.7</v>
      </c>
      <c r="C6297" s="11">
        <v>364.23655</v>
      </c>
      <c r="D6297" s="11">
        <v>0.0536369839874664</v>
      </c>
      <c r="E6297" s="8">
        <f t="shared" si="1"/>
        <v>0.09308818573</v>
      </c>
      <c r="F6297" s="8"/>
    </row>
    <row r="6298">
      <c r="A6298" s="10">
        <v>44810.333333333336</v>
      </c>
      <c r="B6298" s="11">
        <v>338.33</v>
      </c>
      <c r="C6298" s="11">
        <v>362.29135</v>
      </c>
      <c r="D6298" s="11">
        <v>0.0661383441807264</v>
      </c>
      <c r="E6298" s="8">
        <f t="shared" si="1"/>
        <v>0.08912051077</v>
      </c>
      <c r="F6298" s="8"/>
    </row>
    <row r="6299">
      <c r="A6299" s="10">
        <v>44810.375</v>
      </c>
      <c r="B6299" s="11">
        <v>346.87</v>
      </c>
      <c r="C6299" s="11">
        <v>362.27737</v>
      </c>
      <c r="D6299" s="11">
        <v>0.0425292090422319</v>
      </c>
      <c r="E6299" s="8">
        <f t="shared" si="1"/>
        <v>0.08395567003</v>
      </c>
      <c r="F6299" s="8"/>
    </row>
    <row r="6300">
      <c r="A6300" s="10">
        <v>44810.416666666664</v>
      </c>
      <c r="B6300" s="11">
        <v>355.5</v>
      </c>
      <c r="C6300" s="11">
        <v>364.63243</v>
      </c>
      <c r="D6300" s="11">
        <v>0.0250455780907913</v>
      </c>
      <c r="E6300" s="8">
        <f t="shared" si="1"/>
        <v>0.07890151784</v>
      </c>
      <c r="F6300" s="8"/>
    </row>
    <row r="6301">
      <c r="A6301" s="10">
        <v>44810.458333333336</v>
      </c>
      <c r="B6301" s="11">
        <v>364.18</v>
      </c>
      <c r="C6301" s="11">
        <v>370.06335</v>
      </c>
      <c r="D6301" s="11">
        <v>0.0158982239122031</v>
      </c>
      <c r="E6301" s="8">
        <f t="shared" si="1"/>
        <v>0.07430002199</v>
      </c>
      <c r="F6301" s="8"/>
    </row>
    <row r="6302">
      <c r="A6302" s="10">
        <v>44810.5</v>
      </c>
      <c r="B6302" s="11">
        <v>370.56</v>
      </c>
      <c r="C6302" s="11">
        <v>375.89209</v>
      </c>
      <c r="D6302" s="11">
        <v>0.0141851614914269</v>
      </c>
      <c r="E6302" s="8">
        <f t="shared" si="1"/>
        <v>0.07022174611</v>
      </c>
      <c r="F6302" s="8"/>
    </row>
    <row r="6303">
      <c r="A6303" s="10">
        <v>44810.541666666664</v>
      </c>
      <c r="B6303" s="11">
        <v>374.43</v>
      </c>
      <c r="C6303" s="11">
        <v>379.17695</v>
      </c>
      <c r="D6303" s="11">
        <v>0.0125190890427278</v>
      </c>
      <c r="E6303" s="8">
        <f t="shared" si="1"/>
        <v>0.06666347865</v>
      </c>
      <c r="F6303" s="8"/>
    </row>
    <row r="6304">
      <c r="A6304" s="10">
        <v>44810.583333333336</v>
      </c>
      <c r="B6304" s="11">
        <v>352.66</v>
      </c>
      <c r="C6304" s="11">
        <v>378.31687</v>
      </c>
      <c r="D6304" s="11">
        <v>0.0678184665674569</v>
      </c>
      <c r="E6304" s="8">
        <f t="shared" si="1"/>
        <v>0.06319549446</v>
      </c>
      <c r="F6304" s="8"/>
    </row>
    <row r="6305">
      <c r="A6305" s="10">
        <v>44810.625</v>
      </c>
      <c r="B6305" s="11">
        <v>338.66</v>
      </c>
      <c r="C6305" s="11">
        <v>375.95392</v>
      </c>
      <c r="D6305" s="11">
        <v>0.0991981144923291</v>
      </c>
      <c r="E6305" s="8">
        <f t="shared" si="1"/>
        <v>0.06021616303</v>
      </c>
      <c r="F6305" s="8"/>
    </row>
    <row r="6306">
      <c r="A6306" s="10">
        <v>44810.666666666664</v>
      </c>
      <c r="B6306" s="11">
        <v>344.32</v>
      </c>
      <c r="C6306" s="11">
        <v>372.83841</v>
      </c>
      <c r="D6306" s="11">
        <v>0.0764900000512286</v>
      </c>
      <c r="E6306" s="8">
        <f t="shared" si="1"/>
        <v>0.05628823715</v>
      </c>
      <c r="F6306" s="8"/>
    </row>
    <row r="6307">
      <c r="A6307" s="10">
        <v>44810.708333333336</v>
      </c>
      <c r="B6307" s="11">
        <v>350.7</v>
      </c>
      <c r="C6307" s="11">
        <v>370.50808</v>
      </c>
      <c r="D6307" s="11">
        <v>0.0534619379960621</v>
      </c>
      <c r="E6307" s="8">
        <f t="shared" si="1"/>
        <v>0.052467843</v>
      </c>
      <c r="F6307" s="8"/>
    </row>
    <row r="6308">
      <c r="A6308" s="10">
        <v>44810.75</v>
      </c>
      <c r="B6308" s="11">
        <v>356.87</v>
      </c>
      <c r="C6308" s="11">
        <v>368.47902</v>
      </c>
      <c r="D6308" s="11">
        <v>0.0315052401083784</v>
      </c>
      <c r="E6308" s="8">
        <f t="shared" si="1"/>
        <v>0.04966119019</v>
      </c>
      <c r="F6308" s="8"/>
    </row>
    <row r="6309">
      <c r="A6309" s="10">
        <v>44810.791666666664</v>
      </c>
      <c r="B6309" s="11">
        <v>360.25</v>
      </c>
      <c r="C6309" s="11">
        <v>366.16819</v>
      </c>
      <c r="D6309" s="11">
        <v>0.0161624907941893</v>
      </c>
      <c r="E6309" s="8">
        <f t="shared" si="1"/>
        <v>0.04741843839</v>
      </c>
      <c r="F6309" s="8"/>
    </row>
    <row r="6310">
      <c r="A6310" s="10">
        <v>44810.833333333336</v>
      </c>
      <c r="B6310" s="11">
        <v>358.74</v>
      </c>
      <c r="C6310" s="11">
        <v>363.29709</v>
      </c>
      <c r="D6310" s="11">
        <v>0.0125437008042096</v>
      </c>
      <c r="E6310" s="8">
        <f t="shared" si="1"/>
        <v>0.04567179007</v>
      </c>
      <c r="F6310" s="8"/>
    </row>
    <row r="6311">
      <c r="A6311" s="10">
        <v>44810.875</v>
      </c>
      <c r="B6311" s="11">
        <v>357.77</v>
      </c>
      <c r="C6311" s="11">
        <v>361.45148</v>
      </c>
      <c r="D6311" s="11">
        <v>0.0101852674666044</v>
      </c>
      <c r="E6311" s="8">
        <f t="shared" si="1"/>
        <v>0.04367502838</v>
      </c>
      <c r="F6311" s="8"/>
    </row>
    <row r="6312">
      <c r="A6312" s="10">
        <v>44810.916666666664</v>
      </c>
      <c r="B6312" s="11">
        <v>356.25</v>
      </c>
      <c r="C6312" s="11">
        <v>361.48528</v>
      </c>
      <c r="D6312" s="11">
        <v>0.0144826920753176</v>
      </c>
      <c r="E6312" s="8">
        <f t="shared" si="1"/>
        <v>0.04192402217</v>
      </c>
      <c r="F6312" s="8"/>
    </row>
    <row r="6313">
      <c r="A6313" s="10">
        <v>44810.958333333336</v>
      </c>
      <c r="B6313" s="11">
        <v>356.26</v>
      </c>
      <c r="C6313" s="11">
        <v>362.81002</v>
      </c>
      <c r="D6313" s="11">
        <v>0.0180535807693514</v>
      </c>
      <c r="E6313" s="8">
        <f t="shared" si="1"/>
        <v>0.04014923938</v>
      </c>
      <c r="F6313" s="8"/>
    </row>
    <row r="6314">
      <c r="A6314" s="10">
        <v>44811.0</v>
      </c>
      <c r="B6314" s="11">
        <v>368.07</v>
      </c>
      <c r="C6314" s="11">
        <v>380.08835</v>
      </c>
      <c r="D6314" s="11">
        <v>0.0316198852187918</v>
      </c>
      <c r="E6314" s="8">
        <f t="shared" si="1"/>
        <v>0.03811592701</v>
      </c>
      <c r="F6314" s="8"/>
    </row>
    <row r="6315">
      <c r="A6315" s="10">
        <v>44811.041666666664</v>
      </c>
      <c r="B6315" s="11">
        <v>390.08</v>
      </c>
      <c r="C6315" s="11">
        <v>383.17417</v>
      </c>
      <c r="D6315" s="11">
        <v>0.0180226918740372</v>
      </c>
      <c r="E6315" s="8">
        <f t="shared" si="1"/>
        <v>0.03783384963</v>
      </c>
      <c r="F6315" s="8"/>
    </row>
    <row r="6316">
      <c r="A6316" s="10">
        <v>44811.083333333336</v>
      </c>
      <c r="B6316" s="11">
        <v>392.89</v>
      </c>
      <c r="C6316" s="11">
        <v>384.96886</v>
      </c>
      <c r="D6316" s="11">
        <v>0.0205760538657593</v>
      </c>
      <c r="E6316" s="8">
        <f t="shared" si="1"/>
        <v>0.03795993411</v>
      </c>
      <c r="F6316" s="8"/>
    </row>
    <row r="6317">
      <c r="A6317" s="10">
        <v>44811.125</v>
      </c>
      <c r="B6317" s="11">
        <v>387.18</v>
      </c>
      <c r="C6317" s="11">
        <v>385.7097</v>
      </c>
      <c r="D6317" s="11">
        <v>0.00381193420855116</v>
      </c>
      <c r="E6317" s="8">
        <f t="shared" si="1"/>
        <v>0.03721064902</v>
      </c>
      <c r="F6317" s="8"/>
    </row>
    <row r="6318">
      <c r="A6318" s="10">
        <v>44811.166666666664</v>
      </c>
      <c r="B6318" s="11">
        <v>373.46</v>
      </c>
      <c r="C6318" s="11">
        <v>386.42755</v>
      </c>
      <c r="D6318" s="11">
        <v>0.0335575193849403</v>
      </c>
      <c r="E6318" s="8">
        <f t="shared" si="1"/>
        <v>0.03653823849</v>
      </c>
      <c r="F6318" s="8"/>
    </row>
    <row r="6319">
      <c r="A6319" s="10">
        <v>44811.208333333336</v>
      </c>
      <c r="B6319" s="11">
        <v>367.99</v>
      </c>
      <c r="C6319" s="11">
        <v>387.26765</v>
      </c>
      <c r="D6319" s="11">
        <v>0.0497786220976629</v>
      </c>
      <c r="E6319" s="8">
        <f t="shared" si="1"/>
        <v>0.03550735394</v>
      </c>
      <c r="F6319" s="8"/>
    </row>
    <row r="6320">
      <c r="A6320" s="10">
        <v>44811.25</v>
      </c>
      <c r="B6320" s="11">
        <v>367.53</v>
      </c>
      <c r="C6320" s="11">
        <v>388.15144</v>
      </c>
      <c r="D6320" s="11">
        <v>0.0531273051569768</v>
      </c>
      <c r="E6320" s="8">
        <f t="shared" si="1"/>
        <v>0.03501450386</v>
      </c>
      <c r="F6320" s="8"/>
    </row>
    <row r="6321">
      <c r="A6321" s="10">
        <v>44811.291666666664</v>
      </c>
      <c r="B6321" s="11">
        <v>366.21</v>
      </c>
      <c r="C6321" s="11">
        <v>387.32826</v>
      </c>
      <c r="D6321" s="11">
        <v>0.0545229000331657</v>
      </c>
      <c r="E6321" s="8">
        <f t="shared" si="1"/>
        <v>0.03505141703</v>
      </c>
      <c r="F6321" s="8"/>
    </row>
    <row r="6322">
      <c r="A6322" s="10">
        <v>44811.333333333336</v>
      </c>
      <c r="B6322" s="11">
        <v>374.88</v>
      </c>
      <c r="C6322" s="11">
        <v>385.27911</v>
      </c>
      <c r="D6322" s="11">
        <v>0.0269911078231051</v>
      </c>
      <c r="E6322" s="8">
        <f t="shared" si="1"/>
        <v>0.03342028218</v>
      </c>
      <c r="F6322" s="8"/>
    </row>
    <row r="6323">
      <c r="A6323" s="10">
        <v>44811.375</v>
      </c>
      <c r="B6323" s="11">
        <v>384.07</v>
      </c>
      <c r="C6323" s="11">
        <v>383.63668</v>
      </c>
      <c r="D6323" s="11">
        <v>0.00112950617756357</v>
      </c>
      <c r="E6323" s="8">
        <f t="shared" si="1"/>
        <v>0.03169529456</v>
      </c>
      <c r="F6323" s="8"/>
    </row>
    <row r="6324">
      <c r="A6324" s="10">
        <v>44811.416666666664</v>
      </c>
      <c r="B6324" s="11">
        <v>388.37</v>
      </c>
      <c r="C6324" s="11">
        <v>383.07106</v>
      </c>
      <c r="D6324" s="11">
        <v>0.0138327860110341</v>
      </c>
      <c r="E6324" s="8">
        <f t="shared" si="1"/>
        <v>0.03122809489</v>
      </c>
      <c r="F6324" s="8"/>
    </row>
    <row r="6325">
      <c r="A6325" s="10">
        <v>44811.458333333336</v>
      </c>
      <c r="B6325" s="11">
        <v>393.14</v>
      </c>
      <c r="C6325" s="11">
        <v>385.18895</v>
      </c>
      <c r="D6325" s="11">
        <v>0.0206419472832748</v>
      </c>
      <c r="E6325" s="8">
        <f t="shared" si="1"/>
        <v>0.03142575003</v>
      </c>
      <c r="F6325" s="8"/>
    </row>
    <row r="6326">
      <c r="A6326" s="10">
        <v>44811.5</v>
      </c>
      <c r="B6326" s="11">
        <v>396.02</v>
      </c>
      <c r="C6326" s="11">
        <v>388.31019</v>
      </c>
      <c r="D6326" s="11">
        <v>0.0198547712590287</v>
      </c>
      <c r="E6326" s="8">
        <f t="shared" si="1"/>
        <v>0.03166198377</v>
      </c>
      <c r="F6326" s="8"/>
    </row>
    <row r="6327">
      <c r="A6327" s="10">
        <v>44811.541666666664</v>
      </c>
      <c r="B6327" s="11">
        <v>394.36</v>
      </c>
      <c r="C6327" s="11">
        <v>390.25435</v>
      </c>
      <c r="D6327" s="11">
        <v>0.0105204464729221</v>
      </c>
      <c r="E6327" s="8">
        <f t="shared" si="1"/>
        <v>0.031578707</v>
      </c>
      <c r="F6327" s="8"/>
    </row>
    <row r="6328">
      <c r="A6328" s="10">
        <v>44811.583333333336</v>
      </c>
      <c r="B6328" s="11">
        <v>365.14</v>
      </c>
      <c r="C6328" s="11">
        <v>389.00243</v>
      </c>
      <c r="D6328" s="11">
        <v>0.0613426245177954</v>
      </c>
      <c r="E6328" s="8">
        <f t="shared" si="1"/>
        <v>0.03130888025</v>
      </c>
      <c r="F6328" s="8"/>
    </row>
    <row r="6329">
      <c r="A6329" s="10">
        <v>44811.625</v>
      </c>
      <c r="B6329" s="11">
        <v>343.14</v>
      </c>
      <c r="C6329" s="11">
        <v>386.8563</v>
      </c>
      <c r="D6329" s="11">
        <v>0.113003975894925</v>
      </c>
      <c r="E6329" s="8">
        <f t="shared" si="1"/>
        <v>0.03188412447</v>
      </c>
      <c r="F6329" s="8"/>
    </row>
    <row r="6330">
      <c r="A6330" s="10">
        <v>44811.666666666664</v>
      </c>
      <c r="B6330" s="11">
        <v>339.42</v>
      </c>
      <c r="C6330" s="11">
        <v>383.7706</v>
      </c>
      <c r="D6330" s="11">
        <v>0.115565392450594</v>
      </c>
      <c r="E6330" s="8">
        <f t="shared" si="1"/>
        <v>0.03351226582</v>
      </c>
      <c r="F6330" s="8"/>
    </row>
    <row r="6331">
      <c r="A6331" s="10">
        <v>44811.708333333336</v>
      </c>
      <c r="B6331" s="11">
        <v>327.17</v>
      </c>
      <c r="C6331" s="11">
        <v>381.01381</v>
      </c>
      <c r="D6331" s="11">
        <v>0.141317213672648</v>
      </c>
      <c r="E6331" s="8">
        <f t="shared" si="1"/>
        <v>0.03717290231</v>
      </c>
      <c r="F6331" s="8"/>
    </row>
    <row r="6332">
      <c r="A6332" s="10">
        <v>44811.75</v>
      </c>
      <c r="B6332" s="11">
        <v>329.77</v>
      </c>
      <c r="C6332" s="11">
        <v>378.66737</v>
      </c>
      <c r="D6332" s="11">
        <v>0.129130138675534</v>
      </c>
      <c r="E6332" s="8">
        <f t="shared" si="1"/>
        <v>0.04124060642</v>
      </c>
      <c r="F6332" s="8"/>
    </row>
    <row r="6333">
      <c r="A6333" s="10">
        <v>44811.791666666664</v>
      </c>
      <c r="B6333" s="11">
        <v>334.86</v>
      </c>
      <c r="C6333" s="11">
        <v>376.35305</v>
      </c>
      <c r="D6333" s="11">
        <v>0.110250335423082</v>
      </c>
      <c r="E6333" s="8">
        <f t="shared" si="1"/>
        <v>0.04516093328</v>
      </c>
      <c r="F6333" s="8"/>
    </row>
    <row r="6334">
      <c r="A6334" s="10">
        <v>44811.833333333336</v>
      </c>
      <c r="B6334" s="11">
        <v>333.39</v>
      </c>
      <c r="C6334" s="11">
        <v>372.89082</v>
      </c>
      <c r="D6334" s="11">
        <v>0.105931328639305</v>
      </c>
      <c r="E6334" s="8">
        <f t="shared" si="1"/>
        <v>0.04905208444</v>
      </c>
      <c r="F6334" s="8"/>
    </row>
    <row r="6335">
      <c r="A6335" s="10">
        <v>44811.875</v>
      </c>
      <c r="B6335" s="11">
        <v>334.46</v>
      </c>
      <c r="C6335" s="11">
        <v>369.43311</v>
      </c>
      <c r="D6335" s="11">
        <v>0.0946669614967646</v>
      </c>
      <c r="E6335" s="8">
        <f t="shared" si="1"/>
        <v>0.05257215502</v>
      </c>
      <c r="F6335" s="8"/>
    </row>
    <row r="6336">
      <c r="A6336" s="10">
        <v>44811.916666666664</v>
      </c>
      <c r="B6336" s="11">
        <v>336.29</v>
      </c>
      <c r="C6336" s="11">
        <v>367.14463</v>
      </c>
      <c r="D6336" s="11">
        <v>0.0840394424398907</v>
      </c>
      <c r="E6336" s="8">
        <f t="shared" si="1"/>
        <v>0.05547035295</v>
      </c>
      <c r="F6336" s="8"/>
    </row>
    <row r="6337">
      <c r="A6337" s="10">
        <v>44811.958333333336</v>
      </c>
      <c r="B6337" s="11">
        <v>343.66</v>
      </c>
      <c r="C6337" s="11">
        <v>366.00321</v>
      </c>
      <c r="D6337" s="11">
        <v>0.0610464864502144</v>
      </c>
      <c r="E6337" s="8">
        <f t="shared" si="1"/>
        <v>0.05726172402</v>
      </c>
      <c r="F6337" s="8"/>
    </row>
    <row r="6338">
      <c r="A6338" s="10">
        <v>44809.0</v>
      </c>
      <c r="B6338" s="11">
        <v>331.14</v>
      </c>
      <c r="C6338" s="11">
        <v>342.59805</v>
      </c>
      <c r="D6338" s="11">
        <v>0.0334445861557005</v>
      </c>
      <c r="E6338" s="8">
        <f t="shared" si="1"/>
        <v>0.05733775323</v>
      </c>
      <c r="F6338" s="8"/>
    </row>
    <row r="6339">
      <c r="A6339" s="10">
        <v>44809.041666666664</v>
      </c>
      <c r="B6339" s="11">
        <v>356.25</v>
      </c>
      <c r="C6339" s="11">
        <v>348.56031</v>
      </c>
      <c r="D6339" s="11">
        <v>0.0220612897664682</v>
      </c>
      <c r="E6339" s="8">
        <f t="shared" si="1"/>
        <v>0.05750602814</v>
      </c>
      <c r="F6339" s="8"/>
    </row>
    <row r="6340">
      <c r="A6340" s="10">
        <v>44809.083333333336</v>
      </c>
      <c r="B6340" s="11">
        <v>360.4</v>
      </c>
      <c r="C6340" s="11">
        <v>353.18036</v>
      </c>
      <c r="D6340" s="11">
        <v>0.0204417935357446</v>
      </c>
      <c r="E6340" s="8">
        <f t="shared" si="1"/>
        <v>0.05750043396</v>
      </c>
      <c r="F6340" s="8"/>
    </row>
    <row r="6341">
      <c r="A6341" s="10">
        <v>44809.125</v>
      </c>
      <c r="B6341" s="11">
        <v>360.77</v>
      </c>
      <c r="C6341" s="11">
        <v>356.0069</v>
      </c>
      <c r="D6341" s="11">
        <v>0.0133792350653878</v>
      </c>
      <c r="E6341" s="8">
        <f t="shared" si="1"/>
        <v>0.0578990715</v>
      </c>
      <c r="F6341" s="8"/>
    </row>
    <row r="6342">
      <c r="A6342" s="10">
        <v>44809.166666666664</v>
      </c>
      <c r="B6342" s="11">
        <v>354.89</v>
      </c>
      <c r="C6342" s="11">
        <v>358.24394</v>
      </c>
      <c r="D6342" s="11">
        <v>0.00936216813604724</v>
      </c>
      <c r="E6342" s="8">
        <f t="shared" si="1"/>
        <v>0.05689093186</v>
      </c>
      <c r="F6342" s="8"/>
    </row>
    <row r="6343">
      <c r="A6343" s="10">
        <v>44809.208333333336</v>
      </c>
      <c r="B6343" s="11">
        <v>337.49</v>
      </c>
      <c r="C6343" s="11">
        <v>360.74382</v>
      </c>
      <c r="D6343" s="11">
        <v>0.0644607577754208</v>
      </c>
      <c r="E6343" s="8">
        <f t="shared" si="1"/>
        <v>0.05750268751</v>
      </c>
      <c r="F6343" s="8"/>
    </row>
    <row r="6344">
      <c r="A6344" s="10">
        <v>44809.25</v>
      </c>
      <c r="B6344" s="11">
        <v>322.57</v>
      </c>
      <c r="C6344" s="11">
        <v>363.49547</v>
      </c>
      <c r="D6344" s="11">
        <v>0.112588665822988</v>
      </c>
      <c r="E6344" s="8">
        <f t="shared" si="1"/>
        <v>0.05998024421</v>
      </c>
      <c r="F6344" s="8"/>
    </row>
    <row r="6345">
      <c r="A6345" s="10">
        <v>44809.291666666664</v>
      </c>
      <c r="B6345" s="11">
        <v>321.51</v>
      </c>
      <c r="C6345" s="11">
        <v>365.37356</v>
      </c>
      <c r="D6345" s="11">
        <v>0.120051270267065</v>
      </c>
      <c r="E6345" s="8">
        <f t="shared" si="1"/>
        <v>0.06271059297</v>
      </c>
      <c r="F6345" s="8"/>
    </row>
    <row r="6346">
      <c r="A6346" s="10">
        <v>44809.333333333336</v>
      </c>
      <c r="B6346" s="11">
        <v>319.2</v>
      </c>
      <c r="C6346" s="11">
        <v>366.37159</v>
      </c>
      <c r="D6346" s="11">
        <v>0.128753405797649</v>
      </c>
      <c r="E6346" s="8">
        <f t="shared" si="1"/>
        <v>0.06695068872</v>
      </c>
      <c r="F6346" s="8"/>
    </row>
    <row r="6347">
      <c r="A6347" s="10">
        <v>44809.375</v>
      </c>
      <c r="B6347" s="11">
        <v>316.99</v>
      </c>
      <c r="C6347" s="11">
        <v>367.49212</v>
      </c>
      <c r="D6347" s="11">
        <v>0.137423681356759</v>
      </c>
      <c r="E6347" s="8">
        <f t="shared" si="1"/>
        <v>0.07262961268</v>
      </c>
      <c r="F6347" s="8"/>
    </row>
    <row r="6348">
      <c r="A6348" s="10">
        <v>44809.416666666664</v>
      </c>
      <c r="B6348" s="11">
        <v>324.71</v>
      </c>
      <c r="C6348" s="11">
        <v>369.23469</v>
      </c>
      <c r="D6348" s="11">
        <v>0.120586421606268</v>
      </c>
      <c r="E6348" s="8">
        <f t="shared" si="1"/>
        <v>0.07707768083</v>
      </c>
      <c r="F6348" s="8"/>
    </row>
    <row r="6349">
      <c r="A6349" s="10">
        <v>44809.458333333336</v>
      </c>
      <c r="B6349" s="11">
        <v>334.25</v>
      </c>
      <c r="C6349" s="11">
        <v>372.41041</v>
      </c>
      <c r="D6349" s="11">
        <v>0.102468698444815</v>
      </c>
      <c r="E6349" s="8">
        <f t="shared" si="1"/>
        <v>0.0804871288</v>
      </c>
      <c r="F6349" s="8"/>
    </row>
    <row r="6350">
      <c r="A6350" s="10">
        <v>44809.5</v>
      </c>
      <c r="B6350" s="11">
        <v>342.24</v>
      </c>
      <c r="C6350" s="11">
        <v>375.3401</v>
      </c>
      <c r="D6350" s="11">
        <v>0.088186953645507</v>
      </c>
      <c r="E6350" s="8">
        <f t="shared" si="1"/>
        <v>0.08333430306</v>
      </c>
      <c r="F6350" s="8"/>
    </row>
    <row r="6351">
      <c r="A6351" s="10">
        <v>44809.541666666664</v>
      </c>
      <c r="B6351" s="11">
        <v>349.37</v>
      </c>
      <c r="C6351" s="11">
        <v>376.94322</v>
      </c>
      <c r="D6351" s="11">
        <v>0.0731495316456414</v>
      </c>
      <c r="E6351" s="8">
        <f t="shared" si="1"/>
        <v>0.08594384828</v>
      </c>
      <c r="F6351" s="8"/>
    </row>
    <row r="6352">
      <c r="A6352" s="10">
        <v>44809.583333333336</v>
      </c>
      <c r="B6352" s="11">
        <v>328.14</v>
      </c>
      <c r="C6352" s="11">
        <v>376.09607</v>
      </c>
      <c r="D6352" s="11">
        <v>0.127510159837618</v>
      </c>
      <c r="E6352" s="8">
        <f t="shared" si="1"/>
        <v>0.08870082892</v>
      </c>
      <c r="F6352" s="8"/>
    </row>
    <row r="6353">
      <c r="A6353" s="10">
        <v>44809.625</v>
      </c>
      <c r="B6353" s="11">
        <v>319.14</v>
      </c>
      <c r="C6353" s="11">
        <v>374.59861</v>
      </c>
      <c r="D6353" s="11">
        <v>0.14804809339789</v>
      </c>
      <c r="E6353" s="8">
        <f t="shared" si="1"/>
        <v>0.09016100048</v>
      </c>
      <c r="F6353" s="8"/>
    </row>
    <row r="6354">
      <c r="A6354" s="10">
        <v>44809.666666666664</v>
      </c>
      <c r="B6354" s="11">
        <v>316.61</v>
      </c>
      <c r="C6354" s="11">
        <v>371.95127</v>
      </c>
      <c r="D6354" s="11">
        <v>0.148786345049984</v>
      </c>
      <c r="E6354" s="8">
        <f t="shared" si="1"/>
        <v>0.09154520684</v>
      </c>
      <c r="F6354" s="8"/>
    </row>
    <row r="6355">
      <c r="A6355" s="10">
        <v>44809.708333333336</v>
      </c>
      <c r="B6355" s="11">
        <v>323.86</v>
      </c>
      <c r="C6355" s="11">
        <v>369.05731</v>
      </c>
      <c r="D6355" s="11">
        <v>0.122466914420418</v>
      </c>
      <c r="E6355" s="8">
        <f t="shared" si="1"/>
        <v>0.0907597777</v>
      </c>
      <c r="F6355" s="8"/>
    </row>
    <row r="6356">
      <c r="A6356" s="10">
        <v>44809.75</v>
      </c>
      <c r="B6356" s="11">
        <v>339.27</v>
      </c>
      <c r="C6356" s="11">
        <v>366.25863</v>
      </c>
      <c r="D6356" s="11">
        <v>0.0736873558446936</v>
      </c>
      <c r="E6356" s="8">
        <f t="shared" si="1"/>
        <v>0.08844966175</v>
      </c>
      <c r="F6356" s="8"/>
    </row>
    <row r="6357">
      <c r="A6357" s="10">
        <v>44809.791666666664</v>
      </c>
      <c r="B6357" s="11">
        <v>348.45</v>
      </c>
      <c r="C6357" s="11">
        <v>363.93176</v>
      </c>
      <c r="D6357" s="11">
        <v>0.0425402828266486</v>
      </c>
      <c r="E6357" s="8">
        <f t="shared" si="1"/>
        <v>0.08562840956</v>
      </c>
      <c r="F6357" s="8"/>
    </row>
    <row r="6358">
      <c r="A6358" s="10">
        <v>44809.833333333336</v>
      </c>
      <c r="B6358" s="11">
        <v>351.62</v>
      </c>
      <c r="C6358" s="11">
        <v>360.91947</v>
      </c>
      <c r="D6358" s="11">
        <v>0.025766052465942</v>
      </c>
      <c r="E6358" s="8">
        <f t="shared" si="1"/>
        <v>0.08228818972</v>
      </c>
      <c r="F6358" s="8"/>
    </row>
    <row r="6359">
      <c r="A6359" s="10">
        <v>44809.875</v>
      </c>
      <c r="B6359" s="11">
        <v>347.46</v>
      </c>
      <c r="C6359" s="11">
        <v>358.00615</v>
      </c>
      <c r="D6359" s="11">
        <v>0.029458013500606</v>
      </c>
      <c r="E6359" s="8">
        <f t="shared" si="1"/>
        <v>0.07957115022</v>
      </c>
      <c r="F6359" s="8"/>
    </row>
    <row r="6360">
      <c r="A6360" s="10">
        <v>44809.916666666664</v>
      </c>
      <c r="B6360" s="11">
        <v>346.09</v>
      </c>
      <c r="C6360" s="11">
        <v>356.15166</v>
      </c>
      <c r="D6360" s="11">
        <v>0.0282510546209443</v>
      </c>
      <c r="E6360" s="8">
        <f t="shared" si="1"/>
        <v>0.07724663406</v>
      </c>
      <c r="F6360" s="8"/>
    </row>
    <row r="6361">
      <c r="A6361" s="10">
        <v>44809.958333333336</v>
      </c>
      <c r="B6361" s="11">
        <v>343.59</v>
      </c>
      <c r="C6361" s="11">
        <v>355.44919</v>
      </c>
      <c r="D6361" s="11">
        <v>0.0333639528057442</v>
      </c>
      <c r="E6361" s="8">
        <f t="shared" si="1"/>
        <v>0.07609319516</v>
      </c>
      <c r="F6361" s="8"/>
    </row>
    <row r="6362">
      <c r="A6362" s="10">
        <v>44810.0</v>
      </c>
      <c r="B6362" s="11">
        <v>350.48</v>
      </c>
      <c r="C6362" s="11">
        <v>366.32225</v>
      </c>
      <c r="D6362" s="11">
        <v>0.0432467588305105</v>
      </c>
      <c r="E6362" s="8">
        <f t="shared" si="1"/>
        <v>0.07650161902</v>
      </c>
      <c r="F6362" s="8"/>
    </row>
    <row r="6363">
      <c r="A6363" s="10">
        <v>44810.041666666664</v>
      </c>
      <c r="B6363" s="11">
        <v>373.28</v>
      </c>
      <c r="C6363" s="11">
        <v>369.71818</v>
      </c>
      <c r="D6363" s="11">
        <v>0.00963387843140403</v>
      </c>
      <c r="E6363" s="8">
        <f t="shared" si="1"/>
        <v>0.07598381021</v>
      </c>
      <c r="F6363" s="8"/>
    </row>
    <row r="6364">
      <c r="A6364" s="10">
        <v>44810.083333333336</v>
      </c>
      <c r="B6364" s="11">
        <v>374.52</v>
      </c>
      <c r="C6364" s="11">
        <v>370.91646</v>
      </c>
      <c r="D6364" s="11">
        <v>0.00971523345175894</v>
      </c>
      <c r="E6364" s="8">
        <f t="shared" si="1"/>
        <v>0.07553687021</v>
      </c>
      <c r="F6364" s="8"/>
    </row>
    <row r="6365">
      <c r="A6365" s="10">
        <v>44810.125</v>
      </c>
      <c r="B6365" s="11">
        <v>368.76</v>
      </c>
      <c r="C6365" s="11">
        <v>370.15425</v>
      </c>
      <c r="D6365" s="11">
        <v>0.00376667294783188</v>
      </c>
      <c r="E6365" s="8">
        <f t="shared" si="1"/>
        <v>0.07513634679</v>
      </c>
      <c r="F6365" s="8"/>
    </row>
    <row r="6366">
      <c r="A6366" s="10">
        <v>44810.166666666664</v>
      </c>
      <c r="B6366" s="11">
        <v>353.8</v>
      </c>
      <c r="C6366" s="11">
        <v>369.28067</v>
      </c>
      <c r="D6366" s="11">
        <v>0.0419211490273779</v>
      </c>
      <c r="E6366" s="8">
        <f t="shared" si="1"/>
        <v>0.07649297099</v>
      </c>
      <c r="F6366" s="8"/>
    </row>
    <row r="6367">
      <c r="A6367" s="10">
        <v>44810.208333333336</v>
      </c>
      <c r="B6367" s="11">
        <v>341.25</v>
      </c>
      <c r="C6367" s="11">
        <v>369.44645</v>
      </c>
      <c r="D6367" s="11">
        <v>0.0763208037321783</v>
      </c>
      <c r="E6367" s="8">
        <f t="shared" si="1"/>
        <v>0.07698713957</v>
      </c>
      <c r="F6367" s="8"/>
    </row>
    <row r="6368">
      <c r="A6368" s="10">
        <v>44810.25</v>
      </c>
      <c r="B6368" s="11">
        <v>342.76</v>
      </c>
      <c r="C6368" s="11">
        <v>370.85573</v>
      </c>
      <c r="D6368" s="11">
        <v>0.0757591907775026</v>
      </c>
      <c r="E6368" s="8">
        <f t="shared" si="1"/>
        <v>0.07545257811</v>
      </c>
      <c r="F6368" s="8"/>
    </row>
    <row r="6369">
      <c r="A6369" s="10">
        <v>44810.291666666664</v>
      </c>
      <c r="B6369" s="11">
        <v>344.7</v>
      </c>
      <c r="C6369" s="11">
        <v>371.69508</v>
      </c>
      <c r="D6369" s="11">
        <v>0.0726269500258115</v>
      </c>
      <c r="E6369" s="8">
        <f t="shared" si="1"/>
        <v>0.07347656477</v>
      </c>
      <c r="F6369" s="8"/>
    </row>
    <row r="6370">
      <c r="A6370" s="10">
        <v>44810.333333333336</v>
      </c>
      <c r="B6370" s="11">
        <v>338.33</v>
      </c>
      <c r="C6370" s="11">
        <v>371.90001</v>
      </c>
      <c r="D6370" s="11">
        <v>0.0902662250533416</v>
      </c>
      <c r="E6370" s="8">
        <f t="shared" si="1"/>
        <v>0.07187293224</v>
      </c>
      <c r="F6370" s="8"/>
    </row>
    <row r="6371">
      <c r="A6371" s="10">
        <v>44810.375</v>
      </c>
      <c r="B6371" s="11">
        <v>346.87</v>
      </c>
      <c r="C6371" s="11">
        <v>372.29047</v>
      </c>
      <c r="D6371" s="11">
        <v>0.0682812804743565</v>
      </c>
      <c r="E6371" s="8">
        <f t="shared" si="1"/>
        <v>0.06899199887</v>
      </c>
      <c r="F6371" s="8"/>
    </row>
    <row r="6372">
      <c r="A6372" s="10">
        <v>44810.416666666664</v>
      </c>
      <c r="B6372" s="11">
        <v>355.5</v>
      </c>
      <c r="C6372" s="11">
        <v>373.21878</v>
      </c>
      <c r="D6372" s="11">
        <v>0.0474755852318042</v>
      </c>
      <c r="E6372" s="8">
        <f t="shared" si="1"/>
        <v>0.06594571402</v>
      </c>
      <c r="F6372" s="8"/>
    </row>
    <row r="6373">
      <c r="A6373" s="10">
        <v>44810.458333333336</v>
      </c>
      <c r="B6373" s="11">
        <v>364.18</v>
      </c>
      <c r="C6373" s="11">
        <v>376.38309</v>
      </c>
      <c r="D6373" s="11">
        <v>0.0324219932409821</v>
      </c>
      <c r="E6373" s="8">
        <f t="shared" si="1"/>
        <v>0.0630271013</v>
      </c>
      <c r="F6373" s="8"/>
    </row>
    <row r="6374">
      <c r="A6374" s="10">
        <v>44810.5</v>
      </c>
      <c r="B6374" s="11">
        <v>370.56</v>
      </c>
      <c r="C6374" s="11">
        <v>380.04008</v>
      </c>
      <c r="D6374" s="11">
        <v>0.0249449479118096</v>
      </c>
      <c r="E6374" s="8">
        <f t="shared" si="1"/>
        <v>0.06039201773</v>
      </c>
      <c r="F6374" s="8"/>
    </row>
    <row r="6375">
      <c r="A6375" s="10">
        <v>44810.541666666664</v>
      </c>
      <c r="B6375" s="11">
        <v>374.43</v>
      </c>
      <c r="C6375" s="11">
        <v>382.2102</v>
      </c>
      <c r="D6375" s="11">
        <v>0.0203558146799849</v>
      </c>
      <c r="E6375" s="8">
        <f t="shared" si="1"/>
        <v>0.05819227952</v>
      </c>
      <c r="F6375" s="8"/>
    </row>
    <row r="6376">
      <c r="A6376" s="10">
        <v>44810.583333333336</v>
      </c>
      <c r="B6376" s="11">
        <v>352.66</v>
      </c>
      <c r="C6376" s="11">
        <v>381.33558</v>
      </c>
      <c r="D6376" s="11">
        <v>0.0751977562649673</v>
      </c>
      <c r="E6376" s="8">
        <f t="shared" si="1"/>
        <v>0.05601259604</v>
      </c>
      <c r="F6376" s="8"/>
    </row>
    <row r="6377">
      <c r="A6377" s="10">
        <v>44810.625</v>
      </c>
      <c r="B6377" s="11">
        <v>338.66</v>
      </c>
      <c r="C6377" s="11">
        <v>379.27167</v>
      </c>
      <c r="D6377" s="11">
        <v>0.107078047775094</v>
      </c>
      <c r="E6377" s="8">
        <f t="shared" si="1"/>
        <v>0.05430551081</v>
      </c>
      <c r="F6377" s="8"/>
    </row>
    <row r="6378">
      <c r="A6378" s="10">
        <v>44810.666666666664</v>
      </c>
      <c r="B6378" s="11">
        <v>344.32</v>
      </c>
      <c r="C6378" s="11">
        <v>375.98386</v>
      </c>
      <c r="D6378" s="11">
        <v>0.0842160086339876</v>
      </c>
      <c r="E6378" s="8">
        <f t="shared" si="1"/>
        <v>0.05161508012</v>
      </c>
      <c r="F6378" s="8"/>
    </row>
    <row r="6379">
      <c r="A6379" s="10">
        <v>44810.708333333336</v>
      </c>
      <c r="B6379" s="11">
        <v>350.7</v>
      </c>
      <c r="C6379" s="11">
        <v>372.85566</v>
      </c>
      <c r="D6379" s="11">
        <v>0.0594215466650017</v>
      </c>
      <c r="E6379" s="8">
        <f t="shared" si="1"/>
        <v>0.0489881898</v>
      </c>
      <c r="F6379" s="8"/>
    </row>
    <row r="6380">
      <c r="A6380" s="10">
        <v>44810.75</v>
      </c>
      <c r="B6380" s="11">
        <v>356.87</v>
      </c>
      <c r="C6380" s="11">
        <v>370.08831</v>
      </c>
      <c r="D6380" s="11">
        <v>0.0357166374695811</v>
      </c>
      <c r="E6380" s="8">
        <f t="shared" si="1"/>
        <v>0.04740607654</v>
      </c>
      <c r="F6380" s="8"/>
    </row>
    <row r="6381">
      <c r="A6381" s="10">
        <v>44810.791666666664</v>
      </c>
      <c r="B6381" s="11">
        <v>360.25</v>
      </c>
      <c r="C6381" s="11">
        <v>367.69733</v>
      </c>
      <c r="D6381" s="11">
        <v>0.0202539681210087</v>
      </c>
      <c r="E6381" s="8">
        <f t="shared" si="1"/>
        <v>0.04647748009</v>
      </c>
      <c r="F6381" s="8"/>
    </row>
    <row r="6382">
      <c r="A6382" s="10">
        <v>44810.833333333336</v>
      </c>
      <c r="B6382" s="11">
        <v>358.74</v>
      </c>
      <c r="C6382" s="11">
        <v>364.88469</v>
      </c>
      <c r="D6382" s="11">
        <v>0.0168400872067281</v>
      </c>
      <c r="E6382" s="8">
        <f t="shared" si="1"/>
        <v>0.04610556487</v>
      </c>
      <c r="F6382" s="8"/>
    </row>
    <row r="6383">
      <c r="A6383" s="10">
        <v>44810.875</v>
      </c>
      <c r="B6383" s="11">
        <v>357.77</v>
      </c>
      <c r="C6383" s="11">
        <v>362.62733</v>
      </c>
      <c r="D6383" s="11">
        <v>0.0133948260325552</v>
      </c>
      <c r="E6383" s="8">
        <f t="shared" si="1"/>
        <v>0.04543626539</v>
      </c>
      <c r="F6383" s="8"/>
    </row>
    <row r="6384">
      <c r="A6384" s="10">
        <v>44810.916666666664</v>
      </c>
      <c r="B6384" s="11">
        <v>356.25</v>
      </c>
      <c r="C6384" s="11">
        <v>361.68505</v>
      </c>
      <c r="D6384" s="11">
        <v>0.0150270242024103</v>
      </c>
      <c r="E6384" s="8">
        <f t="shared" si="1"/>
        <v>0.04488526412</v>
      </c>
      <c r="F6384" s="8"/>
    </row>
    <row r="6385">
      <c r="A6385" s="10">
        <v>44810.958333333336</v>
      </c>
      <c r="B6385" s="11">
        <v>356.26</v>
      </c>
      <c r="C6385" s="11">
        <v>361.8146</v>
      </c>
      <c r="D6385" s="11">
        <v>0.0153520615254331</v>
      </c>
      <c r="E6385" s="8">
        <f t="shared" si="1"/>
        <v>0.04413476865</v>
      </c>
      <c r="F6385" s="8"/>
    </row>
    <row r="6386">
      <c r="A6386" s="10">
        <v>44811.0</v>
      </c>
      <c r="B6386" s="11">
        <v>368.07</v>
      </c>
      <c r="C6386" s="11">
        <v>377.32296</v>
      </c>
      <c r="D6386" s="11">
        <v>0.0245226529549117</v>
      </c>
      <c r="E6386" s="8">
        <f t="shared" si="1"/>
        <v>0.04335459758</v>
      </c>
      <c r="F6386" s="8"/>
    </row>
    <row r="6387">
      <c r="A6387" s="10">
        <v>44811.041666666664</v>
      </c>
      <c r="B6387" s="11">
        <v>390.08</v>
      </c>
      <c r="C6387" s="11">
        <v>380.88818</v>
      </c>
      <c r="D6387" s="11">
        <v>0.0241325945058206</v>
      </c>
      <c r="E6387" s="8">
        <f t="shared" si="1"/>
        <v>0.04395871075</v>
      </c>
      <c r="F6387" s="8"/>
    </row>
    <row r="6388">
      <c r="A6388" s="10">
        <v>44811.083333333336</v>
      </c>
      <c r="B6388" s="11">
        <v>392.89</v>
      </c>
      <c r="C6388" s="11">
        <v>383.16684</v>
      </c>
      <c r="D6388" s="11">
        <v>0.025375786693859</v>
      </c>
      <c r="E6388" s="8">
        <f t="shared" si="1"/>
        <v>0.0446112338</v>
      </c>
      <c r="F6388" s="8"/>
    </row>
    <row r="6389">
      <c r="A6389" s="10">
        <v>44811.125</v>
      </c>
      <c r="B6389" s="11">
        <v>387.18</v>
      </c>
      <c r="C6389" s="11">
        <v>384.35232</v>
      </c>
      <c r="D6389" s="11">
        <v>0.0073569999525435</v>
      </c>
      <c r="E6389" s="8">
        <f t="shared" si="1"/>
        <v>0.04476083076</v>
      </c>
      <c r="F6389" s="8"/>
    </row>
    <row r="6390">
      <c r="A6390" s="10">
        <v>44811.166666666664</v>
      </c>
      <c r="B6390" s="11">
        <v>373.46</v>
      </c>
      <c r="C6390" s="11">
        <v>385.34989</v>
      </c>
      <c r="D6390" s="11">
        <v>0.0308547901752353</v>
      </c>
      <c r="E6390" s="8">
        <f t="shared" si="1"/>
        <v>0.04429973247</v>
      </c>
      <c r="F6390" s="8"/>
    </row>
    <row r="6391">
      <c r="A6391" s="10">
        <v>44811.208333333336</v>
      </c>
      <c r="B6391" s="11">
        <v>367.99</v>
      </c>
      <c r="C6391" s="11">
        <v>386.48884</v>
      </c>
      <c r="D6391" s="11">
        <v>0.0478638400011756</v>
      </c>
      <c r="E6391" s="8">
        <f t="shared" si="1"/>
        <v>0.04311402565</v>
      </c>
      <c r="F6391" s="8"/>
    </row>
    <row r="6392">
      <c r="A6392" s="10">
        <v>44811.25</v>
      </c>
      <c r="B6392" s="11">
        <v>367.53</v>
      </c>
      <c r="C6392" s="11">
        <v>387.61319</v>
      </c>
      <c r="D6392" s="11">
        <v>0.0518124525122584</v>
      </c>
      <c r="E6392" s="8">
        <f t="shared" si="1"/>
        <v>0.04211624489</v>
      </c>
      <c r="F6392" s="8"/>
    </row>
    <row r="6393">
      <c r="A6393" s="10">
        <v>44811.291666666664</v>
      </c>
      <c r="B6393" s="11">
        <v>366.21</v>
      </c>
      <c r="C6393" s="11">
        <v>386.83328</v>
      </c>
      <c r="D6393" s="11">
        <v>0.0533130965360581</v>
      </c>
      <c r="E6393" s="8">
        <f t="shared" si="1"/>
        <v>0.04131150099</v>
      </c>
      <c r="F6393" s="8"/>
    </row>
    <row r="6394">
      <c r="A6394" s="10">
        <v>44811.333333333336</v>
      </c>
      <c r="B6394" s="11">
        <v>374.88</v>
      </c>
      <c r="C6394" s="11">
        <v>384.50785</v>
      </c>
      <c r="D6394" s="11">
        <v>0.0250394107688569</v>
      </c>
      <c r="E6394" s="8">
        <f t="shared" si="1"/>
        <v>0.03859371706</v>
      </c>
      <c r="F6394" s="8"/>
    </row>
    <row r="6395">
      <c r="A6395" s="10">
        <v>44811.375</v>
      </c>
      <c r="B6395" s="11">
        <v>384.07</v>
      </c>
      <c r="C6395" s="11">
        <v>382.36732</v>
      </c>
      <c r="D6395" s="11">
        <v>0.00445299561688479</v>
      </c>
      <c r="E6395" s="8">
        <f t="shared" si="1"/>
        <v>0.03593420519</v>
      </c>
      <c r="F6395" s="8"/>
    </row>
    <row r="6396">
      <c r="A6396" s="10">
        <v>44811.416666666664</v>
      </c>
      <c r="B6396" s="11">
        <v>388.37</v>
      </c>
      <c r="C6396" s="11">
        <v>381.264</v>
      </c>
      <c r="D6396" s="11">
        <v>0.0186380041126358</v>
      </c>
      <c r="E6396" s="8">
        <f t="shared" si="1"/>
        <v>0.03473263931</v>
      </c>
      <c r="F6396" s="8"/>
    </row>
    <row r="6397">
      <c r="A6397" s="10">
        <v>44811.458333333336</v>
      </c>
      <c r="B6397" s="11">
        <v>393.14</v>
      </c>
      <c r="C6397" s="11">
        <v>383.09955</v>
      </c>
      <c r="D6397" s="11">
        <v>0.0262084620041969</v>
      </c>
      <c r="E6397" s="8">
        <f t="shared" si="1"/>
        <v>0.03447374218</v>
      </c>
      <c r="F6397" s="8"/>
    </row>
    <row r="6398">
      <c r="A6398" s="10">
        <v>44811.5</v>
      </c>
      <c r="B6398" s="11">
        <v>396.02</v>
      </c>
      <c r="C6398" s="11">
        <v>386.4244</v>
      </c>
      <c r="D6398" s="11">
        <v>0.0248317652819024</v>
      </c>
      <c r="E6398" s="8">
        <f t="shared" si="1"/>
        <v>0.03446902624</v>
      </c>
      <c r="F6398" s="8"/>
    </row>
    <row r="6399">
      <c r="A6399" s="10">
        <v>44811.541666666664</v>
      </c>
      <c r="B6399" s="11">
        <v>394.36</v>
      </c>
      <c r="C6399" s="11">
        <v>388.80356</v>
      </c>
      <c r="D6399" s="11">
        <v>0.0142911242890883</v>
      </c>
      <c r="E6399" s="8">
        <f t="shared" si="1"/>
        <v>0.0342163308</v>
      </c>
      <c r="F6399" s="8"/>
    </row>
    <row r="6400">
      <c r="A6400" s="10">
        <v>44811.583333333336</v>
      </c>
      <c r="B6400" s="11">
        <v>365.14</v>
      </c>
      <c r="C6400" s="11">
        <v>387.89367</v>
      </c>
      <c r="D6400" s="11">
        <v>0.0586595548207837</v>
      </c>
      <c r="E6400" s="8">
        <f t="shared" si="1"/>
        <v>0.03352723908</v>
      </c>
      <c r="F6400" s="8"/>
    </row>
    <row r="6401">
      <c r="A6401" s="10">
        <v>44811.625</v>
      </c>
      <c r="B6401" s="11">
        <v>343.14</v>
      </c>
      <c r="C6401" s="11">
        <v>385.72966</v>
      </c>
      <c r="D6401" s="11">
        <v>0.110413236047235</v>
      </c>
      <c r="E6401" s="8">
        <f t="shared" si="1"/>
        <v>0.03366620526</v>
      </c>
      <c r="F6401" s="8"/>
    </row>
    <row r="6402">
      <c r="A6402" s="10">
        <v>44811.666666666664</v>
      </c>
      <c r="B6402" s="11">
        <v>339.42</v>
      </c>
      <c r="C6402" s="11">
        <v>382.47507</v>
      </c>
      <c r="D6402" s="11">
        <v>0.11256961139977</v>
      </c>
      <c r="E6402" s="8">
        <f t="shared" si="1"/>
        <v>0.03484760537</v>
      </c>
      <c r="F6402" s="8"/>
    </row>
    <row r="6403">
      <c r="A6403" s="10">
        <v>44811.708333333336</v>
      </c>
      <c r="B6403" s="11">
        <v>327.17</v>
      </c>
      <c r="C6403" s="11">
        <v>379.52173</v>
      </c>
      <c r="D6403" s="11">
        <v>0.137941324202964</v>
      </c>
      <c r="E6403" s="8">
        <f t="shared" si="1"/>
        <v>0.03811926277</v>
      </c>
      <c r="F6403" s="8"/>
    </row>
    <row r="6404">
      <c r="A6404" s="10">
        <v>44811.75</v>
      </c>
      <c r="B6404" s="11">
        <v>329.77</v>
      </c>
      <c r="C6404" s="11">
        <v>376.93674</v>
      </c>
      <c r="D6404" s="11">
        <v>0.125131713082678</v>
      </c>
      <c r="E6404" s="8">
        <f t="shared" si="1"/>
        <v>0.04184489092</v>
      </c>
      <c r="F6404" s="8"/>
    </row>
    <row r="6405">
      <c r="A6405" s="10">
        <v>44811.791666666664</v>
      </c>
      <c r="B6405" s="11">
        <v>334.86</v>
      </c>
      <c r="C6405" s="11">
        <v>374.26826</v>
      </c>
      <c r="D6405" s="11">
        <v>0.105294154519007</v>
      </c>
      <c r="E6405" s="8">
        <f t="shared" si="1"/>
        <v>0.04538823202</v>
      </c>
      <c r="F6405" s="8"/>
    </row>
    <row r="6406">
      <c r="A6406" s="10">
        <v>44811.833333333336</v>
      </c>
      <c r="B6406" s="11">
        <v>333.39</v>
      </c>
      <c r="C6406" s="11">
        <v>370.3493</v>
      </c>
      <c r="D6406" s="11">
        <v>0.0997957873823442</v>
      </c>
      <c r="E6406" s="8">
        <f t="shared" si="1"/>
        <v>0.04884471953</v>
      </c>
      <c r="F6406" s="8"/>
    </row>
    <row r="6407">
      <c r="A6407" s="10">
        <v>44811.875</v>
      </c>
      <c r="B6407" s="11">
        <v>334.46</v>
      </c>
      <c r="C6407" s="11">
        <v>366.42588</v>
      </c>
      <c r="D6407" s="11">
        <v>0.0872369604461344</v>
      </c>
      <c r="E6407" s="8">
        <f t="shared" si="1"/>
        <v>0.05192147513</v>
      </c>
      <c r="F6407" s="8"/>
    </row>
    <row r="6408">
      <c r="A6408" s="10">
        <v>44811.916666666664</v>
      </c>
      <c r="B6408" s="11">
        <v>336.29</v>
      </c>
      <c r="C6408" s="11">
        <v>363.81455</v>
      </c>
      <c r="D6408" s="11">
        <v>0.0756554403885165</v>
      </c>
      <c r="E6408" s="8">
        <f t="shared" si="1"/>
        <v>0.05444765913</v>
      </c>
      <c r="F6408" s="8"/>
    </row>
    <row r="6409">
      <c r="A6409" s="10">
        <v>44811.958333333336</v>
      </c>
      <c r="B6409" s="11">
        <v>343.66</v>
      </c>
      <c r="C6409" s="11">
        <v>362.66799</v>
      </c>
      <c r="D6409" s="11">
        <v>0.0524115458880171</v>
      </c>
      <c r="E6409" s="8">
        <f t="shared" si="1"/>
        <v>0.05599180432</v>
      </c>
      <c r="F6409" s="8"/>
    </row>
    <row r="6410">
      <c r="A6410" s="10">
        <v>44812.0</v>
      </c>
      <c r="B6410" s="11">
        <v>365.31</v>
      </c>
      <c r="C6410" s="11">
        <v>375.41682</v>
      </c>
      <c r="D6410" s="11">
        <v>0.0269215961074945</v>
      </c>
      <c r="E6410" s="8">
        <f t="shared" si="1"/>
        <v>0.05609176028</v>
      </c>
      <c r="F6410" s="8"/>
    </row>
    <row r="6411">
      <c r="A6411" s="10">
        <v>44812.041666666664</v>
      </c>
      <c r="B6411" s="11">
        <v>390.12</v>
      </c>
      <c r="C6411" s="11">
        <v>378.80528</v>
      </c>
      <c r="D6411" s="11">
        <v>0.0298694886195884</v>
      </c>
      <c r="E6411" s="8">
        <f t="shared" si="1"/>
        <v>0.05633079754</v>
      </c>
      <c r="F6411" s="8"/>
    </row>
    <row r="6412">
      <c r="A6412" s="10">
        <v>44812.083333333336</v>
      </c>
      <c r="B6412" s="11">
        <v>392.54</v>
      </c>
      <c r="C6412" s="11">
        <v>381.07444</v>
      </c>
      <c r="D6412" s="11">
        <v>0.0300874548290356</v>
      </c>
      <c r="E6412" s="8">
        <f t="shared" si="1"/>
        <v>0.05652711704</v>
      </c>
      <c r="F6412" s="8"/>
    </row>
    <row r="6413">
      <c r="A6413" s="10">
        <v>44812.125</v>
      </c>
      <c r="B6413" s="11">
        <v>386.82</v>
      </c>
      <c r="C6413" s="11">
        <v>382.51867</v>
      </c>
      <c r="D6413" s="11">
        <v>0.0112447583277438</v>
      </c>
      <c r="E6413" s="8">
        <f t="shared" si="1"/>
        <v>0.05668910697</v>
      </c>
      <c r="F6413" s="8"/>
    </row>
    <row r="6414">
      <c r="A6414" s="10">
        <v>44812.166666666664</v>
      </c>
      <c r="B6414" s="11">
        <v>370.9</v>
      </c>
      <c r="C6414" s="11">
        <v>383.94468</v>
      </c>
      <c r="D6414" s="11">
        <v>0.0339754154166168</v>
      </c>
      <c r="E6414" s="8">
        <f t="shared" si="1"/>
        <v>0.05681913303</v>
      </c>
      <c r="F6414" s="8"/>
    </row>
    <row r="6415">
      <c r="A6415" s="10">
        <v>44812.208333333336</v>
      </c>
      <c r="B6415" s="11">
        <v>362.05</v>
      </c>
      <c r="C6415" s="11">
        <v>385.71975</v>
      </c>
      <c r="D6415" s="11">
        <v>0.061365149178905</v>
      </c>
      <c r="E6415" s="8">
        <f t="shared" si="1"/>
        <v>0.05738168757</v>
      </c>
      <c r="F6415" s="8"/>
    </row>
    <row r="6416">
      <c r="A6416" s="10">
        <v>44812.25</v>
      </c>
      <c r="B6416" s="11">
        <v>369.39</v>
      </c>
      <c r="C6416" s="11">
        <v>387.94166</v>
      </c>
      <c r="D6416" s="11">
        <v>0.0478207470679999</v>
      </c>
      <c r="E6416" s="8">
        <f t="shared" si="1"/>
        <v>0.05721536651</v>
      </c>
      <c r="F6416" s="8"/>
    </row>
    <row r="6417">
      <c r="A6417" s="10">
        <v>44812.291666666664</v>
      </c>
      <c r="B6417" s="11">
        <v>375.83</v>
      </c>
      <c r="C6417" s="11">
        <v>388.54441</v>
      </c>
      <c r="D6417" s="11">
        <v>0.0327231834322363</v>
      </c>
      <c r="E6417" s="8">
        <f t="shared" si="1"/>
        <v>0.05635745347</v>
      </c>
      <c r="F6417" s="8"/>
    </row>
    <row r="6418">
      <c r="A6418" s="10">
        <v>44812.333333333336</v>
      </c>
      <c r="B6418" s="11">
        <v>381.64</v>
      </c>
      <c r="C6418" s="11">
        <v>387.55751</v>
      </c>
      <c r="D6418" s="11">
        <v>0.0152687274722143</v>
      </c>
      <c r="E6418" s="8">
        <f t="shared" si="1"/>
        <v>0.05595034166</v>
      </c>
      <c r="F6418" s="8"/>
    </row>
    <row r="6419">
      <c r="A6419" s="10">
        <v>44812.375</v>
      </c>
      <c r="B6419" s="11">
        <v>392.76</v>
      </c>
      <c r="C6419" s="11">
        <v>385.86198</v>
      </c>
      <c r="D6419" s="11">
        <v>0.0178769102879738</v>
      </c>
      <c r="E6419" s="8">
        <f t="shared" si="1"/>
        <v>0.05650967144</v>
      </c>
      <c r="F6419" s="8"/>
    </row>
    <row r="6420">
      <c r="A6420" s="10">
        <v>44812.416666666664</v>
      </c>
      <c r="B6420" s="11">
        <v>403.37</v>
      </c>
      <c r="C6420" s="11">
        <v>384.02209</v>
      </c>
      <c r="D6420" s="11">
        <v>0.0503822839982981</v>
      </c>
      <c r="E6420" s="8">
        <f t="shared" si="1"/>
        <v>0.05783234977</v>
      </c>
      <c r="F6420" s="8"/>
    </row>
    <row r="6421">
      <c r="A6421" s="10">
        <v>44812.458333333336</v>
      </c>
      <c r="B6421" s="11">
        <v>406.74</v>
      </c>
      <c r="C6421" s="11">
        <v>384.76752</v>
      </c>
      <c r="D6421" s="11">
        <v>0.0571058596629986</v>
      </c>
      <c r="E6421" s="8">
        <f t="shared" si="1"/>
        <v>0.05911974134</v>
      </c>
      <c r="F6421" s="8"/>
    </row>
    <row r="6422">
      <c r="A6422" s="10">
        <v>44812.5</v>
      </c>
      <c r="B6422" s="11">
        <v>407.82</v>
      </c>
      <c r="C6422" s="11">
        <v>387.07929</v>
      </c>
      <c r="D6422" s="11">
        <v>0.0535825876915295</v>
      </c>
      <c r="E6422" s="8">
        <f t="shared" si="1"/>
        <v>0.06031769227</v>
      </c>
      <c r="F6422" s="8"/>
    </row>
    <row r="6423">
      <c r="A6423" s="10">
        <v>44812.541666666664</v>
      </c>
      <c r="B6423" s="11">
        <v>404.67</v>
      </c>
      <c r="C6423" s="11">
        <v>389.26294</v>
      </c>
      <c r="D6423" s="11">
        <v>0.03958008435121</v>
      </c>
      <c r="E6423" s="8">
        <f t="shared" si="1"/>
        <v>0.06137139894</v>
      </c>
      <c r="F6423" s="8"/>
    </row>
    <row r="6424">
      <c r="A6424" s="10">
        <v>44812.583333333336</v>
      </c>
      <c r="B6424" s="11">
        <v>370.56</v>
      </c>
      <c r="C6424" s="11">
        <v>389.31864</v>
      </c>
      <c r="D6424" s="11">
        <v>0.0481832567790743</v>
      </c>
      <c r="E6424" s="8">
        <f t="shared" si="1"/>
        <v>0.06093488652</v>
      </c>
      <c r="F6424" s="8"/>
    </row>
    <row r="6425">
      <c r="A6425" s="10">
        <v>44812.625</v>
      </c>
      <c r="B6425" s="11">
        <v>342.93</v>
      </c>
      <c r="C6425" s="11">
        <v>388.42084</v>
      </c>
      <c r="D6425" s="11">
        <v>0.117117402866437</v>
      </c>
      <c r="E6425" s="8">
        <f t="shared" si="1"/>
        <v>0.06121422681</v>
      </c>
      <c r="F6425" s="8"/>
    </row>
    <row r="6426">
      <c r="A6426" s="10">
        <v>44812.666666666664</v>
      </c>
      <c r="B6426" s="11">
        <v>338.41</v>
      </c>
      <c r="C6426" s="11">
        <v>385.95944</v>
      </c>
      <c r="D6426" s="11">
        <v>0.123198023087607</v>
      </c>
      <c r="E6426" s="8">
        <f t="shared" si="1"/>
        <v>0.0616570773</v>
      </c>
      <c r="F6426" s="8"/>
    </row>
    <row r="6427">
      <c r="A6427" s="10">
        <v>44812.708333333336</v>
      </c>
      <c r="B6427" s="11">
        <v>344.68</v>
      </c>
      <c r="C6427" s="11">
        <v>383.28873</v>
      </c>
      <c r="D6427" s="11">
        <v>0.10073014669646</v>
      </c>
      <c r="E6427" s="8">
        <f t="shared" si="1"/>
        <v>0.06010661157</v>
      </c>
      <c r="F6427" s="8"/>
    </row>
    <row r="6428">
      <c r="A6428" s="10">
        <v>44812.75</v>
      </c>
      <c r="B6428" s="11">
        <v>355.9</v>
      </c>
      <c r="C6428" s="11">
        <v>380.94722</v>
      </c>
      <c r="D6428" s="11">
        <v>0.0657498432460014</v>
      </c>
      <c r="E6428" s="8">
        <f t="shared" si="1"/>
        <v>0.05763236699</v>
      </c>
      <c r="F6428" s="8"/>
    </row>
    <row r="6429">
      <c r="A6429" s="10">
        <v>44812.791666666664</v>
      </c>
      <c r="B6429" s="11">
        <v>363.21</v>
      </c>
      <c r="C6429" s="11">
        <v>379.08845</v>
      </c>
      <c r="D6429" s="11">
        <v>0.0418858712260952</v>
      </c>
      <c r="E6429" s="8">
        <f t="shared" si="1"/>
        <v>0.05499035519</v>
      </c>
      <c r="F6429" s="8"/>
    </row>
    <row r="6430">
      <c r="A6430" s="10">
        <v>44812.833333333336</v>
      </c>
      <c r="B6430" s="11">
        <v>364.21</v>
      </c>
      <c r="C6430" s="11">
        <v>376.46836</v>
      </c>
      <c r="D6430" s="11">
        <v>0.0325614614731501</v>
      </c>
      <c r="E6430" s="8">
        <f t="shared" si="1"/>
        <v>0.05218892494</v>
      </c>
      <c r="F6430" s="8"/>
    </row>
    <row r="6431">
      <c r="A6431" s="10">
        <v>44812.875</v>
      </c>
      <c r="B6431" s="11">
        <v>364.08</v>
      </c>
      <c r="C6431" s="11">
        <v>373.79296</v>
      </c>
      <c r="D6431" s="11">
        <v>0.0259848660606128</v>
      </c>
      <c r="E6431" s="8">
        <f t="shared" si="1"/>
        <v>0.04963675434</v>
      </c>
      <c r="F6431" s="8"/>
    </row>
    <row r="6432">
      <c r="A6432" s="10">
        <v>44812.916666666664</v>
      </c>
      <c r="B6432" s="11">
        <v>366.35</v>
      </c>
      <c r="C6432" s="11">
        <v>371.8851</v>
      </c>
      <c r="D6432" s="11">
        <v>0.0148838982793341</v>
      </c>
      <c r="E6432" s="8">
        <f t="shared" si="1"/>
        <v>0.04710460675</v>
      </c>
      <c r="F6432" s="8"/>
    </row>
    <row r="6433">
      <c r="A6433" s="10">
        <v>44812.958333333336</v>
      </c>
      <c r="B6433" s="11">
        <v>370.85</v>
      </c>
      <c r="C6433" s="11">
        <v>370.82441</v>
      </c>
      <c r="D6433" s="12">
        <v>6.90084021168467E-5</v>
      </c>
      <c r="E6433" s="8">
        <f t="shared" si="1"/>
        <v>0.04492366769</v>
      </c>
      <c r="F6433" s="8"/>
    </row>
    <row r="6434">
      <c r="A6434" s="10">
        <v>44810.0</v>
      </c>
      <c r="B6434" s="11">
        <v>350.48</v>
      </c>
      <c r="C6434" s="11">
        <v>350.96629</v>
      </c>
      <c r="D6434" s="11">
        <v>0.00138557466587459</v>
      </c>
      <c r="E6434" s="8">
        <f t="shared" si="1"/>
        <v>0.0438596668</v>
      </c>
      <c r="F6434" s="8"/>
    </row>
    <row r="6435">
      <c r="A6435" s="10">
        <v>44810.041666666664</v>
      </c>
      <c r="B6435" s="11">
        <v>373.28</v>
      </c>
      <c r="C6435" s="11">
        <v>356.20015</v>
      </c>
      <c r="D6435" s="11">
        <v>0.0479501482523237</v>
      </c>
      <c r="E6435" s="8">
        <f t="shared" si="1"/>
        <v>0.04461302761</v>
      </c>
      <c r="F6435" s="8"/>
    </row>
    <row r="6436">
      <c r="A6436" s="10">
        <v>44810.083333333336</v>
      </c>
      <c r="B6436" s="11">
        <v>374.52</v>
      </c>
      <c r="C6436" s="11">
        <v>359.0671</v>
      </c>
      <c r="D6436" s="11">
        <v>0.0430362458715933</v>
      </c>
      <c r="E6436" s="8">
        <f t="shared" si="1"/>
        <v>0.04515256057</v>
      </c>
      <c r="F6436" s="8"/>
    </row>
    <row r="6437">
      <c r="A6437" s="10">
        <v>44810.125</v>
      </c>
      <c r="B6437" s="11">
        <v>368.76</v>
      </c>
      <c r="C6437" s="11">
        <v>359.31151</v>
      </c>
      <c r="D6437" s="11">
        <v>0.0262960961089167</v>
      </c>
      <c r="E6437" s="8">
        <f t="shared" si="1"/>
        <v>0.04577969965</v>
      </c>
      <c r="F6437" s="8"/>
    </row>
    <row r="6438">
      <c r="A6438" s="10">
        <v>44810.166666666664</v>
      </c>
      <c r="B6438" s="11">
        <v>353.8</v>
      </c>
      <c r="C6438" s="11">
        <v>358.8703</v>
      </c>
      <c r="D6438" s="11">
        <v>0.0141285026930341</v>
      </c>
      <c r="E6438" s="8">
        <f t="shared" si="1"/>
        <v>0.04495274495</v>
      </c>
      <c r="F6438" s="8"/>
    </row>
    <row r="6439">
      <c r="A6439" s="10">
        <v>44810.208333333336</v>
      </c>
      <c r="B6439" s="11">
        <v>341.25</v>
      </c>
      <c r="C6439" s="11">
        <v>359.06024</v>
      </c>
      <c r="D6439" s="11">
        <v>0.0496023731282528</v>
      </c>
      <c r="E6439" s="8">
        <f t="shared" si="1"/>
        <v>0.04446262928</v>
      </c>
      <c r="F6439" s="8"/>
    </row>
    <row r="6440">
      <c r="A6440" s="10">
        <v>44810.25</v>
      </c>
      <c r="B6440" s="11">
        <v>342.76</v>
      </c>
      <c r="C6440" s="11">
        <v>360.28141</v>
      </c>
      <c r="D6440" s="11">
        <v>0.0486325675254796</v>
      </c>
      <c r="E6440" s="8">
        <f t="shared" si="1"/>
        <v>0.04449645514</v>
      </c>
      <c r="F6440" s="8"/>
    </row>
    <row r="6441">
      <c r="A6441" s="10">
        <v>44810.291666666664</v>
      </c>
      <c r="B6441" s="11">
        <v>344.7</v>
      </c>
      <c r="C6441" s="11">
        <v>361.22822</v>
      </c>
      <c r="D6441" s="11">
        <v>0.0457556167677044</v>
      </c>
      <c r="E6441" s="8">
        <f t="shared" si="1"/>
        <v>0.04503947319</v>
      </c>
      <c r="F6441" s="8"/>
    </row>
    <row r="6442">
      <c r="A6442" s="10">
        <v>44810.333333333336</v>
      </c>
      <c r="B6442" s="11">
        <v>338.33</v>
      </c>
      <c r="C6442" s="11">
        <v>361.72508</v>
      </c>
      <c r="D6442" s="11">
        <v>0.0646764111573353</v>
      </c>
      <c r="E6442" s="8">
        <f t="shared" si="1"/>
        <v>0.04709812668</v>
      </c>
      <c r="F6442" s="8"/>
    </row>
    <row r="6443">
      <c r="A6443" s="10">
        <v>44810.375</v>
      </c>
      <c r="B6443" s="11">
        <v>346.87</v>
      </c>
      <c r="C6443" s="11">
        <v>362.7661</v>
      </c>
      <c r="D6443" s="11">
        <v>0.0438191440710694</v>
      </c>
      <c r="E6443" s="8">
        <f t="shared" si="1"/>
        <v>0.04817905309</v>
      </c>
      <c r="F6443" s="8"/>
    </row>
    <row r="6444">
      <c r="A6444" s="10">
        <v>44810.416666666664</v>
      </c>
      <c r="B6444" s="11">
        <v>355.5</v>
      </c>
      <c r="C6444" s="11">
        <v>364.87909</v>
      </c>
      <c r="D6444" s="11">
        <v>0.0257046519163375</v>
      </c>
      <c r="E6444" s="8">
        <f t="shared" si="1"/>
        <v>0.04715081842</v>
      </c>
      <c r="F6444" s="8"/>
    </row>
    <row r="6445">
      <c r="A6445" s="10">
        <v>44810.458333333336</v>
      </c>
      <c r="B6445" s="11">
        <v>364.18</v>
      </c>
      <c r="C6445" s="11">
        <v>369.19195</v>
      </c>
      <c r="D6445" s="11">
        <v>0.013575458511487</v>
      </c>
      <c r="E6445" s="8">
        <f t="shared" si="1"/>
        <v>0.0453370517</v>
      </c>
      <c r="F6445" s="8"/>
    </row>
    <row r="6446">
      <c r="A6446" s="10">
        <v>44810.5</v>
      </c>
      <c r="B6446" s="11">
        <v>370.56</v>
      </c>
      <c r="C6446" s="11">
        <v>373.85526</v>
      </c>
      <c r="D6446" s="11">
        <v>0.00881426678335349</v>
      </c>
      <c r="E6446" s="8">
        <f t="shared" si="1"/>
        <v>0.043471705</v>
      </c>
      <c r="F6446" s="8"/>
    </row>
    <row r="6447">
      <c r="A6447" s="10">
        <v>44810.541666666664</v>
      </c>
      <c r="B6447" s="11">
        <v>374.43</v>
      </c>
      <c r="C6447" s="11">
        <v>376.58322</v>
      </c>
      <c r="D6447" s="11">
        <v>0.00571777999030327</v>
      </c>
      <c r="E6447" s="8">
        <f t="shared" si="1"/>
        <v>0.04206077565</v>
      </c>
      <c r="F6447" s="8"/>
    </row>
    <row r="6448">
      <c r="A6448" s="10">
        <v>44810.583333333336</v>
      </c>
      <c r="B6448" s="11">
        <v>352.66</v>
      </c>
      <c r="C6448" s="11">
        <v>375.61436</v>
      </c>
      <c r="D6448" s="11">
        <v>0.0611115080903721</v>
      </c>
      <c r="E6448" s="8">
        <f t="shared" si="1"/>
        <v>0.04259945279</v>
      </c>
      <c r="F6448" s="8"/>
    </row>
    <row r="6449">
      <c r="A6449" s="10">
        <v>44810.625</v>
      </c>
      <c r="B6449" s="11">
        <v>338.66</v>
      </c>
      <c r="C6449" s="11">
        <v>373.16586</v>
      </c>
      <c r="D6449" s="11">
        <v>0.0924678908193798</v>
      </c>
      <c r="E6449" s="8">
        <f t="shared" si="1"/>
        <v>0.04157238978</v>
      </c>
      <c r="F6449" s="8"/>
    </row>
    <row r="6450">
      <c r="A6450" s="10">
        <v>44810.666666666664</v>
      </c>
      <c r="B6450" s="11">
        <v>344.32</v>
      </c>
      <c r="C6450" s="11">
        <v>369.4942</v>
      </c>
      <c r="D6450" s="11">
        <v>0.0681315160021455</v>
      </c>
      <c r="E6450" s="8">
        <f t="shared" si="1"/>
        <v>0.03927795199</v>
      </c>
      <c r="F6450" s="8"/>
    </row>
    <row r="6451">
      <c r="A6451" s="10">
        <v>44810.708333333336</v>
      </c>
      <c r="B6451" s="11">
        <v>350.7</v>
      </c>
      <c r="C6451" s="11">
        <v>365.99326</v>
      </c>
      <c r="D6451" s="11">
        <v>0.0417856328829662</v>
      </c>
      <c r="E6451" s="8">
        <f t="shared" si="1"/>
        <v>0.03682193058</v>
      </c>
      <c r="F6451" s="8"/>
    </row>
    <row r="6452">
      <c r="A6452" s="10">
        <v>44810.75</v>
      </c>
      <c r="B6452" s="11">
        <v>356.87</v>
      </c>
      <c r="C6452" s="11">
        <v>362.75956</v>
      </c>
      <c r="D6452" s="11">
        <v>0.0162354370481649</v>
      </c>
      <c r="E6452" s="8">
        <f t="shared" si="1"/>
        <v>0.03475883032</v>
      </c>
      <c r="F6452" s="8"/>
    </row>
    <row r="6453">
      <c r="A6453" s="10">
        <v>44810.791666666664</v>
      </c>
      <c r="B6453" s="11">
        <v>360.25</v>
      </c>
      <c r="C6453" s="11">
        <v>359.76577</v>
      </c>
      <c r="D6453" s="11">
        <v>0.00134595906664501</v>
      </c>
      <c r="E6453" s="8">
        <f t="shared" si="1"/>
        <v>0.03306966732</v>
      </c>
      <c r="F6453" s="8"/>
    </row>
    <row r="6454">
      <c r="A6454" s="10">
        <v>44810.833333333336</v>
      </c>
      <c r="B6454" s="11">
        <v>358.74</v>
      </c>
      <c r="C6454" s="11">
        <v>356.15031</v>
      </c>
      <c r="D6454" s="11">
        <v>0.00727134001371504</v>
      </c>
      <c r="E6454" s="8">
        <f t="shared" si="1"/>
        <v>0.03201591225</v>
      </c>
      <c r="F6454" s="8"/>
    </row>
    <row r="6455">
      <c r="A6455" s="10">
        <v>44810.875</v>
      </c>
      <c r="B6455" s="11">
        <v>357.77</v>
      </c>
      <c r="C6455" s="11">
        <v>353.06937</v>
      </c>
      <c r="D6455" s="11">
        <v>0.0133136159616451</v>
      </c>
      <c r="E6455" s="8">
        <f t="shared" si="1"/>
        <v>0.0314879435</v>
      </c>
      <c r="F6455" s="8"/>
    </row>
    <row r="6456">
      <c r="A6456" s="10">
        <v>44810.916666666664</v>
      </c>
      <c r="B6456" s="11">
        <v>356.25</v>
      </c>
      <c r="C6456" s="11">
        <v>351.74594</v>
      </c>
      <c r="D6456" s="11">
        <v>0.0128048670583091</v>
      </c>
      <c r="E6456" s="13">
        <f t="shared" si="1"/>
        <v>0.0314013172</v>
      </c>
      <c r="F6456" s="8"/>
    </row>
    <row r="6457">
      <c r="A6457" s="10">
        <v>44810.958333333336</v>
      </c>
      <c r="B6457" s="11">
        <v>356.26</v>
      </c>
      <c r="C6457" s="11">
        <v>352.06765</v>
      </c>
      <c r="D6457" s="11">
        <v>0.0119077966975948</v>
      </c>
      <c r="E6457" s="8">
        <f t="shared" si="1"/>
        <v>0.03189460005</v>
      </c>
      <c r="F6457" s="8"/>
    </row>
    <row r="6458">
      <c r="A6458" s="10">
        <v>44811.0</v>
      </c>
      <c r="B6458" s="11">
        <v>368.07</v>
      </c>
      <c r="C6458" s="11">
        <v>363.78269</v>
      </c>
      <c r="D6458" s="11">
        <v>0.0117853601005589</v>
      </c>
      <c r="E6458" s="8">
        <f t="shared" si="1"/>
        <v>0.03232792444</v>
      </c>
      <c r="F6458" s="8"/>
    </row>
    <row r="6459">
      <c r="A6459" s="10">
        <v>44811.041666666664</v>
      </c>
      <c r="B6459" s="11">
        <v>390.08</v>
      </c>
      <c r="C6459" s="11">
        <v>367.83997</v>
      </c>
      <c r="D6459" s="11">
        <v>0.0604611565186893</v>
      </c>
      <c r="E6459" s="8">
        <f t="shared" si="1"/>
        <v>0.03284921645</v>
      </c>
      <c r="F6459" s="8"/>
    </row>
    <row r="6460">
      <c r="A6460" s="10">
        <v>44811.083333333336</v>
      </c>
      <c r="B6460" s="11">
        <v>392.89</v>
      </c>
      <c r="C6460" s="11">
        <v>370.47271</v>
      </c>
      <c r="D6460" s="11">
        <v>0.0605099630685347</v>
      </c>
      <c r="E6460" s="8">
        <f t="shared" si="1"/>
        <v>0.033577288</v>
      </c>
      <c r="F6460" s="8"/>
    </row>
    <row r="6461">
      <c r="A6461" s="10">
        <v>44811.125</v>
      </c>
      <c r="B6461" s="11">
        <v>387.18</v>
      </c>
      <c r="C6461" s="11">
        <v>371.83322</v>
      </c>
      <c r="D6461" s="11">
        <v>0.0412732891375332</v>
      </c>
      <c r="E6461" s="8">
        <f t="shared" si="1"/>
        <v>0.03420133771</v>
      </c>
      <c r="F6461" s="8"/>
    </row>
    <row r="6462">
      <c r="A6462" s="10">
        <v>44811.166666666664</v>
      </c>
      <c r="B6462" s="11">
        <v>373.46</v>
      </c>
      <c r="C6462" s="11">
        <v>373.10954</v>
      </c>
      <c r="D6462" s="11">
        <v>9.39295200010158E-4</v>
      </c>
      <c r="E6462" s="8">
        <f t="shared" si="1"/>
        <v>0.0336517874</v>
      </c>
      <c r="F6462" s="8"/>
    </row>
    <row r="6463">
      <c r="A6463" s="10">
        <v>44811.208333333336</v>
      </c>
      <c r="B6463" s="11">
        <v>367.99</v>
      </c>
      <c r="C6463" s="11">
        <v>374.95096</v>
      </c>
      <c r="D6463" s="11">
        <v>0.0185649878053385</v>
      </c>
      <c r="E6463" s="8">
        <f t="shared" si="1"/>
        <v>0.03235856301</v>
      </c>
      <c r="F6463" s="8"/>
    </row>
    <row r="6464">
      <c r="A6464" s="10">
        <v>44811.25</v>
      </c>
      <c r="B6464" s="11">
        <v>367.53</v>
      </c>
      <c r="C6464" s="11">
        <v>377.25223</v>
      </c>
      <c r="D6464" s="11">
        <v>0.0257711664156366</v>
      </c>
      <c r="E6464" s="8">
        <f t="shared" si="1"/>
        <v>0.03140600463</v>
      </c>
      <c r="F6464" s="8"/>
    </row>
    <row r="6465">
      <c r="A6465" s="10">
        <v>44811.291666666664</v>
      </c>
      <c r="B6465" s="11">
        <v>366.21</v>
      </c>
      <c r="C6465" s="11">
        <v>378.11867</v>
      </c>
      <c r="D6465" s="11">
        <v>0.0314945305398435</v>
      </c>
      <c r="E6465" s="8">
        <f t="shared" si="1"/>
        <v>0.0308117927</v>
      </c>
      <c r="F6465" s="8"/>
    </row>
    <row r="6466">
      <c r="A6466" s="10">
        <v>44811.333333333336</v>
      </c>
      <c r="B6466" s="11">
        <v>374.88</v>
      </c>
      <c r="C6466" s="11">
        <v>377.54935</v>
      </c>
      <c r="D6466" s="11">
        <v>0.00707020155113499</v>
      </c>
      <c r="E6466" s="8">
        <f t="shared" si="1"/>
        <v>0.02841153397</v>
      </c>
      <c r="F6466" s="8"/>
    </row>
    <row r="6467">
      <c r="A6467" s="10">
        <v>44811.375</v>
      </c>
      <c r="B6467" s="11">
        <v>384.07</v>
      </c>
      <c r="C6467" s="11">
        <v>376.78423</v>
      </c>
      <c r="D6467" s="11">
        <v>0.0193367169321285</v>
      </c>
      <c r="E6467" s="8">
        <f t="shared" si="1"/>
        <v>0.02739143284</v>
      </c>
      <c r="F6467" s="8"/>
    </row>
    <row r="6468">
      <c r="A6468" s="10">
        <v>44811.416666666664</v>
      </c>
      <c r="B6468" s="11">
        <v>388.37</v>
      </c>
      <c r="C6468" s="11">
        <v>376.5278</v>
      </c>
      <c r="D6468" s="11">
        <v>0.0314510641710917</v>
      </c>
      <c r="E6468" s="8">
        <f t="shared" si="1"/>
        <v>0.02763086668</v>
      </c>
      <c r="F6468" s="8"/>
    </row>
    <row r="6469">
      <c r="A6469" s="10">
        <v>44811.458333333336</v>
      </c>
      <c r="B6469" s="11">
        <v>393.14</v>
      </c>
      <c r="C6469" s="11">
        <v>378.67339</v>
      </c>
      <c r="D6469" s="11">
        <v>0.0382033973921431</v>
      </c>
      <c r="E6469" s="8">
        <f t="shared" si="1"/>
        <v>0.0286570308</v>
      </c>
      <c r="F6469" s="8"/>
    </row>
    <row r="6470">
      <c r="A6470" s="10">
        <v>44811.5</v>
      </c>
      <c r="B6470" s="11">
        <v>396.02</v>
      </c>
      <c r="C6470" s="11">
        <v>381.78776</v>
      </c>
      <c r="D6470" s="11">
        <v>0.0372778844455358</v>
      </c>
      <c r="E6470" s="8">
        <f t="shared" si="1"/>
        <v>0.02984301487</v>
      </c>
      <c r="F6470" s="8"/>
    </row>
    <row r="6471">
      <c r="A6471" s="10">
        <v>44811.541666666664</v>
      </c>
      <c r="B6471" s="11">
        <v>394.36</v>
      </c>
      <c r="C6471" s="11">
        <v>383.86828</v>
      </c>
      <c r="D6471" s="11">
        <v>0.0273315627954463</v>
      </c>
      <c r="E6471" s="8">
        <f t="shared" si="1"/>
        <v>0.03074358915</v>
      </c>
      <c r="F6471" s="8"/>
    </row>
    <row r="6472">
      <c r="A6472" s="10">
        <v>44811.583333333336</v>
      </c>
      <c r="B6472" s="11">
        <v>365.14</v>
      </c>
      <c r="C6472" s="11">
        <v>383.04149</v>
      </c>
      <c r="D6472" s="11">
        <v>0.0467351199996638</v>
      </c>
      <c r="E6472" s="8">
        <f t="shared" si="1"/>
        <v>0.03014457298</v>
      </c>
      <c r="F6472" s="8"/>
    </row>
    <row r="6473">
      <c r="A6473" s="10">
        <v>44811.625</v>
      </c>
      <c r="B6473" s="11">
        <v>343.14</v>
      </c>
      <c r="C6473" s="11">
        <v>381.08467</v>
      </c>
      <c r="D6473" s="11">
        <v>0.0995701821330152</v>
      </c>
      <c r="E6473" s="8">
        <f t="shared" si="1"/>
        <v>0.03044050179</v>
      </c>
      <c r="F6473" s="8"/>
    </row>
    <row r="6474">
      <c r="A6474" s="10">
        <v>44811.666666666664</v>
      </c>
      <c r="B6474" s="11">
        <v>339.42</v>
      </c>
      <c r="C6474" s="11">
        <v>377.94422</v>
      </c>
      <c r="D6474" s="11">
        <v>0.101930967485095</v>
      </c>
      <c r="E6474" s="8">
        <f t="shared" si="1"/>
        <v>0.03184881227</v>
      </c>
      <c r="F6474" s="8"/>
    </row>
    <row r="6475">
      <c r="A6475" s="10">
        <v>44811.708333333336</v>
      </c>
      <c r="B6475" s="11">
        <v>327.17</v>
      </c>
      <c r="C6475" s="11">
        <v>374.82484</v>
      </c>
      <c r="D6475" s="11">
        <v>0.127138959093532</v>
      </c>
      <c r="E6475" s="8">
        <f t="shared" si="1"/>
        <v>0.03540520086</v>
      </c>
      <c r="F6475" s="8"/>
    </row>
    <row r="6476">
      <c r="A6476" s="10">
        <v>44811.75</v>
      </c>
      <c r="B6476" s="11">
        <v>329.77</v>
      </c>
      <c r="C6476" s="11">
        <v>371.82832</v>
      </c>
      <c r="D6476" s="11">
        <v>0.113112201889302</v>
      </c>
      <c r="E6476" s="8">
        <f t="shared" si="1"/>
        <v>0.03944173273</v>
      </c>
      <c r="F6476" s="8"/>
    </row>
    <row r="6477">
      <c r="A6477" s="10">
        <v>44811.791666666664</v>
      </c>
      <c r="B6477" s="11">
        <v>334.86</v>
      </c>
      <c r="C6477" s="11">
        <v>368.86126</v>
      </c>
      <c r="D6477" s="11">
        <v>0.0921789943460042</v>
      </c>
      <c r="E6477" s="8">
        <f t="shared" si="1"/>
        <v>0.04322644253</v>
      </c>
      <c r="F6477" s="8"/>
    </row>
    <row r="6478">
      <c r="A6478" s="10">
        <v>44811.833333333336</v>
      </c>
      <c r="B6478" s="11">
        <v>333.39</v>
      </c>
      <c r="C6478" s="11">
        <v>365.02882</v>
      </c>
      <c r="D6478" s="11">
        <v>0.0866748548785819</v>
      </c>
      <c r="E6478" s="8">
        <f t="shared" si="1"/>
        <v>0.04653492232</v>
      </c>
      <c r="F6478" s="8"/>
    </row>
    <row r="6479">
      <c r="A6479" s="10">
        <v>44811.875</v>
      </c>
      <c r="B6479" s="11">
        <v>334.46</v>
      </c>
      <c r="C6479" s="11">
        <v>361.40058</v>
      </c>
      <c r="D6479" s="11">
        <v>0.0745449274043777</v>
      </c>
      <c r="E6479" s="8">
        <f t="shared" si="1"/>
        <v>0.04908622696</v>
      </c>
      <c r="F6479" s="8"/>
    </row>
    <row r="6480">
      <c r="A6480" s="10">
        <v>44811.916666666664</v>
      </c>
      <c r="B6480" s="11">
        <v>336.29</v>
      </c>
      <c r="C6480" s="11">
        <v>359.04916</v>
      </c>
      <c r="D6480" s="11">
        <v>0.0633873088576504</v>
      </c>
      <c r="E6480" s="8">
        <f t="shared" si="1"/>
        <v>0.0511938287</v>
      </c>
      <c r="F6480" s="8"/>
    </row>
    <row r="6481">
      <c r="A6481" s="10">
        <v>44811.958333333336</v>
      </c>
      <c r="B6481" s="11">
        <v>343.66</v>
      </c>
      <c r="C6481" s="11">
        <v>358.12328</v>
      </c>
      <c r="D6481" s="11">
        <v>0.0403863161311378</v>
      </c>
      <c r="E6481" s="8">
        <f t="shared" si="1"/>
        <v>0.05238043368</v>
      </c>
      <c r="F6481" s="8"/>
    </row>
    <row r="6482">
      <c r="A6482" s="10">
        <v>44812.0</v>
      </c>
      <c r="B6482" s="11">
        <v>365.31</v>
      </c>
      <c r="C6482" s="11">
        <v>373.85251</v>
      </c>
      <c r="D6482" s="11">
        <v>0.0228499468948329</v>
      </c>
      <c r="E6482" s="8">
        <f t="shared" si="1"/>
        <v>0.05284145813</v>
      </c>
      <c r="F6482" s="8"/>
    </row>
    <row r="6483">
      <c r="A6483" s="10">
        <v>44812.041666666664</v>
      </c>
      <c r="B6483" s="11">
        <v>390.12</v>
      </c>
      <c r="C6483" s="11">
        <v>377.09207</v>
      </c>
      <c r="D6483" s="11">
        <v>0.034548406175712</v>
      </c>
      <c r="E6483" s="8">
        <f t="shared" si="1"/>
        <v>0.0517617602</v>
      </c>
      <c r="F6483" s="8"/>
    </row>
    <row r="6484">
      <c r="A6484" s="10">
        <v>44812.083333333336</v>
      </c>
      <c r="B6484" s="11">
        <v>392.54</v>
      </c>
      <c r="C6484" s="11">
        <v>378.22908</v>
      </c>
      <c r="D6484" s="11">
        <v>0.0378366465106279</v>
      </c>
      <c r="E6484" s="8">
        <f t="shared" si="1"/>
        <v>0.05081703867</v>
      </c>
      <c r="F6484" s="8"/>
    </row>
    <row r="6485">
      <c r="A6485" s="10">
        <v>44812.125</v>
      </c>
      <c r="B6485" s="11">
        <v>386.82</v>
      </c>
      <c r="C6485" s="11">
        <v>377.58837</v>
      </c>
      <c r="D6485" s="11">
        <v>0.0244489256912229</v>
      </c>
      <c r="E6485" s="8">
        <f t="shared" si="1"/>
        <v>0.05011602353</v>
      </c>
      <c r="F6485" s="8"/>
    </row>
    <row r="6486">
      <c r="A6486" s="10">
        <v>44812.166666666664</v>
      </c>
      <c r="B6486" s="11">
        <v>370.9</v>
      </c>
      <c r="C6486" s="11">
        <v>376.79863</v>
      </c>
      <c r="D6486" s="11">
        <v>0.0156545951348072</v>
      </c>
      <c r="E6486" s="8">
        <f t="shared" si="1"/>
        <v>0.05072916103</v>
      </c>
      <c r="F6486" s="8"/>
    </row>
    <row r="6487">
      <c r="A6487" s="10">
        <v>44812.208333333336</v>
      </c>
      <c r="B6487" s="11">
        <v>362.05</v>
      </c>
      <c r="C6487" s="11">
        <v>376.83777</v>
      </c>
      <c r="D6487" s="11">
        <v>0.0392417405505821</v>
      </c>
      <c r="E6487" s="8">
        <f t="shared" si="1"/>
        <v>0.05159069239</v>
      </c>
      <c r="F6487" s="8"/>
    </row>
    <row r="6488">
      <c r="A6488" s="10">
        <v>44812.25</v>
      </c>
      <c r="B6488" s="11">
        <v>369.39</v>
      </c>
      <c r="C6488" s="11">
        <v>377.62673</v>
      </c>
      <c r="D6488" s="11">
        <v>0.0218118298987998</v>
      </c>
      <c r="E6488" s="8">
        <f t="shared" si="1"/>
        <v>0.05142572004</v>
      </c>
      <c r="F6488" s="8"/>
    </row>
    <row r="6489">
      <c r="A6489" s="10">
        <v>44812.291666666664</v>
      </c>
      <c r="B6489" s="11">
        <v>375.83</v>
      </c>
      <c r="C6489" s="11">
        <v>377.06924</v>
      </c>
      <c r="D6489" s="11">
        <v>0.00328650515221022</v>
      </c>
      <c r="E6489" s="8">
        <f t="shared" si="1"/>
        <v>0.05025038565</v>
      </c>
      <c r="F6489" s="8"/>
    </row>
    <row r="6490">
      <c r="A6490" s="10">
        <v>44812.333333333336</v>
      </c>
      <c r="B6490" s="11">
        <v>381.64</v>
      </c>
      <c r="C6490" s="11">
        <v>375.48672</v>
      </c>
      <c r="D6490" s="11">
        <v>0.0163874770324766</v>
      </c>
      <c r="E6490" s="8">
        <f t="shared" si="1"/>
        <v>0.05063860546</v>
      </c>
      <c r="F6490" s="8"/>
    </row>
    <row r="6491">
      <c r="A6491" s="10">
        <v>44812.375</v>
      </c>
      <c r="B6491" s="11">
        <v>392.76</v>
      </c>
      <c r="C6491" s="11">
        <v>374.21575</v>
      </c>
      <c r="D6491" s="11">
        <v>0.0495549692924468</v>
      </c>
      <c r="E6491" s="8">
        <f t="shared" si="1"/>
        <v>0.05189769931</v>
      </c>
      <c r="F6491" s="8"/>
    </row>
    <row r="6492">
      <c r="A6492" s="10">
        <v>44812.416666666664</v>
      </c>
      <c r="B6492" s="11">
        <v>403.37</v>
      </c>
      <c r="C6492" s="11">
        <v>373.86437</v>
      </c>
      <c r="D6492" s="11">
        <v>0.0789206791757128</v>
      </c>
      <c r="E6492" s="8">
        <f t="shared" si="1"/>
        <v>0.05387559993</v>
      </c>
      <c r="F6492" s="8"/>
    </row>
    <row r="6493">
      <c r="A6493" s="10">
        <v>44812.458333333336</v>
      </c>
      <c r="B6493" s="11">
        <v>406.74</v>
      </c>
      <c r="C6493" s="11">
        <v>376.42981</v>
      </c>
      <c r="D6493" s="11">
        <v>0.0805201639051913</v>
      </c>
      <c r="E6493" s="8">
        <f t="shared" si="1"/>
        <v>0.05563879854</v>
      </c>
      <c r="F6493" s="8"/>
    </row>
    <row r="6494">
      <c r="A6494" s="10">
        <v>44812.5</v>
      </c>
      <c r="B6494" s="11">
        <v>407.82</v>
      </c>
      <c r="C6494" s="11">
        <v>380.17853</v>
      </c>
      <c r="D6494" s="11">
        <v>0.0727065518402629</v>
      </c>
      <c r="E6494" s="8">
        <f t="shared" si="1"/>
        <v>0.05711499301</v>
      </c>
      <c r="F6494" s="8"/>
    </row>
    <row r="6495">
      <c r="A6495" s="10">
        <v>44812.541666666664</v>
      </c>
      <c r="B6495" s="11">
        <v>404.67</v>
      </c>
      <c r="C6495" s="11">
        <v>382.9486</v>
      </c>
      <c r="D6495" s="11">
        <v>0.0567214503460778</v>
      </c>
      <c r="E6495" s="8">
        <f t="shared" si="1"/>
        <v>0.05833957166</v>
      </c>
      <c r="F6495" s="8"/>
    </row>
    <row r="6496">
      <c r="A6496" s="10">
        <v>44812.583333333336</v>
      </c>
      <c r="B6496" s="11">
        <v>370.56</v>
      </c>
      <c r="C6496" s="11">
        <v>382.90976</v>
      </c>
      <c r="D6496" s="11">
        <v>0.0322524032816504</v>
      </c>
      <c r="E6496" s="8">
        <f t="shared" si="1"/>
        <v>0.05773612513</v>
      </c>
      <c r="F6496" s="8"/>
    </row>
    <row r="6497">
      <c r="A6497" s="10">
        <v>44812.625</v>
      </c>
      <c r="B6497" s="11">
        <v>342.93</v>
      </c>
      <c r="C6497" s="11">
        <v>381.56339</v>
      </c>
      <c r="D6497" s="11">
        <v>0.101250253594822</v>
      </c>
      <c r="E6497" s="8">
        <f t="shared" si="1"/>
        <v>0.05780612811</v>
      </c>
      <c r="F6497" s="8"/>
    </row>
    <row r="6498">
      <c r="A6498" s="10">
        <v>44812.666666666664</v>
      </c>
      <c r="B6498" s="11">
        <v>338.41</v>
      </c>
      <c r="C6498" s="11">
        <v>378.88313</v>
      </c>
      <c r="D6498" s="11">
        <v>0.106822201347418</v>
      </c>
      <c r="E6498" s="8">
        <f t="shared" si="1"/>
        <v>0.05800992952</v>
      </c>
      <c r="F6498" s="8"/>
    </row>
    <row r="6499">
      <c r="A6499" s="10">
        <v>44812.708333333336</v>
      </c>
      <c r="B6499" s="11">
        <v>344.68</v>
      </c>
      <c r="C6499" s="11">
        <v>376.22122</v>
      </c>
      <c r="D6499" s="11">
        <v>0.0838368978762016</v>
      </c>
      <c r="E6499" s="8">
        <f t="shared" si="1"/>
        <v>0.05620567697</v>
      </c>
      <c r="F6499" s="8"/>
    </row>
    <row r="6500">
      <c r="A6500" s="10">
        <v>44812.75</v>
      </c>
      <c r="B6500" s="11">
        <v>355.9</v>
      </c>
      <c r="C6500" s="11">
        <v>373.59029</v>
      </c>
      <c r="D6500" s="11">
        <v>0.0473521139963247</v>
      </c>
      <c r="E6500" s="8">
        <f t="shared" si="1"/>
        <v>0.0534656733</v>
      </c>
      <c r="F6500" s="8"/>
    </row>
    <row r="6501">
      <c r="A6501" s="10">
        <v>44812.791666666664</v>
      </c>
      <c r="B6501" s="11">
        <v>363.21</v>
      </c>
      <c r="C6501" s="11">
        <v>370.96172</v>
      </c>
      <c r="D6501" s="11">
        <v>0.0208962800797883</v>
      </c>
      <c r="E6501" s="8">
        <f t="shared" si="1"/>
        <v>0.05049556021</v>
      </c>
      <c r="F6501" s="8"/>
    </row>
    <row r="6502">
      <c r="A6502" s="10">
        <v>44812.833333333336</v>
      </c>
      <c r="B6502" s="11">
        <v>364.21</v>
      </c>
      <c r="C6502" s="11">
        <v>367.70549</v>
      </c>
      <c r="D6502" s="11">
        <v>0.00950622194952819</v>
      </c>
      <c r="E6502" s="8">
        <f t="shared" si="1"/>
        <v>0.0472802005</v>
      </c>
      <c r="F6502" s="8"/>
    </row>
    <row r="6503">
      <c r="A6503" s="10">
        <v>44812.875</v>
      </c>
      <c r="B6503" s="11">
        <v>364.08</v>
      </c>
      <c r="C6503" s="11">
        <v>365.00276</v>
      </c>
      <c r="D6503" s="11">
        <v>0.00252809047252146</v>
      </c>
      <c r="E6503" s="8">
        <f t="shared" si="1"/>
        <v>0.04427949897</v>
      </c>
      <c r="F6503" s="8"/>
    </row>
    <row r="6504">
      <c r="A6504" s="10">
        <v>44812.916666666664</v>
      </c>
      <c r="B6504" s="11">
        <v>366.35</v>
      </c>
      <c r="C6504" s="11">
        <v>363.75779</v>
      </c>
      <c r="D6504" s="11">
        <v>0.00712619790218107</v>
      </c>
      <c r="E6504" s="8">
        <f t="shared" si="1"/>
        <v>0.04193528601</v>
      </c>
      <c r="F6504" s="8"/>
    </row>
    <row r="6505">
      <c r="A6505" s="10">
        <v>44812.958333333336</v>
      </c>
      <c r="B6505" s="11">
        <v>370.85</v>
      </c>
      <c r="C6505" s="11">
        <v>363.88284</v>
      </c>
      <c r="D6505" s="11">
        <v>0.0191467121670261</v>
      </c>
      <c r="E6505" s="8">
        <f t="shared" si="1"/>
        <v>0.04105030251</v>
      </c>
      <c r="F6505" s="8"/>
    </row>
    <row r="6506">
      <c r="A6506" s="10">
        <v>44813.0</v>
      </c>
      <c r="B6506" s="11">
        <v>384.22</v>
      </c>
      <c r="C6506" s="11">
        <v>391.62678</v>
      </c>
      <c r="D6506" s="11">
        <v>0.0189128537124043</v>
      </c>
      <c r="E6506" s="8">
        <f t="shared" si="1"/>
        <v>0.04088625696</v>
      </c>
      <c r="F6506" s="8"/>
    </row>
    <row r="6507">
      <c r="A6507" s="10">
        <v>44813.041666666664</v>
      </c>
      <c r="B6507" s="11">
        <v>402.49</v>
      </c>
      <c r="C6507" s="11">
        <v>387.45682</v>
      </c>
      <c r="D6507" s="11">
        <v>0.0387996267558279</v>
      </c>
      <c r="E6507" s="8">
        <f t="shared" si="1"/>
        <v>0.04106339115</v>
      </c>
      <c r="F6507" s="8"/>
    </row>
    <row r="6508">
      <c r="A6508" s="10">
        <v>44813.083333333336</v>
      </c>
      <c r="B6508" s="11">
        <v>399.24</v>
      </c>
      <c r="C6508" s="11">
        <v>378.64911</v>
      </c>
      <c r="D6508" s="11">
        <v>0.0543798716442249</v>
      </c>
      <c r="E6508" s="8">
        <f t="shared" si="1"/>
        <v>0.0417526922</v>
      </c>
      <c r="F6508" s="8"/>
    </row>
    <row r="6509">
      <c r="A6509" s="10">
        <v>44813.125</v>
      </c>
      <c r="B6509" s="11">
        <v>392.2</v>
      </c>
      <c r="C6509" s="11">
        <v>367.3117</v>
      </c>
      <c r="D6509" s="11">
        <v>0.067757983206089</v>
      </c>
      <c r="E6509" s="8">
        <f t="shared" si="1"/>
        <v>0.04355723626</v>
      </c>
      <c r="F6509" s="8"/>
    </row>
    <row r="6510">
      <c r="A6510" s="10">
        <v>44813.166666666664</v>
      </c>
      <c r="B6510" s="11">
        <v>376.37</v>
      </c>
      <c r="C6510" s="11">
        <v>355.44237</v>
      </c>
      <c r="D6510" s="11">
        <v>0.0588777021715222</v>
      </c>
      <c r="E6510" s="8">
        <f t="shared" si="1"/>
        <v>0.04535819906</v>
      </c>
      <c r="F6510" s="8"/>
    </row>
    <row r="6511">
      <c r="A6511" s="10">
        <v>44813.208333333336</v>
      </c>
      <c r="B6511" s="11">
        <v>349.85</v>
      </c>
      <c r="C6511" s="11">
        <v>344.87836</v>
      </c>
      <c r="D6511" s="11">
        <v>0.014415633384478</v>
      </c>
      <c r="E6511" s="8">
        <f t="shared" si="1"/>
        <v>0.04432377792</v>
      </c>
      <c r="F6511" s="8"/>
    </row>
    <row r="6512">
      <c r="A6512" s="10">
        <v>44813.25</v>
      </c>
      <c r="B6512" s="11">
        <v>332.96</v>
      </c>
      <c r="C6512" s="11">
        <v>336.36159</v>
      </c>
      <c r="D6512" s="11">
        <v>0.0101128966598118</v>
      </c>
      <c r="E6512" s="8">
        <f t="shared" si="1"/>
        <v>0.04383632237</v>
      </c>
      <c r="F6512" s="8"/>
    </row>
    <row r="6513">
      <c r="A6513" s="10">
        <v>44813.291666666664</v>
      </c>
      <c r="B6513" s="11">
        <v>319.95</v>
      </c>
      <c r="C6513" s="11">
        <v>329.47425</v>
      </c>
      <c r="D6513" s="11">
        <v>0.0289074184097846</v>
      </c>
      <c r="E6513" s="8">
        <f t="shared" si="1"/>
        <v>0.04490386043</v>
      </c>
      <c r="F6513" s="8"/>
    </row>
    <row r="6514">
      <c r="A6514" s="10">
        <v>44813.333333333336</v>
      </c>
      <c r="B6514" s="11">
        <v>312.42</v>
      </c>
      <c r="C6514" s="11">
        <v>325.67923</v>
      </c>
      <c r="D6514" s="11">
        <v>0.0407125440575378</v>
      </c>
      <c r="E6514" s="8">
        <f t="shared" si="1"/>
        <v>0.04591740488</v>
      </c>
      <c r="F6514" s="8"/>
    </row>
    <row r="6515">
      <c r="A6515" s="10">
        <v>44813.375</v>
      </c>
      <c r="B6515" s="11">
        <v>310.89</v>
      </c>
      <c r="C6515" s="11">
        <v>326.66006</v>
      </c>
      <c r="D6515" s="11">
        <v>0.0482766702485758</v>
      </c>
      <c r="E6515" s="8">
        <f t="shared" si="1"/>
        <v>0.04586414242</v>
      </c>
      <c r="F6515" s="8"/>
    </row>
    <row r="6516">
      <c r="A6516" s="10">
        <v>44813.416666666664</v>
      </c>
      <c r="B6516" s="11">
        <v>316.9</v>
      </c>
      <c r="C6516" s="11">
        <v>333.41886</v>
      </c>
      <c r="D6516" s="11">
        <v>0.0495438680343398</v>
      </c>
      <c r="E6516" s="8">
        <f t="shared" si="1"/>
        <v>0.04464010863</v>
      </c>
      <c r="F6516" s="8"/>
    </row>
    <row r="6517">
      <c r="A6517" s="10">
        <v>44813.458333333336</v>
      </c>
      <c r="B6517" s="11">
        <v>330.98</v>
      </c>
      <c r="C6517" s="11">
        <v>344.64178</v>
      </c>
      <c r="D6517" s="11">
        <v>0.039640521819496</v>
      </c>
      <c r="E6517" s="8">
        <f t="shared" si="1"/>
        <v>0.04293679021</v>
      </c>
      <c r="F6517" s="8"/>
    </row>
    <row r="6518">
      <c r="A6518" s="10">
        <v>44813.5</v>
      </c>
      <c r="B6518" s="11">
        <v>348.38</v>
      </c>
      <c r="C6518" s="11">
        <v>355.09715</v>
      </c>
      <c r="D6518" s="11">
        <v>0.0189163726039479</v>
      </c>
      <c r="E6518" s="8">
        <f t="shared" si="1"/>
        <v>0.04069553274</v>
      </c>
      <c r="F6518" s="8"/>
    </row>
    <row r="6519">
      <c r="A6519" s="10">
        <v>44813.541666666664</v>
      </c>
      <c r="B6519" s="11">
        <v>356.8</v>
      </c>
      <c r="C6519" s="11">
        <v>361.9552</v>
      </c>
      <c r="D6519" s="11">
        <v>0.0142426466037785</v>
      </c>
      <c r="E6519" s="8">
        <f t="shared" si="1"/>
        <v>0.03892558258</v>
      </c>
      <c r="F6519" s="8"/>
    </row>
    <row r="6520">
      <c r="A6520" s="10">
        <v>44813.583333333336</v>
      </c>
      <c r="B6520" s="11">
        <v>343.46</v>
      </c>
      <c r="C6520" s="11">
        <v>365.80192</v>
      </c>
      <c r="D6520" s="11">
        <v>0.0610765520312195</v>
      </c>
      <c r="E6520" s="8">
        <f t="shared" si="1"/>
        <v>0.04012658878</v>
      </c>
      <c r="F6520" s="8"/>
    </row>
    <row r="6521">
      <c r="A6521" s="10">
        <v>44813.625</v>
      </c>
      <c r="B6521" s="11">
        <v>337.11</v>
      </c>
      <c r="C6521" s="11">
        <v>369.38951</v>
      </c>
      <c r="D6521" s="11">
        <v>0.0873861036281186</v>
      </c>
      <c r="E6521" s="8">
        <f t="shared" si="1"/>
        <v>0.03954891587</v>
      </c>
      <c r="F6521" s="8"/>
    </row>
    <row r="6522">
      <c r="A6522" s="10">
        <v>44813.666666666664</v>
      </c>
      <c r="B6522" s="11">
        <v>336.37</v>
      </c>
      <c r="C6522" s="11">
        <v>372.09614</v>
      </c>
      <c r="D6522" s="11">
        <v>0.0960131970194584</v>
      </c>
      <c r="E6522" s="8">
        <f t="shared" si="1"/>
        <v>0.03909854068</v>
      </c>
      <c r="F6522" s="8"/>
    </row>
    <row r="6523">
      <c r="A6523" s="10">
        <v>44813.708333333336</v>
      </c>
      <c r="B6523" s="11">
        <v>342.36</v>
      </c>
      <c r="C6523" s="11">
        <v>374.48887</v>
      </c>
      <c r="D6523" s="11">
        <v>0.0857939249302656</v>
      </c>
      <c r="E6523" s="8">
        <f t="shared" si="1"/>
        <v>0.03918008348</v>
      </c>
      <c r="F6523" s="8"/>
    </row>
    <row r="6524">
      <c r="A6524" s="10">
        <v>44813.75</v>
      </c>
      <c r="B6524" s="11">
        <v>357.45</v>
      </c>
      <c r="C6524" s="11">
        <v>375.33408</v>
      </c>
      <c r="D6524" s="11">
        <v>0.0476484309658211</v>
      </c>
      <c r="E6524" s="8">
        <f t="shared" si="1"/>
        <v>0.03919243002</v>
      </c>
      <c r="F6524" s="8"/>
    </row>
    <row r="6525">
      <c r="A6525" s="10">
        <v>44813.791666666664</v>
      </c>
      <c r="B6525" s="11">
        <v>360.76</v>
      </c>
      <c r="C6525" s="11">
        <v>373.95507</v>
      </c>
      <c r="D6525" s="11">
        <v>0.0352851747671183</v>
      </c>
      <c r="E6525" s="8">
        <f t="shared" si="1"/>
        <v>0.0397919673</v>
      </c>
      <c r="F6525" s="8"/>
    </row>
    <row r="6526">
      <c r="A6526" s="10">
        <v>44813.833333333336</v>
      </c>
      <c r="B6526" s="11">
        <v>360.05</v>
      </c>
      <c r="C6526" s="11">
        <v>371.20613</v>
      </c>
      <c r="D6526" s="11">
        <v>0.0300537332182525</v>
      </c>
      <c r="E6526" s="8">
        <f t="shared" si="1"/>
        <v>0.0406481136</v>
      </c>
      <c r="F6526" s="8"/>
    </row>
    <row r="6527">
      <c r="A6527" s="10">
        <v>44813.875</v>
      </c>
      <c r="B6527" s="11">
        <v>354.35</v>
      </c>
      <c r="C6527" s="11">
        <v>369.46361</v>
      </c>
      <c r="D6527" s="11">
        <v>0.0409068974343643</v>
      </c>
      <c r="E6527" s="8">
        <f t="shared" si="1"/>
        <v>0.04224723056</v>
      </c>
      <c r="F6527" s="8"/>
    </row>
    <row r="6528">
      <c r="A6528" s="10">
        <v>44813.916666666664</v>
      </c>
      <c r="B6528" s="11">
        <v>351.14</v>
      </c>
      <c r="C6528" s="11">
        <v>369.85903</v>
      </c>
      <c r="D6528" s="11">
        <v>0.0506112558614562</v>
      </c>
      <c r="E6528" s="8">
        <f t="shared" si="1"/>
        <v>0.04405910797</v>
      </c>
      <c r="F6528" s="8"/>
    </row>
    <row r="6529">
      <c r="A6529" s="10">
        <v>44813.958333333336</v>
      </c>
      <c r="B6529" s="11">
        <v>356.49</v>
      </c>
      <c r="C6529" s="11">
        <v>371.81777</v>
      </c>
      <c r="D6529" s="11">
        <v>0.0412238769545629</v>
      </c>
      <c r="E6529" s="8">
        <f t="shared" si="1"/>
        <v>0.04497898984</v>
      </c>
      <c r="F6529" s="8"/>
    </row>
    <row r="6530">
      <c r="A6530" s="10">
        <v>44811.0</v>
      </c>
      <c r="B6530" s="11">
        <v>368.07</v>
      </c>
      <c r="C6530" s="11">
        <v>357.29169</v>
      </c>
      <c r="D6530" s="11">
        <v>0.030166696572204</v>
      </c>
      <c r="E6530" s="8">
        <f t="shared" si="1"/>
        <v>0.04544789996</v>
      </c>
      <c r="F6530" s="8"/>
    </row>
    <row r="6531">
      <c r="A6531" s="10">
        <v>44811.041666666664</v>
      </c>
      <c r="B6531" s="11">
        <v>390.08</v>
      </c>
      <c r="C6531" s="11">
        <v>361.83797</v>
      </c>
      <c r="D6531" s="11">
        <v>0.0780515930928973</v>
      </c>
      <c r="E6531" s="8">
        <f t="shared" si="1"/>
        <v>0.04708339855</v>
      </c>
      <c r="F6531" s="8"/>
    </row>
    <row r="6532">
      <c r="A6532" s="10">
        <v>44811.083333333336</v>
      </c>
      <c r="B6532" s="11">
        <v>392.89</v>
      </c>
      <c r="C6532" s="11">
        <v>364.88424</v>
      </c>
      <c r="D6532" s="11">
        <v>0.0767524516816621</v>
      </c>
      <c r="E6532" s="8">
        <f t="shared" si="1"/>
        <v>0.04801558939</v>
      </c>
      <c r="F6532" s="8"/>
    </row>
    <row r="6533">
      <c r="A6533" s="10">
        <v>44811.125</v>
      </c>
      <c r="B6533" s="11">
        <v>387.18</v>
      </c>
      <c r="C6533" s="11">
        <v>366.54491</v>
      </c>
      <c r="D6533" s="11">
        <v>0.0562962121067238</v>
      </c>
      <c r="E6533" s="8">
        <f t="shared" si="1"/>
        <v>0.04753801559</v>
      </c>
      <c r="F6533" s="8"/>
    </row>
    <row r="6534">
      <c r="A6534" s="10">
        <v>44811.166666666664</v>
      </c>
      <c r="B6534" s="11">
        <v>373.46</v>
      </c>
      <c r="C6534" s="11">
        <v>367.78161</v>
      </c>
      <c r="D6534" s="11">
        <v>0.0154395702384357</v>
      </c>
      <c r="E6534" s="8">
        <f t="shared" si="1"/>
        <v>0.04572809343</v>
      </c>
      <c r="F6534" s="8"/>
    </row>
    <row r="6535">
      <c r="A6535" s="10">
        <v>44811.208333333336</v>
      </c>
      <c r="B6535" s="11">
        <v>367.99</v>
      </c>
      <c r="C6535" s="11">
        <v>369.36191</v>
      </c>
      <c r="D6535" s="11">
        <v>0.00371427037509096</v>
      </c>
      <c r="E6535" s="8">
        <f t="shared" si="1"/>
        <v>0.0452822033</v>
      </c>
      <c r="F6535" s="8"/>
    </row>
    <row r="6536">
      <c r="A6536" s="10">
        <v>44811.25</v>
      </c>
      <c r="B6536" s="11">
        <v>367.53</v>
      </c>
      <c r="C6536" s="11">
        <v>371.45124</v>
      </c>
      <c r="D6536" s="11">
        <v>0.0105565403416071</v>
      </c>
      <c r="E6536" s="8">
        <f t="shared" si="1"/>
        <v>0.04530068846</v>
      </c>
      <c r="F6536" s="8"/>
    </row>
    <row r="6537">
      <c r="A6537" s="10">
        <v>44811.291666666664</v>
      </c>
      <c r="B6537" s="11">
        <v>366.21</v>
      </c>
      <c r="C6537" s="11">
        <v>372.5937</v>
      </c>
      <c r="D6537" s="11">
        <v>0.0171331399323177</v>
      </c>
      <c r="E6537" s="8">
        <f t="shared" si="1"/>
        <v>0.04481009352</v>
      </c>
      <c r="F6537" s="8"/>
    </row>
    <row r="6538">
      <c r="A6538" s="10">
        <v>44811.333333333336</v>
      </c>
      <c r="B6538" s="11">
        <v>374.88</v>
      </c>
      <c r="C6538" s="11">
        <v>372.57187</v>
      </c>
      <c r="D6538" s="11">
        <v>0.00619512686236887</v>
      </c>
      <c r="E6538" s="8">
        <f t="shared" si="1"/>
        <v>0.04337186781</v>
      </c>
      <c r="F6538" s="8"/>
    </row>
    <row r="6539">
      <c r="A6539" s="10">
        <v>44811.375</v>
      </c>
      <c r="B6539" s="11">
        <v>384.07</v>
      </c>
      <c r="C6539" s="11">
        <v>372.2793</v>
      </c>
      <c r="D6539" s="11">
        <v>0.0316716508277522</v>
      </c>
      <c r="E6539" s="8">
        <f t="shared" si="1"/>
        <v>0.042679992</v>
      </c>
      <c r="F6539" s="8"/>
    </row>
    <row r="6540">
      <c r="A6540" s="10">
        <v>44811.416666666664</v>
      </c>
      <c r="B6540" s="11">
        <v>388.37</v>
      </c>
      <c r="C6540" s="11">
        <v>372.46632</v>
      </c>
      <c r="D6540" s="11">
        <v>0.0426983035674205</v>
      </c>
      <c r="E6540" s="8">
        <f t="shared" si="1"/>
        <v>0.04239476014</v>
      </c>
      <c r="F6540" s="8"/>
    </row>
    <row r="6541">
      <c r="A6541" s="10">
        <v>44811.458333333336</v>
      </c>
      <c r="B6541" s="11">
        <v>393.14</v>
      </c>
      <c r="C6541" s="11">
        <v>375.00759</v>
      </c>
      <c r="D6541" s="11">
        <v>0.048352114686532</v>
      </c>
      <c r="E6541" s="8">
        <f t="shared" si="1"/>
        <v>0.04275774318</v>
      </c>
      <c r="F6541" s="8"/>
    </row>
    <row r="6542">
      <c r="A6542" s="10">
        <v>44811.5</v>
      </c>
      <c r="B6542" s="11">
        <v>396.02</v>
      </c>
      <c r="C6542" s="11">
        <v>378.36813</v>
      </c>
      <c r="D6542" s="11">
        <v>0.0466526343008856</v>
      </c>
      <c r="E6542" s="8">
        <f t="shared" si="1"/>
        <v>0.04391342075</v>
      </c>
      <c r="F6542" s="8"/>
    </row>
    <row r="6543">
      <c r="A6543" s="10">
        <v>44811.541666666664</v>
      </c>
      <c r="B6543" s="11">
        <v>394.36</v>
      </c>
      <c r="C6543" s="11">
        <v>380.47657</v>
      </c>
      <c r="D6543" s="11">
        <v>0.0364895793714709</v>
      </c>
      <c r="E6543" s="8">
        <f t="shared" si="1"/>
        <v>0.04484037628</v>
      </c>
      <c r="F6543" s="8"/>
    </row>
    <row r="6544">
      <c r="A6544" s="10">
        <v>44811.583333333336</v>
      </c>
      <c r="B6544" s="11">
        <v>365.14</v>
      </c>
      <c r="C6544" s="11">
        <v>379.71931</v>
      </c>
      <c r="D6544" s="11">
        <v>0.0383949660079178</v>
      </c>
      <c r="E6544" s="8">
        <f t="shared" si="1"/>
        <v>0.0438953102</v>
      </c>
      <c r="F6544" s="8"/>
    </row>
    <row r="6545">
      <c r="A6545" s="10">
        <v>44811.625</v>
      </c>
      <c r="B6545" s="11">
        <v>343.14</v>
      </c>
      <c r="C6545" s="11">
        <v>378.02006</v>
      </c>
      <c r="D6545" s="11">
        <v>0.0922703943277507</v>
      </c>
      <c r="E6545" s="8">
        <f t="shared" si="1"/>
        <v>0.04409882231</v>
      </c>
      <c r="F6545" s="8"/>
    </row>
    <row r="6546">
      <c r="A6546" s="10">
        <v>44811.666666666664</v>
      </c>
      <c r="B6546" s="11">
        <v>339.42</v>
      </c>
      <c r="C6546" s="11">
        <v>375.08415</v>
      </c>
      <c r="D6546" s="11">
        <v>0.0950830633605819</v>
      </c>
      <c r="E6546" s="8">
        <f t="shared" si="1"/>
        <v>0.04406006674</v>
      </c>
      <c r="F6546" s="8"/>
    </row>
    <row r="6547">
      <c r="A6547" s="10">
        <v>44811.708333333336</v>
      </c>
      <c r="B6547" s="11">
        <v>327.17</v>
      </c>
      <c r="C6547" s="11">
        <v>371.92041</v>
      </c>
      <c r="D6547" s="11">
        <v>0.120322544277685</v>
      </c>
      <c r="E6547" s="8">
        <f t="shared" si="1"/>
        <v>0.04549875921</v>
      </c>
      <c r="F6547" s="8"/>
    </row>
    <row r="6548">
      <c r="A6548" s="10">
        <v>44811.75</v>
      </c>
      <c r="B6548" s="11">
        <v>329.77</v>
      </c>
      <c r="C6548" s="11">
        <v>368.78428</v>
      </c>
      <c r="D6548" s="11">
        <v>0.105791602613864</v>
      </c>
      <c r="E6548" s="8">
        <f t="shared" si="1"/>
        <v>0.04792139137</v>
      </c>
      <c r="F6548" s="8"/>
    </row>
    <row r="6549">
      <c r="A6549" s="10">
        <v>44811.791666666664</v>
      </c>
      <c r="B6549" s="11">
        <v>334.86</v>
      </c>
      <c r="C6549" s="11">
        <v>365.91339</v>
      </c>
      <c r="D6549" s="11">
        <v>0.0848654103639114</v>
      </c>
      <c r="E6549" s="8">
        <f t="shared" si="1"/>
        <v>0.04998723452</v>
      </c>
      <c r="F6549" s="8"/>
    </row>
    <row r="6550">
      <c r="A6550" s="10">
        <v>44811.833333333336</v>
      </c>
      <c r="B6550" s="11">
        <v>333.39</v>
      </c>
      <c r="C6550" s="11">
        <v>362.45135</v>
      </c>
      <c r="D6550" s="11">
        <v>0.0801800020885561</v>
      </c>
      <c r="E6550" s="8">
        <f t="shared" si="1"/>
        <v>0.05207582905</v>
      </c>
      <c r="F6550" s="8"/>
    </row>
    <row r="6551">
      <c r="A6551" s="10">
        <v>44811.875</v>
      </c>
      <c r="B6551" s="11">
        <v>334.46</v>
      </c>
      <c r="C6551" s="11">
        <v>359.29239</v>
      </c>
      <c r="D6551" s="11">
        <v>0.0691147118367857</v>
      </c>
      <c r="E6551" s="8">
        <f t="shared" si="1"/>
        <v>0.05325115465</v>
      </c>
      <c r="F6551" s="8"/>
    </row>
    <row r="6552">
      <c r="A6552" s="10">
        <v>44811.916666666664</v>
      </c>
      <c r="B6552" s="11">
        <v>336.29</v>
      </c>
      <c r="C6552" s="11">
        <v>357.54511</v>
      </c>
      <c r="D6552" s="11">
        <v>0.0594473519718952</v>
      </c>
      <c r="E6552" s="8">
        <f t="shared" si="1"/>
        <v>0.05361932532</v>
      </c>
      <c r="F6552" s="8"/>
    </row>
    <row r="6553">
      <c r="A6553" s="10">
        <v>44811.958333333336</v>
      </c>
      <c r="B6553" s="11">
        <v>343.66</v>
      </c>
      <c r="C6553" s="11">
        <v>357.27008</v>
      </c>
      <c r="D6553" s="11">
        <v>0.0380946537700553</v>
      </c>
      <c r="E6553" s="8">
        <f t="shared" si="1"/>
        <v>0.05348894102</v>
      </c>
      <c r="F6553" s="8"/>
    </row>
    <row r="6554">
      <c r="A6554" s="10">
        <v>44812.0</v>
      </c>
      <c r="B6554" s="11">
        <v>365.31</v>
      </c>
      <c r="C6554" s="11">
        <v>367.16785</v>
      </c>
      <c r="D6554" s="11">
        <v>0.00505994737829029</v>
      </c>
      <c r="E6554" s="8">
        <f t="shared" si="1"/>
        <v>0.05244282647</v>
      </c>
      <c r="F6554" s="8"/>
    </row>
    <row r="6555">
      <c r="A6555" s="10">
        <v>44812.041666666664</v>
      </c>
      <c r="B6555" s="11">
        <v>390.12</v>
      </c>
      <c r="C6555" s="11">
        <v>371.00454</v>
      </c>
      <c r="D6555" s="11">
        <v>0.0515235204399385</v>
      </c>
      <c r="E6555" s="8">
        <f t="shared" si="1"/>
        <v>0.05133749011</v>
      </c>
      <c r="F6555" s="8"/>
    </row>
    <row r="6556">
      <c r="A6556" s="10">
        <v>44812.083333333336</v>
      </c>
      <c r="B6556" s="11">
        <v>392.54</v>
      </c>
      <c r="C6556" s="11">
        <v>373.25761</v>
      </c>
      <c r="D6556" s="11">
        <v>0.0516597370914956</v>
      </c>
      <c r="E6556" s="8">
        <f t="shared" si="1"/>
        <v>0.05029196034</v>
      </c>
      <c r="F6556" s="8"/>
    </row>
    <row r="6557">
      <c r="A6557" s="10">
        <v>44812.125</v>
      </c>
      <c r="B6557" s="11">
        <v>386.82</v>
      </c>
      <c r="C6557" s="11">
        <v>374.11915</v>
      </c>
      <c r="D6557" s="11">
        <v>0.033948676511213</v>
      </c>
      <c r="E6557" s="8">
        <f t="shared" si="1"/>
        <v>0.04936081302</v>
      </c>
      <c r="F6557" s="8"/>
    </row>
    <row r="6558">
      <c r="A6558" s="10">
        <v>44812.166666666664</v>
      </c>
      <c r="B6558" s="11">
        <v>370.9</v>
      </c>
      <c r="C6558" s="11">
        <v>374.75548</v>
      </c>
      <c r="D6558" s="11">
        <v>0.0102879883170754</v>
      </c>
      <c r="E6558" s="8">
        <f t="shared" si="1"/>
        <v>0.04914616378</v>
      </c>
      <c r="F6558" s="8"/>
    </row>
    <row r="6559">
      <c r="A6559" s="10">
        <v>44812.208333333336</v>
      </c>
      <c r="B6559" s="11">
        <v>362.05</v>
      </c>
      <c r="C6559" s="11">
        <v>375.9922</v>
      </c>
      <c r="D6559" s="11">
        <v>0.0370810883842803</v>
      </c>
      <c r="E6559" s="8">
        <f t="shared" si="1"/>
        <v>0.05053644786</v>
      </c>
      <c r="F6559" s="8"/>
    </row>
    <row r="6560">
      <c r="A6560" s="10">
        <v>44812.25</v>
      </c>
      <c r="B6560" s="11">
        <v>369.39</v>
      </c>
      <c r="C6560" s="11">
        <v>377.8932</v>
      </c>
      <c r="D6560" s="11">
        <v>0.0225015956889406</v>
      </c>
      <c r="E6560" s="8">
        <f t="shared" si="1"/>
        <v>0.0510341585</v>
      </c>
      <c r="F6560" s="8"/>
    </row>
    <row r="6561">
      <c r="A6561" s="10">
        <v>44812.291666666664</v>
      </c>
      <c r="B6561" s="11">
        <v>375.83</v>
      </c>
      <c r="C6561" s="11">
        <v>378.51973</v>
      </c>
      <c r="D6561" s="11">
        <v>0.00710591757000354</v>
      </c>
      <c r="E6561" s="8">
        <f t="shared" si="1"/>
        <v>0.05061635757</v>
      </c>
      <c r="F6561" s="8"/>
    </row>
    <row r="6562">
      <c r="A6562" s="10">
        <v>44812.333333333336</v>
      </c>
      <c r="B6562" s="11">
        <v>381.64</v>
      </c>
      <c r="C6562" s="11">
        <v>377.88289</v>
      </c>
      <c r="D6562" s="11">
        <v>0.00994252478591981</v>
      </c>
      <c r="E6562" s="8">
        <f t="shared" si="1"/>
        <v>0.05077249915</v>
      </c>
      <c r="F6562" s="8"/>
    </row>
    <row r="6563">
      <c r="A6563" s="10">
        <v>44812.375</v>
      </c>
      <c r="B6563" s="11">
        <v>392.76</v>
      </c>
      <c r="C6563" s="11">
        <v>376.96126</v>
      </c>
      <c r="D6563" s="11">
        <v>0.041910778842367</v>
      </c>
      <c r="E6563" s="8">
        <f t="shared" si="1"/>
        <v>0.05119912948</v>
      </c>
      <c r="F6563" s="8"/>
    </row>
    <row r="6564">
      <c r="A6564" s="10">
        <v>44812.416666666664</v>
      </c>
      <c r="B6564" s="11">
        <v>403.37</v>
      </c>
      <c r="C6564" s="11">
        <v>376.29583</v>
      </c>
      <c r="D6564" s="11">
        <v>0.0719491629763741</v>
      </c>
      <c r="E6564" s="8">
        <f t="shared" si="1"/>
        <v>0.05241791529</v>
      </c>
      <c r="F6564" s="8"/>
    </row>
    <row r="6565">
      <c r="A6565" s="10">
        <v>44812.458333333336</v>
      </c>
      <c r="B6565" s="11">
        <v>406.74</v>
      </c>
      <c r="C6565" s="11">
        <v>378.12292</v>
      </c>
      <c r="D6565" s="11">
        <v>0.0756819501975706</v>
      </c>
      <c r="E6565" s="8">
        <f t="shared" si="1"/>
        <v>0.05355665844</v>
      </c>
      <c r="F6565" s="8"/>
    </row>
    <row r="6566">
      <c r="A6566" s="10">
        <v>44812.5</v>
      </c>
      <c r="B6566" s="11">
        <v>407.82</v>
      </c>
      <c r="C6566" s="11">
        <v>381.13158</v>
      </c>
      <c r="D6566" s="11">
        <v>0.07002416330864</v>
      </c>
      <c r="E6566" s="8">
        <f t="shared" si="1"/>
        <v>0.05453047215</v>
      </c>
      <c r="F6566" s="8"/>
    </row>
    <row r="6567">
      <c r="A6567" s="10">
        <v>44812.541666666664</v>
      </c>
      <c r="B6567" s="11">
        <v>404.67</v>
      </c>
      <c r="C6567" s="11">
        <v>383.4212</v>
      </c>
      <c r="D6567" s="11">
        <v>0.0554189491869516</v>
      </c>
      <c r="E6567" s="8">
        <f t="shared" si="1"/>
        <v>0.05531919589</v>
      </c>
      <c r="F6567" s="8"/>
    </row>
    <row r="6568">
      <c r="A6568" s="10">
        <v>44812.583333333336</v>
      </c>
      <c r="B6568" s="11">
        <v>370.56</v>
      </c>
      <c r="C6568" s="11">
        <v>383.14225</v>
      </c>
      <c r="D6568" s="11">
        <v>0.0328396307115698</v>
      </c>
      <c r="E6568" s="8">
        <f t="shared" si="1"/>
        <v>0.05508772358</v>
      </c>
      <c r="F6568" s="8"/>
    </row>
    <row r="6569">
      <c r="A6569" s="10">
        <v>44812.625</v>
      </c>
      <c r="B6569" s="11">
        <v>342.93</v>
      </c>
      <c r="C6569" s="11">
        <v>381.68604</v>
      </c>
      <c r="D6569" s="11">
        <v>0.101539055502265</v>
      </c>
      <c r="E6569" s="8">
        <f t="shared" si="1"/>
        <v>0.0554739178</v>
      </c>
      <c r="F6569" s="8"/>
    </row>
    <row r="6570">
      <c r="A6570" s="10">
        <v>44812.666666666664</v>
      </c>
      <c r="B6570" s="11">
        <v>338.41</v>
      </c>
      <c r="C6570" s="11">
        <v>378.81672</v>
      </c>
      <c r="D6570" s="11">
        <v>0.106665619194421</v>
      </c>
      <c r="E6570" s="8">
        <f t="shared" si="1"/>
        <v>0.05595652429</v>
      </c>
      <c r="F6570" s="8"/>
    </row>
    <row r="6571">
      <c r="A6571" s="10">
        <v>44812.708333333336</v>
      </c>
      <c r="B6571" s="11">
        <v>344.68</v>
      </c>
      <c r="C6571" s="11">
        <v>375.80251</v>
      </c>
      <c r="D6571" s="11">
        <v>0.0828161312706505</v>
      </c>
      <c r="E6571" s="8">
        <f t="shared" si="1"/>
        <v>0.05439375708</v>
      </c>
      <c r="F6571" s="8"/>
    </row>
    <row r="6572">
      <c r="A6572" s="10">
        <v>44812.75</v>
      </c>
      <c r="B6572" s="11">
        <v>355.9</v>
      </c>
      <c r="C6572" s="11">
        <v>372.90666</v>
      </c>
      <c r="D6572" s="11">
        <v>0.0456056751574241</v>
      </c>
      <c r="E6572" s="8">
        <f t="shared" si="1"/>
        <v>0.05188601011</v>
      </c>
      <c r="F6572" s="8"/>
    </row>
    <row r="6573">
      <c r="A6573" s="10">
        <v>44812.791666666664</v>
      </c>
      <c r="B6573" s="11">
        <v>363.21</v>
      </c>
      <c r="C6573" s="11">
        <v>370.30073</v>
      </c>
      <c r="D6573" s="11">
        <v>0.0191485714867481</v>
      </c>
      <c r="E6573" s="8">
        <f t="shared" si="1"/>
        <v>0.04914780849</v>
      </c>
      <c r="F6573" s="8"/>
    </row>
    <row r="6574">
      <c r="A6574" s="10">
        <v>44812.833333333336</v>
      </c>
      <c r="B6574" s="11">
        <v>364.21</v>
      </c>
      <c r="C6574" s="11">
        <v>367.16203</v>
      </c>
      <c r="D6574" s="11">
        <v>0.00804012876821722</v>
      </c>
      <c r="E6574" s="8">
        <f t="shared" si="1"/>
        <v>0.04614198043</v>
      </c>
      <c r="F6574" s="8"/>
    </row>
    <row r="6575">
      <c r="A6575" s="10">
        <v>44812.875</v>
      </c>
      <c r="B6575" s="11">
        <v>364.08</v>
      </c>
      <c r="C6575" s="11">
        <v>364.35508</v>
      </c>
      <c r="D6575" s="11">
        <v>7.54977809009833E-4</v>
      </c>
      <c r="E6575" s="8">
        <f t="shared" si="1"/>
        <v>0.04329365818</v>
      </c>
      <c r="F6575" s="8"/>
    </row>
    <row r="6576">
      <c r="A6576" s="10">
        <v>44812.916666666664</v>
      </c>
      <c r="B6576" s="11">
        <v>366.35</v>
      </c>
      <c r="C6576" s="11">
        <v>362.68382</v>
      </c>
      <c r="D6576" s="11">
        <v>0.0101084740973556</v>
      </c>
      <c r="E6576" s="8">
        <f t="shared" si="1"/>
        <v>0.0412378716</v>
      </c>
      <c r="F6576" s="8"/>
    </row>
    <row r="6577">
      <c r="A6577" s="10">
        <v>44812.958333333336</v>
      </c>
      <c r="B6577" s="11">
        <v>370.85</v>
      </c>
      <c r="C6577" s="11">
        <v>362.19435</v>
      </c>
      <c r="D6577" s="11">
        <v>0.0238978051424602</v>
      </c>
      <c r="E6577" s="8">
        <f t="shared" si="1"/>
        <v>0.04064633624</v>
      </c>
      <c r="F6577" s="8"/>
    </row>
    <row r="6578">
      <c r="A6578" s="10">
        <v>44813.0</v>
      </c>
      <c r="B6578" s="11">
        <v>384.22</v>
      </c>
      <c r="C6578" s="11">
        <v>387.02615</v>
      </c>
      <c r="D6578" s="11">
        <v>0.00725054366481424</v>
      </c>
      <c r="E6578" s="8">
        <f t="shared" si="1"/>
        <v>0.04073761109</v>
      </c>
      <c r="F6578" s="8"/>
    </row>
    <row r="6579">
      <c r="A6579" s="10">
        <v>44813.041666666664</v>
      </c>
      <c r="B6579" s="11">
        <v>402.49</v>
      </c>
      <c r="C6579" s="11">
        <v>383.16945</v>
      </c>
      <c r="D6579" s="11">
        <v>0.0504229917077158</v>
      </c>
      <c r="E6579" s="8">
        <f t="shared" si="1"/>
        <v>0.04069175572</v>
      </c>
      <c r="F6579" s="8"/>
    </row>
    <row r="6580">
      <c r="A6580" s="10">
        <v>44813.083333333336</v>
      </c>
      <c r="B6580" s="11">
        <v>399.24</v>
      </c>
      <c r="C6580" s="11">
        <v>374.76933</v>
      </c>
      <c r="D6580" s="11">
        <v>0.0652952844353618</v>
      </c>
      <c r="E6580" s="8">
        <f t="shared" si="1"/>
        <v>0.04125990353</v>
      </c>
      <c r="F6580" s="8"/>
    </row>
    <row r="6581">
      <c r="A6581" s="10">
        <v>44813.125</v>
      </c>
      <c r="B6581" s="11">
        <v>392.2</v>
      </c>
      <c r="C6581" s="11">
        <v>364.01379</v>
      </c>
      <c r="D6581" s="11">
        <v>0.0774317093866142</v>
      </c>
      <c r="E6581" s="8">
        <f t="shared" si="1"/>
        <v>0.04307169657</v>
      </c>
      <c r="F6581" s="8"/>
    </row>
    <row r="6582">
      <c r="A6582" s="10">
        <v>44813.166666666664</v>
      </c>
      <c r="B6582" s="11">
        <v>376.37</v>
      </c>
      <c r="C6582" s="11">
        <v>353.5251</v>
      </c>
      <c r="D6582" s="11">
        <v>0.0646203056020633</v>
      </c>
      <c r="E6582" s="8">
        <f t="shared" si="1"/>
        <v>0.04533554312</v>
      </c>
      <c r="F6582" s="8"/>
    </row>
    <row r="6583">
      <c r="A6583" s="10">
        <v>44813.208333333336</v>
      </c>
      <c r="B6583" s="11">
        <v>349.85</v>
      </c>
      <c r="C6583" s="11">
        <v>345.34025</v>
      </c>
      <c r="D6583" s="11">
        <v>0.0130588600662679</v>
      </c>
      <c r="E6583" s="8">
        <f t="shared" si="1"/>
        <v>0.04433461694</v>
      </c>
      <c r="F6583" s="8"/>
    </row>
    <row r="6584">
      <c r="A6584" s="10">
        <v>44813.25</v>
      </c>
      <c r="B6584" s="11">
        <v>332.96</v>
      </c>
      <c r="C6584" s="11">
        <v>339.36978</v>
      </c>
      <c r="D6584" s="11">
        <v>0.0188873034010276</v>
      </c>
      <c r="E6584" s="8">
        <f t="shared" si="1"/>
        <v>0.04418402143</v>
      </c>
      <c r="F6584" s="8"/>
    </row>
    <row r="6585">
      <c r="A6585" s="10">
        <v>44813.291666666664</v>
      </c>
      <c r="B6585" s="11">
        <v>319.95</v>
      </c>
      <c r="C6585" s="11">
        <v>334.36882</v>
      </c>
      <c r="D6585" s="11">
        <v>0.0431225016734516</v>
      </c>
      <c r="E6585" s="8">
        <f t="shared" si="1"/>
        <v>0.04568471243</v>
      </c>
      <c r="F6585" s="8"/>
    </row>
    <row r="6586">
      <c r="A6586" s="10">
        <v>44813.333333333336</v>
      </c>
      <c r="B6586" s="11">
        <v>312.42</v>
      </c>
      <c r="C6586" s="11">
        <v>331.75334</v>
      </c>
      <c r="D6586" s="11">
        <v>0.0582762482511855</v>
      </c>
      <c r="E6586" s="8">
        <f t="shared" si="1"/>
        <v>0.04769861758</v>
      </c>
      <c r="F6586" s="8"/>
    </row>
    <row r="6587">
      <c r="A6587" s="10">
        <v>44813.375</v>
      </c>
      <c r="B6587" s="11">
        <v>310.89</v>
      </c>
      <c r="C6587" s="11">
        <v>333.30468</v>
      </c>
      <c r="D6587" s="11">
        <v>0.0672498207945956</v>
      </c>
      <c r="E6587" s="8">
        <f t="shared" si="1"/>
        <v>0.04875441099</v>
      </c>
      <c r="F6587" s="8"/>
    </row>
    <row r="6588">
      <c r="A6588" s="10">
        <v>44813.416666666664</v>
      </c>
      <c r="B6588" s="11">
        <v>316.9</v>
      </c>
      <c r="C6588" s="11">
        <v>339.50428</v>
      </c>
      <c r="D6588" s="11">
        <v>0.0665802504757819</v>
      </c>
      <c r="E6588" s="8">
        <f t="shared" si="1"/>
        <v>0.0485307063</v>
      </c>
      <c r="F6588" s="8"/>
    </row>
    <row r="6589">
      <c r="A6589" s="10">
        <v>44813.458333333336</v>
      </c>
      <c r="B6589" s="11">
        <v>330.98</v>
      </c>
      <c r="C6589" s="11">
        <v>349.15515</v>
      </c>
      <c r="D6589" s="11">
        <v>0.0520546524947433</v>
      </c>
      <c r="E6589" s="8">
        <f t="shared" si="1"/>
        <v>0.04754623557</v>
      </c>
      <c r="F6589" s="8"/>
    </row>
    <row r="6590">
      <c r="A6590" s="10">
        <v>44813.5</v>
      </c>
      <c r="B6590" s="11">
        <v>348.38</v>
      </c>
      <c r="C6590" s="11">
        <v>357.3202</v>
      </c>
      <c r="D6590" s="11">
        <v>0.0250201360012672</v>
      </c>
      <c r="E6590" s="8">
        <f t="shared" si="1"/>
        <v>0.04567106776</v>
      </c>
      <c r="F6590" s="8"/>
    </row>
    <row r="6591">
      <c r="A6591" s="10">
        <v>44813.541666666664</v>
      </c>
      <c r="B6591" s="11">
        <v>356.8</v>
      </c>
      <c r="C6591" s="11">
        <v>361.50216</v>
      </c>
      <c r="D6591" s="11">
        <v>0.0130072805097485</v>
      </c>
      <c r="E6591" s="8">
        <f t="shared" si="1"/>
        <v>0.0439039149</v>
      </c>
      <c r="F6591" s="8"/>
    </row>
    <row r="6592">
      <c r="A6592" s="10">
        <v>44813.583333333336</v>
      </c>
      <c r="B6592" s="11">
        <v>343.46</v>
      </c>
      <c r="C6592" s="11">
        <v>362.53608</v>
      </c>
      <c r="D6592" s="11">
        <v>0.0526184317985675</v>
      </c>
      <c r="E6592" s="8">
        <f t="shared" si="1"/>
        <v>0.04472803161</v>
      </c>
      <c r="F6592" s="8"/>
    </row>
    <row r="6593">
      <c r="A6593" s="10">
        <v>44813.625</v>
      </c>
      <c r="B6593" s="11">
        <v>337.11</v>
      </c>
      <c r="C6593" s="11">
        <v>363.60987</v>
      </c>
      <c r="D6593" s="11">
        <v>0.0728799523511283</v>
      </c>
      <c r="E6593" s="8">
        <f t="shared" si="1"/>
        <v>0.04353390231</v>
      </c>
      <c r="F6593" s="8"/>
    </row>
    <row r="6594">
      <c r="A6594" s="10">
        <v>44813.666666666664</v>
      </c>
      <c r="B6594" s="11">
        <v>336.37</v>
      </c>
      <c r="C6594" s="11">
        <v>364.67998</v>
      </c>
      <c r="D6594" s="11">
        <v>0.0776296521679089</v>
      </c>
      <c r="E6594" s="8">
        <f t="shared" si="1"/>
        <v>0.04232407035</v>
      </c>
      <c r="F6594" s="8"/>
    </row>
    <row r="6595">
      <c r="A6595" s="10">
        <v>44813.708333333336</v>
      </c>
      <c r="B6595" s="11">
        <v>342.36</v>
      </c>
      <c r="C6595" s="11">
        <v>366.00869</v>
      </c>
      <c r="D6595" s="11">
        <v>0.0646123730013076</v>
      </c>
      <c r="E6595" s="8">
        <f t="shared" si="1"/>
        <v>0.04156558043</v>
      </c>
      <c r="F6595" s="8"/>
    </row>
    <row r="6596">
      <c r="A6596" s="10">
        <v>44813.75</v>
      </c>
      <c r="B6596" s="11">
        <v>357.45</v>
      </c>
      <c r="C6596" s="11">
        <v>365.9852</v>
      </c>
      <c r="D6596" s="11">
        <v>0.0233211616207432</v>
      </c>
      <c r="E6596" s="8">
        <f t="shared" si="1"/>
        <v>0.04063705903</v>
      </c>
      <c r="F6596" s="8"/>
    </row>
    <row r="6597">
      <c r="A6597" s="10">
        <v>44813.791666666664</v>
      </c>
      <c r="B6597" s="11">
        <v>360.76</v>
      </c>
      <c r="C6597" s="11">
        <v>364.06656</v>
      </c>
      <c r="D6597" s="11">
        <v>0.00908229528139027</v>
      </c>
      <c r="E6597" s="8">
        <f t="shared" si="1"/>
        <v>0.04021763085</v>
      </c>
      <c r="F6597" s="8"/>
    </row>
    <row r="6598">
      <c r="A6598" s="10">
        <v>44813.833333333336</v>
      </c>
      <c r="B6598" s="11">
        <v>360.05</v>
      </c>
      <c r="C6598" s="11">
        <v>361.60466</v>
      </c>
      <c r="D6598" s="11">
        <v>0.00429933618665205</v>
      </c>
      <c r="E6598" s="8">
        <f t="shared" si="1"/>
        <v>0.0400617645</v>
      </c>
      <c r="F6598" s="8"/>
    </row>
    <row r="6599">
      <c r="A6599" s="10">
        <v>44813.875</v>
      </c>
      <c r="B6599" s="11">
        <v>354.35</v>
      </c>
      <c r="C6599" s="11">
        <v>360.74456</v>
      </c>
      <c r="D6599" s="11">
        <v>0.0177260053484935</v>
      </c>
      <c r="E6599" s="8">
        <f t="shared" si="1"/>
        <v>0.04076889064</v>
      </c>
      <c r="F6599" s="8"/>
    </row>
    <row r="6600">
      <c r="A6600" s="10">
        <v>44813.916666666664</v>
      </c>
      <c r="B6600" s="11">
        <v>351.14</v>
      </c>
      <c r="C6600" s="11">
        <v>361.92964</v>
      </c>
      <c r="D6600" s="11">
        <v>0.0298114296469336</v>
      </c>
      <c r="E6600" s="8">
        <f t="shared" si="1"/>
        <v>0.04158984713</v>
      </c>
      <c r="F6600" s="8"/>
    </row>
    <row r="6601">
      <c r="A6601" s="10">
        <v>44813.958333333336</v>
      </c>
      <c r="B6601" s="11">
        <v>356.49</v>
      </c>
      <c r="C6601" s="11">
        <v>364.31048</v>
      </c>
      <c r="D6601" s="11">
        <v>0.0214665249267602</v>
      </c>
      <c r="E6601" s="8">
        <f t="shared" si="1"/>
        <v>0.04148854378</v>
      </c>
      <c r="F6601" s="8"/>
    </row>
    <row r="6602">
      <c r="A6602" s="10">
        <v>44814.0</v>
      </c>
      <c r="B6602" s="11">
        <v>368.81</v>
      </c>
      <c r="C6602" s="11">
        <v>382.66266</v>
      </c>
      <c r="D6602" s="11">
        <v>0.036200710045762</v>
      </c>
      <c r="E6602" s="8">
        <f t="shared" si="1"/>
        <v>0.04269480072</v>
      </c>
      <c r="F6602" s="8"/>
    </row>
    <row r="6603">
      <c r="A6603" s="10">
        <v>44814.041666666664</v>
      </c>
      <c r="B6603" s="11">
        <v>384.34</v>
      </c>
      <c r="C6603" s="11">
        <v>379.19555</v>
      </c>
      <c r="D6603" s="11">
        <v>0.0135667467616641</v>
      </c>
      <c r="E6603" s="8">
        <f t="shared" si="1"/>
        <v>0.04115912384</v>
      </c>
      <c r="F6603" s="8"/>
    </row>
    <row r="6604">
      <c r="A6604" s="10">
        <v>44814.083333333336</v>
      </c>
      <c r="B6604" s="11">
        <v>365.42</v>
      </c>
      <c r="C6604" s="11">
        <v>370.98608</v>
      </c>
      <c r="D6604" s="11">
        <v>0.015003473984792</v>
      </c>
      <c r="E6604" s="8">
        <f t="shared" si="1"/>
        <v>0.03906363174</v>
      </c>
      <c r="F6604" s="8"/>
    </row>
    <row r="6605">
      <c r="A6605" s="10">
        <v>44814.125</v>
      </c>
      <c r="B6605" s="11">
        <v>334.7</v>
      </c>
      <c r="C6605" s="11">
        <v>359.28161</v>
      </c>
      <c r="D6605" s="11">
        <v>0.0684187815791629</v>
      </c>
      <c r="E6605" s="8">
        <f t="shared" si="1"/>
        <v>0.03868809308</v>
      </c>
      <c r="F6605" s="8"/>
    </row>
    <row r="6606">
      <c r="A6606" s="10">
        <v>44814.166666666664</v>
      </c>
      <c r="B6606" s="11">
        <v>310.07</v>
      </c>
      <c r="C6606" s="11">
        <v>345.79903</v>
      </c>
      <c r="D6606" s="11">
        <v>0.103323106487603</v>
      </c>
      <c r="E6606" s="8">
        <f t="shared" si="1"/>
        <v>0.04030070979</v>
      </c>
      <c r="F6606" s="8"/>
    </row>
    <row r="6607">
      <c r="A6607" s="10">
        <v>44814.208333333336</v>
      </c>
      <c r="B6607" s="11">
        <v>292.29</v>
      </c>
      <c r="C6607" s="11">
        <v>332.13469</v>
      </c>
      <c r="D6607" s="11">
        <v>0.119965457387182</v>
      </c>
      <c r="E6607" s="8">
        <f t="shared" si="1"/>
        <v>0.04475515134</v>
      </c>
      <c r="F6607" s="8"/>
    </row>
    <row r="6608">
      <c r="A6608" s="10">
        <v>44814.25</v>
      </c>
      <c r="B6608" s="11">
        <v>282.78</v>
      </c>
      <c r="C6608" s="11">
        <v>319.71903</v>
      </c>
      <c r="D6608" s="11">
        <v>0.115535912892016</v>
      </c>
      <c r="E6608" s="8">
        <f t="shared" si="1"/>
        <v>0.04878217674</v>
      </c>
      <c r="F6608" s="8"/>
    </row>
    <row r="6609">
      <c r="A6609" s="10">
        <v>44814.291666666664</v>
      </c>
      <c r="B6609" s="11">
        <v>281.89</v>
      </c>
      <c r="C6609" s="11">
        <v>309.34754</v>
      </c>
      <c r="D6609" s="11">
        <v>0.0887595227038171</v>
      </c>
      <c r="E6609" s="8">
        <f t="shared" si="1"/>
        <v>0.05068371928</v>
      </c>
      <c r="F6609" s="8"/>
    </row>
    <row r="6610">
      <c r="A6610" s="10">
        <v>44814.333333333336</v>
      </c>
      <c r="B6610" s="11">
        <v>293.24</v>
      </c>
      <c r="C6610" s="11">
        <v>302.63854</v>
      </c>
      <c r="D6610" s="11">
        <v>0.0310553308907714</v>
      </c>
      <c r="E6610" s="8">
        <f t="shared" si="1"/>
        <v>0.04954951439</v>
      </c>
      <c r="F6610" s="8"/>
    </row>
    <row r="6611">
      <c r="A6611" s="10">
        <v>44814.375</v>
      </c>
      <c r="B6611" s="11">
        <v>307.95</v>
      </c>
      <c r="C6611" s="11">
        <v>301.64246</v>
      </c>
      <c r="D6611" s="11">
        <v>0.0209106503109673</v>
      </c>
      <c r="E6611" s="8">
        <f t="shared" si="1"/>
        <v>0.04761871562</v>
      </c>
      <c r="F6611" s="8"/>
    </row>
    <row r="6612">
      <c r="A6612" s="10">
        <v>44814.416666666664</v>
      </c>
      <c r="B6612" s="11">
        <v>328.12</v>
      </c>
      <c r="C6612" s="11">
        <v>307.94944</v>
      </c>
      <c r="D6612" s="11">
        <v>0.065499583308221</v>
      </c>
      <c r="E6612" s="8">
        <f t="shared" si="1"/>
        <v>0.04757368782</v>
      </c>
      <c r="F6612" s="8"/>
    </row>
    <row r="6613">
      <c r="A6613" s="10">
        <v>44814.458333333336</v>
      </c>
      <c r="B6613" s="11">
        <v>339.23</v>
      </c>
      <c r="C6613" s="11">
        <v>320.27786</v>
      </c>
      <c r="D6613" s="11">
        <v>0.0591740559275625</v>
      </c>
      <c r="E6613" s="8">
        <f t="shared" si="1"/>
        <v>0.04787032963</v>
      </c>
      <c r="F6613" s="8"/>
    </row>
    <row r="6614">
      <c r="A6614" s="10">
        <v>44814.5</v>
      </c>
      <c r="B6614" s="11">
        <v>354.0</v>
      </c>
      <c r="C6614" s="11">
        <v>333.6627</v>
      </c>
      <c r="D6614" s="11">
        <v>0.0609516736512652</v>
      </c>
      <c r="E6614" s="8">
        <f t="shared" si="1"/>
        <v>0.04936747703</v>
      </c>
      <c r="F6614" s="8"/>
    </row>
    <row r="6615">
      <c r="A6615" s="10">
        <v>44814.541666666664</v>
      </c>
      <c r="B6615" s="11">
        <v>367.16</v>
      </c>
      <c r="C6615" s="11">
        <v>344.20986</v>
      </c>
      <c r="D6615" s="11">
        <v>0.0666748477222588</v>
      </c>
      <c r="E6615" s="8">
        <f t="shared" si="1"/>
        <v>0.05160362567</v>
      </c>
      <c r="F6615" s="8"/>
    </row>
    <row r="6616">
      <c r="A6616" s="10">
        <v>44814.583333333336</v>
      </c>
      <c r="B6616" s="11">
        <v>347.88</v>
      </c>
      <c r="C6616" s="11">
        <v>351.37658</v>
      </c>
      <c r="D6616" s="11">
        <v>0.00995109008118866</v>
      </c>
      <c r="E6616" s="8">
        <f t="shared" si="1"/>
        <v>0.04982581976</v>
      </c>
      <c r="F6616" s="8"/>
    </row>
    <row r="6617">
      <c r="A6617" s="10">
        <v>44814.625</v>
      </c>
      <c r="B6617" s="11">
        <v>329.24</v>
      </c>
      <c r="C6617" s="11">
        <v>357.88124</v>
      </c>
      <c r="D6617" s="11">
        <v>0.0800300121906361</v>
      </c>
      <c r="E6617" s="8">
        <f t="shared" si="1"/>
        <v>0.05012373892</v>
      </c>
      <c r="F6617" s="8"/>
    </row>
    <row r="6618">
      <c r="A6618" s="10">
        <v>44814.666666666664</v>
      </c>
      <c r="B6618" s="11">
        <v>322.63</v>
      </c>
      <c r="C6618" s="11">
        <v>362.78149</v>
      </c>
      <c r="D6618" s="11">
        <v>0.110676787837218</v>
      </c>
      <c r="E6618" s="8">
        <f t="shared" si="1"/>
        <v>0.05150070291</v>
      </c>
      <c r="F6618" s="8"/>
    </row>
    <row r="6619">
      <c r="A6619" s="10">
        <v>44814.708333333336</v>
      </c>
      <c r="B6619" s="11">
        <v>331.16</v>
      </c>
      <c r="C6619" s="11">
        <v>366.65586</v>
      </c>
      <c r="D6619" s="11">
        <v>0.0968097441562777</v>
      </c>
      <c r="E6619" s="8">
        <f t="shared" si="1"/>
        <v>0.05284226004</v>
      </c>
      <c r="F6619" s="8"/>
    </row>
    <row r="6620">
      <c r="A6620" s="10">
        <v>44814.75</v>
      </c>
      <c r="B6620" s="11">
        <v>348.83</v>
      </c>
      <c r="C6620" s="11">
        <v>368.16656</v>
      </c>
      <c r="D6620" s="11">
        <v>0.0525212284353039</v>
      </c>
      <c r="E6620" s="8">
        <f t="shared" si="1"/>
        <v>0.05405892949</v>
      </c>
      <c r="F6620" s="8"/>
    </row>
    <row r="6621">
      <c r="A6621" s="10">
        <v>44814.791666666664</v>
      </c>
      <c r="B6621" s="11">
        <v>356.14</v>
      </c>
      <c r="C6621" s="11">
        <v>366.72018</v>
      </c>
      <c r="D6621" s="11">
        <v>0.0288508257167632</v>
      </c>
      <c r="E6621" s="8">
        <f t="shared" si="1"/>
        <v>0.05488261826</v>
      </c>
      <c r="F6621" s="8"/>
    </row>
    <row r="6622">
      <c r="A6622" s="10">
        <v>44814.833333333336</v>
      </c>
      <c r="B6622" s="11">
        <v>356.94</v>
      </c>
      <c r="C6622" s="11">
        <v>363.11074</v>
      </c>
      <c r="D6622" s="11">
        <v>0.0169940993758543</v>
      </c>
      <c r="E6622" s="8">
        <f t="shared" si="1"/>
        <v>0.05541156672</v>
      </c>
      <c r="F6622" s="8"/>
    </row>
    <row r="6623">
      <c r="A6623" s="10">
        <v>44814.875</v>
      </c>
      <c r="B6623" s="11">
        <v>348.75</v>
      </c>
      <c r="C6623" s="11">
        <v>360.01038</v>
      </c>
      <c r="D6623" s="11">
        <v>0.0312779314863088</v>
      </c>
      <c r="E6623" s="8">
        <f t="shared" si="1"/>
        <v>0.05597623031</v>
      </c>
      <c r="F6623" s="8"/>
    </row>
    <row r="6624">
      <c r="A6624" s="10">
        <v>44814.916666666664</v>
      </c>
      <c r="B6624" s="11">
        <v>343.1</v>
      </c>
      <c r="C6624" s="11">
        <v>359.59762</v>
      </c>
      <c r="D6624" s="11">
        <v>0.0458780010835443</v>
      </c>
      <c r="E6624" s="8">
        <f t="shared" si="1"/>
        <v>0.05664567079</v>
      </c>
      <c r="F6624" s="8"/>
    </row>
    <row r="6625">
      <c r="A6625" s="10">
        <v>44814.958333333336</v>
      </c>
      <c r="B6625" s="11">
        <v>343.12</v>
      </c>
      <c r="C6625" s="11">
        <v>361.59316</v>
      </c>
      <c r="D6625" s="11">
        <v>0.0510882451426902</v>
      </c>
      <c r="E6625" s="8">
        <f t="shared" si="1"/>
        <v>0.05787990913</v>
      </c>
      <c r="F6625" s="8"/>
    </row>
    <row r="6626">
      <c r="A6626" s="10">
        <v>44812.0</v>
      </c>
      <c r="B6626" s="11">
        <v>365.31</v>
      </c>
      <c r="C6626" s="11">
        <v>369.17833</v>
      </c>
      <c r="D6626" s="11">
        <v>0.0104782152300218</v>
      </c>
      <c r="E6626" s="8">
        <f t="shared" si="1"/>
        <v>0.05680813851</v>
      </c>
      <c r="F6626" s="8"/>
    </row>
    <row r="6627">
      <c r="A6627" s="10">
        <v>44812.041666666664</v>
      </c>
      <c r="B6627" s="11">
        <v>390.12</v>
      </c>
      <c r="C6627" s="11">
        <v>371.69617</v>
      </c>
      <c r="D6627" s="11">
        <v>0.0495669083703499</v>
      </c>
      <c r="E6627" s="8">
        <f t="shared" si="1"/>
        <v>0.05830814525</v>
      </c>
      <c r="F6627" s="8"/>
    </row>
    <row r="6628">
      <c r="A6628" s="10">
        <v>44812.083333333336</v>
      </c>
      <c r="B6628" s="11">
        <v>392.54</v>
      </c>
      <c r="C6628" s="11">
        <v>372.58474</v>
      </c>
      <c r="D6628" s="11">
        <v>0.0535589836556376</v>
      </c>
      <c r="E6628" s="8">
        <f t="shared" si="1"/>
        <v>0.05991462482</v>
      </c>
      <c r="F6628" s="8"/>
    </row>
    <row r="6629">
      <c r="A6629" s="10">
        <v>44812.125</v>
      </c>
      <c r="B6629" s="11">
        <v>386.82</v>
      </c>
      <c r="C6629" s="11">
        <v>372.50856</v>
      </c>
      <c r="D6629" s="11">
        <v>0.0384190902888245</v>
      </c>
      <c r="E6629" s="8">
        <f t="shared" si="1"/>
        <v>0.05866463768</v>
      </c>
      <c r="F6629" s="8"/>
    </row>
    <row r="6630">
      <c r="A6630" s="10">
        <v>44812.166666666664</v>
      </c>
      <c r="B6630" s="11">
        <v>370.9</v>
      </c>
      <c r="C6630" s="11">
        <v>372.48462</v>
      </c>
      <c r="D6630" s="11">
        <v>0.00425418907228982</v>
      </c>
      <c r="E6630" s="8">
        <f t="shared" si="1"/>
        <v>0.05453676612</v>
      </c>
      <c r="F6630" s="8"/>
    </row>
    <row r="6631">
      <c r="A6631" s="10">
        <v>44812.208333333336</v>
      </c>
      <c r="B6631" s="11">
        <v>362.05</v>
      </c>
      <c r="C6631" s="11">
        <v>373.07345</v>
      </c>
      <c r="D6631" s="11">
        <v>0.0295476668200322</v>
      </c>
      <c r="E6631" s="8">
        <f t="shared" si="1"/>
        <v>0.05076935818</v>
      </c>
      <c r="F6631" s="8"/>
    </row>
    <row r="6632">
      <c r="A6632" s="10">
        <v>44812.25</v>
      </c>
      <c r="B6632" s="11">
        <v>369.39</v>
      </c>
      <c r="C6632" s="11">
        <v>374.52831</v>
      </c>
      <c r="D6632" s="11">
        <v>0.013719416831267</v>
      </c>
      <c r="E6632" s="8">
        <f t="shared" si="1"/>
        <v>0.04652700418</v>
      </c>
      <c r="F6632" s="8"/>
    </row>
    <row r="6633">
      <c r="A6633" s="10">
        <v>44812.291666666664</v>
      </c>
      <c r="B6633" s="11">
        <v>375.83</v>
      </c>
      <c r="C6633" s="11">
        <v>375.21627</v>
      </c>
      <c r="D6633" s="11">
        <v>0.00163567000972525</v>
      </c>
      <c r="E6633" s="8">
        <f t="shared" si="1"/>
        <v>0.04289684365</v>
      </c>
      <c r="F6633" s="8"/>
    </row>
    <row r="6634">
      <c r="A6634" s="10">
        <v>44812.333333333336</v>
      </c>
      <c r="B6634" s="11">
        <v>381.64</v>
      </c>
      <c r="C6634" s="11">
        <v>375.11936</v>
      </c>
      <c r="D6634" s="11">
        <v>0.0173828404910906</v>
      </c>
      <c r="E6634" s="8">
        <f t="shared" si="1"/>
        <v>0.04232715655</v>
      </c>
      <c r="F6634" s="8"/>
    </row>
    <row r="6635">
      <c r="A6635" s="10">
        <v>44812.375</v>
      </c>
      <c r="B6635" s="11">
        <v>392.76</v>
      </c>
      <c r="C6635" s="11">
        <v>374.95122</v>
      </c>
      <c r="D6635" s="11">
        <v>0.0474962583132814</v>
      </c>
      <c r="E6635" s="8">
        <f t="shared" si="1"/>
        <v>0.04343489022</v>
      </c>
      <c r="F6635" s="8"/>
    </row>
    <row r="6636">
      <c r="A6636" s="10">
        <v>44812.416666666664</v>
      </c>
      <c r="B6636" s="11">
        <v>403.37</v>
      </c>
      <c r="C6636" s="11">
        <v>374.99782</v>
      </c>
      <c r="D6636" s="11">
        <v>0.0756595865010629</v>
      </c>
      <c r="E6636" s="8">
        <f t="shared" si="1"/>
        <v>0.04385822368</v>
      </c>
      <c r="F6636" s="8"/>
    </row>
    <row r="6637">
      <c r="A6637" s="10">
        <v>44812.458333333336</v>
      </c>
      <c r="B6637" s="11">
        <v>406.74</v>
      </c>
      <c r="C6637" s="11">
        <v>377.10032</v>
      </c>
      <c r="D6637" s="11">
        <v>0.0785989256121554</v>
      </c>
      <c r="E6637" s="8">
        <f t="shared" si="1"/>
        <v>0.04466759325</v>
      </c>
      <c r="F6637" s="8"/>
    </row>
    <row r="6638">
      <c r="A6638" s="10">
        <v>44812.5</v>
      </c>
      <c r="B6638" s="11">
        <v>407.82</v>
      </c>
      <c r="C6638" s="11">
        <v>379.70314</v>
      </c>
      <c r="D6638" s="11">
        <v>0.0740495851574995</v>
      </c>
      <c r="E6638" s="8">
        <f t="shared" si="1"/>
        <v>0.04521333957</v>
      </c>
      <c r="F6638" s="8"/>
    </row>
    <row r="6639">
      <c r="A6639" s="10">
        <v>44812.541666666664</v>
      </c>
      <c r="B6639" s="11">
        <v>404.67</v>
      </c>
      <c r="C6639" s="11">
        <v>381.26436</v>
      </c>
      <c r="D6639" s="11">
        <v>0.0613895303510666</v>
      </c>
      <c r="E6639" s="8">
        <f t="shared" si="1"/>
        <v>0.04499311801</v>
      </c>
      <c r="F6639" s="8"/>
    </row>
    <row r="6640">
      <c r="A6640" s="10">
        <v>44812.583333333336</v>
      </c>
      <c r="B6640" s="11">
        <v>370.56</v>
      </c>
      <c r="C6640" s="11">
        <v>380.58001</v>
      </c>
      <c r="D6640" s="11">
        <v>0.0263282614344353</v>
      </c>
      <c r="E6640" s="8">
        <f t="shared" si="1"/>
        <v>0.04567550015</v>
      </c>
      <c r="F6640" s="8"/>
    </row>
    <row r="6641">
      <c r="A6641" s="10">
        <v>44812.625</v>
      </c>
      <c r="B6641" s="11">
        <v>342.93</v>
      </c>
      <c r="C6641" s="11">
        <v>379.47236</v>
      </c>
      <c r="D6641" s="11">
        <v>0.0962978173166551</v>
      </c>
      <c r="E6641" s="8">
        <f t="shared" si="1"/>
        <v>0.04635332536</v>
      </c>
      <c r="F6641" s="8"/>
    </row>
    <row r="6642">
      <c r="A6642" s="10">
        <v>44812.666666666664</v>
      </c>
      <c r="B6642" s="11">
        <v>338.41</v>
      </c>
      <c r="C6642" s="11">
        <v>377.21879</v>
      </c>
      <c r="D6642" s="11">
        <v>0.102881380855921</v>
      </c>
      <c r="E6642" s="8">
        <f t="shared" si="1"/>
        <v>0.04602851674</v>
      </c>
      <c r="F6642" s="8"/>
    </row>
    <row r="6643">
      <c r="A6643" s="10">
        <v>44812.708333333336</v>
      </c>
      <c r="B6643" s="11">
        <v>344.68</v>
      </c>
      <c r="C6643" s="11">
        <v>374.79966</v>
      </c>
      <c r="D6643" s="11">
        <v>0.0803620259420726</v>
      </c>
      <c r="E6643" s="8">
        <f t="shared" si="1"/>
        <v>0.04534319515</v>
      </c>
      <c r="F6643" s="8"/>
    </row>
    <row r="6644">
      <c r="A6644" s="10">
        <v>44812.75</v>
      </c>
      <c r="B6644" s="11">
        <v>355.9</v>
      </c>
      <c r="C6644" s="11">
        <v>372.53067</v>
      </c>
      <c r="D6644" s="11">
        <v>0.0446424183007536</v>
      </c>
      <c r="E6644" s="8">
        <f t="shared" si="1"/>
        <v>0.04501491139</v>
      </c>
      <c r="F6644" s="8"/>
    </row>
    <row r="6645">
      <c r="A6645" s="10">
        <v>44812.791666666664</v>
      </c>
      <c r="B6645" s="11">
        <v>363.21</v>
      </c>
      <c r="C6645" s="11">
        <v>370.71527</v>
      </c>
      <c r="D6645" s="11">
        <v>0.0202453759188284</v>
      </c>
      <c r="E6645" s="8">
        <f t="shared" si="1"/>
        <v>0.04465635098</v>
      </c>
      <c r="F6645" s="8"/>
    </row>
    <row r="6646">
      <c r="A6646" s="10">
        <v>44812.833333333336</v>
      </c>
      <c r="B6646" s="11">
        <v>364.21</v>
      </c>
      <c r="C6646" s="11">
        <v>368.57018</v>
      </c>
      <c r="D6646" s="11">
        <v>0.0118299858116574</v>
      </c>
      <c r="E6646" s="8">
        <f t="shared" si="1"/>
        <v>0.04444117958</v>
      </c>
      <c r="F6646" s="8"/>
    </row>
    <row r="6647">
      <c r="A6647" s="10">
        <v>44812.875</v>
      </c>
      <c r="B6647" s="11">
        <v>364.08</v>
      </c>
      <c r="C6647" s="11">
        <v>366.79159</v>
      </c>
      <c r="D6647" s="11">
        <v>0.00739272675254086</v>
      </c>
      <c r="E6647" s="8">
        <f t="shared" si="1"/>
        <v>0.04344596272</v>
      </c>
      <c r="F6647" s="8"/>
    </row>
    <row r="6648">
      <c r="A6648" s="10">
        <v>44812.916666666664</v>
      </c>
      <c r="B6648" s="11">
        <v>366.35</v>
      </c>
      <c r="C6648" s="11">
        <v>366.06838</v>
      </c>
      <c r="D6648" s="11">
        <v>7.69309821296316E-4</v>
      </c>
      <c r="E6648" s="8">
        <f t="shared" si="1"/>
        <v>0.04156643392</v>
      </c>
      <c r="F6648" s="8"/>
    </row>
    <row r="6649">
      <c r="A6649" s="10">
        <v>44812.958333333336</v>
      </c>
      <c r="B6649" s="11">
        <v>370.85</v>
      </c>
      <c r="C6649" s="11">
        <v>366.21179</v>
      </c>
      <c r="D6649" s="11">
        <v>0.0126653759563557</v>
      </c>
      <c r="E6649" s="8">
        <f t="shared" si="1"/>
        <v>0.03996548103</v>
      </c>
      <c r="F6649" s="8"/>
    </row>
    <row r="6650">
      <c r="A6650" s="10">
        <v>44813.0</v>
      </c>
      <c r="B6650" s="11">
        <v>384.22</v>
      </c>
      <c r="C6650" s="11">
        <v>390.00557</v>
      </c>
      <c r="D6650" s="11">
        <v>0.0148345830035195</v>
      </c>
      <c r="E6650" s="8">
        <f t="shared" si="1"/>
        <v>0.04014699636</v>
      </c>
      <c r="F6650" s="8"/>
    </row>
    <row r="6651">
      <c r="A6651" s="10">
        <v>44813.041666666664</v>
      </c>
      <c r="B6651" s="11">
        <v>402.49</v>
      </c>
      <c r="C6651" s="11">
        <v>388.52766</v>
      </c>
      <c r="D6651" s="11">
        <v>0.0359365405284143</v>
      </c>
      <c r="E6651" s="8">
        <f t="shared" si="1"/>
        <v>0.03957906436</v>
      </c>
      <c r="F6651" s="8"/>
    </row>
    <row r="6652">
      <c r="A6652" s="10">
        <v>44813.083333333336</v>
      </c>
      <c r="B6652" s="11">
        <v>399.24</v>
      </c>
      <c r="C6652" s="11">
        <v>383.19168</v>
      </c>
      <c r="D6652" s="11">
        <v>0.041880658786746</v>
      </c>
      <c r="E6652" s="8">
        <f t="shared" si="1"/>
        <v>0.03909246749</v>
      </c>
      <c r="F6652" s="8"/>
    </row>
    <row r="6653">
      <c r="A6653" s="10">
        <v>44813.125</v>
      </c>
      <c r="B6653" s="11">
        <v>392.2</v>
      </c>
      <c r="C6653" s="11">
        <v>375.31139</v>
      </c>
      <c r="D6653" s="11">
        <v>0.0449989274239717</v>
      </c>
      <c r="E6653" s="8">
        <f t="shared" si="1"/>
        <v>0.03936662738</v>
      </c>
      <c r="F6653" s="8"/>
    </row>
    <row r="6654">
      <c r="A6654" s="10">
        <v>44813.166666666664</v>
      </c>
      <c r="B6654" s="11">
        <v>376.37</v>
      </c>
      <c r="C6654" s="11">
        <v>367.39486</v>
      </c>
      <c r="D6654" s="11">
        <v>0.0244291387201225</v>
      </c>
      <c r="E6654" s="8">
        <f t="shared" si="1"/>
        <v>0.04020725028</v>
      </c>
      <c r="F6654" s="8"/>
    </row>
    <row r="6655">
      <c r="A6655" s="10">
        <v>44813.208333333336</v>
      </c>
      <c r="B6655" s="11">
        <v>349.85</v>
      </c>
      <c r="C6655" s="11">
        <v>361.59067</v>
      </c>
      <c r="D6655" s="11">
        <v>0.0324695048132739</v>
      </c>
      <c r="E6655" s="8">
        <f t="shared" si="1"/>
        <v>0.04032899353</v>
      </c>
      <c r="F6655" s="8"/>
    </row>
    <row r="6656">
      <c r="A6656" s="10">
        <v>44813.25</v>
      </c>
      <c r="B6656" s="11">
        <v>332.96</v>
      </c>
      <c r="C6656" s="11">
        <v>357.78271</v>
      </c>
      <c r="D6656" s="11">
        <v>0.0693792888985608</v>
      </c>
      <c r="E6656" s="8">
        <f t="shared" si="1"/>
        <v>0.04264815486</v>
      </c>
      <c r="F6656" s="8"/>
    </row>
    <row r="6657">
      <c r="A6657" s="10">
        <v>44813.291666666664</v>
      </c>
      <c r="B6657" s="11">
        <v>319.95</v>
      </c>
      <c r="C6657" s="11">
        <v>354.23677</v>
      </c>
      <c r="D6657" s="11">
        <v>0.0967905449228209</v>
      </c>
      <c r="E6657" s="8">
        <f t="shared" si="1"/>
        <v>0.04661294132</v>
      </c>
      <c r="F6657" s="8"/>
    </row>
    <row r="6658">
      <c r="A6658" s="10">
        <v>44813.333333333336</v>
      </c>
      <c r="B6658" s="11">
        <v>312.42</v>
      </c>
      <c r="C6658" s="11">
        <v>352.21052</v>
      </c>
      <c r="D6658" s="11">
        <v>0.112973684034196</v>
      </c>
      <c r="E6658" s="8">
        <f t="shared" si="1"/>
        <v>0.05059589313</v>
      </c>
      <c r="F6658" s="8"/>
    </row>
    <row r="6659">
      <c r="A6659" s="10">
        <v>44813.375</v>
      </c>
      <c r="B6659" s="11">
        <v>310.89</v>
      </c>
      <c r="C6659" s="11">
        <v>353.30027</v>
      </c>
      <c r="D6659" s="11">
        <v>0.120040298865325</v>
      </c>
      <c r="E6659" s="8">
        <f t="shared" si="1"/>
        <v>0.05361856149</v>
      </c>
      <c r="F6659" s="8"/>
    </row>
    <row r="6660">
      <c r="A6660" s="10">
        <v>44813.416666666664</v>
      </c>
      <c r="B6660" s="11">
        <v>316.9</v>
      </c>
      <c r="C6660" s="11">
        <v>357.66759</v>
      </c>
      <c r="D6660" s="11">
        <v>0.113981784035841</v>
      </c>
      <c r="E6660" s="8">
        <f t="shared" si="1"/>
        <v>0.05521531972</v>
      </c>
      <c r="F6660" s="8"/>
    </row>
    <row r="6661">
      <c r="A6661" s="10">
        <v>44813.458333333336</v>
      </c>
      <c r="B6661" s="11">
        <v>330.98</v>
      </c>
      <c r="C6661" s="11">
        <v>364.77913</v>
      </c>
      <c r="D6661" s="11">
        <v>0.0926564247247368</v>
      </c>
      <c r="E6661" s="8">
        <f t="shared" si="1"/>
        <v>0.05580104885</v>
      </c>
      <c r="F6661" s="8"/>
    </row>
    <row r="6662">
      <c r="A6662" s="10">
        <v>44813.5</v>
      </c>
      <c r="B6662" s="11">
        <v>348.38</v>
      </c>
      <c r="C6662" s="11">
        <v>370.70105</v>
      </c>
      <c r="D6662" s="11">
        <v>0.0602130746594864</v>
      </c>
      <c r="E6662" s="8">
        <f t="shared" si="1"/>
        <v>0.05522452758</v>
      </c>
      <c r="F6662" s="8"/>
    </row>
    <row r="6663">
      <c r="A6663" s="10">
        <v>44813.541666666664</v>
      </c>
      <c r="B6663" s="11">
        <v>356.8</v>
      </c>
      <c r="C6663" s="11">
        <v>373.23341</v>
      </c>
      <c r="D6663" s="11">
        <v>0.0440298471672189</v>
      </c>
      <c r="E6663" s="8">
        <f t="shared" si="1"/>
        <v>0.05450120745</v>
      </c>
      <c r="F6663" s="8"/>
    </row>
    <row r="6664">
      <c r="A6664" s="10">
        <v>44813.583333333336</v>
      </c>
      <c r="B6664" s="11">
        <v>343.46</v>
      </c>
      <c r="C6664" s="11">
        <v>372.42371</v>
      </c>
      <c r="D6664" s="11">
        <v>0.0777708540629705</v>
      </c>
      <c r="E6664" s="8">
        <f t="shared" si="1"/>
        <v>0.05664464881</v>
      </c>
      <c r="F6664" s="8"/>
    </row>
    <row r="6665">
      <c r="A6665" s="10">
        <v>44813.625</v>
      </c>
      <c r="B6665" s="11">
        <v>337.11</v>
      </c>
      <c r="C6665" s="11">
        <v>371.00436</v>
      </c>
      <c r="D6665" s="11">
        <v>0.0913583872707048</v>
      </c>
      <c r="E6665" s="8">
        <f t="shared" si="1"/>
        <v>0.05643883922</v>
      </c>
      <c r="F6665" s="8"/>
    </row>
    <row r="6666">
      <c r="A6666" s="10">
        <v>44813.666666666664</v>
      </c>
      <c r="B6666" s="11">
        <v>336.37</v>
      </c>
      <c r="C6666" s="11">
        <v>369.68604</v>
      </c>
      <c r="D6666" s="11">
        <v>0.0901198216735476</v>
      </c>
      <c r="E6666" s="8">
        <f t="shared" si="1"/>
        <v>0.05590710759</v>
      </c>
      <c r="F6666" s="8"/>
    </row>
    <row r="6667">
      <c r="A6667" s="10">
        <v>44813.708333333336</v>
      </c>
      <c r="B6667" s="11">
        <v>342.36</v>
      </c>
      <c r="C6667" s="11">
        <v>369.34881</v>
      </c>
      <c r="D6667" s="11">
        <v>0.0730713333014393</v>
      </c>
      <c r="E6667" s="8">
        <f t="shared" si="1"/>
        <v>0.05560332873</v>
      </c>
      <c r="F6667" s="8"/>
    </row>
    <row r="6668">
      <c r="A6668" s="10">
        <v>44813.75</v>
      </c>
      <c r="B6668" s="11">
        <v>357.45</v>
      </c>
      <c r="C6668" s="11">
        <v>368.71436</v>
      </c>
      <c r="D6668" s="11">
        <v>0.0305503696682711</v>
      </c>
      <c r="E6668" s="8">
        <f t="shared" si="1"/>
        <v>0.05501616003</v>
      </c>
      <c r="F6668" s="8"/>
    </row>
    <row r="6669">
      <c r="A6669" s="10">
        <v>44813.791666666664</v>
      </c>
      <c r="B6669" s="11">
        <v>360.76</v>
      </c>
      <c r="C6669" s="11">
        <v>367.17258</v>
      </c>
      <c r="D6669" s="11">
        <v>0.0174647573084024</v>
      </c>
      <c r="E6669" s="8">
        <f t="shared" si="1"/>
        <v>0.05490030093</v>
      </c>
      <c r="F6669" s="8"/>
    </row>
    <row r="6670">
      <c r="A6670" s="10">
        <v>44813.833333333336</v>
      </c>
      <c r="B6670" s="11">
        <v>360.05</v>
      </c>
      <c r="C6670" s="11">
        <v>365.40835</v>
      </c>
      <c r="D6670" s="11">
        <v>0.0146640053518207</v>
      </c>
      <c r="E6670" s="8">
        <f t="shared" si="1"/>
        <v>0.05501838507</v>
      </c>
      <c r="F6670" s="8"/>
    </row>
    <row r="6671">
      <c r="A6671" s="10">
        <v>44813.875</v>
      </c>
      <c r="B6671" s="11">
        <v>354.35</v>
      </c>
      <c r="C6671" s="11">
        <v>365.05287</v>
      </c>
      <c r="D6671" s="11">
        <v>0.0293186847154494</v>
      </c>
      <c r="E6671" s="8">
        <f t="shared" si="1"/>
        <v>0.05593196665</v>
      </c>
      <c r="F6671" s="8"/>
    </row>
    <row r="6672">
      <c r="A6672" s="10">
        <v>44813.916666666664</v>
      </c>
      <c r="B6672" s="11">
        <v>351.14</v>
      </c>
      <c r="C6672" s="11">
        <v>366.01585</v>
      </c>
      <c r="D6672" s="11">
        <v>0.0406426388365422</v>
      </c>
      <c r="E6672" s="8">
        <f t="shared" si="1"/>
        <v>0.05759335536</v>
      </c>
      <c r="F6672" s="8"/>
    </row>
    <row r="6673">
      <c r="A6673" s="10">
        <v>44813.958333333336</v>
      </c>
      <c r="B6673" s="11">
        <v>356.49</v>
      </c>
      <c r="C6673" s="11">
        <v>367.52446</v>
      </c>
      <c r="D6673" s="11">
        <v>0.0300237431816101</v>
      </c>
      <c r="E6673" s="8">
        <f t="shared" si="1"/>
        <v>0.05831662066</v>
      </c>
      <c r="F6673" s="8"/>
    </row>
    <row r="6674">
      <c r="A6674" s="10">
        <v>44814.0</v>
      </c>
      <c r="B6674" s="11">
        <v>368.81</v>
      </c>
      <c r="C6674" s="11">
        <v>396.4115</v>
      </c>
      <c r="D6674" s="11">
        <v>0.0696284038177499</v>
      </c>
      <c r="E6674" s="8">
        <f t="shared" si="1"/>
        <v>0.06059969653</v>
      </c>
      <c r="F6674" s="8"/>
    </row>
    <row r="6675">
      <c r="A6675" s="10">
        <v>44814.041666666664</v>
      </c>
      <c r="B6675" s="11">
        <v>384.34</v>
      </c>
      <c r="C6675" s="11">
        <v>389.29902</v>
      </c>
      <c r="D6675" s="11">
        <v>0.012738331578641</v>
      </c>
      <c r="E6675" s="8">
        <f t="shared" si="1"/>
        <v>0.05963310449</v>
      </c>
      <c r="F6675" s="8"/>
    </row>
    <row r="6676">
      <c r="A6676" s="10">
        <v>44814.083333333336</v>
      </c>
      <c r="B6676" s="11">
        <v>365.42</v>
      </c>
      <c r="C6676" s="11">
        <v>377.30923</v>
      </c>
      <c r="D6676" s="11">
        <v>0.0315105729059424</v>
      </c>
      <c r="E6676" s="8">
        <f t="shared" si="1"/>
        <v>0.05920101758</v>
      </c>
      <c r="F6676" s="8"/>
    </row>
    <row r="6677">
      <c r="A6677" s="10">
        <v>44814.125</v>
      </c>
      <c r="B6677" s="11">
        <v>334.7</v>
      </c>
      <c r="C6677" s="11">
        <v>362.90779</v>
      </c>
      <c r="D6677" s="11">
        <v>0.0777271548786538</v>
      </c>
      <c r="E6677" s="8">
        <f t="shared" si="1"/>
        <v>0.06056469372</v>
      </c>
      <c r="F6677" s="8"/>
    </row>
    <row r="6678">
      <c r="A6678" s="10">
        <v>44814.166666666664</v>
      </c>
      <c r="B6678" s="11">
        <v>310.07</v>
      </c>
      <c r="C6678" s="11">
        <v>348.29309</v>
      </c>
      <c r="D6678" s="11">
        <v>0.109744037701121</v>
      </c>
      <c r="E6678" s="8">
        <f t="shared" si="1"/>
        <v>0.06411948118</v>
      </c>
      <c r="F6678" s="8"/>
    </row>
    <row r="6679">
      <c r="A6679" s="10">
        <v>44814.208333333336</v>
      </c>
      <c r="B6679" s="11">
        <v>292.29</v>
      </c>
      <c r="C6679" s="11">
        <v>335.29843</v>
      </c>
      <c r="D6679" s="11">
        <v>0.128269106419615</v>
      </c>
      <c r="E6679" s="8">
        <f t="shared" si="1"/>
        <v>0.06811113125</v>
      </c>
      <c r="F6679" s="8"/>
    </row>
    <row r="6680">
      <c r="A6680" s="10">
        <v>44814.25</v>
      </c>
      <c r="B6680" s="11">
        <v>282.78</v>
      </c>
      <c r="C6680" s="11">
        <v>324.98312</v>
      </c>
      <c r="D6680" s="11">
        <v>0.129862498704548</v>
      </c>
      <c r="E6680" s="8">
        <f t="shared" si="1"/>
        <v>0.07063126499</v>
      </c>
      <c r="F6680" s="8"/>
    </row>
    <row r="6681">
      <c r="A6681" s="10">
        <v>44814.291666666664</v>
      </c>
      <c r="B6681" s="11">
        <v>281.89</v>
      </c>
      <c r="C6681" s="11">
        <v>317.22643</v>
      </c>
      <c r="D6681" s="11">
        <v>0.111391821923539</v>
      </c>
      <c r="E6681" s="8">
        <f t="shared" si="1"/>
        <v>0.07123965153</v>
      </c>
      <c r="F6681" s="8"/>
    </row>
    <row r="6682">
      <c r="A6682" s="10">
        <v>44814.333333333336</v>
      </c>
      <c r="B6682" s="11">
        <v>293.24</v>
      </c>
      <c r="C6682" s="11">
        <v>313.38695</v>
      </c>
      <c r="D6682" s="11">
        <v>0.0642877758630345</v>
      </c>
      <c r="E6682" s="8">
        <f t="shared" si="1"/>
        <v>0.06921107203</v>
      </c>
      <c r="F6682" s="8"/>
    </row>
    <row r="6683">
      <c r="A6683" s="10">
        <v>44814.375</v>
      </c>
      <c r="B6683" s="11">
        <v>307.95</v>
      </c>
      <c r="C6683" s="11">
        <v>315.24937</v>
      </c>
      <c r="D6683" s="11">
        <v>0.0231542730759462</v>
      </c>
      <c r="E6683" s="8">
        <f t="shared" si="1"/>
        <v>0.06517415428</v>
      </c>
      <c r="F6683" s="8"/>
    </row>
    <row r="6684">
      <c r="A6684" s="10">
        <v>44814.416666666664</v>
      </c>
      <c r="B6684" s="11">
        <v>328.12</v>
      </c>
      <c r="C6684" s="11">
        <v>323.46215</v>
      </c>
      <c r="D6684" s="11">
        <v>0.0143999846659029</v>
      </c>
      <c r="E6684" s="8">
        <f t="shared" si="1"/>
        <v>0.06102491264</v>
      </c>
      <c r="F6684" s="8"/>
    </row>
    <row r="6685">
      <c r="A6685" s="10">
        <v>44814.458333333336</v>
      </c>
      <c r="B6685" s="11">
        <v>339.23</v>
      </c>
      <c r="C6685" s="11">
        <v>336.32106</v>
      </c>
      <c r="D6685" s="11">
        <v>0.00864929481371172</v>
      </c>
      <c r="E6685" s="8">
        <f t="shared" si="1"/>
        <v>0.05752461556</v>
      </c>
      <c r="F6685" s="8"/>
    </row>
    <row r="6686">
      <c r="A6686" s="10">
        <v>44814.5</v>
      </c>
      <c r="B6686" s="11">
        <v>354.0</v>
      </c>
      <c r="C6686" s="11">
        <v>348.75139</v>
      </c>
      <c r="D6686" s="11">
        <v>0.0150497177946731</v>
      </c>
      <c r="E6686" s="8">
        <f t="shared" si="1"/>
        <v>0.05564280903</v>
      </c>
      <c r="F6686" s="8"/>
    </row>
    <row r="6687">
      <c r="A6687" s="10">
        <v>44814.541666666664</v>
      </c>
      <c r="B6687" s="11">
        <v>367.16</v>
      </c>
      <c r="C6687" s="11">
        <v>356.82533</v>
      </c>
      <c r="D6687" s="11">
        <v>0.0289628261536254</v>
      </c>
      <c r="E6687" s="8">
        <f t="shared" si="1"/>
        <v>0.05501501649</v>
      </c>
      <c r="F6687" s="8"/>
    </row>
    <row r="6688">
      <c r="A6688" s="10">
        <v>44814.583333333336</v>
      </c>
      <c r="B6688" s="11">
        <v>347.88</v>
      </c>
      <c r="C6688" s="11">
        <v>360.65815</v>
      </c>
      <c r="D6688" s="11">
        <v>0.0354300880210248</v>
      </c>
      <c r="E6688" s="8">
        <f t="shared" si="1"/>
        <v>0.0532508179</v>
      </c>
      <c r="F6688" s="8"/>
    </row>
    <row r="6689">
      <c r="A6689" s="10">
        <v>44814.625</v>
      </c>
      <c r="B6689" s="11">
        <v>329.24</v>
      </c>
      <c r="C6689" s="11">
        <v>363.84601</v>
      </c>
      <c r="D6689" s="11">
        <v>0.0951116929934176</v>
      </c>
      <c r="E6689" s="8">
        <f t="shared" si="1"/>
        <v>0.05340720564</v>
      </c>
      <c r="F6689" s="8"/>
    </row>
    <row r="6690">
      <c r="A6690" s="10">
        <v>44814.666666666664</v>
      </c>
      <c r="B6690" s="11">
        <v>322.63</v>
      </c>
      <c r="C6690" s="11">
        <v>366.09414</v>
      </c>
      <c r="D6690" s="11">
        <v>0.118723943519008</v>
      </c>
      <c r="E6690" s="8">
        <f t="shared" si="1"/>
        <v>0.05459904405</v>
      </c>
      <c r="F6690" s="8"/>
    </row>
    <row r="6691">
      <c r="A6691" s="10">
        <v>44814.708333333336</v>
      </c>
      <c r="B6691" s="11">
        <v>331.16</v>
      </c>
      <c r="C6691" s="11">
        <v>368.35082</v>
      </c>
      <c r="D6691" s="11">
        <v>0.100965758675384</v>
      </c>
      <c r="E6691" s="8">
        <f t="shared" si="1"/>
        <v>0.05576131177</v>
      </c>
      <c r="F6691" s="8"/>
    </row>
    <row r="6692">
      <c r="A6692" s="10">
        <v>44814.75</v>
      </c>
      <c r="B6692" s="11">
        <v>348.83</v>
      </c>
      <c r="C6692" s="11">
        <v>369.39862</v>
      </c>
      <c r="D6692" s="11">
        <v>0.0556813666493935</v>
      </c>
      <c r="E6692" s="8">
        <f t="shared" si="1"/>
        <v>0.05680843665</v>
      </c>
      <c r="F6692" s="8"/>
    </row>
    <row r="6693">
      <c r="A6693" s="10">
        <v>44814.791666666664</v>
      </c>
      <c r="B6693" s="11">
        <v>356.14</v>
      </c>
      <c r="C6693" s="11">
        <v>368.10176</v>
      </c>
      <c r="D6693" s="11">
        <v>0.0324957968144461</v>
      </c>
      <c r="E6693" s="8">
        <f t="shared" si="1"/>
        <v>0.05743472996</v>
      </c>
      <c r="F6693" s="8"/>
    </row>
    <row r="6694">
      <c r="A6694" s="10">
        <v>44814.833333333336</v>
      </c>
      <c r="B6694" s="11">
        <v>356.94</v>
      </c>
      <c r="C6694" s="11">
        <v>365.52319</v>
      </c>
      <c r="D6694" s="11">
        <v>0.0234819301068148</v>
      </c>
      <c r="E6694" s="8">
        <f t="shared" si="1"/>
        <v>0.05780214349</v>
      </c>
      <c r="F6694" s="8"/>
    </row>
    <row r="6695">
      <c r="A6695" s="10">
        <v>44814.875</v>
      </c>
      <c r="B6695" s="11">
        <v>348.75</v>
      </c>
      <c r="C6695" s="11">
        <v>363.96209</v>
      </c>
      <c r="D6695" s="11">
        <v>0.04179580900857</v>
      </c>
      <c r="E6695" s="8">
        <f t="shared" si="1"/>
        <v>0.05832202367</v>
      </c>
      <c r="F6695" s="8"/>
    </row>
    <row r="6696">
      <c r="A6696" s="10">
        <v>44814.916666666664</v>
      </c>
      <c r="B6696" s="11">
        <v>343.1</v>
      </c>
      <c r="C6696" s="11">
        <v>364.50794</v>
      </c>
      <c r="D6696" s="11">
        <v>0.0587310663246457</v>
      </c>
      <c r="E6696" s="8">
        <f t="shared" si="1"/>
        <v>0.05907570815</v>
      </c>
      <c r="F6696" s="8"/>
    </row>
    <row r="6697">
      <c r="A6697" s="10">
        <v>44814.958333333336</v>
      </c>
      <c r="B6697" s="11">
        <v>343.12</v>
      </c>
      <c r="C6697" s="11">
        <v>366.27713</v>
      </c>
      <c r="D6697" s="11">
        <v>0.0632229754557703</v>
      </c>
      <c r="E6697" s="8">
        <f t="shared" si="1"/>
        <v>0.06045900949</v>
      </c>
      <c r="F6697" s="8"/>
    </row>
    <row r="6698">
      <c r="A6698" s="10">
        <v>44815.0</v>
      </c>
      <c r="B6698" s="11">
        <v>348.06</v>
      </c>
      <c r="C6698" s="11">
        <v>392.6981</v>
      </c>
      <c r="D6698" s="11">
        <v>0.113670272405188</v>
      </c>
      <c r="E6698" s="8">
        <f t="shared" si="1"/>
        <v>0.06229408735</v>
      </c>
      <c r="F6698" s="8"/>
    </row>
    <row r="6699">
      <c r="A6699" s="10">
        <v>44815.041666666664</v>
      </c>
      <c r="B6699" s="11">
        <v>356.41</v>
      </c>
      <c r="C6699" s="11">
        <v>390.41492</v>
      </c>
      <c r="D6699" s="11">
        <v>0.0870994376956699</v>
      </c>
      <c r="E6699" s="8">
        <f t="shared" si="1"/>
        <v>0.06539246677</v>
      </c>
      <c r="F6699" s="8"/>
    </row>
    <row r="6700">
      <c r="A6700" s="10">
        <v>44815.083333333336</v>
      </c>
      <c r="B6700" s="11">
        <v>338.05</v>
      </c>
      <c r="C6700" s="11">
        <v>382.99597</v>
      </c>
      <c r="D6700" s="11">
        <v>0.117353636906414</v>
      </c>
      <c r="E6700" s="8">
        <f t="shared" si="1"/>
        <v>0.06896926111</v>
      </c>
      <c r="F6700" s="8"/>
    </row>
    <row r="6701">
      <c r="A6701" s="10">
        <v>44815.125</v>
      </c>
      <c r="B6701" s="11">
        <v>316.2</v>
      </c>
      <c r="C6701" s="11">
        <v>372.13743</v>
      </c>
      <c r="D6701" s="11">
        <v>0.150313904193942</v>
      </c>
      <c r="E6701" s="8">
        <f t="shared" si="1"/>
        <v>0.071993709</v>
      </c>
      <c r="F6701" s="8"/>
    </row>
    <row r="6702">
      <c r="A6702" s="10">
        <v>44815.166666666664</v>
      </c>
      <c r="B6702" s="11">
        <v>307.93</v>
      </c>
      <c r="C6702" s="11">
        <v>360.24792</v>
      </c>
      <c r="D6702" s="11">
        <v>0.145227542188168</v>
      </c>
      <c r="E6702" s="8">
        <f t="shared" si="1"/>
        <v>0.07347218835</v>
      </c>
      <c r="F6702" s="8"/>
    </row>
    <row r="6703">
      <c r="A6703" s="10">
        <v>44815.208333333336</v>
      </c>
      <c r="B6703" s="11">
        <v>297.82</v>
      </c>
      <c r="C6703" s="11">
        <v>349.41599</v>
      </c>
      <c r="D6703" s="11">
        <v>0.147663505611177</v>
      </c>
      <c r="E6703" s="8">
        <f t="shared" si="1"/>
        <v>0.07428028832</v>
      </c>
      <c r="F6703" s="8"/>
    </row>
    <row r="6704">
      <c r="A6704" s="10">
        <v>44815.25</v>
      </c>
      <c r="B6704" s="11">
        <v>292.51</v>
      </c>
      <c r="C6704" s="11">
        <v>340.08888</v>
      </c>
      <c r="D6704" s="11">
        <v>0.139901310504477</v>
      </c>
      <c r="E6704" s="8">
        <f t="shared" si="1"/>
        <v>0.07469857214</v>
      </c>
      <c r="F6704" s="8"/>
    </row>
    <row r="6705">
      <c r="A6705" s="10">
        <v>44815.291666666664</v>
      </c>
      <c r="B6705" s="11">
        <v>298.54</v>
      </c>
      <c r="C6705" s="11">
        <v>331.65888</v>
      </c>
      <c r="D6705" s="11">
        <v>0.0998582640090926</v>
      </c>
      <c r="E6705" s="8">
        <f t="shared" si="1"/>
        <v>0.07421800723</v>
      </c>
      <c r="F6705" s="8"/>
    </row>
    <row r="6706">
      <c r="A6706" s="10">
        <v>44815.333333333336</v>
      </c>
      <c r="B6706" s="11">
        <v>299.0</v>
      </c>
      <c r="C6706" s="11">
        <v>325.61242</v>
      </c>
      <c r="D6706" s="11">
        <v>0.0817303590569425</v>
      </c>
      <c r="E6706" s="8">
        <f t="shared" si="1"/>
        <v>0.07494478153</v>
      </c>
      <c r="F6706" s="8"/>
    </row>
    <row r="6707">
      <c r="A6707" s="10">
        <v>44815.375</v>
      </c>
      <c r="B6707" s="11">
        <v>300.59</v>
      </c>
      <c r="C6707" s="11">
        <v>324.72168</v>
      </c>
      <c r="D6707" s="11">
        <v>0.074314964125586</v>
      </c>
      <c r="E6707" s="8">
        <f t="shared" si="1"/>
        <v>0.07707647699</v>
      </c>
      <c r="F6707" s="8"/>
    </row>
    <row r="6708">
      <c r="A6708" s="10">
        <v>44815.416666666664</v>
      </c>
      <c r="B6708" s="11">
        <v>302.57</v>
      </c>
      <c r="C6708" s="11">
        <v>330.2002</v>
      </c>
      <c r="D6708" s="11">
        <v>0.0836771146716446</v>
      </c>
      <c r="E6708" s="8">
        <f t="shared" si="1"/>
        <v>0.07996302407</v>
      </c>
      <c r="F6708" s="8"/>
    </row>
    <row r="6709">
      <c r="A6709" s="10">
        <v>44815.458333333336</v>
      </c>
      <c r="B6709" s="11">
        <v>305.46</v>
      </c>
      <c r="C6709" s="11">
        <v>340.98134</v>
      </c>
      <c r="D6709" s="11">
        <v>0.104173853032544</v>
      </c>
      <c r="E6709" s="8">
        <f t="shared" si="1"/>
        <v>0.083943214</v>
      </c>
      <c r="F6709" s="8"/>
    </row>
    <row r="6710">
      <c r="A6710" s="10">
        <v>44815.5</v>
      </c>
      <c r="B6710" s="11">
        <v>309.37</v>
      </c>
      <c r="C6710" s="11">
        <v>352.08909</v>
      </c>
      <c r="D6710" s="11">
        <v>0.121330342840216</v>
      </c>
      <c r="E6710" s="8">
        <f t="shared" si="1"/>
        <v>0.08837157337</v>
      </c>
      <c r="F6710" s="8"/>
    </row>
    <row r="6711">
      <c r="A6711" s="10">
        <v>44815.541666666664</v>
      </c>
      <c r="B6711" s="11">
        <v>304.06</v>
      </c>
      <c r="C6711" s="11">
        <v>359.08564</v>
      </c>
      <c r="D6711" s="11">
        <v>0.153238208021908</v>
      </c>
      <c r="E6711" s="8">
        <f t="shared" si="1"/>
        <v>0.09354971428</v>
      </c>
      <c r="F6711" s="8"/>
    </row>
    <row r="6712">
      <c r="A6712" s="10">
        <v>44815.583333333336</v>
      </c>
      <c r="B6712" s="11">
        <v>285.43</v>
      </c>
      <c r="C6712" s="11">
        <v>361.26537</v>
      </c>
      <c r="D6712" s="11">
        <v>0.209915968419558</v>
      </c>
      <c r="E6712" s="8">
        <f t="shared" si="1"/>
        <v>0.1008199593</v>
      </c>
      <c r="F6712" s="8"/>
    </row>
    <row r="6713">
      <c r="A6713" s="10">
        <v>44815.625</v>
      </c>
      <c r="B6713" s="11">
        <v>277.24</v>
      </c>
      <c r="C6713" s="11">
        <v>362.1806</v>
      </c>
      <c r="D6713" s="11">
        <v>0.234525537811798</v>
      </c>
      <c r="E6713" s="8">
        <f t="shared" si="1"/>
        <v>0.1066288695</v>
      </c>
      <c r="F6713" s="8"/>
    </row>
    <row r="6714">
      <c r="A6714" s="10">
        <v>44815.666666666664</v>
      </c>
      <c r="B6714" s="11">
        <v>290.19</v>
      </c>
      <c r="C6714" s="11">
        <v>362.40178</v>
      </c>
      <c r="D6714" s="11">
        <v>0.199258899887301</v>
      </c>
      <c r="E6714" s="8">
        <f t="shared" si="1"/>
        <v>0.1099844927</v>
      </c>
      <c r="F6714" s="8"/>
    </row>
    <row r="6715">
      <c r="A6715" s="10">
        <v>44815.708333333336</v>
      </c>
      <c r="B6715" s="11">
        <v>305.25</v>
      </c>
      <c r="C6715" s="11">
        <v>362.79088</v>
      </c>
      <c r="D6715" s="11">
        <v>0.158606192085093</v>
      </c>
      <c r="E6715" s="8">
        <f t="shared" si="1"/>
        <v>0.1123861774</v>
      </c>
      <c r="F6715" s="8"/>
    </row>
    <row r="6716">
      <c r="A6716" s="10">
        <v>44815.75</v>
      </c>
      <c r="B6716" s="11">
        <v>323.17</v>
      </c>
      <c r="C6716" s="11">
        <v>361.91937</v>
      </c>
      <c r="D6716" s="11">
        <v>0.107066305956489</v>
      </c>
      <c r="E6716" s="8">
        <f t="shared" si="1"/>
        <v>0.1145272165</v>
      </c>
      <c r="F6716" s="8"/>
    </row>
    <row r="6717">
      <c r="A6717" s="10">
        <v>44815.791666666664</v>
      </c>
      <c r="B6717" s="11">
        <v>341.02</v>
      </c>
      <c r="C6717" s="11">
        <v>358.89773</v>
      </c>
      <c r="D6717" s="11">
        <v>0.049812881234997</v>
      </c>
      <c r="E6717" s="8">
        <f t="shared" si="1"/>
        <v>0.1152487617</v>
      </c>
      <c r="F6717" s="8"/>
    </row>
    <row r="6718">
      <c r="A6718" s="10">
        <v>44815.833333333336</v>
      </c>
      <c r="B6718" s="11">
        <v>349.5</v>
      </c>
      <c r="C6718" s="11">
        <v>355.06996</v>
      </c>
      <c r="D6718" s="11">
        <v>0.0156869367377628</v>
      </c>
      <c r="E6718" s="8">
        <f t="shared" si="1"/>
        <v>0.1149239703</v>
      </c>
      <c r="F6718" s="8"/>
    </row>
    <row r="6719">
      <c r="A6719" s="10">
        <v>44815.875</v>
      </c>
      <c r="B6719" s="11">
        <v>351.27</v>
      </c>
      <c r="C6719" s="11">
        <v>353.29644</v>
      </c>
      <c r="D6719" s="11">
        <v>0.0057358064519417</v>
      </c>
      <c r="E6719" s="8">
        <f t="shared" si="1"/>
        <v>0.1134214702</v>
      </c>
      <c r="F6719" s="8"/>
    </row>
    <row r="6720">
      <c r="A6720" s="10">
        <v>44815.916666666664</v>
      </c>
      <c r="B6720" s="11">
        <v>361.3</v>
      </c>
      <c r="C6720" s="11">
        <v>355.00139</v>
      </c>
      <c r="D6720" s="11">
        <v>0.0177424939096717</v>
      </c>
      <c r="E6720" s="8">
        <f t="shared" si="1"/>
        <v>0.1117136131</v>
      </c>
      <c r="F6720" s="8"/>
    </row>
    <row r="6721">
      <c r="A6721" s="10">
        <v>44815.958333333336</v>
      </c>
      <c r="B6721" s="11">
        <v>369.16</v>
      </c>
      <c r="C6721" s="11">
        <v>359.18359</v>
      </c>
      <c r="D6721" s="11">
        <v>0.0277752388409505</v>
      </c>
      <c r="E6721" s="8">
        <f t="shared" si="1"/>
        <v>0.110236624</v>
      </c>
      <c r="F6721" s="8"/>
    </row>
    <row r="6722">
      <c r="A6722" s="10">
        <v>44813.0</v>
      </c>
      <c r="B6722" s="11">
        <v>384.22</v>
      </c>
      <c r="C6722" s="11">
        <v>378.09759</v>
      </c>
      <c r="D6722" s="11">
        <v>0.0161926713153606</v>
      </c>
      <c r="E6722" s="8">
        <f t="shared" si="1"/>
        <v>0.1061750573</v>
      </c>
      <c r="F6722" s="8"/>
    </row>
    <row r="6723">
      <c r="A6723" s="10">
        <v>44813.041666666664</v>
      </c>
      <c r="B6723" s="11">
        <v>402.49</v>
      </c>
      <c r="C6723" s="11">
        <v>379.51742</v>
      </c>
      <c r="D6723" s="11">
        <v>0.0605310291158703</v>
      </c>
      <c r="E6723" s="8">
        <f t="shared" si="1"/>
        <v>0.1050680403</v>
      </c>
      <c r="F6723" s="8"/>
    </row>
    <row r="6724">
      <c r="A6724" s="10">
        <v>44813.083333333336</v>
      </c>
      <c r="B6724" s="11">
        <v>399.24</v>
      </c>
      <c r="C6724" s="11">
        <v>377.4704</v>
      </c>
      <c r="D6724" s="11">
        <v>0.0576723366918307</v>
      </c>
      <c r="E6724" s="8">
        <f t="shared" si="1"/>
        <v>0.1025813194</v>
      </c>
      <c r="F6724" s="8"/>
    </row>
    <row r="6725">
      <c r="A6725" s="10">
        <v>44813.125</v>
      </c>
      <c r="B6725" s="11">
        <v>392.2</v>
      </c>
      <c r="C6725" s="11">
        <v>372.66651</v>
      </c>
      <c r="D6725" s="11">
        <v>0.052415469262317</v>
      </c>
      <c r="E6725" s="8">
        <f t="shared" si="1"/>
        <v>0.09850221799</v>
      </c>
      <c r="F6725" s="8"/>
    </row>
    <row r="6726">
      <c r="A6726" s="10">
        <v>44813.166666666664</v>
      </c>
      <c r="B6726" s="11">
        <v>376.37</v>
      </c>
      <c r="C6726" s="11">
        <v>367.81421</v>
      </c>
      <c r="D6726" s="11">
        <v>0.0232611730797458</v>
      </c>
      <c r="E6726" s="8">
        <f t="shared" si="1"/>
        <v>0.09342028594</v>
      </c>
      <c r="F6726" s="8"/>
    </row>
    <row r="6727">
      <c r="A6727" s="10">
        <v>44813.208333333336</v>
      </c>
      <c r="B6727" s="11">
        <v>349.85</v>
      </c>
      <c r="C6727" s="11">
        <v>364.78134</v>
      </c>
      <c r="D6727" s="11">
        <v>0.0409323020744426</v>
      </c>
      <c r="E6727" s="8">
        <f t="shared" si="1"/>
        <v>0.08897315246</v>
      </c>
      <c r="F6727" s="8"/>
    </row>
    <row r="6728">
      <c r="A6728" s="10">
        <v>44813.25</v>
      </c>
      <c r="B6728" s="11">
        <v>332.96</v>
      </c>
      <c r="C6728" s="11">
        <v>364.0086</v>
      </c>
      <c r="D6728" s="11">
        <v>0.0852963364052388</v>
      </c>
      <c r="E6728" s="8">
        <f t="shared" si="1"/>
        <v>0.08669794521</v>
      </c>
      <c r="F6728" s="8"/>
    </row>
    <row r="6729">
      <c r="A6729" s="10">
        <v>44813.291666666664</v>
      </c>
      <c r="B6729" s="11">
        <v>319.95</v>
      </c>
      <c r="C6729" s="11">
        <v>363.56256</v>
      </c>
      <c r="D6729" s="11">
        <v>0.119958886855676</v>
      </c>
      <c r="E6729" s="8">
        <f t="shared" si="1"/>
        <v>0.08753547116</v>
      </c>
      <c r="F6729" s="8"/>
    </row>
    <row r="6730">
      <c r="A6730" s="10">
        <v>44813.333333333336</v>
      </c>
      <c r="B6730" s="11">
        <v>312.42</v>
      </c>
      <c r="C6730" s="11">
        <v>363.33238</v>
      </c>
      <c r="D6730" s="11">
        <v>0.140126184184299</v>
      </c>
      <c r="E6730" s="8">
        <f t="shared" si="1"/>
        <v>0.08996863054</v>
      </c>
      <c r="F6730" s="8"/>
    </row>
    <row r="6731">
      <c r="A6731" s="10">
        <v>44813.375</v>
      </c>
      <c r="B6731" s="11">
        <v>310.89</v>
      </c>
      <c r="C6731" s="11">
        <v>364.17803</v>
      </c>
      <c r="D6731" s="11">
        <v>0.146324120650551</v>
      </c>
      <c r="E6731" s="8">
        <f t="shared" si="1"/>
        <v>0.09296901206</v>
      </c>
      <c r="F6731" s="8"/>
    </row>
    <row r="6732">
      <c r="A6732" s="10">
        <v>44813.416666666664</v>
      </c>
      <c r="B6732" s="11">
        <v>316.9</v>
      </c>
      <c r="C6732" s="11">
        <v>366.26724</v>
      </c>
      <c r="D6732" s="11">
        <v>0.13478475443231</v>
      </c>
      <c r="E6732" s="8">
        <f t="shared" si="1"/>
        <v>0.09509849705</v>
      </c>
      <c r="F6732" s="8"/>
    </row>
    <row r="6733">
      <c r="A6733" s="10">
        <v>44813.458333333336</v>
      </c>
      <c r="B6733" s="11">
        <v>330.98</v>
      </c>
      <c r="C6733" s="11">
        <v>370.81306</v>
      </c>
      <c r="D6733" s="11">
        <v>0.107420865920957</v>
      </c>
      <c r="E6733" s="8">
        <f t="shared" si="1"/>
        <v>0.09523378926</v>
      </c>
      <c r="F6733" s="8"/>
    </row>
    <row r="6734">
      <c r="A6734" s="10">
        <v>44813.5</v>
      </c>
      <c r="B6734" s="11">
        <v>348.38</v>
      </c>
      <c r="C6734" s="11">
        <v>375.39846</v>
      </c>
      <c r="D6734" s="11">
        <v>0.0719727513000453</v>
      </c>
      <c r="E6734" s="8">
        <f t="shared" si="1"/>
        <v>0.09317722294</v>
      </c>
      <c r="F6734" s="8"/>
    </row>
    <row r="6735">
      <c r="A6735" s="10">
        <v>44813.541666666664</v>
      </c>
      <c r="B6735" s="11">
        <v>356.8</v>
      </c>
      <c r="C6735" s="11">
        <v>377.08395</v>
      </c>
      <c r="D6735" s="11">
        <v>0.053791602639147</v>
      </c>
      <c r="E6735" s="8">
        <f t="shared" si="1"/>
        <v>0.08903361439</v>
      </c>
      <c r="F6735" s="8"/>
    </row>
    <row r="6736">
      <c r="A6736" s="10">
        <v>44813.583333333336</v>
      </c>
      <c r="B6736" s="11">
        <v>343.46</v>
      </c>
      <c r="C6736" s="11">
        <v>374.40149</v>
      </c>
      <c r="D6736" s="11">
        <v>0.0826425396971578</v>
      </c>
      <c r="E6736" s="8">
        <f t="shared" si="1"/>
        <v>0.08373055486</v>
      </c>
      <c r="F6736" s="8"/>
    </row>
    <row r="6737">
      <c r="A6737" s="10">
        <v>44813.625</v>
      </c>
      <c r="B6737" s="11">
        <v>337.11</v>
      </c>
      <c r="C6737" s="11">
        <v>370.31277</v>
      </c>
      <c r="D6737" s="11">
        <v>0.0896614232342027</v>
      </c>
      <c r="E6737" s="8">
        <f t="shared" si="1"/>
        <v>0.07769455008</v>
      </c>
      <c r="F6737" s="8"/>
    </row>
    <row r="6738">
      <c r="A6738" s="10">
        <v>44813.666666666664</v>
      </c>
      <c r="B6738" s="11">
        <v>336.37</v>
      </c>
      <c r="C6738" s="11">
        <v>365.94696</v>
      </c>
      <c r="D6738" s="11">
        <v>0.080823078841808</v>
      </c>
      <c r="E6738" s="8">
        <f t="shared" si="1"/>
        <v>0.0727597242</v>
      </c>
      <c r="F6738" s="8"/>
    </row>
    <row r="6739">
      <c r="A6739" s="10">
        <v>44813.708333333336</v>
      </c>
      <c r="B6739" s="11">
        <v>342.36</v>
      </c>
      <c r="C6739" s="11">
        <v>362.93339</v>
      </c>
      <c r="D6739" s="11">
        <v>0.0566864073873168</v>
      </c>
      <c r="E6739" s="8">
        <f t="shared" si="1"/>
        <v>0.06851306651</v>
      </c>
      <c r="F6739" s="8"/>
    </row>
    <row r="6740">
      <c r="A6740" s="10">
        <v>44813.75</v>
      </c>
      <c r="B6740" s="11">
        <v>357.45</v>
      </c>
      <c r="C6740" s="11">
        <v>360.78487</v>
      </c>
      <c r="D6740" s="11">
        <v>0.0092433754220348</v>
      </c>
      <c r="E6740" s="8">
        <f t="shared" si="1"/>
        <v>0.06443711107</v>
      </c>
      <c r="F6740" s="8"/>
    </row>
    <row r="6741">
      <c r="A6741" s="10">
        <v>44813.791666666664</v>
      </c>
      <c r="B6741" s="11">
        <v>360.76</v>
      </c>
      <c r="C6741" s="11">
        <v>359.03137</v>
      </c>
      <c r="D6741" s="11">
        <v>0.0048147046315201</v>
      </c>
      <c r="E6741" s="8">
        <f t="shared" si="1"/>
        <v>0.06256218705</v>
      </c>
      <c r="F6741" s="8"/>
    </row>
    <row r="6742">
      <c r="A6742" s="10">
        <v>44813.833333333336</v>
      </c>
      <c r="B6742" s="11">
        <v>360.05</v>
      </c>
      <c r="C6742" s="11">
        <v>357.68557</v>
      </c>
      <c r="D6742" s="11">
        <v>0.00661035892501905</v>
      </c>
      <c r="E6742" s="8">
        <f t="shared" si="1"/>
        <v>0.0621839963</v>
      </c>
      <c r="F6742" s="8"/>
    </row>
    <row r="6743">
      <c r="A6743" s="10">
        <v>44813.875</v>
      </c>
      <c r="B6743" s="11">
        <v>354.35</v>
      </c>
      <c r="C6743" s="11">
        <v>357.9138</v>
      </c>
      <c r="D6743" s="11">
        <v>0.00995714610612934</v>
      </c>
      <c r="E6743" s="8">
        <f t="shared" si="1"/>
        <v>0.06235988546</v>
      </c>
      <c r="F6743" s="8"/>
    </row>
    <row r="6744">
      <c r="A6744" s="10">
        <v>44813.916666666664</v>
      </c>
      <c r="B6744" s="11">
        <v>351.14</v>
      </c>
      <c r="C6744" s="11">
        <v>359.8083</v>
      </c>
      <c r="D6744" s="11">
        <v>0.024091439802806</v>
      </c>
      <c r="E6744" s="8">
        <f t="shared" si="1"/>
        <v>0.06262442487</v>
      </c>
      <c r="F6744" s="8"/>
    </row>
    <row r="6745">
      <c r="A6745" s="10">
        <v>44813.958333333336</v>
      </c>
      <c r="B6745" s="11">
        <v>356.49</v>
      </c>
      <c r="C6745" s="11">
        <v>362.31111</v>
      </c>
      <c r="D6745" s="11">
        <v>0.0160666064035408</v>
      </c>
      <c r="E6745" s="8">
        <f t="shared" si="1"/>
        <v>0.06213656518</v>
      </c>
      <c r="F6745" s="8"/>
    </row>
    <row r="6746">
      <c r="A6746" s="10">
        <v>44814.0</v>
      </c>
      <c r="B6746" s="11">
        <v>368.81</v>
      </c>
      <c r="C6746" s="11">
        <v>385.50121</v>
      </c>
      <c r="D6746" s="11">
        <v>0.0432974257071722</v>
      </c>
      <c r="E6746" s="8">
        <f t="shared" si="1"/>
        <v>0.06326592995</v>
      </c>
      <c r="F6746" s="8"/>
    </row>
    <row r="6747">
      <c r="A6747" s="10">
        <v>44814.041666666664</v>
      </c>
      <c r="B6747" s="11">
        <v>384.34</v>
      </c>
      <c r="C6747" s="11">
        <v>384.30995</v>
      </c>
      <c r="D6747" s="12">
        <v>7.8192094688051E-5</v>
      </c>
      <c r="E6747" s="8">
        <f t="shared" si="1"/>
        <v>0.06074706174</v>
      </c>
      <c r="F6747" s="8"/>
    </row>
    <row r="6748">
      <c r="A6748" s="10">
        <v>44814.083333333336</v>
      </c>
      <c r="B6748" s="11">
        <v>365.42</v>
      </c>
      <c r="C6748" s="11">
        <v>378.93256</v>
      </c>
      <c r="D6748" s="11">
        <v>0.0356595379399437</v>
      </c>
      <c r="E6748" s="8">
        <f t="shared" si="1"/>
        <v>0.05982986179</v>
      </c>
      <c r="F6748" s="8"/>
    </row>
    <row r="6749">
      <c r="A6749" s="10">
        <v>44814.125</v>
      </c>
      <c r="B6749" s="11">
        <v>334.7</v>
      </c>
      <c r="C6749" s="11">
        <v>370.7951</v>
      </c>
      <c r="D6749" s="11">
        <v>0.09734513751665</v>
      </c>
      <c r="E6749" s="8">
        <f t="shared" si="1"/>
        <v>0.0617019313</v>
      </c>
      <c r="F6749" s="8"/>
    </row>
    <row r="6750">
      <c r="A6750" s="10">
        <v>44814.166666666664</v>
      </c>
      <c r="B6750" s="11">
        <v>310.07</v>
      </c>
      <c r="C6750" s="11">
        <v>362.25492</v>
      </c>
      <c r="D6750" s="11">
        <v>0.144055793638358</v>
      </c>
      <c r="E6750" s="8">
        <f t="shared" si="1"/>
        <v>0.06673504049</v>
      </c>
      <c r="F6750" s="8"/>
    </row>
    <row r="6751">
      <c r="A6751" s="10">
        <v>44814.208333333336</v>
      </c>
      <c r="B6751" s="11">
        <v>292.29</v>
      </c>
      <c r="C6751" s="11">
        <v>354.98401</v>
      </c>
      <c r="D6751" s="11">
        <v>0.176610800018851</v>
      </c>
      <c r="E6751" s="8">
        <f t="shared" si="1"/>
        <v>0.07238831124</v>
      </c>
      <c r="F6751" s="8"/>
    </row>
    <row r="6752">
      <c r="A6752" s="10">
        <v>44814.25</v>
      </c>
      <c r="B6752" s="11">
        <v>282.78</v>
      </c>
      <c r="C6752" s="11">
        <v>348.88101</v>
      </c>
      <c r="D6752" s="11">
        <v>0.189465772298698</v>
      </c>
      <c r="E6752" s="8">
        <f t="shared" si="1"/>
        <v>0.0767287044</v>
      </c>
      <c r="F6752" s="8"/>
    </row>
    <row r="6753">
      <c r="A6753" s="10">
        <v>44814.291666666664</v>
      </c>
      <c r="B6753" s="11">
        <v>281.89</v>
      </c>
      <c r="C6753" s="11">
        <v>342.91556</v>
      </c>
      <c r="D6753" s="11">
        <v>0.177960895096157</v>
      </c>
      <c r="E6753" s="8">
        <f t="shared" si="1"/>
        <v>0.07914545475</v>
      </c>
      <c r="F6753" s="8"/>
    </row>
    <row r="6754">
      <c r="A6754" s="10">
        <v>44814.333333333336</v>
      </c>
      <c r="B6754" s="11">
        <v>293.24</v>
      </c>
      <c r="C6754" s="11">
        <v>338.63379</v>
      </c>
      <c r="D6754" s="11">
        <v>0.134049794617365</v>
      </c>
      <c r="E6754" s="8">
        <f t="shared" si="1"/>
        <v>0.07889227185</v>
      </c>
      <c r="F6754" s="8"/>
    </row>
    <row r="6755">
      <c r="A6755" s="10">
        <v>44814.375</v>
      </c>
      <c r="B6755" s="11">
        <v>307.95</v>
      </c>
      <c r="C6755" s="11">
        <v>338.73054</v>
      </c>
      <c r="D6755" s="11">
        <v>0.0908702829098316</v>
      </c>
      <c r="E6755" s="8">
        <f t="shared" si="1"/>
        <v>0.07658169527</v>
      </c>
      <c r="F6755" s="8"/>
    </row>
    <row r="6756">
      <c r="A6756" s="10">
        <v>44814.416666666664</v>
      </c>
      <c r="B6756" s="11">
        <v>328.12</v>
      </c>
      <c r="C6756" s="11">
        <v>344.0701</v>
      </c>
      <c r="D6756" s="11">
        <v>0.046357123156008</v>
      </c>
      <c r="E6756" s="8">
        <f t="shared" si="1"/>
        <v>0.07289721064</v>
      </c>
      <c r="F6756" s="8"/>
    </row>
    <row r="6757">
      <c r="A6757" s="10">
        <v>44814.458333333336</v>
      </c>
      <c r="B6757" s="11">
        <v>339.23</v>
      </c>
      <c r="C6757" s="11">
        <v>353.37978</v>
      </c>
      <c r="D6757" s="11">
        <v>0.0400412836297537</v>
      </c>
      <c r="E6757" s="8">
        <f t="shared" si="1"/>
        <v>0.07008972804</v>
      </c>
      <c r="F6757" s="8"/>
    </row>
    <row r="6758">
      <c r="A6758" s="10">
        <v>44814.5</v>
      </c>
      <c r="B6758" s="11">
        <v>354.0</v>
      </c>
      <c r="C6758" s="11">
        <v>362.11929</v>
      </c>
      <c r="D6758" s="11">
        <v>0.0224215893055572</v>
      </c>
      <c r="E6758" s="8">
        <f t="shared" si="1"/>
        <v>0.06802509629</v>
      </c>
      <c r="F6758" s="8"/>
    </row>
    <row r="6759">
      <c r="A6759" s="10">
        <v>44814.541666666664</v>
      </c>
      <c r="B6759" s="11">
        <v>367.16</v>
      </c>
      <c r="C6759" s="11">
        <v>366.81333</v>
      </c>
      <c r="D6759" s="11">
        <v>9.45085610711086E-4</v>
      </c>
      <c r="E6759" s="8">
        <f t="shared" si="1"/>
        <v>0.06582315808</v>
      </c>
      <c r="F6759" s="8"/>
    </row>
    <row r="6760">
      <c r="A6760" s="10">
        <v>44814.583333333336</v>
      </c>
      <c r="B6760" s="11">
        <v>347.88</v>
      </c>
      <c r="C6760" s="11">
        <v>366.97297</v>
      </c>
      <c r="D6760" s="11">
        <v>0.0520282733630217</v>
      </c>
      <c r="E6760" s="8">
        <f t="shared" si="1"/>
        <v>0.06454756365</v>
      </c>
      <c r="F6760" s="8"/>
    </row>
    <row r="6761">
      <c r="A6761" s="10">
        <v>44814.625</v>
      </c>
      <c r="B6761" s="11">
        <v>329.24</v>
      </c>
      <c r="C6761" s="11">
        <v>366.24122</v>
      </c>
      <c r="D6761" s="11">
        <v>0.101029643795965</v>
      </c>
      <c r="E6761" s="8">
        <f t="shared" si="1"/>
        <v>0.06502123951</v>
      </c>
      <c r="F6761" s="8"/>
    </row>
    <row r="6762">
      <c r="A6762" s="10">
        <v>44814.666666666664</v>
      </c>
      <c r="B6762" s="11">
        <v>322.63</v>
      </c>
      <c r="C6762" s="11">
        <v>365.38921</v>
      </c>
      <c r="D6762" s="11">
        <v>0.11702373477312</v>
      </c>
      <c r="E6762" s="8">
        <f t="shared" si="1"/>
        <v>0.06652960017</v>
      </c>
      <c r="F6762" s="8"/>
    </row>
    <row r="6763">
      <c r="A6763" s="10">
        <v>44814.708333333336</v>
      </c>
      <c r="B6763" s="11">
        <v>331.16</v>
      </c>
      <c r="C6763" s="11">
        <v>365.12133</v>
      </c>
      <c r="D6763" s="11">
        <v>0.0930138209126264</v>
      </c>
      <c r="E6763" s="8">
        <f t="shared" si="1"/>
        <v>0.0680432424</v>
      </c>
      <c r="F6763" s="8"/>
    </row>
    <row r="6764">
      <c r="A6764" s="10">
        <v>44814.75</v>
      </c>
      <c r="B6764" s="11">
        <v>348.83</v>
      </c>
      <c r="C6764" s="11">
        <v>363.882</v>
      </c>
      <c r="D6764" s="11">
        <v>0.0413650579033863</v>
      </c>
      <c r="E6764" s="8">
        <f t="shared" si="1"/>
        <v>0.06938164584</v>
      </c>
      <c r="F6764" s="8"/>
    </row>
    <row r="6765">
      <c r="A6765" s="10">
        <v>44814.791666666664</v>
      </c>
      <c r="B6765" s="11">
        <v>356.14</v>
      </c>
      <c r="C6765" s="11">
        <v>360.66082</v>
      </c>
      <c r="D6765" s="11">
        <v>0.0125348242706263</v>
      </c>
      <c r="E6765" s="8">
        <f t="shared" si="1"/>
        <v>0.06970331749</v>
      </c>
      <c r="F6765" s="8"/>
    </row>
    <row r="6766">
      <c r="A6766" s="10">
        <v>44814.833333333336</v>
      </c>
      <c r="B6766" s="11">
        <v>356.94</v>
      </c>
      <c r="C6766" s="11">
        <v>356.30006</v>
      </c>
      <c r="D6766" s="11">
        <v>0.00179607042446196</v>
      </c>
      <c r="E6766" s="8">
        <f t="shared" si="1"/>
        <v>0.06950272214</v>
      </c>
      <c r="F6766" s="8"/>
    </row>
    <row r="6767">
      <c r="A6767" s="10">
        <v>44814.875</v>
      </c>
      <c r="B6767" s="11">
        <v>348.75</v>
      </c>
      <c r="C6767" s="11">
        <v>353.39501</v>
      </c>
      <c r="D6767" s="11">
        <v>0.013143960351902</v>
      </c>
      <c r="E6767" s="8">
        <f t="shared" si="1"/>
        <v>0.06963550606</v>
      </c>
      <c r="F6767" s="8"/>
    </row>
    <row r="6768">
      <c r="A6768" s="10">
        <v>44814.916666666664</v>
      </c>
      <c r="B6768" s="11">
        <v>343.1</v>
      </c>
      <c r="C6768" s="11">
        <v>353.29999</v>
      </c>
      <c r="D6768" s="11">
        <v>0.028870620686969</v>
      </c>
      <c r="E6768" s="8">
        <f t="shared" si="1"/>
        <v>0.0698346386</v>
      </c>
      <c r="F6768" s="8"/>
    </row>
    <row r="6769">
      <c r="A6769" s="10">
        <v>44814.958333333336</v>
      </c>
      <c r="B6769" s="11">
        <v>343.12</v>
      </c>
      <c r="C6769" s="11">
        <v>355.41613</v>
      </c>
      <c r="D6769" s="11">
        <v>0.034596432075269</v>
      </c>
      <c r="E6769" s="8">
        <f t="shared" si="1"/>
        <v>0.07060671467</v>
      </c>
      <c r="F6769" s="8"/>
    </row>
    <row r="6770">
      <c r="A6770" s="10">
        <v>44815.0</v>
      </c>
      <c r="B6770" s="11">
        <v>348.06</v>
      </c>
      <c r="C6770" s="11">
        <v>386.40065</v>
      </c>
      <c r="D6770" s="11">
        <v>0.09922511776313</v>
      </c>
      <c r="E6770" s="13">
        <f t="shared" si="1"/>
        <v>0.07293703517</v>
      </c>
      <c r="F6770" s="8"/>
    </row>
    <row r="6771">
      <c r="A6771" s="10">
        <v>44815.041666666664</v>
      </c>
      <c r="B6771" s="11">
        <v>356.41</v>
      </c>
      <c r="C6771" s="11">
        <v>386.67497</v>
      </c>
      <c r="D6771" s="11">
        <v>0.0782697933615924</v>
      </c>
      <c r="E6771" s="8">
        <f t="shared" si="1"/>
        <v>0.07619501856</v>
      </c>
      <c r="F6771" s="8"/>
    </row>
    <row r="6772">
      <c r="A6772" s="10">
        <v>44815.083333333336</v>
      </c>
      <c r="B6772" s="11">
        <v>338.05</v>
      </c>
      <c r="C6772" s="11">
        <v>382.47708</v>
      </c>
      <c r="D6772" s="11">
        <v>0.116156189019221</v>
      </c>
      <c r="E6772" s="8">
        <f t="shared" si="1"/>
        <v>0.07954904569</v>
      </c>
      <c r="F6772" s="8"/>
    </row>
    <row r="6773">
      <c r="A6773" s="10">
        <v>44815.125</v>
      </c>
      <c r="B6773" s="11">
        <v>316.2</v>
      </c>
      <c r="C6773" s="11">
        <v>374.60519</v>
      </c>
      <c r="D6773" s="11">
        <v>0.155911320929643</v>
      </c>
      <c r="E6773" s="8">
        <f t="shared" si="1"/>
        <v>0.08198930333</v>
      </c>
      <c r="F6773" s="8"/>
    </row>
    <row r="6774">
      <c r="A6774" s="10">
        <v>44815.166666666664</v>
      </c>
      <c r="B6774" s="11">
        <v>307.93</v>
      </c>
      <c r="C6774" s="11">
        <v>365.9026</v>
      </c>
      <c r="D6774" s="11">
        <v>0.158437245321569</v>
      </c>
      <c r="E6774" s="8">
        <f t="shared" si="1"/>
        <v>0.08258853048</v>
      </c>
      <c r="F6774" s="8"/>
    </row>
    <row r="6775">
      <c r="A6775" s="10">
        <v>44815.208333333336</v>
      </c>
      <c r="B6775" s="11">
        <v>297.82</v>
      </c>
      <c r="C6775" s="11">
        <v>358.64552</v>
      </c>
      <c r="D6775" s="11">
        <v>0.169597880380605</v>
      </c>
      <c r="E6775" s="8">
        <f t="shared" si="1"/>
        <v>0.0822963255</v>
      </c>
      <c r="F6775" s="8"/>
    </row>
    <row r="6776">
      <c r="A6776" s="10">
        <v>44815.25</v>
      </c>
      <c r="B6776" s="11">
        <v>292.51</v>
      </c>
      <c r="C6776" s="11">
        <v>352.58413</v>
      </c>
      <c r="D6776" s="11">
        <v>0.170382399230504</v>
      </c>
      <c r="E6776" s="8">
        <f t="shared" si="1"/>
        <v>0.08150118495</v>
      </c>
      <c r="F6776" s="8"/>
    </row>
    <row r="6777">
      <c r="A6777" s="10">
        <v>44815.291666666664</v>
      </c>
      <c r="B6777" s="11">
        <v>298.54</v>
      </c>
      <c r="C6777" s="11">
        <v>346.34644</v>
      </c>
      <c r="D6777" s="11">
        <v>0.138030695508231</v>
      </c>
      <c r="E6777" s="8">
        <f t="shared" si="1"/>
        <v>0.07983742664</v>
      </c>
      <c r="F6777" s="8"/>
    </row>
    <row r="6778">
      <c r="A6778" s="10">
        <v>44815.333333333336</v>
      </c>
      <c r="B6778" s="11">
        <v>299.0</v>
      </c>
      <c r="C6778" s="11">
        <v>341.62722</v>
      </c>
      <c r="D6778" s="11">
        <v>0.124777001083227</v>
      </c>
      <c r="E6778" s="8">
        <f t="shared" si="1"/>
        <v>0.07945106024</v>
      </c>
      <c r="F6778" s="8"/>
    </row>
    <row r="6779">
      <c r="A6779" s="10">
        <v>44815.375</v>
      </c>
      <c r="B6779" s="11">
        <v>300.59</v>
      </c>
      <c r="C6779" s="11">
        <v>340.91629</v>
      </c>
      <c r="D6779" s="11">
        <v>0.118287952740539</v>
      </c>
      <c r="E6779" s="8">
        <f t="shared" si="1"/>
        <v>0.08059346315</v>
      </c>
      <c r="F6779" s="8"/>
    </row>
    <row r="6780">
      <c r="A6780" s="10">
        <v>44815.416666666664</v>
      </c>
      <c r="B6780" s="11">
        <v>302.57</v>
      </c>
      <c r="C6780" s="11">
        <v>344.86399</v>
      </c>
      <c r="D6780" s="11">
        <v>0.122639623812274</v>
      </c>
      <c r="E6780" s="8">
        <f t="shared" si="1"/>
        <v>0.08377190068</v>
      </c>
      <c r="F6780" s="8"/>
    </row>
    <row r="6781">
      <c r="A6781" s="10">
        <v>44815.458333333336</v>
      </c>
      <c r="B6781" s="11">
        <v>305.46</v>
      </c>
      <c r="C6781" s="11">
        <v>352.70109</v>
      </c>
      <c r="D6781" s="11">
        <v>0.133940867605484</v>
      </c>
      <c r="E6781" s="8">
        <f t="shared" si="1"/>
        <v>0.08768438334</v>
      </c>
      <c r="F6781" s="8"/>
    </row>
    <row r="6782">
      <c r="A6782" s="10">
        <v>44815.5</v>
      </c>
      <c r="B6782" s="11">
        <v>309.37</v>
      </c>
      <c r="C6782" s="11">
        <v>360.09807</v>
      </c>
      <c r="D6782" s="11">
        <v>0.140872929421698</v>
      </c>
      <c r="E6782" s="8">
        <f t="shared" si="1"/>
        <v>0.09261985585</v>
      </c>
      <c r="F6782" s="8"/>
    </row>
    <row r="6783">
      <c r="A6783" s="10">
        <v>44815.541666666664</v>
      </c>
      <c r="B6783" s="11">
        <v>304.06</v>
      </c>
      <c r="C6783" s="11">
        <v>363.96378</v>
      </c>
      <c r="D6783" s="11">
        <v>0.164587201506699</v>
      </c>
      <c r="E6783" s="8">
        <f t="shared" si="1"/>
        <v>0.09943827734</v>
      </c>
      <c r="F6783" s="8"/>
    </row>
    <row r="6784">
      <c r="A6784" s="10">
        <v>44815.583333333336</v>
      </c>
      <c r="B6784" s="11">
        <v>285.43</v>
      </c>
      <c r="C6784" s="11">
        <v>363.78339</v>
      </c>
      <c r="D6784" s="11">
        <v>0.215384737604429</v>
      </c>
      <c r="E6784" s="8">
        <f t="shared" si="1"/>
        <v>0.1062447967</v>
      </c>
      <c r="F6784" s="8"/>
    </row>
    <row r="6785">
      <c r="A6785" s="10">
        <v>44815.625</v>
      </c>
      <c r="B6785" s="11">
        <v>277.24</v>
      </c>
      <c r="C6785" s="11">
        <v>362.70942</v>
      </c>
      <c r="D6785" s="11">
        <v>0.235641577767679</v>
      </c>
      <c r="E6785" s="8">
        <f t="shared" si="1"/>
        <v>0.1118536273</v>
      </c>
      <c r="F6785" s="8"/>
    </row>
    <row r="6786">
      <c r="A6786" s="10">
        <v>44815.666666666664</v>
      </c>
      <c r="B6786" s="11">
        <v>290.19</v>
      </c>
      <c r="C6786" s="11">
        <v>361.83342</v>
      </c>
      <c r="D6786" s="11">
        <v>0.198001113329995</v>
      </c>
      <c r="E6786" s="8">
        <f t="shared" si="1"/>
        <v>0.1152276847</v>
      </c>
      <c r="F6786" s="8"/>
    </row>
    <row r="6787">
      <c r="A6787" s="10">
        <v>44815.708333333336</v>
      </c>
      <c r="B6787" s="11">
        <v>305.25</v>
      </c>
      <c r="C6787" s="11">
        <v>361.80467</v>
      </c>
      <c r="D6787" s="11">
        <v>0.156312714260985</v>
      </c>
      <c r="E6787" s="8">
        <f t="shared" si="1"/>
        <v>0.1178651386</v>
      </c>
      <c r="F6787" s="8"/>
    </row>
    <row r="6788">
      <c r="A6788" s="10">
        <v>44815.75</v>
      </c>
      <c r="B6788" s="11">
        <v>323.17</v>
      </c>
      <c r="C6788" s="11">
        <v>360.87672</v>
      </c>
      <c r="D6788" s="11">
        <v>0.104486429603993</v>
      </c>
      <c r="E6788" s="8">
        <f t="shared" si="1"/>
        <v>0.1204951958</v>
      </c>
      <c r="F6788" s="8"/>
    </row>
    <row r="6789">
      <c r="A6789" s="10">
        <v>44815.791666666664</v>
      </c>
      <c r="B6789" s="11">
        <v>341.02</v>
      </c>
      <c r="C6789" s="11">
        <v>358.51978</v>
      </c>
      <c r="D6789" s="11">
        <v>0.0488111980878713</v>
      </c>
      <c r="E6789" s="8">
        <f t="shared" si="1"/>
        <v>0.1220067113</v>
      </c>
      <c r="F6789" s="8"/>
    </row>
    <row r="6790">
      <c r="A6790" s="10">
        <v>44815.833333333336</v>
      </c>
      <c r="B6790" s="11">
        <v>349.5</v>
      </c>
      <c r="C6790" s="11">
        <v>355.76956</v>
      </c>
      <c r="D6790" s="11">
        <v>0.0176225307190418</v>
      </c>
      <c r="E6790" s="8">
        <f t="shared" si="1"/>
        <v>0.1226661472</v>
      </c>
      <c r="F6790" s="8"/>
    </row>
    <row r="6791">
      <c r="A6791" s="10">
        <v>44815.875</v>
      </c>
      <c r="B6791" s="11">
        <v>351.27</v>
      </c>
      <c r="C6791" s="11">
        <v>354.85224</v>
      </c>
      <c r="D6791" s="11">
        <v>0.0100950187041231</v>
      </c>
      <c r="E6791" s="8">
        <f t="shared" si="1"/>
        <v>0.1225391079</v>
      </c>
      <c r="F6791" s="8"/>
    </row>
    <row r="6792">
      <c r="A6792" s="10">
        <v>44815.916666666664</v>
      </c>
      <c r="B6792" s="11">
        <v>361.3</v>
      </c>
      <c r="C6792" s="11">
        <v>356.38471</v>
      </c>
      <c r="D6792" s="11">
        <v>0.0137920900141872</v>
      </c>
      <c r="E6792" s="8">
        <f t="shared" si="1"/>
        <v>0.1219108358</v>
      </c>
      <c r="F6792" s="8"/>
    </row>
    <row r="6793">
      <c r="A6793" s="10">
        <v>44815.958333333336</v>
      </c>
      <c r="B6793" s="11">
        <v>369.16</v>
      </c>
      <c r="C6793" s="11">
        <v>359.53362</v>
      </c>
      <c r="D6793" s="11">
        <v>0.0267746309788776</v>
      </c>
      <c r="E6793" s="8">
        <f t="shared" si="1"/>
        <v>0.1215849274</v>
      </c>
      <c r="F6793" s="8"/>
    </row>
    <row r="6794">
      <c r="A6794" s="10">
        <v>44816.0</v>
      </c>
      <c r="B6794" s="11">
        <v>388.16</v>
      </c>
      <c r="C6794" s="11">
        <v>381.81205</v>
      </c>
      <c r="D6794" s="11">
        <v>0.0166258503365727</v>
      </c>
      <c r="E6794" s="8">
        <f t="shared" si="1"/>
        <v>0.1181432913</v>
      </c>
      <c r="F6794" s="8"/>
    </row>
    <row r="6795">
      <c r="A6795" s="10">
        <v>44816.041666666664</v>
      </c>
      <c r="B6795" s="11">
        <v>414.37</v>
      </c>
      <c r="C6795" s="11">
        <v>383.46337</v>
      </c>
      <c r="D6795" s="11">
        <v>0.080598650139647</v>
      </c>
      <c r="E6795" s="8">
        <f t="shared" si="1"/>
        <v>0.118240327</v>
      </c>
      <c r="F6795" s="8"/>
    </row>
    <row r="6796">
      <c r="A6796" s="10">
        <v>44816.083333333336</v>
      </c>
      <c r="B6796" s="11">
        <v>412.33</v>
      </c>
      <c r="C6796" s="11">
        <v>382.49403</v>
      </c>
      <c r="D6796" s="11">
        <v>0.0780037534180598</v>
      </c>
      <c r="E6796" s="8">
        <f t="shared" si="1"/>
        <v>0.1166506422</v>
      </c>
      <c r="F6796" s="8"/>
    </row>
    <row r="6797">
      <c r="A6797" s="10">
        <v>44816.125</v>
      </c>
      <c r="B6797" s="11">
        <v>404.3</v>
      </c>
      <c r="C6797" s="11">
        <v>379.60957</v>
      </c>
      <c r="D6797" s="11">
        <v>0.0650416426540563</v>
      </c>
      <c r="E6797" s="8">
        <f t="shared" si="1"/>
        <v>0.1128644056</v>
      </c>
      <c r="F6797" s="8"/>
    </row>
    <row r="6798">
      <c r="A6798" s="10">
        <v>44816.166666666664</v>
      </c>
      <c r="B6798" s="11">
        <v>396.27</v>
      </c>
      <c r="C6798" s="11">
        <v>376.6425</v>
      </c>
      <c r="D6798" s="11">
        <v>0.0521117505326669</v>
      </c>
      <c r="E6798" s="8">
        <f t="shared" si="1"/>
        <v>0.1084341766</v>
      </c>
      <c r="F6798" s="8"/>
    </row>
    <row r="6799">
      <c r="A6799" s="10">
        <v>44816.208333333336</v>
      </c>
      <c r="B6799" s="11">
        <v>391.24</v>
      </c>
      <c r="C6799" s="11">
        <v>374.94</v>
      </c>
      <c r="D6799" s="11">
        <v>0.043473622446258</v>
      </c>
      <c r="E6799" s="8">
        <f t="shared" si="1"/>
        <v>0.1031789992</v>
      </c>
      <c r="F6799" s="8"/>
    </row>
    <row r="6800">
      <c r="A6800" s="10">
        <v>44816.25</v>
      </c>
      <c r="B6800" s="11">
        <v>385.86</v>
      </c>
      <c r="C6800" s="11">
        <v>374.51174</v>
      </c>
      <c r="D6800" s="11">
        <v>0.0303014800016684</v>
      </c>
      <c r="E6800" s="8">
        <f t="shared" si="1"/>
        <v>0.09734229426</v>
      </c>
      <c r="F6800" s="8"/>
    </row>
    <row r="6801">
      <c r="A6801" s="10">
        <v>44816.291666666664</v>
      </c>
      <c r="B6801" s="11">
        <v>378.86</v>
      </c>
      <c r="C6801" s="11">
        <v>373.25498</v>
      </c>
      <c r="D6801" s="11">
        <v>0.0150165980370845</v>
      </c>
      <c r="E6801" s="8">
        <f t="shared" si="1"/>
        <v>0.09221670687</v>
      </c>
      <c r="F6801" s="8"/>
    </row>
    <row r="6802">
      <c r="A6802" s="10">
        <v>44816.333333333336</v>
      </c>
      <c r="B6802" s="11">
        <v>372.96</v>
      </c>
      <c r="C6802" s="11">
        <v>371.65119</v>
      </c>
      <c r="D6802" s="11">
        <v>0.00352160852760889</v>
      </c>
      <c r="E6802" s="8">
        <f t="shared" si="1"/>
        <v>0.08716439884</v>
      </c>
      <c r="F6802" s="8"/>
    </row>
    <row r="6803">
      <c r="A6803" s="10">
        <v>44816.375</v>
      </c>
      <c r="B6803" s="11">
        <v>371.95</v>
      </c>
      <c r="C6803" s="11">
        <v>371.09992</v>
      </c>
      <c r="D6803" s="11">
        <v>0.00229070380828966</v>
      </c>
      <c r="E6803" s="8">
        <f t="shared" si="1"/>
        <v>0.08233118014</v>
      </c>
      <c r="F6803" s="8"/>
    </row>
    <row r="6804">
      <c r="A6804" s="10">
        <v>44816.416666666664</v>
      </c>
      <c r="B6804" s="11">
        <v>375.46</v>
      </c>
      <c r="C6804" s="11">
        <v>372.01579</v>
      </c>
      <c r="D6804" s="11">
        <v>0.00925823605498035</v>
      </c>
      <c r="E6804" s="8">
        <f t="shared" si="1"/>
        <v>0.07760695565</v>
      </c>
      <c r="F6804" s="8"/>
    </row>
    <row r="6805">
      <c r="A6805" s="10">
        <v>44816.458333333336</v>
      </c>
      <c r="B6805" s="11">
        <v>377.79</v>
      </c>
      <c r="C6805" s="11">
        <v>375.81312</v>
      </c>
      <c r="D6805" s="11">
        <v>0.00526027404258796</v>
      </c>
      <c r="E6805" s="8">
        <f t="shared" si="1"/>
        <v>0.07224526425</v>
      </c>
      <c r="F6805" s="8"/>
    </row>
    <row r="6806">
      <c r="A6806" s="10">
        <v>44816.5</v>
      </c>
      <c r="B6806" s="11">
        <v>375.88</v>
      </c>
      <c r="C6806" s="11">
        <v>380.23728</v>
      </c>
      <c r="D6806" s="11">
        <v>0.0114593708433849</v>
      </c>
      <c r="E6806" s="8">
        <f t="shared" si="1"/>
        <v>0.06685303264</v>
      </c>
      <c r="F6806" s="8"/>
    </row>
    <row r="6807">
      <c r="A6807" s="10">
        <v>44816.541666666664</v>
      </c>
      <c r="B6807" s="11">
        <v>372.98</v>
      </c>
      <c r="C6807" s="11">
        <v>382.91529</v>
      </c>
      <c r="D6807" s="11">
        <v>0.0259464436638192</v>
      </c>
      <c r="E6807" s="8">
        <f t="shared" si="1"/>
        <v>0.0610763344</v>
      </c>
      <c r="F6807" s="8"/>
    </row>
    <row r="6808">
      <c r="A6808" s="10">
        <v>44816.583333333336</v>
      </c>
      <c r="B6808" s="11">
        <v>350.66</v>
      </c>
      <c r="C6808" s="11">
        <v>382.34842</v>
      </c>
      <c r="D6808" s="11">
        <v>0.082878386158886</v>
      </c>
      <c r="E6808" s="8">
        <f t="shared" si="1"/>
        <v>0.05555523642</v>
      </c>
      <c r="F6808" s="8"/>
    </row>
    <row r="6809">
      <c r="A6809" s="10">
        <v>44816.625</v>
      </c>
      <c r="B6809" s="11">
        <v>330.04</v>
      </c>
      <c r="C6809" s="11">
        <v>380.4809</v>
      </c>
      <c r="D6809" s="11">
        <v>0.132571437882952</v>
      </c>
      <c r="E6809" s="8">
        <f t="shared" si="1"/>
        <v>0.05126064726</v>
      </c>
      <c r="F6809" s="8"/>
    </row>
    <row r="6810">
      <c r="A6810" s="10">
        <v>44816.666666666664</v>
      </c>
      <c r="B6810" s="11">
        <v>318.12</v>
      </c>
      <c r="C6810" s="11">
        <v>377.69998</v>
      </c>
      <c r="D6810" s="11">
        <v>0.157744196862282</v>
      </c>
      <c r="E6810" s="8">
        <f t="shared" si="1"/>
        <v>0.04958327574</v>
      </c>
      <c r="F6810" s="8"/>
    </row>
    <row r="6811">
      <c r="A6811" s="10">
        <v>44816.708333333336</v>
      </c>
      <c r="B6811" s="11">
        <v>314.19</v>
      </c>
      <c r="C6811" s="11">
        <v>375.37705</v>
      </c>
      <c r="D6811" s="11">
        <v>0.163001574017378</v>
      </c>
      <c r="E6811" s="8">
        <f t="shared" si="1"/>
        <v>0.04986197823</v>
      </c>
      <c r="F6811" s="8"/>
    </row>
    <row r="6812">
      <c r="A6812" s="10">
        <v>44816.75</v>
      </c>
      <c r="B6812" s="11">
        <v>325.44</v>
      </c>
      <c r="C6812" s="11">
        <v>373.18201</v>
      </c>
      <c r="D6812" s="11">
        <v>0.127932238748593</v>
      </c>
      <c r="E6812" s="8">
        <f t="shared" si="1"/>
        <v>0.05083888695</v>
      </c>
      <c r="F6812" s="8"/>
    </row>
    <row r="6813">
      <c r="A6813" s="10">
        <v>44816.791666666664</v>
      </c>
      <c r="B6813" s="11">
        <v>334.52</v>
      </c>
      <c r="C6813" s="11">
        <v>370.85302</v>
      </c>
      <c r="D6813" s="11">
        <v>0.097971482071253</v>
      </c>
      <c r="E6813" s="8">
        <f t="shared" si="1"/>
        <v>0.05288723211</v>
      </c>
      <c r="F6813" s="8"/>
    </row>
    <row r="6814">
      <c r="A6814" s="10">
        <v>44816.833333333336</v>
      </c>
      <c r="B6814" s="11">
        <v>340.29</v>
      </c>
      <c r="C6814" s="11">
        <v>368.21214</v>
      </c>
      <c r="D6814" s="11">
        <v>0.0758316659521328</v>
      </c>
      <c r="E6814" s="8">
        <f t="shared" si="1"/>
        <v>0.05531261275</v>
      </c>
      <c r="F6814" s="8"/>
    </row>
    <row r="6815">
      <c r="A6815" s="10">
        <v>44816.875</v>
      </c>
      <c r="B6815" s="11">
        <v>347.08</v>
      </c>
      <c r="C6815" s="11">
        <v>366.57545</v>
      </c>
      <c r="D6815" s="11">
        <v>0.0531826394811764</v>
      </c>
      <c r="E6815" s="8">
        <f t="shared" si="1"/>
        <v>0.05710793028</v>
      </c>
      <c r="F6815" s="8"/>
    </row>
    <row r="6816">
      <c r="A6816" s="10">
        <v>44816.916666666664</v>
      </c>
      <c r="B6816" s="11">
        <v>353.7</v>
      </c>
      <c r="C6816" s="11">
        <v>366.3883</v>
      </c>
      <c r="D6816" s="11">
        <v>0.0346307455778474</v>
      </c>
      <c r="E6816" s="8">
        <f t="shared" si="1"/>
        <v>0.05797620759</v>
      </c>
      <c r="F6816" s="8"/>
    </row>
    <row r="6817">
      <c r="A6817" s="10">
        <v>44816.958333333336</v>
      </c>
      <c r="B6817" s="11">
        <v>358.8</v>
      </c>
      <c r="C6817" s="11">
        <v>367.17525</v>
      </c>
      <c r="D6817" s="11">
        <v>0.0228099524682014</v>
      </c>
      <c r="E6817" s="8">
        <f t="shared" si="1"/>
        <v>0.05781101266</v>
      </c>
      <c r="F6817" s="8"/>
    </row>
    <row r="6818">
      <c r="A6818" s="10">
        <v>44814.0</v>
      </c>
      <c r="B6818" s="11">
        <v>368.81</v>
      </c>
      <c r="C6818" s="11">
        <v>370.58231</v>
      </c>
      <c r="D6818" s="11">
        <v>0.00478250027638935</v>
      </c>
      <c r="E6818" s="8">
        <f t="shared" si="1"/>
        <v>0.05731753974</v>
      </c>
      <c r="F6818" s="8"/>
    </row>
    <row r="6819">
      <c r="A6819" s="10">
        <v>44814.041666666664</v>
      </c>
      <c r="B6819" s="11">
        <v>384.34</v>
      </c>
      <c r="C6819" s="11">
        <v>372.18643</v>
      </c>
      <c r="D6819" s="11">
        <v>0.0326545220899107</v>
      </c>
      <c r="E6819" s="8">
        <f t="shared" si="1"/>
        <v>0.05531986773</v>
      </c>
      <c r="F6819" s="8"/>
    </row>
    <row r="6820">
      <c r="A6820" s="10">
        <v>44814.083333333336</v>
      </c>
      <c r="B6820" s="11">
        <v>365.42</v>
      </c>
      <c r="C6820" s="11">
        <v>369.75953</v>
      </c>
      <c r="D6820" s="11">
        <v>0.0117360869644116</v>
      </c>
      <c r="E6820" s="8">
        <f t="shared" si="1"/>
        <v>0.05255871497</v>
      </c>
      <c r="F6820" s="8"/>
    </row>
    <row r="6821">
      <c r="A6821" s="10">
        <v>44814.125</v>
      </c>
      <c r="B6821" s="11">
        <v>334.7</v>
      </c>
      <c r="C6821" s="11">
        <v>364.04238</v>
      </c>
      <c r="D6821" s="11">
        <v>0.0806015497426425</v>
      </c>
      <c r="E6821" s="8">
        <f t="shared" si="1"/>
        <v>0.05320704443</v>
      </c>
      <c r="F6821" s="8"/>
    </row>
    <row r="6822">
      <c r="A6822" s="10">
        <v>44814.166666666664</v>
      </c>
      <c r="B6822" s="11">
        <v>310.07</v>
      </c>
      <c r="C6822" s="11">
        <v>357.58022</v>
      </c>
      <c r="D6822" s="11">
        <v>0.132865906285308</v>
      </c>
      <c r="E6822" s="8">
        <f t="shared" si="1"/>
        <v>0.05657180092</v>
      </c>
      <c r="F6822" s="8"/>
    </row>
    <row r="6823">
      <c r="A6823" s="10">
        <v>44814.208333333336</v>
      </c>
      <c r="B6823" s="11">
        <v>292.29</v>
      </c>
      <c r="C6823" s="11">
        <v>352.17537</v>
      </c>
      <c r="D6823" s="11">
        <v>0.17004417429873</v>
      </c>
      <c r="E6823" s="8">
        <f t="shared" si="1"/>
        <v>0.06184557391</v>
      </c>
      <c r="F6823" s="8"/>
    </row>
    <row r="6824">
      <c r="A6824" s="10">
        <v>44814.25</v>
      </c>
      <c r="B6824" s="11">
        <v>282.78</v>
      </c>
      <c r="C6824" s="11">
        <v>348.53677</v>
      </c>
      <c r="D6824" s="11">
        <v>0.188665230357187</v>
      </c>
      <c r="E6824" s="8">
        <f t="shared" si="1"/>
        <v>0.06844406351</v>
      </c>
      <c r="F6824" s="8"/>
    </row>
    <row r="6825">
      <c r="A6825" s="10">
        <v>44814.291666666664</v>
      </c>
      <c r="B6825" s="11">
        <v>281.89</v>
      </c>
      <c r="C6825" s="11">
        <v>345.63624</v>
      </c>
      <c r="D6825" s="11">
        <v>0.18443158622487</v>
      </c>
      <c r="E6825" s="8">
        <f t="shared" si="1"/>
        <v>0.07550302135</v>
      </c>
      <c r="F6825" s="8"/>
    </row>
    <row r="6826">
      <c r="A6826" s="10">
        <v>44814.333333333336</v>
      </c>
      <c r="B6826" s="11">
        <v>293.24</v>
      </c>
      <c r="C6826" s="11">
        <v>343.6619</v>
      </c>
      <c r="D6826" s="11">
        <v>0.146719493781533</v>
      </c>
      <c r="E6826" s="8">
        <f t="shared" si="1"/>
        <v>0.0814695999</v>
      </c>
      <c r="F6826" s="8"/>
    </row>
    <row r="6827">
      <c r="A6827" s="10">
        <v>44814.375</v>
      </c>
      <c r="B6827" s="11">
        <v>307.95</v>
      </c>
      <c r="C6827" s="11">
        <v>344.25049</v>
      </c>
      <c r="D6827" s="11">
        <v>0.105447896384984</v>
      </c>
      <c r="E6827" s="8">
        <f t="shared" si="1"/>
        <v>0.08576781626</v>
      </c>
      <c r="F6827" s="8"/>
    </row>
    <row r="6828">
      <c r="A6828" s="10">
        <v>44814.416666666664</v>
      </c>
      <c r="B6828" s="11">
        <v>328.12</v>
      </c>
      <c r="C6828" s="11">
        <v>348.19751</v>
      </c>
      <c r="D6828" s="11">
        <v>0.0576612681693215</v>
      </c>
      <c r="E6828" s="8">
        <f t="shared" si="1"/>
        <v>0.08778460926</v>
      </c>
      <c r="F6828" s="8"/>
    </row>
    <row r="6829">
      <c r="A6829" s="10">
        <v>44814.458333333336</v>
      </c>
      <c r="B6829" s="11">
        <v>339.23</v>
      </c>
      <c r="C6829" s="11">
        <v>355.8973</v>
      </c>
      <c r="D6829" s="11">
        <v>0.0468317686029086</v>
      </c>
      <c r="E6829" s="8">
        <f t="shared" si="1"/>
        <v>0.08951675487</v>
      </c>
      <c r="F6829" s="8"/>
    </row>
    <row r="6830">
      <c r="A6830" s="10">
        <v>44814.5</v>
      </c>
      <c r="B6830" s="11">
        <v>354.0</v>
      </c>
      <c r="C6830" s="11">
        <v>364.20782</v>
      </c>
      <c r="D6830" s="11">
        <v>0.0280274597069333</v>
      </c>
      <c r="E6830" s="8">
        <f t="shared" si="1"/>
        <v>0.09020709191</v>
      </c>
      <c r="F6830" s="8"/>
    </row>
    <row r="6831">
      <c r="A6831" s="10">
        <v>44814.541666666664</v>
      </c>
      <c r="B6831" s="11">
        <v>367.16</v>
      </c>
      <c r="C6831" s="11">
        <v>369.04208</v>
      </c>
      <c r="D6831" s="11">
        <v>0.00509990622207628</v>
      </c>
      <c r="E6831" s="8">
        <f t="shared" si="1"/>
        <v>0.08933848618</v>
      </c>
      <c r="F6831" s="8"/>
    </row>
    <row r="6832">
      <c r="A6832" s="10">
        <v>44814.583333333336</v>
      </c>
      <c r="B6832" s="11">
        <v>347.88</v>
      </c>
      <c r="C6832" s="11">
        <v>368.60969</v>
      </c>
      <c r="D6832" s="11">
        <v>0.0562375069412852</v>
      </c>
      <c r="E6832" s="8">
        <f t="shared" si="1"/>
        <v>0.08822844955</v>
      </c>
      <c r="F6832" s="8"/>
    </row>
    <row r="6833">
      <c r="A6833" s="10">
        <v>44814.625</v>
      </c>
      <c r="B6833" s="11">
        <v>329.24</v>
      </c>
      <c r="C6833" s="11">
        <v>366.32221</v>
      </c>
      <c r="D6833" s="11">
        <v>0.10122839671665</v>
      </c>
      <c r="E6833" s="8">
        <f t="shared" si="1"/>
        <v>0.0869224895</v>
      </c>
      <c r="F6833" s="8"/>
    </row>
    <row r="6834">
      <c r="A6834" s="10">
        <v>44814.666666666664</v>
      </c>
      <c r="B6834" s="11">
        <v>322.63</v>
      </c>
      <c r="C6834" s="11">
        <v>363.14611</v>
      </c>
      <c r="D6834" s="11">
        <v>0.111569720518278</v>
      </c>
      <c r="E6834" s="8">
        <f t="shared" si="1"/>
        <v>0.08499855298</v>
      </c>
      <c r="F6834" s="8"/>
    </row>
    <row r="6835">
      <c r="A6835" s="10">
        <v>44814.708333333336</v>
      </c>
      <c r="B6835" s="11">
        <v>331.16</v>
      </c>
      <c r="C6835" s="11">
        <v>360.55589</v>
      </c>
      <c r="D6835" s="11">
        <v>0.0815293573487315</v>
      </c>
      <c r="E6835" s="8">
        <f t="shared" si="1"/>
        <v>0.08160387729</v>
      </c>
      <c r="F6835" s="8"/>
    </row>
    <row r="6836">
      <c r="A6836" s="10">
        <v>44814.75</v>
      </c>
      <c r="B6836" s="11">
        <v>348.83</v>
      </c>
      <c r="C6836" s="11">
        <v>357.88289</v>
      </c>
      <c r="D6836" s="11">
        <v>0.0252956770299915</v>
      </c>
      <c r="E6836" s="8">
        <f t="shared" si="1"/>
        <v>0.07732735388</v>
      </c>
      <c r="F6836" s="8"/>
    </row>
    <row r="6837">
      <c r="A6837" s="10">
        <v>44814.791666666664</v>
      </c>
      <c r="B6837" s="11">
        <v>356.14</v>
      </c>
      <c r="C6837" s="11">
        <v>354.46364</v>
      </c>
      <c r="D6837" s="11">
        <v>0.00472928619702711</v>
      </c>
      <c r="E6837" s="8">
        <f t="shared" si="1"/>
        <v>0.07344226239</v>
      </c>
      <c r="F6837" s="8"/>
    </row>
    <row r="6838">
      <c r="A6838" s="10">
        <v>44814.833333333336</v>
      </c>
      <c r="B6838" s="11">
        <v>356.94</v>
      </c>
      <c r="C6838" s="11">
        <v>350.54349</v>
      </c>
      <c r="D6838" s="11">
        <v>0.0182474077610169</v>
      </c>
      <c r="E6838" s="8">
        <f t="shared" si="1"/>
        <v>0.0710429183</v>
      </c>
      <c r="F6838" s="8"/>
    </row>
    <row r="6839">
      <c r="A6839" s="10">
        <v>44814.875</v>
      </c>
      <c r="B6839" s="11">
        <v>348.75</v>
      </c>
      <c r="C6839" s="11">
        <v>348.17085</v>
      </c>
      <c r="D6839" s="11">
        <v>0.0016634074908914</v>
      </c>
      <c r="E6839" s="8">
        <f t="shared" si="1"/>
        <v>0.06889628363</v>
      </c>
      <c r="F6839" s="8"/>
    </row>
    <row r="6840">
      <c r="A6840" s="10">
        <v>44814.916666666664</v>
      </c>
      <c r="B6840" s="11">
        <v>343.1</v>
      </c>
      <c r="C6840" s="11">
        <v>348.7929</v>
      </c>
      <c r="D6840" s="11">
        <v>0.016321719851522</v>
      </c>
      <c r="E6840" s="8">
        <f t="shared" si="1"/>
        <v>0.06813340756</v>
      </c>
      <c r="F6840" s="8"/>
    </row>
    <row r="6841">
      <c r="A6841" s="10">
        <v>44814.958333333336</v>
      </c>
      <c r="B6841" s="11">
        <v>343.12</v>
      </c>
      <c r="C6841" s="11">
        <v>351.60983</v>
      </c>
      <c r="D6841" s="11">
        <v>0.0241455991147914</v>
      </c>
      <c r="E6841" s="8">
        <f t="shared" si="1"/>
        <v>0.0681890595</v>
      </c>
      <c r="F6841" s="8"/>
    </row>
    <row r="6842">
      <c r="A6842" s="10">
        <v>44815.0</v>
      </c>
      <c r="B6842" s="11">
        <v>348.06</v>
      </c>
      <c r="C6842" s="11">
        <v>381.74527</v>
      </c>
      <c r="D6842" s="11">
        <v>0.08824017649256</v>
      </c>
      <c r="E6842" s="8">
        <f t="shared" si="1"/>
        <v>0.07166646268</v>
      </c>
      <c r="F6842" s="8"/>
    </row>
    <row r="6843">
      <c r="A6843" s="10">
        <v>44815.041666666664</v>
      </c>
      <c r="B6843" s="11">
        <v>356.41</v>
      </c>
      <c r="C6843" s="11">
        <v>379.01627</v>
      </c>
      <c r="D6843" s="11">
        <v>0.0596445899274983</v>
      </c>
      <c r="E6843" s="8">
        <f t="shared" si="1"/>
        <v>0.07279104884</v>
      </c>
      <c r="F6843" s="8"/>
    </row>
    <row r="6844">
      <c r="A6844" s="10">
        <v>44815.083333333336</v>
      </c>
      <c r="B6844" s="11">
        <v>338.05</v>
      </c>
      <c r="C6844" s="11">
        <v>370.91965</v>
      </c>
      <c r="D6844" s="11">
        <v>0.0886166316613314</v>
      </c>
      <c r="E6844" s="8">
        <f t="shared" si="1"/>
        <v>0.07599440487</v>
      </c>
      <c r="F6844" s="8"/>
    </row>
    <row r="6845">
      <c r="A6845" s="10">
        <v>44815.125</v>
      </c>
      <c r="B6845" s="11">
        <v>316.2</v>
      </c>
      <c r="C6845" s="11">
        <v>358.54924</v>
      </c>
      <c r="D6845" s="11">
        <v>0.118112759073202</v>
      </c>
      <c r="E6845" s="8">
        <f t="shared" si="1"/>
        <v>0.07755737192</v>
      </c>
      <c r="F6845" s="8"/>
    </row>
    <row r="6846">
      <c r="A6846" s="10">
        <v>44815.166666666664</v>
      </c>
      <c r="B6846" s="11">
        <v>307.93</v>
      </c>
      <c r="C6846" s="11">
        <v>345.23759</v>
      </c>
      <c r="D6846" s="11">
        <v>0.108063522283306</v>
      </c>
      <c r="E6846" s="8">
        <f t="shared" si="1"/>
        <v>0.07652393926</v>
      </c>
      <c r="F6846" s="8"/>
    </row>
    <row r="6847">
      <c r="A6847" s="10">
        <v>44815.208333333336</v>
      </c>
      <c r="B6847" s="11">
        <v>297.82</v>
      </c>
      <c r="C6847" s="11">
        <v>333.78053</v>
      </c>
      <c r="D6847" s="11">
        <v>0.107737051049682</v>
      </c>
      <c r="E6847" s="8">
        <f t="shared" si="1"/>
        <v>0.07392780912</v>
      </c>
      <c r="F6847" s="8"/>
    </row>
    <row r="6848">
      <c r="A6848" s="10">
        <v>44815.25</v>
      </c>
      <c r="B6848" s="11">
        <v>292.51</v>
      </c>
      <c r="C6848" s="11">
        <v>325.5935</v>
      </c>
      <c r="D6848" s="11">
        <v>0.101609829434555</v>
      </c>
      <c r="E6848" s="8">
        <f t="shared" si="1"/>
        <v>0.07030050075</v>
      </c>
      <c r="F6848" s="8"/>
    </row>
    <row r="6849">
      <c r="A6849" s="10">
        <v>44815.291666666664</v>
      </c>
      <c r="B6849" s="11">
        <v>298.54</v>
      </c>
      <c r="C6849" s="11">
        <v>320.2645</v>
      </c>
      <c r="D6849" s="11">
        <v>0.0678329942906565</v>
      </c>
      <c r="E6849" s="8">
        <f t="shared" si="1"/>
        <v>0.06544222609</v>
      </c>
      <c r="F6849" s="8"/>
    </row>
    <row r="6850">
      <c r="A6850" s="10">
        <v>44815.333333333336</v>
      </c>
      <c r="B6850" s="11">
        <v>299.0</v>
      </c>
      <c r="C6850" s="11">
        <v>318.3644</v>
      </c>
      <c r="D6850" s="11">
        <v>0.0608246399408978</v>
      </c>
      <c r="E6850" s="8">
        <f t="shared" si="1"/>
        <v>0.06186327384</v>
      </c>
      <c r="F6850" s="8"/>
    </row>
    <row r="6851">
      <c r="A6851" s="10">
        <v>44815.375</v>
      </c>
      <c r="B6851" s="11">
        <v>300.59</v>
      </c>
      <c r="C6851" s="11">
        <v>320.42085</v>
      </c>
      <c r="D6851" s="11">
        <v>0.0618900112149381</v>
      </c>
      <c r="E6851" s="8">
        <f t="shared" si="1"/>
        <v>0.06004836196</v>
      </c>
      <c r="F6851" s="8"/>
    </row>
    <row r="6852">
      <c r="A6852" s="10">
        <v>44815.416666666664</v>
      </c>
      <c r="B6852" s="11">
        <v>302.57</v>
      </c>
      <c r="C6852" s="11">
        <v>326.41277</v>
      </c>
      <c r="D6852" s="11">
        <v>0.0730448444158604</v>
      </c>
      <c r="E6852" s="8">
        <f t="shared" si="1"/>
        <v>0.0606893443</v>
      </c>
      <c r="F6852" s="8"/>
    </row>
    <row r="6853">
      <c r="A6853" s="10">
        <v>44815.458333333336</v>
      </c>
      <c r="B6853" s="11">
        <v>305.46</v>
      </c>
      <c r="C6853" s="11">
        <v>335.39642</v>
      </c>
      <c r="D6853" s="11">
        <v>0.0892568262952836</v>
      </c>
      <c r="E6853" s="8">
        <f t="shared" si="1"/>
        <v>0.06245705504</v>
      </c>
      <c r="F6853" s="8"/>
    </row>
    <row r="6854">
      <c r="A6854" s="10">
        <v>44815.5</v>
      </c>
      <c r="B6854" s="11">
        <v>309.37</v>
      </c>
      <c r="C6854" s="11">
        <v>343.08</v>
      </c>
      <c r="D6854" s="11">
        <v>0.0982569663052348</v>
      </c>
      <c r="E6854" s="8">
        <f t="shared" si="1"/>
        <v>0.06538328448</v>
      </c>
      <c r="F6854" s="8"/>
    </row>
    <row r="6855">
      <c r="A6855" s="10">
        <v>44815.541666666664</v>
      </c>
      <c r="B6855" s="11">
        <v>304.06</v>
      </c>
      <c r="C6855" s="11">
        <v>346.30901</v>
      </c>
      <c r="D6855" s="11">
        <v>0.121998009812103</v>
      </c>
      <c r="E6855" s="8">
        <f t="shared" si="1"/>
        <v>0.0702540388</v>
      </c>
      <c r="F6855" s="8"/>
    </row>
    <row r="6856">
      <c r="A6856" s="10">
        <v>44815.583333333336</v>
      </c>
      <c r="B6856" s="11">
        <v>285.43</v>
      </c>
      <c r="C6856" s="11">
        <v>345.09903</v>
      </c>
      <c r="D6856" s="11">
        <v>0.17290407915664</v>
      </c>
      <c r="E6856" s="8">
        <f t="shared" si="1"/>
        <v>0.07511514597</v>
      </c>
      <c r="F6856" s="8"/>
    </row>
    <row r="6857">
      <c r="A6857" s="10">
        <v>44815.625</v>
      </c>
      <c r="B6857" s="11">
        <v>277.24</v>
      </c>
      <c r="C6857" s="11">
        <v>343.44737</v>
      </c>
      <c r="D6857" s="11">
        <v>0.192772971299794</v>
      </c>
      <c r="E6857" s="8">
        <f t="shared" si="1"/>
        <v>0.07892950325</v>
      </c>
      <c r="F6857" s="8"/>
    </row>
    <row r="6858">
      <c r="A6858" s="10">
        <v>44815.666666666664</v>
      </c>
      <c r="B6858" s="11">
        <v>290.19</v>
      </c>
      <c r="C6858" s="11">
        <v>342.36012</v>
      </c>
      <c r="D6858" s="11">
        <v>0.152383753107692</v>
      </c>
      <c r="E6858" s="8">
        <f t="shared" si="1"/>
        <v>0.08063008794</v>
      </c>
      <c r="F6858" s="8"/>
    </row>
    <row r="6859">
      <c r="A6859" s="10">
        <v>44815.708333333336</v>
      </c>
      <c r="B6859" s="11">
        <v>305.25</v>
      </c>
      <c r="C6859" s="11">
        <v>343.0151</v>
      </c>
      <c r="D6859" s="11">
        <v>0.110097485504282</v>
      </c>
      <c r="E6859" s="8">
        <f t="shared" si="1"/>
        <v>0.08182042661</v>
      </c>
      <c r="F6859" s="8"/>
    </row>
    <row r="6860">
      <c r="A6860" s="10">
        <v>44815.75</v>
      </c>
      <c r="B6860" s="11">
        <v>323.17</v>
      </c>
      <c r="C6860" s="11">
        <v>343.97079</v>
      </c>
      <c r="D6860" s="11">
        <v>0.060472547683482</v>
      </c>
      <c r="E6860" s="8">
        <f t="shared" si="1"/>
        <v>0.08328612956</v>
      </c>
      <c r="F6860" s="8"/>
    </row>
    <row r="6861">
      <c r="A6861" s="10">
        <v>44815.791666666664</v>
      </c>
      <c r="B6861" s="11">
        <v>341.02</v>
      </c>
      <c r="C6861" s="11">
        <v>344.70574</v>
      </c>
      <c r="D6861" s="11">
        <v>0.0106924242108646</v>
      </c>
      <c r="E6861" s="8">
        <f t="shared" si="1"/>
        <v>0.08353459364</v>
      </c>
      <c r="F6861" s="8"/>
    </row>
    <row r="6862">
      <c r="A6862" s="10">
        <v>44815.833333333336</v>
      </c>
      <c r="B6862" s="11">
        <v>349.5</v>
      </c>
      <c r="C6862" s="11">
        <v>346.22841</v>
      </c>
      <c r="D6862" s="11">
        <v>0.00944922457403193</v>
      </c>
      <c r="E6862" s="8">
        <f t="shared" si="1"/>
        <v>0.08316800267</v>
      </c>
      <c r="F6862" s="8"/>
    </row>
    <row r="6863">
      <c r="A6863" s="10">
        <v>44815.875</v>
      </c>
      <c r="B6863" s="11">
        <v>351.27</v>
      </c>
      <c r="C6863" s="11">
        <v>349.73591</v>
      </c>
      <c r="D6863" s="11">
        <v>0.00438642403063497</v>
      </c>
      <c r="E6863" s="8">
        <f t="shared" si="1"/>
        <v>0.0832814617</v>
      </c>
      <c r="F6863" s="8"/>
    </row>
    <row r="6864">
      <c r="A6864" s="10">
        <v>44815.916666666664</v>
      </c>
      <c r="B6864" s="11">
        <v>361.3</v>
      </c>
      <c r="C6864" s="11">
        <v>354.7133</v>
      </c>
      <c r="D6864" s="11">
        <v>0.0185690810014736</v>
      </c>
      <c r="E6864" s="8">
        <f t="shared" si="1"/>
        <v>0.08337510175</v>
      </c>
      <c r="F6864" s="8"/>
    </row>
    <row r="6865">
      <c r="A6865" s="10">
        <v>44815.958333333336</v>
      </c>
      <c r="B6865" s="11">
        <v>369.16</v>
      </c>
      <c r="C6865" s="11">
        <v>359.58516</v>
      </c>
      <c r="D6865" s="11">
        <v>0.026627461489234</v>
      </c>
      <c r="E6865" s="8">
        <f t="shared" si="1"/>
        <v>0.08347851268</v>
      </c>
      <c r="F6865" s="8"/>
    </row>
    <row r="6866">
      <c r="A6866" s="10">
        <v>44816.0</v>
      </c>
      <c r="B6866" s="11">
        <v>388.16</v>
      </c>
      <c r="C6866" s="11">
        <v>382.48595</v>
      </c>
      <c r="D6866" s="11">
        <v>0.0148346625542716</v>
      </c>
      <c r="E6866" s="8">
        <f t="shared" si="1"/>
        <v>0.0804199496</v>
      </c>
      <c r="F6866" s="8"/>
    </row>
    <row r="6867">
      <c r="A6867" s="10">
        <v>44816.041666666664</v>
      </c>
      <c r="B6867" s="11">
        <v>414.37</v>
      </c>
      <c r="C6867" s="11">
        <v>383.06575</v>
      </c>
      <c r="D6867" s="11">
        <v>0.0817203051956486</v>
      </c>
      <c r="E6867" s="8">
        <f t="shared" si="1"/>
        <v>0.08133977107</v>
      </c>
      <c r="F6867" s="8"/>
    </row>
    <row r="6868">
      <c r="A6868" s="10">
        <v>44816.083333333336</v>
      </c>
      <c r="B6868" s="11">
        <v>412.33</v>
      </c>
      <c r="C6868" s="11">
        <v>381.09043</v>
      </c>
      <c r="D6868" s="11">
        <v>0.081974165554354</v>
      </c>
      <c r="E6868" s="8">
        <f t="shared" si="1"/>
        <v>0.08106300164</v>
      </c>
      <c r="F6868" s="8"/>
    </row>
    <row r="6869">
      <c r="A6869" s="10">
        <v>44816.125</v>
      </c>
      <c r="B6869" s="11">
        <v>404.3</v>
      </c>
      <c r="C6869" s="11">
        <v>377.29061</v>
      </c>
      <c r="D6869" s="11">
        <v>0.071587760956998</v>
      </c>
      <c r="E6869" s="8">
        <f t="shared" si="1"/>
        <v>0.07912446006</v>
      </c>
      <c r="F6869" s="8"/>
    </row>
    <row r="6870">
      <c r="A6870" s="10">
        <v>44816.166666666664</v>
      </c>
      <c r="B6870" s="11">
        <v>396.27</v>
      </c>
      <c r="C6870" s="11">
        <v>373.33437</v>
      </c>
      <c r="D6870" s="11">
        <v>0.0614345526236976</v>
      </c>
      <c r="E6870" s="8">
        <f t="shared" si="1"/>
        <v>0.07718158632</v>
      </c>
      <c r="F6870" s="8"/>
    </row>
    <row r="6871">
      <c r="A6871" s="10">
        <v>44816.208333333336</v>
      </c>
      <c r="B6871" s="11">
        <v>391.24</v>
      </c>
      <c r="C6871" s="11">
        <v>370.94882</v>
      </c>
      <c r="D6871" s="11">
        <v>0.0547007535972213</v>
      </c>
      <c r="E6871" s="8">
        <f t="shared" si="1"/>
        <v>0.07497174059</v>
      </c>
      <c r="F6871" s="8"/>
    </row>
    <row r="6872">
      <c r="A6872" s="10">
        <v>44816.25</v>
      </c>
      <c r="B6872" s="11">
        <v>385.86</v>
      </c>
      <c r="C6872" s="11">
        <v>370.5585</v>
      </c>
      <c r="D6872" s="11">
        <v>0.0412930751824611</v>
      </c>
      <c r="E6872" s="8">
        <f t="shared" si="1"/>
        <v>0.0724585425</v>
      </c>
      <c r="F6872" s="8"/>
    </row>
    <row r="6873">
      <c r="A6873" s="10">
        <v>44816.291666666664</v>
      </c>
      <c r="B6873" s="11">
        <v>378.86</v>
      </c>
      <c r="C6873" s="11">
        <v>370.3113</v>
      </c>
      <c r="D6873" s="11">
        <v>0.0230851718540589</v>
      </c>
      <c r="E6873" s="8">
        <f t="shared" si="1"/>
        <v>0.0705940499</v>
      </c>
      <c r="F6873" s="8"/>
    </row>
    <row r="6874">
      <c r="A6874" s="10">
        <v>44816.333333333336</v>
      </c>
      <c r="B6874" s="11">
        <v>372.96</v>
      </c>
      <c r="C6874" s="11">
        <v>370.44617</v>
      </c>
      <c r="D6874" s="11">
        <v>0.00678595219380992</v>
      </c>
      <c r="E6874" s="8">
        <f t="shared" si="1"/>
        <v>0.06834243791</v>
      </c>
      <c r="F6874" s="8"/>
    </row>
    <row r="6875">
      <c r="A6875" s="10">
        <v>44816.375</v>
      </c>
      <c r="B6875" s="11">
        <v>371.95</v>
      </c>
      <c r="C6875" s="11">
        <v>371.53926</v>
      </c>
      <c r="D6875" s="11">
        <v>0.00110550901134909</v>
      </c>
      <c r="E6875" s="8">
        <f t="shared" si="1"/>
        <v>0.06580975032</v>
      </c>
      <c r="F6875" s="8"/>
    </row>
    <row r="6876">
      <c r="A6876" s="10">
        <v>44816.416666666664</v>
      </c>
      <c r="B6876" s="11">
        <v>375.46</v>
      </c>
      <c r="C6876" s="11">
        <v>373.62191</v>
      </c>
      <c r="D6876" s="11">
        <v>0.00491965259746133</v>
      </c>
      <c r="E6876" s="8">
        <f t="shared" si="1"/>
        <v>0.06297120066</v>
      </c>
      <c r="F6876" s="8"/>
    </row>
    <row r="6877">
      <c r="A6877" s="10">
        <v>44816.458333333336</v>
      </c>
      <c r="B6877" s="11">
        <v>377.79</v>
      </c>
      <c r="C6877" s="11">
        <v>377.75619</v>
      </c>
      <c r="D6877" s="12">
        <v>8.95021733462971E-5</v>
      </c>
      <c r="E6877" s="8">
        <f t="shared" si="1"/>
        <v>0.05925589549</v>
      </c>
      <c r="F6877" s="8"/>
    </row>
    <row r="6878">
      <c r="A6878" s="10">
        <v>44816.5</v>
      </c>
      <c r="B6878" s="11">
        <v>375.88</v>
      </c>
      <c r="C6878" s="11">
        <v>381.67448</v>
      </c>
      <c r="D6878" s="11">
        <v>0.0151817328735209</v>
      </c>
      <c r="E6878" s="8">
        <f t="shared" si="1"/>
        <v>0.05579442743</v>
      </c>
      <c r="F6878" s="8"/>
    </row>
    <row r="6879">
      <c r="A6879" s="10">
        <v>44816.541666666664</v>
      </c>
      <c r="B6879" s="11">
        <v>372.98</v>
      </c>
      <c r="C6879" s="11">
        <v>383.57799</v>
      </c>
      <c r="D6879" s="11">
        <v>0.0276292964567648</v>
      </c>
      <c r="E6879" s="8">
        <f t="shared" si="1"/>
        <v>0.0518623977</v>
      </c>
      <c r="F6879" s="8"/>
    </row>
    <row r="6880">
      <c r="A6880" s="10">
        <v>44816.583333333336</v>
      </c>
      <c r="B6880" s="11">
        <v>350.66</v>
      </c>
      <c r="C6880" s="11">
        <v>382.61423</v>
      </c>
      <c r="D6880" s="11">
        <v>0.083515529466847</v>
      </c>
      <c r="E6880" s="8">
        <f t="shared" si="1"/>
        <v>0.0481378748</v>
      </c>
      <c r="F6880" s="8"/>
    </row>
    <row r="6881">
      <c r="A6881" s="10">
        <v>44816.625</v>
      </c>
      <c r="B6881" s="11">
        <v>330.04</v>
      </c>
      <c r="C6881" s="11">
        <v>380.61392</v>
      </c>
      <c r="D6881" s="11">
        <v>0.132874593761573</v>
      </c>
      <c r="E6881" s="8">
        <f t="shared" si="1"/>
        <v>0.04564210907</v>
      </c>
      <c r="F6881" s="8"/>
    </row>
    <row r="6882">
      <c r="A6882" s="10">
        <v>44816.666666666664</v>
      </c>
      <c r="B6882" s="11">
        <v>318.12</v>
      </c>
      <c r="C6882" s="11">
        <v>377.9102</v>
      </c>
      <c r="D6882" s="11">
        <v>0.158212718259522</v>
      </c>
      <c r="E6882" s="8">
        <f t="shared" si="1"/>
        <v>0.04588498262</v>
      </c>
      <c r="F6882" s="8"/>
    </row>
    <row r="6883">
      <c r="A6883" s="10">
        <v>44816.708333333336</v>
      </c>
      <c r="B6883" s="11">
        <v>314.19</v>
      </c>
      <c r="C6883" s="11">
        <v>376.00745</v>
      </c>
      <c r="D6883" s="11">
        <v>0.16440485421233</v>
      </c>
      <c r="E6883" s="8">
        <f t="shared" si="1"/>
        <v>0.04814778965</v>
      </c>
      <c r="F6883" s="8"/>
    </row>
    <row r="6884">
      <c r="A6884" s="10">
        <v>44816.75</v>
      </c>
      <c r="B6884" s="11">
        <v>325.44</v>
      </c>
      <c r="C6884" s="11">
        <v>374.72539</v>
      </c>
      <c r="D6884" s="11">
        <v>0.131524020830293</v>
      </c>
      <c r="E6884" s="8">
        <f t="shared" si="1"/>
        <v>0.05110826769</v>
      </c>
      <c r="F6884" s="8"/>
    </row>
    <row r="6885">
      <c r="A6885" s="10">
        <v>44816.791666666664</v>
      </c>
      <c r="B6885" s="11">
        <v>334.52</v>
      </c>
      <c r="C6885" s="11">
        <v>373.70298</v>
      </c>
      <c r="D6885" s="11">
        <v>0.104850595518398</v>
      </c>
      <c r="E6885" s="8">
        <f t="shared" si="1"/>
        <v>0.05503152483</v>
      </c>
      <c r="F6885" s="8"/>
    </row>
    <row r="6886">
      <c r="A6886" s="10">
        <v>44816.833333333336</v>
      </c>
      <c r="B6886" s="11">
        <v>340.29</v>
      </c>
      <c r="C6886" s="11">
        <v>372.53345</v>
      </c>
      <c r="D6886" s="11">
        <v>0.0865518250777211</v>
      </c>
      <c r="E6886" s="8">
        <f t="shared" si="1"/>
        <v>0.05824413319</v>
      </c>
      <c r="F6886" s="8"/>
    </row>
    <row r="6887">
      <c r="A6887" s="10">
        <v>44816.875</v>
      </c>
      <c r="B6887" s="11">
        <v>347.08</v>
      </c>
      <c r="C6887" s="11">
        <v>372.03054</v>
      </c>
      <c r="D6887" s="11">
        <v>0.0670658381970469</v>
      </c>
      <c r="E6887" s="8">
        <f t="shared" si="1"/>
        <v>0.06085577544</v>
      </c>
      <c r="F6887" s="8"/>
    </row>
    <row r="6888">
      <c r="A6888" s="10">
        <v>44816.916666666664</v>
      </c>
      <c r="B6888" s="11">
        <v>353.7</v>
      </c>
      <c r="C6888" s="11">
        <v>371.96585</v>
      </c>
      <c r="D6888" s="11">
        <v>0.0491062553188686</v>
      </c>
      <c r="E6888" s="8">
        <f t="shared" si="1"/>
        <v>0.06212815771</v>
      </c>
      <c r="F6888" s="8"/>
    </row>
    <row r="6889">
      <c r="A6889" s="10">
        <v>44816.958333333336</v>
      </c>
      <c r="B6889" s="11">
        <v>358.8</v>
      </c>
      <c r="C6889" s="11">
        <v>371.86516</v>
      </c>
      <c r="D6889" s="11">
        <v>0.0351341330282191</v>
      </c>
      <c r="E6889" s="8">
        <f t="shared" si="1"/>
        <v>0.06248260235</v>
      </c>
      <c r="F6889" s="8"/>
    </row>
    <row r="6890">
      <c r="A6890" s="10">
        <v>44817.0</v>
      </c>
      <c r="B6890" s="11">
        <v>373.87</v>
      </c>
      <c r="C6890" s="11">
        <v>388.16636</v>
      </c>
      <c r="D6890" s="11">
        <v>0.0368304971095382</v>
      </c>
      <c r="E6890" s="8">
        <f t="shared" si="1"/>
        <v>0.06339909546</v>
      </c>
      <c r="F6890" s="8"/>
    </row>
    <row r="6891">
      <c r="A6891" s="10">
        <v>44817.041666666664</v>
      </c>
      <c r="B6891" s="11">
        <v>394.76</v>
      </c>
      <c r="C6891" s="11">
        <v>388.68178</v>
      </c>
      <c r="D6891" s="11">
        <v>0.0156380368536955</v>
      </c>
      <c r="E6891" s="8">
        <f t="shared" si="1"/>
        <v>0.06064566761</v>
      </c>
      <c r="F6891" s="8"/>
    </row>
    <row r="6892">
      <c r="A6892" s="10">
        <v>44817.083333333336</v>
      </c>
      <c r="B6892" s="11">
        <v>379.93</v>
      </c>
      <c r="C6892" s="11">
        <v>385.19611</v>
      </c>
      <c r="D6892" s="11">
        <v>0.0136712439801117</v>
      </c>
      <c r="E6892" s="8">
        <f t="shared" si="1"/>
        <v>0.05779971255</v>
      </c>
      <c r="F6892" s="8"/>
    </row>
    <row r="6893">
      <c r="A6893" s="10">
        <v>44817.125</v>
      </c>
      <c r="B6893" s="11">
        <v>344.73</v>
      </c>
      <c r="C6893" s="11">
        <v>378.57797</v>
      </c>
      <c r="D6893" s="11">
        <v>0.0894081871694752</v>
      </c>
      <c r="E6893" s="8">
        <f t="shared" si="1"/>
        <v>0.05854223031</v>
      </c>
      <c r="F6893" s="8"/>
    </row>
    <row r="6894">
      <c r="A6894" s="10">
        <v>44817.166666666664</v>
      </c>
      <c r="B6894" s="11">
        <v>316.36</v>
      </c>
      <c r="C6894" s="11">
        <v>371.08286</v>
      </c>
      <c r="D6894" s="11">
        <v>0.147468034497739</v>
      </c>
      <c r="E6894" s="8">
        <f t="shared" si="1"/>
        <v>0.06212695872</v>
      </c>
      <c r="F6894" s="8"/>
    </row>
    <row r="6895">
      <c r="A6895" s="10">
        <v>44817.208333333336</v>
      </c>
      <c r="B6895" s="11">
        <v>306.43</v>
      </c>
      <c r="C6895" s="11">
        <v>364.55776</v>
      </c>
      <c r="D6895" s="11">
        <v>0.159447325987519</v>
      </c>
      <c r="E6895" s="8">
        <f t="shared" si="1"/>
        <v>0.06649139923</v>
      </c>
      <c r="F6895" s="8"/>
    </row>
    <row r="6896">
      <c r="A6896" s="10">
        <v>44817.25</v>
      </c>
      <c r="B6896" s="11">
        <v>293.59</v>
      </c>
      <c r="C6896" s="11">
        <v>358.3842</v>
      </c>
      <c r="D6896" s="11">
        <v>0.180795358723961</v>
      </c>
      <c r="E6896" s="8">
        <f t="shared" si="1"/>
        <v>0.07230399438</v>
      </c>
      <c r="F6896" s="8"/>
    </row>
    <row r="6897">
      <c r="A6897" s="10">
        <v>44817.291666666664</v>
      </c>
      <c r="B6897" s="11">
        <v>277.19</v>
      </c>
      <c r="C6897" s="11">
        <v>351.29051</v>
      </c>
      <c r="D6897" s="11">
        <v>0.210937978370095</v>
      </c>
      <c r="E6897" s="8">
        <f t="shared" si="1"/>
        <v>0.08013119465</v>
      </c>
      <c r="F6897" s="8"/>
    </row>
    <row r="6898">
      <c r="A6898" s="10">
        <v>44817.333333333336</v>
      </c>
      <c r="B6898" s="11">
        <v>267.24</v>
      </c>
      <c r="C6898" s="11">
        <v>345.43948</v>
      </c>
      <c r="D6898" s="11">
        <v>0.226376788200352</v>
      </c>
      <c r="E6898" s="8">
        <f t="shared" si="1"/>
        <v>0.08928081282</v>
      </c>
      <c r="F6898" s="8"/>
    </row>
    <row r="6899">
      <c r="A6899" s="10">
        <v>44817.375</v>
      </c>
      <c r="B6899" s="11">
        <v>271.31</v>
      </c>
      <c r="C6899" s="11">
        <v>344.12893</v>
      </c>
      <c r="D6899" s="11">
        <v>0.211603627744985</v>
      </c>
      <c r="E6899" s="8">
        <f t="shared" si="1"/>
        <v>0.09805156777</v>
      </c>
      <c r="F6899" s="8"/>
    </row>
    <row r="6900">
      <c r="A6900" s="10">
        <v>44817.416666666664</v>
      </c>
      <c r="B6900" s="11">
        <v>285.64</v>
      </c>
      <c r="C6900" s="11">
        <v>348.03891</v>
      </c>
      <c r="D6900" s="11">
        <v>0.17928716648377</v>
      </c>
      <c r="E6900" s="13">
        <f t="shared" si="1"/>
        <v>0.1053168808</v>
      </c>
      <c r="F6900" s="8"/>
    </row>
    <row r="6901">
      <c r="A6901" s="10">
        <v>44817.458333333336</v>
      </c>
      <c r="B6901" s="11">
        <v>299.22</v>
      </c>
      <c r="C6901" s="11">
        <v>355.90268</v>
      </c>
      <c r="D6901" s="11">
        <v>0.159264549511119</v>
      </c>
      <c r="E6901" s="8">
        <f t="shared" si="1"/>
        <v>0.1119491745</v>
      </c>
      <c r="F6901" s="8"/>
    </row>
    <row r="6902">
      <c r="A6902" s="10">
        <v>44817.5</v>
      </c>
      <c r="B6902" s="11">
        <v>310.35</v>
      </c>
      <c r="C6902" s="11">
        <v>363.40787</v>
      </c>
      <c r="D6902" s="11">
        <v>0.146000883249996</v>
      </c>
      <c r="E6902" s="8">
        <f t="shared" si="1"/>
        <v>0.1173999724</v>
      </c>
      <c r="F6902" s="8"/>
    </row>
    <row r="6903">
      <c r="A6903" s="10">
        <v>44817.541666666664</v>
      </c>
      <c r="B6903" s="11">
        <v>311.97</v>
      </c>
      <c r="C6903" s="11">
        <v>367.25416</v>
      </c>
      <c r="D6903" s="11">
        <v>0.150533788371519</v>
      </c>
      <c r="E6903" s="8">
        <f t="shared" si="1"/>
        <v>0.1225209929</v>
      </c>
      <c r="F6903" s="8"/>
    </row>
    <row r="6904">
      <c r="A6904" s="10">
        <v>44817.583333333336</v>
      </c>
      <c r="B6904" s="11">
        <v>298.54</v>
      </c>
      <c r="C6904" s="11">
        <v>366.74137</v>
      </c>
      <c r="D6904" s="11">
        <v>0.185965848357931</v>
      </c>
      <c r="E6904" s="8">
        <f t="shared" si="1"/>
        <v>0.1267897562</v>
      </c>
      <c r="F6904" s="8"/>
    </row>
    <row r="6905">
      <c r="A6905" s="10">
        <v>44817.625</v>
      </c>
      <c r="B6905" s="11">
        <v>290.47</v>
      </c>
      <c r="C6905" s="11">
        <v>365.17995</v>
      </c>
      <c r="D6905" s="11">
        <v>0.204583931839631</v>
      </c>
      <c r="E6905" s="8">
        <f t="shared" si="1"/>
        <v>0.1297776453</v>
      </c>
      <c r="F6905" s="8"/>
    </row>
    <row r="6906">
      <c r="A6906" s="10">
        <v>44817.666666666664</v>
      </c>
      <c r="B6906" s="11">
        <v>288.23</v>
      </c>
      <c r="C6906" s="11">
        <v>363.73572</v>
      </c>
      <c r="D6906" s="11">
        <v>0.20758401182045</v>
      </c>
      <c r="E6906" s="8">
        <f t="shared" si="1"/>
        <v>0.1318347825</v>
      </c>
      <c r="F6906" s="8"/>
    </row>
    <row r="6907">
      <c r="A6907" s="10">
        <v>44817.708333333336</v>
      </c>
      <c r="B6907" s="11">
        <v>299.7</v>
      </c>
      <c r="C6907" s="11">
        <v>362.7673</v>
      </c>
      <c r="D6907" s="11">
        <v>0.173850564811106</v>
      </c>
      <c r="E6907" s="8">
        <f t="shared" si="1"/>
        <v>0.1322283538</v>
      </c>
      <c r="F6907" s="8"/>
    </row>
    <row r="6908">
      <c r="A6908" s="10">
        <v>44817.75</v>
      </c>
      <c r="B6908" s="11">
        <v>309.96</v>
      </c>
      <c r="C6908" s="11">
        <v>360.36407</v>
      </c>
      <c r="D6908" s="11">
        <v>0.139869854394751</v>
      </c>
      <c r="E6908" s="8">
        <f t="shared" si="1"/>
        <v>0.1325760969</v>
      </c>
      <c r="F6908" s="8"/>
    </row>
    <row r="6909">
      <c r="A6909" s="10">
        <v>44817.791666666664</v>
      </c>
      <c r="B6909" s="11">
        <v>317.78</v>
      </c>
      <c r="C6909" s="11">
        <v>355.8033</v>
      </c>
      <c r="D6909" s="11">
        <v>0.106866068976875</v>
      </c>
      <c r="E6909" s="8">
        <f t="shared" si="1"/>
        <v>0.1326600749</v>
      </c>
      <c r="F6909" s="8"/>
    </row>
    <row r="6910">
      <c r="A6910" s="10">
        <v>44817.833333333336</v>
      </c>
      <c r="B6910" s="11">
        <v>320.77</v>
      </c>
      <c r="C6910" s="11">
        <v>350.43972</v>
      </c>
      <c r="D6910" s="11">
        <v>0.0846642612315751</v>
      </c>
      <c r="E6910" s="8">
        <f t="shared" si="1"/>
        <v>0.1325814264</v>
      </c>
      <c r="F6910" s="8"/>
    </row>
    <row r="6911">
      <c r="A6911" s="10">
        <v>44817.875</v>
      </c>
      <c r="B6911" s="11">
        <v>320.09</v>
      </c>
      <c r="C6911" s="11">
        <v>346.95616</v>
      </c>
      <c r="D6911" s="11">
        <v>0.0774338752192785</v>
      </c>
      <c r="E6911" s="8">
        <f t="shared" si="1"/>
        <v>0.133013428</v>
      </c>
      <c r="F6911" s="8"/>
    </row>
    <row r="6912">
      <c r="A6912" s="10">
        <v>44817.916666666664</v>
      </c>
      <c r="B6912" s="11">
        <v>317.65</v>
      </c>
      <c r="C6912" s="11">
        <v>346.44804</v>
      </c>
      <c r="D6912" s="11">
        <v>0.0831236915065243</v>
      </c>
      <c r="E6912" s="8">
        <f t="shared" si="1"/>
        <v>0.1344308211</v>
      </c>
      <c r="F6912" s="8"/>
    </row>
    <row r="6913">
      <c r="A6913" s="10">
        <v>44817.958333333336</v>
      </c>
      <c r="B6913" s="11">
        <v>317.34</v>
      </c>
      <c r="C6913" s="11">
        <v>348.43507</v>
      </c>
      <c r="D6913" s="11">
        <v>0.0892420788756999</v>
      </c>
      <c r="E6913" s="8">
        <f t="shared" si="1"/>
        <v>0.1366853189</v>
      </c>
      <c r="F6913" s="8"/>
    </row>
    <row r="6914">
      <c r="A6914" s="10">
        <v>44815.0</v>
      </c>
      <c r="B6914" s="11">
        <v>348.06</v>
      </c>
      <c r="C6914" s="11">
        <v>371.21893</v>
      </c>
      <c r="D6914" s="11">
        <v>0.0623861773428418</v>
      </c>
      <c r="E6914" s="8">
        <f t="shared" si="1"/>
        <v>0.1377501389</v>
      </c>
      <c r="F6914" s="8"/>
    </row>
    <row r="6915">
      <c r="A6915" s="10">
        <v>44815.041666666664</v>
      </c>
      <c r="B6915" s="11">
        <v>356.41</v>
      </c>
      <c r="C6915" s="11">
        <v>369.27054</v>
      </c>
      <c r="D6915" s="11">
        <v>0.0348268778765832</v>
      </c>
      <c r="E6915" s="8">
        <f t="shared" si="1"/>
        <v>0.1385496739</v>
      </c>
      <c r="F6915" s="8"/>
    </row>
    <row r="6916">
      <c r="A6916" s="10">
        <v>44815.083333333336</v>
      </c>
      <c r="B6916" s="11">
        <v>338.05</v>
      </c>
      <c r="C6916" s="11">
        <v>361.16065</v>
      </c>
      <c r="D6916" s="11">
        <v>0.0639899446409789</v>
      </c>
      <c r="E6916" s="8">
        <f t="shared" si="1"/>
        <v>0.1406462865</v>
      </c>
      <c r="F6916" s="8"/>
    </row>
    <row r="6917">
      <c r="A6917" s="10">
        <v>44815.125</v>
      </c>
      <c r="B6917" s="11">
        <v>316.2</v>
      </c>
      <c r="C6917" s="11">
        <v>347.55419</v>
      </c>
      <c r="D6917" s="11">
        <v>0.0902138167288388</v>
      </c>
      <c r="E6917" s="8">
        <f t="shared" si="1"/>
        <v>0.1406798544</v>
      </c>
      <c r="F6917" s="8"/>
    </row>
    <row r="6918">
      <c r="A6918" s="10">
        <v>44815.166666666664</v>
      </c>
      <c r="B6918" s="11">
        <v>307.93</v>
      </c>
      <c r="C6918" s="11">
        <v>332.98422</v>
      </c>
      <c r="D6918" s="11">
        <v>0.0752414633942713</v>
      </c>
      <c r="E6918" s="8">
        <f t="shared" si="1"/>
        <v>0.1376704139</v>
      </c>
      <c r="F6918" s="8"/>
    </row>
    <row r="6919">
      <c r="A6919" s="10">
        <v>44815.208333333336</v>
      </c>
      <c r="B6919" s="11">
        <v>297.82</v>
      </c>
      <c r="C6919" s="11">
        <v>320.72059</v>
      </c>
      <c r="D6919" s="11">
        <v>0.0714035541029655</v>
      </c>
      <c r="E6919" s="8">
        <f t="shared" si="1"/>
        <v>0.1340019234</v>
      </c>
      <c r="F6919" s="8"/>
    </row>
    <row r="6920">
      <c r="A6920" s="10">
        <v>44815.25</v>
      </c>
      <c r="B6920" s="11">
        <v>292.51</v>
      </c>
      <c r="C6920" s="11">
        <v>312.75971</v>
      </c>
      <c r="D6920" s="11">
        <v>0.064745264023937</v>
      </c>
      <c r="E6920" s="8">
        <f t="shared" si="1"/>
        <v>0.1291665028</v>
      </c>
      <c r="F6920" s="8"/>
    </row>
    <row r="6921">
      <c r="A6921" s="10">
        <v>44815.291666666664</v>
      </c>
      <c r="B6921" s="11">
        <v>298.54</v>
      </c>
      <c r="C6921" s="11">
        <v>308.84009</v>
      </c>
      <c r="D6921" s="11">
        <v>0.0333508839477412</v>
      </c>
      <c r="E6921" s="8">
        <f t="shared" si="1"/>
        <v>0.1217670405</v>
      </c>
      <c r="F6921" s="8"/>
    </row>
    <row r="6922">
      <c r="A6922" s="10">
        <v>44815.333333333336</v>
      </c>
      <c r="B6922" s="11">
        <v>299.0</v>
      </c>
      <c r="C6922" s="11">
        <v>308.8115</v>
      </c>
      <c r="D6922" s="11">
        <v>0.0317718090161798</v>
      </c>
      <c r="E6922" s="8">
        <f t="shared" si="1"/>
        <v>0.1136584997</v>
      </c>
      <c r="F6922" s="8"/>
    </row>
    <row r="6923">
      <c r="A6923" s="10">
        <v>44815.375</v>
      </c>
      <c r="B6923" s="11">
        <v>300.59</v>
      </c>
      <c r="C6923" s="11">
        <v>312.17377</v>
      </c>
      <c r="D6923" s="11">
        <v>0.0371068011255398</v>
      </c>
      <c r="E6923" s="8">
        <f t="shared" si="1"/>
        <v>0.1063877986</v>
      </c>
      <c r="F6923" s="8"/>
    </row>
    <row r="6924">
      <c r="A6924" s="10">
        <v>44815.416666666664</v>
      </c>
      <c r="B6924" s="11">
        <v>302.57</v>
      </c>
      <c r="C6924" s="11">
        <v>318.42889</v>
      </c>
      <c r="D6924" s="11">
        <v>0.0498035526864413</v>
      </c>
      <c r="E6924" s="8">
        <f t="shared" si="1"/>
        <v>0.100992648</v>
      </c>
      <c r="F6924" s="8"/>
    </row>
    <row r="6925">
      <c r="A6925" s="10">
        <v>44815.458333333336</v>
      </c>
      <c r="B6925" s="11">
        <v>305.46</v>
      </c>
      <c r="C6925" s="11">
        <v>326.69884</v>
      </c>
      <c r="D6925" s="11">
        <v>0.065010454276483</v>
      </c>
      <c r="E6925" s="8">
        <f t="shared" si="1"/>
        <v>0.09706539408</v>
      </c>
      <c r="F6925" s="8"/>
    </row>
    <row r="6926">
      <c r="A6926" s="10">
        <v>44815.5</v>
      </c>
      <c r="B6926" s="11">
        <v>309.37</v>
      </c>
      <c r="C6926" s="11">
        <v>332.99882</v>
      </c>
      <c r="D6926" s="11">
        <v>0.0709576688590068</v>
      </c>
      <c r="E6926" s="8">
        <f t="shared" si="1"/>
        <v>0.09393859348</v>
      </c>
      <c r="F6926" s="8"/>
    </row>
    <row r="6927">
      <c r="A6927" s="10">
        <v>44815.541666666664</v>
      </c>
      <c r="B6927" s="11">
        <v>304.06</v>
      </c>
      <c r="C6927" s="11">
        <v>334.03016</v>
      </c>
      <c r="D6927" s="11">
        <v>0.0897229160384799</v>
      </c>
      <c r="E6927" s="8">
        <f t="shared" si="1"/>
        <v>0.09140480713</v>
      </c>
      <c r="F6927" s="8"/>
    </row>
    <row r="6928">
      <c r="A6928" s="10">
        <v>44815.583333333336</v>
      </c>
      <c r="B6928" s="11">
        <v>285.43</v>
      </c>
      <c r="C6928" s="11">
        <v>329.81987</v>
      </c>
      <c r="D6928" s="11">
        <v>0.134588222353007</v>
      </c>
      <c r="E6928" s="8">
        <f t="shared" si="1"/>
        <v>0.08926407271</v>
      </c>
      <c r="F6928" s="8"/>
    </row>
    <row r="6929">
      <c r="A6929" s="10">
        <v>44815.625</v>
      </c>
      <c r="B6929" s="11">
        <v>277.24</v>
      </c>
      <c r="C6929" s="11">
        <v>325.27877</v>
      </c>
      <c r="D6929" s="11">
        <v>0.147684922689544</v>
      </c>
      <c r="E6929" s="8">
        <f t="shared" si="1"/>
        <v>0.08689328066</v>
      </c>
      <c r="F6929" s="8"/>
    </row>
    <row r="6930">
      <c r="A6930" s="10">
        <v>44815.666666666664</v>
      </c>
      <c r="B6930" s="11">
        <v>290.19</v>
      </c>
      <c r="C6930" s="11">
        <v>322.19959</v>
      </c>
      <c r="D6930" s="11">
        <v>0.0993470848302445</v>
      </c>
      <c r="E6930" s="8">
        <f t="shared" si="1"/>
        <v>0.08238340871</v>
      </c>
      <c r="F6930" s="8"/>
    </row>
    <row r="6931">
      <c r="A6931" s="10">
        <v>44815.708333333336</v>
      </c>
      <c r="B6931" s="11">
        <v>305.25</v>
      </c>
      <c r="C6931" s="11">
        <v>322.26223</v>
      </c>
      <c r="D6931" s="11">
        <v>0.0527900213437981</v>
      </c>
      <c r="E6931" s="8">
        <f t="shared" si="1"/>
        <v>0.0773392194</v>
      </c>
      <c r="F6931" s="8"/>
    </row>
    <row r="6932">
      <c r="A6932" s="10">
        <v>44815.75</v>
      </c>
      <c r="B6932" s="11">
        <v>323.17</v>
      </c>
      <c r="C6932" s="11">
        <v>323.90665</v>
      </c>
      <c r="D6932" s="11">
        <v>0.00227426636655961</v>
      </c>
      <c r="E6932" s="8">
        <f t="shared" si="1"/>
        <v>0.07160606989</v>
      </c>
      <c r="F6932" s="8"/>
    </row>
    <row r="6933">
      <c r="A6933" s="10">
        <v>44815.791666666664</v>
      </c>
      <c r="B6933" s="11">
        <v>341.02</v>
      </c>
      <c r="C6933" s="11">
        <v>326.47117</v>
      </c>
      <c r="D6933" s="11">
        <v>0.0445639043717091</v>
      </c>
      <c r="E6933" s="8">
        <f t="shared" si="1"/>
        <v>0.06901014637</v>
      </c>
      <c r="F6933" s="8"/>
    </row>
    <row r="6934">
      <c r="A6934" s="10">
        <v>44815.833333333336</v>
      </c>
      <c r="B6934" s="11">
        <v>349.5</v>
      </c>
      <c r="C6934" s="11">
        <v>330.81622</v>
      </c>
      <c r="D6934" s="11">
        <v>0.0564778232457889</v>
      </c>
      <c r="E6934" s="8">
        <f t="shared" si="1"/>
        <v>0.06783571145</v>
      </c>
      <c r="F6934" s="8"/>
    </row>
    <row r="6935">
      <c r="A6935" s="10">
        <v>44815.875</v>
      </c>
      <c r="B6935" s="11">
        <v>351.27</v>
      </c>
      <c r="C6935" s="11">
        <v>337.61372</v>
      </c>
      <c r="D6935" s="11">
        <v>0.0404494224938488</v>
      </c>
      <c r="E6935" s="8">
        <f t="shared" si="1"/>
        <v>0.06629469259</v>
      </c>
      <c r="F6935" s="8"/>
    </row>
    <row r="6936">
      <c r="A6936" s="10">
        <v>44815.916666666664</v>
      </c>
      <c r="B6936" s="11">
        <v>361.3</v>
      </c>
      <c r="C6936" s="11">
        <v>345.73729</v>
      </c>
      <c r="D6936" s="11">
        <v>0.0450131080740525</v>
      </c>
      <c r="E6936" s="8">
        <f t="shared" si="1"/>
        <v>0.06470675161</v>
      </c>
      <c r="F6936" s="8"/>
    </row>
    <row r="6937">
      <c r="A6937" s="10">
        <v>44815.958333333336</v>
      </c>
      <c r="B6937" s="11">
        <v>369.16</v>
      </c>
      <c r="C6937" s="11">
        <v>352.83383</v>
      </c>
      <c r="D6937" s="11">
        <v>0.046271555083026</v>
      </c>
      <c r="E6937" s="8">
        <f t="shared" si="1"/>
        <v>0.06291631312</v>
      </c>
      <c r="F6937" s="8"/>
    </row>
    <row r="6938">
      <c r="A6938" s="10">
        <v>44816.0</v>
      </c>
      <c r="B6938" s="11">
        <v>388.16</v>
      </c>
      <c r="C6938" s="11">
        <v>380.92281</v>
      </c>
      <c r="D6938" s="11">
        <v>0.0189990985312746</v>
      </c>
      <c r="E6938" s="8">
        <f t="shared" si="1"/>
        <v>0.06110851817</v>
      </c>
      <c r="F6938" s="8"/>
    </row>
    <row r="6939">
      <c r="A6939" s="10">
        <v>44816.041666666664</v>
      </c>
      <c r="B6939" s="11">
        <v>414.37</v>
      </c>
      <c r="C6939" s="11">
        <v>380.86129</v>
      </c>
      <c r="D6939" s="11">
        <v>0.0879814013127981</v>
      </c>
      <c r="E6939" s="8">
        <f t="shared" si="1"/>
        <v>0.06332328998</v>
      </c>
      <c r="F6939" s="8"/>
    </row>
    <row r="6940">
      <c r="A6940" s="10">
        <v>44816.083333333336</v>
      </c>
      <c r="B6940" s="11">
        <v>412.33</v>
      </c>
      <c r="C6940" s="11">
        <v>377.81935</v>
      </c>
      <c r="D6940" s="11">
        <v>0.0913416689748685</v>
      </c>
      <c r="E6940" s="8">
        <f t="shared" si="1"/>
        <v>0.06446294516</v>
      </c>
      <c r="F6940" s="8"/>
    </row>
    <row r="6941">
      <c r="A6941" s="10">
        <v>44816.125</v>
      </c>
      <c r="B6941" s="11">
        <v>404.3</v>
      </c>
      <c r="C6941" s="11">
        <v>372.57123</v>
      </c>
      <c r="D6941" s="11">
        <v>0.0851616213092996</v>
      </c>
      <c r="E6941" s="8">
        <f t="shared" si="1"/>
        <v>0.06425243702</v>
      </c>
      <c r="F6941" s="8"/>
    </row>
    <row r="6942">
      <c r="A6942" s="10">
        <v>44816.166666666664</v>
      </c>
      <c r="B6942" s="11">
        <v>396.27</v>
      </c>
      <c r="C6942" s="11">
        <v>367.07481</v>
      </c>
      <c r="D6942" s="11">
        <v>0.079534713918397</v>
      </c>
      <c r="E6942" s="8">
        <f t="shared" si="1"/>
        <v>0.06443132246</v>
      </c>
      <c r="F6942" s="8"/>
    </row>
    <row r="6943">
      <c r="A6943" s="10">
        <v>44816.208333333336</v>
      </c>
      <c r="B6943" s="11">
        <v>391.24</v>
      </c>
      <c r="C6943" s="11">
        <v>363.42762</v>
      </c>
      <c r="D6943" s="11">
        <v>0.0765279755016969</v>
      </c>
      <c r="E6943" s="8">
        <f t="shared" si="1"/>
        <v>0.06464484002</v>
      </c>
      <c r="F6943" s="8"/>
    </row>
    <row r="6944">
      <c r="A6944" s="10">
        <v>44816.25</v>
      </c>
      <c r="B6944" s="11">
        <v>385.86</v>
      </c>
      <c r="C6944" s="11">
        <v>362.186</v>
      </c>
      <c r="D6944" s="11">
        <v>0.0653642051321697</v>
      </c>
      <c r="E6944" s="8">
        <f t="shared" si="1"/>
        <v>0.06467062923</v>
      </c>
      <c r="F6944" s="8"/>
    </row>
    <row r="6945">
      <c r="A6945" s="10">
        <v>44816.291666666664</v>
      </c>
      <c r="B6945" s="11">
        <v>378.86</v>
      </c>
      <c r="C6945" s="11">
        <v>361.69065</v>
      </c>
      <c r="D6945" s="11">
        <v>0.0474697092667449</v>
      </c>
      <c r="E6945" s="8">
        <f t="shared" si="1"/>
        <v>0.06525891362</v>
      </c>
      <c r="F6945" s="8"/>
    </row>
    <row r="6946">
      <c r="A6946" s="10">
        <v>44816.333333333336</v>
      </c>
      <c r="B6946" s="11">
        <v>372.96</v>
      </c>
      <c r="C6946" s="11">
        <v>362.27428</v>
      </c>
      <c r="D6946" s="11">
        <v>0.0294962148568758</v>
      </c>
      <c r="E6946" s="8">
        <f t="shared" si="1"/>
        <v>0.06516409719</v>
      </c>
      <c r="F6946" s="8"/>
    </row>
    <row r="6947">
      <c r="A6947" s="10">
        <v>44816.375</v>
      </c>
      <c r="B6947" s="11">
        <v>371.95</v>
      </c>
      <c r="C6947" s="11">
        <v>364.2959</v>
      </c>
      <c r="D6947" s="11">
        <v>0.0210106674272204</v>
      </c>
      <c r="E6947" s="8">
        <f t="shared" si="1"/>
        <v>0.06449342496</v>
      </c>
      <c r="F6947" s="8"/>
    </row>
    <row r="6948">
      <c r="A6948" s="10">
        <v>44816.416666666664</v>
      </c>
      <c r="B6948" s="11">
        <v>375.46</v>
      </c>
      <c r="C6948" s="11">
        <v>367.51074</v>
      </c>
      <c r="D6948" s="11">
        <v>0.0216300073298537</v>
      </c>
      <c r="E6948" s="8">
        <f t="shared" si="1"/>
        <v>0.06331952723</v>
      </c>
      <c r="F6948" s="8"/>
    </row>
    <row r="6949">
      <c r="A6949" s="10">
        <v>44816.458333333336</v>
      </c>
      <c r="B6949" s="11">
        <v>377.79</v>
      </c>
      <c r="C6949" s="11">
        <v>372.34534</v>
      </c>
      <c r="D6949" s="11">
        <v>0.0146226081411412</v>
      </c>
      <c r="E6949" s="8">
        <f t="shared" si="1"/>
        <v>0.06122003364</v>
      </c>
      <c r="F6949" s="8"/>
    </row>
    <row r="6950">
      <c r="A6950" s="10">
        <v>44816.5</v>
      </c>
      <c r="B6950" s="11">
        <v>375.88</v>
      </c>
      <c r="C6950" s="11">
        <v>376.11212</v>
      </c>
      <c r="D6950" s="11">
        <v>6.1715639474742E-4</v>
      </c>
      <c r="E6950" s="8">
        <f t="shared" si="1"/>
        <v>0.05828917896</v>
      </c>
      <c r="F6950" s="8"/>
    </row>
    <row r="6951">
      <c r="A6951" s="10">
        <v>44816.541666666664</v>
      </c>
      <c r="B6951" s="11">
        <v>372.98</v>
      </c>
      <c r="C6951" s="11">
        <v>377.21215</v>
      </c>
      <c r="D6951" s="11">
        <v>0.0112195484689451</v>
      </c>
      <c r="E6951" s="8">
        <f t="shared" si="1"/>
        <v>0.05501820531</v>
      </c>
      <c r="F6951" s="8"/>
    </row>
    <row r="6952">
      <c r="A6952" s="10">
        <v>44816.583333333336</v>
      </c>
      <c r="B6952" s="11">
        <v>350.66</v>
      </c>
      <c r="C6952" s="11">
        <v>375.3405</v>
      </c>
      <c r="D6952" s="11">
        <v>0.0657549611619316</v>
      </c>
      <c r="E6952" s="8">
        <f t="shared" si="1"/>
        <v>0.05215015276</v>
      </c>
      <c r="F6952" s="8"/>
    </row>
    <row r="6953">
      <c r="A6953" s="10">
        <v>44816.625</v>
      </c>
      <c r="B6953" s="11">
        <v>330.04</v>
      </c>
      <c r="C6953" s="11">
        <v>372.75395</v>
      </c>
      <c r="D6953" s="11">
        <v>0.114590200855014</v>
      </c>
      <c r="E6953" s="8">
        <f t="shared" si="1"/>
        <v>0.05077120602</v>
      </c>
      <c r="F6953" s="8"/>
    </row>
    <row r="6954">
      <c r="A6954" s="10">
        <v>44816.666666666664</v>
      </c>
      <c r="B6954" s="11">
        <v>318.12</v>
      </c>
      <c r="C6954" s="11">
        <v>370.06461</v>
      </c>
      <c r="D6954" s="11">
        <v>0.140366326842223</v>
      </c>
      <c r="E6954" s="8">
        <f t="shared" si="1"/>
        <v>0.0524803411</v>
      </c>
      <c r="F6954" s="8"/>
    </row>
    <row r="6955">
      <c r="A6955" s="10">
        <v>44816.708333333336</v>
      </c>
      <c r="B6955" s="11">
        <v>314.19</v>
      </c>
      <c r="C6955" s="11">
        <v>368.56216</v>
      </c>
      <c r="D6955" s="11">
        <v>0.147525074196439</v>
      </c>
      <c r="E6955" s="8">
        <f t="shared" si="1"/>
        <v>0.05642763497</v>
      </c>
      <c r="F6955" s="8"/>
    </row>
    <row r="6956">
      <c r="A6956" s="10">
        <v>44816.75</v>
      </c>
      <c r="B6956" s="11">
        <v>325.44</v>
      </c>
      <c r="C6956" s="11">
        <v>367.68543</v>
      </c>
      <c r="D6956" s="11">
        <v>0.114895577994482</v>
      </c>
      <c r="E6956" s="8">
        <f t="shared" si="1"/>
        <v>0.06112018962</v>
      </c>
      <c r="F6956" s="8"/>
    </row>
    <row r="6957">
      <c r="A6957" s="10">
        <v>44816.791666666664</v>
      </c>
      <c r="B6957" s="11">
        <v>334.52</v>
      </c>
      <c r="C6957" s="11">
        <v>367.10894</v>
      </c>
      <c r="D6957" s="11">
        <v>0.0887718506664534</v>
      </c>
      <c r="E6957" s="8">
        <f t="shared" si="1"/>
        <v>0.06296218738</v>
      </c>
      <c r="F6957" s="8"/>
    </row>
    <row r="6958">
      <c r="A6958" s="10">
        <v>44816.833333333336</v>
      </c>
      <c r="B6958" s="11">
        <v>340.29</v>
      </c>
      <c r="C6958" s="11">
        <v>366.84319</v>
      </c>
      <c r="D6958" s="11">
        <v>0.072382943785872</v>
      </c>
      <c r="E6958" s="8">
        <f t="shared" si="1"/>
        <v>0.06362490074</v>
      </c>
      <c r="F6958" s="8"/>
    </row>
    <row r="6959">
      <c r="A6959" s="10">
        <v>44816.875</v>
      </c>
      <c r="B6959" s="11">
        <v>347.08</v>
      </c>
      <c r="C6959" s="11">
        <v>367.55414</v>
      </c>
      <c r="D6959" s="11">
        <v>0.0557037393185124</v>
      </c>
      <c r="E6959" s="8">
        <f t="shared" si="1"/>
        <v>0.06426049727</v>
      </c>
      <c r="F6959" s="8"/>
    </row>
    <row r="6960">
      <c r="A6960" s="10">
        <v>44816.916666666664</v>
      </c>
      <c r="B6960" s="11">
        <v>353.7</v>
      </c>
      <c r="C6960" s="11">
        <v>368.46281</v>
      </c>
      <c r="D6960" s="11">
        <v>0.0400659431544801</v>
      </c>
      <c r="E6960" s="8">
        <f t="shared" si="1"/>
        <v>0.0640543654</v>
      </c>
      <c r="F6960" s="8"/>
    </row>
    <row r="6961">
      <c r="A6961" s="10">
        <v>44816.958333333336</v>
      </c>
      <c r="B6961" s="11">
        <v>358.8</v>
      </c>
      <c r="C6961" s="11">
        <v>368.88553</v>
      </c>
      <c r="D6961" s="11">
        <v>0.0273405411158307</v>
      </c>
      <c r="E6961" s="8">
        <f t="shared" si="1"/>
        <v>0.06326557315</v>
      </c>
      <c r="F6961" s="8"/>
    </row>
    <row r="6962">
      <c r="A6962" s="10">
        <v>44817.0</v>
      </c>
      <c r="B6962" s="11">
        <v>373.87</v>
      </c>
      <c r="C6962" s="11">
        <v>383.12483</v>
      </c>
      <c r="D6962" s="11">
        <v>0.0241561738507002</v>
      </c>
      <c r="E6962" s="8">
        <f t="shared" si="1"/>
        <v>0.06348045129</v>
      </c>
      <c r="F6962" s="8"/>
    </row>
    <row r="6963">
      <c r="A6963" s="10">
        <v>44817.041666666664</v>
      </c>
      <c r="B6963" s="11">
        <v>394.76</v>
      </c>
      <c r="C6963" s="11">
        <v>383.21038</v>
      </c>
      <c r="D6963" s="11">
        <v>0.0301391105324443</v>
      </c>
      <c r="E6963" s="8">
        <f t="shared" si="1"/>
        <v>0.06107035584</v>
      </c>
      <c r="F6963" s="8"/>
    </row>
    <row r="6964">
      <c r="A6964" s="10">
        <v>44817.083333333336</v>
      </c>
      <c r="B6964" s="11">
        <v>379.93</v>
      </c>
      <c r="C6964" s="11">
        <v>379.08478</v>
      </c>
      <c r="D6964" s="11">
        <v>0.00222963317071179</v>
      </c>
      <c r="E6964" s="8">
        <f t="shared" si="1"/>
        <v>0.05735735435</v>
      </c>
      <c r="F6964" s="8"/>
    </row>
    <row r="6965">
      <c r="A6965" s="10">
        <v>44817.125</v>
      </c>
      <c r="B6965" s="11">
        <v>344.73</v>
      </c>
      <c r="C6965" s="11">
        <v>371.82981</v>
      </c>
      <c r="D6965" s="11">
        <v>0.072882295262986</v>
      </c>
      <c r="E6965" s="8">
        <f t="shared" si="1"/>
        <v>0.05684571576</v>
      </c>
      <c r="F6965" s="8"/>
    </row>
    <row r="6966">
      <c r="A6966" s="10">
        <v>44817.166666666664</v>
      </c>
      <c r="B6966" s="11">
        <v>316.36</v>
      </c>
      <c r="C6966" s="11">
        <v>363.80327</v>
      </c>
      <c r="D6966" s="11">
        <v>0.130409135684789</v>
      </c>
      <c r="E6966" s="8">
        <f t="shared" si="1"/>
        <v>0.05896548334</v>
      </c>
      <c r="F6966" s="8"/>
    </row>
    <row r="6967">
      <c r="A6967" s="10">
        <v>44817.208333333336</v>
      </c>
      <c r="B6967" s="11">
        <v>306.43</v>
      </c>
      <c r="C6967" s="11">
        <v>356.93511</v>
      </c>
      <c r="D6967" s="11">
        <v>0.141496615449233</v>
      </c>
      <c r="E6967" s="8">
        <f t="shared" si="1"/>
        <v>0.06167251</v>
      </c>
      <c r="F6967" s="8"/>
    </row>
    <row r="6968">
      <c r="A6968" s="10">
        <v>44817.25</v>
      </c>
      <c r="B6968" s="11">
        <v>293.59</v>
      </c>
      <c r="C6968" s="11">
        <v>350.87186</v>
      </c>
      <c r="D6968" s="11">
        <v>0.163255782324635</v>
      </c>
      <c r="E6968" s="8">
        <f t="shared" si="1"/>
        <v>0.06575132572</v>
      </c>
      <c r="F6968" s="8"/>
    </row>
    <row r="6969">
      <c r="A6969" s="10">
        <v>44817.291666666664</v>
      </c>
      <c r="B6969" s="11">
        <v>277.19</v>
      </c>
      <c r="C6969" s="11">
        <v>344.53424</v>
      </c>
      <c r="D6969" s="11">
        <v>0.195464578498787</v>
      </c>
      <c r="E6969" s="8">
        <f t="shared" si="1"/>
        <v>0.0719177786</v>
      </c>
      <c r="F6969" s="8"/>
    </row>
    <row r="6970">
      <c r="A6970" s="10">
        <v>44817.333333333336</v>
      </c>
      <c r="B6970" s="11">
        <v>267.24</v>
      </c>
      <c r="C6970" s="11">
        <v>339.68728</v>
      </c>
      <c r="D6970" s="11">
        <v>0.213276399398882</v>
      </c>
      <c r="E6970" s="8">
        <f t="shared" si="1"/>
        <v>0.07957528629</v>
      </c>
      <c r="F6970" s="8"/>
    </row>
    <row r="6971">
      <c r="A6971" s="10">
        <v>44817.375</v>
      </c>
      <c r="B6971" s="11">
        <v>271.31</v>
      </c>
      <c r="C6971" s="11">
        <v>339.13246</v>
      </c>
      <c r="D6971" s="11">
        <v>0.19998811084023</v>
      </c>
      <c r="E6971" s="8">
        <f t="shared" si="1"/>
        <v>0.08703267977</v>
      </c>
      <c r="F6971" s="8"/>
    </row>
    <row r="6972">
      <c r="A6972" s="10">
        <v>44817.416666666664</v>
      </c>
      <c r="B6972" s="11">
        <v>285.64</v>
      </c>
      <c r="C6972" s="11">
        <v>343.58472</v>
      </c>
      <c r="D6972" s="11">
        <v>0.16864754637517</v>
      </c>
      <c r="E6972" s="8">
        <f t="shared" si="1"/>
        <v>0.09315841056</v>
      </c>
      <c r="F6972" s="8"/>
    </row>
    <row r="6973">
      <c r="A6973" s="10">
        <v>44817.458333333336</v>
      </c>
      <c r="B6973" s="11">
        <v>299.22</v>
      </c>
      <c r="C6973" s="11">
        <v>351.87753</v>
      </c>
      <c r="D6973" s="11">
        <v>0.149647321896342</v>
      </c>
      <c r="E6973" s="8">
        <f t="shared" si="1"/>
        <v>0.0987844403</v>
      </c>
      <c r="F6973" s="8"/>
    </row>
    <row r="6974">
      <c r="A6974" s="10">
        <v>44817.5</v>
      </c>
      <c r="B6974" s="11">
        <v>310.35</v>
      </c>
      <c r="C6974" s="11">
        <v>359.56727</v>
      </c>
      <c r="D6974" s="11">
        <v>0.136879171455177</v>
      </c>
      <c r="E6974" s="8">
        <f t="shared" si="1"/>
        <v>0.1044620243</v>
      </c>
      <c r="F6974" s="8"/>
    </row>
    <row r="6975">
      <c r="A6975" s="10">
        <v>44817.541666666664</v>
      </c>
      <c r="B6975" s="11">
        <v>311.97</v>
      </c>
      <c r="C6975" s="11">
        <v>363.38789</v>
      </c>
      <c r="D6975" s="11">
        <v>0.141495881989903</v>
      </c>
      <c r="E6975" s="8">
        <f t="shared" si="1"/>
        <v>0.1098902048</v>
      </c>
      <c r="F6975" s="8"/>
    </row>
    <row r="6976">
      <c r="A6976" s="10">
        <v>44817.583333333336</v>
      </c>
      <c r="B6976" s="11">
        <v>298.54</v>
      </c>
      <c r="C6976" s="11">
        <v>362.95652</v>
      </c>
      <c r="D6976" s="11">
        <v>0.177477236116325</v>
      </c>
      <c r="E6976" s="8">
        <f t="shared" si="1"/>
        <v>0.1145452996</v>
      </c>
      <c r="F6976" s="8"/>
    </row>
    <row r="6977">
      <c r="A6977" s="10">
        <v>44817.625</v>
      </c>
      <c r="B6977" s="11">
        <v>290.47</v>
      </c>
      <c r="C6977" s="11">
        <v>361.73908</v>
      </c>
      <c r="D6977" s="11">
        <v>0.197017916891921</v>
      </c>
      <c r="E6977" s="8">
        <f t="shared" si="1"/>
        <v>0.1179797878</v>
      </c>
      <c r="F6977" s="8"/>
    </row>
    <row r="6978">
      <c r="A6978" s="10">
        <v>44817.666666666664</v>
      </c>
      <c r="B6978" s="11">
        <v>288.23</v>
      </c>
      <c r="C6978" s="11">
        <v>360.62882</v>
      </c>
      <c r="D6978" s="11">
        <v>0.200757166329635</v>
      </c>
      <c r="E6978" s="8">
        <f t="shared" si="1"/>
        <v>0.1204960728</v>
      </c>
      <c r="F6978" s="8"/>
    </row>
    <row r="6979">
      <c r="A6979" s="10">
        <v>44817.708333333336</v>
      </c>
      <c r="B6979" s="11">
        <v>299.7</v>
      </c>
      <c r="C6979" s="11">
        <v>359.89813</v>
      </c>
      <c r="D6979" s="11">
        <v>0.167264358945127</v>
      </c>
      <c r="E6979" s="8">
        <f t="shared" si="1"/>
        <v>0.121318543</v>
      </c>
      <c r="F6979" s="8"/>
    </row>
    <row r="6980">
      <c r="A6980" s="10">
        <v>44817.75</v>
      </c>
      <c r="B6980" s="11">
        <v>309.96</v>
      </c>
      <c r="C6980" s="11">
        <v>357.73292</v>
      </c>
      <c r="D6980" s="11">
        <v>0.133543538570618</v>
      </c>
      <c r="E6980" s="8">
        <f t="shared" si="1"/>
        <v>0.1220955413</v>
      </c>
      <c r="F6980" s="8"/>
    </row>
    <row r="6981">
      <c r="A6981" s="10">
        <v>44817.791666666664</v>
      </c>
      <c r="B6981" s="11">
        <v>317.78</v>
      </c>
      <c r="C6981" s="11">
        <v>353.58101</v>
      </c>
      <c r="D6981" s="11">
        <v>0.101252637973968</v>
      </c>
      <c r="E6981" s="8">
        <f t="shared" si="1"/>
        <v>0.1226155741</v>
      </c>
      <c r="F6981" s="8"/>
    </row>
    <row r="6982">
      <c r="A6982" s="10">
        <v>44817.833333333336</v>
      </c>
      <c r="B6982" s="11">
        <v>320.77</v>
      </c>
      <c r="C6982" s="11">
        <v>348.86904</v>
      </c>
      <c r="D6982" s="11">
        <v>0.0805432319245067</v>
      </c>
      <c r="E6982" s="8">
        <f t="shared" si="1"/>
        <v>0.1229555861</v>
      </c>
      <c r="F6982" s="8"/>
    </row>
    <row r="6983">
      <c r="A6983" s="10">
        <v>44817.875</v>
      </c>
      <c r="B6983" s="11">
        <v>320.09</v>
      </c>
      <c r="C6983" s="11">
        <v>346.12591</v>
      </c>
      <c r="D6983" s="11">
        <v>0.0752209217738134</v>
      </c>
      <c r="E6983" s="8">
        <f t="shared" si="1"/>
        <v>0.1237688021</v>
      </c>
      <c r="F6983" s="8"/>
    </row>
    <row r="6984">
      <c r="A6984" s="10">
        <v>44817.916666666664</v>
      </c>
      <c r="B6984" s="11">
        <v>317.65</v>
      </c>
      <c r="C6984" s="11">
        <v>346.36334</v>
      </c>
      <c r="D6984" s="11">
        <v>0.0828994777565085</v>
      </c>
      <c r="E6984" s="8">
        <f t="shared" si="1"/>
        <v>0.1255535327</v>
      </c>
      <c r="F6984" s="8"/>
    </row>
    <row r="6985">
      <c r="A6985" s="10">
        <v>44817.958333333336</v>
      </c>
      <c r="B6985" s="11">
        <v>317.34</v>
      </c>
      <c r="C6985" s="11">
        <v>348.95619</v>
      </c>
      <c r="D6985" s="11">
        <v>0.0906021755911537</v>
      </c>
      <c r="E6985" s="8">
        <f t="shared" si="1"/>
        <v>0.1281894341</v>
      </c>
      <c r="F6985" s="8"/>
    </row>
    <row r="6986">
      <c r="A6986" s="10">
        <v>44818.0</v>
      </c>
      <c r="B6986" s="11">
        <v>322.17</v>
      </c>
      <c r="C6986" s="11">
        <v>366.28153</v>
      </c>
      <c r="D6986" s="11">
        <v>0.120430669818377</v>
      </c>
      <c r="E6986" s="8">
        <f t="shared" si="1"/>
        <v>0.1322008714</v>
      </c>
      <c r="F6986" s="8"/>
    </row>
    <row r="6987">
      <c r="A6987" s="10">
        <v>44818.041666666664</v>
      </c>
      <c r="B6987" s="11">
        <v>337.51</v>
      </c>
      <c r="C6987" s="11">
        <v>362.69887</v>
      </c>
      <c r="D6987" s="11">
        <v>0.0694484380389715</v>
      </c>
      <c r="E6987" s="8">
        <f t="shared" si="1"/>
        <v>0.1338387601</v>
      </c>
      <c r="F6987" s="8"/>
    </row>
    <row r="6988">
      <c r="A6988" s="10">
        <v>44818.083333333336</v>
      </c>
      <c r="B6988" s="11">
        <v>324.93</v>
      </c>
      <c r="C6988" s="11">
        <v>352.47757</v>
      </c>
      <c r="D6988" s="11">
        <v>0.0781541077918802</v>
      </c>
      <c r="E6988" s="8">
        <f t="shared" si="1"/>
        <v>0.1370022799</v>
      </c>
      <c r="F6988" s="8"/>
    </row>
    <row r="6989">
      <c r="A6989" s="10">
        <v>44818.125</v>
      </c>
      <c r="B6989" s="11">
        <v>300.84</v>
      </c>
      <c r="C6989" s="11">
        <v>338.09055</v>
      </c>
      <c r="D6989" s="11">
        <v>0.110179210865254</v>
      </c>
      <c r="E6989" s="8">
        <f t="shared" si="1"/>
        <v>0.138556318</v>
      </c>
      <c r="F6989" s="8"/>
    </row>
    <row r="6990">
      <c r="A6990" s="10">
        <v>44818.166666666664</v>
      </c>
      <c r="B6990" s="11">
        <v>275.91</v>
      </c>
      <c r="C6990" s="11">
        <v>323.10878</v>
      </c>
      <c r="D6990" s="11">
        <v>0.146077058011236</v>
      </c>
      <c r="E6990" s="8">
        <f t="shared" si="1"/>
        <v>0.1392091481</v>
      </c>
      <c r="F6990" s="8"/>
    </row>
    <row r="6991">
      <c r="A6991" s="10">
        <v>44818.208333333336</v>
      </c>
      <c r="B6991" s="11">
        <v>263.54</v>
      </c>
      <c r="C6991" s="11">
        <v>310.2275</v>
      </c>
      <c r="D6991" s="11">
        <v>0.150494395242201</v>
      </c>
      <c r="E6991" s="8">
        <f t="shared" si="1"/>
        <v>0.1395840556</v>
      </c>
      <c r="F6991" s="8"/>
    </row>
    <row r="6992">
      <c r="A6992" s="10">
        <v>44818.25</v>
      </c>
      <c r="B6992" s="11">
        <v>256.41</v>
      </c>
      <c r="C6992" s="11">
        <v>301.18679</v>
      </c>
      <c r="D6992" s="11">
        <v>0.14866784164073</v>
      </c>
      <c r="E6992" s="8">
        <f t="shared" si="1"/>
        <v>0.1389762247</v>
      </c>
      <c r="F6992" s="8"/>
    </row>
    <row r="6993">
      <c r="A6993" s="10">
        <v>44818.291666666664</v>
      </c>
      <c r="B6993" s="11">
        <v>253.35</v>
      </c>
      <c r="C6993" s="11">
        <v>295.60851</v>
      </c>
      <c r="D6993" s="11">
        <v>0.142954308047491</v>
      </c>
      <c r="E6993" s="8">
        <f t="shared" si="1"/>
        <v>0.1367882968</v>
      </c>
      <c r="F6993" s="8"/>
    </row>
    <row r="6994">
      <c r="A6994" s="10">
        <v>44818.333333333336</v>
      </c>
      <c r="B6994" s="11">
        <v>252.7</v>
      </c>
      <c r="C6994" s="11">
        <v>293.96207</v>
      </c>
      <c r="D6994" s="11">
        <v>0.140365285902361</v>
      </c>
      <c r="E6994" s="8">
        <f t="shared" si="1"/>
        <v>0.1337503337</v>
      </c>
      <c r="F6994" s="8"/>
    </row>
    <row r="6995">
      <c r="A6995" s="10">
        <v>44818.375</v>
      </c>
      <c r="B6995" s="11">
        <v>255.73</v>
      </c>
      <c r="C6995" s="11">
        <v>296.89866</v>
      </c>
      <c r="D6995" s="11">
        <v>0.138662330102803</v>
      </c>
      <c r="E6995" s="8">
        <f t="shared" si="1"/>
        <v>0.1311950929</v>
      </c>
      <c r="F6995" s="8"/>
    </row>
    <row r="6996">
      <c r="A6996" s="10">
        <v>44818.416666666664</v>
      </c>
      <c r="B6996" s="11">
        <v>259.73</v>
      </c>
      <c r="C6996" s="11">
        <v>304.05631</v>
      </c>
      <c r="D6996" s="11">
        <v>0.145783226797694</v>
      </c>
      <c r="E6996" s="8">
        <f t="shared" si="1"/>
        <v>0.1302424129</v>
      </c>
      <c r="F6996" s="8"/>
    </row>
    <row r="6997">
      <c r="A6997" s="10">
        <v>44818.458333333336</v>
      </c>
      <c r="B6997" s="11">
        <v>273.47</v>
      </c>
      <c r="C6997" s="11">
        <v>313.75515</v>
      </c>
      <c r="D6997" s="11">
        <v>0.128396776913462</v>
      </c>
      <c r="E6997" s="8">
        <f t="shared" si="1"/>
        <v>0.1293569735</v>
      </c>
      <c r="F6997" s="8"/>
    </row>
    <row r="6998">
      <c r="A6998" s="10">
        <v>44818.5</v>
      </c>
      <c r="B6998" s="11">
        <v>290.45</v>
      </c>
      <c r="C6998" s="11">
        <v>321.15831</v>
      </c>
      <c r="D6998" s="11">
        <v>0.0956173607963</v>
      </c>
      <c r="E6998" s="8">
        <f t="shared" si="1"/>
        <v>0.1276377314</v>
      </c>
      <c r="F6998" s="8"/>
    </row>
    <row r="6999">
      <c r="A6999" s="10">
        <v>44818.541666666664</v>
      </c>
      <c r="B6999" s="11">
        <v>295.49</v>
      </c>
      <c r="C6999" s="11">
        <v>322.79408</v>
      </c>
      <c r="D6999" s="11">
        <v>0.0845866813914307</v>
      </c>
      <c r="E6999" s="8">
        <f t="shared" si="1"/>
        <v>0.1252665147</v>
      </c>
      <c r="F6999" s="8"/>
    </row>
    <row r="7000">
      <c r="A7000" s="10">
        <v>44818.583333333336</v>
      </c>
      <c r="B7000" s="11">
        <v>287.8</v>
      </c>
      <c r="C7000" s="11">
        <v>319.35158</v>
      </c>
      <c r="D7000" s="11">
        <v>0.0987988849154903</v>
      </c>
      <c r="E7000" s="8">
        <f t="shared" si="1"/>
        <v>0.1219882501</v>
      </c>
      <c r="F7000" s="8"/>
    </row>
    <row r="7001">
      <c r="A7001" s="10">
        <v>44818.625</v>
      </c>
      <c r="B7001" s="11">
        <v>267.47</v>
      </c>
      <c r="C7001" s="11">
        <v>315.29716</v>
      </c>
      <c r="D7001" s="11">
        <v>0.151689155715833</v>
      </c>
      <c r="E7001" s="8">
        <f t="shared" si="1"/>
        <v>0.1200995517</v>
      </c>
      <c r="F7001" s="8"/>
    </row>
    <row r="7002">
      <c r="A7002" s="10">
        <v>44818.666666666664</v>
      </c>
      <c r="B7002" s="11">
        <v>255.27</v>
      </c>
      <c r="C7002" s="11">
        <v>311.0545</v>
      </c>
      <c r="D7002" s="11">
        <v>0.179339954895364</v>
      </c>
      <c r="E7002" s="8">
        <f t="shared" si="1"/>
        <v>0.1192071679</v>
      </c>
      <c r="F7002" s="8"/>
    </row>
    <row r="7003">
      <c r="A7003" s="10">
        <v>44818.708333333336</v>
      </c>
      <c r="B7003" s="11">
        <v>257.0</v>
      </c>
      <c r="C7003" s="11">
        <v>308.24226</v>
      </c>
      <c r="D7003" s="11">
        <v>0.166240216380453</v>
      </c>
      <c r="E7003" s="8">
        <f t="shared" si="1"/>
        <v>0.1191644953</v>
      </c>
      <c r="F7003" s="8"/>
    </row>
    <row r="7004">
      <c r="A7004" s="10">
        <v>44818.75</v>
      </c>
      <c r="B7004" s="11">
        <v>257.68</v>
      </c>
      <c r="C7004" s="11">
        <v>306.20457</v>
      </c>
      <c r="D7004" s="11">
        <v>0.158471083563514</v>
      </c>
      <c r="E7004" s="8">
        <f t="shared" si="1"/>
        <v>0.120203143</v>
      </c>
      <c r="F7004" s="8"/>
    </row>
    <row r="7005">
      <c r="A7005" s="10">
        <v>44818.791666666664</v>
      </c>
      <c r="B7005" s="11">
        <v>260.71</v>
      </c>
      <c r="C7005" s="11">
        <v>304.58266</v>
      </c>
      <c r="D7005" s="11">
        <v>0.144041883408595</v>
      </c>
      <c r="E7005" s="8">
        <f t="shared" si="1"/>
        <v>0.1219860282</v>
      </c>
      <c r="F7005" s="8"/>
    </row>
    <row r="7006">
      <c r="A7006" s="10">
        <v>44818.833333333336</v>
      </c>
      <c r="B7006" s="11">
        <v>263.35</v>
      </c>
      <c r="C7006" s="11">
        <v>305.22305</v>
      </c>
      <c r="D7006" s="11">
        <v>0.137188361101823</v>
      </c>
      <c r="E7006" s="8">
        <f t="shared" si="1"/>
        <v>0.1243462419</v>
      </c>
      <c r="F7006" s="8"/>
    </row>
    <row r="7007">
      <c r="A7007" s="10">
        <v>44818.875</v>
      </c>
      <c r="B7007" s="11">
        <v>272.29</v>
      </c>
      <c r="C7007" s="11">
        <v>309.62644</v>
      </c>
      <c r="D7007" s="11">
        <v>0.120585438375353</v>
      </c>
      <c r="E7007" s="8">
        <f t="shared" si="1"/>
        <v>0.1262364301</v>
      </c>
      <c r="F7007" s="8"/>
    </row>
    <row r="7008">
      <c r="A7008" s="10">
        <v>44818.916666666664</v>
      </c>
      <c r="B7008" s="11">
        <v>275.85</v>
      </c>
      <c r="C7008" s="11">
        <v>317.52391</v>
      </c>
      <c r="D7008" s="11">
        <v>0.131246525655343</v>
      </c>
      <c r="E7008" s="8">
        <f t="shared" si="1"/>
        <v>0.1282508905</v>
      </c>
      <c r="F7008" s="8"/>
    </row>
    <row r="7009">
      <c r="A7009" s="10">
        <v>44818.958333333336</v>
      </c>
      <c r="B7009" s="11">
        <v>285.54</v>
      </c>
      <c r="C7009" s="11">
        <v>326.78253</v>
      </c>
      <c r="D7009" s="11">
        <v>0.126207878983004</v>
      </c>
      <c r="E7009" s="8">
        <f t="shared" si="1"/>
        <v>0.1297344614</v>
      </c>
      <c r="F7009" s="8"/>
    </row>
    <row r="7010">
      <c r="A7010" s="10">
        <v>44816.0</v>
      </c>
      <c r="B7010" s="11">
        <v>388.16</v>
      </c>
      <c r="C7010" s="11">
        <v>385.58483</v>
      </c>
      <c r="D7010" s="11">
        <v>0.00667860818072125</v>
      </c>
      <c r="E7010" s="8">
        <f t="shared" si="1"/>
        <v>0.1249947922</v>
      </c>
      <c r="F7010" s="8"/>
    </row>
    <row r="7011">
      <c r="A7011" s="10">
        <v>44816.041666666664</v>
      </c>
      <c r="B7011" s="11">
        <v>414.37</v>
      </c>
      <c r="C7011" s="11">
        <v>383.51124</v>
      </c>
      <c r="D7011" s="11">
        <v>0.0804637694582302</v>
      </c>
      <c r="E7011" s="8">
        <f t="shared" si="1"/>
        <v>0.1254537643</v>
      </c>
      <c r="F7011" s="8"/>
    </row>
    <row r="7012">
      <c r="A7012" s="10">
        <v>44816.083333333336</v>
      </c>
      <c r="B7012" s="11">
        <v>412.33</v>
      </c>
      <c r="C7012" s="11">
        <v>377.6113</v>
      </c>
      <c r="D7012" s="11">
        <v>0.0919429582748184</v>
      </c>
      <c r="E7012" s="8">
        <f t="shared" si="1"/>
        <v>0.1260282998</v>
      </c>
      <c r="F7012" s="8"/>
    </row>
    <row r="7013">
      <c r="A7013" s="10">
        <v>44816.125</v>
      </c>
      <c r="B7013" s="11">
        <v>404.3</v>
      </c>
      <c r="C7013" s="11">
        <v>368.66318</v>
      </c>
      <c r="D7013" s="11">
        <v>0.096664982925607</v>
      </c>
      <c r="E7013" s="8">
        <f t="shared" si="1"/>
        <v>0.1254652069</v>
      </c>
      <c r="F7013" s="8"/>
    </row>
    <row r="7014">
      <c r="A7014" s="10">
        <v>44816.166666666664</v>
      </c>
      <c r="B7014" s="11">
        <v>396.27</v>
      </c>
      <c r="C7014" s="11">
        <v>359.43762</v>
      </c>
      <c r="D7014" s="11">
        <v>0.102472245392677</v>
      </c>
      <c r="E7014" s="8">
        <f t="shared" si="1"/>
        <v>0.1236483398</v>
      </c>
      <c r="F7014" s="8"/>
    </row>
    <row r="7015">
      <c r="A7015" s="10">
        <v>44816.208333333336</v>
      </c>
      <c r="B7015" s="11">
        <v>391.24</v>
      </c>
      <c r="C7015" s="11">
        <v>352.59697</v>
      </c>
      <c r="D7015" s="11">
        <v>0.109595468162985</v>
      </c>
      <c r="E7015" s="8">
        <f t="shared" si="1"/>
        <v>0.1219442178</v>
      </c>
      <c r="F7015" s="8"/>
    </row>
    <row r="7016">
      <c r="A7016" s="10">
        <v>44816.25</v>
      </c>
      <c r="B7016" s="11">
        <v>385.86</v>
      </c>
      <c r="C7016" s="11">
        <v>349.88566</v>
      </c>
      <c r="D7016" s="11">
        <v>0.102817417552922</v>
      </c>
      <c r="E7016" s="8">
        <f t="shared" si="1"/>
        <v>0.1200337835</v>
      </c>
      <c r="F7016" s="8"/>
    </row>
    <row r="7017">
      <c r="A7017" s="10">
        <v>44816.291666666664</v>
      </c>
      <c r="B7017" s="11">
        <v>378.86</v>
      </c>
      <c r="C7017" s="11">
        <v>350.05357</v>
      </c>
      <c r="D7017" s="11">
        <v>0.0822914904138816</v>
      </c>
      <c r="E7017" s="8">
        <f t="shared" si="1"/>
        <v>0.1175061661</v>
      </c>
      <c r="F7017" s="8"/>
    </row>
    <row r="7018">
      <c r="A7018" s="10">
        <v>44816.333333333336</v>
      </c>
      <c r="B7018" s="11">
        <v>372.96</v>
      </c>
      <c r="C7018" s="11">
        <v>352.87496</v>
      </c>
      <c r="D7018" s="11">
        <v>0.0569182919638162</v>
      </c>
      <c r="E7018" s="8">
        <f t="shared" si="1"/>
        <v>0.114029208</v>
      </c>
      <c r="F7018" s="8"/>
    </row>
    <row r="7019">
      <c r="A7019" s="10">
        <v>44816.375</v>
      </c>
      <c r="B7019" s="11">
        <v>371.95</v>
      </c>
      <c r="C7019" s="11">
        <v>357.3638</v>
      </c>
      <c r="D7019" s="11">
        <v>0.0408161095220052</v>
      </c>
      <c r="E7019" s="8">
        <f t="shared" si="1"/>
        <v>0.1099522821</v>
      </c>
      <c r="F7019" s="8"/>
    </row>
    <row r="7020">
      <c r="A7020" s="10">
        <v>44816.416666666664</v>
      </c>
      <c r="B7020" s="11">
        <v>375.46</v>
      </c>
      <c r="C7020" s="11">
        <v>362.06237</v>
      </c>
      <c r="D7020" s="11">
        <v>0.0370036521608141</v>
      </c>
      <c r="E7020" s="8">
        <f t="shared" si="1"/>
        <v>0.1054197998</v>
      </c>
      <c r="F7020" s="8"/>
    </row>
    <row r="7021">
      <c r="A7021" s="10">
        <v>44816.458333333336</v>
      </c>
      <c r="B7021" s="11">
        <v>377.79</v>
      </c>
      <c r="C7021" s="11">
        <v>366.70662</v>
      </c>
      <c r="D7021" s="11">
        <v>0.0302241066714313</v>
      </c>
      <c r="E7021" s="8">
        <f t="shared" si="1"/>
        <v>0.1013292719</v>
      </c>
      <c r="F7021" s="8"/>
    </row>
    <row r="7022">
      <c r="A7022" s="10">
        <v>44816.5</v>
      </c>
      <c r="B7022" s="11">
        <v>375.88</v>
      </c>
      <c r="C7022" s="11">
        <v>368.61137</v>
      </c>
      <c r="D7022" s="11">
        <v>0.0197189522395903</v>
      </c>
      <c r="E7022" s="8">
        <f t="shared" si="1"/>
        <v>0.09816683822</v>
      </c>
      <c r="F7022" s="8"/>
    </row>
    <row r="7023">
      <c r="A7023" s="10">
        <v>44816.541666666664</v>
      </c>
      <c r="B7023" s="11">
        <v>372.98</v>
      </c>
      <c r="C7023" s="11">
        <v>366.23574</v>
      </c>
      <c r="D7023" s="11">
        <v>0.0184150787686641</v>
      </c>
      <c r="E7023" s="8">
        <f t="shared" si="1"/>
        <v>0.09540968811</v>
      </c>
      <c r="F7023" s="8"/>
    </row>
    <row r="7024">
      <c r="A7024" s="10">
        <v>44816.583333333336</v>
      </c>
      <c r="B7024" s="11">
        <v>350.66</v>
      </c>
      <c r="C7024" s="11">
        <v>359.80794</v>
      </c>
      <c r="D7024" s="11">
        <v>0.0254245084196862</v>
      </c>
      <c r="E7024" s="8">
        <f t="shared" si="1"/>
        <v>0.09235242242</v>
      </c>
      <c r="F7024" s="8"/>
    </row>
    <row r="7025">
      <c r="A7025" s="10">
        <v>44816.625</v>
      </c>
      <c r="B7025" s="11">
        <v>330.04</v>
      </c>
      <c r="C7025" s="11">
        <v>353.24319</v>
      </c>
      <c r="D7025" s="11">
        <v>0.065686163687968</v>
      </c>
      <c r="E7025" s="8">
        <f t="shared" si="1"/>
        <v>0.08876896442</v>
      </c>
      <c r="F7025" s="8"/>
    </row>
    <row r="7026">
      <c r="A7026" s="10">
        <v>44816.666666666664</v>
      </c>
      <c r="B7026" s="11">
        <v>318.12</v>
      </c>
      <c r="C7026" s="11">
        <v>348.27573</v>
      </c>
      <c r="D7026" s="11">
        <v>0.0865857922399588</v>
      </c>
      <c r="E7026" s="8">
        <f t="shared" si="1"/>
        <v>0.08490420765</v>
      </c>
      <c r="F7026" s="8"/>
    </row>
    <row r="7027">
      <c r="A7027" s="10">
        <v>44816.708333333336</v>
      </c>
      <c r="B7027" s="11">
        <v>314.19</v>
      </c>
      <c r="C7027" s="11">
        <v>346.51848</v>
      </c>
      <c r="D7027" s="11">
        <v>0.0932951108408417</v>
      </c>
      <c r="E7027" s="8">
        <f t="shared" si="1"/>
        <v>0.08186482825</v>
      </c>
      <c r="F7027" s="8"/>
    </row>
    <row r="7028">
      <c r="A7028" s="10">
        <v>44816.75</v>
      </c>
      <c r="B7028" s="11">
        <v>325.44</v>
      </c>
      <c r="C7028" s="11">
        <v>346.91944</v>
      </c>
      <c r="D7028" s="11">
        <v>0.0619147776786449</v>
      </c>
      <c r="E7028" s="8">
        <f t="shared" si="1"/>
        <v>0.07784164884</v>
      </c>
      <c r="F7028" s="8"/>
    </row>
    <row r="7029">
      <c r="A7029" s="10">
        <v>44816.791666666664</v>
      </c>
      <c r="B7029" s="11">
        <v>334.52</v>
      </c>
      <c r="C7029" s="11">
        <v>348.92419</v>
      </c>
      <c r="D7029" s="11">
        <v>0.0412817179571299</v>
      </c>
      <c r="E7029" s="8">
        <f t="shared" si="1"/>
        <v>0.07355997528</v>
      </c>
      <c r="F7029" s="8"/>
    </row>
    <row r="7030">
      <c r="A7030" s="10">
        <v>44816.833333333336</v>
      </c>
      <c r="B7030" s="11">
        <v>340.29</v>
      </c>
      <c r="C7030" s="11">
        <v>352.99229</v>
      </c>
      <c r="D7030" s="11">
        <v>0.0359846103154264</v>
      </c>
      <c r="E7030" s="8">
        <f t="shared" si="1"/>
        <v>0.06934315233</v>
      </c>
      <c r="F7030" s="8"/>
    </row>
    <row r="7031">
      <c r="A7031" s="10">
        <v>44816.875</v>
      </c>
      <c r="B7031" s="11">
        <v>347.08</v>
      </c>
      <c r="C7031" s="11">
        <v>358.80468</v>
      </c>
      <c r="D7031" s="11">
        <v>0.032677054268077</v>
      </c>
      <c r="E7031" s="8">
        <f t="shared" si="1"/>
        <v>0.06568030299</v>
      </c>
      <c r="F7031" s="8"/>
    </row>
    <row r="7032">
      <c r="A7032" s="10">
        <v>44816.916666666664</v>
      </c>
      <c r="B7032" s="11">
        <v>353.7</v>
      </c>
      <c r="C7032" s="11">
        <v>363.80012</v>
      </c>
      <c r="D7032" s="11">
        <v>0.0277628275658622</v>
      </c>
      <c r="E7032" s="8">
        <f t="shared" si="1"/>
        <v>0.06136848224</v>
      </c>
      <c r="F7032" s="8"/>
    </row>
    <row r="7033">
      <c r="A7033" s="10">
        <v>44816.958333333336</v>
      </c>
      <c r="B7033" s="11">
        <v>358.8</v>
      </c>
      <c r="C7033" s="11">
        <v>366.28273</v>
      </c>
      <c r="D7033" s="11">
        <v>0.0204288364892333</v>
      </c>
      <c r="E7033" s="8">
        <f t="shared" si="1"/>
        <v>0.05696102213</v>
      </c>
      <c r="F7033" s="8"/>
    </row>
    <row r="7034">
      <c r="A7034" s="10">
        <v>44817.0</v>
      </c>
      <c r="B7034" s="11">
        <v>373.87</v>
      </c>
      <c r="C7034" s="11">
        <v>375.68955</v>
      </c>
      <c r="D7034" s="11">
        <v>0.00484322760641064</v>
      </c>
      <c r="E7034" s="8">
        <f t="shared" si="1"/>
        <v>0.05688454794</v>
      </c>
      <c r="F7034" s="8"/>
    </row>
    <row r="7035">
      <c r="A7035" s="10">
        <v>44817.041666666664</v>
      </c>
      <c r="B7035" s="11">
        <v>394.76</v>
      </c>
      <c r="C7035" s="11">
        <v>372.93578</v>
      </c>
      <c r="D7035" s="11">
        <v>0.0585200486796948</v>
      </c>
      <c r="E7035" s="8">
        <f t="shared" si="1"/>
        <v>0.05597022624</v>
      </c>
      <c r="F7035" s="8"/>
    </row>
    <row r="7036">
      <c r="A7036" s="10">
        <v>44817.083333333336</v>
      </c>
      <c r="B7036" s="11">
        <v>379.93</v>
      </c>
      <c r="C7036" s="11">
        <v>365.03787</v>
      </c>
      <c r="D7036" s="11">
        <v>0.0407961234268653</v>
      </c>
      <c r="E7036" s="8">
        <f t="shared" si="1"/>
        <v>0.05383910812</v>
      </c>
      <c r="F7036" s="8"/>
    </row>
    <row r="7037">
      <c r="A7037" s="10">
        <v>44817.125</v>
      </c>
      <c r="B7037" s="11">
        <v>344.73</v>
      </c>
      <c r="C7037" s="11">
        <v>354.09166</v>
      </c>
      <c r="D7037" s="11">
        <v>0.0264385215963572</v>
      </c>
      <c r="E7037" s="8">
        <f t="shared" si="1"/>
        <v>0.05091300557</v>
      </c>
      <c r="F7037" s="8"/>
    </row>
    <row r="7038">
      <c r="A7038" s="10">
        <v>44817.166666666664</v>
      </c>
      <c r="B7038" s="11">
        <v>316.36</v>
      </c>
      <c r="C7038" s="11">
        <v>342.5578</v>
      </c>
      <c r="D7038" s="11">
        <v>0.076477020812254</v>
      </c>
      <c r="E7038" s="8">
        <f t="shared" si="1"/>
        <v>0.04982987121</v>
      </c>
      <c r="F7038" s="8"/>
    </row>
    <row r="7039">
      <c r="A7039" s="10">
        <v>44817.208333333336</v>
      </c>
      <c r="B7039" s="11">
        <v>306.43</v>
      </c>
      <c r="C7039" s="11">
        <v>332.56213</v>
      </c>
      <c r="D7039" s="11">
        <v>0.0785781892845105</v>
      </c>
      <c r="E7039" s="8">
        <f t="shared" si="1"/>
        <v>0.04853748459</v>
      </c>
      <c r="F7039" s="8"/>
    </row>
    <row r="7040">
      <c r="A7040" s="10">
        <v>44817.25</v>
      </c>
      <c r="B7040" s="11">
        <v>293.59</v>
      </c>
      <c r="C7040" s="11">
        <v>324.98575</v>
      </c>
      <c r="D7040" s="11">
        <v>0.0966065435176773</v>
      </c>
      <c r="E7040" s="8">
        <f t="shared" si="1"/>
        <v>0.04827869817</v>
      </c>
      <c r="F7040" s="8"/>
    </row>
    <row r="7041">
      <c r="A7041" s="10">
        <v>44817.291666666664</v>
      </c>
      <c r="B7041" s="11">
        <v>277.19</v>
      </c>
      <c r="C7041" s="11">
        <v>319.47645</v>
      </c>
      <c r="D7041" s="11">
        <v>0.13236171242043</v>
      </c>
      <c r="E7041" s="8">
        <f t="shared" si="1"/>
        <v>0.05036495742</v>
      </c>
      <c r="F7041" s="8"/>
    </row>
    <row r="7042">
      <c r="A7042" s="10">
        <v>44817.333333333336</v>
      </c>
      <c r="B7042" s="11">
        <v>267.24</v>
      </c>
      <c r="C7042" s="11">
        <v>316.82014</v>
      </c>
      <c r="D7042" s="11">
        <v>0.156493018404701</v>
      </c>
      <c r="E7042" s="8">
        <f t="shared" si="1"/>
        <v>0.05451390436</v>
      </c>
      <c r="F7042" s="8"/>
    </row>
    <row r="7043">
      <c r="A7043" s="10">
        <v>44817.375</v>
      </c>
      <c r="B7043" s="11">
        <v>271.31</v>
      </c>
      <c r="C7043" s="11">
        <v>318.53426</v>
      </c>
      <c r="D7043" s="11">
        <v>0.148254884733591</v>
      </c>
      <c r="E7043" s="8">
        <f t="shared" si="1"/>
        <v>0.05899051999</v>
      </c>
      <c r="F7043" s="8"/>
    </row>
    <row r="7044">
      <c r="A7044" s="10">
        <v>44817.416666666664</v>
      </c>
      <c r="B7044" s="11">
        <v>285.64</v>
      </c>
      <c r="C7044" s="11">
        <v>325.1358</v>
      </c>
      <c r="D7044" s="11">
        <v>0.121474780691637</v>
      </c>
      <c r="E7044" s="8">
        <f t="shared" si="1"/>
        <v>0.06251015035</v>
      </c>
      <c r="F7044" s="8"/>
    </row>
    <row r="7045">
      <c r="A7045" s="10">
        <v>44817.458333333336</v>
      </c>
      <c r="B7045" s="11">
        <v>299.22</v>
      </c>
      <c r="C7045" s="11">
        <v>335.33358</v>
      </c>
      <c r="D7045" s="11">
        <v>0.107694493345998</v>
      </c>
      <c r="E7045" s="8">
        <f t="shared" si="1"/>
        <v>0.06573808312</v>
      </c>
      <c r="F7045" s="8"/>
    </row>
    <row r="7046">
      <c r="A7046" s="10">
        <v>44817.5</v>
      </c>
      <c r="B7046" s="11">
        <v>310.35</v>
      </c>
      <c r="C7046" s="11">
        <v>344.23153</v>
      </c>
      <c r="D7046" s="11">
        <v>0.0984265735332263</v>
      </c>
      <c r="E7046" s="8">
        <f t="shared" si="1"/>
        <v>0.06901756735</v>
      </c>
      <c r="F7046" s="8"/>
    </row>
    <row r="7047">
      <c r="A7047" s="10">
        <v>44817.541666666664</v>
      </c>
      <c r="B7047" s="11">
        <v>311.97</v>
      </c>
      <c r="C7047" s="11">
        <v>348.26374</v>
      </c>
      <c r="D7047" s="11">
        <v>0.104213375759417</v>
      </c>
      <c r="E7047" s="8">
        <f t="shared" si="1"/>
        <v>0.07259249639</v>
      </c>
      <c r="F7047" s="8"/>
    </row>
    <row r="7048">
      <c r="A7048" s="10">
        <v>44817.583333333336</v>
      </c>
      <c r="B7048" s="11">
        <v>298.54</v>
      </c>
      <c r="C7048" s="11">
        <v>347.85371</v>
      </c>
      <c r="D7048" s="11">
        <v>0.141765657753082</v>
      </c>
      <c r="E7048" s="8">
        <f t="shared" si="1"/>
        <v>0.07744004428</v>
      </c>
      <c r="F7048" s="8"/>
    </row>
    <row r="7049">
      <c r="A7049" s="10">
        <v>44817.625</v>
      </c>
      <c r="B7049" s="11">
        <v>290.47</v>
      </c>
      <c r="C7049" s="11">
        <v>347.07116</v>
      </c>
      <c r="D7049" s="11">
        <v>0.163082291251165</v>
      </c>
      <c r="E7049" s="8">
        <f t="shared" si="1"/>
        <v>0.08149821626</v>
      </c>
      <c r="F7049" s="8"/>
    </row>
    <row r="7050">
      <c r="A7050" s="10">
        <v>44817.666666666664</v>
      </c>
      <c r="B7050" s="11">
        <v>288.23</v>
      </c>
      <c r="C7050" s="11">
        <v>345.9752</v>
      </c>
      <c r="D7050" s="11">
        <v>0.166905604794794</v>
      </c>
      <c r="E7050" s="8">
        <f t="shared" si="1"/>
        <v>0.08484487511</v>
      </c>
      <c r="F7050" s="8"/>
    </row>
    <row r="7051">
      <c r="A7051" s="10">
        <v>44817.708333333336</v>
      </c>
      <c r="B7051" s="11">
        <v>299.7</v>
      </c>
      <c r="C7051" s="11">
        <v>344.99625</v>
      </c>
      <c r="D7051" s="11">
        <v>0.131294905379406</v>
      </c>
      <c r="E7051" s="8">
        <f t="shared" si="1"/>
        <v>0.08642819989</v>
      </c>
      <c r="F7051" s="8"/>
    </row>
    <row r="7052">
      <c r="A7052" s="10">
        <v>44817.75</v>
      </c>
      <c r="B7052" s="11">
        <v>309.96</v>
      </c>
      <c r="C7052" s="11">
        <v>342.86019</v>
      </c>
      <c r="D7052" s="11">
        <v>0.0959580346729668</v>
      </c>
      <c r="E7052" s="8">
        <f t="shared" si="1"/>
        <v>0.08784666893</v>
      </c>
      <c r="F7052" s="8"/>
    </row>
    <row r="7053">
      <c r="A7053" s="10">
        <v>44817.791666666664</v>
      </c>
      <c r="B7053" s="11">
        <v>317.78</v>
      </c>
      <c r="C7053" s="11">
        <v>339.26016</v>
      </c>
      <c r="D7053" s="11">
        <v>0.0633147139941218</v>
      </c>
      <c r="E7053" s="8">
        <f t="shared" si="1"/>
        <v>0.08876471043</v>
      </c>
      <c r="F7053" s="8"/>
    </row>
    <row r="7054">
      <c r="A7054" s="10">
        <v>44817.833333333336</v>
      </c>
      <c r="B7054" s="11">
        <v>320.77</v>
      </c>
      <c r="C7054" s="11">
        <v>336.09176</v>
      </c>
      <c r="D7054" s="11">
        <v>0.0455880263175748</v>
      </c>
      <c r="E7054" s="8">
        <f t="shared" si="1"/>
        <v>0.08916485276</v>
      </c>
      <c r="F7054" s="8"/>
    </row>
    <row r="7055">
      <c r="A7055" s="10">
        <v>44817.875</v>
      </c>
      <c r="B7055" s="11">
        <v>320.09</v>
      </c>
      <c r="C7055" s="11">
        <v>335.47599</v>
      </c>
      <c r="D7055" s="11">
        <v>0.0458631629643601</v>
      </c>
      <c r="E7055" s="8">
        <f t="shared" si="1"/>
        <v>0.08971427396</v>
      </c>
      <c r="F7055" s="8"/>
    </row>
    <row r="7056">
      <c r="A7056" s="10">
        <v>44817.916666666664</v>
      </c>
      <c r="B7056" s="11">
        <v>317.65</v>
      </c>
      <c r="C7056" s="11">
        <v>338.08255</v>
      </c>
      <c r="D7056" s="11">
        <v>0.0604365708907485</v>
      </c>
      <c r="E7056" s="8">
        <f t="shared" si="1"/>
        <v>0.09107567993</v>
      </c>
      <c r="F7056" s="8"/>
    </row>
    <row r="7057">
      <c r="A7057" s="10">
        <v>44817.958333333336</v>
      </c>
      <c r="B7057" s="11">
        <v>317.34</v>
      </c>
      <c r="C7057" s="11">
        <v>342.77831</v>
      </c>
      <c r="D7057" s="11">
        <v>0.074212134367545</v>
      </c>
      <c r="E7057" s="8">
        <f t="shared" si="1"/>
        <v>0.09331665067</v>
      </c>
      <c r="F7057" s="8"/>
    </row>
    <row r="7058">
      <c r="A7058" s="10">
        <v>44818.0</v>
      </c>
      <c r="B7058" s="11">
        <v>322.17</v>
      </c>
      <c r="C7058" s="11">
        <v>359.66237</v>
      </c>
      <c r="D7058" s="11">
        <v>0.104243237901146</v>
      </c>
      <c r="E7058" s="8">
        <f t="shared" si="1"/>
        <v>0.09745831777</v>
      </c>
      <c r="F7058" s="8"/>
    </row>
    <row r="7059">
      <c r="A7059" s="10">
        <v>44818.041666666664</v>
      </c>
      <c r="B7059" s="11">
        <v>337.51</v>
      </c>
      <c r="C7059" s="11">
        <v>353.23009</v>
      </c>
      <c r="D7059" s="11">
        <v>0.0445038246883215</v>
      </c>
      <c r="E7059" s="8">
        <f t="shared" si="1"/>
        <v>0.09687430844</v>
      </c>
      <c r="F7059" s="8"/>
    </row>
    <row r="7060">
      <c r="A7060" s="10">
        <v>44818.083333333336</v>
      </c>
      <c r="B7060" s="11">
        <v>324.93</v>
      </c>
      <c r="C7060" s="11">
        <v>339.45977</v>
      </c>
      <c r="D7060" s="11">
        <v>0.0428026272450487</v>
      </c>
      <c r="E7060" s="8">
        <f t="shared" si="1"/>
        <v>0.09695791276</v>
      </c>
      <c r="F7060" s="8"/>
    </row>
    <row r="7061">
      <c r="A7061" s="10">
        <v>44818.125</v>
      </c>
      <c r="B7061" s="11">
        <v>300.84</v>
      </c>
      <c r="C7061" s="11">
        <v>321.2265</v>
      </c>
      <c r="D7061" s="11">
        <v>0.0634645647230225</v>
      </c>
      <c r="E7061" s="8">
        <f t="shared" si="1"/>
        <v>0.09850066456</v>
      </c>
      <c r="F7061" s="8"/>
    </row>
    <row r="7062">
      <c r="A7062" s="10">
        <v>44818.166666666664</v>
      </c>
      <c r="B7062" s="11">
        <v>275.91</v>
      </c>
      <c r="C7062" s="11">
        <v>303.02361</v>
      </c>
      <c r="D7062" s="11">
        <v>0.0894768892760534</v>
      </c>
      <c r="E7062" s="8">
        <f t="shared" si="1"/>
        <v>0.09904232575</v>
      </c>
      <c r="F7062" s="8"/>
    </row>
    <row r="7063">
      <c r="A7063" s="10">
        <v>44818.208333333336</v>
      </c>
      <c r="B7063" s="11">
        <v>263.54</v>
      </c>
      <c r="C7063" s="11">
        <v>288.30684</v>
      </c>
      <c r="D7063" s="11">
        <v>0.0859044481913783</v>
      </c>
      <c r="E7063" s="8">
        <f t="shared" si="1"/>
        <v>0.09934758653</v>
      </c>
      <c r="F7063" s="8"/>
    </row>
    <row r="7064">
      <c r="A7064" s="10">
        <v>44818.25</v>
      </c>
      <c r="B7064" s="11">
        <v>256.41</v>
      </c>
      <c r="C7064" s="11">
        <v>278.30721</v>
      </c>
      <c r="D7064" s="11">
        <v>0.078679995390705</v>
      </c>
      <c r="E7064" s="8">
        <f t="shared" si="1"/>
        <v>0.09860064703</v>
      </c>
      <c r="F7064" s="8"/>
    </row>
    <row r="7065">
      <c r="A7065" s="10">
        <v>44818.291666666664</v>
      </c>
      <c r="B7065" s="11">
        <v>253.35</v>
      </c>
      <c r="C7065" s="11">
        <v>271.64325</v>
      </c>
      <c r="D7065" s="11">
        <v>0.0673429212763432</v>
      </c>
      <c r="E7065" s="8">
        <f t="shared" si="1"/>
        <v>0.09589153073</v>
      </c>
      <c r="F7065" s="8"/>
    </row>
    <row r="7066">
      <c r="A7066" s="10">
        <v>44818.333333333336</v>
      </c>
      <c r="B7066" s="11">
        <v>252.7</v>
      </c>
      <c r="C7066" s="11">
        <v>268.85819</v>
      </c>
      <c r="D7066" s="11">
        <v>0.06009930365149</v>
      </c>
      <c r="E7066" s="8">
        <f t="shared" si="1"/>
        <v>0.09187512595</v>
      </c>
      <c r="F7066" s="8"/>
    </row>
    <row r="7067">
      <c r="A7067" s="10">
        <v>44818.375</v>
      </c>
      <c r="B7067" s="11">
        <v>255.73</v>
      </c>
      <c r="C7067" s="11">
        <v>271.02712</v>
      </c>
      <c r="D7067" s="11">
        <v>0.0564412889750665</v>
      </c>
      <c r="E7067" s="8">
        <f t="shared" si="1"/>
        <v>0.08804955946</v>
      </c>
      <c r="F7067" s="8"/>
    </row>
    <row r="7068">
      <c r="A7068" s="10">
        <v>44818.416666666664</v>
      </c>
      <c r="B7068" s="11">
        <v>259.73</v>
      </c>
      <c r="C7068" s="11">
        <v>277.50215</v>
      </c>
      <c r="D7068" s="11">
        <v>0.0640432875925464</v>
      </c>
      <c r="E7068" s="8">
        <f t="shared" si="1"/>
        <v>0.08565658058</v>
      </c>
      <c r="F7068" s="8"/>
    </row>
    <row r="7069">
      <c r="A7069" s="10">
        <v>44818.458333333336</v>
      </c>
      <c r="B7069" s="11">
        <v>273.47</v>
      </c>
      <c r="C7069" s="11">
        <v>286.7915</v>
      </c>
      <c r="D7069" s="11">
        <v>0.0464501214296796</v>
      </c>
      <c r="E7069" s="8">
        <f t="shared" si="1"/>
        <v>0.08310473175</v>
      </c>
      <c r="F7069" s="8"/>
    </row>
    <row r="7070">
      <c r="A7070" s="10">
        <v>44818.5</v>
      </c>
      <c r="B7070" s="11">
        <v>290.45</v>
      </c>
      <c r="C7070" s="11">
        <v>294.87706</v>
      </c>
      <c r="D7070" s="11">
        <v>0.0150132397548998</v>
      </c>
      <c r="E7070" s="8">
        <f t="shared" si="1"/>
        <v>0.07962917618</v>
      </c>
      <c r="F7070" s="8"/>
    </row>
    <row r="7071">
      <c r="A7071" s="10">
        <v>44818.541666666664</v>
      </c>
      <c r="B7071" s="11">
        <v>295.49</v>
      </c>
      <c r="C7071" s="11">
        <v>298.25239</v>
      </c>
      <c r="D7071" s="11">
        <v>0.00926192075107925</v>
      </c>
      <c r="E7071" s="8">
        <f t="shared" si="1"/>
        <v>0.07567286555</v>
      </c>
      <c r="F7071" s="8"/>
    </row>
    <row r="7072">
      <c r="A7072" s="10">
        <v>44818.583333333336</v>
      </c>
      <c r="B7072" s="11">
        <v>287.8</v>
      </c>
      <c r="C7072" s="11">
        <v>296.91052</v>
      </c>
      <c r="D7072" s="11">
        <v>0.0306843960934762</v>
      </c>
      <c r="E7072" s="8">
        <f t="shared" si="1"/>
        <v>0.07104447965</v>
      </c>
      <c r="F7072" s="8"/>
    </row>
    <row r="7073">
      <c r="A7073" s="10">
        <v>44818.625</v>
      </c>
      <c r="B7073" s="11">
        <v>267.47</v>
      </c>
      <c r="C7073" s="11">
        <v>294.98608</v>
      </c>
      <c r="D7073" s="11">
        <v>0.0932792489733752</v>
      </c>
      <c r="E7073" s="8">
        <f t="shared" si="1"/>
        <v>0.06813601955</v>
      </c>
      <c r="F7073" s="8"/>
    </row>
    <row r="7074">
      <c r="A7074" s="10">
        <v>44818.666666666664</v>
      </c>
      <c r="B7074" s="11">
        <v>255.27</v>
      </c>
      <c r="C7074" s="11">
        <v>293.26625</v>
      </c>
      <c r="D7074" s="11">
        <v>0.129562300469283</v>
      </c>
      <c r="E7074" s="8">
        <f t="shared" si="1"/>
        <v>0.06658004854</v>
      </c>
      <c r="F7074" s="8"/>
    </row>
    <row r="7075">
      <c r="A7075" s="10">
        <v>44818.708333333336</v>
      </c>
      <c r="B7075" s="11">
        <v>257.0</v>
      </c>
      <c r="C7075" s="11">
        <v>294.0678</v>
      </c>
      <c r="D7075" s="11">
        <v>0.126051883273177</v>
      </c>
      <c r="E7075" s="8">
        <f t="shared" si="1"/>
        <v>0.06636158929</v>
      </c>
      <c r="F7075" s="8"/>
    </row>
    <row r="7076">
      <c r="A7076" s="10">
        <v>44818.75</v>
      </c>
      <c r="B7076" s="11">
        <v>257.68</v>
      </c>
      <c r="C7076" s="11">
        <v>296.61088</v>
      </c>
      <c r="D7076" s="11">
        <v>0.131252366737187</v>
      </c>
      <c r="E7076" s="8">
        <f t="shared" si="1"/>
        <v>0.06783218646</v>
      </c>
      <c r="F7076" s="8"/>
    </row>
    <row r="7077">
      <c r="A7077" s="10">
        <v>44818.791666666664</v>
      </c>
      <c r="B7077" s="11">
        <v>260.71</v>
      </c>
      <c r="C7077" s="11">
        <v>298.66743</v>
      </c>
      <c r="D7077" s="11">
        <v>0.127089284559752</v>
      </c>
      <c r="E7077" s="8">
        <f t="shared" si="1"/>
        <v>0.07048946023</v>
      </c>
      <c r="F7077" s="8"/>
    </row>
    <row r="7078">
      <c r="A7078" s="10">
        <v>44818.833333333336</v>
      </c>
      <c r="B7078" s="11">
        <v>263.35</v>
      </c>
      <c r="C7078" s="11">
        <v>300.49833</v>
      </c>
      <c r="D7078" s="11">
        <v>0.123622417469008</v>
      </c>
      <c r="E7078" s="8">
        <f t="shared" si="1"/>
        <v>0.07374089319</v>
      </c>
      <c r="F7078" s="8"/>
    </row>
    <row r="7079">
      <c r="A7079" s="10">
        <v>44818.875</v>
      </c>
      <c r="B7079" s="11">
        <v>272.29</v>
      </c>
      <c r="C7079" s="11">
        <v>304.30507</v>
      </c>
      <c r="D7079" s="11">
        <v>0.105207152808857</v>
      </c>
      <c r="E7079" s="8">
        <f t="shared" si="1"/>
        <v>0.07621355944</v>
      </c>
      <c r="F7079" s="8"/>
    </row>
    <row r="7080">
      <c r="A7080" s="10">
        <v>44818.916666666664</v>
      </c>
      <c r="B7080" s="11">
        <v>275.85</v>
      </c>
      <c r="C7080" s="11">
        <v>310.68584</v>
      </c>
      <c r="D7080" s="11">
        <v>0.11212561216179</v>
      </c>
      <c r="E7080" s="8">
        <f t="shared" si="1"/>
        <v>0.07836726949</v>
      </c>
      <c r="F7080" s="8"/>
    </row>
    <row r="7081">
      <c r="A7081" s="10">
        <v>44818.958333333336</v>
      </c>
      <c r="B7081" s="11">
        <v>285.54</v>
      </c>
      <c r="C7081" s="11">
        <v>318.27912</v>
      </c>
      <c r="D7081" s="11">
        <v>0.102862921073804</v>
      </c>
      <c r="E7081" s="8">
        <f t="shared" si="1"/>
        <v>0.07956105227</v>
      </c>
      <c r="F7081" s="8"/>
    </row>
    <row r="7082">
      <c r="A7082" s="10">
        <v>44819.0</v>
      </c>
      <c r="B7082" s="11">
        <v>294.42</v>
      </c>
      <c r="C7082" s="11">
        <v>351.5809</v>
      </c>
      <c r="D7082" s="11">
        <v>0.162582495237938</v>
      </c>
      <c r="E7082" s="8">
        <f t="shared" si="1"/>
        <v>0.08199185466</v>
      </c>
      <c r="F7082" s="8"/>
    </row>
    <row r="7083">
      <c r="A7083" s="10">
        <v>44819.041666666664</v>
      </c>
      <c r="B7083" s="11">
        <v>314.94</v>
      </c>
      <c r="C7083" s="11">
        <v>345.49578</v>
      </c>
      <c r="D7083" s="11">
        <v>0.0884403855815547</v>
      </c>
      <c r="E7083" s="8">
        <f t="shared" si="1"/>
        <v>0.0838225447</v>
      </c>
      <c r="F7083" s="8"/>
    </row>
    <row r="7084">
      <c r="A7084" s="10">
        <v>44819.083333333336</v>
      </c>
      <c r="B7084" s="11">
        <v>307.07</v>
      </c>
      <c r="C7084" s="11">
        <v>333.2849</v>
      </c>
      <c r="D7084" s="11">
        <v>0.0786561287355052</v>
      </c>
      <c r="E7084" s="8">
        <f t="shared" si="1"/>
        <v>0.08531644059</v>
      </c>
      <c r="F7084" s="8"/>
    </row>
    <row r="7085">
      <c r="A7085" s="10">
        <v>44819.125</v>
      </c>
      <c r="B7085" s="11">
        <v>285.78</v>
      </c>
      <c r="C7085" s="11">
        <v>317.59704</v>
      </c>
      <c r="D7085" s="11">
        <v>0.100180530649781</v>
      </c>
      <c r="E7085" s="8">
        <f t="shared" si="1"/>
        <v>0.0868462725</v>
      </c>
      <c r="F7085" s="8"/>
    </row>
    <row r="7086">
      <c r="A7086" s="10">
        <v>44819.166666666664</v>
      </c>
      <c r="B7086" s="11">
        <v>277.4</v>
      </c>
      <c r="C7086" s="11">
        <v>303.00593</v>
      </c>
      <c r="D7086" s="11">
        <v>0.0845063659315182</v>
      </c>
      <c r="E7086" s="8">
        <f t="shared" si="1"/>
        <v>0.08663916737</v>
      </c>
      <c r="F7086" s="8"/>
    </row>
    <row r="7087">
      <c r="A7087" s="10">
        <v>44819.208333333336</v>
      </c>
      <c r="B7087" s="11">
        <v>269.53</v>
      </c>
      <c r="C7087" s="11">
        <v>292.28212</v>
      </c>
      <c r="D7087" s="11">
        <v>0.077843010034278</v>
      </c>
      <c r="E7087" s="8">
        <f t="shared" si="1"/>
        <v>0.08630327411</v>
      </c>
      <c r="F7087" s="8"/>
    </row>
    <row r="7088">
      <c r="A7088" s="10">
        <v>44819.25</v>
      </c>
      <c r="B7088" s="11">
        <v>261.1</v>
      </c>
      <c r="C7088" s="11">
        <v>285.88191</v>
      </c>
      <c r="D7088" s="11">
        <v>0.086685827725161</v>
      </c>
      <c r="E7088" s="8">
        <f t="shared" si="1"/>
        <v>0.08663685046</v>
      </c>
      <c r="F7088" s="8"/>
    </row>
    <row r="7089">
      <c r="A7089" s="10">
        <v>44819.291666666664</v>
      </c>
      <c r="B7089" s="11">
        <v>253.68</v>
      </c>
      <c r="C7089" s="11">
        <v>281.94177</v>
      </c>
      <c r="D7089" s="11">
        <v>0.100239740993326</v>
      </c>
      <c r="E7089" s="8">
        <f t="shared" si="1"/>
        <v>0.08800755128</v>
      </c>
      <c r="F7089" s="8"/>
    </row>
    <row r="7090">
      <c r="A7090" s="10">
        <v>44819.333333333336</v>
      </c>
      <c r="B7090" s="11">
        <v>251.26</v>
      </c>
      <c r="C7090" s="11">
        <v>280.7395</v>
      </c>
      <c r="D7090" s="11">
        <v>0.105006598643938</v>
      </c>
      <c r="E7090" s="8">
        <f t="shared" si="1"/>
        <v>0.08987868857</v>
      </c>
      <c r="F7090" s="8"/>
    </row>
    <row r="7091">
      <c r="A7091" s="10">
        <v>44819.375</v>
      </c>
      <c r="B7091" s="11">
        <v>249.55</v>
      </c>
      <c r="C7091" s="11">
        <v>282.96611</v>
      </c>
      <c r="D7091" s="11">
        <v>0.118092269070667</v>
      </c>
      <c r="E7091" s="8">
        <f t="shared" si="1"/>
        <v>0.09244747941</v>
      </c>
      <c r="F7091" s="8"/>
    </row>
    <row r="7092">
      <c r="A7092" s="10">
        <v>44819.416666666664</v>
      </c>
      <c r="B7092" s="11">
        <v>252.88</v>
      </c>
      <c r="C7092" s="11">
        <v>288.34983</v>
      </c>
      <c r="D7092" s="11">
        <v>0.123009713582976</v>
      </c>
      <c r="E7092" s="8">
        <f t="shared" si="1"/>
        <v>0.09490441382</v>
      </c>
      <c r="F7092" s="8"/>
    </row>
    <row r="7093">
      <c r="A7093" s="10">
        <v>44819.458333333336</v>
      </c>
      <c r="B7093" s="11">
        <v>264.03</v>
      </c>
      <c r="C7093" s="11">
        <v>295.65771</v>
      </c>
      <c r="D7093" s="11">
        <v>0.106974074851625</v>
      </c>
      <c r="E7093" s="8">
        <f t="shared" si="1"/>
        <v>0.09742624522</v>
      </c>
      <c r="F7093" s="8"/>
    </row>
    <row r="7094">
      <c r="A7094" s="10">
        <v>44819.5</v>
      </c>
      <c r="B7094" s="11">
        <v>279.87</v>
      </c>
      <c r="C7094" s="11">
        <v>301.03533</v>
      </c>
      <c r="D7094" s="11">
        <v>0.0703084584789432</v>
      </c>
      <c r="E7094" s="8">
        <f t="shared" si="1"/>
        <v>0.09973021266</v>
      </c>
      <c r="F7094" s="8"/>
    </row>
    <row r="7095">
      <c r="A7095" s="10">
        <v>44819.541666666664</v>
      </c>
      <c r="B7095" s="11">
        <v>282.8</v>
      </c>
      <c r="C7095" s="11">
        <v>302.11759</v>
      </c>
      <c r="D7095" s="11">
        <v>0.0639406331819342</v>
      </c>
      <c r="E7095" s="8">
        <f t="shared" si="1"/>
        <v>0.1020084923</v>
      </c>
      <c r="F7095" s="8"/>
    </row>
    <row r="7096">
      <c r="A7096" s="10">
        <v>44819.583333333336</v>
      </c>
      <c r="B7096" s="11">
        <v>269.74</v>
      </c>
      <c r="C7096" s="11">
        <v>299.85586</v>
      </c>
      <c r="D7096" s="11">
        <v>0.100434455408008</v>
      </c>
      <c r="E7096" s="8">
        <f t="shared" si="1"/>
        <v>0.1049147448</v>
      </c>
      <c r="F7096" s="8"/>
    </row>
    <row r="7097">
      <c r="A7097" s="10">
        <v>44819.625</v>
      </c>
      <c r="B7097" s="11">
        <v>239.17</v>
      </c>
      <c r="C7097" s="11">
        <v>298.65858</v>
      </c>
      <c r="D7097" s="11">
        <v>0.19918590652912</v>
      </c>
      <c r="E7097" s="8">
        <f t="shared" si="1"/>
        <v>0.1093275222</v>
      </c>
      <c r="F7097" s="8"/>
    </row>
    <row r="7098">
      <c r="A7098" s="10">
        <v>44819.666666666664</v>
      </c>
      <c r="B7098" s="11">
        <v>238.78</v>
      </c>
      <c r="C7098" s="11">
        <v>299.16146</v>
      </c>
      <c r="D7098" s="11">
        <v>0.201835691001106</v>
      </c>
      <c r="E7098" s="8">
        <f t="shared" si="1"/>
        <v>0.1123389135</v>
      </c>
      <c r="F7098" s="8"/>
    </row>
    <row r="7099">
      <c r="A7099" s="10">
        <v>44819.708333333336</v>
      </c>
      <c r="B7099" s="11">
        <v>257.47</v>
      </c>
      <c r="C7099" s="11">
        <v>303.02365</v>
      </c>
      <c r="D7099" s="11">
        <v>0.150330345502735</v>
      </c>
      <c r="E7099" s="8">
        <f t="shared" si="1"/>
        <v>0.1133505161</v>
      </c>
      <c r="F7099" s="8"/>
    </row>
    <row r="7100">
      <c r="A7100" s="10">
        <v>44819.75</v>
      </c>
      <c r="B7100" s="11">
        <v>273.7</v>
      </c>
      <c r="C7100" s="11">
        <v>308.26112</v>
      </c>
      <c r="D7100" s="11">
        <v>0.112116377180489</v>
      </c>
      <c r="E7100" s="8">
        <f t="shared" si="1"/>
        <v>0.1125531832</v>
      </c>
      <c r="F7100" s="8"/>
    </row>
    <row r="7101">
      <c r="A7101" s="10">
        <v>44819.791666666664</v>
      </c>
      <c r="B7101" s="11">
        <v>279.2</v>
      </c>
      <c r="C7101" s="11">
        <v>312.56048</v>
      </c>
      <c r="D7101" s="11">
        <v>0.106732879345463</v>
      </c>
      <c r="E7101" s="8">
        <f t="shared" si="1"/>
        <v>0.1117049996</v>
      </c>
      <c r="F7101" s="8"/>
    </row>
    <row r="7102">
      <c r="A7102" s="10">
        <v>44819.833333333336</v>
      </c>
      <c r="B7102" s="11">
        <v>293.23</v>
      </c>
      <c r="C7102" s="11">
        <v>316.0685</v>
      </c>
      <c r="D7102" s="11">
        <v>0.0722580706397504</v>
      </c>
      <c r="E7102" s="8">
        <f t="shared" si="1"/>
        <v>0.1095648185</v>
      </c>
      <c r="F7102" s="8"/>
    </row>
    <row r="7103">
      <c r="A7103" s="10">
        <v>44819.875</v>
      </c>
      <c r="B7103" s="11">
        <v>297.27</v>
      </c>
      <c r="C7103" s="11">
        <v>320.62748</v>
      </c>
      <c r="D7103" s="11">
        <v>0.0728492766746007</v>
      </c>
      <c r="E7103" s="8">
        <f t="shared" si="1"/>
        <v>0.1082165737</v>
      </c>
      <c r="F7103" s="8"/>
    </row>
    <row r="7104">
      <c r="A7104" s="10">
        <v>44819.916666666664</v>
      </c>
      <c r="B7104" s="11">
        <v>294.89</v>
      </c>
      <c r="C7104" s="11">
        <v>326.49914</v>
      </c>
      <c r="D7104" s="11">
        <v>0.0968123223846777</v>
      </c>
      <c r="E7104" s="8">
        <f t="shared" si="1"/>
        <v>0.1075785199</v>
      </c>
      <c r="F7104" s="8"/>
    </row>
    <row r="7105">
      <c r="A7105" s="10">
        <v>44819.958333333336</v>
      </c>
      <c r="B7105" s="11">
        <v>284.7</v>
      </c>
      <c r="C7105" s="11">
        <v>332.35647</v>
      </c>
      <c r="D7105" s="11">
        <v>0.143389626204659</v>
      </c>
      <c r="E7105" s="8">
        <f t="shared" si="1"/>
        <v>0.1092671326</v>
      </c>
      <c r="F7105" s="8"/>
    </row>
    <row r="7106">
      <c r="A7106" s="10">
        <v>44817.0</v>
      </c>
      <c r="B7106" s="11">
        <v>373.87</v>
      </c>
      <c r="C7106" s="11">
        <v>366.38341</v>
      </c>
      <c r="D7106" s="11">
        <v>0.0204337581769872</v>
      </c>
      <c r="E7106" s="8">
        <f t="shared" si="1"/>
        <v>0.1033442686</v>
      </c>
      <c r="F7106" s="8"/>
    </row>
    <row r="7107">
      <c r="A7107" s="10">
        <v>44817.041666666664</v>
      </c>
      <c r="B7107" s="11">
        <v>394.76</v>
      </c>
      <c r="C7107" s="11">
        <v>367.97901</v>
      </c>
      <c r="D7107" s="11">
        <v>0.0727785804956646</v>
      </c>
      <c r="E7107" s="8">
        <f t="shared" si="1"/>
        <v>0.1026916934</v>
      </c>
      <c r="F7107" s="8"/>
    </row>
    <row r="7108">
      <c r="A7108" s="10">
        <v>44817.083333333336</v>
      </c>
      <c r="B7108" s="11">
        <v>379.93</v>
      </c>
      <c r="C7108" s="11">
        <v>364.72675</v>
      </c>
      <c r="D7108" s="11">
        <v>0.04168394558392</v>
      </c>
      <c r="E7108" s="8">
        <f t="shared" si="1"/>
        <v>0.1011511858</v>
      </c>
      <c r="F7108" s="8"/>
    </row>
    <row r="7109">
      <c r="A7109" s="10">
        <v>44817.125</v>
      </c>
      <c r="B7109" s="11">
        <v>344.73</v>
      </c>
      <c r="C7109" s="11">
        <v>357.12649</v>
      </c>
      <c r="D7109" s="11">
        <v>0.0347117627706641</v>
      </c>
      <c r="E7109" s="8">
        <f t="shared" si="1"/>
        <v>0.09842332043</v>
      </c>
      <c r="F7109" s="8"/>
    </row>
    <row r="7110">
      <c r="A7110" s="10">
        <v>44817.166666666664</v>
      </c>
      <c r="B7110" s="11">
        <v>316.36</v>
      </c>
      <c r="C7110" s="11">
        <v>347.90002</v>
      </c>
      <c r="D7110" s="11">
        <v>0.0906582874010756</v>
      </c>
      <c r="E7110" s="8">
        <f t="shared" si="1"/>
        <v>0.09867965049</v>
      </c>
      <c r="F7110" s="8"/>
    </row>
    <row r="7111">
      <c r="A7111" s="10">
        <v>44817.208333333336</v>
      </c>
      <c r="B7111" s="11">
        <v>306.43</v>
      </c>
      <c r="C7111" s="11">
        <v>339.42867</v>
      </c>
      <c r="D7111" s="11">
        <v>0.0972182756394738</v>
      </c>
      <c r="E7111" s="8">
        <f t="shared" si="1"/>
        <v>0.09948695323</v>
      </c>
      <c r="F7111" s="8"/>
    </row>
    <row r="7112">
      <c r="A7112" s="10">
        <v>44817.25</v>
      </c>
      <c r="B7112" s="11">
        <v>293.59</v>
      </c>
      <c r="C7112" s="11">
        <v>332.58302</v>
      </c>
      <c r="D7112" s="11">
        <v>0.117242966883877</v>
      </c>
      <c r="E7112" s="8">
        <f t="shared" si="1"/>
        <v>0.1007601674</v>
      </c>
      <c r="F7112" s="8"/>
    </row>
    <row r="7113">
      <c r="A7113" s="10">
        <v>44817.291666666664</v>
      </c>
      <c r="B7113" s="11">
        <v>277.19</v>
      </c>
      <c r="C7113" s="11">
        <v>326.80309</v>
      </c>
      <c r="D7113" s="11">
        <v>0.151813405436282</v>
      </c>
      <c r="E7113" s="8">
        <f t="shared" si="1"/>
        <v>0.10290907</v>
      </c>
      <c r="F7113" s="8"/>
    </row>
    <row r="7114">
      <c r="A7114" s="10">
        <v>44817.333333333336</v>
      </c>
      <c r="B7114" s="11">
        <v>267.24</v>
      </c>
      <c r="C7114" s="11">
        <v>323.21337</v>
      </c>
      <c r="D7114" s="11">
        <v>0.173177767986516</v>
      </c>
      <c r="E7114" s="8">
        <f t="shared" si="1"/>
        <v>0.1057495354</v>
      </c>
      <c r="F7114" s="8"/>
    </row>
    <row r="7115">
      <c r="A7115" s="10">
        <v>44817.375</v>
      </c>
      <c r="B7115" s="11">
        <v>271.31</v>
      </c>
      <c r="C7115" s="11">
        <v>323.36003</v>
      </c>
      <c r="D7115" s="11">
        <v>0.160966183730252</v>
      </c>
      <c r="E7115" s="8">
        <f t="shared" si="1"/>
        <v>0.1075359485</v>
      </c>
      <c r="F7115" s="8"/>
    </row>
    <row r="7116">
      <c r="A7116" s="10">
        <v>44817.416666666664</v>
      </c>
      <c r="B7116" s="11">
        <v>285.64</v>
      </c>
      <c r="C7116" s="11">
        <v>327.59162</v>
      </c>
      <c r="D7116" s="11">
        <v>0.128060723897638</v>
      </c>
      <c r="E7116" s="8">
        <f t="shared" si="1"/>
        <v>0.1077464073</v>
      </c>
      <c r="F7116" s="8"/>
    </row>
    <row r="7117">
      <c r="A7117" s="10">
        <v>44817.458333333336</v>
      </c>
      <c r="B7117" s="11">
        <v>299.22</v>
      </c>
      <c r="C7117" s="11">
        <v>335.18227</v>
      </c>
      <c r="D7117" s="11">
        <v>0.107291683417502</v>
      </c>
      <c r="E7117" s="8">
        <f t="shared" si="1"/>
        <v>0.107759641</v>
      </c>
      <c r="F7117" s="8"/>
    </row>
    <row r="7118">
      <c r="A7118" s="10">
        <v>44817.5</v>
      </c>
      <c r="B7118" s="11">
        <v>310.35</v>
      </c>
      <c r="C7118" s="11">
        <v>342.2254</v>
      </c>
      <c r="D7118" s="11">
        <v>0.0931415377116951</v>
      </c>
      <c r="E7118" s="8">
        <f t="shared" si="1"/>
        <v>0.1087110193</v>
      </c>
      <c r="F7118" s="8"/>
    </row>
    <row r="7119">
      <c r="A7119" s="10">
        <v>44817.541666666664</v>
      </c>
      <c r="B7119" s="11">
        <v>311.97</v>
      </c>
      <c r="C7119" s="11">
        <v>345.74955</v>
      </c>
      <c r="D7119" s="11">
        <v>0.0976994763984507</v>
      </c>
      <c r="E7119" s="8">
        <f t="shared" si="1"/>
        <v>0.1101176378</v>
      </c>
      <c r="F7119" s="8"/>
    </row>
    <row r="7120">
      <c r="A7120" s="10">
        <v>44817.583333333336</v>
      </c>
      <c r="B7120" s="11">
        <v>298.54</v>
      </c>
      <c r="C7120" s="11">
        <v>345.28598</v>
      </c>
      <c r="D7120" s="11">
        <v>0.135383371198564</v>
      </c>
      <c r="E7120" s="8">
        <f t="shared" si="1"/>
        <v>0.1115738426</v>
      </c>
      <c r="F7120" s="8"/>
    </row>
    <row r="7121">
      <c r="A7121" s="10">
        <v>44817.625</v>
      </c>
      <c r="B7121" s="11">
        <v>290.47</v>
      </c>
      <c r="C7121" s="11">
        <v>343.79003</v>
      </c>
      <c r="D7121" s="11">
        <v>0.1550947536204</v>
      </c>
      <c r="E7121" s="8">
        <f t="shared" si="1"/>
        <v>0.1097367112</v>
      </c>
      <c r="F7121" s="8"/>
    </row>
    <row r="7122">
      <c r="A7122" s="10">
        <v>44817.666666666664</v>
      </c>
      <c r="B7122" s="11">
        <v>288.23</v>
      </c>
      <c r="C7122" s="11">
        <v>341.74423</v>
      </c>
      <c r="D7122" s="11">
        <v>0.156591466079763</v>
      </c>
      <c r="E7122" s="8">
        <f t="shared" si="1"/>
        <v>0.1078515352</v>
      </c>
      <c r="F7122" s="8"/>
    </row>
    <row r="7123">
      <c r="A7123" s="10">
        <v>44817.708333333336</v>
      </c>
      <c r="B7123" s="11">
        <v>299.7</v>
      </c>
      <c r="C7123" s="11">
        <v>340.08607</v>
      </c>
      <c r="D7123" s="11">
        <v>0.118752496978191</v>
      </c>
      <c r="E7123" s="8">
        <f t="shared" si="1"/>
        <v>0.1065357915</v>
      </c>
      <c r="F7123" s="8"/>
    </row>
    <row r="7124">
      <c r="A7124" s="10">
        <v>44817.75</v>
      </c>
      <c r="B7124" s="11">
        <v>309.96</v>
      </c>
      <c r="C7124" s="11">
        <v>337.7035</v>
      </c>
      <c r="D7124" s="11">
        <v>0.0821534274889068</v>
      </c>
      <c r="E7124" s="8">
        <f t="shared" si="1"/>
        <v>0.1052873353</v>
      </c>
      <c r="F7124" s="8"/>
    </row>
    <row r="7125">
      <c r="A7125" s="10">
        <v>44817.791666666664</v>
      </c>
      <c r="B7125" s="11">
        <v>317.78</v>
      </c>
      <c r="C7125" s="11">
        <v>334.67448</v>
      </c>
      <c r="D7125" s="11">
        <v>0.050480335399341</v>
      </c>
      <c r="E7125" s="8">
        <f t="shared" si="1"/>
        <v>0.1029434793</v>
      </c>
      <c r="F7125" s="8"/>
    </row>
    <row r="7126">
      <c r="A7126" s="10">
        <v>44817.833333333336</v>
      </c>
      <c r="B7126" s="11">
        <v>320.77</v>
      </c>
      <c r="C7126" s="11">
        <v>332.26187</v>
      </c>
      <c r="D7126" s="11">
        <v>0.0345867854171771</v>
      </c>
      <c r="E7126" s="8">
        <f t="shared" si="1"/>
        <v>0.1013738424</v>
      </c>
      <c r="F7126" s="8"/>
    </row>
    <row r="7127">
      <c r="A7127" s="10">
        <v>44817.875</v>
      </c>
      <c r="B7127" s="11">
        <v>320.09</v>
      </c>
      <c r="C7127" s="11">
        <v>332.12326</v>
      </c>
      <c r="D7127" s="11">
        <v>0.0362313076175394</v>
      </c>
      <c r="E7127" s="8">
        <f t="shared" si="1"/>
        <v>0.09984809366</v>
      </c>
      <c r="F7127" s="8"/>
    </row>
    <row r="7128">
      <c r="A7128" s="10">
        <v>44817.916666666664</v>
      </c>
      <c r="B7128" s="11">
        <v>317.65</v>
      </c>
      <c r="C7128" s="11">
        <v>334.79209</v>
      </c>
      <c r="D7128" s="11">
        <v>0.0512021953684748</v>
      </c>
      <c r="E7128" s="8">
        <f t="shared" si="1"/>
        <v>0.0979476717</v>
      </c>
      <c r="F7128" s="8"/>
    </row>
    <row r="7129">
      <c r="A7129" s="10">
        <v>44817.958333333336</v>
      </c>
      <c r="B7129" s="11">
        <v>317.34</v>
      </c>
      <c r="C7129" s="11">
        <v>339.40604</v>
      </c>
      <c r="D7129" s="11">
        <v>0.0650136927439477</v>
      </c>
      <c r="E7129" s="8">
        <f t="shared" si="1"/>
        <v>0.09468200781</v>
      </c>
      <c r="F7129" s="8"/>
    </row>
    <row r="7130">
      <c r="A7130" s="10">
        <v>44818.0</v>
      </c>
      <c r="B7130" s="11">
        <v>322.17</v>
      </c>
      <c r="C7130" s="11">
        <v>357.47962</v>
      </c>
      <c r="D7130" s="11">
        <v>0.0987737986294155</v>
      </c>
      <c r="E7130" s="8">
        <f t="shared" si="1"/>
        <v>0.09794617616</v>
      </c>
      <c r="F7130" s="8"/>
    </row>
    <row r="7131">
      <c r="A7131" s="10">
        <v>44818.041666666664</v>
      </c>
      <c r="B7131" s="11">
        <v>337.51</v>
      </c>
      <c r="C7131" s="11">
        <v>347.99718</v>
      </c>
      <c r="D7131" s="11">
        <v>0.0301358189166935</v>
      </c>
      <c r="E7131" s="8">
        <f t="shared" si="1"/>
        <v>0.09616939443</v>
      </c>
      <c r="F7131" s="8"/>
    </row>
    <row r="7132">
      <c r="A7132" s="10">
        <v>44818.083333333336</v>
      </c>
      <c r="B7132" s="11">
        <v>324.93</v>
      </c>
      <c r="C7132" s="11">
        <v>331.3394</v>
      </c>
      <c r="D7132" s="11">
        <v>0.0193439114092679</v>
      </c>
      <c r="E7132" s="8">
        <f t="shared" si="1"/>
        <v>0.09523855967</v>
      </c>
      <c r="F7132" s="8"/>
    </row>
    <row r="7133">
      <c r="A7133" s="10">
        <v>44818.125</v>
      </c>
      <c r="B7133" s="11">
        <v>300.84</v>
      </c>
      <c r="C7133" s="11">
        <v>311.4451</v>
      </c>
      <c r="D7133" s="11">
        <v>0.0340512661782126</v>
      </c>
      <c r="E7133" s="8">
        <f t="shared" si="1"/>
        <v>0.09521103898</v>
      </c>
      <c r="F7133" s="8"/>
    </row>
    <row r="7134">
      <c r="A7134" s="10">
        <v>44818.166666666664</v>
      </c>
      <c r="B7134" s="11">
        <v>275.91</v>
      </c>
      <c r="C7134" s="11">
        <v>292.46823</v>
      </c>
      <c r="D7134" s="11">
        <v>0.056615482645756</v>
      </c>
      <c r="E7134" s="8">
        <f t="shared" si="1"/>
        <v>0.09379258878</v>
      </c>
      <c r="F7134" s="8"/>
    </row>
    <row r="7135">
      <c r="A7135" s="10">
        <v>44818.208333333336</v>
      </c>
      <c r="B7135" s="11">
        <v>263.54</v>
      </c>
      <c r="C7135" s="11">
        <v>277.54956</v>
      </c>
      <c r="D7135" s="11">
        <v>0.0504758861804715</v>
      </c>
      <c r="E7135" s="8">
        <f t="shared" si="1"/>
        <v>0.09184498922</v>
      </c>
      <c r="F7135" s="8"/>
    </row>
    <row r="7136">
      <c r="A7136" s="10">
        <v>44818.25</v>
      </c>
      <c r="B7136" s="11">
        <v>256.41</v>
      </c>
      <c r="C7136" s="11">
        <v>267.89415</v>
      </c>
      <c r="D7136" s="11">
        <v>0.0428682373243312</v>
      </c>
      <c r="E7136" s="8">
        <f t="shared" si="1"/>
        <v>0.08874604216</v>
      </c>
      <c r="F7136" s="8"/>
    </row>
    <row r="7137">
      <c r="A7137" s="10">
        <v>44818.291666666664</v>
      </c>
      <c r="B7137" s="11">
        <v>253.35</v>
      </c>
      <c r="C7137" s="11">
        <v>261.99353</v>
      </c>
      <c r="D7137" s="11">
        <v>0.0329913872300587</v>
      </c>
      <c r="E7137" s="8">
        <f t="shared" si="1"/>
        <v>0.08379512473</v>
      </c>
      <c r="F7137" s="8"/>
    </row>
    <row r="7138">
      <c r="A7138" s="10">
        <v>44818.333333333336</v>
      </c>
      <c r="B7138" s="11">
        <v>252.7</v>
      </c>
      <c r="C7138" s="11">
        <v>260.13669</v>
      </c>
      <c r="D7138" s="11">
        <v>0.02858762445236</v>
      </c>
      <c r="E7138" s="8">
        <f t="shared" si="1"/>
        <v>0.07777053542</v>
      </c>
      <c r="F7138" s="8"/>
    </row>
    <row r="7139">
      <c r="A7139" s="10">
        <v>44818.375</v>
      </c>
      <c r="B7139" s="11">
        <v>255.73</v>
      </c>
      <c r="C7139" s="11">
        <v>262.96229</v>
      </c>
      <c r="D7139" s="11">
        <v>0.0275031450326965</v>
      </c>
      <c r="E7139" s="8">
        <f t="shared" si="1"/>
        <v>0.07220957547</v>
      </c>
      <c r="F7139" s="8"/>
    </row>
    <row r="7140">
      <c r="A7140" s="10">
        <v>44818.416666666664</v>
      </c>
      <c r="B7140" s="11">
        <v>259.73</v>
      </c>
      <c r="C7140" s="11">
        <v>269.60941</v>
      </c>
      <c r="D7140" s="11">
        <v>0.0366434168599679</v>
      </c>
      <c r="E7140" s="8">
        <f t="shared" si="1"/>
        <v>0.06840052101</v>
      </c>
      <c r="F7140" s="8"/>
    </row>
    <row r="7141">
      <c r="A7141" s="10">
        <v>44818.458333333336</v>
      </c>
      <c r="B7141" s="11">
        <v>273.47</v>
      </c>
      <c r="C7141" s="11">
        <v>278.60229</v>
      </c>
      <c r="D7141" s="11">
        <v>0.0184215643022889</v>
      </c>
      <c r="E7141" s="8">
        <f t="shared" si="1"/>
        <v>0.06469759938</v>
      </c>
      <c r="F7141" s="8"/>
    </row>
    <row r="7142">
      <c r="A7142" s="10">
        <v>44818.5</v>
      </c>
      <c r="B7142" s="11">
        <v>290.45</v>
      </c>
      <c r="C7142" s="11">
        <v>285.94546</v>
      </c>
      <c r="D7142" s="11">
        <v>0.0157531439736793</v>
      </c>
      <c r="E7142" s="8">
        <f t="shared" si="1"/>
        <v>0.06147308298</v>
      </c>
      <c r="F7142" s="8"/>
    </row>
    <row r="7143">
      <c r="A7143" s="10">
        <v>44818.541666666664</v>
      </c>
      <c r="B7143" s="11">
        <v>295.49</v>
      </c>
      <c r="C7143" s="11">
        <v>288.46414</v>
      </c>
      <c r="D7143" s="11">
        <v>0.0243560950071645</v>
      </c>
      <c r="E7143" s="8">
        <f t="shared" si="1"/>
        <v>0.05841710875</v>
      </c>
      <c r="F7143" s="8"/>
    </row>
    <row r="7144">
      <c r="A7144" s="10">
        <v>44818.583333333336</v>
      </c>
      <c r="B7144" s="11">
        <v>287.8</v>
      </c>
      <c r="C7144" s="11">
        <v>286.66531</v>
      </c>
      <c r="D7144" s="11">
        <v>0.00395823966283201</v>
      </c>
      <c r="E7144" s="8">
        <f t="shared" si="1"/>
        <v>0.0529410616</v>
      </c>
      <c r="F7144" s="8"/>
    </row>
    <row r="7145">
      <c r="A7145" s="10">
        <v>44818.625</v>
      </c>
      <c r="B7145" s="11">
        <v>267.47</v>
      </c>
      <c r="C7145" s="11">
        <v>284.84457</v>
      </c>
      <c r="D7145" s="11">
        <v>0.0609966691659242</v>
      </c>
      <c r="E7145" s="8">
        <f t="shared" si="1"/>
        <v>0.04902030809</v>
      </c>
      <c r="F7145" s="8"/>
    </row>
    <row r="7146">
      <c r="A7146" s="10">
        <v>44818.666666666664</v>
      </c>
      <c r="B7146" s="11">
        <v>255.27</v>
      </c>
      <c r="C7146" s="11">
        <v>283.34202</v>
      </c>
      <c r="D7146" s="11">
        <v>0.0990746801339243</v>
      </c>
      <c r="E7146" s="8">
        <f t="shared" si="1"/>
        <v>0.04662377534</v>
      </c>
      <c r="F7146" s="8"/>
    </row>
    <row r="7147">
      <c r="A7147" s="10">
        <v>44818.708333333336</v>
      </c>
      <c r="B7147" s="11">
        <v>257.0</v>
      </c>
      <c r="C7147" s="11">
        <v>284.38508</v>
      </c>
      <c r="D7147" s="11">
        <v>0.0962957691029361</v>
      </c>
      <c r="E7147" s="8">
        <f t="shared" si="1"/>
        <v>0.04568807834</v>
      </c>
      <c r="F7147" s="8"/>
    </row>
    <row r="7148">
      <c r="A7148" s="10">
        <v>44818.75</v>
      </c>
      <c r="B7148" s="11">
        <v>257.68</v>
      </c>
      <c r="C7148" s="11">
        <v>287.36697</v>
      </c>
      <c r="D7148" s="11">
        <v>0.103306827503522</v>
      </c>
      <c r="E7148" s="8">
        <f t="shared" si="1"/>
        <v>0.04656947001</v>
      </c>
      <c r="F7148" s="8"/>
    </row>
    <row r="7149">
      <c r="A7149" s="10">
        <v>44818.791666666664</v>
      </c>
      <c r="B7149" s="11">
        <v>260.71</v>
      </c>
      <c r="C7149" s="11">
        <v>290.01466</v>
      </c>
      <c r="D7149" s="11">
        <v>0.101045443702742</v>
      </c>
      <c r="E7149" s="8">
        <f t="shared" si="1"/>
        <v>0.04867634952</v>
      </c>
      <c r="F7149" s="8"/>
    </row>
    <row r="7150">
      <c r="A7150" s="10">
        <v>44818.833333333336</v>
      </c>
      <c r="B7150" s="11">
        <v>263.35</v>
      </c>
      <c r="C7150" s="11">
        <v>292.76876</v>
      </c>
      <c r="D7150" s="11">
        <v>0.100484628209649</v>
      </c>
      <c r="E7150" s="8">
        <f t="shared" si="1"/>
        <v>0.05142209297</v>
      </c>
      <c r="F7150" s="8"/>
    </row>
    <row r="7151">
      <c r="A7151" s="10">
        <v>44818.875</v>
      </c>
      <c r="B7151" s="11">
        <v>272.29</v>
      </c>
      <c r="C7151" s="11">
        <v>297.47467</v>
      </c>
      <c r="D7151" s="11">
        <v>0.0846615612683929</v>
      </c>
      <c r="E7151" s="8">
        <f t="shared" si="1"/>
        <v>0.05344002021</v>
      </c>
      <c r="F7151" s="8"/>
    </row>
    <row r="7152">
      <c r="A7152" s="10">
        <v>44818.916666666664</v>
      </c>
      <c r="B7152" s="11">
        <v>275.85</v>
      </c>
      <c r="C7152" s="11">
        <v>304.29564</v>
      </c>
      <c r="D7152" s="11">
        <v>0.0934802746434354</v>
      </c>
      <c r="E7152" s="8">
        <f t="shared" si="1"/>
        <v>0.05520160684</v>
      </c>
      <c r="F7152" s="8"/>
    </row>
    <row r="7153">
      <c r="A7153" s="10">
        <v>44818.958333333336</v>
      </c>
      <c r="B7153" s="11">
        <v>285.54</v>
      </c>
      <c r="C7153" s="11">
        <v>311.90856</v>
      </c>
      <c r="D7153" s="11">
        <v>0.0845393919294808</v>
      </c>
      <c r="E7153" s="8">
        <f t="shared" si="1"/>
        <v>0.05601517764</v>
      </c>
      <c r="F7153" s="8"/>
    </row>
    <row r="7154">
      <c r="A7154" s="10">
        <v>44819.0</v>
      </c>
      <c r="B7154" s="11">
        <v>294.42</v>
      </c>
      <c r="C7154" s="11">
        <v>351.82166</v>
      </c>
      <c r="D7154" s="11">
        <v>0.163155560120999</v>
      </c>
      <c r="E7154" s="8">
        <f t="shared" si="1"/>
        <v>0.05869775104</v>
      </c>
      <c r="F7154" s="8"/>
    </row>
    <row r="7155">
      <c r="A7155" s="10">
        <v>44819.041666666664</v>
      </c>
      <c r="B7155" s="11">
        <v>314.94</v>
      </c>
      <c r="C7155" s="11">
        <v>345.40545</v>
      </c>
      <c r="D7155" s="11">
        <v>0.0882019956546718</v>
      </c>
      <c r="E7155" s="8">
        <f t="shared" si="1"/>
        <v>0.06111717507</v>
      </c>
      <c r="F7155" s="8"/>
    </row>
    <row r="7156">
      <c r="A7156" s="10">
        <v>44819.083333333336</v>
      </c>
      <c r="B7156" s="11">
        <v>307.07</v>
      </c>
      <c r="C7156" s="11">
        <v>333.433</v>
      </c>
      <c r="D7156" s="11">
        <v>0.0790653594575222</v>
      </c>
      <c r="E7156" s="8">
        <f t="shared" si="1"/>
        <v>0.06360556874</v>
      </c>
      <c r="F7156" s="8"/>
    </row>
    <row r="7157">
      <c r="A7157" s="10">
        <v>44819.125</v>
      </c>
      <c r="B7157" s="11">
        <v>285.78</v>
      </c>
      <c r="C7157" s="11">
        <v>318.4134</v>
      </c>
      <c r="D7157" s="11">
        <v>0.102487520939759</v>
      </c>
      <c r="E7157" s="8">
        <f t="shared" si="1"/>
        <v>0.06645707935</v>
      </c>
      <c r="F7157" s="8"/>
    </row>
    <row r="7158">
      <c r="A7158" s="10">
        <v>44819.166666666664</v>
      </c>
      <c r="B7158" s="11">
        <v>277.4</v>
      </c>
      <c r="C7158" s="11">
        <v>304.16262</v>
      </c>
      <c r="D7158" s="11">
        <v>0.0879878664906293</v>
      </c>
      <c r="E7158" s="8">
        <f t="shared" si="1"/>
        <v>0.06776426201</v>
      </c>
      <c r="F7158" s="8"/>
    </row>
    <row r="7159">
      <c r="A7159" s="10">
        <v>44819.208333333336</v>
      </c>
      <c r="B7159" s="11">
        <v>269.53</v>
      </c>
      <c r="C7159" s="11">
        <v>293.36181</v>
      </c>
      <c r="D7159" s="11">
        <v>0.0812369203748777</v>
      </c>
      <c r="E7159" s="8">
        <f t="shared" si="1"/>
        <v>0.06904597177</v>
      </c>
      <c r="F7159" s="8"/>
    </row>
    <row r="7160">
      <c r="A7160" s="10">
        <v>44819.25</v>
      </c>
      <c r="B7160" s="11">
        <v>261.1</v>
      </c>
      <c r="C7160" s="11">
        <v>287.14573</v>
      </c>
      <c r="D7160" s="11">
        <v>0.0907056148806391</v>
      </c>
      <c r="E7160" s="8">
        <f t="shared" si="1"/>
        <v>0.07103919584</v>
      </c>
      <c r="F7160" s="8"/>
    </row>
    <row r="7161">
      <c r="A7161" s="10">
        <v>44819.291666666664</v>
      </c>
      <c r="B7161" s="11">
        <v>253.68</v>
      </c>
      <c r="C7161" s="11">
        <v>284.48917</v>
      </c>
      <c r="D7161" s="11">
        <v>0.108296459932024</v>
      </c>
      <c r="E7161" s="8">
        <f t="shared" si="1"/>
        <v>0.0741769072</v>
      </c>
      <c r="F7161" s="8"/>
    </row>
    <row r="7162">
      <c r="A7162" s="10">
        <v>44819.333333333336</v>
      </c>
      <c r="B7162" s="11">
        <v>251.26</v>
      </c>
      <c r="C7162" s="11">
        <v>285.3339</v>
      </c>
      <c r="D7162" s="11">
        <v>0.119417636670581</v>
      </c>
      <c r="E7162" s="8">
        <f t="shared" si="1"/>
        <v>0.07796149104</v>
      </c>
      <c r="F7162" s="8"/>
    </row>
    <row r="7163">
      <c r="A7163" s="10">
        <v>44819.375</v>
      </c>
      <c r="B7163" s="11">
        <v>249.55</v>
      </c>
      <c r="C7163" s="11">
        <v>289.44616</v>
      </c>
      <c r="D7163" s="11">
        <v>0.137836204149331</v>
      </c>
      <c r="E7163" s="8">
        <f t="shared" si="1"/>
        <v>0.08255870184</v>
      </c>
      <c r="F7163" s="8"/>
    </row>
    <row r="7164">
      <c r="A7164" s="10">
        <v>44819.416666666664</v>
      </c>
      <c r="B7164" s="11">
        <v>252.88</v>
      </c>
      <c r="C7164" s="11">
        <v>296.33092</v>
      </c>
      <c r="D7164" s="11">
        <v>0.146629720584001</v>
      </c>
      <c r="E7164" s="8">
        <f t="shared" si="1"/>
        <v>0.08714146449</v>
      </c>
      <c r="F7164" s="8"/>
    </row>
    <row r="7165">
      <c r="A7165" s="10">
        <v>44819.458333333336</v>
      </c>
      <c r="B7165" s="11">
        <v>264.03</v>
      </c>
      <c r="C7165" s="11">
        <v>304.83682</v>
      </c>
      <c r="D7165" s="11">
        <v>0.133864472146114</v>
      </c>
      <c r="E7165" s="8">
        <f t="shared" si="1"/>
        <v>0.09195158565</v>
      </c>
      <c r="F7165" s="8"/>
    </row>
    <row r="7166">
      <c r="A7166" s="10">
        <v>44819.5</v>
      </c>
      <c r="B7166" s="11">
        <v>279.87</v>
      </c>
      <c r="C7166" s="11">
        <v>311.14037</v>
      </c>
      <c r="D7166" s="11">
        <v>0.100502451674785</v>
      </c>
      <c r="E7166" s="8">
        <f t="shared" si="1"/>
        <v>0.09548280681</v>
      </c>
      <c r="F7166" s="8"/>
    </row>
    <row r="7167">
      <c r="A7167" s="10">
        <v>44819.541666666664</v>
      </c>
      <c r="B7167" s="11">
        <v>282.8</v>
      </c>
      <c r="C7167" s="11">
        <v>313.16815</v>
      </c>
      <c r="D7167" s="11">
        <v>0.0969707487814454</v>
      </c>
      <c r="E7167" s="8">
        <f t="shared" si="1"/>
        <v>0.09850841738</v>
      </c>
      <c r="F7167" s="8"/>
    </row>
    <row r="7168">
      <c r="A7168" s="10">
        <v>44819.583333333336</v>
      </c>
      <c r="B7168" s="11">
        <v>269.74</v>
      </c>
      <c r="C7168" s="11">
        <v>312.26353</v>
      </c>
      <c r="D7168" s="11">
        <v>0.136178342696631</v>
      </c>
      <c r="E7168" s="8">
        <f t="shared" si="1"/>
        <v>0.1040175883</v>
      </c>
      <c r="F7168" s="8"/>
    </row>
    <row r="7169">
      <c r="A7169" s="10">
        <v>44819.625</v>
      </c>
      <c r="B7169" s="11">
        <v>239.17</v>
      </c>
      <c r="C7169" s="11">
        <v>312.60141</v>
      </c>
      <c r="D7169" s="11">
        <v>0.234904282741399</v>
      </c>
      <c r="E7169" s="8">
        <f t="shared" si="1"/>
        <v>0.1112637389</v>
      </c>
      <c r="F7169" s="8"/>
    </row>
    <row r="7170">
      <c r="A7170" s="10">
        <v>44819.666666666664</v>
      </c>
      <c r="B7170" s="11">
        <v>238.78</v>
      </c>
      <c r="C7170" s="11">
        <v>314.14022</v>
      </c>
      <c r="D7170" s="11">
        <v>0.239893573640459</v>
      </c>
      <c r="E7170" s="8">
        <f t="shared" si="1"/>
        <v>0.1171311928</v>
      </c>
      <c r="F7170" s="8"/>
    </row>
    <row r="7171">
      <c r="A7171" s="10">
        <v>44819.708333333336</v>
      </c>
      <c r="B7171" s="11">
        <v>257.47</v>
      </c>
      <c r="C7171" s="11">
        <v>317.99563</v>
      </c>
      <c r="D7171" s="11">
        <v>0.190334785418277</v>
      </c>
      <c r="E7171" s="8">
        <f t="shared" si="1"/>
        <v>0.1210494852</v>
      </c>
      <c r="F7171" s="8"/>
    </row>
    <row r="7172">
      <c r="A7172" s="10">
        <v>44819.75</v>
      </c>
      <c r="B7172" s="11">
        <v>273.7</v>
      </c>
      <c r="C7172" s="11">
        <v>322.45899</v>
      </c>
      <c r="D7172" s="11">
        <v>0.151209894938888</v>
      </c>
      <c r="E7172" s="8">
        <f t="shared" si="1"/>
        <v>0.1230454463</v>
      </c>
      <c r="F7172" s="8"/>
    </row>
    <row r="7173">
      <c r="A7173" s="10">
        <v>44819.791666666664</v>
      </c>
      <c r="B7173" s="11">
        <v>279.2</v>
      </c>
      <c r="C7173" s="11">
        <v>326.11254</v>
      </c>
      <c r="D7173" s="11">
        <v>0.143853836470072</v>
      </c>
      <c r="E7173" s="8">
        <f t="shared" si="1"/>
        <v>0.1248291293</v>
      </c>
      <c r="F7173" s="8"/>
    </row>
    <row r="7174">
      <c r="A7174" s="10">
        <v>44819.833333333336</v>
      </c>
      <c r="B7174" s="11">
        <v>293.23</v>
      </c>
      <c r="C7174" s="11">
        <v>329.46016</v>
      </c>
      <c r="D7174" s="11">
        <v>0.109968258377583</v>
      </c>
      <c r="E7174" s="8">
        <f t="shared" si="1"/>
        <v>0.1252242806</v>
      </c>
      <c r="F7174" s="8"/>
    </row>
    <row r="7175">
      <c r="A7175" s="10">
        <v>44819.875</v>
      </c>
      <c r="B7175" s="11">
        <v>297.27</v>
      </c>
      <c r="C7175" s="11">
        <v>333.66634</v>
      </c>
      <c r="D7175" s="11">
        <v>0.109080046851594</v>
      </c>
      <c r="E7175" s="8">
        <f t="shared" si="1"/>
        <v>0.1262417175</v>
      </c>
      <c r="F7175" s="8"/>
    </row>
    <row r="7176">
      <c r="A7176" s="10">
        <v>44819.916666666664</v>
      </c>
      <c r="B7176" s="11">
        <v>294.89</v>
      </c>
      <c r="C7176" s="11">
        <v>338.52158</v>
      </c>
      <c r="D7176" s="11">
        <v>0.128888622107931</v>
      </c>
      <c r="E7176" s="8">
        <f t="shared" si="1"/>
        <v>0.1277170653</v>
      </c>
      <c r="F7176" s="8"/>
    </row>
    <row r="7177">
      <c r="A7177" s="10">
        <v>44819.958333333336</v>
      </c>
      <c r="B7177" s="11">
        <v>284.7</v>
      </c>
      <c r="C7177" s="11">
        <v>342.77089</v>
      </c>
      <c r="D7177" s="11">
        <v>0.16941604930337</v>
      </c>
      <c r="E7177" s="8">
        <f t="shared" si="1"/>
        <v>0.1312535927</v>
      </c>
      <c r="F7177" s="8"/>
    </row>
    <row r="7178">
      <c r="A7178" s="10">
        <v>44820.0</v>
      </c>
      <c r="B7178" s="11">
        <v>290.17</v>
      </c>
      <c r="C7178" s="11">
        <v>354.02763</v>
      </c>
      <c r="D7178" s="11">
        <v>0.180374706912</v>
      </c>
      <c r="E7178" s="8">
        <f t="shared" si="1"/>
        <v>0.1319710571</v>
      </c>
      <c r="F7178" s="8"/>
    </row>
    <row r="7179">
      <c r="A7179" s="10">
        <v>44820.041666666664</v>
      </c>
      <c r="B7179" s="11">
        <v>318.84</v>
      </c>
      <c r="C7179" s="11">
        <v>345.92877</v>
      </c>
      <c r="D7179" s="11">
        <v>0.0783073636806791</v>
      </c>
      <c r="E7179" s="8">
        <f t="shared" si="1"/>
        <v>0.1315587808</v>
      </c>
      <c r="F7179" s="8"/>
    </row>
    <row r="7180">
      <c r="A7180" s="10">
        <v>44820.083333333336</v>
      </c>
      <c r="B7180" s="11">
        <v>313.2</v>
      </c>
      <c r="C7180" s="11">
        <v>330.59055</v>
      </c>
      <c r="D7180" s="11">
        <v>0.0526044982229528</v>
      </c>
      <c r="E7180" s="8">
        <f t="shared" si="1"/>
        <v>0.1304562449</v>
      </c>
      <c r="F7180" s="8"/>
    </row>
    <row r="7181">
      <c r="A7181" s="10">
        <v>44820.125</v>
      </c>
      <c r="B7181" s="11">
        <v>294.5</v>
      </c>
      <c r="C7181" s="11">
        <v>311.06792</v>
      </c>
      <c r="D7181" s="11">
        <v>0.0532614227786652</v>
      </c>
      <c r="E7181" s="8">
        <f t="shared" si="1"/>
        <v>0.1284051575</v>
      </c>
      <c r="F7181" s="8"/>
    </row>
    <row r="7182">
      <c r="A7182" s="10">
        <v>44820.166666666664</v>
      </c>
      <c r="B7182" s="11">
        <v>273.91</v>
      </c>
      <c r="C7182" s="11">
        <v>291.89969</v>
      </c>
      <c r="D7182" s="11">
        <v>0.0616296988873129</v>
      </c>
      <c r="E7182" s="8">
        <f t="shared" si="1"/>
        <v>0.1273069005</v>
      </c>
      <c r="F7182" s="8"/>
    </row>
    <row r="7183">
      <c r="A7183" s="10">
        <v>44820.208333333336</v>
      </c>
      <c r="B7183" s="11">
        <v>260.79</v>
      </c>
      <c r="C7183" s="11">
        <v>276.51367</v>
      </c>
      <c r="D7183" s="11">
        <v>0.0568639879540131</v>
      </c>
      <c r="E7183" s="8">
        <f t="shared" si="1"/>
        <v>0.1262913617</v>
      </c>
      <c r="F7183" s="8"/>
    </row>
    <row r="7184">
      <c r="A7184" s="10">
        <v>44820.25</v>
      </c>
      <c r="B7184" s="11">
        <v>251.91</v>
      </c>
      <c r="C7184" s="11">
        <v>266.22588</v>
      </c>
      <c r="D7184" s="11">
        <v>0.0537734347990511</v>
      </c>
      <c r="E7184" s="8">
        <f t="shared" si="1"/>
        <v>0.1247525208</v>
      </c>
      <c r="F7184" s="8"/>
    </row>
    <row r="7185">
      <c r="A7185" s="10">
        <v>44820.291666666664</v>
      </c>
      <c r="B7185" s="11">
        <v>243.56</v>
      </c>
      <c r="C7185" s="11">
        <v>259.42526</v>
      </c>
      <c r="D7185" s="11">
        <v>0.0611554171710186</v>
      </c>
      <c r="E7185" s="8">
        <f t="shared" si="1"/>
        <v>0.1227883107</v>
      </c>
      <c r="F7185" s="8"/>
    </row>
    <row r="7186">
      <c r="A7186" s="10">
        <v>44820.333333333336</v>
      </c>
      <c r="B7186" s="11">
        <v>239.0</v>
      </c>
      <c r="C7186" s="11">
        <v>256.46254</v>
      </c>
      <c r="D7186" s="11">
        <v>0.0680900220359667</v>
      </c>
      <c r="E7186" s="8">
        <f t="shared" si="1"/>
        <v>0.1206496601</v>
      </c>
      <c r="F7186" s="8"/>
    </row>
    <row r="7187">
      <c r="A7187" s="10">
        <v>44820.375</v>
      </c>
      <c r="B7187" s="11">
        <v>239.63</v>
      </c>
      <c r="C7187" s="11">
        <v>258.10448</v>
      </c>
      <c r="D7187" s="11">
        <v>0.0715775255044005</v>
      </c>
      <c r="E7187" s="8">
        <f t="shared" si="1"/>
        <v>0.1178888818</v>
      </c>
      <c r="F7187" s="8"/>
    </row>
    <row r="7188">
      <c r="A7188" s="10">
        <v>44820.416666666664</v>
      </c>
      <c r="B7188" s="11">
        <v>249.48</v>
      </c>
      <c r="C7188" s="11">
        <v>263.88774</v>
      </c>
      <c r="D7188" s="11">
        <v>0.0545979892813512</v>
      </c>
      <c r="E7188" s="8">
        <f t="shared" si="1"/>
        <v>0.1140542263</v>
      </c>
      <c r="F7188" s="8"/>
    </row>
    <row r="7189">
      <c r="A7189" s="10">
        <v>44820.458333333336</v>
      </c>
      <c r="B7189" s="11">
        <v>264.27</v>
      </c>
      <c r="C7189" s="11">
        <v>272.77899</v>
      </c>
      <c r="D7189" s="11">
        <v>0.0311937147358747</v>
      </c>
      <c r="E7189" s="8">
        <f t="shared" si="1"/>
        <v>0.1097762781</v>
      </c>
      <c r="F7189" s="8"/>
    </row>
    <row r="7190">
      <c r="A7190" s="10">
        <v>44820.5</v>
      </c>
      <c r="B7190" s="11">
        <v>280.75</v>
      </c>
      <c r="C7190" s="11">
        <v>281.18661</v>
      </c>
      <c r="D7190" s="11">
        <v>0.00155274107824683</v>
      </c>
      <c r="E7190" s="8">
        <f t="shared" si="1"/>
        <v>0.1056533735</v>
      </c>
      <c r="F7190" s="8"/>
    </row>
    <row r="7191">
      <c r="A7191" s="10">
        <v>44820.541666666664</v>
      </c>
      <c r="B7191" s="11">
        <v>286.56</v>
      </c>
      <c r="C7191" s="11">
        <v>285.91399</v>
      </c>
      <c r="D7191" s="11">
        <v>0.00225945571953296</v>
      </c>
      <c r="E7191" s="8">
        <f t="shared" si="1"/>
        <v>0.1017070696</v>
      </c>
      <c r="F7191" s="8"/>
    </row>
    <row r="7192">
      <c r="A7192" s="10">
        <v>44820.583333333336</v>
      </c>
      <c r="B7192" s="11">
        <v>278.11</v>
      </c>
      <c r="C7192" s="11">
        <v>287.10554</v>
      </c>
      <c r="D7192" s="11">
        <v>0.0313318231337507</v>
      </c>
      <c r="E7192" s="8">
        <f t="shared" si="1"/>
        <v>0.09733846466</v>
      </c>
      <c r="F7192" s="8"/>
    </row>
    <row r="7193">
      <c r="A7193" s="10">
        <v>44820.625</v>
      </c>
      <c r="B7193" s="11">
        <v>250.01</v>
      </c>
      <c r="C7193" s="11">
        <v>288.18141</v>
      </c>
      <c r="D7193" s="11">
        <v>0.132456184456867</v>
      </c>
      <c r="E7193" s="8">
        <f t="shared" si="1"/>
        <v>0.09306979389</v>
      </c>
      <c r="F7193" s="8"/>
    </row>
    <row r="7194">
      <c r="A7194" s="10">
        <v>44820.666666666664</v>
      </c>
      <c r="B7194" s="11">
        <v>243.35</v>
      </c>
      <c r="C7194" s="11">
        <v>289.30603</v>
      </c>
      <c r="D7194" s="11">
        <v>0.158849195089366</v>
      </c>
      <c r="E7194" s="8">
        <f t="shared" si="1"/>
        <v>0.08969294479</v>
      </c>
      <c r="F7194" s="8"/>
    </row>
    <row r="7195">
      <c r="A7195" s="10">
        <v>44820.708333333336</v>
      </c>
      <c r="B7195" s="11">
        <v>257.86</v>
      </c>
      <c r="C7195" s="11">
        <v>292.99718</v>
      </c>
      <c r="D7195" s="11">
        <v>0.119923270251269</v>
      </c>
      <c r="E7195" s="8">
        <f t="shared" si="1"/>
        <v>0.08675913166</v>
      </c>
      <c r="F7195" s="8"/>
    </row>
    <row r="7196">
      <c r="A7196" s="10">
        <v>44820.75</v>
      </c>
      <c r="B7196" s="11">
        <v>272.29</v>
      </c>
      <c r="C7196" s="11">
        <v>298.24721</v>
      </c>
      <c r="D7196" s="11">
        <v>0.0870325325088539</v>
      </c>
      <c r="E7196" s="8">
        <f t="shared" si="1"/>
        <v>0.08408507489</v>
      </c>
      <c r="F7196" s="8"/>
    </row>
    <row r="7197">
      <c r="A7197" s="10">
        <v>44820.791666666664</v>
      </c>
      <c r="B7197" s="11">
        <v>283.84</v>
      </c>
      <c r="C7197" s="11">
        <v>302.34611</v>
      </c>
      <c r="D7197" s="11">
        <v>0.0612083615033116</v>
      </c>
      <c r="E7197" s="8">
        <f t="shared" si="1"/>
        <v>0.08064151343</v>
      </c>
      <c r="F7197" s="8"/>
    </row>
    <row r="7198">
      <c r="A7198" s="10">
        <v>44820.833333333336</v>
      </c>
      <c r="B7198" s="11">
        <v>290.85</v>
      </c>
      <c r="C7198" s="11">
        <v>305.23695</v>
      </c>
      <c r="D7198" s="11">
        <v>0.0471337103846698</v>
      </c>
      <c r="E7198" s="8">
        <f t="shared" si="1"/>
        <v>0.07802340726</v>
      </c>
      <c r="F7198" s="8"/>
    </row>
    <row r="7199">
      <c r="A7199" s="10">
        <v>44820.875</v>
      </c>
      <c r="B7199" s="11">
        <v>293.83</v>
      </c>
      <c r="C7199" s="11">
        <v>309.13161</v>
      </c>
      <c r="D7199" s="11">
        <v>0.0494986908650333</v>
      </c>
      <c r="E7199" s="8">
        <f t="shared" si="1"/>
        <v>0.07554085077</v>
      </c>
      <c r="F7199" s="8"/>
    </row>
    <row r="7200">
      <c r="A7200" s="10">
        <v>44820.916666666664</v>
      </c>
      <c r="B7200" s="11">
        <v>295.85</v>
      </c>
      <c r="C7200" s="11">
        <v>314.89823</v>
      </c>
      <c r="D7200" s="11">
        <v>0.0604901145363693</v>
      </c>
      <c r="E7200" s="8">
        <f t="shared" si="1"/>
        <v>0.07269091295</v>
      </c>
      <c r="F7200" s="8"/>
    </row>
    <row r="7201">
      <c r="A7201" s="10">
        <v>44820.958333333336</v>
      </c>
      <c r="B7201" s="11">
        <v>291.08</v>
      </c>
      <c r="C7201" s="11">
        <v>321.55156</v>
      </c>
      <c r="D7201" s="11">
        <v>0.0947641491771957</v>
      </c>
      <c r="E7201" s="8">
        <f t="shared" si="1"/>
        <v>0.06958041711</v>
      </c>
      <c r="F7201" s="8"/>
    </row>
    <row r="7202">
      <c r="A7202" s="10">
        <v>44818.0</v>
      </c>
      <c r="B7202" s="11">
        <v>322.17</v>
      </c>
      <c r="C7202" s="11">
        <v>337.40879</v>
      </c>
      <c r="D7202" s="11">
        <v>0.0451641760725913</v>
      </c>
      <c r="E7202" s="8">
        <f t="shared" si="1"/>
        <v>0.06394664499</v>
      </c>
      <c r="F7202" s="8"/>
    </row>
    <row r="7203">
      <c r="A7203" s="10">
        <v>44818.041666666664</v>
      </c>
      <c r="B7203" s="11">
        <v>337.51</v>
      </c>
      <c r="C7203" s="11">
        <v>335.95363</v>
      </c>
      <c r="D7203" s="11">
        <v>0.00463269291062583</v>
      </c>
      <c r="E7203" s="8">
        <f t="shared" si="1"/>
        <v>0.06087686704</v>
      </c>
      <c r="F7203" s="8"/>
    </row>
    <row r="7204">
      <c r="A7204" s="10">
        <v>44818.083333333336</v>
      </c>
      <c r="B7204" s="11">
        <v>324.93</v>
      </c>
      <c r="C7204" s="11">
        <v>327.13078</v>
      </c>
      <c r="D7204" s="11">
        <v>0.00672752346935989</v>
      </c>
      <c r="E7204" s="8">
        <f t="shared" si="1"/>
        <v>0.05896532643</v>
      </c>
      <c r="F7204" s="8"/>
    </row>
    <row r="7205">
      <c r="A7205" s="10">
        <v>44818.125</v>
      </c>
      <c r="B7205" s="11">
        <v>300.84</v>
      </c>
      <c r="C7205" s="11">
        <v>313.49495</v>
      </c>
      <c r="D7205" s="11">
        <v>0.0403673169216921</v>
      </c>
      <c r="E7205" s="8">
        <f t="shared" si="1"/>
        <v>0.05842807202</v>
      </c>
      <c r="F7205" s="8"/>
    </row>
    <row r="7206">
      <c r="A7206" s="10">
        <v>44818.166666666664</v>
      </c>
      <c r="B7206" s="11">
        <v>275.91</v>
      </c>
      <c r="C7206" s="11">
        <v>299.19673</v>
      </c>
      <c r="D7206" s="11">
        <v>0.0778308305709089</v>
      </c>
      <c r="E7206" s="8">
        <f t="shared" si="1"/>
        <v>0.05910311917</v>
      </c>
      <c r="F7206" s="8"/>
    </row>
    <row r="7207">
      <c r="A7207" s="10">
        <v>44818.208333333336</v>
      </c>
      <c r="B7207" s="11">
        <v>263.54</v>
      </c>
      <c r="C7207" s="11">
        <v>287.1434</v>
      </c>
      <c r="D7207" s="11">
        <v>0.0822007401180036</v>
      </c>
      <c r="E7207" s="8">
        <f t="shared" si="1"/>
        <v>0.06015881718</v>
      </c>
      <c r="F7207" s="8"/>
    </row>
    <row r="7208">
      <c r="A7208" s="10">
        <v>44818.25</v>
      </c>
      <c r="B7208" s="11">
        <v>256.41</v>
      </c>
      <c r="C7208" s="11">
        <v>277.96737</v>
      </c>
      <c r="D7208" s="11">
        <v>0.0775535991868397</v>
      </c>
      <c r="E7208" s="8">
        <f t="shared" si="1"/>
        <v>0.06114965736</v>
      </c>
      <c r="F7208" s="8"/>
    </row>
    <row r="7209">
      <c r="A7209" s="10">
        <v>44818.291666666664</v>
      </c>
      <c r="B7209" s="11">
        <v>253.35</v>
      </c>
      <c r="C7209" s="11">
        <v>270.00453</v>
      </c>
      <c r="D7209" s="11">
        <v>0.0616824095506841</v>
      </c>
      <c r="E7209" s="8">
        <f t="shared" si="1"/>
        <v>0.06117161538</v>
      </c>
      <c r="F7209" s="8"/>
    </row>
    <row r="7210">
      <c r="A7210" s="10">
        <v>44818.333333333336</v>
      </c>
      <c r="B7210" s="11">
        <v>252.7</v>
      </c>
      <c r="C7210" s="11">
        <v>264.2764</v>
      </c>
      <c r="D7210" s="11">
        <v>0.0438041383944992</v>
      </c>
      <c r="E7210" s="8">
        <f t="shared" si="1"/>
        <v>0.06015970356</v>
      </c>
      <c r="F7210" s="8"/>
    </row>
    <row r="7211">
      <c r="A7211" s="10">
        <v>44818.375</v>
      </c>
      <c r="B7211" s="11">
        <v>255.73</v>
      </c>
      <c r="C7211" s="11">
        <v>263.06252</v>
      </c>
      <c r="D7211" s="11">
        <v>0.0278736780899081</v>
      </c>
      <c r="E7211" s="8">
        <f t="shared" si="1"/>
        <v>0.05833870992</v>
      </c>
      <c r="F7211" s="8"/>
    </row>
    <row r="7212">
      <c r="A7212" s="10">
        <v>44818.416666666664</v>
      </c>
      <c r="B7212" s="11">
        <v>259.73</v>
      </c>
      <c r="C7212" s="11">
        <v>266.86685</v>
      </c>
      <c r="D7212" s="11">
        <v>0.0267431117802753</v>
      </c>
      <c r="E7212" s="8">
        <f t="shared" si="1"/>
        <v>0.05717809002</v>
      </c>
      <c r="F7212" s="8"/>
    </row>
    <row r="7213">
      <c r="A7213" s="10">
        <v>44818.458333333336</v>
      </c>
      <c r="B7213" s="11">
        <v>273.47</v>
      </c>
      <c r="C7213" s="11">
        <v>274.59738</v>
      </c>
      <c r="D7213" s="11">
        <v>0.00410557449601288</v>
      </c>
      <c r="E7213" s="8">
        <f t="shared" si="1"/>
        <v>0.05604941751</v>
      </c>
      <c r="F7213" s="8"/>
    </row>
    <row r="7214">
      <c r="A7214" s="10">
        <v>44818.5</v>
      </c>
      <c r="B7214" s="11">
        <v>290.45</v>
      </c>
      <c r="C7214" s="11">
        <v>281.68498</v>
      </c>
      <c r="D7214" s="11">
        <v>0.031116391083401</v>
      </c>
      <c r="E7214" s="8">
        <f t="shared" si="1"/>
        <v>0.05728123626</v>
      </c>
      <c r="F7214" s="8"/>
    </row>
    <row r="7215">
      <c r="A7215" s="10">
        <v>44818.541666666664</v>
      </c>
      <c r="B7215" s="11">
        <v>295.49</v>
      </c>
      <c r="C7215" s="11">
        <v>284.60711</v>
      </c>
      <c r="D7215" s="11">
        <v>0.0382382927819337</v>
      </c>
      <c r="E7215" s="8">
        <f t="shared" si="1"/>
        <v>0.05878035447</v>
      </c>
      <c r="F7215" s="8"/>
    </row>
    <row r="7216">
      <c r="A7216" s="10">
        <v>44818.583333333336</v>
      </c>
      <c r="B7216" s="11">
        <v>287.8</v>
      </c>
      <c r="C7216" s="11">
        <v>282.10938</v>
      </c>
      <c r="D7216" s="11">
        <v>0.0201716795095576</v>
      </c>
      <c r="E7216" s="8">
        <f t="shared" si="1"/>
        <v>0.05831534849</v>
      </c>
      <c r="F7216" s="8"/>
    </row>
    <row r="7217">
      <c r="A7217" s="10">
        <v>44818.625</v>
      </c>
      <c r="B7217" s="11">
        <v>267.47</v>
      </c>
      <c r="C7217" s="11">
        <v>278.15267</v>
      </c>
      <c r="D7217" s="11">
        <v>0.0384057790996576</v>
      </c>
      <c r="E7217" s="8">
        <f t="shared" si="1"/>
        <v>0.0543965816</v>
      </c>
      <c r="F7217" s="8"/>
    </row>
    <row r="7218">
      <c r="A7218" s="10">
        <v>44818.666666666664</v>
      </c>
      <c r="B7218" s="11">
        <v>255.27</v>
      </c>
      <c r="C7218" s="11">
        <v>273.91889</v>
      </c>
      <c r="D7218" s="11">
        <v>0.0680817960382358</v>
      </c>
      <c r="E7218" s="8">
        <f t="shared" si="1"/>
        <v>0.05061460664</v>
      </c>
      <c r="F7218" s="8"/>
    </row>
    <row r="7219">
      <c r="A7219" s="10">
        <v>44818.708333333336</v>
      </c>
      <c r="B7219" s="11">
        <v>257.0</v>
      </c>
      <c r="C7219" s="11">
        <v>271.27968</v>
      </c>
      <c r="D7219" s="11">
        <v>0.0526382219265371</v>
      </c>
      <c r="E7219" s="8">
        <f t="shared" si="1"/>
        <v>0.04781106296</v>
      </c>
      <c r="F7219" s="8"/>
    </row>
    <row r="7220">
      <c r="A7220" s="10">
        <v>44818.75</v>
      </c>
      <c r="B7220" s="11">
        <v>257.68</v>
      </c>
      <c r="C7220" s="11">
        <v>269.72303</v>
      </c>
      <c r="D7220" s="11">
        <v>0.044649617053464</v>
      </c>
      <c r="E7220" s="8">
        <f t="shared" si="1"/>
        <v>0.04604510815</v>
      </c>
      <c r="F7220" s="8"/>
    </row>
    <row r="7221">
      <c r="A7221" s="10">
        <v>44818.791666666664</v>
      </c>
      <c r="B7221" s="11">
        <v>260.71</v>
      </c>
      <c r="C7221" s="11">
        <v>268.01979</v>
      </c>
      <c r="D7221" s="11">
        <v>0.0272733218692545</v>
      </c>
      <c r="E7221" s="8">
        <f t="shared" si="1"/>
        <v>0.04463114816</v>
      </c>
      <c r="F7221" s="8"/>
    </row>
    <row r="7222">
      <c r="A7222" s="10">
        <v>44818.833333333336</v>
      </c>
      <c r="B7222" s="11">
        <v>263.35</v>
      </c>
      <c r="C7222" s="11">
        <v>266.92605</v>
      </c>
      <c r="D7222" s="11">
        <v>0.0133971562535764</v>
      </c>
      <c r="E7222" s="8">
        <f t="shared" si="1"/>
        <v>0.04322545841</v>
      </c>
      <c r="F7222" s="8"/>
    </row>
    <row r="7223">
      <c r="A7223" s="10">
        <v>44818.875</v>
      </c>
      <c r="B7223" s="11">
        <v>272.29</v>
      </c>
      <c r="C7223" s="11">
        <v>268.98496</v>
      </c>
      <c r="D7223" s="11">
        <v>0.0122870810323373</v>
      </c>
      <c r="E7223" s="8">
        <f t="shared" si="1"/>
        <v>0.04167497466</v>
      </c>
      <c r="F7223" s="8"/>
    </row>
    <row r="7224">
      <c r="A7224" s="10">
        <v>44818.916666666664</v>
      </c>
      <c r="B7224" s="11">
        <v>275.85</v>
      </c>
      <c r="C7224" s="11">
        <v>275.16866</v>
      </c>
      <c r="D7224" s="11">
        <v>0.00247608139676965</v>
      </c>
      <c r="E7224" s="8">
        <f t="shared" si="1"/>
        <v>0.03925772328</v>
      </c>
      <c r="F7224" s="8"/>
    </row>
    <row r="7225">
      <c r="A7225" s="10">
        <v>44818.958333333336</v>
      </c>
      <c r="B7225" s="11">
        <v>285.54</v>
      </c>
      <c r="C7225" s="11">
        <v>284.68467</v>
      </c>
      <c r="D7225" s="11">
        <v>0.00300448211700348</v>
      </c>
      <c r="E7225" s="8">
        <f t="shared" si="1"/>
        <v>0.03543440382</v>
      </c>
      <c r="F7225" s="8"/>
    </row>
    <row r="7226">
      <c r="A7226" s="10">
        <v>44819.0</v>
      </c>
      <c r="B7226" s="11">
        <v>294.42</v>
      </c>
      <c r="C7226" s="11">
        <v>324.96188</v>
      </c>
      <c r="D7226" s="11">
        <v>0.0939860392240468</v>
      </c>
      <c r="E7226" s="8">
        <f t="shared" si="1"/>
        <v>0.03746864812</v>
      </c>
      <c r="F7226" s="8"/>
    </row>
    <row r="7227">
      <c r="A7227" s="10">
        <v>44819.041666666664</v>
      </c>
      <c r="B7227" s="11">
        <v>314.94</v>
      </c>
      <c r="C7227" s="11">
        <v>322.22698</v>
      </c>
      <c r="D7227" s="11">
        <v>0.0226144316034617</v>
      </c>
      <c r="E7227" s="8">
        <f t="shared" si="1"/>
        <v>0.03821788723</v>
      </c>
      <c r="F7227" s="8"/>
    </row>
    <row r="7228">
      <c r="A7228" s="10">
        <v>44819.083333333336</v>
      </c>
      <c r="B7228" s="11">
        <v>307.07</v>
      </c>
      <c r="C7228" s="11">
        <v>313.53088</v>
      </c>
      <c r="D7228" s="11">
        <v>0.020606837833645</v>
      </c>
      <c r="E7228" s="8">
        <f t="shared" si="1"/>
        <v>0.038796192</v>
      </c>
      <c r="F7228" s="8"/>
    </row>
    <row r="7229">
      <c r="A7229" s="10">
        <v>44819.125</v>
      </c>
      <c r="B7229" s="11">
        <v>285.78</v>
      </c>
      <c r="C7229" s="11">
        <v>300.84704</v>
      </c>
      <c r="D7229" s="11">
        <v>0.0500820616350422</v>
      </c>
      <c r="E7229" s="8">
        <f t="shared" si="1"/>
        <v>0.03920097303</v>
      </c>
      <c r="F7229" s="8"/>
    </row>
    <row r="7230">
      <c r="A7230" s="10">
        <v>44819.166666666664</v>
      </c>
      <c r="B7230" s="11">
        <v>277.4</v>
      </c>
      <c r="C7230" s="11">
        <v>288.45169</v>
      </c>
      <c r="D7230" s="11">
        <v>0.0383138334186913</v>
      </c>
      <c r="E7230" s="8">
        <f t="shared" si="1"/>
        <v>0.03755443148</v>
      </c>
      <c r="F7230" s="8"/>
    </row>
    <row r="7231">
      <c r="A7231" s="10">
        <v>44819.208333333336</v>
      </c>
      <c r="B7231" s="11">
        <v>269.53</v>
      </c>
      <c r="C7231" s="11">
        <v>279.44536</v>
      </c>
      <c r="D7231" s="11">
        <v>0.0354822853383574</v>
      </c>
      <c r="E7231" s="8">
        <f t="shared" si="1"/>
        <v>0.0356078292</v>
      </c>
      <c r="F7231" s="8"/>
    </row>
    <row r="7232">
      <c r="A7232" s="10">
        <v>44819.25</v>
      </c>
      <c r="B7232" s="11">
        <v>261.1</v>
      </c>
      <c r="C7232" s="11">
        <v>274.77294</v>
      </c>
      <c r="D7232" s="11">
        <v>0.0497608680097828</v>
      </c>
      <c r="E7232" s="8">
        <f t="shared" si="1"/>
        <v>0.03444979873</v>
      </c>
      <c r="F7232" s="8"/>
    </row>
    <row r="7233">
      <c r="A7233" s="10">
        <v>44819.291666666664</v>
      </c>
      <c r="B7233" s="11">
        <v>253.68</v>
      </c>
      <c r="C7233" s="11">
        <v>272.63754</v>
      </c>
      <c r="D7233" s="11">
        <v>0.069533858029969</v>
      </c>
      <c r="E7233" s="8">
        <f t="shared" si="1"/>
        <v>0.03477694242</v>
      </c>
      <c r="F7233" s="8"/>
    </row>
    <row r="7234">
      <c r="A7234" s="10">
        <v>44819.333333333336</v>
      </c>
      <c r="B7234" s="11">
        <v>251.26</v>
      </c>
      <c r="C7234" s="11">
        <v>272.77193</v>
      </c>
      <c r="D7234" s="11">
        <v>0.0788641631857061</v>
      </c>
      <c r="E7234" s="8">
        <f t="shared" si="1"/>
        <v>0.03623777678</v>
      </c>
      <c r="F7234" s="8"/>
    </row>
    <row r="7235">
      <c r="A7235" s="10">
        <v>44819.375</v>
      </c>
      <c r="B7235" s="11">
        <v>249.55</v>
      </c>
      <c r="C7235" s="11">
        <v>275.60871</v>
      </c>
      <c r="D7235" s="11">
        <v>0.0945496606402604</v>
      </c>
      <c r="E7235" s="8">
        <f t="shared" si="1"/>
        <v>0.03901594272</v>
      </c>
      <c r="F7235" s="8"/>
    </row>
    <row r="7236">
      <c r="A7236" s="10">
        <v>44819.416666666664</v>
      </c>
      <c r="B7236" s="11">
        <v>252.88</v>
      </c>
      <c r="C7236" s="11">
        <v>281.09613</v>
      </c>
      <c r="D7236" s="11">
        <v>0.100378934423608</v>
      </c>
      <c r="E7236" s="8">
        <f t="shared" si="1"/>
        <v>0.042084102</v>
      </c>
      <c r="F7236" s="8"/>
    </row>
    <row r="7237">
      <c r="A7237" s="10">
        <v>44819.458333333336</v>
      </c>
      <c r="B7237" s="11">
        <v>264.03</v>
      </c>
      <c r="C7237" s="11">
        <v>288.66834</v>
      </c>
      <c r="D7237" s="11">
        <v>0.0853517223260438</v>
      </c>
      <c r="E7237" s="8">
        <f t="shared" si="1"/>
        <v>0.04546935816</v>
      </c>
      <c r="F7237" s="8"/>
    </row>
    <row r="7238">
      <c r="A7238" s="10">
        <v>44819.5</v>
      </c>
      <c r="B7238" s="11">
        <v>279.87</v>
      </c>
      <c r="C7238" s="11">
        <v>295.15345</v>
      </c>
      <c r="D7238" s="11">
        <v>0.0517813699958445</v>
      </c>
      <c r="E7238" s="8">
        <f t="shared" si="1"/>
        <v>0.04633039895</v>
      </c>
      <c r="F7238" s="8"/>
    </row>
    <row r="7239">
      <c r="A7239" s="10">
        <v>44819.541666666664</v>
      </c>
      <c r="B7239" s="11">
        <v>282.8</v>
      </c>
      <c r="C7239" s="11">
        <v>298.21571</v>
      </c>
      <c r="D7239" s="11">
        <v>0.0516931519134253</v>
      </c>
      <c r="E7239" s="8">
        <f t="shared" si="1"/>
        <v>0.04689101808</v>
      </c>
      <c r="F7239" s="8"/>
    </row>
    <row r="7240">
      <c r="A7240" s="10">
        <v>44819.583333333336</v>
      </c>
      <c r="B7240" s="11">
        <v>269.74</v>
      </c>
      <c r="C7240" s="11">
        <v>298.03605</v>
      </c>
      <c r="D7240" s="11">
        <v>0.0949417025222283</v>
      </c>
      <c r="E7240" s="8">
        <f t="shared" si="1"/>
        <v>0.0500064357</v>
      </c>
      <c r="F7240" s="8"/>
    </row>
    <row r="7241">
      <c r="A7241" s="10">
        <v>44819.625</v>
      </c>
      <c r="B7241" s="11">
        <v>239.17</v>
      </c>
      <c r="C7241" s="11">
        <v>298.03212</v>
      </c>
      <c r="D7241" s="11">
        <v>0.197502604752803</v>
      </c>
      <c r="E7241" s="8">
        <f t="shared" si="1"/>
        <v>0.05663547011</v>
      </c>
      <c r="F7241" s="8"/>
    </row>
    <row r="7242">
      <c r="A7242" s="10">
        <v>44819.666666666664</v>
      </c>
      <c r="B7242" s="11">
        <v>238.78</v>
      </c>
      <c r="C7242" s="11">
        <v>298.63284</v>
      </c>
      <c r="D7242" s="11">
        <v>0.200422833603966</v>
      </c>
      <c r="E7242" s="8">
        <f t="shared" si="1"/>
        <v>0.06214968</v>
      </c>
      <c r="F7242" s="8"/>
    </row>
    <row r="7243">
      <c r="A7243" s="10">
        <v>44819.708333333336</v>
      </c>
      <c r="B7243" s="11">
        <v>257.47</v>
      </c>
      <c r="C7243" s="11">
        <v>301.74546</v>
      </c>
      <c r="D7243" s="11">
        <v>0.14673115545798</v>
      </c>
      <c r="E7243" s="8">
        <f t="shared" si="1"/>
        <v>0.0660702189</v>
      </c>
      <c r="F7243" s="8"/>
    </row>
    <row r="7244">
      <c r="A7244" s="10">
        <v>44819.75</v>
      </c>
      <c r="B7244" s="11">
        <v>273.7</v>
      </c>
      <c r="C7244" s="11">
        <v>305.99385</v>
      </c>
      <c r="D7244" s="11">
        <v>0.105537578614733</v>
      </c>
      <c r="E7244" s="8">
        <f t="shared" si="1"/>
        <v>0.0686072173</v>
      </c>
      <c r="F7244" s="8"/>
    </row>
    <row r="7245">
      <c r="A7245" s="10">
        <v>44819.791666666664</v>
      </c>
      <c r="B7245" s="11">
        <v>279.2</v>
      </c>
      <c r="C7245" s="11">
        <v>309.30304</v>
      </c>
      <c r="D7245" s="11">
        <v>0.0973253932454075</v>
      </c>
      <c r="E7245" s="8">
        <f t="shared" si="1"/>
        <v>0.07152605361</v>
      </c>
      <c r="F7245" s="8"/>
    </row>
    <row r="7246">
      <c r="A7246" s="10">
        <v>44819.833333333336</v>
      </c>
      <c r="B7246" s="11">
        <v>293.23</v>
      </c>
      <c r="C7246" s="11">
        <v>311.37952</v>
      </c>
      <c r="D7246" s="11">
        <v>0.0582874557710153</v>
      </c>
      <c r="E7246" s="8">
        <f t="shared" si="1"/>
        <v>0.07339648275</v>
      </c>
      <c r="F7246" s="8"/>
    </row>
    <row r="7247">
      <c r="A7247" s="10">
        <v>44819.875</v>
      </c>
      <c r="B7247" s="11">
        <v>297.27</v>
      </c>
      <c r="C7247" s="11">
        <v>314.19296</v>
      </c>
      <c r="D7247" s="11">
        <v>0.0538616778682757</v>
      </c>
      <c r="E7247" s="8">
        <f t="shared" si="1"/>
        <v>0.07512875762</v>
      </c>
      <c r="F7247" s="8"/>
    </row>
    <row r="7248">
      <c r="A7248" s="10">
        <v>44819.916666666664</v>
      </c>
      <c r="B7248" s="11">
        <v>294.89</v>
      </c>
      <c r="C7248" s="11">
        <v>318.48765</v>
      </c>
      <c r="D7248" s="11">
        <v>0.0740928258913649</v>
      </c>
      <c r="E7248" s="8">
        <f t="shared" si="1"/>
        <v>0.07811278864</v>
      </c>
      <c r="F7248" s="8"/>
    </row>
    <row r="7249">
      <c r="A7249" s="10">
        <v>44819.958333333336</v>
      </c>
      <c r="B7249" s="11">
        <v>284.7</v>
      </c>
      <c r="C7249" s="11">
        <v>323.43623</v>
      </c>
      <c r="D7249" s="11">
        <v>0.119764659636306</v>
      </c>
      <c r="E7249" s="8">
        <f t="shared" si="1"/>
        <v>0.08297779604</v>
      </c>
      <c r="F7249" s="8"/>
    </row>
    <row r="7250">
      <c r="A7250" s="10">
        <v>44820.0</v>
      </c>
      <c r="B7250" s="11">
        <v>290.17</v>
      </c>
      <c r="C7250" s="11">
        <v>343.68891</v>
      </c>
      <c r="D7250" s="11">
        <v>0.155719048368479</v>
      </c>
      <c r="E7250" s="8">
        <f t="shared" si="1"/>
        <v>0.08555000475</v>
      </c>
      <c r="F7250" s="8"/>
    </row>
    <row r="7251">
      <c r="A7251" s="10">
        <v>44820.041666666664</v>
      </c>
      <c r="B7251" s="11">
        <v>318.84</v>
      </c>
      <c r="C7251" s="11">
        <v>337.84151</v>
      </c>
      <c r="D7251" s="11">
        <v>0.0562438582517585</v>
      </c>
      <c r="E7251" s="8">
        <f t="shared" si="1"/>
        <v>0.08695123086</v>
      </c>
      <c r="F7251" s="8"/>
    </row>
    <row r="7252">
      <c r="A7252" s="10">
        <v>44820.083333333336</v>
      </c>
      <c r="B7252" s="11">
        <v>313.2</v>
      </c>
      <c r="C7252" s="11">
        <v>325.26503</v>
      </c>
      <c r="D7252" s="11">
        <v>0.0370929208098393</v>
      </c>
      <c r="E7252" s="8">
        <f t="shared" si="1"/>
        <v>0.08763815099</v>
      </c>
      <c r="F7252" s="8"/>
    </row>
    <row r="7253">
      <c r="A7253" s="10">
        <v>44820.125</v>
      </c>
      <c r="B7253" s="11">
        <v>294.5</v>
      </c>
      <c r="C7253" s="11">
        <v>308.7419</v>
      </c>
      <c r="D7253" s="11">
        <v>0.0461288215172608</v>
      </c>
      <c r="E7253" s="8">
        <f t="shared" si="1"/>
        <v>0.08747343265</v>
      </c>
      <c r="F7253" s="8"/>
    </row>
    <row r="7254">
      <c r="A7254" s="10">
        <v>44820.166666666664</v>
      </c>
      <c r="B7254" s="11">
        <v>273.91</v>
      </c>
      <c r="C7254" s="11">
        <v>292.41625</v>
      </c>
      <c r="D7254" s="11">
        <v>0.0632873515066278</v>
      </c>
      <c r="E7254" s="8">
        <f t="shared" si="1"/>
        <v>0.0885139959</v>
      </c>
      <c r="F7254" s="8"/>
    </row>
    <row r="7255">
      <c r="A7255" s="10">
        <v>44820.208333333336</v>
      </c>
      <c r="B7255" s="11">
        <v>260.79</v>
      </c>
      <c r="C7255" s="11">
        <v>279.64568</v>
      </c>
      <c r="D7255" s="11">
        <v>0.0674270383865754</v>
      </c>
      <c r="E7255" s="8">
        <f t="shared" si="1"/>
        <v>0.08984502728</v>
      </c>
      <c r="F7255" s="8"/>
    </row>
    <row r="7256">
      <c r="A7256" s="10">
        <v>44820.25</v>
      </c>
      <c r="B7256" s="11">
        <v>251.91</v>
      </c>
      <c r="C7256" s="11">
        <v>271.63783</v>
      </c>
      <c r="D7256" s="11">
        <v>0.0726254881361701</v>
      </c>
      <c r="E7256" s="8">
        <f t="shared" si="1"/>
        <v>0.09079771979</v>
      </c>
      <c r="F7256" s="8"/>
    </row>
    <row r="7257">
      <c r="A7257" s="10">
        <v>44820.291666666664</v>
      </c>
      <c r="B7257" s="11">
        <v>243.56</v>
      </c>
      <c r="C7257" s="11">
        <v>266.69639</v>
      </c>
      <c r="D7257" s="11">
        <v>0.0867517929282807</v>
      </c>
      <c r="E7257" s="8">
        <f t="shared" si="1"/>
        <v>0.09151513374</v>
      </c>
      <c r="F7257" s="8"/>
    </row>
    <row r="7258">
      <c r="A7258" s="10">
        <v>44820.333333333336</v>
      </c>
      <c r="B7258" s="11">
        <v>239.0</v>
      </c>
      <c r="C7258" s="11">
        <v>265.1232</v>
      </c>
      <c r="D7258" s="11">
        <v>0.0985323049812313</v>
      </c>
      <c r="E7258" s="8">
        <f t="shared" si="1"/>
        <v>0.09233463965</v>
      </c>
      <c r="F7258" s="8"/>
    </row>
    <row r="7259">
      <c r="A7259" s="10">
        <v>44820.375</v>
      </c>
      <c r="B7259" s="11">
        <v>239.63</v>
      </c>
      <c r="C7259" s="11">
        <v>267.61811</v>
      </c>
      <c r="D7259" s="11">
        <v>0.104582272104081</v>
      </c>
      <c r="E7259" s="8">
        <f t="shared" si="1"/>
        <v>0.09275266513</v>
      </c>
      <c r="F7259" s="8"/>
    </row>
    <row r="7260">
      <c r="A7260" s="10">
        <v>44820.416666666664</v>
      </c>
      <c r="B7260" s="11">
        <v>249.48</v>
      </c>
      <c r="C7260" s="11">
        <v>273.8091</v>
      </c>
      <c r="D7260" s="11">
        <v>0.0888542418787396</v>
      </c>
      <c r="E7260" s="8">
        <f t="shared" si="1"/>
        <v>0.0922724696</v>
      </c>
      <c r="F7260" s="8"/>
    </row>
    <row r="7261">
      <c r="A7261" s="10">
        <v>44820.458333333336</v>
      </c>
      <c r="B7261" s="11">
        <v>264.27</v>
      </c>
      <c r="C7261" s="11">
        <v>282.59733</v>
      </c>
      <c r="D7261" s="11">
        <v>0.0648531605022595</v>
      </c>
      <c r="E7261" s="8">
        <f t="shared" si="1"/>
        <v>0.09141836286</v>
      </c>
      <c r="F7261" s="8"/>
    </row>
    <row r="7262">
      <c r="A7262" s="10">
        <v>44820.5</v>
      </c>
      <c r="B7262" s="11">
        <v>280.75</v>
      </c>
      <c r="C7262" s="11">
        <v>290.37109</v>
      </c>
      <c r="D7262" s="11">
        <v>0.0331337737513744</v>
      </c>
      <c r="E7262" s="8">
        <f t="shared" si="1"/>
        <v>0.09064137968</v>
      </c>
      <c r="F7262" s="8"/>
    </row>
    <row r="7263">
      <c r="A7263" s="10">
        <v>44820.541666666664</v>
      </c>
      <c r="B7263" s="11">
        <v>286.56</v>
      </c>
      <c r="C7263" s="11">
        <v>294.48527</v>
      </c>
      <c r="D7263" s="11">
        <v>0.0269122798569857</v>
      </c>
      <c r="E7263" s="8">
        <f t="shared" si="1"/>
        <v>0.08960884335</v>
      </c>
      <c r="F7263" s="8"/>
    </row>
    <row r="7264">
      <c r="A7264" s="10">
        <v>44820.583333333336</v>
      </c>
      <c r="B7264" s="11">
        <v>278.11</v>
      </c>
      <c r="C7264" s="11">
        <v>295.24225</v>
      </c>
      <c r="D7264" s="11">
        <v>0.0580277721091747</v>
      </c>
      <c r="E7264" s="8">
        <f t="shared" si="1"/>
        <v>0.08807076291</v>
      </c>
      <c r="F7264" s="8"/>
    </row>
    <row r="7265">
      <c r="A7265" s="10">
        <v>44820.625</v>
      </c>
      <c r="B7265" s="11">
        <v>250.01</v>
      </c>
      <c r="C7265" s="11">
        <v>295.83629</v>
      </c>
      <c r="D7265" s="11">
        <v>0.154904220844575</v>
      </c>
      <c r="E7265" s="8">
        <f t="shared" si="1"/>
        <v>0.08629583025</v>
      </c>
      <c r="F7265" s="8"/>
    </row>
    <row r="7266">
      <c r="A7266" s="10">
        <v>44820.666666666664</v>
      </c>
      <c r="B7266" s="11">
        <v>243.35</v>
      </c>
      <c r="C7266" s="11">
        <v>296.36519</v>
      </c>
      <c r="D7266" s="11">
        <v>0.178884672656731</v>
      </c>
      <c r="E7266" s="8">
        <f t="shared" si="1"/>
        <v>0.08539840688</v>
      </c>
      <c r="F7266" s="8"/>
    </row>
    <row r="7267">
      <c r="A7267" s="10">
        <v>44820.708333333336</v>
      </c>
      <c r="B7267" s="11">
        <v>257.86</v>
      </c>
      <c r="C7267" s="11">
        <v>299.17101</v>
      </c>
      <c r="D7267" s="11">
        <v>0.13808493677245</v>
      </c>
      <c r="E7267" s="8">
        <f t="shared" si="1"/>
        <v>0.08503814777</v>
      </c>
      <c r="F7267" s="8"/>
    </row>
    <row r="7268">
      <c r="A7268" s="10">
        <v>44820.75</v>
      </c>
      <c r="B7268" s="11">
        <v>272.29</v>
      </c>
      <c r="C7268" s="11">
        <v>303.42294</v>
      </c>
      <c r="D7268" s="11">
        <v>0.102605755517364</v>
      </c>
      <c r="E7268" s="8">
        <f t="shared" si="1"/>
        <v>0.08491598847</v>
      </c>
      <c r="F7268" s="8"/>
    </row>
    <row r="7269">
      <c r="A7269" s="10">
        <v>44820.791666666664</v>
      </c>
      <c r="B7269" s="11">
        <v>283.84</v>
      </c>
      <c r="C7269" s="11">
        <v>306.78268</v>
      </c>
      <c r="D7269" s="11">
        <v>0.0747847955432166</v>
      </c>
      <c r="E7269" s="8">
        <f t="shared" si="1"/>
        <v>0.0839767969</v>
      </c>
      <c r="F7269" s="8"/>
    </row>
    <row r="7270">
      <c r="A7270" s="10">
        <v>44820.833333333336</v>
      </c>
      <c r="B7270" s="11">
        <v>290.85</v>
      </c>
      <c r="C7270" s="11">
        <v>308.88417</v>
      </c>
      <c r="D7270" s="11">
        <v>0.0583848955419112</v>
      </c>
      <c r="E7270" s="8">
        <f t="shared" si="1"/>
        <v>0.08398085689</v>
      </c>
      <c r="F7270" s="8"/>
    </row>
    <row r="7271">
      <c r="A7271" s="10">
        <v>44820.875</v>
      </c>
      <c r="B7271" s="11">
        <v>293.83</v>
      </c>
      <c r="C7271" s="11">
        <v>311.72315</v>
      </c>
      <c r="D7271" s="11">
        <v>0.0574007737314344</v>
      </c>
      <c r="E7271" s="8">
        <f t="shared" si="1"/>
        <v>0.08412831922</v>
      </c>
      <c r="F7271" s="8"/>
    </row>
    <row r="7272">
      <c r="A7272" s="10">
        <v>44820.916666666664</v>
      </c>
      <c r="B7272" s="11">
        <v>295.85</v>
      </c>
      <c r="C7272" s="11">
        <v>316.17847</v>
      </c>
      <c r="D7272" s="11">
        <v>0.0642942892348109</v>
      </c>
      <c r="E7272" s="8">
        <f t="shared" si="1"/>
        <v>0.08372004686</v>
      </c>
      <c r="F7272" s="8"/>
    </row>
    <row r="7273">
      <c r="A7273" s="10">
        <v>44820.958333333336</v>
      </c>
      <c r="B7273" s="11">
        <v>291.08</v>
      </c>
      <c r="C7273" s="11">
        <v>321.61066</v>
      </c>
      <c r="D7273" s="11">
        <v>0.0949304976395994</v>
      </c>
      <c r="E7273" s="8">
        <f t="shared" si="1"/>
        <v>0.08268529011</v>
      </c>
      <c r="F7273" s="8"/>
    </row>
    <row r="7274">
      <c r="A7274" s="10">
        <v>44821.0</v>
      </c>
      <c r="B7274" s="11">
        <v>292.22</v>
      </c>
      <c r="C7274" s="11">
        <v>335.09782</v>
      </c>
      <c r="D7274" s="11">
        <v>0.127956129347543</v>
      </c>
      <c r="E7274" s="8">
        <f t="shared" si="1"/>
        <v>0.08152850181</v>
      </c>
      <c r="F7274" s="8"/>
    </row>
    <row r="7275">
      <c r="A7275" s="10">
        <v>44821.041666666664</v>
      </c>
      <c r="B7275" s="11">
        <v>310.68</v>
      </c>
      <c r="C7275" s="11">
        <v>321.8251</v>
      </c>
      <c r="D7275" s="11">
        <v>0.0346309221996668</v>
      </c>
      <c r="E7275" s="8">
        <f t="shared" si="1"/>
        <v>0.08062796281</v>
      </c>
      <c r="F7275" s="8"/>
    </row>
    <row r="7276">
      <c r="A7276" s="10">
        <v>44821.083333333336</v>
      </c>
      <c r="B7276" s="11">
        <v>297.23</v>
      </c>
      <c r="C7276" s="11">
        <v>301.91092</v>
      </c>
      <c r="D7276" s="11">
        <v>0.0155043083569152</v>
      </c>
      <c r="E7276" s="8">
        <f t="shared" si="1"/>
        <v>0.07972843729</v>
      </c>
      <c r="F7276" s="8"/>
    </row>
    <row r="7277">
      <c r="A7277" s="10">
        <v>44821.125</v>
      </c>
      <c r="B7277" s="11">
        <v>277.8</v>
      </c>
      <c r="C7277" s="11">
        <v>279.76684</v>
      </c>
      <c r="D7277" s="11">
        <v>0.00703028278833899</v>
      </c>
      <c r="E7277" s="8">
        <f t="shared" si="1"/>
        <v>0.07809933151</v>
      </c>
      <c r="F7277" s="8"/>
    </row>
    <row r="7278">
      <c r="A7278" s="10">
        <v>44821.166666666664</v>
      </c>
      <c r="B7278" s="11">
        <v>260.89</v>
      </c>
      <c r="C7278" s="11">
        <v>259.50223</v>
      </c>
      <c r="D7278" s="11">
        <v>0.0053478153154984</v>
      </c>
      <c r="E7278" s="8">
        <f t="shared" si="1"/>
        <v>0.07568518417</v>
      </c>
      <c r="F7278" s="8"/>
    </row>
    <row r="7279">
      <c r="A7279" s="10">
        <v>44821.208333333336</v>
      </c>
      <c r="B7279" s="11">
        <v>250.5</v>
      </c>
      <c r="C7279" s="11">
        <v>244.05404</v>
      </c>
      <c r="D7279" s="11">
        <v>0.0264120192396733</v>
      </c>
      <c r="E7279" s="8">
        <f t="shared" si="1"/>
        <v>0.07397622504</v>
      </c>
      <c r="F7279" s="8"/>
    </row>
    <row r="7280">
      <c r="A7280" s="10">
        <v>44821.25</v>
      </c>
      <c r="B7280" s="11">
        <v>241.63</v>
      </c>
      <c r="C7280" s="11">
        <v>234.54406</v>
      </c>
      <c r="D7280" s="11">
        <v>0.030211551722947</v>
      </c>
      <c r="E7280" s="8">
        <f t="shared" si="1"/>
        <v>0.07220897769</v>
      </c>
      <c r="F7280" s="8"/>
    </row>
    <row r="7281">
      <c r="A7281" s="10">
        <v>44821.291666666664</v>
      </c>
      <c r="B7281" s="11">
        <v>235.76</v>
      </c>
      <c r="C7281" s="11">
        <v>229.56364</v>
      </c>
      <c r="D7281" s="11">
        <v>0.0269919051640756</v>
      </c>
      <c r="E7281" s="8">
        <f t="shared" si="1"/>
        <v>0.06971898237</v>
      </c>
      <c r="F7281" s="8"/>
    </row>
    <row r="7282">
      <c r="A7282" s="10">
        <v>44821.333333333336</v>
      </c>
      <c r="B7282" s="11">
        <v>230.57</v>
      </c>
      <c r="C7282" s="11">
        <v>228.75723</v>
      </c>
      <c r="D7282" s="11">
        <v>0.00792442713176759</v>
      </c>
      <c r="E7282" s="8">
        <f t="shared" si="1"/>
        <v>0.06594365412</v>
      </c>
      <c r="F7282" s="8"/>
    </row>
    <row r="7283">
      <c r="A7283" s="10">
        <v>44821.375</v>
      </c>
      <c r="B7283" s="11">
        <v>229.43</v>
      </c>
      <c r="C7283" s="11">
        <v>231.93807</v>
      </c>
      <c r="D7283" s="11">
        <v>0.0108135331125244</v>
      </c>
      <c r="E7283" s="8">
        <f t="shared" si="1"/>
        <v>0.06203662333</v>
      </c>
      <c r="F7283" s="8"/>
    </row>
    <row r="7284">
      <c r="A7284" s="10">
        <v>44821.416666666664</v>
      </c>
      <c r="B7284" s="11">
        <v>232.48</v>
      </c>
      <c r="C7284" s="11">
        <v>238.48593</v>
      </c>
      <c r="D7284" s="11">
        <v>0.0251835821090158</v>
      </c>
      <c r="E7284" s="8">
        <f t="shared" si="1"/>
        <v>0.05938367917</v>
      </c>
      <c r="F7284" s="8"/>
    </row>
    <row r="7285">
      <c r="A7285" s="10">
        <v>44821.458333333336</v>
      </c>
      <c r="B7285" s="11">
        <v>241.16</v>
      </c>
      <c r="C7285" s="11">
        <v>247.23727</v>
      </c>
      <c r="D7285" s="11">
        <v>0.0245807195654603</v>
      </c>
      <c r="E7285" s="8">
        <f t="shared" si="1"/>
        <v>0.0577056608</v>
      </c>
      <c r="F7285" s="8"/>
    </row>
    <row r="7286">
      <c r="A7286" s="10">
        <v>44821.5</v>
      </c>
      <c r="B7286" s="11">
        <v>253.27</v>
      </c>
      <c r="C7286" s="11">
        <v>254.90117</v>
      </c>
      <c r="D7286" s="11">
        <v>0.00639922523698105</v>
      </c>
      <c r="E7286" s="8">
        <f t="shared" si="1"/>
        <v>0.05659172128</v>
      </c>
      <c r="F7286" s="8"/>
    </row>
    <row r="7287">
      <c r="A7287" s="10">
        <v>44821.541666666664</v>
      </c>
      <c r="B7287" s="11">
        <v>264.37</v>
      </c>
      <c r="C7287" s="11">
        <v>259.12952</v>
      </c>
      <c r="D7287" s="11">
        <v>0.020223400251735</v>
      </c>
      <c r="E7287" s="8">
        <f t="shared" si="1"/>
        <v>0.05631301796</v>
      </c>
      <c r="F7287" s="8"/>
    </row>
    <row r="7288">
      <c r="A7288" s="10">
        <v>44821.583333333336</v>
      </c>
      <c r="B7288" s="11">
        <v>254.6</v>
      </c>
      <c r="C7288" s="11">
        <v>261.24526</v>
      </c>
      <c r="D7288" s="11">
        <v>0.0254368634286416</v>
      </c>
      <c r="E7288" s="8">
        <f t="shared" si="1"/>
        <v>0.05495506344</v>
      </c>
      <c r="F7288" s="8"/>
    </row>
    <row r="7289">
      <c r="A7289" s="10">
        <v>44821.625</v>
      </c>
      <c r="B7289" s="11">
        <v>233.15</v>
      </c>
      <c r="C7289" s="11">
        <v>264.77515</v>
      </c>
      <c r="D7289" s="11">
        <v>0.119441533693777</v>
      </c>
      <c r="E7289" s="8">
        <f t="shared" si="1"/>
        <v>0.05347745147</v>
      </c>
      <c r="F7289" s="8"/>
    </row>
    <row r="7290">
      <c r="A7290" s="10">
        <v>44821.666666666664</v>
      </c>
      <c r="B7290" s="11">
        <v>236.53</v>
      </c>
      <c r="C7290" s="11">
        <v>268.79969</v>
      </c>
      <c r="D7290" s="11">
        <v>0.120051068511276</v>
      </c>
      <c r="E7290" s="8">
        <f t="shared" si="1"/>
        <v>0.0510260513</v>
      </c>
      <c r="F7290" s="8"/>
    </row>
    <row r="7291">
      <c r="A7291" s="10">
        <v>44821.708333333336</v>
      </c>
      <c r="B7291" s="11">
        <v>242.92</v>
      </c>
      <c r="C7291" s="11">
        <v>275.41569</v>
      </c>
      <c r="D7291" s="11">
        <v>0.117987795103467</v>
      </c>
      <c r="E7291" s="8">
        <f t="shared" si="1"/>
        <v>0.0501886704</v>
      </c>
      <c r="F7291" s="8"/>
    </row>
    <row r="7292">
      <c r="A7292" s="10">
        <v>44821.75</v>
      </c>
      <c r="B7292" s="11">
        <v>250.75</v>
      </c>
      <c r="C7292" s="11">
        <v>283.68374</v>
      </c>
      <c r="D7292" s="11">
        <v>0.11609315359421</v>
      </c>
      <c r="E7292" s="8">
        <f t="shared" si="1"/>
        <v>0.05075064532</v>
      </c>
      <c r="F7292" s="8"/>
    </row>
    <row r="7293">
      <c r="A7293" s="10">
        <v>44821.791666666664</v>
      </c>
      <c r="B7293" s="11">
        <v>253.97</v>
      </c>
      <c r="C7293" s="11">
        <v>290.21672</v>
      </c>
      <c r="D7293" s="11">
        <v>0.124895354065058</v>
      </c>
      <c r="E7293" s="8">
        <f t="shared" si="1"/>
        <v>0.05283858525</v>
      </c>
      <c r="F7293" s="8"/>
    </row>
    <row r="7294">
      <c r="A7294" s="10">
        <v>44821.833333333336</v>
      </c>
      <c r="B7294" s="11">
        <v>259.19</v>
      </c>
      <c r="C7294" s="11">
        <v>294.63703</v>
      </c>
      <c r="D7294" s="11">
        <v>0.12030745083196</v>
      </c>
      <c r="E7294" s="8">
        <f t="shared" si="1"/>
        <v>0.05541869172</v>
      </c>
      <c r="F7294" s="8"/>
    </row>
    <row r="7295">
      <c r="A7295" s="10">
        <v>44821.875</v>
      </c>
      <c r="B7295" s="11">
        <v>265.61</v>
      </c>
      <c r="C7295" s="11">
        <v>298.75308</v>
      </c>
      <c r="D7295" s="11">
        <v>0.11093803618694</v>
      </c>
      <c r="E7295" s="8">
        <f t="shared" si="1"/>
        <v>0.05764941099</v>
      </c>
      <c r="F7295" s="8"/>
    </row>
    <row r="7296">
      <c r="A7296" s="10">
        <v>44821.916666666664</v>
      </c>
      <c r="B7296" s="11">
        <v>267.58</v>
      </c>
      <c r="C7296" s="11">
        <v>303.19539</v>
      </c>
      <c r="D7296" s="11">
        <v>0.117466792618449</v>
      </c>
      <c r="E7296" s="8">
        <f t="shared" si="1"/>
        <v>0.05986493197</v>
      </c>
      <c r="F7296" s="8"/>
    </row>
    <row r="7297">
      <c r="A7297" s="10">
        <v>44821.958333333336</v>
      </c>
      <c r="B7297" s="11">
        <v>266.87</v>
      </c>
      <c r="C7297" s="11">
        <v>307.5936</v>
      </c>
      <c r="D7297" s="11">
        <v>0.132394172050393</v>
      </c>
      <c r="E7297" s="8">
        <f t="shared" si="1"/>
        <v>0.0614259184</v>
      </c>
      <c r="F7297" s="8"/>
    </row>
    <row r="7298">
      <c r="A7298" s="10">
        <v>44819.0</v>
      </c>
      <c r="B7298" s="11">
        <v>294.42</v>
      </c>
      <c r="C7298" s="11">
        <v>315.87997</v>
      </c>
      <c r="D7298" s="11">
        <v>0.0679371028178836</v>
      </c>
      <c r="E7298" s="8">
        <f t="shared" si="1"/>
        <v>0.05892512563</v>
      </c>
      <c r="F7298" s="8"/>
    </row>
    <row r="7299">
      <c r="A7299" s="10">
        <v>44819.041666666664</v>
      </c>
      <c r="B7299" s="11">
        <v>314.94</v>
      </c>
      <c r="C7299" s="11">
        <v>312.89114</v>
      </c>
      <c r="D7299" s="11">
        <v>0.00654815601362183</v>
      </c>
      <c r="E7299" s="8">
        <f t="shared" si="1"/>
        <v>0.05775501037</v>
      </c>
      <c r="F7299" s="8"/>
    </row>
    <row r="7300">
      <c r="A7300" s="10">
        <v>44819.083333333336</v>
      </c>
      <c r="B7300" s="11">
        <v>307.07</v>
      </c>
      <c r="C7300" s="11">
        <v>303.63445</v>
      </c>
      <c r="D7300" s="11">
        <v>0.0113147569388123</v>
      </c>
      <c r="E7300" s="8">
        <f t="shared" si="1"/>
        <v>0.05758044573</v>
      </c>
      <c r="F7300" s="8"/>
    </row>
    <row r="7301">
      <c r="A7301" s="10">
        <v>44819.125</v>
      </c>
      <c r="B7301" s="11">
        <v>285.78</v>
      </c>
      <c r="C7301" s="11">
        <v>290.31587</v>
      </c>
      <c r="D7301" s="11">
        <v>0.0156239133602997</v>
      </c>
      <c r="E7301" s="8">
        <f t="shared" si="1"/>
        <v>0.05793851367</v>
      </c>
      <c r="F7301" s="8"/>
    </row>
    <row r="7302">
      <c r="A7302" s="10">
        <v>44819.166666666664</v>
      </c>
      <c r="B7302" s="11">
        <v>277.4</v>
      </c>
      <c r="C7302" s="11">
        <v>277.14673</v>
      </c>
      <c r="D7302" s="11">
        <v>9.13848054422241E-4</v>
      </c>
      <c r="E7302" s="8">
        <f t="shared" si="1"/>
        <v>0.05775376503</v>
      </c>
      <c r="F7302" s="8"/>
    </row>
    <row r="7303">
      <c r="A7303" s="10">
        <v>44819.208333333336</v>
      </c>
      <c r="B7303" s="11">
        <v>269.53</v>
      </c>
      <c r="C7303" s="11">
        <v>267.48224</v>
      </c>
      <c r="D7303" s="11">
        <v>0.00765568585039508</v>
      </c>
      <c r="E7303" s="8">
        <f t="shared" si="1"/>
        <v>0.05697225114</v>
      </c>
      <c r="F7303" s="8"/>
    </row>
    <row r="7304">
      <c r="A7304" s="10">
        <v>44819.25</v>
      </c>
      <c r="B7304" s="11">
        <v>261.1</v>
      </c>
      <c r="C7304" s="11">
        <v>262.22038</v>
      </c>
      <c r="D7304" s="11">
        <v>0.00427266561050653</v>
      </c>
      <c r="E7304" s="8">
        <f t="shared" si="1"/>
        <v>0.05589146422</v>
      </c>
      <c r="F7304" s="8"/>
    </row>
    <row r="7305">
      <c r="A7305" s="10">
        <v>44819.291666666664</v>
      </c>
      <c r="B7305" s="11">
        <v>253.68</v>
      </c>
      <c r="C7305" s="11">
        <v>259.28208</v>
      </c>
      <c r="D7305" s="11">
        <v>0.0216061210246384</v>
      </c>
      <c r="E7305" s="8">
        <f t="shared" si="1"/>
        <v>0.05566705655</v>
      </c>
      <c r="F7305" s="8"/>
    </row>
    <row r="7306">
      <c r="A7306" s="10">
        <v>44819.333333333336</v>
      </c>
      <c r="B7306" s="11">
        <v>251.26</v>
      </c>
      <c r="C7306" s="11">
        <v>258.601</v>
      </c>
      <c r="D7306" s="11">
        <v>0.0283873612244345</v>
      </c>
      <c r="E7306" s="8">
        <f t="shared" si="1"/>
        <v>0.0565196788</v>
      </c>
      <c r="F7306" s="8"/>
    </row>
    <row r="7307">
      <c r="A7307" s="10">
        <v>44819.375</v>
      </c>
      <c r="B7307" s="11">
        <v>249.55</v>
      </c>
      <c r="C7307" s="11">
        <v>261.02077</v>
      </c>
      <c r="D7307" s="11">
        <v>0.0439458132009955</v>
      </c>
      <c r="E7307" s="8">
        <f t="shared" si="1"/>
        <v>0.05790019047</v>
      </c>
      <c r="F7307" s="8"/>
    </row>
    <row r="7308">
      <c r="A7308" s="10">
        <v>44819.416666666664</v>
      </c>
      <c r="B7308" s="11">
        <v>252.88</v>
      </c>
      <c r="C7308" s="11">
        <v>266.30947</v>
      </c>
      <c r="D7308" s="11">
        <v>0.0504280602563625</v>
      </c>
      <c r="E7308" s="8">
        <f t="shared" si="1"/>
        <v>0.05895204373</v>
      </c>
      <c r="F7308" s="8"/>
    </row>
    <row r="7309">
      <c r="A7309" s="10">
        <v>44819.458333333336</v>
      </c>
      <c r="B7309" s="11">
        <v>264.03</v>
      </c>
      <c r="C7309" s="11">
        <v>274.14621</v>
      </c>
      <c r="D7309" s="11">
        <v>0.0369007837095396</v>
      </c>
      <c r="E7309" s="8">
        <f t="shared" si="1"/>
        <v>0.05946537973</v>
      </c>
      <c r="F7309" s="8"/>
    </row>
    <row r="7310">
      <c r="A7310" s="10">
        <v>44819.5</v>
      </c>
      <c r="B7310" s="11">
        <v>279.87</v>
      </c>
      <c r="C7310" s="11">
        <v>281.6178</v>
      </c>
      <c r="D7310" s="11">
        <v>0.0062062838357518</v>
      </c>
      <c r="E7310" s="8">
        <f t="shared" si="1"/>
        <v>0.05945734051</v>
      </c>
      <c r="F7310" s="8"/>
    </row>
    <row r="7311">
      <c r="A7311" s="10">
        <v>44819.541666666664</v>
      </c>
      <c r="B7311" s="11">
        <v>282.8</v>
      </c>
      <c r="C7311" s="11">
        <v>286.20132</v>
      </c>
      <c r="D7311" s="11">
        <v>0.011884361679394</v>
      </c>
      <c r="E7311" s="8">
        <f t="shared" si="1"/>
        <v>0.05910988057</v>
      </c>
      <c r="F7311" s="8"/>
    </row>
    <row r="7312">
      <c r="A7312" s="10">
        <v>44819.583333333336</v>
      </c>
      <c r="B7312" s="11">
        <v>269.74</v>
      </c>
      <c r="C7312" s="11">
        <v>287.55679</v>
      </c>
      <c r="D7312" s="11">
        <v>0.0619592046496275</v>
      </c>
      <c r="E7312" s="8">
        <f t="shared" si="1"/>
        <v>0.06063164479</v>
      </c>
      <c r="F7312" s="8"/>
    </row>
    <row r="7313">
      <c r="A7313" s="10">
        <v>44819.625</v>
      </c>
      <c r="B7313" s="11">
        <v>239.17</v>
      </c>
      <c r="C7313" s="11">
        <v>288.51622</v>
      </c>
      <c r="D7313" s="11">
        <v>0.171034474248969</v>
      </c>
      <c r="E7313" s="8">
        <f t="shared" si="1"/>
        <v>0.06278135064</v>
      </c>
      <c r="F7313" s="8"/>
    </row>
    <row r="7314">
      <c r="A7314" s="10">
        <v>44819.666666666664</v>
      </c>
      <c r="B7314" s="11">
        <v>238.78</v>
      </c>
      <c r="C7314" s="11">
        <v>289.3216</v>
      </c>
      <c r="D7314" s="11">
        <v>0.174690033512879</v>
      </c>
      <c r="E7314" s="8">
        <f t="shared" si="1"/>
        <v>0.06505797418</v>
      </c>
      <c r="F7314" s="8"/>
    </row>
    <row r="7315">
      <c r="A7315" s="10">
        <v>44819.708333333336</v>
      </c>
      <c r="B7315" s="11">
        <v>257.47</v>
      </c>
      <c r="C7315" s="11">
        <v>291.89767</v>
      </c>
      <c r="D7315" s="11">
        <v>0.117944312470873</v>
      </c>
      <c r="E7315" s="8">
        <f t="shared" si="1"/>
        <v>0.06505616241</v>
      </c>
      <c r="F7315" s="8"/>
    </row>
    <row r="7316">
      <c r="A7316" s="10">
        <v>44819.75</v>
      </c>
      <c r="B7316" s="11">
        <v>273.7</v>
      </c>
      <c r="C7316" s="11">
        <v>295.28101</v>
      </c>
      <c r="D7316" s="11">
        <v>0.0730863457829543</v>
      </c>
      <c r="E7316" s="8">
        <f t="shared" si="1"/>
        <v>0.06326421208</v>
      </c>
      <c r="F7316" s="8"/>
    </row>
    <row r="7317">
      <c r="A7317" s="10">
        <v>44819.791666666664</v>
      </c>
      <c r="B7317" s="11">
        <v>279.2</v>
      </c>
      <c r="C7317" s="11">
        <v>297.3957</v>
      </c>
      <c r="D7317" s="11">
        <v>0.061183467010451</v>
      </c>
      <c r="E7317" s="8">
        <f t="shared" si="1"/>
        <v>0.06060955012</v>
      </c>
      <c r="F7317" s="8"/>
    </row>
    <row r="7318">
      <c r="A7318" s="10">
        <v>44819.833333333336</v>
      </c>
      <c r="B7318" s="11">
        <v>293.23</v>
      </c>
      <c r="C7318" s="11">
        <v>298.19129</v>
      </c>
      <c r="D7318" s="11">
        <v>0.0166379440526246</v>
      </c>
      <c r="E7318" s="8">
        <f t="shared" si="1"/>
        <v>0.05628998734</v>
      </c>
      <c r="F7318" s="8"/>
    </row>
    <row r="7319">
      <c r="A7319" s="10">
        <v>44819.875</v>
      </c>
      <c r="B7319" s="11">
        <v>297.27</v>
      </c>
      <c r="C7319" s="11">
        <v>299.87136</v>
      </c>
      <c r="D7319" s="11">
        <v>0.00867491980561264</v>
      </c>
      <c r="E7319" s="8">
        <f t="shared" si="1"/>
        <v>0.05202902416</v>
      </c>
      <c r="F7319" s="8"/>
    </row>
    <row r="7320">
      <c r="A7320" s="10">
        <v>44819.916666666664</v>
      </c>
      <c r="B7320" s="11">
        <v>294.89</v>
      </c>
      <c r="C7320" s="11">
        <v>303.37784</v>
      </c>
      <c r="D7320" s="11">
        <v>0.0279777850616907</v>
      </c>
      <c r="E7320" s="8">
        <f t="shared" si="1"/>
        <v>0.04830031551</v>
      </c>
      <c r="F7320" s="8"/>
    </row>
    <row r="7321">
      <c r="A7321" s="10">
        <v>44819.958333333336</v>
      </c>
      <c r="B7321" s="11">
        <v>284.7</v>
      </c>
      <c r="C7321" s="11">
        <v>308.3312</v>
      </c>
      <c r="D7321" s="11">
        <v>0.0766422600113126</v>
      </c>
      <c r="E7321" s="8">
        <f t="shared" si="1"/>
        <v>0.04597731917</v>
      </c>
      <c r="F7321" s="8"/>
    </row>
    <row r="7322">
      <c r="A7322" s="10">
        <v>44820.0</v>
      </c>
      <c r="B7322" s="11">
        <v>290.17</v>
      </c>
      <c r="C7322" s="11">
        <v>328.79951</v>
      </c>
      <c r="D7322" s="11">
        <v>0.117486519368596</v>
      </c>
      <c r="E7322" s="8">
        <f t="shared" si="1"/>
        <v>0.0480418782</v>
      </c>
      <c r="F7322" s="8"/>
    </row>
    <row r="7323">
      <c r="A7323" s="10">
        <v>44820.041666666664</v>
      </c>
      <c r="B7323" s="11">
        <v>318.84</v>
      </c>
      <c r="C7323" s="11">
        <v>320.34185</v>
      </c>
      <c r="D7323" s="11">
        <v>0.00468827285601318</v>
      </c>
      <c r="E7323" s="8">
        <f t="shared" si="1"/>
        <v>0.04796438307</v>
      </c>
      <c r="F7323" s="8"/>
    </row>
    <row r="7324">
      <c r="A7324" s="10">
        <v>44820.083333333336</v>
      </c>
      <c r="B7324" s="11">
        <v>313.2</v>
      </c>
      <c r="C7324" s="11">
        <v>304.93667</v>
      </c>
      <c r="D7324" s="11">
        <v>0.0270985119631561</v>
      </c>
      <c r="E7324" s="8">
        <f t="shared" si="1"/>
        <v>0.04862203953</v>
      </c>
      <c r="F7324" s="8"/>
    </row>
    <row r="7325">
      <c r="A7325" s="10">
        <v>44820.125</v>
      </c>
      <c r="B7325" s="11">
        <v>294.5</v>
      </c>
      <c r="C7325" s="11">
        <v>286.0518</v>
      </c>
      <c r="D7325" s="11">
        <v>0.029533811708229</v>
      </c>
      <c r="E7325" s="8">
        <f t="shared" si="1"/>
        <v>0.04920161862</v>
      </c>
      <c r="F7325" s="8"/>
    </row>
    <row r="7326">
      <c r="A7326" s="10">
        <v>44820.166666666664</v>
      </c>
      <c r="B7326" s="11">
        <v>273.91</v>
      </c>
      <c r="C7326" s="11">
        <v>268.0194</v>
      </c>
      <c r="D7326" s="11">
        <v>0.0219782597826873</v>
      </c>
      <c r="E7326" s="8">
        <f t="shared" si="1"/>
        <v>0.05007930244</v>
      </c>
      <c r="F7326" s="8"/>
    </row>
    <row r="7327">
      <c r="A7327" s="10">
        <v>44820.208333333336</v>
      </c>
      <c r="B7327" s="11">
        <v>260.79</v>
      </c>
      <c r="C7327" s="11">
        <v>254.22946</v>
      </c>
      <c r="D7327" s="11">
        <v>0.0258055852378399</v>
      </c>
      <c r="E7327" s="8">
        <f t="shared" si="1"/>
        <v>0.05083554825</v>
      </c>
      <c r="F7327" s="8"/>
    </row>
    <row r="7328">
      <c r="A7328" s="10">
        <v>44820.25</v>
      </c>
      <c r="B7328" s="11">
        <v>251.91</v>
      </c>
      <c r="C7328" s="11">
        <v>245.73076</v>
      </c>
      <c r="D7328" s="11">
        <v>0.0251463837901286</v>
      </c>
      <c r="E7328" s="8">
        <f t="shared" si="1"/>
        <v>0.05170528651</v>
      </c>
      <c r="F7328" s="8"/>
    </row>
    <row r="7329">
      <c r="A7329" s="10">
        <v>44820.291666666664</v>
      </c>
      <c r="B7329" s="11">
        <v>243.56</v>
      </c>
      <c r="C7329" s="11">
        <v>240.49179</v>
      </c>
      <c r="D7329" s="11">
        <v>0.0127580654624425</v>
      </c>
      <c r="E7329" s="8">
        <f t="shared" si="1"/>
        <v>0.05133661753</v>
      </c>
      <c r="F7329" s="8"/>
    </row>
    <row r="7330">
      <c r="A7330" s="10">
        <v>44820.333333333336</v>
      </c>
      <c r="B7330" s="11">
        <v>239.0</v>
      </c>
      <c r="C7330" s="11">
        <v>238.47868</v>
      </c>
      <c r="D7330" s="11">
        <v>0.00218602350532971</v>
      </c>
      <c r="E7330" s="8">
        <f t="shared" si="1"/>
        <v>0.05024489512</v>
      </c>
      <c r="F7330" s="8"/>
    </row>
    <row r="7331">
      <c r="A7331" s="10">
        <v>44820.375</v>
      </c>
      <c r="B7331" s="11">
        <v>239.63</v>
      </c>
      <c r="C7331" s="11">
        <v>240.34784</v>
      </c>
      <c r="D7331" s="11">
        <v>0.00298667131770352</v>
      </c>
      <c r="E7331" s="8">
        <f t="shared" si="1"/>
        <v>0.04853826421</v>
      </c>
      <c r="F7331" s="8"/>
    </row>
    <row r="7332">
      <c r="A7332" s="10">
        <v>44820.416666666664</v>
      </c>
      <c r="B7332" s="11">
        <v>249.48</v>
      </c>
      <c r="C7332" s="11">
        <v>245.98233</v>
      </c>
      <c r="D7332" s="11">
        <v>0.0142191920858705</v>
      </c>
      <c r="E7332" s="8">
        <f t="shared" si="1"/>
        <v>0.04702956137</v>
      </c>
      <c r="F7332" s="8"/>
    </row>
    <row r="7333">
      <c r="A7333" s="10">
        <v>44820.458333333336</v>
      </c>
      <c r="B7333" s="11">
        <v>264.27</v>
      </c>
      <c r="C7333" s="11">
        <v>254.72065</v>
      </c>
      <c r="D7333" s="11">
        <v>0.0374895007530797</v>
      </c>
      <c r="E7333" s="8">
        <f t="shared" si="1"/>
        <v>0.04705409125</v>
      </c>
      <c r="F7333" s="8"/>
    </row>
    <row r="7334">
      <c r="A7334" s="10">
        <v>44820.5</v>
      </c>
      <c r="B7334" s="11">
        <v>280.75</v>
      </c>
      <c r="C7334" s="11">
        <v>263.35065</v>
      </c>
      <c r="D7334" s="11">
        <v>0.0660691363397053</v>
      </c>
      <c r="E7334" s="8">
        <f t="shared" si="1"/>
        <v>0.04954837677</v>
      </c>
      <c r="F7334" s="8"/>
    </row>
    <row r="7335">
      <c r="A7335" s="10">
        <v>44820.541666666664</v>
      </c>
      <c r="B7335" s="11">
        <v>286.56</v>
      </c>
      <c r="C7335" s="11">
        <v>269.14568</v>
      </c>
      <c r="D7335" s="11">
        <v>0.0647022088558136</v>
      </c>
      <c r="E7335" s="8">
        <f t="shared" si="1"/>
        <v>0.0517491204</v>
      </c>
      <c r="F7335" s="8"/>
    </row>
    <row r="7336">
      <c r="A7336" s="10">
        <v>44820.583333333336</v>
      </c>
      <c r="B7336" s="11">
        <v>278.11</v>
      </c>
      <c r="C7336" s="11">
        <v>272.47183</v>
      </c>
      <c r="D7336" s="11">
        <v>0.0206926712387111</v>
      </c>
      <c r="E7336" s="8">
        <f t="shared" si="1"/>
        <v>0.05002968151</v>
      </c>
      <c r="F7336" s="8"/>
    </row>
    <row r="7337">
      <c r="A7337" s="10">
        <v>44820.625</v>
      </c>
      <c r="B7337" s="11">
        <v>250.01</v>
      </c>
      <c r="C7337" s="11">
        <v>276.26165</v>
      </c>
      <c r="D7337" s="11">
        <v>0.0950245899132217</v>
      </c>
      <c r="E7337" s="8">
        <f t="shared" si="1"/>
        <v>0.046862603</v>
      </c>
      <c r="F7337" s="8"/>
    </row>
    <row r="7338">
      <c r="A7338" s="10">
        <v>44820.666666666664</v>
      </c>
      <c r="B7338" s="11">
        <v>243.35</v>
      </c>
      <c r="C7338" s="11">
        <v>280.08276</v>
      </c>
      <c r="D7338" s="11">
        <v>0.131149664477742</v>
      </c>
      <c r="E7338" s="8">
        <f t="shared" si="1"/>
        <v>0.04504842095</v>
      </c>
      <c r="F7338" s="8"/>
    </row>
    <row r="7339">
      <c r="A7339" s="10">
        <v>44820.708333333336</v>
      </c>
      <c r="B7339" s="11">
        <v>257.86</v>
      </c>
      <c r="C7339" s="11">
        <v>286.16535</v>
      </c>
      <c r="D7339" s="11">
        <v>0.0989125692541042</v>
      </c>
      <c r="E7339" s="8">
        <f t="shared" si="1"/>
        <v>0.04425543165</v>
      </c>
      <c r="F7339" s="8"/>
    </row>
    <row r="7340">
      <c r="A7340" s="10">
        <v>44820.75</v>
      </c>
      <c r="B7340" s="11">
        <v>272.29</v>
      </c>
      <c r="C7340" s="11">
        <v>293.29492</v>
      </c>
      <c r="D7340" s="11">
        <v>0.0716170603977729</v>
      </c>
      <c r="E7340" s="8">
        <f t="shared" si="1"/>
        <v>0.04419421143</v>
      </c>
      <c r="F7340" s="8"/>
    </row>
    <row r="7341">
      <c r="A7341" s="10">
        <v>44820.791666666664</v>
      </c>
      <c r="B7341" s="11">
        <v>283.84</v>
      </c>
      <c r="C7341" s="11">
        <v>298.1545</v>
      </c>
      <c r="D7341" s="11">
        <v>0.0480103436305674</v>
      </c>
      <c r="E7341" s="8">
        <f t="shared" si="1"/>
        <v>0.04364533129</v>
      </c>
      <c r="F7341" s="8"/>
    </row>
    <row r="7342">
      <c r="A7342" s="10">
        <v>44820.833333333336</v>
      </c>
      <c r="B7342" s="11">
        <v>290.85</v>
      </c>
      <c r="C7342" s="11">
        <v>300.28025</v>
      </c>
      <c r="D7342" s="11">
        <v>0.0314048293219417</v>
      </c>
      <c r="E7342" s="8">
        <f t="shared" si="1"/>
        <v>0.04426061817</v>
      </c>
      <c r="F7342" s="8"/>
    </row>
    <row r="7343">
      <c r="A7343" s="10">
        <v>44820.875</v>
      </c>
      <c r="B7343" s="11">
        <v>293.83</v>
      </c>
      <c r="C7343" s="11">
        <v>302.16791</v>
      </c>
      <c r="D7343" s="11">
        <v>0.0275936316334849</v>
      </c>
      <c r="E7343" s="8">
        <f t="shared" si="1"/>
        <v>0.04504889783</v>
      </c>
      <c r="F7343" s="8"/>
    </row>
    <row r="7344">
      <c r="A7344" s="10">
        <v>44820.916666666664</v>
      </c>
      <c r="B7344" s="11">
        <v>295.85</v>
      </c>
      <c r="C7344" s="11">
        <v>305.32222</v>
      </c>
      <c r="D7344" s="11">
        <v>0.0310236837659571</v>
      </c>
      <c r="E7344" s="8">
        <f t="shared" si="1"/>
        <v>0.04517581028</v>
      </c>
      <c r="F7344" s="8"/>
    </row>
    <row r="7345">
      <c r="A7345" s="10">
        <v>44820.958333333336</v>
      </c>
      <c r="B7345" s="11">
        <v>291.08</v>
      </c>
      <c r="C7345" s="11">
        <v>309.67072</v>
      </c>
      <c r="D7345" s="11">
        <v>0.0600338320652337</v>
      </c>
      <c r="E7345" s="8">
        <f t="shared" si="1"/>
        <v>0.04448379245</v>
      </c>
      <c r="F7345" s="8"/>
    </row>
    <row r="7346">
      <c r="A7346" s="10">
        <v>44821.0</v>
      </c>
      <c r="B7346" s="11">
        <v>292.22</v>
      </c>
      <c r="C7346" s="11">
        <v>327.93576</v>
      </c>
      <c r="D7346" s="11">
        <v>0.108910842782135</v>
      </c>
      <c r="E7346" s="8">
        <f t="shared" si="1"/>
        <v>0.04412647259</v>
      </c>
      <c r="F7346" s="8"/>
    </row>
    <row r="7347">
      <c r="A7347" s="10">
        <v>44821.041666666664</v>
      </c>
      <c r="B7347" s="11">
        <v>310.68</v>
      </c>
      <c r="C7347" s="11">
        <v>316.56572</v>
      </c>
      <c r="D7347" s="11">
        <v>0.0185924110797593</v>
      </c>
      <c r="E7347" s="8">
        <f t="shared" si="1"/>
        <v>0.04470581168</v>
      </c>
      <c r="F7347" s="8"/>
    </row>
    <row r="7348">
      <c r="A7348" s="10">
        <v>44821.083333333336</v>
      </c>
      <c r="B7348" s="11">
        <v>297.23</v>
      </c>
      <c r="C7348" s="11">
        <v>298.15394</v>
      </c>
      <c r="D7348" s="11">
        <v>0.0030988689936479</v>
      </c>
      <c r="E7348" s="8">
        <f t="shared" si="1"/>
        <v>0.04370582656</v>
      </c>
      <c r="F7348" s="8"/>
    </row>
    <row r="7349">
      <c r="A7349" s="10">
        <v>44821.125</v>
      </c>
      <c r="B7349" s="11">
        <v>277.8</v>
      </c>
      <c r="C7349" s="11">
        <v>277.08051</v>
      </c>
      <c r="D7349" s="11">
        <v>0.00259668209792167</v>
      </c>
      <c r="E7349" s="8">
        <f t="shared" si="1"/>
        <v>0.04258344616</v>
      </c>
      <c r="F7349" s="8"/>
    </row>
    <row r="7350">
      <c r="A7350" s="10">
        <v>44821.166666666664</v>
      </c>
      <c r="B7350" s="11">
        <v>260.89</v>
      </c>
      <c r="C7350" s="11">
        <v>257.55329</v>
      </c>
      <c r="D7350" s="11">
        <v>0.0129554159451816</v>
      </c>
      <c r="E7350" s="8">
        <f t="shared" si="1"/>
        <v>0.04220749433</v>
      </c>
      <c r="F7350" s="8"/>
    </row>
    <row r="7351">
      <c r="A7351" s="10">
        <v>44821.208333333336</v>
      </c>
      <c r="B7351" s="11">
        <v>250.5</v>
      </c>
      <c r="C7351" s="11">
        <v>242.68036</v>
      </c>
      <c r="D7351" s="11">
        <v>0.0322219729688879</v>
      </c>
      <c r="E7351" s="8">
        <f t="shared" si="1"/>
        <v>0.04247484382</v>
      </c>
      <c r="F7351" s="8"/>
    </row>
    <row r="7352">
      <c r="A7352" s="10">
        <v>44821.25</v>
      </c>
      <c r="B7352" s="11">
        <v>241.63</v>
      </c>
      <c r="C7352" s="11">
        <v>233.33982</v>
      </c>
      <c r="D7352" s="11">
        <v>0.0355283551688691</v>
      </c>
      <c r="E7352" s="8">
        <f t="shared" si="1"/>
        <v>0.04290742596</v>
      </c>
      <c r="F7352" s="8"/>
    </row>
    <row r="7353">
      <c r="A7353" s="10">
        <v>44821.291666666664</v>
      </c>
      <c r="B7353" s="11">
        <v>235.76</v>
      </c>
      <c r="C7353" s="11">
        <v>228.23503</v>
      </c>
      <c r="D7353" s="11">
        <v>0.0329702675351807</v>
      </c>
      <c r="E7353" s="8">
        <f t="shared" si="1"/>
        <v>0.04374960105</v>
      </c>
      <c r="F7353" s="8"/>
    </row>
    <row r="7354">
      <c r="A7354" s="10">
        <v>44821.333333333336</v>
      </c>
      <c r="B7354" s="11">
        <v>230.57</v>
      </c>
      <c r="C7354" s="11">
        <v>226.9954</v>
      </c>
      <c r="D7354" s="11">
        <v>0.0157474556753132</v>
      </c>
      <c r="E7354" s="8">
        <f t="shared" si="1"/>
        <v>0.04431466072</v>
      </c>
      <c r="F7354" s="8"/>
    </row>
    <row r="7355">
      <c r="A7355" s="10">
        <v>44821.375</v>
      </c>
      <c r="B7355" s="11">
        <v>229.43</v>
      </c>
      <c r="C7355" s="11">
        <v>229.87433</v>
      </c>
      <c r="D7355" s="11">
        <v>0.00193292569901119</v>
      </c>
      <c r="E7355" s="8">
        <f t="shared" si="1"/>
        <v>0.04427075465</v>
      </c>
      <c r="F7355" s="8"/>
    </row>
    <row r="7356">
      <c r="A7356" s="10">
        <v>44821.416666666664</v>
      </c>
      <c r="B7356" s="11">
        <v>232.48</v>
      </c>
      <c r="C7356" s="11">
        <v>236.42439</v>
      </c>
      <c r="D7356" s="11">
        <v>0.016683515605137</v>
      </c>
      <c r="E7356" s="8">
        <f t="shared" si="1"/>
        <v>0.0443734348</v>
      </c>
      <c r="F7356" s="8"/>
    </row>
    <row r="7357">
      <c r="A7357" s="10">
        <v>44821.458333333336</v>
      </c>
      <c r="B7357" s="11">
        <v>241.16</v>
      </c>
      <c r="C7357" s="11">
        <v>244.86617</v>
      </c>
      <c r="D7357" s="11">
        <v>0.0151354921751747</v>
      </c>
      <c r="E7357" s="8">
        <f t="shared" si="1"/>
        <v>0.04344201778</v>
      </c>
      <c r="F7357" s="8"/>
    </row>
    <row r="7358">
      <c r="A7358" s="10">
        <v>44821.5</v>
      </c>
      <c r="B7358" s="11">
        <v>253.27</v>
      </c>
      <c r="C7358" s="11">
        <v>251.13597</v>
      </c>
      <c r="D7358" s="11">
        <v>0.00849750834179597</v>
      </c>
      <c r="E7358" s="8">
        <f t="shared" si="1"/>
        <v>0.04104319994</v>
      </c>
      <c r="F7358" s="8"/>
    </row>
    <row r="7359">
      <c r="A7359" s="10">
        <v>44821.541666666664</v>
      </c>
      <c r="B7359" s="11">
        <v>264.37</v>
      </c>
      <c r="C7359" s="11">
        <v>251.95191</v>
      </c>
      <c r="D7359" s="11">
        <v>0.0492875406263044</v>
      </c>
      <c r="E7359" s="8">
        <f t="shared" si="1"/>
        <v>0.0404009221</v>
      </c>
      <c r="F7359" s="8"/>
    </row>
    <row r="7360">
      <c r="A7360" s="10">
        <v>44821.583333333336</v>
      </c>
      <c r="B7360" s="11">
        <v>254.6</v>
      </c>
      <c r="C7360" s="11">
        <v>247.85988</v>
      </c>
      <c r="D7360" s="11">
        <v>0.0271932674218997</v>
      </c>
      <c r="E7360" s="8">
        <f t="shared" si="1"/>
        <v>0.04067178027</v>
      </c>
      <c r="F7360" s="8"/>
    </row>
    <row r="7361">
      <c r="A7361" s="10">
        <v>44821.625</v>
      </c>
      <c r="B7361" s="11">
        <v>233.15</v>
      </c>
      <c r="C7361" s="11">
        <v>244.58121</v>
      </c>
      <c r="D7361" s="11">
        <v>0.0467378912713695</v>
      </c>
      <c r="E7361" s="8">
        <f t="shared" si="1"/>
        <v>0.0386598345</v>
      </c>
      <c r="F7361" s="8"/>
    </row>
    <row r="7362">
      <c r="A7362" s="10">
        <v>44821.666666666664</v>
      </c>
      <c r="B7362" s="11">
        <v>236.53</v>
      </c>
      <c r="C7362" s="11">
        <v>242.82132</v>
      </c>
      <c r="D7362" s="11">
        <v>0.0259092570619416</v>
      </c>
      <c r="E7362" s="8">
        <f t="shared" si="1"/>
        <v>0.03427481752</v>
      </c>
      <c r="F7362" s="8"/>
    </row>
    <row r="7363">
      <c r="A7363" s="10">
        <v>44821.708333333336</v>
      </c>
      <c r="B7363" s="11">
        <v>242.92</v>
      </c>
      <c r="C7363" s="11">
        <v>244.57646</v>
      </c>
      <c r="D7363" s="11">
        <v>0.00677276954617795</v>
      </c>
      <c r="E7363" s="8">
        <f t="shared" si="1"/>
        <v>0.0304356592</v>
      </c>
      <c r="F7363" s="8"/>
    </row>
    <row r="7364">
      <c r="A7364" s="10">
        <v>44821.75</v>
      </c>
      <c r="B7364" s="11">
        <v>250.75</v>
      </c>
      <c r="C7364" s="11">
        <v>249.25167</v>
      </c>
      <c r="D7364" s="11">
        <v>0.00601131378578129</v>
      </c>
      <c r="E7364" s="8">
        <f t="shared" si="1"/>
        <v>0.02770208642</v>
      </c>
      <c r="F7364" s="8"/>
    </row>
    <row r="7365">
      <c r="A7365" s="10">
        <v>44821.791666666664</v>
      </c>
      <c r="B7365" s="11">
        <v>253.97</v>
      </c>
      <c r="C7365" s="11">
        <v>253.56481</v>
      </c>
      <c r="D7365" s="11">
        <v>0.00159797410374099</v>
      </c>
      <c r="E7365" s="8">
        <f t="shared" si="1"/>
        <v>0.02576823769</v>
      </c>
      <c r="F7365" s="8"/>
    </row>
    <row r="7366">
      <c r="A7366" s="10">
        <v>44821.833333333336</v>
      </c>
      <c r="B7366" s="11">
        <v>259.19</v>
      </c>
      <c r="C7366" s="11">
        <v>256.85905</v>
      </c>
      <c r="D7366" s="11">
        <v>0.00907482138550295</v>
      </c>
      <c r="E7366" s="8">
        <f t="shared" si="1"/>
        <v>0.0248378207</v>
      </c>
      <c r="F7366" s="8"/>
    </row>
    <row r="7367">
      <c r="A7367" s="10">
        <v>44821.875</v>
      </c>
      <c r="B7367" s="11">
        <v>265.61</v>
      </c>
      <c r="C7367" s="11">
        <v>261.13839</v>
      </c>
      <c r="D7367" s="11">
        <v>0.0171235259587837</v>
      </c>
      <c r="E7367" s="8">
        <f t="shared" si="1"/>
        <v>0.02440156629</v>
      </c>
      <c r="F7367" s="8"/>
    </row>
    <row r="7368">
      <c r="A7368" s="10">
        <v>44821.916666666664</v>
      </c>
      <c r="B7368" s="11">
        <v>267.58</v>
      </c>
      <c r="C7368" s="11">
        <v>267.0346</v>
      </c>
      <c r="D7368" s="11">
        <v>0.00204243195451066</v>
      </c>
      <c r="E7368" s="8">
        <f t="shared" si="1"/>
        <v>0.02319401414</v>
      </c>
      <c r="F7368" s="8"/>
    </row>
    <row r="7369">
      <c r="A7369" s="10">
        <v>44821.958333333336</v>
      </c>
      <c r="B7369" s="11">
        <v>266.87</v>
      </c>
      <c r="C7369" s="11">
        <v>273.90138</v>
      </c>
      <c r="D7369" s="11">
        <v>0.0256712105649121</v>
      </c>
      <c r="E7369" s="8">
        <f t="shared" si="1"/>
        <v>0.02176223824</v>
      </c>
      <c r="F7369" s="8"/>
    </row>
    <row r="7370">
      <c r="A7370" s="10">
        <v>44822.0</v>
      </c>
      <c r="B7370" s="11">
        <v>278.39</v>
      </c>
      <c r="C7370" s="11">
        <v>302.52669</v>
      </c>
      <c r="D7370" s="11">
        <v>0.0797836713183884</v>
      </c>
      <c r="E7370" s="8">
        <f t="shared" si="1"/>
        <v>0.0205486061</v>
      </c>
      <c r="F7370" s="8"/>
    </row>
    <row r="7371">
      <c r="A7371" s="10">
        <v>44822.041666666664</v>
      </c>
      <c r="B7371" s="11">
        <v>305.56</v>
      </c>
      <c r="C7371" s="11">
        <v>288.55254</v>
      </c>
      <c r="D7371" s="11">
        <v>0.0589406005575275</v>
      </c>
      <c r="E7371" s="8">
        <f t="shared" si="1"/>
        <v>0.02222978066</v>
      </c>
      <c r="F7371" s="8"/>
    </row>
    <row r="7372">
      <c r="A7372" s="10">
        <v>44822.083333333336</v>
      </c>
      <c r="B7372" s="11">
        <v>305.09</v>
      </c>
      <c r="C7372" s="11">
        <v>269.86042</v>
      </c>
      <c r="D7372" s="11">
        <v>0.130547414103928</v>
      </c>
      <c r="E7372" s="8">
        <f t="shared" si="1"/>
        <v>0.0275401367</v>
      </c>
      <c r="F7372" s="8"/>
    </row>
    <row r="7373">
      <c r="A7373" s="10">
        <v>44822.125</v>
      </c>
      <c r="B7373" s="11">
        <v>287.45</v>
      </c>
      <c r="C7373" s="11">
        <v>250.21765</v>
      </c>
      <c r="D7373" s="11">
        <v>0.14879985484637</v>
      </c>
      <c r="E7373" s="8">
        <f t="shared" si="1"/>
        <v>0.03363193557</v>
      </c>
      <c r="F7373" s="8"/>
    </row>
    <row r="7374">
      <c r="A7374" s="10">
        <v>44822.166666666664</v>
      </c>
      <c r="B7374" s="11">
        <v>275.25</v>
      </c>
      <c r="C7374" s="11">
        <v>232.50984</v>
      </c>
      <c r="D7374" s="11">
        <v>0.18382086538789</v>
      </c>
      <c r="E7374" s="8">
        <f t="shared" si="1"/>
        <v>0.04075132929</v>
      </c>
      <c r="F7374" s="8"/>
    </row>
    <row r="7375">
      <c r="A7375" s="10">
        <v>44822.208333333336</v>
      </c>
      <c r="B7375" s="11">
        <v>269.7</v>
      </c>
      <c r="C7375" s="11">
        <v>218.77207</v>
      </c>
      <c r="D7375" s="11">
        <v>0.232789907779361</v>
      </c>
      <c r="E7375" s="8">
        <f t="shared" si="1"/>
        <v>0.04910832658</v>
      </c>
      <c r="F7375" s="8"/>
    </row>
    <row r="7376">
      <c r="A7376" s="10">
        <v>44822.25</v>
      </c>
      <c r="B7376" s="11">
        <v>260.35</v>
      </c>
      <c r="C7376" s="11">
        <v>210.31041</v>
      </c>
      <c r="D7376" s="11">
        <v>0.237932064323397</v>
      </c>
      <c r="E7376" s="8">
        <f t="shared" si="1"/>
        <v>0.05754181446</v>
      </c>
      <c r="F7376" s="8"/>
    </row>
    <row r="7377">
      <c r="A7377" s="10">
        <v>44822.291666666664</v>
      </c>
      <c r="B7377" s="11">
        <v>252.3</v>
      </c>
      <c r="C7377" s="11">
        <v>206.57368</v>
      </c>
      <c r="D7377" s="11">
        <v>0.221355983008096</v>
      </c>
      <c r="E7377" s="8">
        <f t="shared" si="1"/>
        <v>0.06539121927</v>
      </c>
      <c r="F7377" s="8"/>
    </row>
    <row r="7378">
      <c r="A7378" s="10">
        <v>44822.333333333336</v>
      </c>
      <c r="B7378" s="11">
        <v>252.71</v>
      </c>
      <c r="C7378" s="11">
        <v>208.16156</v>
      </c>
      <c r="D7378" s="11">
        <v>0.214008964959716</v>
      </c>
      <c r="E7378" s="8">
        <f t="shared" si="1"/>
        <v>0.07365211549</v>
      </c>
      <c r="F7378" s="8"/>
    </row>
    <row r="7379">
      <c r="A7379" s="10">
        <v>44822.375</v>
      </c>
      <c r="B7379" s="11">
        <v>252.08</v>
      </c>
      <c r="C7379" s="11">
        <v>214.65077</v>
      </c>
      <c r="D7379" s="11">
        <v>0.174372679865066</v>
      </c>
      <c r="E7379" s="8">
        <f t="shared" si="1"/>
        <v>0.08083710525</v>
      </c>
      <c r="F7379" s="8"/>
    </row>
    <row r="7380">
      <c r="A7380" s="10">
        <v>44822.416666666664</v>
      </c>
      <c r="B7380" s="11">
        <v>253.4</v>
      </c>
      <c r="C7380" s="11">
        <v>224.45495</v>
      </c>
      <c r="D7380" s="11">
        <v>0.12895705797533</v>
      </c>
      <c r="E7380" s="8">
        <f t="shared" si="1"/>
        <v>0.08551516951</v>
      </c>
      <c r="F7380" s="8"/>
    </row>
    <row r="7381">
      <c r="A7381" s="10">
        <v>44822.458333333336</v>
      </c>
      <c r="B7381" s="11">
        <v>254.75</v>
      </c>
      <c r="C7381" s="11">
        <v>235.14169</v>
      </c>
      <c r="D7381" s="11">
        <v>0.0833893385728408</v>
      </c>
      <c r="E7381" s="8">
        <f t="shared" si="1"/>
        <v>0.08835907978</v>
      </c>
      <c r="F7381" s="8"/>
    </row>
    <row r="7382">
      <c r="A7382" s="10">
        <v>44822.5</v>
      </c>
      <c r="B7382" s="11">
        <v>260.17</v>
      </c>
      <c r="C7382" s="11">
        <v>243.45598</v>
      </c>
      <c r="D7382" s="11">
        <v>0.0686531503559699</v>
      </c>
      <c r="E7382" s="8">
        <f t="shared" si="1"/>
        <v>0.09086556486</v>
      </c>
      <c r="F7382" s="8"/>
    </row>
    <row r="7383">
      <c r="A7383" s="10">
        <v>44822.541666666664</v>
      </c>
      <c r="B7383" s="11">
        <v>271.0</v>
      </c>
      <c r="C7383" s="11">
        <v>249.09463</v>
      </c>
      <c r="D7383" s="11">
        <v>0.0879399527801944</v>
      </c>
      <c r="E7383" s="8">
        <f t="shared" si="1"/>
        <v>0.09247608204</v>
      </c>
      <c r="F7383" s="8"/>
    </row>
    <row r="7384">
      <c r="A7384" s="10">
        <v>44822.583333333336</v>
      </c>
      <c r="B7384" s="11">
        <v>258.88</v>
      </c>
      <c r="C7384" s="11">
        <v>254.80369</v>
      </c>
      <c r="D7384" s="11">
        <v>0.015997845243136</v>
      </c>
      <c r="E7384" s="8">
        <f t="shared" si="1"/>
        <v>0.09200960611</v>
      </c>
      <c r="F7384" s="8"/>
    </row>
    <row r="7385">
      <c r="A7385" s="10">
        <v>44822.625</v>
      </c>
      <c r="B7385" s="11">
        <v>244.58</v>
      </c>
      <c r="C7385" s="11">
        <v>263.19261</v>
      </c>
      <c r="D7385" s="11">
        <v>0.0707185889451834</v>
      </c>
      <c r="E7385" s="8">
        <f t="shared" si="1"/>
        <v>0.09300880185</v>
      </c>
      <c r="F7385" s="8"/>
    </row>
    <row r="7386">
      <c r="A7386" s="10">
        <v>44822.666666666664</v>
      </c>
      <c r="B7386" s="11">
        <v>258.12</v>
      </c>
      <c r="C7386" s="11">
        <v>271.88311</v>
      </c>
      <c r="D7386" s="11">
        <v>0.0506214233020947</v>
      </c>
      <c r="E7386" s="8">
        <f t="shared" si="1"/>
        <v>0.09403847544</v>
      </c>
      <c r="F7386" s="8"/>
    </row>
    <row r="7387">
      <c r="A7387" s="10">
        <v>44822.708333333336</v>
      </c>
      <c r="B7387" s="11">
        <v>269.41</v>
      </c>
      <c r="C7387" s="11">
        <v>282.34915</v>
      </c>
      <c r="D7387" s="11">
        <v>0.0458267715698807</v>
      </c>
      <c r="E7387" s="8">
        <f t="shared" si="1"/>
        <v>0.09566572553</v>
      </c>
      <c r="F7387" s="8"/>
    </row>
    <row r="7388">
      <c r="A7388" s="10">
        <v>44822.75</v>
      </c>
      <c r="B7388" s="11">
        <v>280.21</v>
      </c>
      <c r="C7388" s="11">
        <v>293.366</v>
      </c>
      <c r="D7388" s="11">
        <v>0.0448450058970705</v>
      </c>
      <c r="E7388" s="8">
        <f t="shared" si="1"/>
        <v>0.09728379603</v>
      </c>
      <c r="F7388" s="8"/>
    </row>
    <row r="7389">
      <c r="A7389" s="10">
        <v>44822.791666666664</v>
      </c>
      <c r="B7389" s="11">
        <v>287.47</v>
      </c>
      <c r="C7389" s="11">
        <v>302.10888</v>
      </c>
      <c r="D7389" s="11">
        <v>0.0484556428794809</v>
      </c>
      <c r="E7389" s="8">
        <f t="shared" si="1"/>
        <v>0.0992361989</v>
      </c>
      <c r="F7389" s="8"/>
    </row>
    <row r="7390">
      <c r="A7390" s="10">
        <v>44822.833333333336</v>
      </c>
      <c r="B7390" s="11">
        <v>297.88</v>
      </c>
      <c r="C7390" s="11">
        <v>307.99558</v>
      </c>
      <c r="D7390" s="11">
        <v>0.0328432635299507</v>
      </c>
      <c r="E7390" s="8">
        <f t="shared" si="1"/>
        <v>0.1002265507</v>
      </c>
      <c r="F7390" s="8"/>
    </row>
    <row r="7391">
      <c r="A7391" s="10">
        <v>44822.875</v>
      </c>
      <c r="B7391" s="11">
        <v>299.17</v>
      </c>
      <c r="C7391" s="11">
        <v>312.13402</v>
      </c>
      <c r="D7391" s="11">
        <v>0.0415335053833606</v>
      </c>
      <c r="E7391" s="8">
        <f t="shared" si="1"/>
        <v>0.1012436331</v>
      </c>
      <c r="F7391" s="8"/>
    </row>
    <row r="7392">
      <c r="A7392" s="10">
        <v>44822.916666666664</v>
      </c>
      <c r="B7392" s="11">
        <v>297.59</v>
      </c>
      <c r="C7392" s="11">
        <v>313.74995</v>
      </c>
      <c r="D7392" s="11">
        <v>0.0515058249411674</v>
      </c>
      <c r="E7392" s="8">
        <f t="shared" si="1"/>
        <v>0.1033046078</v>
      </c>
      <c r="F7392" s="8"/>
    </row>
    <row r="7393">
      <c r="A7393" s="10">
        <v>44822.958333333336</v>
      </c>
      <c r="B7393" s="11">
        <v>296.3</v>
      </c>
      <c r="C7393" s="11">
        <v>313.05726</v>
      </c>
      <c r="D7393" s="11">
        <v>0.0535277795506163</v>
      </c>
      <c r="E7393" s="8">
        <f t="shared" si="1"/>
        <v>0.1044652982</v>
      </c>
      <c r="F7393" s="8"/>
    </row>
    <row r="7394">
      <c r="A7394" s="10">
        <v>44820.0</v>
      </c>
      <c r="B7394" s="11">
        <v>290.17</v>
      </c>
      <c r="C7394" s="11">
        <v>289.73111</v>
      </c>
      <c r="D7394" s="11">
        <v>0.00151481834311826</v>
      </c>
      <c r="E7394" s="8">
        <f t="shared" si="1"/>
        <v>0.101204096</v>
      </c>
      <c r="F7394" s="8"/>
    </row>
    <row r="7395">
      <c r="A7395" s="10">
        <v>44820.041666666664</v>
      </c>
      <c r="B7395" s="11">
        <v>318.84</v>
      </c>
      <c r="C7395" s="11">
        <v>290.58092</v>
      </c>
      <c r="D7395" s="11">
        <v>0.0972502943414178</v>
      </c>
      <c r="E7395" s="8">
        <f t="shared" si="1"/>
        <v>0.1028003332</v>
      </c>
      <c r="F7395" s="8"/>
    </row>
    <row r="7396">
      <c r="A7396" s="10">
        <v>44820.083333333336</v>
      </c>
      <c r="B7396" s="11">
        <v>313.2</v>
      </c>
      <c r="C7396" s="11">
        <v>285.34445</v>
      </c>
      <c r="D7396" s="11">
        <v>0.0976207877882327</v>
      </c>
      <c r="E7396" s="8">
        <f t="shared" si="1"/>
        <v>0.1014283905</v>
      </c>
      <c r="F7396" s="8"/>
    </row>
    <row r="7397">
      <c r="A7397" s="10">
        <v>44820.125</v>
      </c>
      <c r="B7397" s="11">
        <v>294.5</v>
      </c>
      <c r="C7397" s="11">
        <v>276.01111</v>
      </c>
      <c r="D7397" s="11">
        <v>0.066986035453428</v>
      </c>
      <c r="E7397" s="8">
        <f t="shared" si="1"/>
        <v>0.09801948134</v>
      </c>
      <c r="F7397" s="8"/>
    </row>
    <row r="7398">
      <c r="A7398" s="10">
        <v>44820.166666666664</v>
      </c>
      <c r="B7398" s="11">
        <v>273.91</v>
      </c>
      <c r="C7398" s="11">
        <v>265.68273</v>
      </c>
      <c r="D7398" s="11">
        <v>0.0309665216101928</v>
      </c>
      <c r="E7398" s="8">
        <f t="shared" si="1"/>
        <v>0.09165055035</v>
      </c>
      <c r="F7398" s="8"/>
    </row>
    <row r="7399">
      <c r="A7399" s="10">
        <v>44820.208333333336</v>
      </c>
      <c r="B7399" s="11">
        <v>260.79</v>
      </c>
      <c r="C7399" s="11">
        <v>257.65807</v>
      </c>
      <c r="D7399" s="11">
        <v>0.0121553732044954</v>
      </c>
      <c r="E7399" s="8">
        <f t="shared" si="1"/>
        <v>0.08245744474</v>
      </c>
      <c r="F7399" s="8"/>
    </row>
    <row r="7400">
      <c r="A7400" s="10">
        <v>44820.25</v>
      </c>
      <c r="B7400" s="11">
        <v>251.91</v>
      </c>
      <c r="C7400" s="11">
        <v>253.5793</v>
      </c>
      <c r="D7400" s="11">
        <v>0.00658295057995661</v>
      </c>
      <c r="E7400" s="8">
        <f t="shared" si="1"/>
        <v>0.07281789834</v>
      </c>
      <c r="F7400" s="8"/>
    </row>
    <row r="7401">
      <c r="A7401" s="10">
        <v>44820.291666666664</v>
      </c>
      <c r="B7401" s="11">
        <v>243.56</v>
      </c>
      <c r="C7401" s="11">
        <v>251.67609</v>
      </c>
      <c r="D7401" s="11">
        <v>0.032248156747826</v>
      </c>
      <c r="E7401" s="8">
        <f t="shared" si="1"/>
        <v>0.06493840558</v>
      </c>
      <c r="F7401" s="8"/>
    </row>
    <row r="7402">
      <c r="A7402" s="10">
        <v>44820.333333333336</v>
      </c>
      <c r="B7402" s="11">
        <v>239.0</v>
      </c>
      <c r="C7402" s="11">
        <v>251.51906</v>
      </c>
      <c r="D7402" s="11">
        <v>0.0497738024307183</v>
      </c>
      <c r="E7402" s="8">
        <f t="shared" si="1"/>
        <v>0.0580952738</v>
      </c>
      <c r="F7402" s="8"/>
    </row>
    <row r="7403">
      <c r="A7403" s="10">
        <v>44820.375</v>
      </c>
      <c r="B7403" s="11">
        <v>239.63</v>
      </c>
      <c r="C7403" s="11">
        <v>254.00379</v>
      </c>
      <c r="D7403" s="11">
        <v>0.0565888800320657</v>
      </c>
      <c r="E7403" s="8">
        <f t="shared" si="1"/>
        <v>0.05318761548</v>
      </c>
      <c r="F7403" s="8"/>
    </row>
    <row r="7404">
      <c r="A7404" s="10">
        <v>44820.416666666664</v>
      </c>
      <c r="B7404" s="11">
        <v>249.48</v>
      </c>
      <c r="C7404" s="11">
        <v>259.39203</v>
      </c>
      <c r="D7404" s="11">
        <v>0.0382125464687561</v>
      </c>
      <c r="E7404" s="8">
        <f t="shared" si="1"/>
        <v>0.04940659416</v>
      </c>
      <c r="F7404" s="8"/>
    </row>
    <row r="7405">
      <c r="A7405" s="10">
        <v>44820.458333333336</v>
      </c>
      <c r="B7405" s="11">
        <v>264.27</v>
      </c>
      <c r="C7405" s="11">
        <v>267.53541</v>
      </c>
      <c r="D7405" s="11">
        <v>0.0122055244948697</v>
      </c>
      <c r="E7405" s="8">
        <f t="shared" si="1"/>
        <v>0.04644060191</v>
      </c>
      <c r="F7405" s="8"/>
    </row>
    <row r="7406">
      <c r="A7406" s="10">
        <v>44820.5</v>
      </c>
      <c r="B7406" s="11">
        <v>280.75</v>
      </c>
      <c r="C7406" s="11">
        <v>275.61497</v>
      </c>
      <c r="D7406" s="11">
        <v>0.0186311723198488</v>
      </c>
      <c r="E7406" s="8">
        <f t="shared" si="1"/>
        <v>0.04435635283</v>
      </c>
      <c r="F7406" s="8"/>
    </row>
    <row r="7407">
      <c r="A7407" s="10">
        <v>44820.541666666664</v>
      </c>
      <c r="B7407" s="11">
        <v>286.56</v>
      </c>
      <c r="C7407" s="11">
        <v>281.0813</v>
      </c>
      <c r="D7407" s="11">
        <v>0.0194915136652634</v>
      </c>
      <c r="E7407" s="8">
        <f t="shared" si="1"/>
        <v>0.04150433453</v>
      </c>
      <c r="F7407" s="8"/>
    </row>
    <row r="7408">
      <c r="A7408" s="10">
        <v>44820.583333333336</v>
      </c>
      <c r="B7408" s="11">
        <v>278.11</v>
      </c>
      <c r="C7408" s="11">
        <v>282.76265</v>
      </c>
      <c r="D7408" s="11">
        <v>0.0164542594292421</v>
      </c>
      <c r="E7408" s="8">
        <f t="shared" si="1"/>
        <v>0.04152335179</v>
      </c>
      <c r="F7408" s="8"/>
    </row>
    <row r="7409">
      <c r="A7409" s="10">
        <v>44820.625</v>
      </c>
      <c r="B7409" s="11">
        <v>250.01</v>
      </c>
      <c r="C7409" s="11">
        <v>282.65374</v>
      </c>
      <c r="D7409" s="11">
        <v>0.115490210743364</v>
      </c>
      <c r="E7409" s="8">
        <f t="shared" si="1"/>
        <v>0.04338883603</v>
      </c>
      <c r="F7409" s="8"/>
    </row>
    <row r="7410">
      <c r="A7410" s="10">
        <v>44820.666666666664</v>
      </c>
      <c r="B7410" s="11">
        <v>243.35</v>
      </c>
      <c r="C7410" s="11">
        <v>280.73681</v>
      </c>
      <c r="D7410" s="11">
        <v>0.133173879121872</v>
      </c>
      <c r="E7410" s="8">
        <f t="shared" si="1"/>
        <v>0.04682852169</v>
      </c>
      <c r="F7410" s="8"/>
    </row>
    <row r="7411">
      <c r="A7411" s="10">
        <v>44820.708333333336</v>
      </c>
      <c r="B7411" s="11">
        <v>257.86</v>
      </c>
      <c r="C7411" s="11">
        <v>279.43039</v>
      </c>
      <c r="D7411" s="11">
        <v>0.0771941448458772</v>
      </c>
      <c r="E7411" s="8">
        <f t="shared" si="1"/>
        <v>0.04813549558</v>
      </c>
      <c r="F7411" s="8"/>
    </row>
    <row r="7412">
      <c r="A7412" s="10">
        <v>44820.75</v>
      </c>
      <c r="B7412" s="11">
        <v>272.29</v>
      </c>
      <c r="C7412" s="11">
        <v>278.99058</v>
      </c>
      <c r="D7412" s="11">
        <v>0.0240172266748217</v>
      </c>
      <c r="E7412" s="8">
        <f t="shared" si="1"/>
        <v>0.04726767144</v>
      </c>
      <c r="F7412" s="8"/>
    </row>
    <row r="7413">
      <c r="A7413" s="10">
        <v>44820.791666666664</v>
      </c>
      <c r="B7413" s="11">
        <v>283.84</v>
      </c>
      <c r="C7413" s="11">
        <v>278.40935</v>
      </c>
      <c r="D7413" s="11">
        <v>0.0195059900107519</v>
      </c>
      <c r="E7413" s="8">
        <f t="shared" si="1"/>
        <v>0.0460614359</v>
      </c>
      <c r="F7413" s="8"/>
    </row>
    <row r="7414">
      <c r="A7414" s="10">
        <v>44820.833333333336</v>
      </c>
      <c r="B7414" s="11">
        <v>290.85</v>
      </c>
      <c r="C7414" s="11">
        <v>277.86198</v>
      </c>
      <c r="D7414" s="11">
        <v>0.0467427029779317</v>
      </c>
      <c r="E7414" s="8">
        <f t="shared" si="1"/>
        <v>0.04664057921</v>
      </c>
      <c r="F7414" s="8"/>
    </row>
    <row r="7415">
      <c r="A7415" s="10">
        <v>44820.875</v>
      </c>
      <c r="B7415" s="11">
        <v>293.83</v>
      </c>
      <c r="C7415" s="11">
        <v>279.09039</v>
      </c>
      <c r="D7415" s="11">
        <v>0.052813033082221</v>
      </c>
      <c r="E7415" s="8">
        <f t="shared" si="1"/>
        <v>0.04711055954</v>
      </c>
      <c r="F7415" s="8"/>
    </row>
    <row r="7416">
      <c r="A7416" s="10">
        <v>44820.916666666664</v>
      </c>
      <c r="B7416" s="11">
        <v>295.85</v>
      </c>
      <c r="C7416" s="11">
        <v>282.89888</v>
      </c>
      <c r="D7416" s="11">
        <v>0.0457800327806175</v>
      </c>
      <c r="E7416" s="8">
        <f t="shared" si="1"/>
        <v>0.04687198486</v>
      </c>
      <c r="F7416" s="8"/>
    </row>
    <row r="7417">
      <c r="A7417" s="10">
        <v>44820.958333333336</v>
      </c>
      <c r="B7417" s="11">
        <v>291.08</v>
      </c>
      <c r="C7417" s="11">
        <v>289.19103</v>
      </c>
      <c r="D7417" s="11">
        <v>0.00653191075808946</v>
      </c>
      <c r="E7417" s="8">
        <f t="shared" si="1"/>
        <v>0.04491382366</v>
      </c>
      <c r="F7417" s="8"/>
    </row>
    <row r="7418">
      <c r="A7418" s="10">
        <v>44821.0</v>
      </c>
      <c r="B7418" s="11">
        <v>292.22</v>
      </c>
      <c r="C7418" s="11">
        <v>298.13749</v>
      </c>
      <c r="D7418" s="11">
        <v>0.019848191517276</v>
      </c>
      <c r="E7418" s="8">
        <f t="shared" si="1"/>
        <v>0.04567771421</v>
      </c>
      <c r="F7418" s="8"/>
    </row>
    <row r="7419">
      <c r="A7419" s="10">
        <v>44821.041666666664</v>
      </c>
      <c r="B7419" s="11">
        <v>310.68</v>
      </c>
      <c r="C7419" s="11">
        <v>291.69053</v>
      </c>
      <c r="D7419" s="11">
        <v>0.0651014278728897</v>
      </c>
      <c r="E7419" s="8">
        <f t="shared" si="1"/>
        <v>0.04433817811</v>
      </c>
      <c r="F7419" s="8"/>
    </row>
    <row r="7420">
      <c r="A7420" s="10">
        <v>44821.083333333336</v>
      </c>
      <c r="B7420" s="11">
        <v>297.23</v>
      </c>
      <c r="C7420" s="11">
        <v>280.32398</v>
      </c>
      <c r="D7420" s="11">
        <v>0.0603088611969622</v>
      </c>
      <c r="E7420" s="8">
        <f t="shared" si="1"/>
        <v>0.0427835145</v>
      </c>
      <c r="F7420" s="8"/>
    </row>
    <row r="7421">
      <c r="A7421" s="10">
        <v>44821.125</v>
      </c>
      <c r="B7421" s="11">
        <v>277.8</v>
      </c>
      <c r="C7421" s="11">
        <v>266.00082</v>
      </c>
      <c r="D7421" s="11">
        <v>0.0443576828071433</v>
      </c>
      <c r="E7421" s="8">
        <f t="shared" si="1"/>
        <v>0.04184066647</v>
      </c>
      <c r="F7421" s="8"/>
    </row>
    <row r="7422">
      <c r="A7422" s="10">
        <v>44821.166666666664</v>
      </c>
      <c r="B7422" s="11">
        <v>260.89</v>
      </c>
      <c r="C7422" s="11">
        <v>250.81647</v>
      </c>
      <c r="D7422" s="11">
        <v>0.0401629526163093</v>
      </c>
      <c r="E7422" s="8">
        <f t="shared" si="1"/>
        <v>0.0422238511</v>
      </c>
      <c r="F7422" s="8"/>
    </row>
    <row r="7423">
      <c r="A7423" s="10">
        <v>44821.208333333336</v>
      </c>
      <c r="B7423" s="11">
        <v>250.5</v>
      </c>
      <c r="C7423" s="11">
        <v>237.31566</v>
      </c>
      <c r="D7423" s="11">
        <v>0.0555561314411362</v>
      </c>
      <c r="E7423" s="8">
        <f t="shared" si="1"/>
        <v>0.04403221603</v>
      </c>
      <c r="F7423" s="8"/>
    </row>
    <row r="7424">
      <c r="A7424" s="10">
        <v>44821.25</v>
      </c>
      <c r="B7424" s="11">
        <v>241.63</v>
      </c>
      <c r="C7424" s="11">
        <v>227.82681</v>
      </c>
      <c r="D7424" s="11">
        <v>0.0605863287117086</v>
      </c>
      <c r="E7424" s="8">
        <f t="shared" si="1"/>
        <v>0.04628235678</v>
      </c>
      <c r="F7424" s="8"/>
    </row>
    <row r="7425">
      <c r="A7425" s="10">
        <v>44821.291666666664</v>
      </c>
      <c r="B7425" s="11">
        <v>235.76</v>
      </c>
      <c r="C7425" s="11">
        <v>223.26512</v>
      </c>
      <c r="D7425" s="11">
        <v>0.0559643172207105</v>
      </c>
      <c r="E7425" s="8">
        <f t="shared" si="1"/>
        <v>0.04727053013</v>
      </c>
      <c r="F7425" s="8"/>
    </row>
    <row r="7426">
      <c r="A7426" s="10">
        <v>44821.333333333336</v>
      </c>
      <c r="B7426" s="11">
        <v>230.57</v>
      </c>
      <c r="C7426" s="11">
        <v>223.79637</v>
      </c>
      <c r="D7426" s="11">
        <v>0.030266934177708</v>
      </c>
      <c r="E7426" s="8">
        <f t="shared" si="1"/>
        <v>0.04645774396</v>
      </c>
      <c r="F7426" s="8"/>
    </row>
    <row r="7427">
      <c r="A7427" s="10">
        <v>44821.375</v>
      </c>
      <c r="B7427" s="11">
        <v>229.43</v>
      </c>
      <c r="C7427" s="11">
        <v>228.15711</v>
      </c>
      <c r="D7427" s="11">
        <v>0.0055790065012658</v>
      </c>
      <c r="E7427" s="8">
        <f t="shared" si="1"/>
        <v>0.04433233256</v>
      </c>
      <c r="F7427" s="8"/>
    </row>
    <row r="7428">
      <c r="A7428" s="10">
        <v>44821.416666666664</v>
      </c>
      <c r="B7428" s="11">
        <v>232.48</v>
      </c>
      <c r="C7428" s="11">
        <v>234.78703</v>
      </c>
      <c r="D7428" s="11">
        <v>0.00982605384973777</v>
      </c>
      <c r="E7428" s="8">
        <f t="shared" si="1"/>
        <v>0.04314956203</v>
      </c>
      <c r="F7428" s="8"/>
    </row>
    <row r="7429">
      <c r="A7429" s="10">
        <v>44821.458333333336</v>
      </c>
      <c r="B7429" s="11">
        <v>241.16</v>
      </c>
      <c r="C7429" s="11">
        <v>241.55342</v>
      </c>
      <c r="D7429" s="11">
        <v>0.00162870805141153</v>
      </c>
      <c r="E7429" s="8">
        <f t="shared" si="1"/>
        <v>0.04270886135</v>
      </c>
      <c r="F7429" s="8"/>
    </row>
    <row r="7430">
      <c r="A7430" s="10">
        <v>44821.5</v>
      </c>
      <c r="B7430" s="11">
        <v>253.27</v>
      </c>
      <c r="C7430" s="11">
        <v>245.78172</v>
      </c>
      <c r="D7430" s="11">
        <v>0.0304671966653988</v>
      </c>
      <c r="E7430" s="8">
        <f t="shared" si="1"/>
        <v>0.04320202903</v>
      </c>
      <c r="F7430" s="8"/>
    </row>
    <row r="7431">
      <c r="A7431" s="10">
        <v>44821.541666666664</v>
      </c>
      <c r="B7431" s="11">
        <v>264.37</v>
      </c>
      <c r="C7431" s="11">
        <v>247.37636</v>
      </c>
      <c r="D7431" s="11">
        <v>0.0686954889303084</v>
      </c>
      <c r="E7431" s="8">
        <f t="shared" si="1"/>
        <v>0.04525219467</v>
      </c>
      <c r="F7431" s="8"/>
    </row>
    <row r="7432">
      <c r="A7432" s="10">
        <v>44821.583333333336</v>
      </c>
      <c r="B7432" s="11">
        <v>254.6</v>
      </c>
      <c r="C7432" s="11">
        <v>248.1328</v>
      </c>
      <c r="D7432" s="11">
        <v>0.0260634627908925</v>
      </c>
      <c r="E7432" s="8">
        <f t="shared" si="1"/>
        <v>0.04565257814</v>
      </c>
      <c r="F7432" s="8"/>
    </row>
    <row r="7433">
      <c r="A7433" s="10">
        <v>44821.625</v>
      </c>
      <c r="B7433" s="11">
        <v>233.15</v>
      </c>
      <c r="C7433" s="11">
        <v>250.48076</v>
      </c>
      <c r="D7433" s="11">
        <v>0.0691899848914543</v>
      </c>
      <c r="E7433" s="8">
        <f t="shared" si="1"/>
        <v>0.04372340206</v>
      </c>
      <c r="F7433" s="8"/>
    </row>
    <row r="7434">
      <c r="A7434" s="10">
        <v>44821.666666666664</v>
      </c>
      <c r="B7434" s="11">
        <v>236.53</v>
      </c>
      <c r="C7434" s="11">
        <v>252.80649</v>
      </c>
      <c r="D7434" s="11">
        <v>0.0643831968079616</v>
      </c>
      <c r="E7434" s="8">
        <f t="shared" si="1"/>
        <v>0.04085712363</v>
      </c>
      <c r="F7434" s="8"/>
    </row>
    <row r="7435">
      <c r="A7435" s="10">
        <v>44821.708333333336</v>
      </c>
      <c r="B7435" s="11">
        <v>242.92</v>
      </c>
      <c r="C7435" s="11">
        <v>256.17898</v>
      </c>
      <c r="D7435" s="11">
        <v>0.0517567054096321</v>
      </c>
      <c r="E7435" s="8">
        <f t="shared" si="1"/>
        <v>0.03979723032</v>
      </c>
      <c r="F7435" s="8"/>
    </row>
    <row r="7436">
      <c r="A7436" s="10">
        <v>44821.75</v>
      </c>
      <c r="B7436" s="11">
        <v>250.75</v>
      </c>
      <c r="C7436" s="11">
        <v>260.43582</v>
      </c>
      <c r="D7436" s="11">
        <v>0.0371908134602988</v>
      </c>
      <c r="E7436" s="8">
        <f t="shared" si="1"/>
        <v>0.04034612977</v>
      </c>
      <c r="F7436" s="8"/>
    </row>
    <row r="7437">
      <c r="A7437" s="10">
        <v>44821.791666666664</v>
      </c>
      <c r="B7437" s="11">
        <v>253.97</v>
      </c>
      <c r="C7437" s="11">
        <v>265.02313</v>
      </c>
      <c r="D7437" s="11">
        <v>0.0417062842779042</v>
      </c>
      <c r="E7437" s="8">
        <f t="shared" si="1"/>
        <v>0.04127114203</v>
      </c>
      <c r="F7437" s="8"/>
    </row>
    <row r="7438">
      <c r="A7438" s="10">
        <v>44821.833333333336</v>
      </c>
      <c r="B7438" s="11">
        <v>259.19</v>
      </c>
      <c r="C7438" s="11">
        <v>270.38393</v>
      </c>
      <c r="D7438" s="11">
        <v>0.0414001305476994</v>
      </c>
      <c r="E7438" s="8">
        <f t="shared" si="1"/>
        <v>0.04104853485</v>
      </c>
      <c r="F7438" s="8"/>
    </row>
    <row r="7439">
      <c r="A7439" s="10">
        <v>44821.875</v>
      </c>
      <c r="B7439" s="11">
        <v>265.61</v>
      </c>
      <c r="C7439" s="11">
        <v>276.38693</v>
      </c>
      <c r="D7439" s="11">
        <v>0.0389921838923425</v>
      </c>
      <c r="E7439" s="8">
        <f t="shared" si="1"/>
        <v>0.04047266613</v>
      </c>
      <c r="F7439" s="8"/>
    </row>
    <row r="7440">
      <c r="A7440" s="10">
        <v>44821.916666666664</v>
      </c>
      <c r="B7440" s="11">
        <v>267.58</v>
      </c>
      <c r="C7440" s="11">
        <v>281.6976</v>
      </c>
      <c r="D7440" s="11">
        <v>0.0501161529242707</v>
      </c>
      <c r="E7440" s="8">
        <f t="shared" si="1"/>
        <v>0.04065333781</v>
      </c>
      <c r="F7440" s="8"/>
    </row>
    <row r="7441">
      <c r="A7441" s="10">
        <v>44821.958333333336</v>
      </c>
      <c r="B7441" s="11">
        <v>266.87</v>
      </c>
      <c r="C7441" s="11">
        <v>286.20217</v>
      </c>
      <c r="D7441" s="11">
        <v>0.0675472516508173</v>
      </c>
      <c r="E7441" s="8">
        <f t="shared" si="1"/>
        <v>0.04319564368</v>
      </c>
      <c r="F7441" s="8"/>
    </row>
    <row r="7442">
      <c r="A7442" s="10">
        <v>44822.0</v>
      </c>
      <c r="B7442" s="11">
        <v>278.39</v>
      </c>
      <c r="C7442" s="11">
        <v>309.39642</v>
      </c>
      <c r="D7442" s="11">
        <v>0.100215833137306</v>
      </c>
      <c r="E7442" s="8">
        <f t="shared" si="1"/>
        <v>0.04654429541</v>
      </c>
      <c r="F7442" s="8"/>
    </row>
    <row r="7443">
      <c r="A7443" s="10">
        <v>44822.041666666664</v>
      </c>
      <c r="B7443" s="11">
        <v>305.56</v>
      </c>
      <c r="C7443" s="11">
        <v>295.05048</v>
      </c>
      <c r="D7443" s="11">
        <v>0.0356193963826122</v>
      </c>
      <c r="E7443" s="8">
        <f t="shared" si="1"/>
        <v>0.04531587743</v>
      </c>
      <c r="F7443" s="8"/>
    </row>
    <row r="7444">
      <c r="A7444" s="10">
        <v>44822.083333333336</v>
      </c>
      <c r="B7444" s="11">
        <v>305.09</v>
      </c>
      <c r="C7444" s="11">
        <v>275.94945</v>
      </c>
      <c r="D7444" s="11">
        <v>0.105601043959319</v>
      </c>
      <c r="E7444" s="8">
        <f t="shared" si="1"/>
        <v>0.04720305171</v>
      </c>
      <c r="F7444" s="8"/>
    </row>
    <row r="7445">
      <c r="A7445" s="10">
        <v>44822.125</v>
      </c>
      <c r="B7445" s="11">
        <v>287.45</v>
      </c>
      <c r="C7445" s="11">
        <v>256.2058</v>
      </c>
      <c r="D7445" s="11">
        <v>0.121949620188145</v>
      </c>
      <c r="E7445" s="8">
        <f t="shared" si="1"/>
        <v>0.0504360491</v>
      </c>
      <c r="F7445" s="8"/>
    </row>
    <row r="7446">
      <c r="A7446" s="10">
        <v>44822.166666666664</v>
      </c>
      <c r="B7446" s="11">
        <v>275.25</v>
      </c>
      <c r="C7446" s="11">
        <v>239.25417</v>
      </c>
      <c r="D7446" s="11">
        <v>0.150450167702406</v>
      </c>
      <c r="E7446" s="8">
        <f t="shared" si="1"/>
        <v>0.05503134973</v>
      </c>
      <c r="F7446" s="8"/>
    </row>
    <row r="7447">
      <c r="A7447" s="10">
        <v>44822.208333333336</v>
      </c>
      <c r="B7447" s="11">
        <v>269.7</v>
      </c>
      <c r="C7447" s="11">
        <v>227.14107</v>
      </c>
      <c r="D7447" s="11">
        <v>0.187367832686532</v>
      </c>
      <c r="E7447" s="8">
        <f t="shared" si="1"/>
        <v>0.06052350395</v>
      </c>
      <c r="F7447" s="8"/>
    </row>
    <row r="7448">
      <c r="A7448" s="10">
        <v>44822.25</v>
      </c>
      <c r="B7448" s="11">
        <v>260.35</v>
      </c>
      <c r="C7448" s="11">
        <v>220.57791</v>
      </c>
      <c r="D7448" s="11">
        <v>0.180308581217403</v>
      </c>
      <c r="E7448" s="8">
        <f t="shared" si="1"/>
        <v>0.06551193114</v>
      </c>
      <c r="F7448" s="8"/>
    </row>
    <row r="7449">
      <c r="A7449" s="10">
        <v>44822.291666666664</v>
      </c>
      <c r="B7449" s="11">
        <v>252.3</v>
      </c>
      <c r="C7449" s="11">
        <v>218.30614</v>
      </c>
      <c r="D7449" s="11">
        <v>0.155716463128339</v>
      </c>
      <c r="E7449" s="8">
        <f t="shared" si="1"/>
        <v>0.06966827055</v>
      </c>
      <c r="F7449" s="8"/>
    </row>
    <row r="7450">
      <c r="A7450" s="10">
        <v>44822.333333333336</v>
      </c>
      <c r="B7450" s="11">
        <v>252.71</v>
      </c>
      <c r="C7450" s="11">
        <v>220.88207</v>
      </c>
      <c r="D7450" s="11">
        <v>0.144094674592645</v>
      </c>
      <c r="E7450" s="8">
        <f t="shared" si="1"/>
        <v>0.07441109307</v>
      </c>
      <c r="F7450" s="8"/>
    </row>
    <row r="7451">
      <c r="A7451" s="10">
        <v>44822.375</v>
      </c>
      <c r="B7451" s="11">
        <v>252.08</v>
      </c>
      <c r="C7451" s="11">
        <v>227.40499</v>
      </c>
      <c r="D7451" s="11">
        <v>0.108506897759807</v>
      </c>
      <c r="E7451" s="8">
        <f t="shared" si="1"/>
        <v>0.0786997552</v>
      </c>
      <c r="F7451" s="8"/>
    </row>
    <row r="7452">
      <c r="A7452" s="10">
        <v>44822.416666666664</v>
      </c>
      <c r="B7452" s="11">
        <v>253.4</v>
      </c>
      <c r="C7452" s="11">
        <v>235.67597</v>
      </c>
      <c r="D7452" s="11">
        <v>0.0752050792450329</v>
      </c>
      <c r="E7452" s="8">
        <f t="shared" si="1"/>
        <v>0.08142388126</v>
      </c>
      <c r="F7452" s="8"/>
    </row>
    <row r="7453">
      <c r="A7453" s="10">
        <v>44822.458333333336</v>
      </c>
      <c r="B7453" s="11">
        <v>254.75</v>
      </c>
      <c r="C7453" s="11">
        <v>243.01416</v>
      </c>
      <c r="D7453" s="11">
        <v>0.0482928237597348</v>
      </c>
      <c r="E7453" s="8">
        <f t="shared" si="1"/>
        <v>0.08336821942</v>
      </c>
      <c r="F7453" s="8"/>
    </row>
    <row r="7454">
      <c r="A7454" s="10">
        <v>44822.5</v>
      </c>
      <c r="B7454" s="11">
        <v>260.17</v>
      </c>
      <c r="C7454" s="11">
        <v>246.30944</v>
      </c>
      <c r="D7454" s="11">
        <v>0.0562729548652297</v>
      </c>
      <c r="E7454" s="8">
        <f t="shared" si="1"/>
        <v>0.08444345934</v>
      </c>
      <c r="F7454" s="8"/>
    </row>
    <row r="7455">
      <c r="A7455" s="10">
        <v>44822.541666666664</v>
      </c>
      <c r="B7455" s="11">
        <v>271.0</v>
      </c>
      <c r="C7455" s="11">
        <v>246.68548</v>
      </c>
      <c r="D7455" s="11">
        <v>0.0985648608098052</v>
      </c>
      <c r="E7455" s="8">
        <f t="shared" si="1"/>
        <v>0.0856880165</v>
      </c>
      <c r="F7455" s="8"/>
    </row>
    <row r="7456">
      <c r="A7456" s="10">
        <v>44822.583333333336</v>
      </c>
      <c r="B7456" s="11">
        <v>258.88</v>
      </c>
      <c r="C7456" s="11">
        <v>247.85059</v>
      </c>
      <c r="D7456" s="11">
        <v>0.0445002370177936</v>
      </c>
      <c r="E7456" s="8">
        <f t="shared" si="1"/>
        <v>0.08645621543</v>
      </c>
      <c r="F7456" s="8"/>
    </row>
    <row r="7457">
      <c r="A7457" s="10">
        <v>44822.625</v>
      </c>
      <c r="B7457" s="11">
        <v>244.58</v>
      </c>
      <c r="C7457" s="11">
        <v>252.81861</v>
      </c>
      <c r="D7457" s="11">
        <v>0.0325870393797355</v>
      </c>
      <c r="E7457" s="8">
        <f t="shared" si="1"/>
        <v>0.0849310927</v>
      </c>
      <c r="F7457" s="8"/>
    </row>
    <row r="7458">
      <c r="A7458" s="10">
        <v>44822.666666666664</v>
      </c>
      <c r="B7458" s="11">
        <v>258.12</v>
      </c>
      <c r="C7458" s="11">
        <v>259.50561</v>
      </c>
      <c r="D7458" s="11">
        <v>0.00533942214197213</v>
      </c>
      <c r="E7458" s="8">
        <f t="shared" si="1"/>
        <v>0.08247093542</v>
      </c>
      <c r="F7458" s="8"/>
    </row>
    <row r="7459">
      <c r="A7459" s="10">
        <v>44822.708333333336</v>
      </c>
      <c r="B7459" s="11">
        <v>269.41</v>
      </c>
      <c r="C7459" s="11">
        <v>269.16174</v>
      </c>
      <c r="D7459" s="11">
        <v>9.223450554303E-4</v>
      </c>
      <c r="E7459" s="8">
        <f t="shared" si="1"/>
        <v>0.08035283707</v>
      </c>
      <c r="F7459" s="8"/>
    </row>
    <row r="7460">
      <c r="A7460" s="10">
        <v>44822.75</v>
      </c>
      <c r="B7460" s="11">
        <v>280.21</v>
      </c>
      <c r="C7460" s="11">
        <v>280.41132</v>
      </c>
      <c r="D7460" s="11">
        <v>7.17945338298074E-4</v>
      </c>
      <c r="E7460" s="8">
        <f t="shared" si="1"/>
        <v>0.07883313424</v>
      </c>
      <c r="F7460" s="8"/>
    </row>
    <row r="7461">
      <c r="A7461" s="10">
        <v>44822.791666666664</v>
      </c>
      <c r="B7461" s="11">
        <v>287.47</v>
      </c>
      <c r="C7461" s="11">
        <v>290.34957</v>
      </c>
      <c r="D7461" s="11">
        <v>0.00991759691602092</v>
      </c>
      <c r="E7461" s="8">
        <f t="shared" si="1"/>
        <v>0.0775086056</v>
      </c>
      <c r="F7461" s="8"/>
    </row>
    <row r="7462">
      <c r="A7462" s="10">
        <v>44822.833333333336</v>
      </c>
      <c r="B7462" s="11">
        <v>297.88</v>
      </c>
      <c r="C7462" s="11">
        <v>298.35507</v>
      </c>
      <c r="D7462" s="11">
        <v>0.00159229739249953</v>
      </c>
      <c r="E7462" s="8">
        <f t="shared" si="1"/>
        <v>0.07584994588</v>
      </c>
      <c r="F7462" s="8"/>
    </row>
    <row r="7463">
      <c r="A7463" s="10">
        <v>44822.875</v>
      </c>
      <c r="B7463" s="11">
        <v>299.17</v>
      </c>
      <c r="C7463" s="11">
        <v>304.88208</v>
      </c>
      <c r="D7463" s="11">
        <v>0.0187353746733817</v>
      </c>
      <c r="E7463" s="8">
        <f t="shared" si="1"/>
        <v>0.07500591216</v>
      </c>
      <c r="F7463" s="8"/>
    </row>
    <row r="7464">
      <c r="A7464" s="10">
        <v>44822.916666666664</v>
      </c>
      <c r="B7464" s="11">
        <v>297.59</v>
      </c>
      <c r="C7464" s="11">
        <v>308.30534</v>
      </c>
      <c r="D7464" s="11">
        <v>0.0347556094876593</v>
      </c>
      <c r="E7464" s="8">
        <f t="shared" si="1"/>
        <v>0.07436588952</v>
      </c>
      <c r="F7464" s="8"/>
    </row>
    <row r="7465">
      <c r="A7465" s="10">
        <v>44822.958333333336</v>
      </c>
      <c r="B7465" s="11">
        <v>296.3</v>
      </c>
      <c r="C7465" s="11">
        <v>308.65443</v>
      </c>
      <c r="D7465" s="11">
        <v>0.0400267379930363</v>
      </c>
      <c r="E7465" s="8">
        <f t="shared" si="1"/>
        <v>0.07321920145</v>
      </c>
      <c r="F7465" s="8"/>
    </row>
    <row r="7466">
      <c r="A7466" s="10">
        <v>44823.0</v>
      </c>
      <c r="B7466" s="11">
        <v>304.43</v>
      </c>
      <c r="C7466" s="11">
        <v>326.67419</v>
      </c>
      <c r="D7466" s="11">
        <v>0.068092890962705</v>
      </c>
      <c r="E7466" s="8">
        <f t="shared" si="1"/>
        <v>0.07188074553</v>
      </c>
      <c r="F7466" s="8"/>
    </row>
    <row r="7467">
      <c r="A7467" s="10">
        <v>44823.041666666664</v>
      </c>
      <c r="B7467" s="11">
        <v>320.58</v>
      </c>
      <c r="C7467" s="11">
        <v>314.54127</v>
      </c>
      <c r="D7467" s="11">
        <v>0.019198529973507</v>
      </c>
      <c r="E7467" s="8">
        <f t="shared" si="1"/>
        <v>0.07119654276</v>
      </c>
      <c r="F7467" s="8"/>
    </row>
    <row r="7468">
      <c r="A7468" s="10">
        <v>44823.083333333336</v>
      </c>
      <c r="B7468" s="11">
        <v>310.62</v>
      </c>
      <c r="C7468" s="11">
        <v>296.49082</v>
      </c>
      <c r="D7468" s="11">
        <v>0.0476546963578839</v>
      </c>
      <c r="E7468" s="8">
        <f t="shared" si="1"/>
        <v>0.06878211161</v>
      </c>
      <c r="F7468" s="8"/>
    </row>
    <row r="7469">
      <c r="A7469" s="10">
        <v>44823.125</v>
      </c>
      <c r="B7469" s="11">
        <v>295.83</v>
      </c>
      <c r="C7469" s="11">
        <v>276.85928</v>
      </c>
      <c r="D7469" s="11">
        <v>0.0685211635311627</v>
      </c>
      <c r="E7469" s="8">
        <f t="shared" si="1"/>
        <v>0.06655592592</v>
      </c>
      <c r="F7469" s="8"/>
    </row>
    <row r="7470">
      <c r="A7470" s="10">
        <v>44823.166666666664</v>
      </c>
      <c r="B7470" s="11">
        <v>281.06</v>
      </c>
      <c r="C7470" s="11">
        <v>258.79897</v>
      </c>
      <c r="D7470" s="11">
        <v>0.0860166870061345</v>
      </c>
      <c r="E7470" s="8">
        <f t="shared" si="1"/>
        <v>0.06387119755</v>
      </c>
      <c r="F7470" s="8"/>
    </row>
    <row r="7471">
      <c r="A7471" s="10">
        <v>44823.208333333336</v>
      </c>
      <c r="B7471" s="11">
        <v>273.27</v>
      </c>
      <c r="C7471" s="11">
        <v>245.23664</v>
      </c>
      <c r="D7471" s="11">
        <v>0.114311466671538</v>
      </c>
      <c r="E7471" s="8">
        <f t="shared" si="1"/>
        <v>0.0608271823</v>
      </c>
      <c r="F7471" s="8"/>
    </row>
    <row r="7472">
      <c r="A7472" s="10">
        <v>44823.25</v>
      </c>
      <c r="B7472" s="11">
        <v>270.37</v>
      </c>
      <c r="C7472" s="11">
        <v>237.38102</v>
      </c>
      <c r="D7472" s="11">
        <v>0.138970588297244</v>
      </c>
      <c r="E7472" s="8">
        <f t="shared" si="1"/>
        <v>0.05910476593</v>
      </c>
      <c r="F7472" s="8"/>
    </row>
    <row r="7473">
      <c r="A7473" s="10">
        <v>44823.291666666664</v>
      </c>
      <c r="B7473" s="11">
        <v>263.55</v>
      </c>
      <c r="C7473" s="11">
        <v>233.92674</v>
      </c>
      <c r="D7473" s="11">
        <v>0.126634774630724</v>
      </c>
      <c r="E7473" s="8">
        <f t="shared" si="1"/>
        <v>0.05789302891</v>
      </c>
      <c r="F7473" s="8"/>
    </row>
    <row r="7474">
      <c r="A7474" s="10">
        <v>44823.333333333336</v>
      </c>
      <c r="B7474" s="11">
        <v>260.05</v>
      </c>
      <c r="C7474" s="11">
        <v>234.39639</v>
      </c>
      <c r="D7474" s="11">
        <v>0.109445414240381</v>
      </c>
      <c r="E7474" s="8">
        <f t="shared" si="1"/>
        <v>0.05644930973</v>
      </c>
      <c r="F7474" s="8"/>
    </row>
    <row r="7475">
      <c r="A7475" s="10">
        <v>44823.375</v>
      </c>
      <c r="B7475" s="11">
        <v>263.19</v>
      </c>
      <c r="C7475" s="11">
        <v>238.29857</v>
      </c>
      <c r="D7475" s="11">
        <v>0.104454802225628</v>
      </c>
      <c r="E7475" s="8">
        <f t="shared" si="1"/>
        <v>0.05628047242</v>
      </c>
      <c r="F7475" s="8"/>
    </row>
    <row r="7476">
      <c r="A7476" s="10">
        <v>44823.416666666664</v>
      </c>
      <c r="B7476" s="11">
        <v>275.43</v>
      </c>
      <c r="C7476" s="11">
        <v>245.24753</v>
      </c>
      <c r="D7476" s="11">
        <v>0.123069414807154</v>
      </c>
      <c r="E7476" s="8">
        <f t="shared" si="1"/>
        <v>0.05827481973</v>
      </c>
      <c r="F7476" s="8"/>
    </row>
    <row r="7477">
      <c r="A7477" s="10">
        <v>44823.458333333336</v>
      </c>
      <c r="B7477" s="11">
        <v>292.72</v>
      </c>
      <c r="C7477" s="11">
        <v>254.0892</v>
      </c>
      <c r="D7477" s="11">
        <v>0.152036371478992</v>
      </c>
      <c r="E7477" s="8">
        <f t="shared" si="1"/>
        <v>0.06259746755</v>
      </c>
      <c r="F7477" s="8"/>
    </row>
    <row r="7478">
      <c r="A7478" s="10">
        <v>44823.5</v>
      </c>
      <c r="B7478" s="11">
        <v>307.11</v>
      </c>
      <c r="C7478" s="11">
        <v>261.61493</v>
      </c>
      <c r="D7478" s="11">
        <v>0.173900893194436</v>
      </c>
      <c r="E7478" s="8">
        <f t="shared" si="1"/>
        <v>0.06749863165</v>
      </c>
      <c r="F7478" s="8"/>
    </row>
    <row r="7479">
      <c r="A7479" s="10">
        <v>44823.541666666664</v>
      </c>
      <c r="B7479" s="11">
        <v>317.04</v>
      </c>
      <c r="C7479" s="11">
        <v>265.99102</v>
      </c>
      <c r="D7479" s="11">
        <v>0.191919937748274</v>
      </c>
      <c r="E7479" s="8">
        <f t="shared" si="1"/>
        <v>0.07138842652</v>
      </c>
      <c r="F7479" s="8"/>
    </row>
    <row r="7480">
      <c r="A7480" s="10">
        <v>44823.583333333336</v>
      </c>
      <c r="B7480" s="11">
        <v>310.12</v>
      </c>
      <c r="C7480" s="11">
        <v>268.76942</v>
      </c>
      <c r="D7480" s="11">
        <v>0.15385150587444</v>
      </c>
      <c r="E7480" s="8">
        <f t="shared" si="1"/>
        <v>0.07594472939</v>
      </c>
      <c r="F7480" s="8"/>
    </row>
    <row r="7481">
      <c r="A7481" s="10">
        <v>44823.625</v>
      </c>
      <c r="B7481" s="11">
        <v>292.02</v>
      </c>
      <c r="C7481" s="11">
        <v>273.03397</v>
      </c>
      <c r="D7481" s="11">
        <v>0.0695372447611554</v>
      </c>
      <c r="E7481" s="8">
        <f t="shared" si="1"/>
        <v>0.07748432128</v>
      </c>
      <c r="F7481" s="8"/>
    </row>
    <row r="7482">
      <c r="A7482" s="10">
        <v>44823.666666666664</v>
      </c>
      <c r="B7482" s="11">
        <v>284.15</v>
      </c>
      <c r="C7482" s="11">
        <v>277.39042</v>
      </c>
      <c r="D7482" s="11">
        <v>0.0243684695383494</v>
      </c>
      <c r="E7482" s="8">
        <f t="shared" si="1"/>
        <v>0.07827719826</v>
      </c>
      <c r="F7482" s="8"/>
    </row>
    <row r="7483">
      <c r="A7483" s="10">
        <v>44823.708333333336</v>
      </c>
      <c r="B7483" s="11">
        <v>296.17</v>
      </c>
      <c r="C7483" s="11">
        <v>283.47471</v>
      </c>
      <c r="D7483" s="11">
        <v>0.0447845594409462</v>
      </c>
      <c r="E7483" s="8">
        <f t="shared" si="1"/>
        <v>0.08010479052</v>
      </c>
      <c r="F7483" s="8"/>
    </row>
    <row r="7484">
      <c r="A7484" s="10">
        <v>44823.75</v>
      </c>
      <c r="B7484" s="11">
        <v>308.79</v>
      </c>
      <c r="C7484" s="11">
        <v>290.2698</v>
      </c>
      <c r="D7484" s="11">
        <v>0.0638033994580216</v>
      </c>
      <c r="E7484" s="8">
        <f t="shared" si="1"/>
        <v>0.08273335111</v>
      </c>
      <c r="F7484" s="8"/>
    </row>
    <row r="7485">
      <c r="A7485" s="10">
        <v>44823.791666666664</v>
      </c>
      <c r="B7485" s="11">
        <v>314.02</v>
      </c>
      <c r="C7485" s="11">
        <v>294.57255</v>
      </c>
      <c r="D7485" s="11">
        <v>0.0660192200529207</v>
      </c>
      <c r="E7485" s="8">
        <f t="shared" si="1"/>
        <v>0.08507091874</v>
      </c>
      <c r="F7485" s="8"/>
    </row>
    <row r="7486">
      <c r="A7486" s="10">
        <v>44823.833333333336</v>
      </c>
      <c r="B7486" s="11">
        <v>313.55</v>
      </c>
      <c r="C7486" s="11">
        <v>296.04617</v>
      </c>
      <c r="D7486" s="11">
        <v>0.0591253384564981</v>
      </c>
      <c r="E7486" s="8">
        <f t="shared" si="1"/>
        <v>0.08746812879</v>
      </c>
      <c r="F7486" s="8"/>
    </row>
    <row r="7487">
      <c r="A7487" s="10">
        <v>44823.875</v>
      </c>
      <c r="B7487" s="11">
        <v>312.93</v>
      </c>
      <c r="C7487" s="11">
        <v>296.80497</v>
      </c>
      <c r="D7487" s="11">
        <v>0.0543287061534043</v>
      </c>
      <c r="E7487" s="8">
        <f t="shared" si="1"/>
        <v>0.08895118426</v>
      </c>
      <c r="F7487" s="8"/>
    </row>
    <row r="7488">
      <c r="A7488" s="10">
        <v>44823.916666666664</v>
      </c>
      <c r="B7488" s="11">
        <v>311.46</v>
      </c>
      <c r="C7488" s="11">
        <v>297.99398</v>
      </c>
      <c r="D7488" s="11">
        <v>0.0451888994536062</v>
      </c>
      <c r="E7488" s="8">
        <f t="shared" si="1"/>
        <v>0.08938590468</v>
      </c>
      <c r="F7488" s="8"/>
    </row>
    <row r="7489">
      <c r="A7489" s="10">
        <v>44823.958333333336</v>
      </c>
      <c r="B7489" s="11">
        <v>307.78</v>
      </c>
      <c r="C7489" s="11">
        <v>299.85018</v>
      </c>
      <c r="D7489" s="11">
        <v>0.0264459404359868</v>
      </c>
      <c r="E7489" s="8">
        <f t="shared" si="1"/>
        <v>0.08882003811</v>
      </c>
      <c r="F7489" s="8"/>
    </row>
    <row r="7490">
      <c r="A7490" s="10">
        <v>44821.0</v>
      </c>
      <c r="B7490" s="11">
        <v>292.22</v>
      </c>
      <c r="C7490" s="11">
        <v>277.08063</v>
      </c>
      <c r="D7490" s="11">
        <v>0.0546388608976385</v>
      </c>
      <c r="E7490" s="8">
        <f t="shared" si="1"/>
        <v>0.08825945353</v>
      </c>
      <c r="F7490" s="8"/>
    </row>
    <row r="7491">
      <c r="A7491" s="10">
        <v>44821.041666666664</v>
      </c>
      <c r="B7491" s="11">
        <v>310.68</v>
      </c>
      <c r="C7491" s="11">
        <v>280.24361</v>
      </c>
      <c r="D7491" s="11">
        <v>0.108606900974477</v>
      </c>
      <c r="E7491" s="8">
        <f t="shared" si="1"/>
        <v>0.09198480232</v>
      </c>
      <c r="F7491" s="8"/>
    </row>
    <row r="7492">
      <c r="A7492" s="10">
        <v>44821.083333333336</v>
      </c>
      <c r="B7492" s="11">
        <v>297.23</v>
      </c>
      <c r="C7492" s="11">
        <v>277.76143</v>
      </c>
      <c r="D7492" s="11">
        <v>0.070090976994178</v>
      </c>
      <c r="E7492" s="8">
        <f t="shared" si="1"/>
        <v>0.09291964735</v>
      </c>
      <c r="F7492" s="8"/>
    </row>
    <row r="7493">
      <c r="A7493" s="10">
        <v>44821.125</v>
      </c>
      <c r="B7493" s="11">
        <v>277.8</v>
      </c>
      <c r="C7493" s="11">
        <v>269.72754</v>
      </c>
      <c r="D7493" s="11">
        <v>0.0299282008800437</v>
      </c>
      <c r="E7493" s="8">
        <f t="shared" si="1"/>
        <v>0.09131160724</v>
      </c>
      <c r="F7493" s="8"/>
    </row>
    <row r="7494">
      <c r="A7494" s="10">
        <v>44821.166666666664</v>
      </c>
      <c r="B7494" s="11">
        <v>260.89</v>
      </c>
      <c r="C7494" s="11">
        <v>257.60772</v>
      </c>
      <c r="D7494" s="11">
        <v>0.0127413883403805</v>
      </c>
      <c r="E7494" s="8">
        <f t="shared" si="1"/>
        <v>0.08825846979</v>
      </c>
      <c r="F7494" s="8"/>
    </row>
    <row r="7495">
      <c r="A7495" s="10">
        <v>44821.208333333336</v>
      </c>
      <c r="B7495" s="11">
        <v>250.5</v>
      </c>
      <c r="C7495" s="11">
        <v>244.75017</v>
      </c>
      <c r="D7495" s="11">
        <v>0.0234926496680268</v>
      </c>
      <c r="E7495" s="8">
        <f t="shared" si="1"/>
        <v>0.08447435242</v>
      </c>
      <c r="F7495" s="8"/>
    </row>
    <row r="7496">
      <c r="A7496" s="10">
        <v>44821.25</v>
      </c>
      <c r="B7496" s="11">
        <v>241.63</v>
      </c>
      <c r="C7496" s="11">
        <v>233.79728</v>
      </c>
      <c r="D7496" s="11">
        <v>0.0335021861674352</v>
      </c>
      <c r="E7496" s="8">
        <f t="shared" si="1"/>
        <v>0.08007983566</v>
      </c>
      <c r="F7496" s="8"/>
    </row>
    <row r="7497">
      <c r="A7497" s="10">
        <v>44821.291666666664</v>
      </c>
      <c r="B7497" s="11">
        <v>235.76</v>
      </c>
      <c r="C7497" s="11">
        <v>226.22231</v>
      </c>
      <c r="D7497" s="11">
        <v>0.0421606958217339</v>
      </c>
      <c r="E7497" s="8">
        <f t="shared" si="1"/>
        <v>0.07656008238</v>
      </c>
      <c r="F7497" s="8"/>
    </row>
    <row r="7498">
      <c r="A7498" s="10">
        <v>44821.333333333336</v>
      </c>
      <c r="B7498" s="11">
        <v>230.57</v>
      </c>
      <c r="C7498" s="11">
        <v>222.82976</v>
      </c>
      <c r="D7498" s="11">
        <v>0.03473611424255</v>
      </c>
      <c r="E7498" s="8">
        <f t="shared" si="1"/>
        <v>0.07344719488</v>
      </c>
      <c r="F7498" s="8"/>
    </row>
    <row r="7499">
      <c r="A7499" s="10">
        <v>44821.375</v>
      </c>
      <c r="B7499" s="11">
        <v>229.43</v>
      </c>
      <c r="C7499" s="11">
        <v>224.21544</v>
      </c>
      <c r="D7499" s="11">
        <v>0.0232569175432343</v>
      </c>
      <c r="E7499" s="8">
        <f t="shared" si="1"/>
        <v>0.07006394968</v>
      </c>
      <c r="F7499" s="8"/>
    </row>
    <row r="7500">
      <c r="A7500" s="10">
        <v>44821.416666666664</v>
      </c>
      <c r="B7500" s="11">
        <v>232.48</v>
      </c>
      <c r="C7500" s="11">
        <v>229.93396</v>
      </c>
      <c r="D7500" s="11">
        <v>0.0110729185023385</v>
      </c>
      <c r="E7500" s="8">
        <f t="shared" si="1"/>
        <v>0.065397429</v>
      </c>
      <c r="F7500" s="8"/>
    </row>
    <row r="7501">
      <c r="A7501" s="10">
        <v>44821.458333333336</v>
      </c>
      <c r="B7501" s="11">
        <v>241.16</v>
      </c>
      <c r="C7501" s="11">
        <v>237.01545</v>
      </c>
      <c r="D7501" s="11">
        <v>0.0174864128055787</v>
      </c>
      <c r="E7501" s="8">
        <f t="shared" si="1"/>
        <v>0.05979118073</v>
      </c>
      <c r="F7501" s="8"/>
    </row>
    <row r="7502">
      <c r="A7502" s="10">
        <v>44821.5</v>
      </c>
      <c r="B7502" s="11">
        <v>253.27</v>
      </c>
      <c r="C7502" s="11">
        <v>242.16886</v>
      </c>
      <c r="D7502" s="11">
        <v>0.0458404932822494</v>
      </c>
      <c r="E7502" s="8">
        <f t="shared" si="1"/>
        <v>0.05445533073</v>
      </c>
      <c r="F7502" s="8"/>
    </row>
    <row r="7503">
      <c r="A7503" s="10">
        <v>44821.541666666664</v>
      </c>
      <c r="B7503" s="11">
        <v>264.37</v>
      </c>
      <c r="C7503" s="11">
        <v>244.12073</v>
      </c>
      <c r="D7503" s="11">
        <v>0.0829477693270866</v>
      </c>
      <c r="E7503" s="8">
        <f t="shared" si="1"/>
        <v>0.04991482371</v>
      </c>
      <c r="F7503" s="8"/>
    </row>
    <row r="7504">
      <c r="A7504" s="10">
        <v>44821.583333333336</v>
      </c>
      <c r="B7504" s="11">
        <v>254.6</v>
      </c>
      <c r="C7504" s="11">
        <v>242.87609</v>
      </c>
      <c r="D7504" s="11">
        <v>0.0482711575272806</v>
      </c>
      <c r="E7504" s="8">
        <f t="shared" si="1"/>
        <v>0.04551564253</v>
      </c>
      <c r="F7504" s="8"/>
    </row>
    <row r="7505">
      <c r="A7505" s="10">
        <v>44821.625</v>
      </c>
      <c r="B7505" s="11">
        <v>233.15</v>
      </c>
      <c r="C7505" s="11">
        <v>240.68646</v>
      </c>
      <c r="D7505" s="11">
        <v>0.0313123555018425</v>
      </c>
      <c r="E7505" s="8">
        <f t="shared" si="1"/>
        <v>0.04392293881</v>
      </c>
      <c r="F7505" s="8"/>
    </row>
    <row r="7506">
      <c r="A7506" s="10">
        <v>44821.666666666664</v>
      </c>
      <c r="B7506" s="11">
        <v>236.53</v>
      </c>
      <c r="C7506" s="11">
        <v>237.407</v>
      </c>
      <c r="D7506" s="11">
        <v>0.00369407810216214</v>
      </c>
      <c r="E7506" s="8">
        <f t="shared" si="1"/>
        <v>0.04306150583</v>
      </c>
      <c r="F7506" s="8"/>
    </row>
    <row r="7507">
      <c r="A7507" s="10">
        <v>44821.708333333336</v>
      </c>
      <c r="B7507" s="11">
        <v>242.92</v>
      </c>
      <c r="C7507" s="11">
        <v>234.82426</v>
      </c>
      <c r="D7507" s="11">
        <v>0.0344757394316923</v>
      </c>
      <c r="E7507" s="8">
        <f t="shared" si="1"/>
        <v>0.04263197167</v>
      </c>
      <c r="F7507" s="8"/>
    </row>
    <row r="7508">
      <c r="A7508" s="10">
        <v>44821.75</v>
      </c>
      <c r="B7508" s="11">
        <v>250.75</v>
      </c>
      <c r="C7508" s="11">
        <v>233.61011</v>
      </c>
      <c r="D7508" s="11">
        <v>0.0733696414080709</v>
      </c>
      <c r="E7508" s="8">
        <f t="shared" si="1"/>
        <v>0.04303056508</v>
      </c>
      <c r="F7508" s="8"/>
    </row>
    <row r="7509">
      <c r="A7509" s="10">
        <v>44821.791666666664</v>
      </c>
      <c r="B7509" s="11">
        <v>253.97</v>
      </c>
      <c r="C7509" s="11">
        <v>233.77131</v>
      </c>
      <c r="D7509" s="11">
        <v>0.0864036309673757</v>
      </c>
      <c r="E7509" s="8">
        <f t="shared" si="1"/>
        <v>0.04387991554</v>
      </c>
      <c r="F7509" s="8"/>
    </row>
    <row r="7510">
      <c r="A7510" s="10">
        <v>44821.833333333336</v>
      </c>
      <c r="B7510" s="11">
        <v>259.19</v>
      </c>
      <c r="C7510" s="11">
        <v>235.61096</v>
      </c>
      <c r="D7510" s="11">
        <v>0.100076159445214</v>
      </c>
      <c r="E7510" s="8">
        <f t="shared" si="1"/>
        <v>0.04558619974</v>
      </c>
      <c r="F7510" s="8"/>
    </row>
    <row r="7511">
      <c r="A7511" s="10">
        <v>44821.875</v>
      </c>
      <c r="B7511" s="11">
        <v>265.61</v>
      </c>
      <c r="C7511" s="11">
        <v>239.85016</v>
      </c>
      <c r="D7511" s="11">
        <v>0.107399719891785</v>
      </c>
      <c r="E7511" s="8">
        <f t="shared" si="1"/>
        <v>0.04779749198</v>
      </c>
      <c r="F7511" s="8"/>
    </row>
    <row r="7512">
      <c r="A7512" s="10">
        <v>44821.916666666664</v>
      </c>
      <c r="B7512" s="11">
        <v>267.58</v>
      </c>
      <c r="C7512" s="11">
        <v>246.25862</v>
      </c>
      <c r="D7512" s="11">
        <v>0.0865812534805887</v>
      </c>
      <c r="E7512" s="8">
        <f t="shared" si="1"/>
        <v>0.0495221734</v>
      </c>
      <c r="F7512" s="8"/>
    </row>
    <row r="7513">
      <c r="A7513" s="10">
        <v>44821.958333333336</v>
      </c>
      <c r="B7513" s="11">
        <v>266.87</v>
      </c>
      <c r="C7513" s="11">
        <v>254.99689</v>
      </c>
      <c r="D7513" s="11">
        <v>0.0465617835574386</v>
      </c>
      <c r="E7513" s="8">
        <f t="shared" si="1"/>
        <v>0.05036033353</v>
      </c>
      <c r="F7513" s="8"/>
    </row>
    <row r="7514">
      <c r="A7514" s="10">
        <v>44822.0</v>
      </c>
      <c r="B7514" s="11">
        <v>278.39</v>
      </c>
      <c r="C7514" s="11">
        <v>290.82473</v>
      </c>
      <c r="D7514" s="11">
        <v>0.0427567834413531</v>
      </c>
      <c r="E7514" s="8">
        <f t="shared" si="1"/>
        <v>0.04986524697</v>
      </c>
      <c r="F7514" s="8"/>
    </row>
    <row r="7515">
      <c r="A7515" s="10">
        <v>44822.041666666664</v>
      </c>
      <c r="B7515" s="11">
        <v>305.56</v>
      </c>
      <c r="C7515" s="11">
        <v>277.4123</v>
      </c>
      <c r="D7515" s="11">
        <v>0.10146521981902</v>
      </c>
      <c r="E7515" s="8">
        <f t="shared" si="1"/>
        <v>0.04956767692</v>
      </c>
      <c r="F7515" s="8"/>
    </row>
    <row r="7516">
      <c r="A7516" s="10">
        <v>44822.083333333336</v>
      </c>
      <c r="B7516" s="11">
        <v>305.09</v>
      </c>
      <c r="C7516" s="11">
        <v>259.80081</v>
      </c>
      <c r="D7516" s="11">
        <v>0.174322743643485</v>
      </c>
      <c r="E7516" s="8">
        <f t="shared" si="1"/>
        <v>0.0539106672</v>
      </c>
      <c r="F7516" s="8"/>
    </row>
    <row r="7517">
      <c r="A7517" s="10">
        <v>44822.125</v>
      </c>
      <c r="B7517" s="11">
        <v>287.45</v>
      </c>
      <c r="C7517" s="11">
        <v>241.61616</v>
      </c>
      <c r="D7517" s="11">
        <v>0.189696914312353</v>
      </c>
      <c r="E7517" s="8">
        <f t="shared" si="1"/>
        <v>0.06056769693</v>
      </c>
      <c r="F7517" s="8"/>
    </row>
    <row r="7518">
      <c r="A7518" s="10">
        <v>44822.166666666664</v>
      </c>
      <c r="B7518" s="11">
        <v>275.25</v>
      </c>
      <c r="C7518" s="11">
        <v>225.70648</v>
      </c>
      <c r="D7518" s="11">
        <v>0.219504198550258</v>
      </c>
      <c r="E7518" s="8">
        <f t="shared" si="1"/>
        <v>0.06918281402</v>
      </c>
      <c r="F7518" s="8"/>
    </row>
    <row r="7519">
      <c r="A7519" s="10">
        <v>44822.208333333336</v>
      </c>
      <c r="B7519" s="11">
        <v>269.7</v>
      </c>
      <c r="C7519" s="11">
        <v>213.96443</v>
      </c>
      <c r="D7519" s="11">
        <v>0.260489886099292</v>
      </c>
      <c r="E7519" s="8">
        <f t="shared" si="1"/>
        <v>0.07905769887</v>
      </c>
      <c r="F7519" s="8"/>
    </row>
    <row r="7520">
      <c r="A7520" s="10">
        <v>44822.25</v>
      </c>
      <c r="B7520" s="11">
        <v>260.35</v>
      </c>
      <c r="C7520" s="11">
        <v>207.59879</v>
      </c>
      <c r="D7520" s="11">
        <v>0.254101721883831</v>
      </c>
      <c r="E7520" s="8">
        <f t="shared" si="1"/>
        <v>0.08824934619</v>
      </c>
      <c r="F7520" s="8"/>
    </row>
    <row r="7521">
      <c r="A7521" s="10">
        <v>44822.291666666664</v>
      </c>
      <c r="B7521" s="11">
        <v>252.3</v>
      </c>
      <c r="C7521" s="11">
        <v>205.96383</v>
      </c>
      <c r="D7521" s="11">
        <v>0.224972365293459</v>
      </c>
      <c r="E7521" s="8">
        <f t="shared" si="1"/>
        <v>0.09586649909</v>
      </c>
      <c r="F7521" s="8"/>
    </row>
    <row r="7522">
      <c r="A7522" s="10">
        <v>44822.333333333336</v>
      </c>
      <c r="B7522" s="11">
        <v>252.71</v>
      </c>
      <c r="C7522" s="11">
        <v>210.00278</v>
      </c>
      <c r="D7522" s="11">
        <v>0.203365022120183</v>
      </c>
      <c r="E7522" s="8">
        <f t="shared" si="1"/>
        <v>0.1028927036</v>
      </c>
      <c r="F7522" s="8"/>
    </row>
    <row r="7523">
      <c r="A7523" s="10">
        <v>44822.375</v>
      </c>
      <c r="B7523" s="11">
        <v>252.08</v>
      </c>
      <c r="C7523" s="11">
        <v>218.8131</v>
      </c>
      <c r="D7523" s="11">
        <v>0.152033402022091</v>
      </c>
      <c r="E7523" s="8">
        <f t="shared" si="1"/>
        <v>0.1082583904</v>
      </c>
      <c r="F7523" s="8"/>
    </row>
    <row r="7524">
      <c r="A7524" s="10">
        <v>44822.416666666664</v>
      </c>
      <c r="B7524" s="11">
        <v>253.4</v>
      </c>
      <c r="C7524" s="11">
        <v>230.16639</v>
      </c>
      <c r="D7524" s="11">
        <v>0.100942670213492</v>
      </c>
      <c r="E7524" s="8">
        <f t="shared" si="1"/>
        <v>0.1120029634</v>
      </c>
      <c r="F7524" s="8"/>
    </row>
    <row r="7525">
      <c r="A7525" s="10">
        <v>44822.458333333336</v>
      </c>
      <c r="B7525" s="11">
        <v>254.75</v>
      </c>
      <c r="C7525" s="11">
        <v>240.8946</v>
      </c>
      <c r="D7525" s="11">
        <v>0.0575164408002504</v>
      </c>
      <c r="E7525" s="8">
        <f t="shared" si="1"/>
        <v>0.1136708813</v>
      </c>
      <c r="F7525" s="8"/>
    </row>
    <row r="7526">
      <c r="A7526" s="10">
        <v>44822.5</v>
      </c>
      <c r="B7526" s="11">
        <v>260.17</v>
      </c>
      <c r="C7526" s="11">
        <v>247.0936</v>
      </c>
      <c r="D7526" s="11">
        <v>0.0529208364765417</v>
      </c>
      <c r="E7526" s="8">
        <f t="shared" si="1"/>
        <v>0.1139658956</v>
      </c>
      <c r="F7526" s="8"/>
    </row>
    <row r="7527">
      <c r="A7527" s="10">
        <v>44822.541666666664</v>
      </c>
      <c r="B7527" s="11">
        <v>271.0</v>
      </c>
      <c r="C7527" s="11">
        <v>249.58488</v>
      </c>
      <c r="D7527" s="11">
        <v>0.085802954089206</v>
      </c>
      <c r="E7527" s="8">
        <f t="shared" si="1"/>
        <v>0.1140848616</v>
      </c>
      <c r="F7527" s="8"/>
    </row>
    <row r="7528">
      <c r="A7528" s="10">
        <v>44822.583333333336</v>
      </c>
      <c r="B7528" s="11">
        <v>258.88</v>
      </c>
      <c r="C7528" s="11">
        <v>251.87248</v>
      </c>
      <c r="D7528" s="11">
        <v>0.0278216977098887</v>
      </c>
      <c r="E7528" s="8">
        <f t="shared" si="1"/>
        <v>0.1132328008</v>
      </c>
      <c r="F7528" s="8"/>
    </row>
    <row r="7529">
      <c r="A7529" s="10">
        <v>44822.625</v>
      </c>
      <c r="B7529" s="11">
        <v>244.58</v>
      </c>
      <c r="C7529" s="11">
        <v>257.18011</v>
      </c>
      <c r="D7529" s="11">
        <v>0.0489933300051858</v>
      </c>
      <c r="E7529" s="8">
        <f t="shared" si="1"/>
        <v>0.113969508</v>
      </c>
      <c r="F7529" s="8"/>
    </row>
    <row r="7530">
      <c r="A7530" s="10">
        <v>44822.666666666664</v>
      </c>
      <c r="B7530" s="11">
        <v>258.12</v>
      </c>
      <c r="C7530" s="11">
        <v>263.34615</v>
      </c>
      <c r="D7530" s="11">
        <v>0.0198451733583347</v>
      </c>
      <c r="E7530" s="8">
        <f t="shared" si="1"/>
        <v>0.1146424703</v>
      </c>
      <c r="F7530" s="8"/>
    </row>
    <row r="7531">
      <c r="A7531" s="10">
        <v>44822.708333333336</v>
      </c>
      <c r="B7531" s="11">
        <v>269.41</v>
      </c>
      <c r="C7531" s="11">
        <v>271.35109</v>
      </c>
      <c r="D7531" s="11">
        <v>0.007153426212513</v>
      </c>
      <c r="E7531" s="8">
        <f t="shared" si="1"/>
        <v>0.1135040406</v>
      </c>
      <c r="F7531" s="8"/>
    </row>
    <row r="7532">
      <c r="A7532" s="10">
        <v>44822.75</v>
      </c>
      <c r="B7532" s="11">
        <v>280.21</v>
      </c>
      <c r="C7532" s="11">
        <v>279.90947</v>
      </c>
      <c r="D7532" s="11">
        <v>0.00107366856862678</v>
      </c>
      <c r="E7532" s="8">
        <f t="shared" si="1"/>
        <v>0.1104917084</v>
      </c>
      <c r="F7532" s="8"/>
    </row>
    <row r="7533">
      <c r="A7533" s="10">
        <v>44822.791666666664</v>
      </c>
      <c r="B7533" s="11">
        <v>287.47</v>
      </c>
      <c r="C7533" s="11">
        <v>287.02301</v>
      </c>
      <c r="D7533" s="11">
        <v>0.00155733158815395</v>
      </c>
      <c r="E7533" s="8">
        <f t="shared" si="1"/>
        <v>0.1069564459</v>
      </c>
      <c r="F7533" s="8"/>
    </row>
    <row r="7534">
      <c r="A7534" s="10">
        <v>44822.833333333336</v>
      </c>
      <c r="B7534" s="11">
        <v>297.88</v>
      </c>
      <c r="C7534" s="11">
        <v>292.3819</v>
      </c>
      <c r="D7534" s="11">
        <v>0.018804515601</v>
      </c>
      <c r="E7534" s="8">
        <f t="shared" si="1"/>
        <v>0.1035701274</v>
      </c>
      <c r="F7534" s="8"/>
    </row>
    <row r="7535">
      <c r="A7535" s="10">
        <v>44822.875</v>
      </c>
      <c r="B7535" s="11">
        <v>299.17</v>
      </c>
      <c r="C7535" s="11">
        <v>296.72668</v>
      </c>
      <c r="D7535" s="11">
        <v>0.00823424438948337</v>
      </c>
      <c r="E7535" s="8">
        <f t="shared" si="1"/>
        <v>0.09943823263</v>
      </c>
      <c r="F7535" s="8"/>
    </row>
    <row r="7536">
      <c r="A7536" s="10">
        <v>44822.916666666664</v>
      </c>
      <c r="B7536" s="11">
        <v>297.59</v>
      </c>
      <c r="C7536" s="11">
        <v>298.19302</v>
      </c>
      <c r="D7536" s="11">
        <v>0.00202224720082319</v>
      </c>
      <c r="E7536" s="8">
        <f t="shared" si="1"/>
        <v>0.09591494071</v>
      </c>
      <c r="F7536" s="8"/>
    </row>
    <row r="7537">
      <c r="A7537" s="10">
        <v>44822.958333333336</v>
      </c>
      <c r="B7537" s="11">
        <v>296.3</v>
      </c>
      <c r="C7537" s="11">
        <v>296.91353</v>
      </c>
      <c r="D7537" s="11">
        <v>0.00206635918545028</v>
      </c>
      <c r="E7537" s="8">
        <f t="shared" si="1"/>
        <v>0.09406096469</v>
      </c>
      <c r="F7537" s="8"/>
    </row>
    <row r="7538">
      <c r="A7538" s="10">
        <v>44823.0</v>
      </c>
      <c r="B7538" s="11">
        <v>304.43</v>
      </c>
      <c r="C7538" s="11">
        <v>319.37032</v>
      </c>
      <c r="D7538" s="11">
        <v>0.0467805524320481</v>
      </c>
      <c r="E7538" s="8">
        <f t="shared" si="1"/>
        <v>0.09422862173</v>
      </c>
      <c r="F7538" s="8"/>
    </row>
    <row r="7539">
      <c r="A7539" s="10">
        <v>44823.041666666664</v>
      </c>
      <c r="B7539" s="11">
        <v>320.58</v>
      </c>
      <c r="C7539" s="11">
        <v>307.34506</v>
      </c>
      <c r="D7539" s="11">
        <v>0.043062153008088</v>
      </c>
      <c r="E7539" s="8">
        <f t="shared" si="1"/>
        <v>0.09179516062</v>
      </c>
      <c r="F7539" s="8"/>
    </row>
    <row r="7540">
      <c r="A7540" s="10">
        <v>44823.083333333336</v>
      </c>
      <c r="B7540" s="11">
        <v>310.62</v>
      </c>
      <c r="C7540" s="11">
        <v>288.75357</v>
      </c>
      <c r="D7540" s="11">
        <v>0.0757269598433016</v>
      </c>
      <c r="E7540" s="8">
        <f t="shared" si="1"/>
        <v>0.08768700296</v>
      </c>
      <c r="F7540" s="8"/>
    </row>
    <row r="7541">
      <c r="A7541" s="10">
        <v>44823.125</v>
      </c>
      <c r="B7541" s="11">
        <v>295.83</v>
      </c>
      <c r="C7541" s="11">
        <v>270.41291</v>
      </c>
      <c r="D7541" s="11">
        <v>0.0939936262658464</v>
      </c>
      <c r="E7541" s="8">
        <f t="shared" si="1"/>
        <v>0.08369936595</v>
      </c>
      <c r="F7541" s="8"/>
    </row>
    <row r="7542">
      <c r="A7542" s="10">
        <v>44823.166666666664</v>
      </c>
      <c r="B7542" s="11">
        <v>281.06</v>
      </c>
      <c r="C7542" s="11">
        <v>255.98428</v>
      </c>
      <c r="D7542" s="11">
        <v>0.097958046486292</v>
      </c>
      <c r="E7542" s="8">
        <f t="shared" si="1"/>
        <v>0.07863494295</v>
      </c>
      <c r="F7542" s="8"/>
    </row>
    <row r="7543">
      <c r="A7543" s="10">
        <v>44823.208333333336</v>
      </c>
      <c r="B7543" s="11">
        <v>273.27</v>
      </c>
      <c r="C7543" s="11">
        <v>247.30827</v>
      </c>
      <c r="D7543" s="11">
        <v>0.104977201126351</v>
      </c>
      <c r="E7543" s="8">
        <f t="shared" si="1"/>
        <v>0.07215524775</v>
      </c>
      <c r="F7543" s="8"/>
    </row>
    <row r="7544">
      <c r="A7544" s="10">
        <v>44823.25</v>
      </c>
      <c r="B7544" s="11">
        <v>270.37</v>
      </c>
      <c r="C7544" s="11">
        <v>243.37895</v>
      </c>
      <c r="D7544" s="11">
        <v>0.110901333085708</v>
      </c>
      <c r="E7544" s="8">
        <f t="shared" si="1"/>
        <v>0.06618856488</v>
      </c>
      <c r="F7544" s="8"/>
    </row>
    <row r="7545">
      <c r="A7545" s="10">
        <v>44823.291666666664</v>
      </c>
      <c r="B7545" s="11">
        <v>263.55</v>
      </c>
      <c r="C7545" s="11">
        <v>242.0623</v>
      </c>
      <c r="D7545" s="11">
        <v>0.0887692961687963</v>
      </c>
      <c r="E7545" s="8">
        <f t="shared" si="1"/>
        <v>0.060513437</v>
      </c>
      <c r="F7545" s="8"/>
    </row>
    <row r="7546">
      <c r="A7546" s="10">
        <v>44823.333333333336</v>
      </c>
      <c r="B7546" s="11">
        <v>260.05</v>
      </c>
      <c r="C7546" s="11">
        <v>243.69623</v>
      </c>
      <c r="D7546" s="11">
        <v>0.0671071932462804</v>
      </c>
      <c r="E7546" s="8">
        <f t="shared" si="1"/>
        <v>0.05483602746</v>
      </c>
      <c r="F7546" s="8"/>
    </row>
    <row r="7547">
      <c r="A7547" s="10">
        <v>44823.375</v>
      </c>
      <c r="B7547" s="11">
        <v>263.19</v>
      </c>
      <c r="C7547" s="11">
        <v>249.87482</v>
      </c>
      <c r="D7547" s="11">
        <v>0.0532874020679634</v>
      </c>
      <c r="E7547" s="8">
        <f t="shared" si="1"/>
        <v>0.0507216108</v>
      </c>
      <c r="F7547" s="8"/>
    </row>
    <row r="7548">
      <c r="A7548" s="10">
        <v>44823.416666666664</v>
      </c>
      <c r="B7548" s="11">
        <v>275.43</v>
      </c>
      <c r="C7548" s="11">
        <v>260.42882</v>
      </c>
      <c r="D7548" s="11">
        <v>0.0576018429911099</v>
      </c>
      <c r="E7548" s="8">
        <f t="shared" si="1"/>
        <v>0.048915743</v>
      </c>
      <c r="F7548" s="8"/>
    </row>
    <row r="7549">
      <c r="A7549" s="10">
        <v>44823.458333333336</v>
      </c>
      <c r="B7549" s="11">
        <v>292.72</v>
      </c>
      <c r="C7549" s="11">
        <v>272.05517</v>
      </c>
      <c r="D7549" s="11">
        <v>0.075958233030455</v>
      </c>
      <c r="E7549" s="8">
        <f t="shared" si="1"/>
        <v>0.04968415101</v>
      </c>
      <c r="F7549" s="8"/>
    </row>
    <row r="7550">
      <c r="A7550" s="10">
        <v>44823.5</v>
      </c>
      <c r="B7550" s="11">
        <v>307.11</v>
      </c>
      <c r="C7550" s="11">
        <v>278.42701</v>
      </c>
      <c r="D7550" s="11">
        <v>0.103017986652947</v>
      </c>
      <c r="E7550" s="8">
        <f t="shared" si="1"/>
        <v>0.05177153226</v>
      </c>
      <c r="F7550" s="8"/>
    </row>
    <row r="7551">
      <c r="A7551" s="10">
        <v>44823.541666666664</v>
      </c>
      <c r="B7551" s="11">
        <v>317.04</v>
      </c>
      <c r="C7551" s="11">
        <v>276.93984</v>
      </c>
      <c r="D7551" s="11">
        <v>0.144797368265974</v>
      </c>
      <c r="E7551" s="8">
        <f t="shared" si="1"/>
        <v>0.05422963285</v>
      </c>
      <c r="F7551" s="8"/>
    </row>
    <row r="7552">
      <c r="A7552" s="10">
        <v>44823.583333333336</v>
      </c>
      <c r="B7552" s="11">
        <v>310.12</v>
      </c>
      <c r="C7552" s="11">
        <v>270.10737</v>
      </c>
      <c r="D7552" s="11">
        <v>0.148136017169764</v>
      </c>
      <c r="E7552" s="8">
        <f t="shared" si="1"/>
        <v>0.0592427295</v>
      </c>
      <c r="F7552" s="8"/>
    </row>
    <row r="7553">
      <c r="A7553" s="10">
        <v>44823.625</v>
      </c>
      <c r="B7553" s="11">
        <v>292.02</v>
      </c>
      <c r="C7553" s="11">
        <v>264.39211</v>
      </c>
      <c r="D7553" s="11">
        <v>0.104495894374457</v>
      </c>
      <c r="E7553" s="8">
        <f t="shared" si="1"/>
        <v>0.06155533635</v>
      </c>
      <c r="F7553" s="8"/>
    </row>
    <row r="7554">
      <c r="A7554" s="10">
        <v>44823.666666666664</v>
      </c>
      <c r="B7554" s="11">
        <v>284.15</v>
      </c>
      <c r="C7554" s="11">
        <v>259.73398</v>
      </c>
      <c r="D7554" s="11">
        <v>0.0940039497334927</v>
      </c>
      <c r="E7554" s="8">
        <f t="shared" si="1"/>
        <v>0.06464528536</v>
      </c>
      <c r="F7554" s="8"/>
    </row>
    <row r="7555">
      <c r="A7555" s="10">
        <v>44823.708333333336</v>
      </c>
      <c r="B7555" s="11">
        <v>296.17</v>
      </c>
      <c r="C7555" s="11">
        <v>256.73106</v>
      </c>
      <c r="D7555" s="11">
        <v>0.153619667211283</v>
      </c>
      <c r="E7555" s="8">
        <f t="shared" si="1"/>
        <v>0.0707480454</v>
      </c>
      <c r="F7555" s="8"/>
    </row>
    <row r="7556">
      <c r="A7556" s="10">
        <v>44823.75</v>
      </c>
      <c r="B7556" s="11">
        <v>308.79</v>
      </c>
      <c r="C7556" s="11">
        <v>255.00231</v>
      </c>
      <c r="D7556" s="11">
        <v>0.210930206867537</v>
      </c>
      <c r="E7556" s="8">
        <f t="shared" si="1"/>
        <v>0.07949206783</v>
      </c>
      <c r="F7556" s="8"/>
    </row>
    <row r="7557">
      <c r="A7557" s="10">
        <v>44823.791666666664</v>
      </c>
      <c r="B7557" s="11">
        <v>314.02</v>
      </c>
      <c r="C7557" s="11">
        <v>252.38491</v>
      </c>
      <c r="D7557" s="11">
        <v>0.244210678047273</v>
      </c>
      <c r="E7557" s="8">
        <f t="shared" si="1"/>
        <v>0.08960262394</v>
      </c>
      <c r="F7557" s="8"/>
    </row>
    <row r="7558">
      <c r="A7558" s="10">
        <v>44823.833333333336</v>
      </c>
      <c r="B7558" s="11">
        <v>313.55</v>
      </c>
      <c r="C7558" s="11">
        <v>250.22329</v>
      </c>
      <c r="D7558" s="11">
        <v>0.253080798354142</v>
      </c>
      <c r="E7558" s="8">
        <f t="shared" si="1"/>
        <v>0.09936413572</v>
      </c>
      <c r="F7558" s="8"/>
    </row>
    <row r="7559">
      <c r="A7559" s="10">
        <v>44823.875</v>
      </c>
      <c r="B7559" s="11">
        <v>312.93</v>
      </c>
      <c r="C7559" s="11">
        <v>251.41642</v>
      </c>
      <c r="D7559" s="11">
        <v>0.244668108789394</v>
      </c>
      <c r="E7559" s="8">
        <f t="shared" si="1"/>
        <v>0.1092155467</v>
      </c>
      <c r="F7559" s="8"/>
    </row>
    <row r="7560">
      <c r="A7560" s="10">
        <v>44823.916666666664</v>
      </c>
      <c r="B7560" s="11">
        <v>311.46</v>
      </c>
      <c r="C7560" s="11">
        <v>256.34632</v>
      </c>
      <c r="D7560" s="11">
        <v>0.214996961922449</v>
      </c>
      <c r="E7560" s="8">
        <f t="shared" si="1"/>
        <v>0.1180894932</v>
      </c>
      <c r="F7560" s="8"/>
    </row>
    <row r="7561">
      <c r="A7561" s="10">
        <v>44823.958333333336</v>
      </c>
      <c r="B7561" s="11">
        <v>307.78</v>
      </c>
      <c r="C7561" s="11">
        <v>263.70265</v>
      </c>
      <c r="D7561" s="11">
        <v>0.167147922100896</v>
      </c>
      <c r="E7561" s="8">
        <f t="shared" si="1"/>
        <v>0.1249678916</v>
      </c>
      <c r="F7561" s="8"/>
    </row>
    <row r="7562">
      <c r="A7562" s="10">
        <v>44824.0</v>
      </c>
      <c r="B7562" s="11">
        <v>324.11</v>
      </c>
      <c r="C7562" s="11">
        <v>306.38206</v>
      </c>
      <c r="D7562" s="11">
        <v>0.0578621998951243</v>
      </c>
      <c r="E7562" s="8">
        <f t="shared" si="1"/>
        <v>0.1254296269</v>
      </c>
      <c r="F7562" s="8"/>
    </row>
    <row r="7563">
      <c r="A7563" s="10">
        <v>44824.041666666664</v>
      </c>
      <c r="B7563" s="11">
        <v>352.4</v>
      </c>
      <c r="C7563" s="11">
        <v>298.28591</v>
      </c>
      <c r="D7563" s="11">
        <v>0.181416849357718</v>
      </c>
      <c r="E7563" s="8">
        <f t="shared" si="1"/>
        <v>0.131194406</v>
      </c>
      <c r="F7563" s="8"/>
    </row>
    <row r="7564">
      <c r="A7564" s="10">
        <v>44824.083333333336</v>
      </c>
      <c r="B7564" s="11">
        <v>344.63</v>
      </c>
      <c r="C7564" s="11">
        <v>285.46573</v>
      </c>
      <c r="D7564" s="11">
        <v>0.207255245664689</v>
      </c>
      <c r="E7564" s="8">
        <f t="shared" si="1"/>
        <v>0.1366747512</v>
      </c>
      <c r="F7564" s="8"/>
    </row>
    <row r="7565">
      <c r="A7565" s="10">
        <v>44824.125</v>
      </c>
      <c r="B7565" s="11">
        <v>324.58</v>
      </c>
      <c r="C7565" s="11">
        <v>270.41425</v>
      </c>
      <c r="D7565" s="11">
        <v>0.200306566684263</v>
      </c>
      <c r="E7565" s="8">
        <f t="shared" si="1"/>
        <v>0.1411044571</v>
      </c>
      <c r="F7565" s="8"/>
    </row>
    <row r="7566">
      <c r="A7566" s="10">
        <v>44824.166666666664</v>
      </c>
      <c r="B7566" s="11">
        <v>299.72</v>
      </c>
      <c r="C7566" s="11">
        <v>256.38183</v>
      </c>
      <c r="D7566" s="11">
        <v>0.169037603015783</v>
      </c>
      <c r="E7566" s="8">
        <f t="shared" si="1"/>
        <v>0.1440661052</v>
      </c>
      <c r="F7566" s="8"/>
    </row>
    <row r="7567">
      <c r="A7567" s="10">
        <v>44824.208333333336</v>
      </c>
      <c r="B7567" s="11">
        <v>287.51</v>
      </c>
      <c r="C7567" s="11">
        <v>246.33311</v>
      </c>
      <c r="D7567" s="11">
        <v>0.167159380239221</v>
      </c>
      <c r="E7567" s="8">
        <f t="shared" si="1"/>
        <v>0.1466570294</v>
      </c>
      <c r="F7567" s="8"/>
    </row>
    <row r="7568">
      <c r="A7568" s="10">
        <v>44824.25</v>
      </c>
      <c r="B7568" s="11">
        <v>281.82</v>
      </c>
      <c r="C7568" s="11">
        <v>240.90535</v>
      </c>
      <c r="D7568" s="11">
        <v>0.169837033507142</v>
      </c>
      <c r="E7568" s="8">
        <f t="shared" si="1"/>
        <v>0.1491126836</v>
      </c>
      <c r="F7568" s="8"/>
    </row>
    <row r="7569">
      <c r="A7569" s="10">
        <v>44824.291666666664</v>
      </c>
      <c r="B7569" s="11">
        <v>277.06</v>
      </c>
      <c r="C7569" s="11">
        <v>238.68198</v>
      </c>
      <c r="D7569" s="11">
        <v>0.160791443074169</v>
      </c>
      <c r="E7569" s="8">
        <f t="shared" si="1"/>
        <v>0.1521136063</v>
      </c>
      <c r="F7569" s="8"/>
    </row>
    <row r="7570">
      <c r="A7570" s="10">
        <v>44824.333333333336</v>
      </c>
      <c r="B7570" s="11">
        <v>279.02</v>
      </c>
      <c r="C7570" s="11">
        <v>239.58226</v>
      </c>
      <c r="D7570" s="11">
        <v>0.164610434846052</v>
      </c>
      <c r="E7570" s="8">
        <f t="shared" si="1"/>
        <v>0.1561762414</v>
      </c>
      <c r="F7570" s="8"/>
    </row>
    <row r="7571">
      <c r="A7571" s="10">
        <v>44824.375</v>
      </c>
      <c r="B7571" s="11">
        <v>285.66</v>
      </c>
      <c r="C7571" s="11">
        <v>243.50008</v>
      </c>
      <c r="D7571" s="11">
        <v>0.173141298351934</v>
      </c>
      <c r="E7571" s="8">
        <f t="shared" si="1"/>
        <v>0.1611701538</v>
      </c>
      <c r="F7571" s="8"/>
    </row>
    <row r="7572">
      <c r="A7572" s="10">
        <v>44824.416666666664</v>
      </c>
      <c r="B7572" s="11">
        <v>296.25</v>
      </c>
      <c r="C7572" s="11">
        <v>249.42524</v>
      </c>
      <c r="D7572" s="11">
        <v>0.187730640251163</v>
      </c>
      <c r="E7572" s="8">
        <f t="shared" si="1"/>
        <v>0.166592187</v>
      </c>
      <c r="F7572" s="8"/>
    </row>
    <row r="7573">
      <c r="A7573" s="10">
        <v>44824.458333333336</v>
      </c>
      <c r="B7573" s="11">
        <v>305.02</v>
      </c>
      <c r="C7573" s="11">
        <v>255.46028</v>
      </c>
      <c r="D7573" s="11">
        <v>0.194001666325582</v>
      </c>
      <c r="E7573" s="8">
        <f t="shared" si="1"/>
        <v>0.1715106634</v>
      </c>
      <c r="F7573" s="8"/>
    </row>
    <row r="7574">
      <c r="A7574" s="10">
        <v>44824.5</v>
      </c>
      <c r="B7574" s="11">
        <v>308.34</v>
      </c>
      <c r="C7574" s="11">
        <v>258.96036</v>
      </c>
      <c r="D7574" s="11">
        <v>0.190684164943236</v>
      </c>
      <c r="E7574" s="8">
        <f t="shared" si="1"/>
        <v>0.1751634208</v>
      </c>
      <c r="F7574" s="8"/>
    </row>
    <row r="7575">
      <c r="A7575" s="10">
        <v>44824.541666666664</v>
      </c>
      <c r="B7575" s="11">
        <v>311.76</v>
      </c>
      <c r="C7575" s="11">
        <v>258.50625</v>
      </c>
      <c r="D7575" s="11">
        <v>0.206005657503445</v>
      </c>
      <c r="E7575" s="8">
        <f t="shared" si="1"/>
        <v>0.1777137662</v>
      </c>
      <c r="F7575" s="8"/>
    </row>
    <row r="7576">
      <c r="A7576" s="10">
        <v>44824.583333333336</v>
      </c>
      <c r="B7576" s="11">
        <v>299.72</v>
      </c>
      <c r="C7576" s="11">
        <v>254.90245</v>
      </c>
      <c r="D7576" s="11">
        <v>0.175822358710165</v>
      </c>
      <c r="E7576" s="8">
        <f t="shared" si="1"/>
        <v>0.1788673637</v>
      </c>
      <c r="F7576" s="8"/>
    </row>
    <row r="7577">
      <c r="A7577" s="10">
        <v>44824.625</v>
      </c>
      <c r="B7577" s="11">
        <v>281.77</v>
      </c>
      <c r="C7577" s="11">
        <v>252.57762</v>
      </c>
      <c r="D7577" s="11">
        <v>0.115577856818826</v>
      </c>
      <c r="E7577" s="8">
        <f t="shared" si="1"/>
        <v>0.1793291122</v>
      </c>
      <c r="F7577" s="8"/>
    </row>
    <row r="7578">
      <c r="A7578" s="10">
        <v>44824.666666666664</v>
      </c>
      <c r="B7578" s="11">
        <v>282.59</v>
      </c>
      <c r="C7578" s="11">
        <v>251.52038</v>
      </c>
      <c r="D7578" s="11">
        <v>0.123527246579382</v>
      </c>
      <c r="E7578" s="8">
        <f t="shared" si="1"/>
        <v>0.1805592495</v>
      </c>
      <c r="F7578" s="8"/>
    </row>
    <row r="7579">
      <c r="A7579" s="10">
        <v>44824.708333333336</v>
      </c>
      <c r="B7579" s="11">
        <v>292.93</v>
      </c>
      <c r="C7579" s="11">
        <v>253.62979</v>
      </c>
      <c r="D7579" s="11">
        <v>0.154951080470476</v>
      </c>
      <c r="E7579" s="8">
        <f t="shared" si="1"/>
        <v>0.1806147251</v>
      </c>
      <c r="F7579" s="8"/>
    </row>
    <row r="7580">
      <c r="A7580" s="10">
        <v>44824.75</v>
      </c>
      <c r="B7580" s="11">
        <v>305.35</v>
      </c>
      <c r="C7580" s="11">
        <v>258.49585</v>
      </c>
      <c r="D7580" s="11">
        <v>0.181256875110374</v>
      </c>
      <c r="E7580" s="8">
        <f t="shared" si="1"/>
        <v>0.1793783363</v>
      </c>
      <c r="F7580" s="8"/>
    </row>
    <row r="7581">
      <c r="A7581" s="10">
        <v>44824.791666666664</v>
      </c>
      <c r="B7581" s="11">
        <v>315.15</v>
      </c>
      <c r="C7581" s="11">
        <v>262.95489</v>
      </c>
      <c r="D7581" s="11">
        <v>0.198494540261259</v>
      </c>
      <c r="E7581" s="8">
        <f t="shared" si="1"/>
        <v>0.1774734972</v>
      </c>
      <c r="F7581" s="8"/>
    </row>
    <row r="7582">
      <c r="A7582" s="10">
        <v>44824.833333333336</v>
      </c>
      <c r="B7582" s="11">
        <v>318.09</v>
      </c>
      <c r="C7582" s="11">
        <v>265.00236</v>
      </c>
      <c r="D7582" s="11">
        <v>0.200328932919691</v>
      </c>
      <c r="E7582" s="8">
        <f t="shared" si="1"/>
        <v>0.1752755028</v>
      </c>
      <c r="F7582" s="8"/>
    </row>
    <row r="7583">
      <c r="A7583" s="10">
        <v>44824.875</v>
      </c>
      <c r="B7583" s="11">
        <v>317.41</v>
      </c>
      <c r="C7583" s="11">
        <v>265.89655</v>
      </c>
      <c r="D7583" s="11">
        <v>0.193734931874821</v>
      </c>
      <c r="E7583" s="8">
        <f t="shared" si="1"/>
        <v>0.1731532871</v>
      </c>
      <c r="F7583" s="8"/>
    </row>
    <row r="7584">
      <c r="A7584" s="10">
        <v>44824.916666666664</v>
      </c>
      <c r="B7584" s="11">
        <v>316.45</v>
      </c>
      <c r="C7584" s="11">
        <v>266.31851</v>
      </c>
      <c r="D7584" s="11">
        <v>0.188238849789299</v>
      </c>
      <c r="E7584" s="8">
        <f t="shared" si="1"/>
        <v>0.1720383658</v>
      </c>
      <c r="F7584" s="8"/>
    </row>
    <row r="7585">
      <c r="A7585" s="10">
        <v>44824.958333333336</v>
      </c>
      <c r="B7585" s="11">
        <v>315.78</v>
      </c>
      <c r="C7585" s="11">
        <v>266.99405</v>
      </c>
      <c r="D7585" s="11">
        <v>0.182722985774401</v>
      </c>
      <c r="E7585" s="8">
        <f t="shared" si="1"/>
        <v>0.1726873267</v>
      </c>
      <c r="F7585" s="8"/>
    </row>
    <row r="7586">
      <c r="A7586" s="10">
        <v>44822.0</v>
      </c>
      <c r="B7586" s="11">
        <v>278.39</v>
      </c>
      <c r="C7586" s="11">
        <v>276.10842</v>
      </c>
      <c r="D7586" s="11">
        <v>0.00826334814418177</v>
      </c>
      <c r="E7586" s="8">
        <f t="shared" si="1"/>
        <v>0.1706207079</v>
      </c>
      <c r="F7586" s="8"/>
    </row>
    <row r="7587">
      <c r="A7587" s="10">
        <v>44822.041666666664</v>
      </c>
      <c r="B7587" s="11">
        <v>305.56</v>
      </c>
      <c r="C7587" s="11">
        <v>265.60232</v>
      </c>
      <c r="D7587" s="11">
        <v>0.150441758189461</v>
      </c>
      <c r="E7587" s="8">
        <f t="shared" si="1"/>
        <v>0.1693300791</v>
      </c>
      <c r="F7587" s="8"/>
    </row>
    <row r="7588">
      <c r="A7588" s="10">
        <v>44822.083333333336</v>
      </c>
      <c r="B7588" s="11">
        <v>305.09</v>
      </c>
      <c r="C7588" s="11">
        <v>250.20969</v>
      </c>
      <c r="D7588" s="11">
        <v>0.219337268672528</v>
      </c>
      <c r="E7588" s="8">
        <f t="shared" si="1"/>
        <v>0.1698334968</v>
      </c>
      <c r="F7588" s="8"/>
    </row>
    <row r="7589">
      <c r="A7589" s="10">
        <v>44822.125</v>
      </c>
      <c r="B7589" s="11">
        <v>287.45</v>
      </c>
      <c r="C7589" s="11">
        <v>234.58681</v>
      </c>
      <c r="D7589" s="11">
        <v>0.225345960414398</v>
      </c>
      <c r="E7589" s="8">
        <f t="shared" si="1"/>
        <v>0.1708768048</v>
      </c>
      <c r="F7589" s="8"/>
    </row>
    <row r="7590">
      <c r="A7590" s="10">
        <v>44822.166666666664</v>
      </c>
      <c r="B7590" s="11">
        <v>275.25</v>
      </c>
      <c r="C7590" s="11">
        <v>221.63888</v>
      </c>
      <c r="D7590" s="11">
        <v>0.24188499779461</v>
      </c>
      <c r="E7590" s="8">
        <f t="shared" si="1"/>
        <v>0.1739121129</v>
      </c>
      <c r="F7590" s="8"/>
    </row>
    <row r="7591">
      <c r="A7591" s="10">
        <v>44822.208333333336</v>
      </c>
      <c r="B7591" s="11">
        <v>269.7</v>
      </c>
      <c r="C7591" s="11">
        <v>212.89383</v>
      </c>
      <c r="D7591" s="11">
        <v>0.266828634723702</v>
      </c>
      <c r="E7591" s="8">
        <f t="shared" si="1"/>
        <v>0.1780649985</v>
      </c>
      <c r="F7591" s="8"/>
    </row>
    <row r="7592">
      <c r="A7592" s="10">
        <v>44822.25</v>
      </c>
      <c r="B7592" s="11">
        <v>260.35</v>
      </c>
      <c r="C7592" s="11">
        <v>208.66601</v>
      </c>
      <c r="D7592" s="11">
        <v>0.247687632499418</v>
      </c>
      <c r="E7592" s="8">
        <f t="shared" si="1"/>
        <v>0.1813087735</v>
      </c>
      <c r="F7592" s="8"/>
    </row>
    <row r="7593">
      <c r="A7593" s="10">
        <v>44822.291666666664</v>
      </c>
      <c r="B7593" s="11">
        <v>252.3</v>
      </c>
      <c r="C7593" s="11">
        <v>208.17058</v>
      </c>
      <c r="D7593" s="11">
        <v>0.211986823498306</v>
      </c>
      <c r="E7593" s="8">
        <f t="shared" si="1"/>
        <v>0.1834419144</v>
      </c>
      <c r="F7593" s="8"/>
    </row>
    <row r="7594">
      <c r="A7594" s="10">
        <v>44822.333333333336</v>
      </c>
      <c r="B7594" s="11">
        <v>252.71</v>
      </c>
      <c r="C7594" s="11">
        <v>211.91467</v>
      </c>
      <c r="D7594" s="11">
        <v>0.192508286472097</v>
      </c>
      <c r="E7594" s="8">
        <f t="shared" si="1"/>
        <v>0.1846043248</v>
      </c>
      <c r="F7594" s="8"/>
    </row>
    <row r="7595">
      <c r="A7595" s="10">
        <v>44822.375</v>
      </c>
      <c r="B7595" s="11">
        <v>252.08</v>
      </c>
      <c r="C7595" s="11">
        <v>219.88534</v>
      </c>
      <c r="D7595" s="11">
        <v>0.146415672822935</v>
      </c>
      <c r="E7595" s="8">
        <f t="shared" si="1"/>
        <v>0.1834907571</v>
      </c>
      <c r="F7595" s="8"/>
    </row>
    <row r="7596">
      <c r="A7596" s="10">
        <v>44822.416666666664</v>
      </c>
      <c r="B7596" s="11">
        <v>253.4</v>
      </c>
      <c r="C7596" s="11">
        <v>230.69919</v>
      </c>
      <c r="D7596" s="11">
        <v>0.0984000420634334</v>
      </c>
      <c r="E7596" s="8">
        <f t="shared" si="1"/>
        <v>0.1797686488</v>
      </c>
      <c r="F7596" s="8"/>
    </row>
    <row r="7597">
      <c r="A7597" s="10">
        <v>44822.458333333336</v>
      </c>
      <c r="B7597" s="11">
        <v>254.75</v>
      </c>
      <c r="C7597" s="11">
        <v>240.82197</v>
      </c>
      <c r="D7597" s="11">
        <v>0.0578353793883506</v>
      </c>
      <c r="E7597" s="8">
        <f t="shared" si="1"/>
        <v>0.1740950536</v>
      </c>
      <c r="F7597" s="8"/>
    </row>
    <row r="7598">
      <c r="A7598" s="10">
        <v>44822.5</v>
      </c>
      <c r="B7598" s="11">
        <v>260.17</v>
      </c>
      <c r="C7598" s="11">
        <v>245.67471</v>
      </c>
      <c r="D7598" s="11">
        <v>0.059001962391652</v>
      </c>
      <c r="E7598" s="8">
        <f t="shared" si="1"/>
        <v>0.1686082951</v>
      </c>
      <c r="F7598" s="8"/>
    </row>
    <row r="7599">
      <c r="A7599" s="10">
        <v>44822.541666666664</v>
      </c>
      <c r="B7599" s="11">
        <v>271.0</v>
      </c>
      <c r="C7599" s="11">
        <v>245.17145</v>
      </c>
      <c r="D7599" s="11">
        <v>0.105348930309789</v>
      </c>
      <c r="E7599" s="8">
        <f t="shared" si="1"/>
        <v>0.1644142648</v>
      </c>
      <c r="F7599" s="8"/>
    </row>
    <row r="7600">
      <c r="A7600" s="10">
        <v>44822.583333333336</v>
      </c>
      <c r="B7600" s="11">
        <v>258.88</v>
      </c>
      <c r="C7600" s="11">
        <v>242.47359</v>
      </c>
      <c r="D7600" s="11">
        <v>0.0676626679218961</v>
      </c>
      <c r="E7600" s="8">
        <f t="shared" si="1"/>
        <v>0.159907611</v>
      </c>
      <c r="F7600" s="8"/>
    </row>
    <row r="7601">
      <c r="A7601" s="10">
        <v>44822.625</v>
      </c>
      <c r="B7601" s="11">
        <v>244.58</v>
      </c>
      <c r="C7601" s="11">
        <v>241.75379</v>
      </c>
      <c r="D7601" s="11">
        <v>0.011690447541691</v>
      </c>
      <c r="E7601" s="8">
        <f t="shared" si="1"/>
        <v>0.155578969</v>
      </c>
      <c r="F7601" s="8"/>
    </row>
    <row r="7602">
      <c r="A7602" s="10">
        <v>44822.666666666664</v>
      </c>
      <c r="B7602" s="11">
        <v>258.12</v>
      </c>
      <c r="C7602" s="11">
        <v>241.70947</v>
      </c>
      <c r="D7602" s="11">
        <v>0.0678936162492929</v>
      </c>
      <c r="E7602" s="8">
        <f t="shared" si="1"/>
        <v>0.1532609011</v>
      </c>
      <c r="F7602" s="8"/>
    </row>
    <row r="7603">
      <c r="A7603" s="10">
        <v>44822.708333333336</v>
      </c>
      <c r="B7603" s="11">
        <v>269.41</v>
      </c>
      <c r="C7603" s="11">
        <v>243.49164</v>
      </c>
      <c r="D7603" s="11">
        <v>0.106444558014394</v>
      </c>
      <c r="E7603" s="8">
        <f t="shared" si="1"/>
        <v>0.151239796</v>
      </c>
      <c r="F7603" s="8"/>
    </row>
    <row r="7604">
      <c r="A7604" s="10">
        <v>44822.75</v>
      </c>
      <c r="B7604" s="11">
        <v>280.21</v>
      </c>
      <c r="C7604" s="11">
        <v>246.91403</v>
      </c>
      <c r="D7604" s="11">
        <v>0.134848432873579</v>
      </c>
      <c r="E7604" s="8">
        <f t="shared" si="1"/>
        <v>0.1493061109</v>
      </c>
      <c r="F7604" s="8"/>
    </row>
    <row r="7605">
      <c r="A7605" s="10">
        <v>44822.791666666664</v>
      </c>
      <c r="B7605" s="11">
        <v>287.47</v>
      </c>
      <c r="C7605" s="11">
        <v>250.48836</v>
      </c>
      <c r="D7605" s="11">
        <v>0.147638157717189</v>
      </c>
      <c r="E7605" s="8">
        <f t="shared" si="1"/>
        <v>0.1471870949</v>
      </c>
      <c r="F7605" s="8"/>
    </row>
    <row r="7606">
      <c r="A7606" s="10">
        <v>44822.833333333336</v>
      </c>
      <c r="B7606" s="11">
        <v>297.88</v>
      </c>
      <c r="C7606" s="11">
        <v>254.47732</v>
      </c>
      <c r="D7606" s="11">
        <v>0.170556181588205</v>
      </c>
      <c r="E7606" s="8">
        <f t="shared" si="1"/>
        <v>0.1459465636</v>
      </c>
      <c r="F7606" s="8"/>
    </row>
    <row r="7607">
      <c r="A7607" s="10">
        <v>44822.875</v>
      </c>
      <c r="B7607" s="11">
        <v>299.17</v>
      </c>
      <c r="C7607" s="11">
        <v>259.86564</v>
      </c>
      <c r="D7607" s="11">
        <v>0.151248776098294</v>
      </c>
      <c r="E7607" s="8">
        <f t="shared" si="1"/>
        <v>0.1441763071</v>
      </c>
      <c r="F7607" s="8"/>
    </row>
    <row r="7608">
      <c r="A7608" s="10">
        <v>44822.916666666664</v>
      </c>
      <c r="B7608" s="11">
        <v>297.59</v>
      </c>
      <c r="C7608" s="11">
        <v>265.22964</v>
      </c>
      <c r="D7608" s="11">
        <v>0.122008837323007</v>
      </c>
      <c r="E7608" s="8">
        <f t="shared" si="1"/>
        <v>0.1414167233</v>
      </c>
      <c r="F7608" s="8"/>
    </row>
    <row r="7609">
      <c r="A7609" s="10">
        <v>44822.958333333336</v>
      </c>
      <c r="B7609" s="11">
        <v>296.3</v>
      </c>
      <c r="C7609" s="11">
        <v>269.86006</v>
      </c>
      <c r="D7609" s="11">
        <v>0.0979764845527716</v>
      </c>
      <c r="E7609" s="8">
        <f t="shared" si="1"/>
        <v>0.1378856191</v>
      </c>
      <c r="F7609" s="8"/>
    </row>
    <row r="7610">
      <c r="A7610" s="10">
        <v>44823.0</v>
      </c>
      <c r="B7610" s="11">
        <v>304.43</v>
      </c>
      <c r="C7610" s="11">
        <v>296.96854</v>
      </c>
      <c r="D7610" s="11">
        <v>0.0251254223763904</v>
      </c>
      <c r="E7610" s="8">
        <f t="shared" si="1"/>
        <v>0.1385882055</v>
      </c>
      <c r="F7610" s="8"/>
    </row>
    <row r="7611">
      <c r="A7611" s="10">
        <v>44823.041666666664</v>
      </c>
      <c r="B7611" s="11">
        <v>320.58</v>
      </c>
      <c r="C7611" s="11">
        <v>286.59595</v>
      </c>
      <c r="D7611" s="11">
        <v>0.118578263230865</v>
      </c>
      <c r="E7611" s="8">
        <f t="shared" si="1"/>
        <v>0.1372605599</v>
      </c>
      <c r="F7611" s="8"/>
    </row>
    <row r="7612">
      <c r="A7612" s="10">
        <v>44823.083333333336</v>
      </c>
      <c r="B7612" s="11">
        <v>310.62</v>
      </c>
      <c r="C7612" s="11">
        <v>271.5</v>
      </c>
      <c r="D7612" s="11">
        <v>0.144088397790055</v>
      </c>
      <c r="E7612" s="8">
        <f t="shared" si="1"/>
        <v>0.1341251902</v>
      </c>
      <c r="F7612" s="8"/>
    </row>
    <row r="7613">
      <c r="A7613" s="10">
        <v>44823.125</v>
      </c>
      <c r="B7613" s="11">
        <v>295.83</v>
      </c>
      <c r="C7613" s="11">
        <v>255.58814</v>
      </c>
      <c r="D7613" s="11">
        <v>0.157448072512284</v>
      </c>
      <c r="E7613" s="8">
        <f t="shared" si="1"/>
        <v>0.1312961116</v>
      </c>
      <c r="F7613" s="8"/>
    </row>
    <row r="7614">
      <c r="A7614" s="10">
        <v>44823.166666666664</v>
      </c>
      <c r="B7614" s="11">
        <v>281.06</v>
      </c>
      <c r="C7614" s="11">
        <v>241.61846</v>
      </c>
      <c r="D7614" s="11">
        <v>0.163238934641003</v>
      </c>
      <c r="E7614" s="8">
        <f t="shared" si="1"/>
        <v>0.1280191923</v>
      </c>
      <c r="F7614" s="8"/>
    </row>
    <row r="7615">
      <c r="A7615" s="10">
        <v>44823.208333333336</v>
      </c>
      <c r="B7615" s="11">
        <v>273.27</v>
      </c>
      <c r="C7615" s="11">
        <v>231.95511</v>
      </c>
      <c r="D7615" s="11">
        <v>0.17811588630231</v>
      </c>
      <c r="E7615" s="8">
        <f t="shared" si="1"/>
        <v>0.1243228278</v>
      </c>
      <c r="F7615" s="8"/>
    </row>
    <row r="7616">
      <c r="A7616" s="10">
        <v>44823.25</v>
      </c>
      <c r="B7616" s="11">
        <v>270.37</v>
      </c>
      <c r="C7616" s="11">
        <v>227.48828</v>
      </c>
      <c r="D7616" s="11">
        <v>0.188500787820805</v>
      </c>
      <c r="E7616" s="8">
        <f t="shared" si="1"/>
        <v>0.1218567092</v>
      </c>
      <c r="F7616" s="8"/>
    </row>
    <row r="7617">
      <c r="A7617" s="10">
        <v>44823.291666666664</v>
      </c>
      <c r="B7617" s="11">
        <v>263.55</v>
      </c>
      <c r="C7617" s="11">
        <v>226.93155</v>
      </c>
      <c r="D7617" s="11">
        <v>0.161363415532128</v>
      </c>
      <c r="E7617" s="8">
        <f t="shared" si="1"/>
        <v>0.1197474006</v>
      </c>
      <c r="F7617" s="8"/>
    </row>
    <row r="7618">
      <c r="A7618" s="10">
        <v>44823.333333333336</v>
      </c>
      <c r="B7618" s="11">
        <v>260.05</v>
      </c>
      <c r="C7618" s="11">
        <v>230.16876</v>
      </c>
      <c r="D7618" s="11">
        <v>0.129823178436552</v>
      </c>
      <c r="E7618" s="8">
        <f t="shared" si="1"/>
        <v>0.1171355211</v>
      </c>
      <c r="F7618" s="8"/>
    </row>
    <row r="7619">
      <c r="A7619" s="10">
        <v>44823.375</v>
      </c>
      <c r="B7619" s="11">
        <v>263.19</v>
      </c>
      <c r="C7619" s="11">
        <v>236.55892</v>
      </c>
      <c r="D7619" s="11">
        <v>0.112576942776032</v>
      </c>
      <c r="E7619" s="8">
        <f t="shared" si="1"/>
        <v>0.115725574</v>
      </c>
      <c r="F7619" s="8"/>
    </row>
    <row r="7620">
      <c r="A7620" s="10">
        <v>44823.416666666664</v>
      </c>
      <c r="B7620" s="11">
        <v>275.43</v>
      </c>
      <c r="C7620" s="11">
        <v>245.3227</v>
      </c>
      <c r="D7620" s="11">
        <v>0.122725292033717</v>
      </c>
      <c r="E7620" s="8">
        <f t="shared" si="1"/>
        <v>0.1167391261</v>
      </c>
      <c r="F7620" s="8"/>
    </row>
    <row r="7621">
      <c r="A7621" s="10">
        <v>44823.458333333336</v>
      </c>
      <c r="B7621" s="11">
        <v>292.72</v>
      </c>
      <c r="C7621" s="11">
        <v>254.63399</v>
      </c>
      <c r="D7621" s="11">
        <v>0.14957158704539</v>
      </c>
      <c r="E7621" s="8">
        <f t="shared" si="1"/>
        <v>0.120561468</v>
      </c>
      <c r="F7621" s="8"/>
    </row>
    <row r="7622">
      <c r="A7622" s="10">
        <v>44823.5</v>
      </c>
      <c r="B7622" s="11">
        <v>307.11</v>
      </c>
      <c r="C7622" s="11">
        <v>261.07598</v>
      </c>
      <c r="D7622" s="11">
        <v>0.176324225614321</v>
      </c>
      <c r="E7622" s="8">
        <f t="shared" si="1"/>
        <v>0.1254498957</v>
      </c>
      <c r="F7622" s="8"/>
    </row>
    <row r="7623">
      <c r="A7623" s="10">
        <v>44823.541666666664</v>
      </c>
      <c r="B7623" s="11">
        <v>317.04</v>
      </c>
      <c r="C7623" s="11">
        <v>264.15265</v>
      </c>
      <c r="D7623" s="11">
        <v>0.200215102895996</v>
      </c>
      <c r="E7623" s="8">
        <f t="shared" si="1"/>
        <v>0.1294026529</v>
      </c>
      <c r="F7623" s="8"/>
    </row>
    <row r="7624">
      <c r="A7624" s="10">
        <v>44823.583333333336</v>
      </c>
      <c r="B7624" s="11">
        <v>310.12</v>
      </c>
      <c r="C7624" s="11">
        <v>266.23256</v>
      </c>
      <c r="D7624" s="11">
        <v>0.164846253215609</v>
      </c>
      <c r="E7624" s="8">
        <f t="shared" si="1"/>
        <v>0.1334519689</v>
      </c>
      <c r="F7624" s="8"/>
    </row>
    <row r="7625">
      <c r="A7625" s="10">
        <v>44823.625</v>
      </c>
      <c r="B7625" s="11">
        <v>292.02</v>
      </c>
      <c r="C7625" s="11">
        <v>270.11627</v>
      </c>
      <c r="D7625" s="11">
        <v>0.0810900061666037</v>
      </c>
      <c r="E7625" s="8">
        <f t="shared" si="1"/>
        <v>0.1363436172</v>
      </c>
      <c r="F7625" s="8"/>
    </row>
    <row r="7626">
      <c r="A7626" s="10">
        <v>44823.666666666664</v>
      </c>
      <c r="B7626" s="11">
        <v>284.15</v>
      </c>
      <c r="C7626" s="11">
        <v>274.07798</v>
      </c>
      <c r="D7626" s="11">
        <v>0.0367487384429787</v>
      </c>
      <c r="E7626" s="8">
        <f t="shared" si="1"/>
        <v>0.135045914</v>
      </c>
      <c r="F7626" s="8"/>
    </row>
    <row r="7627">
      <c r="A7627" s="10">
        <v>44823.708333333336</v>
      </c>
      <c r="B7627" s="11">
        <v>296.17</v>
      </c>
      <c r="C7627" s="11">
        <v>279.41126</v>
      </c>
      <c r="D7627" s="11">
        <v>0.0599787567616279</v>
      </c>
      <c r="E7627" s="8">
        <f t="shared" si="1"/>
        <v>0.1331098389</v>
      </c>
      <c r="F7627" s="8"/>
    </row>
    <row r="7628">
      <c r="A7628" s="10">
        <v>44823.75</v>
      </c>
      <c r="B7628" s="11">
        <v>308.79</v>
      </c>
      <c r="C7628" s="11">
        <v>285.03251</v>
      </c>
      <c r="D7628" s="11">
        <v>0.0833501062738423</v>
      </c>
      <c r="E7628" s="8">
        <f t="shared" si="1"/>
        <v>0.1309640753</v>
      </c>
      <c r="F7628" s="8"/>
    </row>
    <row r="7629">
      <c r="A7629" s="10">
        <v>44823.791666666664</v>
      </c>
      <c r="B7629" s="11">
        <v>314.02</v>
      </c>
      <c r="C7629" s="11">
        <v>288.77814</v>
      </c>
      <c r="D7629" s="11">
        <v>0.0874091785479329</v>
      </c>
      <c r="E7629" s="8">
        <f t="shared" si="1"/>
        <v>0.1284545345</v>
      </c>
      <c r="F7629" s="8"/>
    </row>
    <row r="7630">
      <c r="A7630" s="10">
        <v>44823.833333333336</v>
      </c>
      <c r="B7630" s="11">
        <v>313.55</v>
      </c>
      <c r="C7630" s="11">
        <v>290.70612</v>
      </c>
      <c r="D7630" s="11">
        <v>0.0785806642116788</v>
      </c>
      <c r="E7630" s="8">
        <f t="shared" si="1"/>
        <v>0.1246222213</v>
      </c>
      <c r="F7630" s="8"/>
    </row>
    <row r="7631">
      <c r="A7631" s="10">
        <v>44823.875</v>
      </c>
      <c r="B7631" s="11">
        <v>312.93</v>
      </c>
      <c r="C7631" s="11">
        <v>292.24061</v>
      </c>
      <c r="D7631" s="11">
        <v>0.0707957391684886</v>
      </c>
      <c r="E7631" s="8">
        <f t="shared" si="1"/>
        <v>0.1212700114</v>
      </c>
      <c r="F7631" s="8"/>
    </row>
    <row r="7632">
      <c r="A7632" s="10">
        <v>44823.916666666664</v>
      </c>
      <c r="B7632" s="11">
        <v>311.46</v>
      </c>
      <c r="C7632" s="11">
        <v>293.29089</v>
      </c>
      <c r="D7632" s="11">
        <v>0.0619491113413034</v>
      </c>
      <c r="E7632" s="8">
        <f t="shared" si="1"/>
        <v>0.1187675228</v>
      </c>
      <c r="F7632" s="8"/>
    </row>
    <row r="7633">
      <c r="A7633" s="10">
        <v>44823.958333333336</v>
      </c>
      <c r="B7633" s="11">
        <v>307.78</v>
      </c>
      <c r="C7633" s="11">
        <v>294.02772</v>
      </c>
      <c r="D7633" s="11">
        <v>0.0467720526486413</v>
      </c>
      <c r="E7633" s="8">
        <f t="shared" si="1"/>
        <v>0.1166340048</v>
      </c>
      <c r="F7633" s="8"/>
    </row>
    <row r="7634">
      <c r="A7634" s="10">
        <v>44824.0</v>
      </c>
      <c r="B7634" s="11">
        <v>324.11</v>
      </c>
      <c r="C7634" s="11">
        <v>321.61488</v>
      </c>
      <c r="D7634" s="11">
        <v>0.00775809875463469</v>
      </c>
      <c r="E7634" s="8">
        <f t="shared" si="1"/>
        <v>0.1159103663</v>
      </c>
      <c r="F7634" s="8"/>
    </row>
    <row r="7635">
      <c r="A7635" s="10">
        <v>44824.041666666664</v>
      </c>
      <c r="B7635" s="11">
        <v>352.4</v>
      </c>
      <c r="C7635" s="11">
        <v>316.24552</v>
      </c>
      <c r="D7635" s="11">
        <v>0.114324085919066</v>
      </c>
      <c r="E7635" s="8">
        <f t="shared" si="1"/>
        <v>0.115733109</v>
      </c>
      <c r="F7635" s="8"/>
    </row>
    <row r="7636">
      <c r="A7636" s="10">
        <v>44824.083333333336</v>
      </c>
      <c r="B7636" s="11">
        <v>344.63</v>
      </c>
      <c r="C7636" s="11">
        <v>304.38644</v>
      </c>
      <c r="D7636" s="11">
        <v>0.132212065688602</v>
      </c>
      <c r="E7636" s="8">
        <f t="shared" si="1"/>
        <v>0.1152382618</v>
      </c>
      <c r="F7636" s="8"/>
    </row>
    <row r="7637">
      <c r="A7637" s="10">
        <v>44824.125</v>
      </c>
      <c r="B7637" s="11">
        <v>324.58</v>
      </c>
      <c r="C7637" s="11">
        <v>289.16248</v>
      </c>
      <c r="D7637" s="11">
        <v>0.122483110533565</v>
      </c>
      <c r="E7637" s="8">
        <f t="shared" si="1"/>
        <v>0.1137813884</v>
      </c>
      <c r="F7637" s="8"/>
    </row>
    <row r="7638">
      <c r="A7638" s="10">
        <v>44824.166666666664</v>
      </c>
      <c r="B7638" s="11">
        <v>299.72</v>
      </c>
      <c r="C7638" s="11">
        <v>274.68068</v>
      </c>
      <c r="D7638" s="11">
        <v>0.0911579219914558</v>
      </c>
      <c r="E7638" s="8">
        <f t="shared" si="1"/>
        <v>0.1107780128</v>
      </c>
      <c r="F7638" s="8"/>
    </row>
    <row r="7639">
      <c r="A7639" s="10">
        <v>44824.208333333336</v>
      </c>
      <c r="B7639" s="11">
        <v>287.51</v>
      </c>
      <c r="C7639" s="11">
        <v>264.22351</v>
      </c>
      <c r="D7639" s="11">
        <v>0.0881317866074825</v>
      </c>
      <c r="E7639" s="8">
        <f t="shared" si="1"/>
        <v>0.1070286754</v>
      </c>
      <c r="F7639" s="8"/>
    </row>
    <row r="7640">
      <c r="A7640" s="10">
        <v>44824.25</v>
      </c>
      <c r="B7640" s="11">
        <v>281.82</v>
      </c>
      <c r="C7640" s="11">
        <v>258.56773</v>
      </c>
      <c r="D7640" s="11">
        <v>0.0899271923839839</v>
      </c>
      <c r="E7640" s="8">
        <f t="shared" si="1"/>
        <v>0.1029214422</v>
      </c>
      <c r="F7640" s="8"/>
    </row>
    <row r="7641">
      <c r="A7641" s="10">
        <v>44824.291666666664</v>
      </c>
      <c r="B7641" s="11">
        <v>277.06</v>
      </c>
      <c r="C7641" s="11">
        <v>255.41289</v>
      </c>
      <c r="D7641" s="11">
        <v>0.0847533967451681</v>
      </c>
      <c r="E7641" s="8">
        <f t="shared" si="1"/>
        <v>0.09972935809</v>
      </c>
      <c r="F7641" s="8"/>
    </row>
    <row r="7642">
      <c r="A7642" s="10">
        <v>44824.333333333336</v>
      </c>
      <c r="B7642" s="11">
        <v>279.02</v>
      </c>
      <c r="C7642" s="11">
        <v>254.77084</v>
      </c>
      <c r="D7642" s="11">
        <v>0.0951802804433976</v>
      </c>
      <c r="E7642" s="8">
        <f t="shared" si="1"/>
        <v>0.09828590401</v>
      </c>
      <c r="F7642" s="8"/>
    </row>
    <row r="7643">
      <c r="A7643" s="10">
        <v>44824.375</v>
      </c>
      <c r="B7643" s="11">
        <v>285.66</v>
      </c>
      <c r="C7643" s="11">
        <v>257.46498</v>
      </c>
      <c r="D7643" s="11">
        <v>0.109510116676838</v>
      </c>
      <c r="E7643" s="8">
        <f t="shared" si="1"/>
        <v>0.09815811959</v>
      </c>
      <c r="F7643" s="8"/>
    </row>
    <row r="7644">
      <c r="A7644" s="10">
        <v>44824.416666666664</v>
      </c>
      <c r="B7644" s="11">
        <v>296.25</v>
      </c>
      <c r="C7644" s="11">
        <v>263.42001</v>
      </c>
      <c r="D7644" s="11">
        <v>0.124629825957413</v>
      </c>
      <c r="E7644" s="8">
        <f t="shared" si="1"/>
        <v>0.09823747517</v>
      </c>
      <c r="F7644" s="8"/>
    </row>
    <row r="7645">
      <c r="A7645" s="10">
        <v>44824.458333333336</v>
      </c>
      <c r="B7645" s="11">
        <v>305.02</v>
      </c>
      <c r="C7645" s="11">
        <v>271.76291</v>
      </c>
      <c r="D7645" s="11">
        <v>0.122375382277147</v>
      </c>
      <c r="E7645" s="8">
        <f t="shared" si="1"/>
        <v>0.09710429997</v>
      </c>
      <c r="F7645" s="8"/>
    </row>
    <row r="7646">
      <c r="A7646" s="10">
        <v>44824.5</v>
      </c>
      <c r="B7646" s="11">
        <v>308.34</v>
      </c>
      <c r="C7646" s="11">
        <v>279.07919</v>
      </c>
      <c r="D7646" s="11">
        <v>0.104847695738259</v>
      </c>
      <c r="E7646" s="8">
        <f t="shared" si="1"/>
        <v>0.09412611122</v>
      </c>
      <c r="F7646" s="8"/>
    </row>
    <row r="7647">
      <c r="A7647" s="10">
        <v>44824.541666666664</v>
      </c>
      <c r="B7647" s="11">
        <v>311.76</v>
      </c>
      <c r="C7647" s="11">
        <v>283.07252</v>
      </c>
      <c r="D7647" s="11">
        <v>0.101343217632004</v>
      </c>
      <c r="E7647" s="8">
        <f t="shared" si="1"/>
        <v>0.09000644934</v>
      </c>
      <c r="F7647" s="8"/>
    </row>
    <row r="7648">
      <c r="A7648" s="10">
        <v>44824.583333333336</v>
      </c>
      <c r="B7648" s="11">
        <v>299.72</v>
      </c>
      <c r="C7648" s="11">
        <v>284.19817</v>
      </c>
      <c r="D7648" s="11">
        <v>0.0546162207870656</v>
      </c>
      <c r="E7648" s="8">
        <f t="shared" si="1"/>
        <v>0.08541353132</v>
      </c>
      <c r="F7648" s="8"/>
    </row>
    <row r="7649">
      <c r="A7649" s="10">
        <v>44824.625</v>
      </c>
      <c r="B7649" s="11">
        <v>281.77</v>
      </c>
      <c r="C7649" s="11">
        <v>285.45527</v>
      </c>
      <c r="D7649" s="11">
        <v>0.012910148759909</v>
      </c>
      <c r="E7649" s="8">
        <f t="shared" si="1"/>
        <v>0.08257270393</v>
      </c>
      <c r="F7649" s="8"/>
    </row>
    <row r="7650">
      <c r="A7650" s="10">
        <v>44824.666666666664</v>
      </c>
      <c r="B7650" s="11">
        <v>282.59</v>
      </c>
      <c r="C7650" s="11">
        <v>286.67211</v>
      </c>
      <c r="D7650" s="11">
        <v>0.0142396482169123</v>
      </c>
      <c r="E7650" s="8">
        <f t="shared" si="1"/>
        <v>0.08163482517</v>
      </c>
      <c r="F7650" s="8"/>
    </row>
    <row r="7651">
      <c r="A7651" s="10">
        <v>44824.708333333336</v>
      </c>
      <c r="B7651" s="11">
        <v>292.93</v>
      </c>
      <c r="C7651" s="11">
        <v>290.01695</v>
      </c>
      <c r="D7651" s="11">
        <v>0.0100444129213826</v>
      </c>
      <c r="E7651" s="8">
        <f t="shared" si="1"/>
        <v>0.07955422751</v>
      </c>
      <c r="F7651" s="8"/>
    </row>
    <row r="7652">
      <c r="A7652" s="10">
        <v>44824.75</v>
      </c>
      <c r="B7652" s="11">
        <v>305.35</v>
      </c>
      <c r="C7652" s="11">
        <v>294.52524</v>
      </c>
      <c r="D7652" s="11">
        <v>0.0367532507570489</v>
      </c>
      <c r="E7652" s="8">
        <f t="shared" si="1"/>
        <v>0.07761269186</v>
      </c>
      <c r="F7652" s="8"/>
    </row>
    <row r="7653">
      <c r="A7653" s="10">
        <v>44824.791666666664</v>
      </c>
      <c r="B7653" s="11">
        <v>315.15</v>
      </c>
      <c r="C7653" s="11">
        <v>297.51202</v>
      </c>
      <c r="D7653" s="11">
        <v>0.0592849324205454</v>
      </c>
      <c r="E7653" s="8">
        <f t="shared" si="1"/>
        <v>0.07644084827</v>
      </c>
      <c r="F7653" s="8"/>
    </row>
    <row r="7654">
      <c r="A7654" s="10">
        <v>44824.833333333336</v>
      </c>
      <c r="B7654" s="11">
        <v>318.09</v>
      </c>
      <c r="C7654" s="11">
        <v>298.54709</v>
      </c>
      <c r="D7654" s="11">
        <v>0.0654600585790333</v>
      </c>
      <c r="E7654" s="8">
        <f t="shared" si="1"/>
        <v>0.07589415637</v>
      </c>
      <c r="F7654" s="8"/>
    </row>
    <row r="7655">
      <c r="A7655" s="10">
        <v>44824.875</v>
      </c>
      <c r="B7655" s="11">
        <v>317.41</v>
      </c>
      <c r="C7655" s="11">
        <v>299.91023</v>
      </c>
      <c r="D7655" s="11">
        <v>0.0583500269397279</v>
      </c>
      <c r="E7655" s="8">
        <f t="shared" si="1"/>
        <v>0.07537558503</v>
      </c>
      <c r="F7655" s="8"/>
    </row>
    <row r="7656">
      <c r="A7656" s="10">
        <v>44824.916666666664</v>
      </c>
      <c r="B7656" s="11">
        <v>316.45</v>
      </c>
      <c r="C7656" s="11">
        <v>302.86987</v>
      </c>
      <c r="D7656" s="11">
        <v>0.0448381676262481</v>
      </c>
      <c r="E7656" s="8">
        <f t="shared" si="1"/>
        <v>0.07466262904</v>
      </c>
      <c r="F7656" s="8"/>
    </row>
    <row r="7657">
      <c r="A7657" s="10">
        <v>44824.958333333336</v>
      </c>
      <c r="B7657" s="11">
        <v>315.78</v>
      </c>
      <c r="C7657" s="11">
        <v>307.28724</v>
      </c>
      <c r="D7657" s="11">
        <v>0.02763785440619</v>
      </c>
      <c r="E7657" s="8">
        <f t="shared" si="1"/>
        <v>0.07386537078</v>
      </c>
      <c r="F7657" s="8"/>
    </row>
    <row r="7658">
      <c r="A7658" s="10">
        <v>44825.0</v>
      </c>
      <c r="B7658" s="11">
        <v>332.7</v>
      </c>
      <c r="C7658" s="11">
        <v>335.98942</v>
      </c>
      <c r="D7658" s="11">
        <v>0.00979024875247562</v>
      </c>
      <c r="E7658" s="8">
        <f t="shared" si="1"/>
        <v>0.0739500437</v>
      </c>
      <c r="F7658" s="8"/>
    </row>
    <row r="7659">
      <c r="A7659" s="10">
        <v>44825.041666666664</v>
      </c>
      <c r="B7659" s="11">
        <v>356.44</v>
      </c>
      <c r="C7659" s="11">
        <v>329.4859</v>
      </c>
      <c r="D7659" s="11">
        <v>0.0818065355755739</v>
      </c>
      <c r="E7659" s="8">
        <f t="shared" si="1"/>
        <v>0.07259514577</v>
      </c>
      <c r="F7659" s="8"/>
    </row>
    <row r="7660">
      <c r="A7660" s="10">
        <v>44825.083333333336</v>
      </c>
      <c r="B7660" s="11">
        <v>347.34</v>
      </c>
      <c r="C7660" s="11">
        <v>316.51974</v>
      </c>
      <c r="D7660" s="11">
        <v>0.0973723155465752</v>
      </c>
      <c r="E7660" s="8">
        <f t="shared" si="1"/>
        <v>0.07114348951</v>
      </c>
      <c r="F7660" s="8"/>
    </row>
    <row r="7661">
      <c r="A7661" s="10">
        <v>44825.125</v>
      </c>
      <c r="B7661" s="11">
        <v>323.66</v>
      </c>
      <c r="C7661" s="11">
        <v>299.94441</v>
      </c>
      <c r="D7661" s="11">
        <v>0.0790666177109285</v>
      </c>
      <c r="E7661" s="8">
        <f t="shared" si="1"/>
        <v>0.06933446898</v>
      </c>
      <c r="F7661" s="8"/>
    </row>
    <row r="7662">
      <c r="A7662" s="10">
        <v>44825.166666666664</v>
      </c>
      <c r="B7662" s="11">
        <v>301.85</v>
      </c>
      <c r="C7662" s="11">
        <v>283.84838</v>
      </c>
      <c r="D7662" s="11">
        <v>0.0634198440730928</v>
      </c>
      <c r="E7662" s="8">
        <f t="shared" si="1"/>
        <v>0.06817871573</v>
      </c>
      <c r="F7662" s="8"/>
    </row>
    <row r="7663">
      <c r="A7663" s="10">
        <v>44825.208333333336</v>
      </c>
      <c r="B7663" s="11">
        <v>291.66</v>
      </c>
      <c r="C7663" s="11">
        <v>271.55721</v>
      </c>
      <c r="D7663" s="11">
        <v>0.0740278264016633</v>
      </c>
      <c r="E7663" s="8">
        <f t="shared" si="1"/>
        <v>0.06759105072</v>
      </c>
      <c r="F7663" s="8"/>
    </row>
    <row r="7664">
      <c r="A7664" s="10">
        <v>44825.25</v>
      </c>
      <c r="B7664" s="11">
        <v>284.49</v>
      </c>
      <c r="C7664" s="11">
        <v>264.10085</v>
      </c>
      <c r="D7664" s="11">
        <v>0.0772021369866853</v>
      </c>
      <c r="E7664" s="8">
        <f t="shared" si="1"/>
        <v>0.06706084008</v>
      </c>
      <c r="F7664" s="8"/>
    </row>
    <row r="7665">
      <c r="A7665" s="10">
        <v>44825.291666666664</v>
      </c>
      <c r="B7665" s="11">
        <v>279.53</v>
      </c>
      <c r="C7665" s="11">
        <v>259.48441</v>
      </c>
      <c r="D7665" s="11">
        <v>0.0772516160026721</v>
      </c>
      <c r="E7665" s="8">
        <f t="shared" si="1"/>
        <v>0.06674826588</v>
      </c>
      <c r="F7665" s="8"/>
    </row>
    <row r="7666">
      <c r="A7666" s="10">
        <v>44825.333333333336</v>
      </c>
      <c r="B7666" s="11">
        <v>280.19</v>
      </c>
      <c r="C7666" s="11">
        <v>257.98005</v>
      </c>
      <c r="D7666" s="11">
        <v>0.086091734612812</v>
      </c>
      <c r="E7666" s="8">
        <f t="shared" si="1"/>
        <v>0.06636957647</v>
      </c>
      <c r="F7666" s="8"/>
    </row>
    <row r="7667">
      <c r="A7667" s="10">
        <v>44825.375</v>
      </c>
      <c r="B7667" s="11">
        <v>279.23</v>
      </c>
      <c r="C7667" s="11">
        <v>260.27623</v>
      </c>
      <c r="D7667" s="11">
        <v>0.0728217478791667</v>
      </c>
      <c r="E7667" s="8">
        <f t="shared" si="1"/>
        <v>0.06484089444</v>
      </c>
      <c r="F7667" s="8"/>
    </row>
    <row r="7668">
      <c r="A7668" s="10">
        <v>44825.416666666664</v>
      </c>
      <c r="B7668" s="11">
        <v>278.23</v>
      </c>
      <c r="C7668" s="11">
        <v>266.09846</v>
      </c>
      <c r="D7668" s="11">
        <v>0.0455904179227494</v>
      </c>
      <c r="E7668" s="8">
        <f t="shared" si="1"/>
        <v>0.06154758577</v>
      </c>
      <c r="F7668" s="8"/>
    </row>
    <row r="7669">
      <c r="A7669" s="10">
        <v>44825.458333333336</v>
      </c>
      <c r="B7669" s="11">
        <v>285.32</v>
      </c>
      <c r="C7669" s="11">
        <v>274.5557</v>
      </c>
      <c r="D7669" s="11">
        <v>0.0392062521375443</v>
      </c>
      <c r="E7669" s="8">
        <f t="shared" si="1"/>
        <v>0.05808220535</v>
      </c>
      <c r="F7669" s="8"/>
    </row>
    <row r="7670">
      <c r="A7670" s="10">
        <v>44825.5</v>
      </c>
      <c r="B7670" s="11">
        <v>299.69</v>
      </c>
      <c r="C7670" s="11">
        <v>282.43688</v>
      </c>
      <c r="D7670" s="11">
        <v>0.0610866399600506</v>
      </c>
      <c r="E7670" s="8">
        <f t="shared" si="1"/>
        <v>0.05625882803</v>
      </c>
      <c r="F7670" s="8"/>
    </row>
    <row r="7671">
      <c r="A7671" s="10">
        <v>44825.541666666664</v>
      </c>
      <c r="B7671" s="11">
        <v>312.45</v>
      </c>
      <c r="C7671" s="11">
        <v>287.49411</v>
      </c>
      <c r="D7671" s="11">
        <v>0.0868048740198538</v>
      </c>
      <c r="E7671" s="8">
        <f t="shared" si="1"/>
        <v>0.05565306371</v>
      </c>
      <c r="F7671" s="8"/>
    </row>
    <row r="7672">
      <c r="A7672" s="10">
        <v>44825.583333333336</v>
      </c>
      <c r="B7672" s="11">
        <v>300.32</v>
      </c>
      <c r="C7672" s="11">
        <v>290.19821</v>
      </c>
      <c r="D7672" s="11">
        <v>0.0348788850213789</v>
      </c>
      <c r="E7672" s="8">
        <f t="shared" si="1"/>
        <v>0.05483067472</v>
      </c>
      <c r="F7672" s="8"/>
    </row>
    <row r="7673">
      <c r="A7673" s="10">
        <v>44825.625</v>
      </c>
      <c r="B7673" s="11">
        <v>286.06</v>
      </c>
      <c r="C7673" s="11">
        <v>293.04072</v>
      </c>
      <c r="D7673" s="11">
        <v>0.0238216722918235</v>
      </c>
      <c r="E7673" s="8">
        <f t="shared" si="1"/>
        <v>0.05528532153</v>
      </c>
      <c r="F7673" s="8"/>
    </row>
    <row r="7674">
      <c r="A7674" s="10">
        <v>44825.666666666664</v>
      </c>
      <c r="B7674" s="11">
        <v>283.95</v>
      </c>
      <c r="C7674" s="11">
        <v>295.60296</v>
      </c>
      <c r="D7674" s="11">
        <v>0.0394209855002805</v>
      </c>
      <c r="E7674" s="8">
        <f t="shared" si="1"/>
        <v>0.05633454392</v>
      </c>
      <c r="F7674" s="8"/>
    </row>
    <row r="7675">
      <c r="A7675" s="10">
        <v>44825.708333333336</v>
      </c>
      <c r="B7675" s="11">
        <v>296.26</v>
      </c>
      <c r="C7675" s="11">
        <v>300.25039</v>
      </c>
      <c r="D7675" s="11">
        <v>0.013290207549772</v>
      </c>
      <c r="E7675" s="8">
        <f t="shared" si="1"/>
        <v>0.05646978536</v>
      </c>
      <c r="F7675" s="8"/>
    </row>
    <row r="7676">
      <c r="A7676" s="10">
        <v>44825.75</v>
      </c>
      <c r="B7676" s="11">
        <v>312.48</v>
      </c>
      <c r="C7676" s="11">
        <v>305.95085</v>
      </c>
      <c r="D7676" s="11">
        <v>0.0213405192369951</v>
      </c>
      <c r="E7676" s="8">
        <f t="shared" si="1"/>
        <v>0.05582758821</v>
      </c>
      <c r="F7676" s="8"/>
    </row>
    <row r="7677">
      <c r="A7677" s="10">
        <v>44825.791666666664</v>
      </c>
      <c r="B7677" s="11">
        <v>319.38</v>
      </c>
      <c r="C7677" s="11">
        <v>310.00669</v>
      </c>
      <c r="D7677" s="11">
        <v>0.0302358313622199</v>
      </c>
      <c r="E7677" s="8">
        <f t="shared" si="1"/>
        <v>0.054617209</v>
      </c>
      <c r="F7677" s="8"/>
    </row>
    <row r="7678">
      <c r="A7678" s="10">
        <v>44825.833333333336</v>
      </c>
      <c r="B7678" s="11">
        <v>325.95</v>
      </c>
      <c r="C7678" s="11">
        <v>311.88498</v>
      </c>
      <c r="D7678" s="11">
        <v>0.0450968174228845</v>
      </c>
      <c r="E7678" s="8">
        <f t="shared" si="1"/>
        <v>0.05376874062</v>
      </c>
      <c r="F7678" s="8"/>
    </row>
    <row r="7679">
      <c r="A7679" s="10">
        <v>44825.875</v>
      </c>
      <c r="B7679" s="11">
        <v>329.06</v>
      </c>
      <c r="C7679" s="11">
        <v>313.66926</v>
      </c>
      <c r="D7679" s="11">
        <v>0.0490667781726522</v>
      </c>
      <c r="E7679" s="8">
        <f t="shared" si="1"/>
        <v>0.05338193859</v>
      </c>
      <c r="F7679" s="8"/>
    </row>
    <row r="7680">
      <c r="A7680" s="10">
        <v>44825.916666666664</v>
      </c>
      <c r="B7680" s="11">
        <v>331.06</v>
      </c>
      <c r="C7680" s="11">
        <v>316.57742</v>
      </c>
      <c r="D7680" s="11">
        <v>0.0457473562075273</v>
      </c>
      <c r="E7680" s="8">
        <f t="shared" si="1"/>
        <v>0.05341982145</v>
      </c>
      <c r="F7680" s="8"/>
    </row>
    <row r="7681">
      <c r="A7681" s="10">
        <v>44825.958333333336</v>
      </c>
      <c r="B7681" s="11">
        <v>333.56</v>
      </c>
      <c r="C7681" s="11">
        <v>320.47777</v>
      </c>
      <c r="D7681" s="11">
        <v>0.0408210216889613</v>
      </c>
      <c r="E7681" s="8">
        <f t="shared" si="1"/>
        <v>0.05396912008</v>
      </c>
      <c r="F7681" s="8"/>
    </row>
    <row r="7682">
      <c r="A7682" s="10">
        <v>44823.0</v>
      </c>
      <c r="B7682" s="11">
        <v>304.43</v>
      </c>
      <c r="C7682" s="11">
        <v>304.72669</v>
      </c>
      <c r="D7682" s="11">
        <v>9.73626563528164E-4</v>
      </c>
      <c r="E7682" s="8">
        <f t="shared" si="1"/>
        <v>0.05360176083</v>
      </c>
      <c r="F7682" s="8"/>
    </row>
    <row r="7683">
      <c r="A7683" s="10">
        <v>44823.041666666664</v>
      </c>
      <c r="B7683" s="11">
        <v>320.58</v>
      </c>
      <c r="C7683" s="11">
        <v>296.63546</v>
      </c>
      <c r="D7683" s="11">
        <v>0.0807204236472603</v>
      </c>
      <c r="E7683" s="8">
        <f t="shared" si="1"/>
        <v>0.05355650616</v>
      </c>
      <c r="F7683" s="8"/>
    </row>
    <row r="7684">
      <c r="A7684" s="10">
        <v>44823.083333333336</v>
      </c>
      <c r="B7684" s="11">
        <v>310.62</v>
      </c>
      <c r="C7684" s="11">
        <v>282.93216</v>
      </c>
      <c r="D7684" s="11">
        <v>0.097860349279488</v>
      </c>
      <c r="E7684" s="8">
        <f t="shared" si="1"/>
        <v>0.0535768409</v>
      </c>
      <c r="F7684" s="8"/>
    </row>
    <row r="7685">
      <c r="A7685" s="10">
        <v>44823.125</v>
      </c>
      <c r="B7685" s="11">
        <v>295.83</v>
      </c>
      <c r="C7685" s="11">
        <v>268.53028</v>
      </c>
      <c r="D7685" s="11">
        <v>0.101663469758419</v>
      </c>
      <c r="E7685" s="8">
        <f t="shared" si="1"/>
        <v>0.0545183764</v>
      </c>
      <c r="F7685" s="8"/>
    </row>
    <row r="7686">
      <c r="A7686" s="10">
        <v>44823.166666666664</v>
      </c>
      <c r="B7686" s="11">
        <v>281.06</v>
      </c>
      <c r="C7686" s="11">
        <v>255.83125</v>
      </c>
      <c r="D7686" s="11">
        <v>0.0986148095668531</v>
      </c>
      <c r="E7686" s="8">
        <f t="shared" si="1"/>
        <v>0.0559848333</v>
      </c>
      <c r="F7686" s="8"/>
    </row>
    <row r="7687">
      <c r="A7687" s="10">
        <v>44823.208333333336</v>
      </c>
      <c r="B7687" s="11">
        <v>273.27</v>
      </c>
      <c r="C7687" s="11">
        <v>247.03619</v>
      </c>
      <c r="D7687" s="11">
        <v>0.106194197700344</v>
      </c>
      <c r="E7687" s="8">
        <f t="shared" si="1"/>
        <v>0.05732509877</v>
      </c>
      <c r="F7687" s="8"/>
    </row>
    <row r="7688">
      <c r="A7688" s="10">
        <v>44823.25</v>
      </c>
      <c r="B7688" s="11">
        <v>270.37</v>
      </c>
      <c r="C7688" s="11">
        <v>243.05857</v>
      </c>
      <c r="D7688" s="11">
        <v>0.112365632695033</v>
      </c>
      <c r="E7688" s="8">
        <f t="shared" si="1"/>
        <v>0.05879024443</v>
      </c>
      <c r="F7688" s="8"/>
    </row>
    <row r="7689">
      <c r="A7689" s="10">
        <v>44823.291666666664</v>
      </c>
      <c r="B7689" s="11">
        <v>263.55</v>
      </c>
      <c r="C7689" s="11">
        <v>242.65987</v>
      </c>
      <c r="D7689" s="11">
        <v>0.0860881117260962</v>
      </c>
      <c r="E7689" s="8">
        <f t="shared" si="1"/>
        <v>0.05915843175</v>
      </c>
      <c r="F7689" s="8"/>
    </row>
    <row r="7690">
      <c r="A7690" s="10">
        <v>44823.333333333336</v>
      </c>
      <c r="B7690" s="11">
        <v>260.05</v>
      </c>
      <c r="C7690" s="11">
        <v>245.17854</v>
      </c>
      <c r="D7690" s="11">
        <v>0.0606556348691855</v>
      </c>
      <c r="E7690" s="8">
        <f t="shared" si="1"/>
        <v>0.05809859426</v>
      </c>
      <c r="F7690" s="8"/>
    </row>
    <row r="7691">
      <c r="A7691" s="10">
        <v>44823.375</v>
      </c>
      <c r="B7691" s="11">
        <v>263.19</v>
      </c>
      <c r="C7691" s="11">
        <v>250.30723</v>
      </c>
      <c r="D7691" s="11">
        <v>0.0514678301541669</v>
      </c>
      <c r="E7691" s="8">
        <f t="shared" si="1"/>
        <v>0.05720884769</v>
      </c>
      <c r="F7691" s="8"/>
    </row>
    <row r="7692">
      <c r="A7692" s="10">
        <v>44823.416666666664</v>
      </c>
      <c r="B7692" s="11">
        <v>275.43</v>
      </c>
      <c r="C7692" s="11">
        <v>258.03588</v>
      </c>
      <c r="D7692" s="11">
        <v>0.0674096951168185</v>
      </c>
      <c r="E7692" s="8">
        <f t="shared" si="1"/>
        <v>0.05811798424</v>
      </c>
      <c r="F7692" s="8"/>
    </row>
    <row r="7693">
      <c r="A7693" s="10">
        <v>44823.458333333336</v>
      </c>
      <c r="B7693" s="11">
        <v>292.72</v>
      </c>
      <c r="C7693" s="11">
        <v>267.13704</v>
      </c>
      <c r="D7693" s="11">
        <v>0.0957671762777637</v>
      </c>
      <c r="E7693" s="8">
        <f t="shared" si="1"/>
        <v>0.06047468941</v>
      </c>
      <c r="F7693" s="8"/>
    </row>
    <row r="7694">
      <c r="A7694" s="10">
        <v>44823.5</v>
      </c>
      <c r="B7694" s="11">
        <v>307.11</v>
      </c>
      <c r="C7694" s="11">
        <v>273.35692</v>
      </c>
      <c r="D7694" s="11">
        <v>0.123476222954224</v>
      </c>
      <c r="E7694" s="8">
        <f t="shared" si="1"/>
        <v>0.06307425537</v>
      </c>
      <c r="F7694" s="8"/>
    </row>
    <row r="7695">
      <c r="A7695" s="10">
        <v>44823.541666666664</v>
      </c>
      <c r="B7695" s="11">
        <v>317.04</v>
      </c>
      <c r="C7695" s="11">
        <v>274.65049</v>
      </c>
      <c r="D7695" s="11">
        <v>0.154339830232962</v>
      </c>
      <c r="E7695" s="8">
        <f t="shared" si="1"/>
        <v>0.06588821187</v>
      </c>
      <c r="F7695" s="8"/>
    </row>
    <row r="7696">
      <c r="A7696" s="10">
        <v>44823.583333333336</v>
      </c>
      <c r="B7696" s="11">
        <v>310.12</v>
      </c>
      <c r="C7696" s="11">
        <v>272.28838</v>
      </c>
      <c r="D7696" s="11">
        <v>0.138939531683283</v>
      </c>
      <c r="E7696" s="8">
        <f t="shared" si="1"/>
        <v>0.07022407215</v>
      </c>
      <c r="F7696" s="8"/>
    </row>
    <row r="7697">
      <c r="A7697" s="10">
        <v>44823.625</v>
      </c>
      <c r="B7697" s="11">
        <v>292.02</v>
      </c>
      <c r="C7697" s="11">
        <v>270.31382</v>
      </c>
      <c r="D7697" s="11">
        <v>0.0802999269515704</v>
      </c>
      <c r="E7697" s="8">
        <f t="shared" si="1"/>
        <v>0.07257733276</v>
      </c>
      <c r="F7697" s="8"/>
    </row>
    <row r="7698">
      <c r="A7698" s="10">
        <v>44823.666666666664</v>
      </c>
      <c r="B7698" s="11">
        <v>284.15</v>
      </c>
      <c r="C7698" s="11">
        <v>267.82703</v>
      </c>
      <c r="D7698" s="11">
        <v>0.0609459396237937</v>
      </c>
      <c r="E7698" s="8">
        <f t="shared" si="1"/>
        <v>0.07347420585</v>
      </c>
      <c r="F7698" s="8"/>
    </row>
    <row r="7699">
      <c r="A7699" s="10">
        <v>44823.708333333336</v>
      </c>
      <c r="B7699" s="11">
        <v>296.17</v>
      </c>
      <c r="C7699" s="11">
        <v>265.88311</v>
      </c>
      <c r="D7699" s="11">
        <v>0.11391054512639</v>
      </c>
      <c r="E7699" s="8">
        <f t="shared" si="1"/>
        <v>0.07766671992</v>
      </c>
      <c r="F7699" s="8"/>
    </row>
    <row r="7700">
      <c r="A7700" s="10">
        <v>44823.75</v>
      </c>
      <c r="B7700" s="11">
        <v>308.79</v>
      </c>
      <c r="C7700" s="11">
        <v>264.63019</v>
      </c>
      <c r="D7700" s="11">
        <v>0.166873666228331</v>
      </c>
      <c r="E7700" s="8">
        <f t="shared" si="1"/>
        <v>0.08373060104</v>
      </c>
      <c r="F7700" s="8"/>
    </row>
    <row r="7701">
      <c r="A7701" s="10">
        <v>44823.791666666664</v>
      </c>
      <c r="B7701" s="11">
        <v>314.02</v>
      </c>
      <c r="C7701" s="11">
        <v>263.01137</v>
      </c>
      <c r="D7701" s="11">
        <v>0.193940779062137</v>
      </c>
      <c r="E7701" s="8">
        <f t="shared" si="1"/>
        <v>0.09055164053</v>
      </c>
      <c r="F7701" s="8"/>
    </row>
    <row r="7702">
      <c r="A7702" s="10">
        <v>44823.833333333336</v>
      </c>
      <c r="B7702" s="11">
        <v>313.55</v>
      </c>
      <c r="C7702" s="11">
        <v>261.84658</v>
      </c>
      <c r="D7702" s="11">
        <v>0.197456923057769</v>
      </c>
      <c r="E7702" s="8">
        <f t="shared" si="1"/>
        <v>0.09689997826</v>
      </c>
      <c r="F7702" s="8"/>
    </row>
    <row r="7703">
      <c r="A7703" s="10">
        <v>44823.875</v>
      </c>
      <c r="B7703" s="11">
        <v>312.93</v>
      </c>
      <c r="C7703" s="11">
        <v>262.77452</v>
      </c>
      <c r="D7703" s="11">
        <v>0.190868886374523</v>
      </c>
      <c r="E7703" s="8">
        <f t="shared" si="1"/>
        <v>0.1028083994</v>
      </c>
      <c r="F7703" s="8"/>
    </row>
    <row r="7704">
      <c r="A7704" s="10">
        <v>44823.916666666664</v>
      </c>
      <c r="B7704" s="11">
        <v>311.46</v>
      </c>
      <c r="C7704" s="11">
        <v>266.16025</v>
      </c>
      <c r="D7704" s="11">
        <v>0.17019727776781</v>
      </c>
      <c r="E7704" s="8">
        <f t="shared" si="1"/>
        <v>0.1079938128</v>
      </c>
      <c r="F7704" s="8"/>
    </row>
    <row r="7705">
      <c r="A7705" s="10">
        <v>44823.958333333336</v>
      </c>
      <c r="B7705" s="11">
        <v>307.78</v>
      </c>
      <c r="C7705" s="11">
        <v>271.57265</v>
      </c>
      <c r="D7705" s="11">
        <v>0.133324729128651</v>
      </c>
      <c r="E7705" s="8">
        <f t="shared" si="1"/>
        <v>0.111848134</v>
      </c>
      <c r="F7705" s="8"/>
    </row>
    <row r="7706">
      <c r="A7706" s="10">
        <v>44824.0</v>
      </c>
      <c r="B7706" s="11">
        <v>324.11</v>
      </c>
      <c r="C7706" s="11">
        <v>308.37678</v>
      </c>
      <c r="D7706" s="11">
        <v>0.0510194704024084</v>
      </c>
      <c r="E7706" s="8">
        <f t="shared" si="1"/>
        <v>0.1139333775</v>
      </c>
      <c r="F7706" s="8"/>
    </row>
    <row r="7707">
      <c r="A7707" s="10">
        <v>44824.041666666664</v>
      </c>
      <c r="B7707" s="11">
        <v>352.4</v>
      </c>
      <c r="C7707" s="11">
        <v>297.3451</v>
      </c>
      <c r="D7707" s="11">
        <v>0.185154892412889</v>
      </c>
      <c r="E7707" s="8">
        <f t="shared" si="1"/>
        <v>0.1182848137</v>
      </c>
      <c r="F7707" s="8"/>
    </row>
    <row r="7708">
      <c r="A7708" s="10">
        <v>44824.083333333336</v>
      </c>
      <c r="B7708" s="11">
        <v>344.63</v>
      </c>
      <c r="C7708" s="11">
        <v>281.36236</v>
      </c>
      <c r="D7708" s="11">
        <v>0.22486177610964</v>
      </c>
      <c r="E7708" s="8">
        <f t="shared" si="1"/>
        <v>0.1235765398</v>
      </c>
      <c r="F7708" s="8"/>
    </row>
    <row r="7709">
      <c r="A7709" s="10">
        <v>44824.125</v>
      </c>
      <c r="B7709" s="11">
        <v>324.58</v>
      </c>
      <c r="C7709" s="11">
        <v>264.41895</v>
      </c>
      <c r="D7709" s="11">
        <v>0.227521703720554</v>
      </c>
      <c r="E7709" s="8">
        <f t="shared" si="1"/>
        <v>0.1288206329</v>
      </c>
      <c r="F7709" s="8"/>
    </row>
    <row r="7710">
      <c r="A7710" s="10">
        <v>44824.166666666664</v>
      </c>
      <c r="B7710" s="11">
        <v>299.72</v>
      </c>
      <c r="C7710" s="11">
        <v>249.62849</v>
      </c>
      <c r="D7710" s="11">
        <v>0.200664235079898</v>
      </c>
      <c r="E7710" s="8">
        <f t="shared" si="1"/>
        <v>0.1330726923</v>
      </c>
      <c r="F7710" s="8"/>
    </row>
    <row r="7711">
      <c r="A7711" s="10">
        <v>44824.208333333336</v>
      </c>
      <c r="B7711" s="11">
        <v>287.51</v>
      </c>
      <c r="C7711" s="11">
        <v>239.67599</v>
      </c>
      <c r="D7711" s="11">
        <v>0.199577813363783</v>
      </c>
      <c r="E7711" s="8">
        <f t="shared" si="1"/>
        <v>0.1369636763</v>
      </c>
      <c r="F7711" s="8"/>
    </row>
    <row r="7712">
      <c r="A7712" s="10">
        <v>44824.25</v>
      </c>
      <c r="B7712" s="11">
        <v>281.82</v>
      </c>
      <c r="C7712" s="11">
        <v>235.14974</v>
      </c>
      <c r="D7712" s="11">
        <v>0.198470387422074</v>
      </c>
      <c r="E7712" s="8">
        <f t="shared" si="1"/>
        <v>0.1405513744</v>
      </c>
      <c r="F7712" s="8"/>
    </row>
    <row r="7713">
      <c r="A7713" s="10">
        <v>44824.291666666664</v>
      </c>
      <c r="B7713" s="11">
        <v>277.06</v>
      </c>
      <c r="C7713" s="11">
        <v>234.38657</v>
      </c>
      <c r="D7713" s="11">
        <v>0.182064313667801</v>
      </c>
      <c r="E7713" s="8">
        <f t="shared" si="1"/>
        <v>0.1445503828</v>
      </c>
      <c r="F7713" s="8"/>
    </row>
    <row r="7714">
      <c r="A7714" s="10">
        <v>44824.333333333336</v>
      </c>
      <c r="B7714" s="11">
        <v>279.02</v>
      </c>
      <c r="C7714" s="11">
        <v>236.93422</v>
      </c>
      <c r="D7714" s="11">
        <v>0.177626431504912</v>
      </c>
      <c r="E7714" s="8">
        <f t="shared" si="1"/>
        <v>0.149424166</v>
      </c>
      <c r="F7714" s="8"/>
    </row>
    <row r="7715">
      <c r="A7715" s="10">
        <v>44824.375</v>
      </c>
      <c r="B7715" s="11">
        <v>285.66</v>
      </c>
      <c r="C7715" s="11">
        <v>242.06352</v>
      </c>
      <c r="D7715" s="11">
        <v>0.180103470361829</v>
      </c>
      <c r="E7715" s="8">
        <f t="shared" si="1"/>
        <v>0.1547839843</v>
      </c>
      <c r="F7715" s="8"/>
    </row>
    <row r="7716">
      <c r="A7716" s="10">
        <v>44824.416666666664</v>
      </c>
      <c r="B7716" s="11">
        <v>296.25</v>
      </c>
      <c r="C7716" s="11">
        <v>249.16129</v>
      </c>
      <c r="D7716" s="11">
        <v>0.188988867411948</v>
      </c>
      <c r="E7716" s="8">
        <f t="shared" si="1"/>
        <v>0.1598497832</v>
      </c>
      <c r="F7716" s="8"/>
    </row>
    <row r="7717">
      <c r="A7717" s="10">
        <v>44824.458333333336</v>
      </c>
      <c r="B7717" s="11">
        <v>305.02</v>
      </c>
      <c r="C7717" s="11">
        <v>256.7286</v>
      </c>
      <c r="D7717" s="11">
        <v>0.188102922697354</v>
      </c>
      <c r="E7717" s="8">
        <f t="shared" si="1"/>
        <v>0.1636971059</v>
      </c>
      <c r="F7717" s="8"/>
    </row>
    <row r="7718">
      <c r="A7718" s="10">
        <v>44824.5</v>
      </c>
      <c r="B7718" s="11">
        <v>308.34</v>
      </c>
      <c r="C7718" s="11">
        <v>261.62894</v>
      </c>
      <c r="D7718" s="11">
        <v>0.178539346602864</v>
      </c>
      <c r="E7718" s="8">
        <f t="shared" si="1"/>
        <v>0.1659914027</v>
      </c>
      <c r="F7718" s="8"/>
    </row>
    <row r="7719">
      <c r="A7719" s="10">
        <v>44824.541666666664</v>
      </c>
      <c r="B7719" s="11">
        <v>311.76</v>
      </c>
      <c r="C7719" s="11">
        <v>263.14845</v>
      </c>
      <c r="D7719" s="11">
        <v>0.184730519978361</v>
      </c>
      <c r="E7719" s="8">
        <f t="shared" si="1"/>
        <v>0.1672576815</v>
      </c>
      <c r="F7719" s="8"/>
    </row>
    <row r="7720">
      <c r="A7720" s="10">
        <v>44824.583333333336</v>
      </c>
      <c r="B7720" s="11">
        <v>299.72</v>
      </c>
      <c r="C7720" s="11">
        <v>263.27196</v>
      </c>
      <c r="D7720" s="11">
        <v>0.138442544356034</v>
      </c>
      <c r="E7720" s="8">
        <f t="shared" si="1"/>
        <v>0.1672369737</v>
      </c>
      <c r="F7720" s="8"/>
    </row>
    <row r="7721">
      <c r="A7721" s="10">
        <v>44824.625</v>
      </c>
      <c r="B7721" s="11">
        <v>281.77</v>
      </c>
      <c r="C7721" s="11">
        <v>265.24973</v>
      </c>
      <c r="D7721" s="11">
        <v>0.0622819484114083</v>
      </c>
      <c r="E7721" s="8">
        <f t="shared" si="1"/>
        <v>0.1664862246</v>
      </c>
      <c r="F7721" s="8"/>
    </row>
    <row r="7722">
      <c r="A7722" s="10">
        <v>44824.666666666664</v>
      </c>
      <c r="B7722" s="11">
        <v>282.59</v>
      </c>
      <c r="C7722" s="11">
        <v>267.77231</v>
      </c>
      <c r="D7722" s="11">
        <v>0.0553369017132502</v>
      </c>
      <c r="E7722" s="8">
        <f t="shared" si="1"/>
        <v>0.1662525147</v>
      </c>
      <c r="F7722" s="8"/>
    </row>
    <row r="7723">
      <c r="A7723" s="10">
        <v>44824.708333333336</v>
      </c>
      <c r="B7723" s="11">
        <v>292.93</v>
      </c>
      <c r="C7723" s="11">
        <v>272.15708</v>
      </c>
      <c r="D7723" s="11">
        <v>0.0763269505977944</v>
      </c>
      <c r="E7723" s="8">
        <f t="shared" si="1"/>
        <v>0.1646865316</v>
      </c>
      <c r="F7723" s="8"/>
    </row>
    <row r="7724">
      <c r="A7724" s="10">
        <v>44824.75</v>
      </c>
      <c r="B7724" s="11">
        <v>305.35</v>
      </c>
      <c r="C7724" s="11">
        <v>277.4077</v>
      </c>
      <c r="D7724" s="11">
        <v>0.100726475869271</v>
      </c>
      <c r="E7724" s="8">
        <f t="shared" si="1"/>
        <v>0.1619303986</v>
      </c>
      <c r="F7724" s="8"/>
    </row>
    <row r="7725">
      <c r="A7725" s="10">
        <v>44824.791666666664</v>
      </c>
      <c r="B7725" s="11">
        <v>315.15</v>
      </c>
      <c r="C7725" s="11">
        <v>280.79767</v>
      </c>
      <c r="D7725" s="11">
        <v>0.122338372679516</v>
      </c>
      <c r="E7725" s="8">
        <f t="shared" si="1"/>
        <v>0.158946965</v>
      </c>
      <c r="F7725" s="8"/>
    </row>
    <row r="7726">
      <c r="A7726" s="10">
        <v>44824.833333333336</v>
      </c>
      <c r="B7726" s="11">
        <v>318.09</v>
      </c>
      <c r="C7726" s="11">
        <v>281.88638</v>
      </c>
      <c r="D7726" s="11">
        <v>0.128433378015638</v>
      </c>
      <c r="E7726" s="8">
        <f t="shared" si="1"/>
        <v>0.156070984</v>
      </c>
      <c r="F7726" s="8"/>
    </row>
    <row r="7727">
      <c r="A7727" s="10">
        <v>44824.875</v>
      </c>
      <c r="B7727" s="11">
        <v>317.41</v>
      </c>
      <c r="C7727" s="11">
        <v>282.18549</v>
      </c>
      <c r="D7727" s="11">
        <v>0.124827502647283</v>
      </c>
      <c r="E7727" s="8">
        <f t="shared" si="1"/>
        <v>0.1533192597</v>
      </c>
      <c r="F7727" s="8"/>
    </row>
    <row r="7728">
      <c r="A7728" s="10">
        <v>44824.916666666664</v>
      </c>
      <c r="B7728" s="11">
        <v>316.45</v>
      </c>
      <c r="C7728" s="11">
        <v>282.18828</v>
      </c>
      <c r="D7728" s="11">
        <v>0.121414397507933</v>
      </c>
      <c r="E7728" s="8">
        <f t="shared" si="1"/>
        <v>0.1512866397</v>
      </c>
      <c r="F7728" s="8"/>
    </row>
    <row r="7729">
      <c r="A7729" s="10">
        <v>44824.958333333336</v>
      </c>
      <c r="B7729" s="11">
        <v>315.78</v>
      </c>
      <c r="C7729" s="11">
        <v>282.47097</v>
      </c>
      <c r="D7729" s="11">
        <v>0.117920188400244</v>
      </c>
      <c r="E7729" s="8">
        <f t="shared" si="1"/>
        <v>0.1506447838</v>
      </c>
      <c r="F7729" s="8"/>
    </row>
    <row r="7730">
      <c r="A7730" s="10">
        <v>44825.0</v>
      </c>
      <c r="B7730" s="11">
        <v>332.7</v>
      </c>
      <c r="C7730" s="11">
        <v>320.40017</v>
      </c>
      <c r="D7730" s="11">
        <v>0.0383889621531723</v>
      </c>
      <c r="E7730" s="8">
        <f t="shared" si="1"/>
        <v>0.1501185126</v>
      </c>
      <c r="F7730" s="8"/>
    </row>
    <row r="7731">
      <c r="A7731" s="10">
        <v>44825.041666666664</v>
      </c>
      <c r="B7731" s="11">
        <v>356.44</v>
      </c>
      <c r="C7731" s="11">
        <v>312.20531</v>
      </c>
      <c r="D7731" s="11">
        <v>0.141684617727994</v>
      </c>
      <c r="E7731" s="8">
        <f t="shared" si="1"/>
        <v>0.1483072512</v>
      </c>
      <c r="F7731" s="8"/>
    </row>
    <row r="7732">
      <c r="A7732" s="10">
        <v>44825.083333333336</v>
      </c>
      <c r="B7732" s="11">
        <v>347.34</v>
      </c>
      <c r="C7732" s="11">
        <v>298.30957</v>
      </c>
      <c r="D7732" s="11">
        <v>0.164360901998551</v>
      </c>
      <c r="E7732" s="8">
        <f t="shared" si="1"/>
        <v>0.1457863814</v>
      </c>
      <c r="F7732" s="8"/>
    </row>
    <row r="7733">
      <c r="A7733" s="10">
        <v>44825.125</v>
      </c>
      <c r="B7733" s="11">
        <v>323.66</v>
      </c>
      <c r="C7733" s="11">
        <v>281.8663</v>
      </c>
      <c r="D7733" s="11">
        <v>0.148274909061494</v>
      </c>
      <c r="E7733" s="8">
        <f t="shared" si="1"/>
        <v>0.1424844316</v>
      </c>
      <c r="F7733" s="8"/>
    </row>
    <row r="7734">
      <c r="A7734" s="10">
        <v>44825.166666666664</v>
      </c>
      <c r="B7734" s="11">
        <v>301.85</v>
      </c>
      <c r="C7734" s="11">
        <v>266.43132</v>
      </c>
      <c r="D7734" s="11">
        <v>0.132937373879317</v>
      </c>
      <c r="E7734" s="8">
        <f t="shared" si="1"/>
        <v>0.1396624791</v>
      </c>
      <c r="F7734" s="8"/>
    </row>
    <row r="7735">
      <c r="A7735" s="10">
        <v>44825.208333333336</v>
      </c>
      <c r="B7735" s="11">
        <v>291.66</v>
      </c>
      <c r="C7735" s="11">
        <v>255.17773</v>
      </c>
      <c r="D7735" s="11">
        <v>0.142968079542051</v>
      </c>
      <c r="E7735" s="8">
        <f t="shared" si="1"/>
        <v>0.1373037402</v>
      </c>
      <c r="F7735" s="8"/>
    </row>
    <row r="7736">
      <c r="A7736" s="10">
        <v>44825.25</v>
      </c>
      <c r="B7736" s="11">
        <v>284.49</v>
      </c>
      <c r="C7736" s="11">
        <v>249.09986</v>
      </c>
      <c r="D7736" s="11">
        <v>0.142072099117197</v>
      </c>
      <c r="E7736" s="8">
        <f t="shared" si="1"/>
        <v>0.1349538115</v>
      </c>
      <c r="F7736" s="8"/>
    </row>
    <row r="7737">
      <c r="A7737" s="10">
        <v>44825.291666666664</v>
      </c>
      <c r="B7737" s="11">
        <v>279.53</v>
      </c>
      <c r="C7737" s="11">
        <v>246.13132</v>
      </c>
      <c r="D7737" s="11">
        <v>0.135694555247987</v>
      </c>
      <c r="E7737" s="8">
        <f t="shared" si="1"/>
        <v>0.1330217382</v>
      </c>
      <c r="F7737" s="8"/>
    </row>
    <row r="7738">
      <c r="A7738" s="10">
        <v>44825.333333333336</v>
      </c>
      <c r="B7738" s="11">
        <v>280.19</v>
      </c>
      <c r="C7738" s="11">
        <v>246.30639</v>
      </c>
      <c r="D7738" s="11">
        <v>0.13756691411863</v>
      </c>
      <c r="E7738" s="8">
        <f t="shared" si="1"/>
        <v>0.1313525917</v>
      </c>
      <c r="F7738" s="8"/>
    </row>
    <row r="7739">
      <c r="A7739" s="10">
        <v>44825.375</v>
      </c>
      <c r="B7739" s="11">
        <v>279.23</v>
      </c>
      <c r="C7739" s="11">
        <v>249.86479</v>
      </c>
      <c r="D7739" s="11">
        <v>0.117524401897522</v>
      </c>
      <c r="E7739" s="8">
        <f t="shared" si="1"/>
        <v>0.1287451305</v>
      </c>
      <c r="F7739" s="8"/>
    </row>
    <row r="7740">
      <c r="A7740" s="10">
        <v>44825.416666666664</v>
      </c>
      <c r="B7740" s="11">
        <v>278.23</v>
      </c>
      <c r="C7740" s="11">
        <v>256.36559</v>
      </c>
      <c r="D7740" s="11">
        <v>0.0852860557456249</v>
      </c>
      <c r="E7740" s="8">
        <f t="shared" si="1"/>
        <v>0.12442418</v>
      </c>
      <c r="F7740" s="8"/>
    </row>
    <row r="7741">
      <c r="A7741" s="10">
        <v>44825.458333333336</v>
      </c>
      <c r="B7741" s="11">
        <v>285.32</v>
      </c>
      <c r="C7741" s="11">
        <v>265.01033</v>
      </c>
      <c r="D7741" s="11">
        <v>0.0766372767431367</v>
      </c>
      <c r="E7741" s="8">
        <f t="shared" si="1"/>
        <v>0.1197797781</v>
      </c>
      <c r="F7741" s="8"/>
    </row>
    <row r="7742">
      <c r="A7742" s="10">
        <v>44825.5</v>
      </c>
      <c r="B7742" s="11">
        <v>299.69</v>
      </c>
      <c r="C7742" s="11">
        <v>273.13726</v>
      </c>
      <c r="D7742" s="11">
        <v>0.0972139062975149</v>
      </c>
      <c r="E7742" s="8">
        <f t="shared" si="1"/>
        <v>0.1163912181</v>
      </c>
      <c r="F7742" s="8"/>
    </row>
    <row r="7743">
      <c r="A7743" s="10">
        <v>44825.541666666664</v>
      </c>
      <c r="B7743" s="11">
        <v>312.45</v>
      </c>
      <c r="C7743" s="11">
        <v>279.12788</v>
      </c>
      <c r="D7743" s="11">
        <v>0.119379404164141</v>
      </c>
      <c r="E7743" s="8">
        <f t="shared" si="1"/>
        <v>0.1136682549</v>
      </c>
      <c r="F7743" s="8"/>
    </row>
    <row r="7744">
      <c r="A7744" s="10">
        <v>44825.583333333336</v>
      </c>
      <c r="B7744" s="11">
        <v>300.32</v>
      </c>
      <c r="C7744" s="11">
        <v>283.84027</v>
      </c>
      <c r="D7744" s="11">
        <v>0.0580598728996418</v>
      </c>
      <c r="E7744" s="8">
        <f t="shared" si="1"/>
        <v>0.1103189769</v>
      </c>
      <c r="F7744" s="8"/>
    </row>
    <row r="7745">
      <c r="A7745" s="10">
        <v>44825.625</v>
      </c>
      <c r="B7745" s="11">
        <v>286.06</v>
      </c>
      <c r="C7745" s="11">
        <v>289.06425</v>
      </c>
      <c r="D7745" s="11">
        <v>0.0103930181611873</v>
      </c>
      <c r="E7745" s="8">
        <f t="shared" si="1"/>
        <v>0.1081569382</v>
      </c>
      <c r="F7745" s="8"/>
    </row>
    <row r="7746">
      <c r="A7746" s="10">
        <v>44825.666666666664</v>
      </c>
      <c r="B7746" s="11">
        <v>283.95</v>
      </c>
      <c r="C7746" s="11">
        <v>293.55223</v>
      </c>
      <c r="D7746" s="11">
        <v>0.032710465187064</v>
      </c>
      <c r="E7746" s="8">
        <f t="shared" si="1"/>
        <v>0.10721417</v>
      </c>
      <c r="F7746" s="8"/>
    </row>
    <row r="7747">
      <c r="A7747" s="10">
        <v>44825.708333333336</v>
      </c>
      <c r="B7747" s="11">
        <v>296.26</v>
      </c>
      <c r="C7747" s="11">
        <v>299.58635</v>
      </c>
      <c r="D7747" s="11">
        <v>0.0111031427166157</v>
      </c>
      <c r="E7747" s="8">
        <f t="shared" si="1"/>
        <v>0.1044965113</v>
      </c>
      <c r="F7747" s="8"/>
    </row>
    <row r="7748">
      <c r="A7748" s="10">
        <v>44825.75</v>
      </c>
      <c r="B7748" s="11">
        <v>312.48</v>
      </c>
      <c r="C7748" s="11">
        <v>306.22615</v>
      </c>
      <c r="D7748" s="11">
        <v>0.0204223251345451</v>
      </c>
      <c r="E7748" s="8">
        <f t="shared" si="1"/>
        <v>0.101150505</v>
      </c>
      <c r="F7748" s="8"/>
    </row>
    <row r="7749">
      <c r="A7749" s="10">
        <v>44825.791666666664</v>
      </c>
      <c r="B7749" s="11">
        <v>319.38</v>
      </c>
      <c r="C7749" s="11">
        <v>310.71443</v>
      </c>
      <c r="D7749" s="11">
        <v>0.027889177853761</v>
      </c>
      <c r="E7749" s="8">
        <f t="shared" si="1"/>
        <v>0.09721512193</v>
      </c>
      <c r="F7749" s="8"/>
    </row>
    <row r="7750">
      <c r="A7750" s="10">
        <v>44825.833333333336</v>
      </c>
      <c r="B7750" s="11">
        <v>325.95</v>
      </c>
      <c r="C7750" s="11">
        <v>312.44333</v>
      </c>
      <c r="D7750" s="11">
        <v>0.0432291833530259</v>
      </c>
      <c r="E7750" s="8">
        <f t="shared" si="1"/>
        <v>0.09366494715</v>
      </c>
      <c r="F7750" s="8"/>
    </row>
    <row r="7751">
      <c r="A7751" s="10">
        <v>44825.875</v>
      </c>
      <c r="B7751" s="11">
        <v>329.06</v>
      </c>
      <c r="C7751" s="11">
        <v>313.17547</v>
      </c>
      <c r="D7751" s="11">
        <v>0.0507208626524931</v>
      </c>
      <c r="E7751" s="8">
        <f t="shared" si="1"/>
        <v>0.09057717048</v>
      </c>
      <c r="F7751" s="8"/>
    </row>
    <row r="7752">
      <c r="A7752" s="10">
        <v>44825.916666666664</v>
      </c>
      <c r="B7752" s="11">
        <v>331.06</v>
      </c>
      <c r="C7752" s="11">
        <v>313.99616</v>
      </c>
      <c r="D7752" s="11">
        <v>0.0543441040807633</v>
      </c>
      <c r="E7752" s="8">
        <f t="shared" si="1"/>
        <v>0.08778257492</v>
      </c>
      <c r="F7752" s="8"/>
    </row>
    <row r="7753">
      <c r="A7753" s="10">
        <v>44825.958333333336</v>
      </c>
      <c r="B7753" s="11">
        <v>333.56</v>
      </c>
      <c r="C7753" s="11">
        <v>315.28826</v>
      </c>
      <c r="D7753" s="11">
        <v>0.0579524908412385</v>
      </c>
      <c r="E7753" s="8">
        <f t="shared" si="1"/>
        <v>0.08528392086</v>
      </c>
      <c r="F7753" s="8"/>
    </row>
    <row r="7754">
      <c r="A7754" s="10">
        <v>44826.0</v>
      </c>
      <c r="B7754" s="11">
        <v>352.34</v>
      </c>
      <c r="C7754" s="11">
        <v>333.83705</v>
      </c>
      <c r="D7754" s="11">
        <v>0.0554250943686448</v>
      </c>
      <c r="E7754" s="8">
        <f t="shared" si="1"/>
        <v>0.0859937597</v>
      </c>
      <c r="F7754" s="8"/>
    </row>
    <row r="7755">
      <c r="A7755" s="10">
        <v>44826.041666666664</v>
      </c>
      <c r="B7755" s="11">
        <v>374.47</v>
      </c>
      <c r="C7755" s="11">
        <v>333.41633</v>
      </c>
      <c r="D7755" s="11">
        <v>0.123130351773711</v>
      </c>
      <c r="E7755" s="8">
        <f t="shared" si="1"/>
        <v>0.08522066528</v>
      </c>
      <c r="F7755" s="8"/>
    </row>
    <row r="7756">
      <c r="A7756" s="10">
        <v>44826.083333333336</v>
      </c>
      <c r="B7756" s="11">
        <v>363.97</v>
      </c>
      <c r="C7756" s="11">
        <v>327.84094</v>
      </c>
      <c r="D7756" s="11">
        <v>0.110203014913268</v>
      </c>
      <c r="E7756" s="8">
        <f t="shared" si="1"/>
        <v>0.08296408666</v>
      </c>
      <c r="F7756" s="8"/>
    </row>
    <row r="7757">
      <c r="A7757" s="10">
        <v>44826.125</v>
      </c>
      <c r="B7757" s="11">
        <v>342.94</v>
      </c>
      <c r="C7757" s="11">
        <v>318.04789</v>
      </c>
      <c r="D7757" s="11">
        <v>0.0782652889160811</v>
      </c>
      <c r="E7757" s="8">
        <f t="shared" si="1"/>
        <v>0.08004701915</v>
      </c>
      <c r="F7757" s="8"/>
    </row>
    <row r="7758">
      <c r="A7758" s="10">
        <v>44826.166666666664</v>
      </c>
      <c r="B7758" s="11">
        <v>315.47</v>
      </c>
      <c r="C7758" s="11">
        <v>305.26055</v>
      </c>
      <c r="D7758" s="11">
        <v>0.0334450357244</v>
      </c>
      <c r="E7758" s="8">
        <f t="shared" si="1"/>
        <v>0.07590150506</v>
      </c>
      <c r="F7758" s="8"/>
    </row>
    <row r="7759">
      <c r="A7759" s="10">
        <v>44826.208333333336</v>
      </c>
      <c r="B7759" s="11">
        <v>297.23</v>
      </c>
      <c r="C7759" s="11">
        <v>291.99665</v>
      </c>
      <c r="D7759" s="11">
        <v>0.0179226371261452</v>
      </c>
      <c r="E7759" s="8">
        <f t="shared" si="1"/>
        <v>0.07069127829</v>
      </c>
      <c r="F7759" s="8"/>
    </row>
    <row r="7760">
      <c r="A7760" s="10">
        <v>44826.25</v>
      </c>
      <c r="B7760" s="11">
        <v>289.21</v>
      </c>
      <c r="C7760" s="11">
        <v>281.8627</v>
      </c>
      <c r="D7760" s="11">
        <v>0.0260669467794069</v>
      </c>
      <c r="E7760" s="8">
        <f t="shared" si="1"/>
        <v>0.06585773028</v>
      </c>
      <c r="F7760" s="8"/>
    </row>
    <row r="7761">
      <c r="A7761" s="10">
        <v>44826.291666666664</v>
      </c>
      <c r="B7761" s="11">
        <v>286.4</v>
      </c>
      <c r="C7761" s="11">
        <v>276.17512</v>
      </c>
      <c r="D7761" s="11">
        <v>0.0370231757299498</v>
      </c>
      <c r="E7761" s="8">
        <f t="shared" si="1"/>
        <v>0.0617464228</v>
      </c>
      <c r="F7761" s="8"/>
    </row>
    <row r="7762">
      <c r="A7762" s="10">
        <v>44826.333333333336</v>
      </c>
      <c r="B7762" s="11">
        <v>291.04</v>
      </c>
      <c r="C7762" s="11">
        <v>274.83413</v>
      </c>
      <c r="D7762" s="11">
        <v>0.0589660025121334</v>
      </c>
      <c r="E7762" s="8">
        <f t="shared" si="1"/>
        <v>0.05847138482</v>
      </c>
      <c r="F7762" s="8"/>
    </row>
    <row r="7763">
      <c r="A7763" s="10">
        <v>44826.375</v>
      </c>
      <c r="B7763" s="11">
        <v>297.07</v>
      </c>
      <c r="C7763" s="11">
        <v>277.37653</v>
      </c>
      <c r="D7763" s="11">
        <v>0.0709990495590956</v>
      </c>
      <c r="E7763" s="8">
        <f t="shared" si="1"/>
        <v>0.05653282847</v>
      </c>
      <c r="F7763" s="8"/>
    </row>
    <row r="7764">
      <c r="A7764" s="10">
        <v>44826.416666666664</v>
      </c>
      <c r="B7764" s="11">
        <v>306.72</v>
      </c>
      <c r="C7764" s="11">
        <v>284.30821</v>
      </c>
      <c r="D7764" s="11">
        <v>0.0788292044046144</v>
      </c>
      <c r="E7764" s="8">
        <f t="shared" si="1"/>
        <v>0.056263793</v>
      </c>
      <c r="F7764" s="8"/>
    </row>
    <row r="7765">
      <c r="A7765" s="10">
        <v>44826.458333333336</v>
      </c>
      <c r="B7765" s="11">
        <v>323.01</v>
      </c>
      <c r="C7765" s="11">
        <v>295.31748</v>
      </c>
      <c r="D7765" s="11">
        <v>0.0937720313745058</v>
      </c>
      <c r="E7765" s="8">
        <f t="shared" si="1"/>
        <v>0.05697774111</v>
      </c>
      <c r="F7765" s="8"/>
    </row>
    <row r="7766">
      <c r="A7766" s="10">
        <v>44826.5</v>
      </c>
      <c r="B7766" s="11">
        <v>335.95</v>
      </c>
      <c r="C7766" s="11">
        <v>306.96375</v>
      </c>
      <c r="D7766" s="11">
        <v>0.0944289024355481</v>
      </c>
      <c r="E7766" s="8">
        <f t="shared" si="1"/>
        <v>0.05686169928</v>
      </c>
      <c r="F7766" s="8"/>
    </row>
    <row r="7767">
      <c r="A7767" s="10">
        <v>44826.541666666664</v>
      </c>
      <c r="B7767" s="11">
        <v>339.91</v>
      </c>
      <c r="C7767" s="11">
        <v>316.28635</v>
      </c>
      <c r="D7767" s="11">
        <v>0.0746907035349454</v>
      </c>
      <c r="E7767" s="8">
        <f t="shared" si="1"/>
        <v>0.05499967008</v>
      </c>
      <c r="F7767" s="8"/>
    </row>
    <row r="7768">
      <c r="A7768" s="10">
        <v>44826.583333333336</v>
      </c>
      <c r="B7768" s="11">
        <v>324.83</v>
      </c>
      <c r="C7768" s="11">
        <v>323.06481</v>
      </c>
      <c r="D7768" s="11">
        <v>0.00546388819011257</v>
      </c>
      <c r="E7768" s="8">
        <f t="shared" si="1"/>
        <v>0.05280817072</v>
      </c>
      <c r="F7768" s="8"/>
    </row>
    <row r="7769">
      <c r="A7769" s="10">
        <v>44826.625</v>
      </c>
      <c r="B7769" s="11">
        <v>307.78</v>
      </c>
      <c r="C7769" s="11">
        <v>328.46239</v>
      </c>
      <c r="D7769" s="11">
        <v>0.0629673004571392</v>
      </c>
      <c r="E7769" s="8">
        <f t="shared" si="1"/>
        <v>0.05499876582</v>
      </c>
      <c r="F7769" s="8"/>
    </row>
    <row r="7770">
      <c r="A7770" s="10">
        <v>44826.666666666664</v>
      </c>
      <c r="B7770" s="11">
        <v>316.0</v>
      </c>
      <c r="C7770" s="11">
        <v>330.57675</v>
      </c>
      <c r="D7770" s="11">
        <v>0.044094903830956</v>
      </c>
      <c r="E7770" s="8">
        <f t="shared" si="1"/>
        <v>0.05547311743</v>
      </c>
      <c r="F7770" s="8"/>
    </row>
    <row r="7771">
      <c r="A7771" s="10">
        <v>44826.708333333336</v>
      </c>
      <c r="B7771" s="11">
        <v>328.12</v>
      </c>
      <c r="C7771" s="11">
        <v>330.723</v>
      </c>
      <c r="D7771" s="11">
        <v>0.00787063494223265</v>
      </c>
      <c r="E7771" s="8">
        <f t="shared" si="1"/>
        <v>0.0553384296</v>
      </c>
      <c r="F7771" s="8"/>
    </row>
    <row r="7772">
      <c r="A7772" s="10">
        <v>44826.75</v>
      </c>
      <c r="B7772" s="11">
        <v>339.07</v>
      </c>
      <c r="C7772" s="11">
        <v>328.84225</v>
      </c>
      <c r="D7772" s="11">
        <v>0.0311022990506846</v>
      </c>
      <c r="E7772" s="8">
        <f t="shared" si="1"/>
        <v>0.05578342852</v>
      </c>
      <c r="F7772" s="8"/>
    </row>
    <row r="7773">
      <c r="A7773" s="10">
        <v>44826.791666666664</v>
      </c>
      <c r="B7773" s="11">
        <v>344.06</v>
      </c>
      <c r="C7773" s="11">
        <v>325.76403</v>
      </c>
      <c r="D7773" s="11">
        <v>0.0561632602592742</v>
      </c>
      <c r="E7773" s="8">
        <f t="shared" si="1"/>
        <v>0.05696151528</v>
      </c>
      <c r="F7773" s="8"/>
    </row>
    <row r="7774">
      <c r="A7774" s="10">
        <v>44826.833333333336</v>
      </c>
      <c r="B7774" s="11">
        <v>346.14</v>
      </c>
      <c r="C7774" s="11">
        <v>323.08788</v>
      </c>
      <c r="D7774" s="11">
        <v>0.0713493802367331</v>
      </c>
      <c r="E7774" s="8">
        <f t="shared" si="1"/>
        <v>0.05813319015</v>
      </c>
      <c r="F7774" s="8"/>
    </row>
    <row r="7775">
      <c r="A7775" s="10">
        <v>44826.875</v>
      </c>
      <c r="B7775" s="11">
        <v>348.9</v>
      </c>
      <c r="C7775" s="11">
        <v>322.04559</v>
      </c>
      <c r="D7775" s="11">
        <v>0.0833869825697658</v>
      </c>
      <c r="E7775" s="8">
        <f t="shared" si="1"/>
        <v>0.05949427848</v>
      </c>
      <c r="F7775" s="8"/>
    </row>
    <row r="7776">
      <c r="A7776" s="10">
        <v>44826.916666666664</v>
      </c>
      <c r="B7776" s="11">
        <v>348.6</v>
      </c>
      <c r="C7776" s="11">
        <v>323.71858</v>
      </c>
      <c r="D7776" s="11">
        <v>0.0768612663505445</v>
      </c>
      <c r="E7776" s="8">
        <f t="shared" si="1"/>
        <v>0.06043249358</v>
      </c>
      <c r="F7776" s="8"/>
    </row>
    <row r="7777">
      <c r="A7777" s="10">
        <v>44826.958333333336</v>
      </c>
      <c r="B7777" s="11">
        <v>350.96</v>
      </c>
      <c r="C7777" s="11">
        <v>327.97246</v>
      </c>
      <c r="D7777" s="11">
        <v>0.0700898483976367</v>
      </c>
      <c r="E7777" s="8">
        <f t="shared" si="1"/>
        <v>0.06093821681</v>
      </c>
      <c r="F7777" s="8"/>
    </row>
    <row r="7778">
      <c r="A7778" s="10">
        <v>44824.0</v>
      </c>
      <c r="B7778" s="11">
        <v>324.11</v>
      </c>
      <c r="C7778" s="11">
        <v>317.85573</v>
      </c>
      <c r="D7778" s="11">
        <v>0.0196764425168614</v>
      </c>
      <c r="E7778" s="8">
        <f t="shared" si="1"/>
        <v>0.05944868965</v>
      </c>
      <c r="F7778" s="8"/>
    </row>
    <row r="7779">
      <c r="A7779" s="10">
        <v>44824.041666666664</v>
      </c>
      <c r="B7779" s="11">
        <v>352.4</v>
      </c>
      <c r="C7779" s="11">
        <v>312.49347</v>
      </c>
      <c r="D7779" s="11">
        <v>0.127703564493683</v>
      </c>
      <c r="E7779" s="8">
        <f t="shared" si="1"/>
        <v>0.05963924018</v>
      </c>
      <c r="F7779" s="8"/>
    </row>
    <row r="7780">
      <c r="A7780" s="10">
        <v>44824.083333333336</v>
      </c>
      <c r="B7780" s="11">
        <v>344.63</v>
      </c>
      <c r="C7780" s="11">
        <v>300.54273</v>
      </c>
      <c r="D7780" s="11">
        <v>0.146692185833275</v>
      </c>
      <c r="E7780" s="8">
        <f t="shared" si="1"/>
        <v>0.0611596223</v>
      </c>
      <c r="F7780" s="8"/>
    </row>
    <row r="7781">
      <c r="A7781" s="10">
        <v>44824.125</v>
      </c>
      <c r="B7781" s="11">
        <v>324.58</v>
      </c>
      <c r="C7781" s="11">
        <v>285.6944</v>
      </c>
      <c r="D7781" s="11">
        <v>0.136109073191494</v>
      </c>
      <c r="E7781" s="8">
        <f t="shared" si="1"/>
        <v>0.06356977998</v>
      </c>
      <c r="F7781" s="8"/>
    </row>
    <row r="7782">
      <c r="A7782" s="10">
        <v>44824.166666666664</v>
      </c>
      <c r="B7782" s="11">
        <v>299.72</v>
      </c>
      <c r="C7782" s="11">
        <v>271.69054</v>
      </c>
      <c r="D7782" s="11">
        <v>0.103166860355167</v>
      </c>
      <c r="E7782" s="8">
        <f t="shared" si="1"/>
        <v>0.06647485601</v>
      </c>
      <c r="F7782" s="8"/>
    </row>
    <row r="7783">
      <c r="A7783" s="10">
        <v>44824.208333333336</v>
      </c>
      <c r="B7783" s="11">
        <v>287.51</v>
      </c>
      <c r="C7783" s="11">
        <v>261.35027</v>
      </c>
      <c r="D7783" s="11">
        <v>0.100094520659955</v>
      </c>
      <c r="E7783" s="8">
        <f t="shared" si="1"/>
        <v>0.06989868449</v>
      </c>
      <c r="F7783" s="8"/>
    </row>
    <row r="7784">
      <c r="A7784" s="10">
        <v>44824.25</v>
      </c>
      <c r="B7784" s="11">
        <v>281.82</v>
      </c>
      <c r="C7784" s="11">
        <v>255.17554</v>
      </c>
      <c r="D7784" s="11">
        <v>0.104416199138835</v>
      </c>
      <c r="E7784" s="8">
        <f t="shared" si="1"/>
        <v>0.07316323667</v>
      </c>
      <c r="F7784" s="8"/>
    </row>
    <row r="7785">
      <c r="A7785" s="10">
        <v>44824.291666666664</v>
      </c>
      <c r="B7785" s="11">
        <v>277.06</v>
      </c>
      <c r="C7785" s="11">
        <v>251.34995</v>
      </c>
      <c r="D7785" s="11">
        <v>0.102287865981274</v>
      </c>
      <c r="E7785" s="8">
        <f t="shared" si="1"/>
        <v>0.07588259876</v>
      </c>
      <c r="F7785" s="8"/>
    </row>
    <row r="7786">
      <c r="A7786" s="10">
        <v>44824.333333333336</v>
      </c>
      <c r="B7786" s="11">
        <v>279.02</v>
      </c>
      <c r="C7786" s="11">
        <v>250.02875</v>
      </c>
      <c r="D7786" s="11">
        <v>0.11595166555846</v>
      </c>
      <c r="E7786" s="8">
        <f t="shared" si="1"/>
        <v>0.07825700139</v>
      </c>
      <c r="F7786" s="8"/>
    </row>
    <row r="7787">
      <c r="A7787" s="10">
        <v>44824.375</v>
      </c>
      <c r="B7787" s="11">
        <v>285.66</v>
      </c>
      <c r="C7787" s="11">
        <v>252.42757</v>
      </c>
      <c r="D7787" s="11">
        <v>0.131651348543267</v>
      </c>
      <c r="E7787" s="8">
        <f t="shared" si="1"/>
        <v>0.08078418051</v>
      </c>
      <c r="F7787" s="8"/>
    </row>
    <row r="7788">
      <c r="A7788" s="10">
        <v>44824.416666666664</v>
      </c>
      <c r="B7788" s="11">
        <v>296.25</v>
      </c>
      <c r="C7788" s="11">
        <v>258.61764</v>
      </c>
      <c r="D7788" s="11">
        <v>0.145513507895285</v>
      </c>
      <c r="E7788" s="8">
        <f t="shared" si="1"/>
        <v>0.08356269316</v>
      </c>
      <c r="F7788" s="8"/>
    </row>
    <row r="7789">
      <c r="A7789" s="10">
        <v>44824.458333333336</v>
      </c>
      <c r="B7789" s="11">
        <v>305.02</v>
      </c>
      <c r="C7789" s="11">
        <v>267.00978</v>
      </c>
      <c r="D7789" s="11">
        <v>0.142355160174282</v>
      </c>
      <c r="E7789" s="8">
        <f t="shared" si="1"/>
        <v>0.08558699019</v>
      </c>
      <c r="F7789" s="8"/>
    </row>
    <row r="7790">
      <c r="A7790" s="10">
        <v>44824.5</v>
      </c>
      <c r="B7790" s="11">
        <v>308.34</v>
      </c>
      <c r="C7790" s="11">
        <v>273.26163</v>
      </c>
      <c r="D7790" s="11">
        <v>0.128369174991746</v>
      </c>
      <c r="E7790" s="8">
        <f t="shared" si="1"/>
        <v>0.08700116821</v>
      </c>
      <c r="F7790" s="8"/>
    </row>
    <row r="7791">
      <c r="A7791" s="10">
        <v>44824.541666666664</v>
      </c>
      <c r="B7791" s="11">
        <v>311.76</v>
      </c>
      <c r="C7791" s="11">
        <v>274.60707</v>
      </c>
      <c r="D7791" s="11">
        <v>0.135294877877688</v>
      </c>
      <c r="E7791" s="8">
        <f t="shared" si="1"/>
        <v>0.08952634215</v>
      </c>
      <c r="F7791" s="8"/>
    </row>
    <row r="7792">
      <c r="A7792" s="10">
        <v>44824.583333333336</v>
      </c>
      <c r="B7792" s="11">
        <v>299.72</v>
      </c>
      <c r="C7792" s="11">
        <v>271.47077</v>
      </c>
      <c r="D7792" s="11">
        <v>0.104059932492916</v>
      </c>
      <c r="E7792" s="8">
        <f t="shared" si="1"/>
        <v>0.09363451066</v>
      </c>
      <c r="F7792" s="8"/>
    </row>
    <row r="7793">
      <c r="A7793" s="10">
        <v>44824.625</v>
      </c>
      <c r="B7793" s="11">
        <v>281.77</v>
      </c>
      <c r="C7793" s="11">
        <v>268.50202</v>
      </c>
      <c r="D7793" s="11">
        <v>0.0494148237692959</v>
      </c>
      <c r="E7793" s="8">
        <f t="shared" si="1"/>
        <v>0.09306982413</v>
      </c>
      <c r="F7793" s="8"/>
    </row>
    <row r="7794">
      <c r="A7794" s="10">
        <v>44824.666666666664</v>
      </c>
      <c r="B7794" s="11">
        <v>282.59</v>
      </c>
      <c r="C7794" s="11">
        <v>266.11004</v>
      </c>
      <c r="D7794" s="11">
        <v>0.0619291177439225</v>
      </c>
      <c r="E7794" s="8">
        <f t="shared" si="1"/>
        <v>0.09381291638</v>
      </c>
      <c r="F7794" s="8"/>
    </row>
    <row r="7795">
      <c r="A7795" s="10">
        <v>44824.708333333336</v>
      </c>
      <c r="B7795" s="11">
        <v>292.93</v>
      </c>
      <c r="C7795" s="11">
        <v>265.9232</v>
      </c>
      <c r="D7795" s="11">
        <v>0.101558645503664</v>
      </c>
      <c r="E7795" s="8">
        <f t="shared" si="1"/>
        <v>0.09771658348</v>
      </c>
      <c r="F7795" s="8"/>
    </row>
    <row r="7796">
      <c r="A7796" s="10">
        <v>44824.75</v>
      </c>
      <c r="B7796" s="11">
        <v>305.35</v>
      </c>
      <c r="C7796" s="11">
        <v>267.40943</v>
      </c>
      <c r="D7796" s="11">
        <v>0.141881944851384</v>
      </c>
      <c r="E7796" s="8">
        <f t="shared" si="1"/>
        <v>0.1023324021</v>
      </c>
      <c r="F7796" s="8"/>
    </row>
    <row r="7797">
      <c r="A7797" s="10">
        <v>44824.791666666664</v>
      </c>
      <c r="B7797" s="11">
        <v>315.15</v>
      </c>
      <c r="C7797" s="11">
        <v>268.31387</v>
      </c>
      <c r="D7797" s="11">
        <v>0.174557245214345</v>
      </c>
      <c r="E7797" s="8">
        <f t="shared" si="1"/>
        <v>0.1072654848</v>
      </c>
      <c r="F7797" s="8"/>
    </row>
    <row r="7798">
      <c r="A7798" s="10">
        <v>44824.833333333336</v>
      </c>
      <c r="B7798" s="11">
        <v>318.09</v>
      </c>
      <c r="C7798" s="11">
        <v>268.51482</v>
      </c>
      <c r="D7798" s="11">
        <v>0.1846273512948</v>
      </c>
      <c r="E7798" s="8">
        <f t="shared" si="1"/>
        <v>0.1119854002</v>
      </c>
      <c r="F7798" s="8"/>
    </row>
    <row r="7799">
      <c r="A7799" s="10">
        <v>44824.875</v>
      </c>
      <c r="B7799" s="11">
        <v>317.41</v>
      </c>
      <c r="C7799" s="11">
        <v>270.30099</v>
      </c>
      <c r="D7799" s="11">
        <v>0.174283527411423</v>
      </c>
      <c r="E7799" s="8">
        <f t="shared" si="1"/>
        <v>0.1157727563</v>
      </c>
      <c r="F7799" s="8"/>
    </row>
    <row r="7800">
      <c r="A7800" s="10">
        <v>44824.916666666664</v>
      </c>
      <c r="B7800" s="11">
        <v>316.45</v>
      </c>
      <c r="C7800" s="11">
        <v>274.70943</v>
      </c>
      <c r="D7800" s="11">
        <v>0.151944438165082</v>
      </c>
      <c r="E7800" s="8">
        <f t="shared" si="1"/>
        <v>0.1189012218</v>
      </c>
      <c r="F7800" s="8"/>
    </row>
    <row r="7801">
      <c r="A7801" s="10">
        <v>44824.958333333336</v>
      </c>
      <c r="B7801" s="11">
        <v>315.78</v>
      </c>
      <c r="C7801" s="11">
        <v>281.34771</v>
      </c>
      <c r="D7801" s="11">
        <v>0.122383402374236</v>
      </c>
      <c r="E7801" s="8">
        <f t="shared" si="1"/>
        <v>0.1210801198</v>
      </c>
      <c r="F7801" s="8"/>
    </row>
    <row r="7802">
      <c r="A7802" s="10">
        <v>44825.0</v>
      </c>
      <c r="B7802" s="11">
        <v>332.7</v>
      </c>
      <c r="C7802" s="11">
        <v>319.37361</v>
      </c>
      <c r="D7802" s="11">
        <v>0.041726647358246</v>
      </c>
      <c r="E7802" s="8">
        <f t="shared" si="1"/>
        <v>0.1219988784</v>
      </c>
      <c r="F7802" s="8"/>
    </row>
    <row r="7803">
      <c r="A7803" s="10">
        <v>44825.041666666664</v>
      </c>
      <c r="B7803" s="11">
        <v>356.44</v>
      </c>
      <c r="C7803" s="11">
        <v>308.41496</v>
      </c>
      <c r="D7803" s="11">
        <v>0.155715663079378</v>
      </c>
      <c r="E7803" s="8">
        <f t="shared" si="1"/>
        <v>0.1231660491</v>
      </c>
      <c r="F7803" s="8"/>
    </row>
    <row r="7804">
      <c r="A7804" s="10">
        <v>44825.083333333336</v>
      </c>
      <c r="B7804" s="11">
        <v>347.34</v>
      </c>
      <c r="C7804" s="11">
        <v>291.74372</v>
      </c>
      <c r="D7804" s="11">
        <v>0.190565473011724</v>
      </c>
      <c r="E7804" s="8">
        <f t="shared" si="1"/>
        <v>0.1249941028</v>
      </c>
      <c r="F7804" s="8"/>
    </row>
    <row r="7805">
      <c r="A7805" s="10">
        <v>44825.125</v>
      </c>
      <c r="B7805" s="11">
        <v>323.66</v>
      </c>
      <c r="C7805" s="11">
        <v>273.37543</v>
      </c>
      <c r="D7805" s="11">
        <v>0.183939610081271</v>
      </c>
      <c r="E7805" s="8">
        <f t="shared" si="1"/>
        <v>0.1269870418</v>
      </c>
      <c r="F7805" s="8"/>
    </row>
    <row r="7806">
      <c r="A7806" s="10">
        <v>44825.166666666664</v>
      </c>
      <c r="B7806" s="11">
        <v>301.85</v>
      </c>
      <c r="C7806" s="11">
        <v>256.91061</v>
      </c>
      <c r="D7806" s="11">
        <v>0.174922281333573</v>
      </c>
      <c r="E7806" s="8">
        <f t="shared" si="1"/>
        <v>0.129976851</v>
      </c>
      <c r="F7806" s="8"/>
    </row>
    <row r="7807">
      <c r="A7807" s="10">
        <v>44825.208333333336</v>
      </c>
      <c r="B7807" s="11">
        <v>291.66</v>
      </c>
      <c r="C7807" s="11">
        <v>245.29357</v>
      </c>
      <c r="D7807" s="11">
        <v>0.189024237365863</v>
      </c>
      <c r="E7807" s="8">
        <f t="shared" si="1"/>
        <v>0.1336822559</v>
      </c>
      <c r="F7807" s="8"/>
    </row>
    <row r="7808">
      <c r="A7808" s="10">
        <v>44825.25</v>
      </c>
      <c r="B7808" s="11">
        <v>284.49</v>
      </c>
      <c r="C7808" s="11">
        <v>239.16018</v>
      </c>
      <c r="D7808" s="11">
        <v>0.189537489058588</v>
      </c>
      <c r="E7808" s="8">
        <f t="shared" si="1"/>
        <v>0.1372289763</v>
      </c>
      <c r="F7808" s="8"/>
    </row>
    <row r="7809">
      <c r="A7809" s="10">
        <v>44825.291666666664</v>
      </c>
      <c r="B7809" s="11">
        <v>279.53</v>
      </c>
      <c r="C7809" s="11">
        <v>236.42969</v>
      </c>
      <c r="D7809" s="11">
        <v>0.182296521219479</v>
      </c>
      <c r="E7809" s="8">
        <f t="shared" si="1"/>
        <v>0.1405626703</v>
      </c>
      <c r="F7809" s="8"/>
    </row>
    <row r="7810">
      <c r="A7810" s="10">
        <v>44825.333333333336</v>
      </c>
      <c r="B7810" s="11">
        <v>280.19</v>
      </c>
      <c r="C7810" s="11">
        <v>237.06557</v>
      </c>
      <c r="D7810" s="11">
        <v>0.181909292015706</v>
      </c>
      <c r="E7810" s="8">
        <f t="shared" si="1"/>
        <v>0.1433109047</v>
      </c>
      <c r="F7810" s="8"/>
    </row>
    <row r="7811">
      <c r="A7811" s="10">
        <v>44825.375</v>
      </c>
      <c r="B7811" s="11">
        <v>279.23</v>
      </c>
      <c r="C7811" s="11">
        <v>241.16474</v>
      </c>
      <c r="D7811" s="11">
        <v>0.157839243000448</v>
      </c>
      <c r="E7811" s="8">
        <f t="shared" si="1"/>
        <v>0.144402067</v>
      </c>
      <c r="F7811" s="8"/>
    </row>
    <row r="7812">
      <c r="A7812" s="10">
        <v>44825.416666666664</v>
      </c>
      <c r="B7812" s="11">
        <v>278.23</v>
      </c>
      <c r="C7812" s="11">
        <v>248.16349</v>
      </c>
      <c r="D7812" s="11">
        <v>0.121156057242747</v>
      </c>
      <c r="E7812" s="8">
        <f t="shared" si="1"/>
        <v>0.1433871732</v>
      </c>
      <c r="F7812" s="8"/>
    </row>
    <row r="7813">
      <c r="A7813" s="10">
        <v>44825.458333333336</v>
      </c>
      <c r="B7813" s="11">
        <v>285.32</v>
      </c>
      <c r="C7813" s="11">
        <v>256.86469</v>
      </c>
      <c r="D7813" s="11">
        <v>0.110779375709444</v>
      </c>
      <c r="E7813" s="8">
        <f t="shared" si="1"/>
        <v>0.1420715155</v>
      </c>
      <c r="F7813" s="8"/>
    </row>
    <row r="7814">
      <c r="A7814" s="10">
        <v>44825.5</v>
      </c>
      <c r="B7814" s="11">
        <v>299.69</v>
      </c>
      <c r="C7814" s="11">
        <v>264.30726</v>
      </c>
      <c r="D7814" s="11">
        <v>0.133869724199025</v>
      </c>
      <c r="E7814" s="8">
        <f t="shared" si="1"/>
        <v>0.1423007051</v>
      </c>
      <c r="F7814" s="8"/>
    </row>
    <row r="7815">
      <c r="A7815" s="10">
        <v>44825.541666666664</v>
      </c>
      <c r="B7815" s="11">
        <v>312.45</v>
      </c>
      <c r="C7815" s="11">
        <v>269.11033</v>
      </c>
      <c r="D7815" s="11">
        <v>0.16104796125812</v>
      </c>
      <c r="E7815" s="8">
        <f t="shared" si="1"/>
        <v>0.1433737502</v>
      </c>
      <c r="F7815" s="8"/>
    </row>
    <row r="7816">
      <c r="A7816" s="10">
        <v>44825.583333333336</v>
      </c>
      <c r="B7816" s="11">
        <v>300.32</v>
      </c>
      <c r="C7816" s="11">
        <v>272.82436</v>
      </c>
      <c r="D7816" s="11">
        <v>0.100781469807168</v>
      </c>
      <c r="E7816" s="8">
        <f t="shared" si="1"/>
        <v>0.1432371476</v>
      </c>
      <c r="F7816" s="8"/>
    </row>
    <row r="7817">
      <c r="A7817" s="10">
        <v>44825.625</v>
      </c>
      <c r="B7817" s="11">
        <v>286.06</v>
      </c>
      <c r="C7817" s="11">
        <v>277.91414</v>
      </c>
      <c r="D7817" s="11">
        <v>0.029310707256565</v>
      </c>
      <c r="E7817" s="8">
        <f t="shared" si="1"/>
        <v>0.1423994761</v>
      </c>
      <c r="F7817" s="8"/>
    </row>
    <row r="7818">
      <c r="A7818" s="10">
        <v>44825.666666666664</v>
      </c>
      <c r="B7818" s="11">
        <v>283.95</v>
      </c>
      <c r="C7818" s="11">
        <v>282.9566</v>
      </c>
      <c r="D7818" s="11">
        <v>0.0035107857530095</v>
      </c>
      <c r="E7818" s="8">
        <f t="shared" si="1"/>
        <v>0.1399653789</v>
      </c>
      <c r="F7818" s="8"/>
    </row>
    <row r="7819">
      <c r="A7819" s="10">
        <v>44825.708333333336</v>
      </c>
      <c r="B7819" s="11">
        <v>296.26</v>
      </c>
      <c r="C7819" s="11">
        <v>289.8406</v>
      </c>
      <c r="D7819" s="11">
        <v>0.02214803585143</v>
      </c>
      <c r="E7819" s="8">
        <f t="shared" si="1"/>
        <v>0.1366566035</v>
      </c>
      <c r="F7819" s="8"/>
    </row>
    <row r="7820">
      <c r="A7820" s="10">
        <v>44825.75</v>
      </c>
      <c r="B7820" s="11">
        <v>312.48</v>
      </c>
      <c r="C7820" s="11">
        <v>297.43296</v>
      </c>
      <c r="D7820" s="11">
        <v>0.0505896858236559</v>
      </c>
      <c r="E7820" s="8">
        <f t="shared" si="1"/>
        <v>0.1328527594</v>
      </c>
      <c r="F7820" s="8"/>
    </row>
    <row r="7821">
      <c r="A7821" s="10">
        <v>44825.791666666664</v>
      </c>
      <c r="B7821" s="11">
        <v>319.38</v>
      </c>
      <c r="C7821" s="11">
        <v>302.60347</v>
      </c>
      <c r="D7821" s="11">
        <v>0.055440639857831</v>
      </c>
      <c r="E7821" s="8">
        <f t="shared" si="1"/>
        <v>0.1278895675</v>
      </c>
      <c r="F7821" s="8"/>
    </row>
    <row r="7822">
      <c r="A7822" s="10">
        <v>44825.833333333336</v>
      </c>
      <c r="B7822" s="11">
        <v>325.95</v>
      </c>
      <c r="C7822" s="11">
        <v>304.82799</v>
      </c>
      <c r="D7822" s="11">
        <v>0.0692915699768908</v>
      </c>
      <c r="E7822" s="8">
        <f t="shared" si="1"/>
        <v>0.1230839099</v>
      </c>
      <c r="F7822" s="8"/>
    </row>
    <row r="7823">
      <c r="A7823" s="10">
        <v>44825.875</v>
      </c>
      <c r="B7823" s="11">
        <v>329.06</v>
      </c>
      <c r="C7823" s="11">
        <v>305.94325</v>
      </c>
      <c r="D7823" s="11">
        <v>0.0755589476152849</v>
      </c>
      <c r="E7823" s="8">
        <f t="shared" si="1"/>
        <v>0.1189703858</v>
      </c>
      <c r="F7823" s="8"/>
    </row>
    <row r="7824">
      <c r="A7824" s="10">
        <v>44825.916666666664</v>
      </c>
      <c r="B7824" s="11">
        <v>331.06</v>
      </c>
      <c r="C7824" s="11">
        <v>306.89052</v>
      </c>
      <c r="D7824" s="11">
        <v>0.0787560332590267</v>
      </c>
      <c r="E7824" s="8">
        <f t="shared" si="1"/>
        <v>0.1159208689</v>
      </c>
      <c r="F7824" s="8"/>
    </row>
    <row r="7825">
      <c r="A7825" s="10">
        <v>44825.958333333336</v>
      </c>
      <c r="B7825" s="11">
        <v>333.56</v>
      </c>
      <c r="C7825" s="11">
        <v>308.00634</v>
      </c>
      <c r="D7825" s="11">
        <v>0.0829647207911368</v>
      </c>
      <c r="E7825" s="8">
        <f t="shared" si="1"/>
        <v>0.1142784238</v>
      </c>
      <c r="F7825" s="8"/>
    </row>
    <row r="7826">
      <c r="A7826" s="10">
        <v>44826.0</v>
      </c>
      <c r="B7826" s="11">
        <v>352.34</v>
      </c>
      <c r="C7826" s="11">
        <v>328.04163</v>
      </c>
      <c r="D7826" s="11">
        <v>0.0740709951965547</v>
      </c>
      <c r="E7826" s="8">
        <f t="shared" si="1"/>
        <v>0.115626105</v>
      </c>
      <c r="F7826" s="8"/>
    </row>
    <row r="7827">
      <c r="A7827" s="10">
        <v>44826.041666666664</v>
      </c>
      <c r="B7827" s="11">
        <v>374.47</v>
      </c>
      <c r="C7827" s="11">
        <v>328.34266</v>
      </c>
      <c r="D7827" s="11">
        <v>0.140485369765841</v>
      </c>
      <c r="E7827" s="8">
        <f t="shared" si="1"/>
        <v>0.1149915094</v>
      </c>
      <c r="F7827" s="8"/>
    </row>
    <row r="7828">
      <c r="A7828" s="10">
        <v>44826.083333333336</v>
      </c>
      <c r="B7828" s="11">
        <v>363.97</v>
      </c>
      <c r="C7828" s="11">
        <v>324.36534</v>
      </c>
      <c r="D7828" s="11">
        <v>0.122098927092518</v>
      </c>
      <c r="E7828" s="8">
        <f t="shared" si="1"/>
        <v>0.1121387367</v>
      </c>
      <c r="F7828" s="8"/>
    </row>
    <row r="7829">
      <c r="A7829" s="10">
        <v>44826.125</v>
      </c>
      <c r="B7829" s="11">
        <v>342.94</v>
      </c>
      <c r="C7829" s="11">
        <v>316.63275</v>
      </c>
      <c r="D7829" s="11">
        <v>0.0830844250950036</v>
      </c>
      <c r="E7829" s="8">
        <f t="shared" si="1"/>
        <v>0.1079364373</v>
      </c>
      <c r="F7829" s="8"/>
    </row>
    <row r="7830">
      <c r="A7830" s="10">
        <v>44826.166666666664</v>
      </c>
      <c r="B7830" s="11">
        <v>315.47</v>
      </c>
      <c r="C7830" s="11">
        <v>306.14229</v>
      </c>
      <c r="D7830" s="11">
        <v>0.0304685445450872</v>
      </c>
      <c r="E7830" s="8">
        <f t="shared" si="1"/>
        <v>0.1019175316</v>
      </c>
      <c r="F7830" s="8"/>
    </row>
    <row r="7831">
      <c r="A7831" s="10">
        <v>44826.208333333336</v>
      </c>
      <c r="B7831" s="11">
        <v>297.23</v>
      </c>
      <c r="C7831" s="11">
        <v>294.96297</v>
      </c>
      <c r="D7831" s="11">
        <v>0.00768581222246315</v>
      </c>
      <c r="E7831" s="8">
        <f t="shared" si="1"/>
        <v>0.0943617639</v>
      </c>
      <c r="F7831" s="8"/>
    </row>
    <row r="7832">
      <c r="A7832" s="10">
        <v>44826.25</v>
      </c>
      <c r="B7832" s="11">
        <v>289.21</v>
      </c>
      <c r="C7832" s="11">
        <v>286.03698</v>
      </c>
      <c r="D7832" s="11">
        <v>0.0110930411864925</v>
      </c>
      <c r="E7832" s="8">
        <f t="shared" si="1"/>
        <v>0.08692657857</v>
      </c>
      <c r="F7832" s="8"/>
    </row>
    <row r="7833">
      <c r="A7833" s="10">
        <v>44826.291666666664</v>
      </c>
      <c r="B7833" s="11">
        <v>286.4</v>
      </c>
      <c r="C7833" s="11">
        <v>280.46851</v>
      </c>
      <c r="D7833" s="11">
        <v>0.0211485061192787</v>
      </c>
      <c r="E7833" s="8">
        <f t="shared" si="1"/>
        <v>0.08021207794</v>
      </c>
      <c r="F7833" s="8"/>
    </row>
    <row r="7834">
      <c r="A7834" s="10">
        <v>44826.333333333336</v>
      </c>
      <c r="B7834" s="11">
        <v>291.04</v>
      </c>
      <c r="C7834" s="11">
        <v>278.31213</v>
      </c>
      <c r="D7834" s="11">
        <v>0.0457323581261082</v>
      </c>
      <c r="E7834" s="8">
        <f t="shared" si="1"/>
        <v>0.07453803903</v>
      </c>
      <c r="F7834" s="8"/>
    </row>
    <row r="7835">
      <c r="A7835" s="10">
        <v>44826.375</v>
      </c>
      <c r="B7835" s="11">
        <v>297.07</v>
      </c>
      <c r="C7835" s="11">
        <v>279.87408</v>
      </c>
      <c r="D7835" s="11">
        <v>0.0614416311792789</v>
      </c>
      <c r="E7835" s="8">
        <f t="shared" si="1"/>
        <v>0.07052147187</v>
      </c>
      <c r="F7835" s="8"/>
    </row>
    <row r="7836">
      <c r="A7836" s="10">
        <v>44826.416666666664</v>
      </c>
      <c r="B7836" s="11">
        <v>306.72</v>
      </c>
      <c r="C7836" s="11">
        <v>286.31509</v>
      </c>
      <c r="D7836" s="11">
        <v>0.071267323004177</v>
      </c>
      <c r="E7836" s="8">
        <f t="shared" si="1"/>
        <v>0.06844277461</v>
      </c>
      <c r="F7836" s="8"/>
    </row>
    <row r="7837">
      <c r="A7837" s="10">
        <v>44826.458333333336</v>
      </c>
      <c r="B7837" s="11">
        <v>323.01</v>
      </c>
      <c r="C7837" s="11">
        <v>297.41287</v>
      </c>
      <c r="D7837" s="11">
        <v>0.0860659795926114</v>
      </c>
      <c r="E7837" s="8">
        <f t="shared" si="1"/>
        <v>0.06741304977</v>
      </c>
      <c r="F7837" s="8"/>
    </row>
    <row r="7838">
      <c r="A7838" s="10">
        <v>44826.5</v>
      </c>
      <c r="B7838" s="11">
        <v>335.95</v>
      </c>
      <c r="C7838" s="11">
        <v>309.90156</v>
      </c>
      <c r="D7838" s="11">
        <v>0.0840539169922215</v>
      </c>
      <c r="E7838" s="8">
        <f t="shared" si="1"/>
        <v>0.06533739114</v>
      </c>
      <c r="F7838" s="8"/>
    </row>
    <row r="7839">
      <c r="A7839" s="10">
        <v>44826.541666666664</v>
      </c>
      <c r="B7839" s="11">
        <v>339.91</v>
      </c>
      <c r="C7839" s="11">
        <v>320.63065</v>
      </c>
      <c r="D7839" s="11">
        <v>0.0601294667244071</v>
      </c>
      <c r="E7839" s="8">
        <f t="shared" si="1"/>
        <v>0.06113245387</v>
      </c>
      <c r="F7839" s="8"/>
    </row>
    <row r="7840">
      <c r="A7840" s="10">
        <v>44826.583333333336</v>
      </c>
      <c r="B7840" s="11">
        <v>324.83</v>
      </c>
      <c r="C7840" s="11">
        <v>328.95325</v>
      </c>
      <c r="D7840" s="11">
        <v>0.0125344558839289</v>
      </c>
      <c r="E7840" s="8">
        <f t="shared" si="1"/>
        <v>0.05745549495</v>
      </c>
      <c r="F7840" s="8"/>
    </row>
    <row r="7841">
      <c r="A7841" s="10">
        <v>44826.625</v>
      </c>
      <c r="B7841" s="11">
        <v>307.78</v>
      </c>
      <c r="C7841" s="11">
        <v>335.8309</v>
      </c>
      <c r="D7841" s="11">
        <v>0.08352685830875</v>
      </c>
      <c r="E7841" s="8">
        <f t="shared" si="1"/>
        <v>0.05971450125</v>
      </c>
      <c r="F7841" s="8"/>
    </row>
    <row r="7842">
      <c r="A7842" s="10">
        <v>44826.666666666664</v>
      </c>
      <c r="B7842" s="11">
        <v>316.0</v>
      </c>
      <c r="C7842" s="11">
        <v>339.32793</v>
      </c>
      <c r="D7842" s="11">
        <v>0.0687474502909323</v>
      </c>
      <c r="E7842" s="8">
        <f t="shared" si="1"/>
        <v>0.0624326956</v>
      </c>
      <c r="F7842" s="8"/>
    </row>
    <row r="7843">
      <c r="A7843" s="10">
        <v>44826.708333333336</v>
      </c>
      <c r="B7843" s="11">
        <v>328.12</v>
      </c>
      <c r="C7843" s="11">
        <v>340.51626</v>
      </c>
      <c r="D7843" s="11">
        <v>0.0364043115004258</v>
      </c>
      <c r="E7843" s="8">
        <f t="shared" si="1"/>
        <v>0.06302670709</v>
      </c>
      <c r="F7843" s="8"/>
    </row>
    <row r="7844">
      <c r="A7844" s="10">
        <v>44826.75</v>
      </c>
      <c r="B7844" s="11">
        <v>339.07</v>
      </c>
      <c r="C7844" s="11">
        <v>339.02055</v>
      </c>
      <c r="D7844" s="11">
        <v>1.45861364451148E-4</v>
      </c>
      <c r="E7844" s="8">
        <f t="shared" si="1"/>
        <v>0.06092488107</v>
      </c>
      <c r="F7844" s="8"/>
    </row>
    <row r="7845">
      <c r="A7845" s="10">
        <v>44826.791666666664</v>
      </c>
      <c r="B7845" s="11">
        <v>344.06</v>
      </c>
      <c r="C7845" s="11">
        <v>335.25466</v>
      </c>
      <c r="D7845" s="11">
        <v>0.026264631191107</v>
      </c>
      <c r="E7845" s="8">
        <f t="shared" si="1"/>
        <v>0.05970921404</v>
      </c>
      <c r="F7845" s="8"/>
    </row>
    <row r="7846">
      <c r="A7846" s="10">
        <v>44826.833333333336</v>
      </c>
      <c r="B7846" s="11">
        <v>346.14</v>
      </c>
      <c r="C7846" s="11">
        <v>330.39106</v>
      </c>
      <c r="D7846" s="11">
        <v>0.04766757308748</v>
      </c>
      <c r="E7846" s="8">
        <f t="shared" si="1"/>
        <v>0.05880821417</v>
      </c>
      <c r="F7846" s="8"/>
    </row>
    <row r="7847">
      <c r="A7847" s="10">
        <v>44826.875</v>
      </c>
      <c r="B7847" s="11">
        <v>348.9</v>
      </c>
      <c r="C7847" s="11">
        <v>326.17237</v>
      </c>
      <c r="D7847" s="11">
        <v>0.0696798137745388</v>
      </c>
      <c r="E7847" s="8">
        <f t="shared" si="1"/>
        <v>0.05856325026</v>
      </c>
      <c r="F7847" s="8"/>
    </row>
    <row r="7848">
      <c r="A7848" s="10">
        <v>44826.916666666664</v>
      </c>
      <c r="B7848" s="11">
        <v>348.6</v>
      </c>
      <c r="C7848" s="11">
        <v>324.60433</v>
      </c>
      <c r="D7848" s="11">
        <v>0.0739228278316559</v>
      </c>
      <c r="E7848" s="8">
        <f t="shared" si="1"/>
        <v>0.0583618667</v>
      </c>
      <c r="F7848" s="8"/>
    </row>
    <row r="7849">
      <c r="A7849" s="10">
        <v>44826.958333333336</v>
      </c>
      <c r="B7849" s="11">
        <v>350.96</v>
      </c>
      <c r="C7849" s="11">
        <v>326.28785</v>
      </c>
      <c r="D7849" s="11">
        <v>0.0756146758146219</v>
      </c>
      <c r="E7849" s="8">
        <f t="shared" si="1"/>
        <v>0.05805561483</v>
      </c>
      <c r="F7849" s="8"/>
    </row>
    <row r="7850">
      <c r="A7850" s="10">
        <v>44827.0</v>
      </c>
      <c r="B7850" s="11">
        <v>369.17</v>
      </c>
      <c r="C7850" s="11">
        <v>341.41757</v>
      </c>
      <c r="D7850" s="11">
        <v>0.08128588695655</v>
      </c>
      <c r="E7850" s="8">
        <f t="shared" si="1"/>
        <v>0.05835623532</v>
      </c>
      <c r="F7850" s="8"/>
    </row>
    <row r="7851">
      <c r="A7851" s="10">
        <v>44827.041666666664</v>
      </c>
      <c r="B7851" s="11">
        <v>386.1</v>
      </c>
      <c r="C7851" s="11">
        <v>337.96684</v>
      </c>
      <c r="D7851" s="11">
        <v>0.142419771123107</v>
      </c>
      <c r="E7851" s="8">
        <f t="shared" si="1"/>
        <v>0.05843683538</v>
      </c>
      <c r="F7851" s="8"/>
    </row>
    <row r="7852">
      <c r="A7852" s="10">
        <v>44827.083333333336</v>
      </c>
      <c r="B7852" s="11">
        <v>375.47</v>
      </c>
      <c r="C7852" s="11">
        <v>327.25112</v>
      </c>
      <c r="D7852" s="11">
        <v>0.147345194723856</v>
      </c>
      <c r="E7852" s="8">
        <f t="shared" si="1"/>
        <v>0.05948876319</v>
      </c>
      <c r="F7852" s="8"/>
    </row>
    <row r="7853">
      <c r="A7853" s="10">
        <v>44827.125</v>
      </c>
      <c r="B7853" s="11">
        <v>359.45</v>
      </c>
      <c r="C7853" s="11">
        <v>312.19178</v>
      </c>
      <c r="D7853" s="11">
        <v>0.151375606366061</v>
      </c>
      <c r="E7853" s="8">
        <f t="shared" si="1"/>
        <v>0.06233422908</v>
      </c>
      <c r="F7853" s="8"/>
    </row>
    <row r="7854">
      <c r="A7854" s="10">
        <v>44827.166666666664</v>
      </c>
      <c r="B7854" s="11">
        <v>350.34</v>
      </c>
      <c r="C7854" s="11">
        <v>295.45108</v>
      </c>
      <c r="D7854" s="11">
        <v>0.185780062134144</v>
      </c>
      <c r="E7854" s="8">
        <f t="shared" si="1"/>
        <v>0.06880554231</v>
      </c>
      <c r="F7854" s="8"/>
    </row>
    <row r="7855">
      <c r="A7855" s="10">
        <v>44827.208333333336</v>
      </c>
      <c r="B7855" s="11">
        <v>341.28</v>
      </c>
      <c r="C7855" s="11">
        <v>280.2777</v>
      </c>
      <c r="D7855" s="11">
        <v>0.217649495482516</v>
      </c>
      <c r="E7855" s="8">
        <f t="shared" si="1"/>
        <v>0.07755402911</v>
      </c>
      <c r="F7855" s="8"/>
    </row>
    <row r="7856">
      <c r="A7856" s="10">
        <v>44827.25</v>
      </c>
      <c r="B7856" s="11">
        <v>341.79</v>
      </c>
      <c r="C7856" s="11">
        <v>269.48402</v>
      </c>
      <c r="D7856" s="11">
        <v>0.268312681397583</v>
      </c>
      <c r="E7856" s="8">
        <f t="shared" si="1"/>
        <v>0.08827151412</v>
      </c>
      <c r="F7856" s="8"/>
    </row>
    <row r="7857">
      <c r="A7857" s="10">
        <v>44827.291666666664</v>
      </c>
      <c r="B7857" s="11">
        <v>333.34</v>
      </c>
      <c r="C7857" s="11">
        <v>263.60887</v>
      </c>
      <c r="D7857" s="11">
        <v>0.264524975961544</v>
      </c>
      <c r="E7857" s="8">
        <f t="shared" si="1"/>
        <v>0.09841220037</v>
      </c>
      <c r="F7857" s="8"/>
    </row>
    <row r="7858">
      <c r="A7858" s="10">
        <v>44827.333333333336</v>
      </c>
      <c r="B7858" s="11">
        <v>339.51</v>
      </c>
      <c r="C7858" s="11">
        <v>262.69999</v>
      </c>
      <c r="D7858" s="11">
        <v>0.292386802146433</v>
      </c>
      <c r="E7858" s="8">
        <f t="shared" si="1"/>
        <v>0.1086894689</v>
      </c>
      <c r="F7858" s="8"/>
    </row>
    <row r="7859">
      <c r="A7859" s="10">
        <v>44827.375</v>
      </c>
      <c r="B7859" s="11">
        <v>342.46</v>
      </c>
      <c r="C7859" s="11">
        <v>266.92342</v>
      </c>
      <c r="D7859" s="11">
        <v>0.282989705436862</v>
      </c>
      <c r="E7859" s="8">
        <f t="shared" si="1"/>
        <v>0.1179206386</v>
      </c>
      <c r="F7859" s="8"/>
    </row>
    <row r="7860">
      <c r="A7860" s="10">
        <v>44827.416666666664</v>
      </c>
      <c r="B7860" s="11">
        <v>351.12</v>
      </c>
      <c r="C7860" s="11">
        <v>276.08986</v>
      </c>
      <c r="D7860" s="11">
        <v>0.271759853838891</v>
      </c>
      <c r="E7860" s="8">
        <f t="shared" si="1"/>
        <v>0.1262744941</v>
      </c>
      <c r="F7860" s="8"/>
    </row>
    <row r="7861">
      <c r="A7861" s="10">
        <v>44827.458333333336</v>
      </c>
      <c r="B7861" s="11">
        <v>356.66</v>
      </c>
      <c r="C7861" s="11">
        <v>288.93275</v>
      </c>
      <c r="D7861" s="11">
        <v>0.234404891795755</v>
      </c>
      <c r="E7861" s="8">
        <f t="shared" si="1"/>
        <v>0.1324552821</v>
      </c>
      <c r="F7861" s="8"/>
    </row>
    <row r="7862">
      <c r="A7862" s="10">
        <v>44827.5</v>
      </c>
      <c r="B7862" s="11">
        <v>362.38</v>
      </c>
      <c r="C7862" s="11">
        <v>300.55136</v>
      </c>
      <c r="D7862" s="11">
        <v>0.205717385541027</v>
      </c>
      <c r="E7862" s="8">
        <f t="shared" si="1"/>
        <v>0.1375245933</v>
      </c>
      <c r="F7862" s="8"/>
    </row>
    <row r="7863">
      <c r="A7863" s="10">
        <v>44827.541666666664</v>
      </c>
      <c r="B7863" s="11">
        <v>362.76</v>
      </c>
      <c r="C7863" s="11">
        <v>306.70377</v>
      </c>
      <c r="D7863" s="11">
        <v>0.182769941171574</v>
      </c>
      <c r="E7863" s="8">
        <f t="shared" si="1"/>
        <v>0.142634613</v>
      </c>
      <c r="F7863" s="8"/>
    </row>
    <row r="7864">
      <c r="A7864" s="10">
        <v>44827.583333333336</v>
      </c>
      <c r="B7864" s="11">
        <v>334.39</v>
      </c>
      <c r="C7864" s="11">
        <v>306.85904</v>
      </c>
      <c r="D7864" s="11">
        <v>0.0897185887044422</v>
      </c>
      <c r="E7864" s="8">
        <f t="shared" si="1"/>
        <v>0.1458506186</v>
      </c>
      <c r="F7864" s="8"/>
    </row>
    <row r="7865">
      <c r="A7865" s="10">
        <v>44827.625</v>
      </c>
      <c r="B7865" s="11">
        <v>307.29</v>
      </c>
      <c r="C7865" s="11">
        <v>304.8559</v>
      </c>
      <c r="D7865" s="11">
        <v>0.00798442805272917</v>
      </c>
      <c r="E7865" s="8">
        <f t="shared" si="1"/>
        <v>0.1427030173</v>
      </c>
      <c r="F7865" s="8"/>
    </row>
    <row r="7866">
      <c r="A7866" s="10">
        <v>44827.666666666664</v>
      </c>
      <c r="B7866" s="11">
        <v>303.21</v>
      </c>
      <c r="C7866" s="11">
        <v>300.59088</v>
      </c>
      <c r="D7866" s="11">
        <v>0.0087132384056361</v>
      </c>
      <c r="E7866" s="8">
        <f t="shared" si="1"/>
        <v>0.1402015918</v>
      </c>
      <c r="F7866" s="8"/>
    </row>
    <row r="7867">
      <c r="A7867" s="10">
        <v>44827.708333333336</v>
      </c>
      <c r="B7867" s="11">
        <v>288.92</v>
      </c>
      <c r="C7867" s="11">
        <v>295.28354</v>
      </c>
      <c r="D7867" s="11">
        <v>0.0215506086116415</v>
      </c>
      <c r="E7867" s="8">
        <f t="shared" si="1"/>
        <v>0.1395826875</v>
      </c>
      <c r="F7867" s="8"/>
    </row>
    <row r="7868">
      <c r="A7868" s="10">
        <v>44827.75</v>
      </c>
      <c r="B7868" s="11">
        <v>282.63</v>
      </c>
      <c r="C7868" s="11">
        <v>289.30141</v>
      </c>
      <c r="D7868" s="11">
        <v>0.0230604130135417</v>
      </c>
      <c r="E7868" s="8">
        <f t="shared" si="1"/>
        <v>0.1405374605</v>
      </c>
      <c r="F7868" s="8"/>
    </row>
    <row r="7869">
      <c r="A7869" s="10">
        <v>44827.791666666664</v>
      </c>
      <c r="B7869" s="11">
        <v>286.75</v>
      </c>
      <c r="C7869" s="11">
        <v>283.23251</v>
      </c>
      <c r="D7869" s="11">
        <v>0.0124190898848441</v>
      </c>
      <c r="E7869" s="8">
        <f t="shared" si="1"/>
        <v>0.139960563</v>
      </c>
      <c r="F7869" s="8"/>
    </row>
    <row r="7870">
      <c r="A7870" s="10">
        <v>44827.833333333336</v>
      </c>
      <c r="B7870" s="11">
        <v>281.95</v>
      </c>
      <c r="C7870" s="11">
        <v>279.36835</v>
      </c>
      <c r="D7870" s="11">
        <v>0.00924102533447317</v>
      </c>
      <c r="E7870" s="8">
        <f t="shared" si="1"/>
        <v>0.1383594568</v>
      </c>
      <c r="F7870" s="8"/>
    </row>
    <row r="7871">
      <c r="A7871" s="10">
        <v>44827.875</v>
      </c>
      <c r="B7871" s="11">
        <v>288.13</v>
      </c>
      <c r="C7871" s="11">
        <v>279.91251</v>
      </c>
      <c r="D7871" s="11">
        <v>0.0293573516953565</v>
      </c>
      <c r="E7871" s="8">
        <f t="shared" si="1"/>
        <v>0.1366793542</v>
      </c>
      <c r="F7871" s="8"/>
    </row>
    <row r="7872">
      <c r="A7872" s="10">
        <v>44827.916666666664</v>
      </c>
      <c r="B7872" s="11">
        <v>293.55</v>
      </c>
      <c r="C7872" s="11">
        <v>285.45282</v>
      </c>
      <c r="D7872" s="11">
        <v>0.0283660886587143</v>
      </c>
      <c r="E7872" s="8">
        <f t="shared" si="1"/>
        <v>0.1347811568</v>
      </c>
      <c r="F7872" s="8"/>
    </row>
    <row r="7873">
      <c r="A7873" s="10">
        <v>44827.958333333336</v>
      </c>
      <c r="B7873" s="11">
        <v>302.4</v>
      </c>
      <c r="C7873" s="11">
        <v>294.43038</v>
      </c>
      <c r="D7873" s="11">
        <v>0.0270679268898812</v>
      </c>
      <c r="E7873" s="8">
        <f t="shared" si="1"/>
        <v>0.1327583756</v>
      </c>
      <c r="F7873" s="8"/>
    </row>
    <row r="7874">
      <c r="A7874" s="10">
        <v>44825.0</v>
      </c>
      <c r="B7874" s="11">
        <v>332.7</v>
      </c>
      <c r="C7874" s="11">
        <v>330.32883</v>
      </c>
      <c r="D7874" s="11">
        <v>0.00717821087550852</v>
      </c>
      <c r="E7874" s="8">
        <f t="shared" si="1"/>
        <v>0.1296705557</v>
      </c>
      <c r="F7874" s="8"/>
    </row>
    <row r="7875">
      <c r="A7875" s="10">
        <v>44825.041666666664</v>
      </c>
      <c r="B7875" s="11">
        <v>356.44</v>
      </c>
      <c r="C7875" s="11">
        <v>325.47687</v>
      </c>
      <c r="D7875" s="11">
        <v>0.095131583390242</v>
      </c>
      <c r="E7875" s="8">
        <f t="shared" si="1"/>
        <v>0.1277002146</v>
      </c>
      <c r="F7875" s="8"/>
    </row>
    <row r="7876">
      <c r="A7876" s="10">
        <v>44825.083333333336</v>
      </c>
      <c r="B7876" s="11">
        <v>347.34</v>
      </c>
      <c r="C7876" s="11">
        <v>313.83283</v>
      </c>
      <c r="D7876" s="11">
        <v>0.106767574316555</v>
      </c>
      <c r="E7876" s="8">
        <f t="shared" si="1"/>
        <v>0.1260094804</v>
      </c>
      <c r="F7876" s="8"/>
    </row>
    <row r="7877">
      <c r="A7877" s="10">
        <v>44825.125</v>
      </c>
      <c r="B7877" s="11">
        <v>323.66</v>
      </c>
      <c r="C7877" s="11">
        <v>298.2945</v>
      </c>
      <c r="D7877" s="11">
        <v>0.0850350911599107</v>
      </c>
      <c r="E7877" s="8">
        <f t="shared" si="1"/>
        <v>0.1232452922</v>
      </c>
      <c r="F7877" s="8"/>
    </row>
    <row r="7878">
      <c r="A7878" s="10">
        <v>44825.166666666664</v>
      </c>
      <c r="B7878" s="11">
        <v>301.85</v>
      </c>
      <c r="C7878" s="11">
        <v>283.30935</v>
      </c>
      <c r="D7878" s="11">
        <v>0.065443127803583</v>
      </c>
      <c r="E7878" s="8">
        <f t="shared" si="1"/>
        <v>0.1182312533</v>
      </c>
      <c r="F7878" s="8"/>
    </row>
    <row r="7879">
      <c r="A7879" s="10">
        <v>44825.208333333336</v>
      </c>
      <c r="B7879" s="11">
        <v>291.66</v>
      </c>
      <c r="C7879" s="11">
        <v>272.11083</v>
      </c>
      <c r="D7879" s="11">
        <v>0.0718426752805097</v>
      </c>
      <c r="E7879" s="8">
        <f t="shared" si="1"/>
        <v>0.1121559691</v>
      </c>
      <c r="F7879" s="8"/>
    </row>
    <row r="7880">
      <c r="A7880" s="10">
        <v>44825.25</v>
      </c>
      <c r="B7880" s="11">
        <v>284.49</v>
      </c>
      <c r="C7880" s="11">
        <v>265.36528</v>
      </c>
      <c r="D7880" s="11">
        <v>0.072069413150055</v>
      </c>
      <c r="E7880" s="8">
        <f t="shared" si="1"/>
        <v>0.1039791663</v>
      </c>
      <c r="F7880" s="8"/>
    </row>
    <row r="7881">
      <c r="A7881" s="10">
        <v>44825.291666666664</v>
      </c>
      <c r="B7881" s="11">
        <v>279.53</v>
      </c>
      <c r="C7881" s="11">
        <v>260.81733</v>
      </c>
      <c r="D7881" s="11">
        <v>0.0717462677805955</v>
      </c>
      <c r="E7881" s="8">
        <f t="shared" si="1"/>
        <v>0.09594672012</v>
      </c>
      <c r="F7881" s="8"/>
    </row>
    <row r="7882">
      <c r="A7882" s="10">
        <v>44825.333333333336</v>
      </c>
      <c r="B7882" s="11">
        <v>280.19</v>
      </c>
      <c r="C7882" s="11">
        <v>258.76519</v>
      </c>
      <c r="D7882" s="11">
        <v>0.082796337482642</v>
      </c>
      <c r="E7882" s="8">
        <f t="shared" si="1"/>
        <v>0.08721378409</v>
      </c>
      <c r="F7882" s="8"/>
    </row>
    <row r="7883">
      <c r="A7883" s="10">
        <v>44825.375</v>
      </c>
      <c r="B7883" s="11">
        <v>279.23</v>
      </c>
      <c r="C7883" s="11">
        <v>260.3978</v>
      </c>
      <c r="D7883" s="11">
        <v>0.0723208875036578</v>
      </c>
      <c r="E7883" s="8">
        <f t="shared" si="1"/>
        <v>0.07843591668</v>
      </c>
      <c r="F7883" s="8"/>
    </row>
    <row r="7884">
      <c r="A7884" s="10">
        <v>44825.416666666664</v>
      </c>
      <c r="B7884" s="11">
        <v>278.23</v>
      </c>
      <c r="C7884" s="11">
        <v>265.58637</v>
      </c>
      <c r="D7884" s="11">
        <v>0.0476064716724733</v>
      </c>
      <c r="E7884" s="8">
        <f t="shared" si="1"/>
        <v>0.06909619242</v>
      </c>
      <c r="F7884" s="8"/>
    </row>
    <row r="7885">
      <c r="A7885" s="10">
        <v>44825.458333333336</v>
      </c>
      <c r="B7885" s="11">
        <v>285.32</v>
      </c>
      <c r="C7885" s="11">
        <v>273.50389</v>
      </c>
      <c r="D7885" s="11">
        <v>0.0432027127658037</v>
      </c>
      <c r="E7885" s="8">
        <f t="shared" si="1"/>
        <v>0.06112943496</v>
      </c>
      <c r="F7885" s="8"/>
    </row>
    <row r="7886">
      <c r="A7886" s="10">
        <v>44825.5</v>
      </c>
      <c r="B7886" s="11">
        <v>299.69</v>
      </c>
      <c r="C7886" s="11">
        <v>280.57544</v>
      </c>
      <c r="D7886" s="11">
        <v>0.0681262764837862</v>
      </c>
      <c r="E7886" s="8">
        <f t="shared" si="1"/>
        <v>0.05539647209</v>
      </c>
      <c r="F7886" s="8"/>
    </row>
    <row r="7887">
      <c r="A7887" s="10">
        <v>44825.541666666664</v>
      </c>
      <c r="B7887" s="11">
        <v>312.45</v>
      </c>
      <c r="C7887" s="11">
        <v>284.13832</v>
      </c>
      <c r="D7887" s="11">
        <v>0.0996404849581709</v>
      </c>
      <c r="E7887" s="8">
        <f t="shared" si="1"/>
        <v>0.05193274474</v>
      </c>
      <c r="F7887" s="8"/>
    </row>
    <row r="7888">
      <c r="A7888" s="10">
        <v>44825.583333333336</v>
      </c>
      <c r="B7888" s="11">
        <v>300.32</v>
      </c>
      <c r="C7888" s="11">
        <v>284.27561</v>
      </c>
      <c r="D7888" s="11">
        <v>0.0564395587788907</v>
      </c>
      <c r="E7888" s="8">
        <f t="shared" si="1"/>
        <v>0.0505461185</v>
      </c>
      <c r="F7888" s="8"/>
    </row>
    <row r="7889">
      <c r="A7889" s="10">
        <v>44825.625</v>
      </c>
      <c r="B7889" s="11">
        <v>286.06</v>
      </c>
      <c r="C7889" s="11">
        <v>284.35458</v>
      </c>
      <c r="D7889" s="11">
        <v>0.0059975119795855</v>
      </c>
      <c r="E7889" s="8">
        <f t="shared" si="1"/>
        <v>0.05046333033</v>
      </c>
      <c r="F7889" s="8"/>
    </row>
    <row r="7890">
      <c r="A7890" s="10">
        <v>44825.666666666664</v>
      </c>
      <c r="B7890" s="11">
        <v>283.95</v>
      </c>
      <c r="C7890" s="11">
        <v>284.65588</v>
      </c>
      <c r="D7890" s="11">
        <v>0.0024797660951182</v>
      </c>
      <c r="E7890" s="8">
        <f t="shared" si="1"/>
        <v>0.05020360232</v>
      </c>
      <c r="F7890" s="8"/>
    </row>
    <row r="7891">
      <c r="A7891" s="10">
        <v>44825.708333333336</v>
      </c>
      <c r="B7891" s="11">
        <v>296.26</v>
      </c>
      <c r="C7891" s="11">
        <v>287.22362</v>
      </c>
      <c r="D7891" s="11">
        <v>0.0314611312259068</v>
      </c>
      <c r="E7891" s="8">
        <f t="shared" si="1"/>
        <v>0.05061654076</v>
      </c>
      <c r="F7891" s="8"/>
    </row>
    <row r="7892">
      <c r="A7892" s="10">
        <v>44825.75</v>
      </c>
      <c r="B7892" s="11">
        <v>312.48</v>
      </c>
      <c r="C7892" s="11">
        <v>290.96545</v>
      </c>
      <c r="D7892" s="11">
        <v>0.0739419405293654</v>
      </c>
      <c r="E7892" s="8">
        <f t="shared" si="1"/>
        <v>0.0527366044</v>
      </c>
      <c r="F7892" s="8"/>
    </row>
    <row r="7893">
      <c r="A7893" s="10">
        <v>44825.791666666664</v>
      </c>
      <c r="B7893" s="11">
        <v>319.38</v>
      </c>
      <c r="C7893" s="11">
        <v>293.36987</v>
      </c>
      <c r="D7893" s="11">
        <v>0.088659854537891</v>
      </c>
      <c r="E7893" s="8">
        <f t="shared" si="1"/>
        <v>0.05591330293</v>
      </c>
      <c r="F7893" s="8"/>
    </row>
    <row r="7894">
      <c r="A7894" s="10">
        <v>44825.833333333336</v>
      </c>
      <c r="B7894" s="11">
        <v>325.95</v>
      </c>
      <c r="C7894" s="11">
        <v>294.34928</v>
      </c>
      <c r="D7894" s="11">
        <v>0.107357898072656</v>
      </c>
      <c r="E7894" s="8">
        <f t="shared" si="1"/>
        <v>0.06000150596</v>
      </c>
      <c r="F7894" s="8"/>
    </row>
    <row r="7895">
      <c r="A7895" s="10">
        <v>44825.875</v>
      </c>
      <c r="B7895" s="11">
        <v>329.06</v>
      </c>
      <c r="C7895" s="11">
        <v>296.29447</v>
      </c>
      <c r="D7895" s="11">
        <v>0.110584345364258</v>
      </c>
      <c r="E7895" s="8">
        <f t="shared" si="1"/>
        <v>0.06338596403</v>
      </c>
      <c r="F7895" s="8"/>
    </row>
    <row r="7896">
      <c r="A7896" s="10">
        <v>44825.916666666664</v>
      </c>
      <c r="B7896" s="11">
        <v>331.06</v>
      </c>
      <c r="C7896" s="11">
        <v>300.34768</v>
      </c>
      <c r="D7896" s="11">
        <v>0.102255892237955</v>
      </c>
      <c r="E7896" s="8">
        <f t="shared" si="1"/>
        <v>0.06646470585</v>
      </c>
      <c r="F7896" s="8"/>
    </row>
    <row r="7897">
      <c r="A7897" s="10">
        <v>44825.958333333336</v>
      </c>
      <c r="B7897" s="11">
        <v>333.56</v>
      </c>
      <c r="C7897" s="11">
        <v>306.09775</v>
      </c>
      <c r="D7897" s="11">
        <v>0.089717255353886</v>
      </c>
      <c r="E7897" s="8">
        <f t="shared" si="1"/>
        <v>0.06907509453</v>
      </c>
      <c r="F7897" s="8"/>
    </row>
    <row r="7898">
      <c r="A7898" s="10">
        <v>44826.0</v>
      </c>
      <c r="B7898" s="11">
        <v>352.34</v>
      </c>
      <c r="C7898" s="11">
        <v>327.75672</v>
      </c>
      <c r="D7898" s="11">
        <v>0.0750046558923338</v>
      </c>
      <c r="E7898" s="8">
        <f t="shared" si="1"/>
        <v>0.07190119641</v>
      </c>
      <c r="F7898" s="8"/>
    </row>
    <row r="7899">
      <c r="A7899" s="10">
        <v>44826.041666666664</v>
      </c>
      <c r="B7899" s="11">
        <v>374.47</v>
      </c>
      <c r="C7899" s="11">
        <v>328.25769</v>
      </c>
      <c r="D7899" s="11">
        <v>0.140780586130366</v>
      </c>
      <c r="E7899" s="8">
        <f t="shared" si="1"/>
        <v>0.07380323819</v>
      </c>
      <c r="F7899" s="8"/>
    </row>
    <row r="7900">
      <c r="A7900" s="10">
        <v>44826.083333333336</v>
      </c>
      <c r="B7900" s="11">
        <v>363.97</v>
      </c>
      <c r="C7900" s="11">
        <v>323.95783</v>
      </c>
      <c r="D7900" s="11">
        <v>0.123510427267647</v>
      </c>
      <c r="E7900" s="8">
        <f t="shared" si="1"/>
        <v>0.07450085706</v>
      </c>
      <c r="F7900" s="8"/>
    </row>
    <row r="7901">
      <c r="A7901" s="10">
        <v>44826.125</v>
      </c>
      <c r="B7901" s="11">
        <v>342.94</v>
      </c>
      <c r="C7901" s="11">
        <v>315.55744</v>
      </c>
      <c r="D7901" s="11">
        <v>0.0867752001030304</v>
      </c>
      <c r="E7901" s="8">
        <f t="shared" si="1"/>
        <v>0.0745733616</v>
      </c>
      <c r="F7901" s="8"/>
    </row>
    <row r="7902">
      <c r="A7902" s="10">
        <v>44826.166666666664</v>
      </c>
      <c r="B7902" s="11">
        <v>315.47</v>
      </c>
      <c r="C7902" s="11">
        <v>304.28647</v>
      </c>
      <c r="D7902" s="11">
        <v>0.036753293697219</v>
      </c>
      <c r="E7902" s="8">
        <f t="shared" si="1"/>
        <v>0.07337795185</v>
      </c>
      <c r="F7902" s="8"/>
    </row>
    <row r="7903">
      <c r="A7903" s="10">
        <v>44826.208333333336</v>
      </c>
      <c r="B7903" s="11">
        <v>297.23</v>
      </c>
      <c r="C7903" s="11">
        <v>292.52602</v>
      </c>
      <c r="D7903" s="11">
        <v>0.0160805524240202</v>
      </c>
      <c r="E7903" s="8">
        <f t="shared" si="1"/>
        <v>0.07105453006</v>
      </c>
      <c r="F7903" s="8"/>
    </row>
    <row r="7904">
      <c r="A7904" s="10">
        <v>44826.25</v>
      </c>
      <c r="B7904" s="11">
        <v>289.21</v>
      </c>
      <c r="C7904" s="11">
        <v>283.60508</v>
      </c>
      <c r="D7904" s="11">
        <v>0.0197631156677447</v>
      </c>
      <c r="E7904" s="8">
        <f t="shared" si="1"/>
        <v>0.068875101</v>
      </c>
      <c r="F7904" s="8"/>
    </row>
    <row r="7905">
      <c r="A7905" s="10">
        <v>44826.291666666664</v>
      </c>
      <c r="B7905" s="11">
        <v>286.4</v>
      </c>
      <c r="C7905" s="11">
        <v>278.66177</v>
      </c>
      <c r="D7905" s="11">
        <v>0.0277692558975706</v>
      </c>
      <c r="E7905" s="8">
        <f t="shared" si="1"/>
        <v>0.06704272551</v>
      </c>
      <c r="F7905" s="8"/>
    </row>
    <row r="7906">
      <c r="A7906" s="10">
        <v>44826.333333333336</v>
      </c>
      <c r="B7906" s="11">
        <v>291.04</v>
      </c>
      <c r="C7906" s="11">
        <v>277.59018</v>
      </c>
      <c r="D7906" s="11">
        <v>0.0484520742052188</v>
      </c>
      <c r="E7906" s="8">
        <f t="shared" si="1"/>
        <v>0.06561171454</v>
      </c>
      <c r="F7906" s="8"/>
    </row>
    <row r="7907">
      <c r="A7907" s="10">
        <v>44826.375</v>
      </c>
      <c r="B7907" s="11">
        <v>297.07</v>
      </c>
      <c r="C7907" s="11">
        <v>280.11769</v>
      </c>
      <c r="D7907" s="11">
        <v>0.0605185270519688</v>
      </c>
      <c r="E7907" s="8">
        <f t="shared" si="1"/>
        <v>0.06511994952</v>
      </c>
      <c r="F7907" s="8"/>
    </row>
    <row r="7908">
      <c r="A7908" s="10">
        <v>44826.416666666664</v>
      </c>
      <c r="B7908" s="11">
        <v>306.72</v>
      </c>
      <c r="C7908" s="11">
        <v>286.91533</v>
      </c>
      <c r="D7908" s="11">
        <v>0.0690261827417867</v>
      </c>
      <c r="E7908" s="8">
        <f t="shared" si="1"/>
        <v>0.06601243748</v>
      </c>
      <c r="F7908" s="8"/>
    </row>
    <row r="7909">
      <c r="A7909" s="10">
        <v>44826.458333333336</v>
      </c>
      <c r="B7909" s="11">
        <v>323.01</v>
      </c>
      <c r="C7909" s="11">
        <v>297.61535</v>
      </c>
      <c r="D7909" s="11">
        <v>0.0853270841036929</v>
      </c>
      <c r="E7909" s="8">
        <f t="shared" si="1"/>
        <v>0.06776761962</v>
      </c>
      <c r="F7909" s="8"/>
    </row>
    <row r="7910">
      <c r="A7910" s="10">
        <v>44826.5</v>
      </c>
      <c r="B7910" s="11">
        <v>335.95</v>
      </c>
      <c r="C7910" s="11">
        <v>308.85394</v>
      </c>
      <c r="D7910" s="11">
        <v>0.0877309837782868</v>
      </c>
      <c r="E7910" s="8">
        <f t="shared" si="1"/>
        <v>0.06858448242</v>
      </c>
      <c r="F7910" s="8"/>
    </row>
    <row r="7911">
      <c r="A7911" s="10">
        <v>44826.541666666664</v>
      </c>
      <c r="B7911" s="11">
        <v>339.91</v>
      </c>
      <c r="C7911" s="11">
        <v>317.90099</v>
      </c>
      <c r="D7911" s="11">
        <v>0.0692322788928718</v>
      </c>
      <c r="E7911" s="8">
        <f t="shared" si="1"/>
        <v>0.06731747383</v>
      </c>
      <c r="F7911" s="8"/>
    </row>
    <row r="7912">
      <c r="A7912" s="10">
        <v>44826.583333333336</v>
      </c>
      <c r="B7912" s="11">
        <v>324.83</v>
      </c>
      <c r="C7912" s="11">
        <v>324.53644</v>
      </c>
      <c r="D7912" s="11">
        <v>9.04551735392046E-4</v>
      </c>
      <c r="E7912" s="8">
        <f t="shared" si="1"/>
        <v>0.06500351521</v>
      </c>
      <c r="F7912" s="8"/>
    </row>
    <row r="7913">
      <c r="A7913" s="10">
        <v>44826.625</v>
      </c>
      <c r="B7913" s="11">
        <v>307.78</v>
      </c>
      <c r="C7913" s="11">
        <v>329.81734</v>
      </c>
      <c r="D7913" s="11">
        <v>0.0668168022942639</v>
      </c>
      <c r="E7913" s="8">
        <f t="shared" si="1"/>
        <v>0.0675376523</v>
      </c>
      <c r="F7913" s="8"/>
    </row>
    <row r="7914">
      <c r="A7914" s="10">
        <v>44826.666666666664</v>
      </c>
      <c r="B7914" s="11">
        <v>316.0</v>
      </c>
      <c r="C7914" s="11">
        <v>331.87498</v>
      </c>
      <c r="D7914" s="11">
        <v>0.0478342175719302</v>
      </c>
      <c r="E7914" s="8">
        <f t="shared" si="1"/>
        <v>0.06942742112</v>
      </c>
      <c r="F7914" s="8"/>
    </row>
    <row r="7915">
      <c r="A7915" s="10">
        <v>44826.708333333336</v>
      </c>
      <c r="B7915" s="11">
        <v>328.12</v>
      </c>
      <c r="C7915" s="11">
        <v>332.00141</v>
      </c>
      <c r="D7915" s="11">
        <v>0.0116909443246039</v>
      </c>
      <c r="E7915" s="8">
        <f t="shared" si="1"/>
        <v>0.06860366333</v>
      </c>
      <c r="F7915" s="8"/>
    </row>
    <row r="7916">
      <c r="A7916" s="10">
        <v>44826.75</v>
      </c>
      <c r="B7916" s="11">
        <v>339.07</v>
      </c>
      <c r="C7916" s="11">
        <v>330.10946</v>
      </c>
      <c r="D7916" s="11">
        <v>0.0271441478835534</v>
      </c>
      <c r="E7916" s="8">
        <f t="shared" si="1"/>
        <v>0.0666537553</v>
      </c>
      <c r="F7916" s="8"/>
    </row>
    <row r="7917">
      <c r="A7917" s="10">
        <v>44826.791666666664</v>
      </c>
      <c r="B7917" s="11">
        <v>344.06</v>
      </c>
      <c r="C7917" s="11">
        <v>326.92981</v>
      </c>
      <c r="D7917" s="11">
        <v>0.0523971491005975</v>
      </c>
      <c r="E7917" s="8">
        <f t="shared" si="1"/>
        <v>0.06514280924</v>
      </c>
      <c r="F7917" s="8"/>
    </row>
    <row r="7918">
      <c r="A7918" s="10">
        <v>44826.833333333336</v>
      </c>
      <c r="B7918" s="11">
        <v>346.14</v>
      </c>
      <c r="C7918" s="11">
        <v>323.83905</v>
      </c>
      <c r="D7918" s="11">
        <v>0.0688643015720309</v>
      </c>
      <c r="E7918" s="8">
        <f t="shared" si="1"/>
        <v>0.06353890939</v>
      </c>
      <c r="F7918" s="8"/>
    </row>
    <row r="7919">
      <c r="A7919" s="10">
        <v>44826.875</v>
      </c>
      <c r="B7919" s="11">
        <v>348.9</v>
      </c>
      <c r="C7919" s="11">
        <v>322.1117</v>
      </c>
      <c r="D7919" s="11">
        <v>0.083164628915994</v>
      </c>
      <c r="E7919" s="8">
        <f t="shared" si="1"/>
        <v>0.0623964212</v>
      </c>
      <c r="F7919" s="8"/>
    </row>
    <row r="7920">
      <c r="A7920" s="10">
        <v>44826.916666666664</v>
      </c>
      <c r="B7920" s="11">
        <v>348.6</v>
      </c>
      <c r="C7920" s="11">
        <v>322.96836</v>
      </c>
      <c r="D7920" s="11">
        <v>0.079362696705027</v>
      </c>
      <c r="E7920" s="8">
        <f t="shared" si="1"/>
        <v>0.06144253805</v>
      </c>
      <c r="F7920" s="8"/>
    </row>
    <row r="7921">
      <c r="A7921" s="10">
        <v>44826.958333333336</v>
      </c>
      <c r="B7921" s="11">
        <v>350.96</v>
      </c>
      <c r="C7921" s="11">
        <v>326.49504</v>
      </c>
      <c r="D7921" s="11">
        <v>0.0749321031033119</v>
      </c>
      <c r="E7921" s="8">
        <f t="shared" si="1"/>
        <v>0.06082649004</v>
      </c>
      <c r="F7921" s="8"/>
    </row>
    <row r="7922">
      <c r="A7922" s="10">
        <v>44827.0</v>
      </c>
      <c r="B7922" s="11">
        <v>369.17</v>
      </c>
      <c r="C7922" s="11">
        <v>346.97522</v>
      </c>
      <c r="D7922" s="11">
        <v>0.0639664699974829</v>
      </c>
      <c r="E7922" s="8">
        <f t="shared" si="1"/>
        <v>0.06036656563</v>
      </c>
      <c r="F7922" s="8"/>
    </row>
    <row r="7923">
      <c r="A7923" s="10">
        <v>44827.041666666664</v>
      </c>
      <c r="B7923" s="11">
        <v>386.1</v>
      </c>
      <c r="C7923" s="11">
        <v>336.91512</v>
      </c>
      <c r="D7923" s="11">
        <v>0.145985968216564</v>
      </c>
      <c r="E7923" s="8">
        <f t="shared" si="1"/>
        <v>0.06058345655</v>
      </c>
      <c r="F7923" s="8"/>
    </row>
    <row r="7924">
      <c r="A7924" s="10">
        <v>44827.083333333336</v>
      </c>
      <c r="B7924" s="11">
        <v>375.47</v>
      </c>
      <c r="C7924" s="11">
        <v>318.06284</v>
      </c>
      <c r="D7924" s="11">
        <v>0.180489993738344</v>
      </c>
      <c r="E7924" s="8">
        <f t="shared" si="1"/>
        <v>0.06295760516</v>
      </c>
      <c r="F7924" s="8"/>
    </row>
    <row r="7925">
      <c r="A7925" s="10">
        <v>44827.125</v>
      </c>
      <c r="B7925" s="11">
        <v>359.45</v>
      </c>
      <c r="C7925" s="11">
        <v>295.7454</v>
      </c>
      <c r="D7925" s="11">
        <v>0.215403519378492</v>
      </c>
      <c r="E7925" s="8">
        <f t="shared" si="1"/>
        <v>0.06831711846</v>
      </c>
      <c r="F7925" s="8"/>
    </row>
    <row r="7926">
      <c r="A7926" s="10">
        <v>44827.166666666664</v>
      </c>
      <c r="B7926" s="11">
        <v>350.34</v>
      </c>
      <c r="C7926" s="11">
        <v>274.96297</v>
      </c>
      <c r="D7926" s="11">
        <v>0.27413520446044</v>
      </c>
      <c r="E7926" s="8">
        <f t="shared" si="1"/>
        <v>0.07820803141</v>
      </c>
      <c r="F7926" s="8"/>
    </row>
    <row r="7927">
      <c r="A7927" s="10">
        <v>44827.208333333336</v>
      </c>
      <c r="B7927" s="11">
        <v>341.28</v>
      </c>
      <c r="C7927" s="11">
        <v>259.11207</v>
      </c>
      <c r="D7927" s="11">
        <v>0.317113479121215</v>
      </c>
      <c r="E7927" s="8">
        <f t="shared" si="1"/>
        <v>0.09075107002</v>
      </c>
      <c r="F7927" s="8"/>
    </row>
    <row r="7928">
      <c r="A7928" s="10">
        <v>44827.25</v>
      </c>
      <c r="B7928" s="11">
        <v>341.79</v>
      </c>
      <c r="C7928" s="11">
        <v>248.52647</v>
      </c>
      <c r="D7928" s="11">
        <v>0.375265982734153</v>
      </c>
      <c r="E7928" s="8">
        <f t="shared" si="1"/>
        <v>0.1055636895</v>
      </c>
      <c r="F7928" s="8"/>
    </row>
    <row r="7929">
      <c r="A7929" s="10">
        <v>44827.291666666664</v>
      </c>
      <c r="B7929" s="11">
        <v>333.34</v>
      </c>
      <c r="C7929" s="11">
        <v>241.4891</v>
      </c>
      <c r="D7929" s="11">
        <v>0.380352156681191</v>
      </c>
      <c r="E7929" s="8">
        <f t="shared" si="1"/>
        <v>0.1202546437</v>
      </c>
      <c r="F7929" s="8"/>
    </row>
    <row r="7930">
      <c r="A7930" s="10">
        <v>44827.333333333336</v>
      </c>
      <c r="B7930" s="11">
        <v>339.51</v>
      </c>
      <c r="C7930" s="11">
        <v>238.21704</v>
      </c>
      <c r="D7930" s="11">
        <v>0.425212906683753</v>
      </c>
      <c r="E7930" s="8">
        <f t="shared" si="1"/>
        <v>0.1359530117</v>
      </c>
      <c r="F7930" s="8"/>
    </row>
    <row r="7931">
      <c r="A7931" s="10">
        <v>44827.375</v>
      </c>
      <c r="B7931" s="11">
        <v>342.46</v>
      </c>
      <c r="C7931" s="11">
        <v>240.52601</v>
      </c>
      <c r="D7931" s="11">
        <v>0.423796120843645</v>
      </c>
      <c r="E7931" s="8">
        <f t="shared" si="1"/>
        <v>0.1510895781</v>
      </c>
      <c r="F7931" s="8"/>
    </row>
    <row r="7932">
      <c r="A7932" s="10">
        <v>44827.416666666664</v>
      </c>
      <c r="B7932" s="11">
        <v>351.12</v>
      </c>
      <c r="C7932" s="11">
        <v>248.67419</v>
      </c>
      <c r="D7932" s="11">
        <v>0.411968005203917</v>
      </c>
      <c r="E7932" s="8">
        <f t="shared" si="1"/>
        <v>0.1653788207</v>
      </c>
      <c r="F7932" s="8"/>
    </row>
    <row r="7933">
      <c r="A7933" s="10">
        <v>44827.458333333336</v>
      </c>
      <c r="B7933" s="11">
        <v>356.66</v>
      </c>
      <c r="C7933" s="11">
        <v>260.54369</v>
      </c>
      <c r="D7933" s="11">
        <v>0.368906688931902</v>
      </c>
      <c r="E7933" s="8">
        <f t="shared" si="1"/>
        <v>0.1771946376</v>
      </c>
      <c r="F7933" s="8"/>
    </row>
    <row r="7934">
      <c r="A7934" s="10">
        <v>44827.5</v>
      </c>
      <c r="B7934" s="11">
        <v>362.38</v>
      </c>
      <c r="C7934" s="11">
        <v>270.25655</v>
      </c>
      <c r="D7934" s="11">
        <v>0.340874069472136</v>
      </c>
      <c r="E7934" s="8">
        <f t="shared" si="1"/>
        <v>0.1877422661</v>
      </c>
      <c r="F7934" s="8"/>
    </row>
    <row r="7935">
      <c r="A7935" s="10">
        <v>44827.541666666664</v>
      </c>
      <c r="B7935" s="11">
        <v>362.76</v>
      </c>
      <c r="C7935" s="11">
        <v>272.83837</v>
      </c>
      <c r="D7935" s="11">
        <v>0.329578387380044</v>
      </c>
      <c r="E7935" s="8">
        <f t="shared" si="1"/>
        <v>0.1985900207</v>
      </c>
      <c r="F7935" s="8"/>
    </row>
    <row r="7936">
      <c r="A7936" s="10">
        <v>44827.583333333336</v>
      </c>
      <c r="B7936" s="11">
        <v>334.39</v>
      </c>
      <c r="C7936" s="11">
        <v>267.96074</v>
      </c>
      <c r="D7936" s="11">
        <v>0.247906689614306</v>
      </c>
      <c r="E7936" s="8">
        <f t="shared" si="1"/>
        <v>0.2088817764</v>
      </c>
      <c r="F7936" s="8"/>
    </row>
    <row r="7937">
      <c r="A7937" s="10">
        <v>44827.625</v>
      </c>
      <c r="B7937" s="11">
        <v>307.29</v>
      </c>
      <c r="C7937" s="11">
        <v>262.09105</v>
      </c>
      <c r="D7937" s="11">
        <v>0.172455144881902</v>
      </c>
      <c r="E7937" s="8">
        <f t="shared" si="1"/>
        <v>0.213283374</v>
      </c>
      <c r="F7937" s="8"/>
    </row>
    <row r="7938">
      <c r="A7938" s="10">
        <v>44827.666666666664</v>
      </c>
      <c r="B7938" s="11">
        <v>303.21</v>
      </c>
      <c r="C7938" s="11">
        <v>256.83288</v>
      </c>
      <c r="D7938" s="11">
        <v>0.180573141569724</v>
      </c>
      <c r="E7938" s="8">
        <f t="shared" si="1"/>
        <v>0.2188141625</v>
      </c>
      <c r="F7938" s="8"/>
    </row>
    <row r="7939">
      <c r="A7939" s="10">
        <v>44827.708333333336</v>
      </c>
      <c r="B7939" s="11">
        <v>288.92</v>
      </c>
      <c r="C7939" s="11">
        <v>253.92276</v>
      </c>
      <c r="D7939" s="11">
        <v>0.137826321673567</v>
      </c>
      <c r="E7939" s="8">
        <f t="shared" si="1"/>
        <v>0.2240698032</v>
      </c>
      <c r="F7939" s="8"/>
    </row>
    <row r="7940">
      <c r="A7940" s="10">
        <v>44827.75</v>
      </c>
      <c r="B7940" s="11">
        <v>282.63</v>
      </c>
      <c r="C7940" s="11">
        <v>252.8682</v>
      </c>
      <c r="D7940" s="11">
        <v>0.11769688715307</v>
      </c>
      <c r="E7940" s="8">
        <f t="shared" si="1"/>
        <v>0.227842834</v>
      </c>
      <c r="F7940" s="8"/>
    </row>
    <row r="7941">
      <c r="A7941" s="10">
        <v>44827.791666666664</v>
      </c>
      <c r="B7941" s="11">
        <v>286.75</v>
      </c>
      <c r="C7941" s="11">
        <v>250.95676</v>
      </c>
      <c r="D7941" s="11">
        <v>0.142627120305506</v>
      </c>
      <c r="E7941" s="8">
        <f t="shared" si="1"/>
        <v>0.2316024162</v>
      </c>
      <c r="F7941" s="8"/>
    </row>
    <row r="7942">
      <c r="A7942" s="10">
        <v>44827.833333333336</v>
      </c>
      <c r="B7942" s="11">
        <v>281.95</v>
      </c>
      <c r="C7942" s="11">
        <v>249.03343</v>
      </c>
      <c r="D7942" s="11">
        <v>0.132177314507534</v>
      </c>
      <c r="E7942" s="8">
        <f t="shared" si="1"/>
        <v>0.2342404584</v>
      </c>
      <c r="F7942" s="8"/>
    </row>
    <row r="7943">
      <c r="A7943" s="10">
        <v>44827.875</v>
      </c>
      <c r="B7943" s="11">
        <v>288.13</v>
      </c>
      <c r="C7943" s="11">
        <v>250.80562</v>
      </c>
      <c r="D7943" s="11">
        <v>0.148817957109573</v>
      </c>
      <c r="E7943" s="8">
        <f t="shared" si="1"/>
        <v>0.2369760137</v>
      </c>
      <c r="F7943" s="8"/>
    </row>
    <row r="7944">
      <c r="A7944" s="10">
        <v>44827.916666666664</v>
      </c>
      <c r="B7944" s="11">
        <v>293.55</v>
      </c>
      <c r="C7944" s="11">
        <v>257.65245</v>
      </c>
      <c r="D7944" s="11">
        <v>0.139325475073107</v>
      </c>
      <c r="E7944" s="8">
        <f t="shared" si="1"/>
        <v>0.2394744628</v>
      </c>
      <c r="F7944" s="8"/>
    </row>
    <row r="7945">
      <c r="A7945" s="10">
        <v>44827.958333333336</v>
      </c>
      <c r="B7945" s="11">
        <v>302.4</v>
      </c>
      <c r="C7945" s="11">
        <v>267.94981</v>
      </c>
      <c r="D7945" s="11">
        <v>0.128569563083474</v>
      </c>
      <c r="E7945" s="8">
        <f t="shared" si="1"/>
        <v>0.241709357</v>
      </c>
      <c r="F7945" s="8"/>
    </row>
    <row r="7946">
      <c r="A7946" s="10">
        <v>44828.0</v>
      </c>
      <c r="B7946" s="11">
        <v>330.39</v>
      </c>
      <c r="C7946" s="11">
        <v>321.40636</v>
      </c>
      <c r="D7946" s="11">
        <v>0.0279510337007642</v>
      </c>
      <c r="E7946" s="8">
        <f t="shared" si="1"/>
        <v>0.2402087138</v>
      </c>
      <c r="F7946" s="8"/>
    </row>
    <row r="7947">
      <c r="A7947" s="10">
        <v>44828.041666666664</v>
      </c>
      <c r="B7947" s="11">
        <v>363.62</v>
      </c>
      <c r="C7947" s="11">
        <v>308.7094</v>
      </c>
      <c r="D7947" s="11">
        <v>0.177871486906456</v>
      </c>
      <c r="E7947" s="8">
        <f t="shared" si="1"/>
        <v>0.2415372771</v>
      </c>
      <c r="F7947" s="8"/>
    </row>
    <row r="7948">
      <c r="A7948" s="10">
        <v>44828.083333333336</v>
      </c>
      <c r="B7948" s="11">
        <v>349.1</v>
      </c>
      <c r="C7948" s="11">
        <v>290.4223</v>
      </c>
      <c r="D7948" s="11">
        <v>0.202042680606826</v>
      </c>
      <c r="E7948" s="8">
        <f t="shared" si="1"/>
        <v>0.2424353057</v>
      </c>
      <c r="F7948" s="8"/>
    </row>
    <row r="7949">
      <c r="A7949" s="10">
        <v>44828.125</v>
      </c>
      <c r="B7949" s="11">
        <v>326.06</v>
      </c>
      <c r="C7949" s="11">
        <v>270.28372</v>
      </c>
      <c r="D7949" s="11">
        <v>0.206361966603093</v>
      </c>
      <c r="E7949" s="8">
        <f t="shared" si="1"/>
        <v>0.2420585743</v>
      </c>
      <c r="F7949" s="8"/>
    </row>
    <row r="7950">
      <c r="A7950" s="10">
        <v>44828.166666666664</v>
      </c>
      <c r="B7950" s="11">
        <v>306.98</v>
      </c>
      <c r="C7950" s="11">
        <v>251.56334</v>
      </c>
      <c r="D7950" s="11">
        <v>0.220289092997413</v>
      </c>
      <c r="E7950" s="8">
        <f t="shared" si="1"/>
        <v>0.2398149864</v>
      </c>
      <c r="F7950" s="8"/>
    </row>
    <row r="7951">
      <c r="A7951" s="10">
        <v>44828.208333333336</v>
      </c>
      <c r="B7951" s="11">
        <v>290.56</v>
      </c>
      <c r="C7951" s="11">
        <v>237.08866</v>
      </c>
      <c r="D7951" s="11">
        <v>0.225533098040201</v>
      </c>
      <c r="E7951" s="8">
        <f t="shared" si="1"/>
        <v>0.2359991372</v>
      </c>
      <c r="F7951" s="8"/>
    </row>
    <row r="7952">
      <c r="A7952" s="10">
        <v>44828.25</v>
      </c>
      <c r="B7952" s="11">
        <v>275.02</v>
      </c>
      <c r="C7952" s="11">
        <v>228.48004</v>
      </c>
      <c r="D7952" s="11">
        <v>0.203693766860334</v>
      </c>
      <c r="E7952" s="8">
        <f t="shared" si="1"/>
        <v>0.2288502948</v>
      </c>
      <c r="F7952" s="8"/>
    </row>
    <row r="7953">
      <c r="A7953" s="10">
        <v>44828.291666666664</v>
      </c>
      <c r="B7953" s="11">
        <v>263.62</v>
      </c>
      <c r="C7953" s="11">
        <v>224.12558</v>
      </c>
      <c r="D7953" s="11">
        <v>0.176215584138142</v>
      </c>
      <c r="E7953" s="8">
        <f t="shared" si="1"/>
        <v>0.2203446043</v>
      </c>
      <c r="F7953" s="8"/>
    </row>
    <row r="7954">
      <c r="A7954" s="10">
        <v>44828.333333333336</v>
      </c>
      <c r="B7954" s="11">
        <v>259.19</v>
      </c>
      <c r="C7954" s="11">
        <v>223.89761</v>
      </c>
      <c r="D7954" s="11">
        <v>0.157627363686463</v>
      </c>
      <c r="E7954" s="8">
        <f t="shared" si="1"/>
        <v>0.2091952067</v>
      </c>
      <c r="F7954" s="8"/>
    </row>
    <row r="7955">
      <c r="A7955" s="10">
        <v>44828.375</v>
      </c>
      <c r="B7955" s="11">
        <v>259.74</v>
      </c>
      <c r="C7955" s="11">
        <v>227.44541</v>
      </c>
      <c r="D7955" s="11">
        <v>0.141988312712048</v>
      </c>
      <c r="E7955" s="8">
        <f t="shared" si="1"/>
        <v>0.1974532147</v>
      </c>
      <c r="F7955" s="8"/>
    </row>
    <row r="7956">
      <c r="A7956" s="10">
        <v>44828.416666666664</v>
      </c>
      <c r="B7956" s="11">
        <v>264.55</v>
      </c>
      <c r="C7956" s="11">
        <v>234.40428</v>
      </c>
      <c r="D7956" s="11">
        <v>0.128605672217247</v>
      </c>
      <c r="E7956" s="8">
        <f t="shared" si="1"/>
        <v>0.1856464508</v>
      </c>
      <c r="F7956" s="8"/>
    </row>
    <row r="7957">
      <c r="A7957" s="10">
        <v>44828.458333333336</v>
      </c>
      <c r="B7957" s="11">
        <v>266.59</v>
      </c>
      <c r="C7957" s="11">
        <v>244.58716</v>
      </c>
      <c r="D7957" s="11">
        <v>0.0899590967898722</v>
      </c>
      <c r="E7957" s="8">
        <f t="shared" si="1"/>
        <v>0.1740236345</v>
      </c>
      <c r="F7957" s="8"/>
    </row>
    <row r="7958">
      <c r="A7958" s="10">
        <v>44828.5</v>
      </c>
      <c r="B7958" s="11">
        <v>269.22</v>
      </c>
      <c r="C7958" s="11">
        <v>255.64775</v>
      </c>
      <c r="D7958" s="11">
        <v>0.0530896516789215</v>
      </c>
      <c r="E7958" s="8">
        <f t="shared" si="1"/>
        <v>0.1620326171</v>
      </c>
      <c r="F7958" s="8"/>
    </row>
    <row r="7959">
      <c r="A7959" s="10">
        <v>44828.541666666664</v>
      </c>
      <c r="B7959" s="11">
        <v>281.04</v>
      </c>
      <c r="C7959" s="11">
        <v>265.89012</v>
      </c>
      <c r="D7959" s="11">
        <v>0.0569779727054167</v>
      </c>
      <c r="E7959" s="8">
        <f t="shared" si="1"/>
        <v>0.1506742664</v>
      </c>
      <c r="F7959" s="8"/>
    </row>
    <row r="7960">
      <c r="A7960" s="10">
        <v>44828.583333333336</v>
      </c>
      <c r="B7960" s="11">
        <v>275.89</v>
      </c>
      <c r="C7960" s="11">
        <v>276.44802</v>
      </c>
      <c r="D7960" s="11">
        <v>0.00201853498534733</v>
      </c>
      <c r="E7960" s="8">
        <f t="shared" si="1"/>
        <v>0.1404289267</v>
      </c>
      <c r="F7960" s="8"/>
    </row>
    <row r="7961">
      <c r="A7961" s="10">
        <v>44828.625</v>
      </c>
      <c r="B7961" s="11">
        <v>269.0</v>
      </c>
      <c r="C7961" s="11">
        <v>288.17295</v>
      </c>
      <c r="D7961" s="11">
        <v>0.0665327887298235</v>
      </c>
      <c r="E7961" s="8">
        <f t="shared" si="1"/>
        <v>0.1360154952</v>
      </c>
      <c r="F7961" s="8"/>
    </row>
    <row r="7962">
      <c r="A7962" s="10">
        <v>44828.666666666664</v>
      </c>
      <c r="B7962" s="11">
        <v>274.14</v>
      </c>
      <c r="C7962" s="11">
        <v>298.46724</v>
      </c>
      <c r="D7962" s="11">
        <v>0.0815072367741264</v>
      </c>
      <c r="E7962" s="8">
        <f t="shared" si="1"/>
        <v>0.1318877491</v>
      </c>
      <c r="F7962" s="8"/>
    </row>
    <row r="7963">
      <c r="A7963" s="10">
        <v>44828.708333333336</v>
      </c>
      <c r="B7963" s="11">
        <v>287.03</v>
      </c>
      <c r="C7963" s="11">
        <v>309.51272</v>
      </c>
      <c r="D7963" s="11">
        <v>0.072639082490697</v>
      </c>
      <c r="E7963" s="8">
        <f t="shared" si="1"/>
        <v>0.1291716142</v>
      </c>
      <c r="F7963" s="8"/>
    </row>
    <row r="7964">
      <c r="A7964" s="10">
        <v>44828.75</v>
      </c>
      <c r="B7964" s="11">
        <v>298.81</v>
      </c>
      <c r="C7964" s="11">
        <v>320.1862</v>
      </c>
      <c r="D7964" s="11">
        <v>0.0667617779904317</v>
      </c>
      <c r="E7964" s="8">
        <f t="shared" si="1"/>
        <v>0.1270493179</v>
      </c>
      <c r="F7964" s="8"/>
    </row>
    <row r="7965">
      <c r="A7965" s="10">
        <v>44828.791666666664</v>
      </c>
      <c r="B7965" s="11">
        <v>318.71</v>
      </c>
      <c r="C7965" s="11">
        <v>327.462</v>
      </c>
      <c r="D7965" s="11">
        <v>0.02672676524299</v>
      </c>
      <c r="E7965" s="8">
        <f t="shared" si="1"/>
        <v>0.1222201365</v>
      </c>
      <c r="F7965" s="8"/>
    </row>
    <row r="7966">
      <c r="A7966" s="10">
        <v>44828.833333333336</v>
      </c>
      <c r="B7966" s="11">
        <v>328.91</v>
      </c>
      <c r="C7966" s="11">
        <v>330.71901</v>
      </c>
      <c r="D7966" s="11">
        <v>0.00546993050082001</v>
      </c>
      <c r="E7966" s="8">
        <f t="shared" si="1"/>
        <v>0.1169406622</v>
      </c>
      <c r="F7966" s="8"/>
    </row>
    <row r="7967">
      <c r="A7967" s="10">
        <v>44828.875</v>
      </c>
      <c r="B7967" s="11">
        <v>331.7</v>
      </c>
      <c r="C7967" s="11">
        <v>331.69357</v>
      </c>
      <c r="D7967" s="12">
        <v>1.93853622184059E-5</v>
      </c>
      <c r="E7967" s="8">
        <f t="shared" si="1"/>
        <v>0.1107407217</v>
      </c>
      <c r="F7967" s="8"/>
    </row>
    <row r="7968">
      <c r="A7968" s="10">
        <v>44828.916666666664</v>
      </c>
      <c r="B7968" s="11">
        <v>330.22</v>
      </c>
      <c r="C7968" s="11">
        <v>331.56689</v>
      </c>
      <c r="D7968" s="11">
        <v>0.00406219692201466</v>
      </c>
      <c r="E7968" s="8">
        <f t="shared" si="1"/>
        <v>0.1051047517</v>
      </c>
      <c r="F7968" s="8"/>
    </row>
    <row r="7969">
      <c r="A7969" s="10">
        <v>44828.958333333336</v>
      </c>
      <c r="B7969" s="11">
        <v>335.23</v>
      </c>
      <c r="C7969" s="11">
        <v>330.97002</v>
      </c>
      <c r="D7969" s="11">
        <v>0.0128711960074209</v>
      </c>
      <c r="E7969" s="8">
        <f t="shared" si="1"/>
        <v>0.1002839864</v>
      </c>
      <c r="F7969" s="8"/>
    </row>
    <row r="7970">
      <c r="A7970" s="10">
        <v>44826.0</v>
      </c>
      <c r="B7970" s="11">
        <v>352.34</v>
      </c>
      <c r="C7970" s="11">
        <v>336.4799</v>
      </c>
      <c r="D7970" s="11">
        <v>0.0471353563764135</v>
      </c>
      <c r="E7970" s="8">
        <f t="shared" si="1"/>
        <v>0.1010833332</v>
      </c>
      <c r="F7970" s="8"/>
    </row>
    <row r="7971">
      <c r="A7971" s="10">
        <v>44826.041666666664</v>
      </c>
      <c r="B7971" s="11">
        <v>374.47</v>
      </c>
      <c r="C7971" s="11">
        <v>339.12682</v>
      </c>
      <c r="D7971" s="11">
        <v>0.104218180089678</v>
      </c>
      <c r="E7971" s="8">
        <f t="shared" si="1"/>
        <v>0.09801444544</v>
      </c>
      <c r="F7971" s="8"/>
    </row>
    <row r="7972">
      <c r="A7972" s="10">
        <v>44826.083333333336</v>
      </c>
      <c r="B7972" s="11">
        <v>363.97</v>
      </c>
      <c r="C7972" s="11">
        <v>335.8621</v>
      </c>
      <c r="D7972" s="11">
        <v>0.0836888115687957</v>
      </c>
      <c r="E7972" s="8">
        <f t="shared" si="1"/>
        <v>0.09308303423</v>
      </c>
      <c r="F7972" s="8"/>
    </row>
    <row r="7973">
      <c r="A7973" s="10">
        <v>44826.125</v>
      </c>
      <c r="B7973" s="11">
        <v>342.94</v>
      </c>
      <c r="C7973" s="11">
        <v>326.83001</v>
      </c>
      <c r="D7973" s="11">
        <v>0.0492916485851466</v>
      </c>
      <c r="E7973" s="8">
        <f t="shared" si="1"/>
        <v>0.08653843764</v>
      </c>
      <c r="F7973" s="8"/>
    </row>
    <row r="7974">
      <c r="A7974" s="10">
        <v>44826.166666666664</v>
      </c>
      <c r="B7974" s="11">
        <v>315.47</v>
      </c>
      <c r="C7974" s="11">
        <v>314.90481</v>
      </c>
      <c r="D7974" s="11">
        <v>0.00179479633861429</v>
      </c>
      <c r="E7974" s="8">
        <f t="shared" si="1"/>
        <v>0.07743450862</v>
      </c>
      <c r="F7974" s="8"/>
    </row>
    <row r="7975">
      <c r="A7975" s="10">
        <v>44826.208333333336</v>
      </c>
      <c r="B7975" s="11">
        <v>297.23</v>
      </c>
      <c r="C7975" s="11">
        <v>303.2121</v>
      </c>
      <c r="D7975" s="11">
        <v>0.0197290939246817</v>
      </c>
      <c r="E7975" s="8">
        <f t="shared" si="1"/>
        <v>0.06885934178</v>
      </c>
      <c r="F7975" s="8"/>
    </row>
    <row r="7976">
      <c r="A7976" s="10">
        <v>44826.25</v>
      </c>
      <c r="B7976" s="11">
        <v>289.21</v>
      </c>
      <c r="C7976" s="11">
        <v>294.9985</v>
      </c>
      <c r="D7976" s="11">
        <v>0.0196221336718661</v>
      </c>
      <c r="E7976" s="8">
        <f t="shared" si="1"/>
        <v>0.0611896904</v>
      </c>
      <c r="F7976" s="8"/>
    </row>
    <row r="7977">
      <c r="A7977" s="10">
        <v>44826.291666666664</v>
      </c>
      <c r="B7977" s="11">
        <v>286.4</v>
      </c>
      <c r="C7977" s="11">
        <v>290.72275</v>
      </c>
      <c r="D7977" s="11">
        <v>0.0148689774020094</v>
      </c>
      <c r="E7977" s="8">
        <f t="shared" si="1"/>
        <v>0.05446691511</v>
      </c>
      <c r="F7977" s="8"/>
    </row>
    <row r="7978">
      <c r="A7978" s="10">
        <v>44826.333333333336</v>
      </c>
      <c r="B7978" s="11">
        <v>291.04</v>
      </c>
      <c r="C7978" s="11">
        <v>290.12084</v>
      </c>
      <c r="D7978" s="11">
        <v>0.00316819708642796</v>
      </c>
      <c r="E7978" s="8">
        <f t="shared" si="1"/>
        <v>0.04803111651</v>
      </c>
      <c r="F7978" s="8"/>
    </row>
    <row r="7979">
      <c r="A7979" s="10">
        <v>44826.375</v>
      </c>
      <c r="B7979" s="11">
        <v>297.07</v>
      </c>
      <c r="C7979" s="11">
        <v>292.6227</v>
      </c>
      <c r="D7979" s="11">
        <v>0.0151980690493252</v>
      </c>
      <c r="E7979" s="8">
        <f t="shared" si="1"/>
        <v>0.04274818969</v>
      </c>
      <c r="F7979" s="8"/>
    </row>
    <row r="7980">
      <c r="A7980" s="10">
        <v>44826.416666666664</v>
      </c>
      <c r="B7980" s="11">
        <v>306.72</v>
      </c>
      <c r="C7980" s="11">
        <v>298.40725</v>
      </c>
      <c r="D7980" s="11">
        <v>0.0278570644647543</v>
      </c>
      <c r="E7980" s="8">
        <f t="shared" si="1"/>
        <v>0.03855033103</v>
      </c>
      <c r="F7980" s="8"/>
    </row>
    <row r="7981">
      <c r="A7981" s="10">
        <v>44826.458333333336</v>
      </c>
      <c r="B7981" s="11">
        <v>323.01</v>
      </c>
      <c r="C7981" s="11">
        <v>307.34557</v>
      </c>
      <c r="D7981" s="11">
        <v>0.0509668318954458</v>
      </c>
      <c r="E7981" s="8">
        <f t="shared" si="1"/>
        <v>0.03692565333</v>
      </c>
      <c r="F7981" s="8"/>
    </row>
    <row r="7982">
      <c r="A7982" s="10">
        <v>44826.5</v>
      </c>
      <c r="B7982" s="11">
        <v>335.95</v>
      </c>
      <c r="C7982" s="11">
        <v>315.913</v>
      </c>
      <c r="D7982" s="11">
        <v>0.0634256899842677</v>
      </c>
      <c r="E7982" s="8">
        <f t="shared" si="1"/>
        <v>0.03735632159</v>
      </c>
      <c r="F7982" s="8"/>
    </row>
    <row r="7983">
      <c r="A7983" s="10">
        <v>44826.541666666664</v>
      </c>
      <c r="B7983" s="11">
        <v>339.91</v>
      </c>
      <c r="C7983" s="11">
        <v>321.02112</v>
      </c>
      <c r="D7983" s="11">
        <v>0.0588399915868464</v>
      </c>
      <c r="E7983" s="8">
        <f t="shared" si="1"/>
        <v>0.03743390571</v>
      </c>
      <c r="F7983" s="8"/>
    </row>
    <row r="7984">
      <c r="A7984" s="10">
        <v>44826.583333333336</v>
      </c>
      <c r="B7984" s="11">
        <v>324.83</v>
      </c>
      <c r="C7984" s="11">
        <v>322.0169</v>
      </c>
      <c r="D7984" s="11">
        <v>0.0087358769058393</v>
      </c>
      <c r="E7984" s="8">
        <f t="shared" si="1"/>
        <v>0.03771379496</v>
      </c>
      <c r="F7984" s="8"/>
    </row>
    <row r="7985">
      <c r="A7985" s="10">
        <v>44826.625</v>
      </c>
      <c r="B7985" s="11">
        <v>307.78</v>
      </c>
      <c r="C7985" s="11">
        <v>321.28868</v>
      </c>
      <c r="D7985" s="11">
        <v>0.0420453033079161</v>
      </c>
      <c r="E7985" s="8">
        <f t="shared" si="1"/>
        <v>0.03669348306</v>
      </c>
      <c r="F7985" s="8"/>
    </row>
    <row r="7986">
      <c r="A7986" s="10">
        <v>44826.666666666664</v>
      </c>
      <c r="B7986" s="11">
        <v>316.0</v>
      </c>
      <c r="C7986" s="11">
        <v>318.69524</v>
      </c>
      <c r="D7986" s="11">
        <v>0.00845710779991572</v>
      </c>
      <c r="E7986" s="8">
        <f t="shared" si="1"/>
        <v>0.03364972769</v>
      </c>
      <c r="F7986" s="8"/>
    </row>
    <row r="7987">
      <c r="A7987" s="10">
        <v>44826.708333333336</v>
      </c>
      <c r="B7987" s="11">
        <v>328.12</v>
      </c>
      <c r="C7987" s="11">
        <v>316.15008</v>
      </c>
      <c r="D7987" s="11">
        <v>0.037861511849056</v>
      </c>
      <c r="E7987" s="8">
        <f t="shared" si="1"/>
        <v>0.03220066225</v>
      </c>
      <c r="F7987" s="8"/>
    </row>
    <row r="7988">
      <c r="A7988" s="10">
        <v>44826.75</v>
      </c>
      <c r="B7988" s="11">
        <v>339.07</v>
      </c>
      <c r="C7988" s="11">
        <v>313.46273</v>
      </c>
      <c r="D7988" s="11">
        <v>0.081691593766187</v>
      </c>
      <c r="E7988" s="8">
        <f t="shared" si="1"/>
        <v>0.0328227379</v>
      </c>
      <c r="F7988" s="8"/>
    </row>
    <row r="7989">
      <c r="A7989" s="10">
        <v>44826.791666666664</v>
      </c>
      <c r="B7989" s="11">
        <v>344.06</v>
      </c>
      <c r="C7989" s="11">
        <v>311.3744</v>
      </c>
      <c r="D7989" s="11">
        <v>0.104972020821236</v>
      </c>
      <c r="E7989" s="8">
        <f t="shared" si="1"/>
        <v>0.03608295689</v>
      </c>
      <c r="F7989" s="8"/>
    </row>
    <row r="7990">
      <c r="A7990" s="10">
        <v>44826.833333333336</v>
      </c>
      <c r="B7990" s="11">
        <v>346.14</v>
      </c>
      <c r="C7990" s="11">
        <v>311.08706</v>
      </c>
      <c r="D7990" s="11">
        <v>0.112678875167613</v>
      </c>
      <c r="E7990" s="13">
        <f t="shared" si="1"/>
        <v>0.04054999625</v>
      </c>
      <c r="F7990" s="8"/>
    </row>
    <row r="7991">
      <c r="A7991" s="10">
        <v>44826.875</v>
      </c>
      <c r="B7991" s="11">
        <v>348.9</v>
      </c>
      <c r="C7991" s="11">
        <v>313.64518</v>
      </c>
      <c r="D7991" s="11">
        <v>0.112403512784733</v>
      </c>
      <c r="E7991" s="8">
        <f t="shared" si="1"/>
        <v>0.04523266822</v>
      </c>
      <c r="F7991" s="8"/>
    </row>
    <row r="7992">
      <c r="A7992" s="10">
        <v>44826.916666666664</v>
      </c>
      <c r="B7992" s="11">
        <v>348.6</v>
      </c>
      <c r="C7992" s="11">
        <v>319.28597</v>
      </c>
      <c r="D7992" s="11">
        <v>0.0918112061109356</v>
      </c>
      <c r="E7992" s="8">
        <f t="shared" si="1"/>
        <v>0.04888887694</v>
      </c>
      <c r="F7992" s="8"/>
    </row>
    <row r="7993">
      <c r="A7993" s="10">
        <v>44826.958333333336</v>
      </c>
      <c r="B7993" s="11">
        <v>350.96</v>
      </c>
      <c r="C7993" s="11">
        <v>326.72547</v>
      </c>
      <c r="D7993" s="11">
        <v>0.0741739846605776</v>
      </c>
      <c r="E7993" s="8">
        <f t="shared" si="1"/>
        <v>0.0514431598</v>
      </c>
      <c r="F7993" s="8"/>
    </row>
    <row r="7994">
      <c r="A7994" s="10">
        <v>44827.0</v>
      </c>
      <c r="B7994" s="11">
        <v>369.17</v>
      </c>
      <c r="C7994" s="11">
        <v>346.71039</v>
      </c>
      <c r="D7994" s="11">
        <v>0.0647791662661162</v>
      </c>
      <c r="E7994" s="8">
        <f t="shared" si="1"/>
        <v>0.05217831855</v>
      </c>
      <c r="F7994" s="8"/>
    </row>
    <row r="7995">
      <c r="A7995" s="10">
        <v>44827.041666666664</v>
      </c>
      <c r="B7995" s="11">
        <v>386.1</v>
      </c>
      <c r="C7995" s="11">
        <v>338.39073</v>
      </c>
      <c r="D7995" s="11">
        <v>0.140988702616055</v>
      </c>
      <c r="E7995" s="8">
        <f t="shared" si="1"/>
        <v>0.05371042365</v>
      </c>
      <c r="F7995" s="8"/>
    </row>
    <row r="7996">
      <c r="A7996" s="10">
        <v>44827.083333333336</v>
      </c>
      <c r="B7996" s="11">
        <v>375.47</v>
      </c>
      <c r="C7996" s="11">
        <v>321.14145</v>
      </c>
      <c r="D7996" s="11">
        <v>0.169173272400682</v>
      </c>
      <c r="E7996" s="8">
        <f t="shared" si="1"/>
        <v>0.05727227619</v>
      </c>
      <c r="F7996" s="8"/>
    </row>
    <row r="7997">
      <c r="A7997" s="10">
        <v>44827.125</v>
      </c>
      <c r="B7997" s="11">
        <v>359.45</v>
      </c>
      <c r="C7997" s="11">
        <v>300.1266</v>
      </c>
      <c r="D7997" s="11">
        <v>0.19766125361764</v>
      </c>
      <c r="E7997" s="8">
        <f t="shared" si="1"/>
        <v>0.06345434306</v>
      </c>
      <c r="F7997" s="8"/>
    </row>
    <row r="7998">
      <c r="A7998" s="10">
        <v>44827.166666666664</v>
      </c>
      <c r="B7998" s="11">
        <v>350.34</v>
      </c>
      <c r="C7998" s="11">
        <v>280.4957</v>
      </c>
      <c r="D7998" s="11">
        <v>0.249003104147407</v>
      </c>
      <c r="E7998" s="8">
        <f t="shared" si="1"/>
        <v>0.07375468922</v>
      </c>
      <c r="F7998" s="8"/>
    </row>
    <row r="7999">
      <c r="A7999" s="10">
        <v>44827.208333333336</v>
      </c>
      <c r="B7999" s="11">
        <v>341.28</v>
      </c>
      <c r="C7999" s="11">
        <v>265.59311</v>
      </c>
      <c r="D7999" s="11">
        <v>0.284973092863741</v>
      </c>
      <c r="E7999" s="8">
        <f t="shared" si="1"/>
        <v>0.08480652251</v>
      </c>
      <c r="F7999" s="8"/>
    </row>
    <row r="8000">
      <c r="A8000" s="10">
        <v>44827.25</v>
      </c>
      <c r="B8000" s="11">
        <v>341.79</v>
      </c>
      <c r="C8000" s="11">
        <v>255.57632</v>
      </c>
      <c r="D8000" s="11">
        <v>0.337330469426901</v>
      </c>
      <c r="E8000" s="8">
        <f t="shared" si="1"/>
        <v>0.09804436983</v>
      </c>
      <c r="F8000" s="8"/>
    </row>
    <row r="8001">
      <c r="A8001" s="10">
        <v>44827.291666666664</v>
      </c>
      <c r="B8001" s="11">
        <v>333.34</v>
      </c>
      <c r="C8001" s="11">
        <v>248.55556</v>
      </c>
      <c r="D8001" s="11">
        <v>0.3411086036458</v>
      </c>
      <c r="E8001" s="8">
        <f t="shared" si="1"/>
        <v>0.1116376876</v>
      </c>
      <c r="F8001" s="8"/>
    </row>
    <row r="8002">
      <c r="A8002" s="10">
        <v>44827.333333333336</v>
      </c>
      <c r="B8002" s="11">
        <v>339.51</v>
      </c>
      <c r="C8002" s="11">
        <v>244.89492</v>
      </c>
      <c r="D8002" s="11">
        <v>0.386349704599834</v>
      </c>
      <c r="E8002" s="8">
        <f t="shared" si="1"/>
        <v>0.1276035837</v>
      </c>
      <c r="F8002" s="8"/>
    </row>
    <row r="8003">
      <c r="A8003" s="10">
        <v>44827.375</v>
      </c>
      <c r="B8003" s="11">
        <v>342.46</v>
      </c>
      <c r="C8003" s="11">
        <v>246.77231</v>
      </c>
      <c r="D8003" s="11">
        <v>0.387756997533475</v>
      </c>
      <c r="E8003" s="8">
        <f t="shared" si="1"/>
        <v>0.1431268724</v>
      </c>
      <c r="F8003" s="8"/>
    </row>
    <row r="8004">
      <c r="A8004" s="10">
        <v>44827.416666666664</v>
      </c>
      <c r="B8004" s="11">
        <v>351.12</v>
      </c>
      <c r="C8004" s="11">
        <v>254.55756</v>
      </c>
      <c r="D8004" s="11">
        <v>0.379334402796758</v>
      </c>
      <c r="E8004" s="8">
        <f t="shared" si="1"/>
        <v>0.1577717615</v>
      </c>
      <c r="F8004" s="8"/>
    </row>
    <row r="8005">
      <c r="A8005" s="10">
        <v>44827.458333333336</v>
      </c>
      <c r="B8005" s="11">
        <v>356.66</v>
      </c>
      <c r="C8005" s="11">
        <v>265.71</v>
      </c>
      <c r="D8005" s="11">
        <v>0.342290467050544</v>
      </c>
      <c r="E8005" s="8">
        <f t="shared" si="1"/>
        <v>0.1699102463</v>
      </c>
      <c r="F8005" s="8"/>
    </row>
    <row r="8006">
      <c r="A8006" s="10">
        <v>44827.5</v>
      </c>
      <c r="B8006" s="11">
        <v>362.38</v>
      </c>
      <c r="C8006" s="11">
        <v>274.02967</v>
      </c>
      <c r="D8006" s="11">
        <v>0.322411547625481</v>
      </c>
      <c r="E8006" s="8">
        <f t="shared" si="1"/>
        <v>0.1807013237</v>
      </c>
      <c r="F8006" s="8"/>
    </row>
    <row r="8007">
      <c r="A8007" s="10">
        <v>44827.541666666664</v>
      </c>
      <c r="B8007" s="11">
        <v>362.76</v>
      </c>
      <c r="C8007" s="11">
        <v>274.66096</v>
      </c>
      <c r="D8007" s="11">
        <v>0.32075559628132</v>
      </c>
      <c r="E8007" s="8">
        <f t="shared" si="1"/>
        <v>0.1916144739</v>
      </c>
      <c r="F8007" s="8"/>
    </row>
    <row r="8008">
      <c r="A8008" s="10">
        <v>44827.583333333336</v>
      </c>
      <c r="B8008" s="11">
        <v>334.39</v>
      </c>
      <c r="C8008" s="11">
        <v>267.551</v>
      </c>
      <c r="D8008" s="11">
        <v>0.249817791748115</v>
      </c>
      <c r="E8008" s="8">
        <f t="shared" si="1"/>
        <v>0.2016595537</v>
      </c>
      <c r="F8008" s="8"/>
    </row>
    <row r="8009">
      <c r="A8009" s="10">
        <v>44827.625</v>
      </c>
      <c r="B8009" s="11">
        <v>307.29</v>
      </c>
      <c r="C8009" s="11">
        <v>259.57917</v>
      </c>
      <c r="D8009" s="11">
        <v>0.183800687859507</v>
      </c>
      <c r="E8009" s="8">
        <f t="shared" si="1"/>
        <v>0.2075660281</v>
      </c>
      <c r="F8009" s="8"/>
    </row>
    <row r="8010">
      <c r="A8010" s="10">
        <v>44827.666666666664</v>
      </c>
      <c r="B8010" s="11">
        <v>303.21</v>
      </c>
      <c r="C8010" s="11">
        <v>252.79421</v>
      </c>
      <c r="D8010" s="11">
        <v>0.199434116786139</v>
      </c>
      <c r="E8010" s="8">
        <f t="shared" si="1"/>
        <v>0.2155234034</v>
      </c>
      <c r="F8010" s="8"/>
    </row>
    <row r="8011">
      <c r="A8011" s="10">
        <v>44827.708333333336</v>
      </c>
      <c r="B8011" s="11">
        <v>288.92</v>
      </c>
      <c r="C8011" s="11">
        <v>249.19176</v>
      </c>
      <c r="D8011" s="11">
        <v>0.159428385593488</v>
      </c>
      <c r="E8011" s="8">
        <f t="shared" si="1"/>
        <v>0.2205886898</v>
      </c>
      <c r="F8011" s="8"/>
    </row>
    <row r="8012">
      <c r="A8012" s="10">
        <v>44827.75</v>
      </c>
      <c r="B8012" s="11">
        <v>282.63</v>
      </c>
      <c r="C8012" s="11">
        <v>248.21561</v>
      </c>
      <c r="D8012" s="11">
        <v>0.13864716244075</v>
      </c>
      <c r="E8012" s="8">
        <f t="shared" si="1"/>
        <v>0.2229618385</v>
      </c>
      <c r="F8012" s="8"/>
    </row>
    <row r="8013">
      <c r="A8013" s="10">
        <v>44827.791666666664</v>
      </c>
      <c r="B8013" s="11">
        <v>286.75</v>
      </c>
      <c r="C8013" s="11">
        <v>247.02938</v>
      </c>
      <c r="D8013" s="11">
        <v>0.160793100804446</v>
      </c>
      <c r="E8013" s="8">
        <f t="shared" si="1"/>
        <v>0.2252877169</v>
      </c>
      <c r="F8013" s="8"/>
    </row>
    <row r="8014">
      <c r="A8014" s="10">
        <v>44827.833333333336</v>
      </c>
      <c r="B8014" s="11">
        <v>281.95</v>
      </c>
      <c r="C8014" s="11">
        <v>246.29299</v>
      </c>
      <c r="D8014" s="11">
        <v>0.144774766021558</v>
      </c>
      <c r="E8014" s="8">
        <f t="shared" si="1"/>
        <v>0.2266250457</v>
      </c>
      <c r="F8014" s="8"/>
    </row>
    <row r="8015">
      <c r="A8015" s="10">
        <v>44827.875</v>
      </c>
      <c r="B8015" s="11">
        <v>288.13</v>
      </c>
      <c r="C8015" s="11">
        <v>249.5959</v>
      </c>
      <c r="D8015" s="11">
        <v>0.154385949448688</v>
      </c>
      <c r="E8015" s="8">
        <f t="shared" si="1"/>
        <v>0.2283743138</v>
      </c>
      <c r="F8015" s="8"/>
    </row>
    <row r="8016">
      <c r="A8016" s="10">
        <v>44827.916666666664</v>
      </c>
      <c r="B8016" s="11">
        <v>293.55</v>
      </c>
      <c r="C8016" s="11">
        <v>258.19458</v>
      </c>
      <c r="D8016" s="11">
        <v>0.136933238490134</v>
      </c>
      <c r="E8016" s="8">
        <f t="shared" si="1"/>
        <v>0.2302543985</v>
      </c>
      <c r="F8016" s="8"/>
    </row>
    <row r="8017">
      <c r="A8017" s="10">
        <v>44827.958333333336</v>
      </c>
      <c r="B8017" s="11">
        <v>302.4</v>
      </c>
      <c r="C8017" s="11">
        <v>270.26301</v>
      </c>
      <c r="D8017" s="11">
        <v>0.118910057280868</v>
      </c>
      <c r="E8017" s="8">
        <f t="shared" si="1"/>
        <v>0.2321184016</v>
      </c>
      <c r="F8017" s="8"/>
    </row>
    <row r="8018">
      <c r="A8018" s="10">
        <v>44828.0</v>
      </c>
      <c r="B8018" s="11">
        <v>330.39</v>
      </c>
      <c r="C8018" s="11">
        <v>319.57522</v>
      </c>
      <c r="D8018" s="11">
        <v>0.0338411094577357</v>
      </c>
      <c r="E8018" s="8">
        <f t="shared" si="1"/>
        <v>0.2308293159</v>
      </c>
      <c r="F8018" s="8"/>
    </row>
    <row r="8019">
      <c r="A8019" s="10">
        <v>44828.041666666664</v>
      </c>
      <c r="B8019" s="11">
        <v>363.62</v>
      </c>
      <c r="C8019" s="11">
        <v>307.78107</v>
      </c>
      <c r="D8019" s="11">
        <v>0.181424185704468</v>
      </c>
      <c r="E8019" s="8">
        <f t="shared" si="1"/>
        <v>0.2325141277</v>
      </c>
      <c r="F8019" s="8"/>
    </row>
    <row r="8020">
      <c r="A8020" s="10">
        <v>44828.083333333336</v>
      </c>
      <c r="B8020" s="11">
        <v>349.1</v>
      </c>
      <c r="C8020" s="11">
        <v>289.87726</v>
      </c>
      <c r="D8020" s="11">
        <v>0.204302814232479</v>
      </c>
      <c r="E8020" s="8">
        <f t="shared" si="1"/>
        <v>0.2339778586</v>
      </c>
      <c r="F8020" s="8"/>
    </row>
    <row r="8021">
      <c r="A8021" s="10">
        <v>44828.125</v>
      </c>
      <c r="B8021" s="11">
        <v>326.06</v>
      </c>
      <c r="C8021" s="11">
        <v>269.72788</v>
      </c>
      <c r="D8021" s="11">
        <v>0.208847969294089</v>
      </c>
      <c r="E8021" s="8">
        <f t="shared" si="1"/>
        <v>0.2344439717</v>
      </c>
      <c r="F8021" s="8"/>
    </row>
    <row r="8022">
      <c r="A8022" s="10">
        <v>44828.166666666664</v>
      </c>
      <c r="B8022" s="11">
        <v>306.98</v>
      </c>
      <c r="C8022" s="11">
        <v>251.17702</v>
      </c>
      <c r="D8022" s="11">
        <v>0.222165944957862</v>
      </c>
      <c r="E8022" s="8">
        <f t="shared" si="1"/>
        <v>0.2333257567</v>
      </c>
      <c r="F8022" s="8"/>
    </row>
    <row r="8023">
      <c r="A8023" s="10">
        <v>44828.208333333336</v>
      </c>
      <c r="B8023" s="11">
        <v>290.56</v>
      </c>
      <c r="C8023" s="11">
        <v>237.20225</v>
      </c>
      <c r="D8023" s="11">
        <v>0.224946222053121</v>
      </c>
      <c r="E8023" s="8">
        <f t="shared" si="1"/>
        <v>0.2308246371</v>
      </c>
      <c r="F8023" s="8"/>
    </row>
    <row r="8024">
      <c r="A8024" s="10">
        <v>44828.25</v>
      </c>
      <c r="B8024" s="11">
        <v>275.02</v>
      </c>
      <c r="C8024" s="11">
        <v>228.83666</v>
      </c>
      <c r="D8024" s="11">
        <v>0.201817925501971</v>
      </c>
      <c r="E8024" s="8">
        <f t="shared" si="1"/>
        <v>0.2251782811</v>
      </c>
      <c r="F8024" s="8"/>
    </row>
    <row r="8025">
      <c r="A8025" s="10">
        <v>44828.291666666664</v>
      </c>
      <c r="B8025" s="11">
        <v>263.62</v>
      </c>
      <c r="C8025" s="11">
        <v>223.90872</v>
      </c>
      <c r="D8025" s="11">
        <v>0.177354772069618</v>
      </c>
      <c r="E8025" s="8">
        <f t="shared" si="1"/>
        <v>0.2183552048</v>
      </c>
      <c r="F8025" s="8"/>
    </row>
    <row r="8026">
      <c r="A8026" s="10">
        <v>44828.333333333336</v>
      </c>
      <c r="B8026" s="11">
        <v>259.19</v>
      </c>
      <c r="C8026" s="11">
        <v>222.69561</v>
      </c>
      <c r="D8026" s="11">
        <v>0.163875659695312</v>
      </c>
      <c r="E8026" s="8">
        <f t="shared" si="1"/>
        <v>0.2090854529</v>
      </c>
      <c r="F8026" s="8"/>
    </row>
    <row r="8027">
      <c r="A8027" s="10">
        <v>44828.375</v>
      </c>
      <c r="B8027" s="11">
        <v>259.74</v>
      </c>
      <c r="C8027" s="11">
        <v>225.65032</v>
      </c>
      <c r="D8027" s="11">
        <v>0.151073040800474</v>
      </c>
      <c r="E8027" s="8">
        <f t="shared" si="1"/>
        <v>0.1992236214</v>
      </c>
      <c r="F8027" s="8"/>
    </row>
    <row r="8028">
      <c r="A8028" s="10">
        <v>44828.416666666664</v>
      </c>
      <c r="B8028" s="11">
        <v>264.55</v>
      </c>
      <c r="C8028" s="11">
        <v>232.53563</v>
      </c>
      <c r="D8028" s="11">
        <v>0.137675116712221</v>
      </c>
      <c r="E8028" s="8">
        <f t="shared" si="1"/>
        <v>0.1891544845</v>
      </c>
      <c r="F8028" s="8"/>
    </row>
    <row r="8029">
      <c r="A8029" s="10">
        <v>44828.458333333336</v>
      </c>
      <c r="B8029" s="11">
        <v>266.59</v>
      </c>
      <c r="C8029" s="11">
        <v>242.88337</v>
      </c>
      <c r="D8029" s="11">
        <v>0.0976049945288553</v>
      </c>
      <c r="E8029" s="8">
        <f t="shared" si="1"/>
        <v>0.1789592565</v>
      </c>
      <c r="F8029" s="8"/>
    </row>
    <row r="8030">
      <c r="A8030" s="10">
        <v>44828.5</v>
      </c>
      <c r="B8030" s="11">
        <v>269.22</v>
      </c>
      <c r="C8030" s="11">
        <v>253.96651</v>
      </c>
      <c r="D8030" s="11">
        <v>0.0600610293065807</v>
      </c>
      <c r="E8030" s="8">
        <f t="shared" si="1"/>
        <v>0.1680279849</v>
      </c>
      <c r="F8030" s="8"/>
    </row>
    <row r="8031">
      <c r="A8031" s="10">
        <v>44828.541666666664</v>
      </c>
      <c r="B8031" s="11">
        <v>281.04</v>
      </c>
      <c r="C8031" s="11">
        <v>263.89741</v>
      </c>
      <c r="D8031" s="11">
        <v>0.06495929611435</v>
      </c>
      <c r="E8031" s="8">
        <f t="shared" si="1"/>
        <v>0.1573698057</v>
      </c>
      <c r="F8031" s="8"/>
    </row>
    <row r="8032">
      <c r="A8032" s="10">
        <v>44828.583333333336</v>
      </c>
      <c r="B8032" s="11">
        <v>275.89</v>
      </c>
      <c r="C8032" s="11">
        <v>273.70335</v>
      </c>
      <c r="D8032" s="11">
        <v>0.00798912399135774</v>
      </c>
      <c r="E8032" s="8">
        <f t="shared" si="1"/>
        <v>0.1472936112</v>
      </c>
      <c r="F8032" s="8"/>
    </row>
    <row r="8033">
      <c r="A8033" s="10">
        <v>44828.625</v>
      </c>
      <c r="B8033" s="11">
        <v>269.0</v>
      </c>
      <c r="C8033" s="11">
        <v>284.40359</v>
      </c>
      <c r="D8033" s="11">
        <v>0.0541610251825583</v>
      </c>
      <c r="E8033" s="8">
        <f t="shared" si="1"/>
        <v>0.1418919586</v>
      </c>
      <c r="F8033" s="8"/>
    </row>
    <row r="8034">
      <c r="A8034" s="10">
        <v>44828.666666666664</v>
      </c>
      <c r="B8034" s="11">
        <v>274.14</v>
      </c>
      <c r="C8034" s="11">
        <v>293.78461</v>
      </c>
      <c r="D8034" s="11">
        <v>0.0668673896838912</v>
      </c>
      <c r="E8034" s="8">
        <f t="shared" si="1"/>
        <v>0.136368345</v>
      </c>
      <c r="F8034" s="8"/>
    </row>
    <row r="8035">
      <c r="A8035" s="10">
        <v>44828.708333333336</v>
      </c>
      <c r="B8035" s="11">
        <v>287.03</v>
      </c>
      <c r="C8035" s="11">
        <v>304.1795</v>
      </c>
      <c r="D8035" s="11">
        <v>0.0563795390550646</v>
      </c>
      <c r="E8035" s="8">
        <f t="shared" si="1"/>
        <v>0.132074643</v>
      </c>
      <c r="F8035" s="8"/>
    </row>
    <row r="8036">
      <c r="A8036" s="10">
        <v>44828.75</v>
      </c>
      <c r="B8036" s="11">
        <v>298.81</v>
      </c>
      <c r="C8036" s="11">
        <v>314.35772</v>
      </c>
      <c r="D8036" s="11">
        <v>0.0494586867470599</v>
      </c>
      <c r="E8036" s="8">
        <f t="shared" si="1"/>
        <v>0.1283584565</v>
      </c>
      <c r="F8036" s="8"/>
    </row>
    <row r="8037">
      <c r="A8037" s="10">
        <v>44828.791666666664</v>
      </c>
      <c r="B8037" s="11">
        <v>318.71</v>
      </c>
      <c r="C8037" s="11">
        <v>320.95292</v>
      </c>
      <c r="D8037" s="11">
        <v>0.00698831467244487</v>
      </c>
      <c r="E8037" s="8">
        <f t="shared" si="1"/>
        <v>0.1219499238</v>
      </c>
      <c r="F8037" s="8"/>
    </row>
    <row r="8038">
      <c r="A8038" s="10">
        <v>44828.833333333336</v>
      </c>
      <c r="B8038" s="11">
        <v>328.91</v>
      </c>
      <c r="C8038" s="11">
        <v>323.40056</v>
      </c>
      <c r="D8038" s="11">
        <v>0.0170359630793466</v>
      </c>
      <c r="E8038" s="8">
        <f t="shared" si="1"/>
        <v>0.1166274737</v>
      </c>
      <c r="F8038" s="8"/>
    </row>
    <row r="8039">
      <c r="A8039" s="10">
        <v>44828.875</v>
      </c>
      <c r="B8039" s="11">
        <v>331.7</v>
      </c>
      <c r="C8039" s="11">
        <v>324.04996</v>
      </c>
      <c r="D8039" s="11">
        <v>0.023607594335145</v>
      </c>
      <c r="E8039" s="8">
        <f t="shared" si="1"/>
        <v>0.1111783755</v>
      </c>
      <c r="F8039" s="8"/>
    </row>
    <row r="8040">
      <c r="A8040" s="10">
        <v>44828.916666666664</v>
      </c>
      <c r="B8040" s="11">
        <v>330.22</v>
      </c>
      <c r="C8040" s="11">
        <v>324.36127</v>
      </c>
      <c r="D8040" s="11">
        <v>0.0180623599112188</v>
      </c>
      <c r="E8040" s="8">
        <f t="shared" si="1"/>
        <v>0.1062254223</v>
      </c>
      <c r="F8040" s="8"/>
    </row>
    <row r="8041">
      <c r="A8041" s="10">
        <v>44828.958333333336</v>
      </c>
      <c r="B8041" s="11">
        <v>335.23</v>
      </c>
      <c r="C8041" s="11">
        <v>324.76434</v>
      </c>
      <c r="D8041" s="11">
        <v>0.0322253976529566</v>
      </c>
      <c r="E8041" s="8">
        <f t="shared" si="1"/>
        <v>0.1026135614</v>
      </c>
      <c r="F8041" s="8"/>
    </row>
    <row r="8042">
      <c r="A8042" s="10">
        <v>44829.0</v>
      </c>
      <c r="B8042" s="11">
        <v>357.76</v>
      </c>
      <c r="C8042" s="11">
        <v>347.61611</v>
      </c>
      <c r="D8042" s="11">
        <v>0.0291813000266299</v>
      </c>
      <c r="E8042" s="8">
        <f t="shared" si="1"/>
        <v>0.1024194027</v>
      </c>
      <c r="F8042" s="8"/>
    </row>
    <row r="8043">
      <c r="A8043" s="10">
        <v>44829.041666666664</v>
      </c>
      <c r="B8043" s="11">
        <v>374.31</v>
      </c>
      <c r="C8043" s="11">
        <v>341.25784</v>
      </c>
      <c r="D8043" s="11">
        <v>0.096853921363389</v>
      </c>
      <c r="E8043" s="8">
        <f t="shared" si="1"/>
        <v>0.09889564171</v>
      </c>
      <c r="F8043" s="8"/>
    </row>
    <row r="8044">
      <c r="A8044" s="10">
        <v>44829.083333333336</v>
      </c>
      <c r="B8044" s="11">
        <v>352.53</v>
      </c>
      <c r="C8044" s="11">
        <v>328.80435</v>
      </c>
      <c r="D8044" s="11">
        <v>0.0721573482832571</v>
      </c>
      <c r="E8044" s="8">
        <f t="shared" si="1"/>
        <v>0.09338958063</v>
      </c>
      <c r="F8044" s="8"/>
    </row>
    <row r="8045">
      <c r="A8045" s="10">
        <v>44829.125</v>
      </c>
      <c r="B8045" s="11">
        <v>323.38</v>
      </c>
      <c r="C8045" s="11">
        <v>312.92721</v>
      </c>
      <c r="D8045" s="11">
        <v>0.0334032633339874</v>
      </c>
      <c r="E8045" s="8">
        <f t="shared" si="1"/>
        <v>0.08607938454</v>
      </c>
      <c r="F8045" s="8"/>
    </row>
    <row r="8046">
      <c r="A8046" s="10">
        <v>44829.166666666664</v>
      </c>
      <c r="B8046" s="11">
        <v>300.05</v>
      </c>
      <c r="C8046" s="11">
        <v>296.34649</v>
      </c>
      <c r="D8046" s="11">
        <v>0.0124972291725135</v>
      </c>
      <c r="E8046" s="8">
        <f t="shared" si="1"/>
        <v>0.07734318805</v>
      </c>
      <c r="F8046" s="8"/>
    </row>
    <row r="8047">
      <c r="A8047" s="10">
        <v>44829.208333333336</v>
      </c>
      <c r="B8047" s="11">
        <v>290.06</v>
      </c>
      <c r="C8047" s="11">
        <v>282.02278</v>
      </c>
      <c r="D8047" s="11">
        <v>0.0284984780307462</v>
      </c>
      <c r="E8047" s="8">
        <f t="shared" si="1"/>
        <v>0.06915786539</v>
      </c>
      <c r="F8047" s="8"/>
    </row>
    <row r="8048">
      <c r="A8048" s="10">
        <v>44829.25</v>
      </c>
      <c r="B8048" s="11">
        <v>285.3</v>
      </c>
      <c r="C8048" s="11">
        <v>271.89496</v>
      </c>
      <c r="D8048" s="11">
        <v>0.0493022746725426</v>
      </c>
      <c r="E8048" s="8">
        <f t="shared" si="1"/>
        <v>0.0628030466</v>
      </c>
      <c r="F8048" s="8"/>
    </row>
    <row r="8049">
      <c r="A8049" s="10">
        <v>44829.291666666664</v>
      </c>
      <c r="B8049" s="11">
        <v>283.08</v>
      </c>
      <c r="C8049" s="11">
        <v>265.44056</v>
      </c>
      <c r="D8049" s="11">
        <v>0.0664534463007461</v>
      </c>
      <c r="E8049" s="8">
        <f t="shared" si="1"/>
        <v>0.05818215803</v>
      </c>
      <c r="F8049" s="8"/>
    </row>
    <row r="8050">
      <c r="A8050" s="10">
        <v>44829.333333333336</v>
      </c>
      <c r="B8050" s="11">
        <v>287.62</v>
      </c>
      <c r="C8050" s="11">
        <v>263.09558</v>
      </c>
      <c r="D8050" s="11">
        <v>0.093214868908098</v>
      </c>
      <c r="E8050" s="8">
        <f t="shared" si="1"/>
        <v>0.05523795841</v>
      </c>
      <c r="F8050" s="8"/>
    </row>
    <row r="8051">
      <c r="A8051" s="10">
        <v>44829.375</v>
      </c>
      <c r="B8051" s="11">
        <v>297.39</v>
      </c>
      <c r="C8051" s="11">
        <v>265.32449</v>
      </c>
      <c r="D8051" s="11">
        <v>0.12085394001888</v>
      </c>
      <c r="E8051" s="8">
        <f t="shared" si="1"/>
        <v>0.05397882921</v>
      </c>
      <c r="F8051" s="8"/>
    </row>
    <row r="8052">
      <c r="A8052" s="10">
        <v>44829.416666666664</v>
      </c>
      <c r="B8052" s="11">
        <v>315.22</v>
      </c>
      <c r="C8052" s="11">
        <v>271.89592</v>
      </c>
      <c r="D8052" s="11">
        <v>0.159340677123805</v>
      </c>
      <c r="E8052" s="8">
        <f t="shared" si="1"/>
        <v>0.0548815609</v>
      </c>
      <c r="F8052" s="8"/>
    </row>
    <row r="8053">
      <c r="A8053" s="10">
        <v>44829.458333333336</v>
      </c>
      <c r="B8053" s="11">
        <v>327.64</v>
      </c>
      <c r="C8053" s="11">
        <v>281.85351</v>
      </c>
      <c r="D8053" s="11">
        <v>0.162447826177506</v>
      </c>
      <c r="E8053" s="8">
        <f t="shared" si="1"/>
        <v>0.05758334555</v>
      </c>
      <c r="F8053" s="8"/>
    </row>
    <row r="8054">
      <c r="A8054" s="10">
        <v>44829.5</v>
      </c>
      <c r="B8054" s="11">
        <v>338.48</v>
      </c>
      <c r="C8054" s="11">
        <v>291.72522</v>
      </c>
      <c r="D8054" s="11">
        <v>0.160269927982229</v>
      </c>
      <c r="E8054" s="8">
        <f t="shared" si="1"/>
        <v>0.06175871633</v>
      </c>
      <c r="F8054" s="8"/>
    </row>
    <row r="8055">
      <c r="A8055" s="10">
        <v>44829.541666666664</v>
      </c>
      <c r="B8055" s="11">
        <v>348.38</v>
      </c>
      <c r="C8055" s="11">
        <v>298.66223</v>
      </c>
      <c r="D8055" s="11">
        <v>0.166468220638411</v>
      </c>
      <c r="E8055" s="8">
        <f t="shared" si="1"/>
        <v>0.06598825485</v>
      </c>
      <c r="F8055" s="8"/>
    </row>
    <row r="8056">
      <c r="A8056" s="10">
        <v>44829.583333333336</v>
      </c>
      <c r="B8056" s="11">
        <v>331.3</v>
      </c>
      <c r="C8056" s="11">
        <v>302.77302</v>
      </c>
      <c r="D8056" s="11">
        <v>0.0942190291592032</v>
      </c>
      <c r="E8056" s="8">
        <f t="shared" si="1"/>
        <v>0.06958116756</v>
      </c>
      <c r="F8056" s="8"/>
    </row>
    <row r="8057">
      <c r="A8057" s="10">
        <v>44829.625</v>
      </c>
      <c r="B8057" s="11">
        <v>316.07</v>
      </c>
      <c r="C8057" s="11">
        <v>306.41408</v>
      </c>
      <c r="D8057" s="11">
        <v>0.0315126511157711</v>
      </c>
      <c r="E8057" s="8">
        <f t="shared" si="1"/>
        <v>0.06863748531</v>
      </c>
      <c r="F8057" s="8"/>
    </row>
    <row r="8058">
      <c r="A8058" s="10">
        <v>44829.666666666664</v>
      </c>
      <c r="B8058" s="11">
        <v>315.74</v>
      </c>
      <c r="C8058" s="11">
        <v>308.58277</v>
      </c>
      <c r="D8058" s="11">
        <v>0.0231938743695898</v>
      </c>
      <c r="E8058" s="8">
        <f t="shared" si="1"/>
        <v>0.06681775551</v>
      </c>
      <c r="F8058" s="8"/>
    </row>
    <row r="8059">
      <c r="A8059" s="10">
        <v>44829.708333333336</v>
      </c>
      <c r="B8059" s="11">
        <v>319.06</v>
      </c>
      <c r="C8059" s="11">
        <v>311.0115</v>
      </c>
      <c r="D8059" s="11">
        <v>0.0258784643011592</v>
      </c>
      <c r="E8059" s="8">
        <f t="shared" si="1"/>
        <v>0.06554687739</v>
      </c>
      <c r="F8059" s="8"/>
    </row>
    <row r="8060">
      <c r="A8060" s="10">
        <v>44829.75</v>
      </c>
      <c r="B8060" s="11">
        <v>328.6</v>
      </c>
      <c r="C8060" s="11">
        <v>313.09765</v>
      </c>
      <c r="D8060" s="11">
        <v>0.0495128277072665</v>
      </c>
      <c r="E8060" s="8">
        <f t="shared" si="1"/>
        <v>0.06554913326</v>
      </c>
      <c r="F8060" s="8"/>
    </row>
    <row r="8061">
      <c r="A8061" s="10">
        <v>44829.791666666664</v>
      </c>
      <c r="B8061" s="11">
        <v>327.46</v>
      </c>
      <c r="C8061" s="11">
        <v>313.43737</v>
      </c>
      <c r="D8061" s="11">
        <v>0.0447382199512457</v>
      </c>
      <c r="E8061" s="8">
        <f t="shared" si="1"/>
        <v>0.06712204598</v>
      </c>
      <c r="F8061" s="8"/>
    </row>
    <row r="8062">
      <c r="A8062" s="10">
        <v>44829.833333333336</v>
      </c>
      <c r="B8062" s="11">
        <v>313.39</v>
      </c>
      <c r="C8062" s="11">
        <v>312.55374</v>
      </c>
      <c r="D8062" s="11">
        <v>0.00267557188725363</v>
      </c>
      <c r="E8062" s="8">
        <f t="shared" si="1"/>
        <v>0.06652369635</v>
      </c>
      <c r="F8062" s="8"/>
    </row>
    <row r="8063">
      <c r="A8063" s="10">
        <v>44829.875</v>
      </c>
      <c r="B8063" s="11">
        <v>305.19</v>
      </c>
      <c r="C8063" s="11">
        <v>312.49156</v>
      </c>
      <c r="D8063" s="11">
        <v>0.0233656230587475</v>
      </c>
      <c r="E8063" s="8">
        <f t="shared" si="1"/>
        <v>0.06651361421</v>
      </c>
      <c r="F8063" s="8"/>
    </row>
    <row r="8064">
      <c r="A8064" s="10">
        <v>44829.916666666664</v>
      </c>
      <c r="B8064" s="11">
        <v>303.88</v>
      </c>
      <c r="C8064" s="11">
        <v>314.49651</v>
      </c>
      <c r="D8064" s="11">
        <v>0.033757163155801</v>
      </c>
      <c r="E8064" s="8">
        <f t="shared" si="1"/>
        <v>0.06716756435</v>
      </c>
      <c r="F8064" s="8"/>
    </row>
    <row r="8065">
      <c r="A8065" s="10">
        <v>44829.958333333336</v>
      </c>
      <c r="B8065" s="11">
        <v>303.71</v>
      </c>
      <c r="C8065" s="11">
        <v>318.35255</v>
      </c>
      <c r="D8065" s="11">
        <v>0.045994762724533</v>
      </c>
      <c r="E8065" s="8">
        <f t="shared" si="1"/>
        <v>0.06774128789</v>
      </c>
      <c r="F8065" s="8"/>
    </row>
    <row r="8066">
      <c r="A8066" s="10">
        <v>44827.0</v>
      </c>
      <c r="B8066" s="11">
        <v>369.17</v>
      </c>
      <c r="C8066" s="11">
        <v>352.62516</v>
      </c>
      <c r="D8066" s="11">
        <v>0.0469190570519699</v>
      </c>
      <c r="E8066" s="8">
        <f t="shared" si="1"/>
        <v>0.0684803611</v>
      </c>
      <c r="F8066" s="8"/>
    </row>
    <row r="8067">
      <c r="A8067" s="10">
        <v>44827.041666666664</v>
      </c>
      <c r="B8067" s="11">
        <v>386.1</v>
      </c>
      <c r="C8067" s="11">
        <v>350.18247</v>
      </c>
      <c r="D8067" s="11">
        <v>0.102568041170079</v>
      </c>
      <c r="E8067" s="8">
        <f t="shared" si="1"/>
        <v>0.06871844943</v>
      </c>
      <c r="F8067" s="8"/>
    </row>
    <row r="8068">
      <c r="A8068" s="10">
        <v>44827.083333333336</v>
      </c>
      <c r="B8068" s="11">
        <v>375.47</v>
      </c>
      <c r="C8068" s="11">
        <v>339.46105</v>
      </c>
      <c r="D8068" s="11">
        <v>0.106076823835901</v>
      </c>
      <c r="E8068" s="8">
        <f t="shared" si="1"/>
        <v>0.07013176091</v>
      </c>
      <c r="F8068" s="8"/>
    </row>
    <row r="8069">
      <c r="A8069" s="10">
        <v>44827.125</v>
      </c>
      <c r="B8069" s="11">
        <v>359.45</v>
      </c>
      <c r="C8069" s="11">
        <v>323.77172</v>
      </c>
      <c r="D8069" s="11">
        <v>0.110195788563621</v>
      </c>
      <c r="E8069" s="8">
        <f t="shared" si="1"/>
        <v>0.07333144946</v>
      </c>
      <c r="F8069" s="8"/>
    </row>
    <row r="8070">
      <c r="A8070" s="10">
        <v>44827.166666666664</v>
      </c>
      <c r="B8070" s="11">
        <v>350.34</v>
      </c>
      <c r="C8070" s="11">
        <v>307.81458</v>
      </c>
      <c r="D8070" s="11">
        <v>0.138152715183276</v>
      </c>
      <c r="E8070" s="8">
        <f t="shared" si="1"/>
        <v>0.07856709471</v>
      </c>
      <c r="F8070" s="8"/>
    </row>
    <row r="8071">
      <c r="A8071" s="10">
        <v>44827.208333333336</v>
      </c>
      <c r="B8071" s="11">
        <v>341.28</v>
      </c>
      <c r="C8071" s="11">
        <v>294.57778</v>
      </c>
      <c r="D8071" s="11">
        <v>0.158539520530027</v>
      </c>
      <c r="E8071" s="8">
        <f t="shared" si="1"/>
        <v>0.08398547148</v>
      </c>
      <c r="F8071" s="8"/>
    </row>
    <row r="8072">
      <c r="A8072" s="10">
        <v>44827.25</v>
      </c>
      <c r="B8072" s="11">
        <v>341.79</v>
      </c>
      <c r="C8072" s="11">
        <v>284.75826</v>
      </c>
      <c r="D8072" s="11">
        <v>0.20028124908475</v>
      </c>
      <c r="E8072" s="8">
        <f t="shared" si="1"/>
        <v>0.09027626208</v>
      </c>
      <c r="F8072" s="8"/>
    </row>
    <row r="8073">
      <c r="A8073" s="10">
        <v>44827.291666666664</v>
      </c>
      <c r="B8073" s="11">
        <v>333.34</v>
      </c>
      <c r="C8073" s="11">
        <v>276.8334</v>
      </c>
      <c r="D8073" s="11">
        <v>0.204117711229931</v>
      </c>
      <c r="E8073" s="8">
        <f t="shared" si="1"/>
        <v>0.09601227312</v>
      </c>
      <c r="F8073" s="8"/>
    </row>
    <row r="8074">
      <c r="A8074" s="10">
        <v>44827.333333333336</v>
      </c>
      <c r="B8074" s="11">
        <v>339.51</v>
      </c>
      <c r="C8074" s="11">
        <v>271.43671</v>
      </c>
      <c r="D8074" s="11">
        <v>0.250788811874414</v>
      </c>
      <c r="E8074" s="8">
        <f t="shared" si="1"/>
        <v>0.1025778541</v>
      </c>
      <c r="F8074" s="8"/>
    </row>
    <row r="8075">
      <c r="A8075" s="10">
        <v>44827.375</v>
      </c>
      <c r="B8075" s="11">
        <v>342.46</v>
      </c>
      <c r="C8075" s="11">
        <v>270.8957</v>
      </c>
      <c r="D8075" s="11">
        <v>0.264176581614252</v>
      </c>
      <c r="E8075" s="8">
        <f t="shared" si="1"/>
        <v>0.1085496308</v>
      </c>
      <c r="F8075" s="8"/>
    </row>
    <row r="8076">
      <c r="A8076" s="10">
        <v>44827.416666666664</v>
      </c>
      <c r="B8076" s="11">
        <v>351.12</v>
      </c>
      <c r="C8076" s="11">
        <v>275.97499</v>
      </c>
      <c r="D8076" s="11">
        <v>0.272289202728116</v>
      </c>
      <c r="E8076" s="8">
        <f t="shared" si="1"/>
        <v>0.1132558194</v>
      </c>
      <c r="F8076" s="8"/>
    </row>
    <row r="8077">
      <c r="A8077" s="10">
        <v>44827.458333333336</v>
      </c>
      <c r="B8077" s="11">
        <v>356.66</v>
      </c>
      <c r="C8077" s="11">
        <v>285.09502</v>
      </c>
      <c r="D8077" s="11">
        <v>0.251021501533068</v>
      </c>
      <c r="E8077" s="8">
        <f t="shared" si="1"/>
        <v>0.1169463892</v>
      </c>
      <c r="F8077" s="8"/>
    </row>
    <row r="8078">
      <c r="A8078" s="10">
        <v>44827.5</v>
      </c>
      <c r="B8078" s="11">
        <v>362.38</v>
      </c>
      <c r="C8078" s="11">
        <v>292.63098</v>
      </c>
      <c r="D8078" s="11">
        <v>0.238351455474741</v>
      </c>
      <c r="E8078" s="8">
        <f t="shared" si="1"/>
        <v>0.1201997862</v>
      </c>
      <c r="F8078" s="8"/>
    </row>
    <row r="8079">
      <c r="A8079" s="10">
        <v>44827.541666666664</v>
      </c>
      <c r="B8079" s="11">
        <v>362.76</v>
      </c>
      <c r="C8079" s="11">
        <v>293.97926</v>
      </c>
      <c r="D8079" s="11">
        <v>0.233964600087774</v>
      </c>
      <c r="E8079" s="8">
        <f t="shared" si="1"/>
        <v>0.1230121353</v>
      </c>
      <c r="F8079" s="8"/>
    </row>
    <row r="8080">
      <c r="A8080" s="10">
        <v>44827.583333333336</v>
      </c>
      <c r="B8080" s="11">
        <v>334.39</v>
      </c>
      <c r="C8080" s="11">
        <v>288.17891</v>
      </c>
      <c r="D8080" s="11">
        <v>0.160355558288425</v>
      </c>
      <c r="E8080" s="8">
        <f t="shared" si="1"/>
        <v>0.125767824</v>
      </c>
      <c r="F8080" s="8"/>
    </row>
    <row r="8081">
      <c r="A8081" s="10">
        <v>44827.625</v>
      </c>
      <c r="B8081" s="11">
        <v>307.29</v>
      </c>
      <c r="C8081" s="11">
        <v>280.86386</v>
      </c>
      <c r="D8081" s="11">
        <v>0.09408878735769</v>
      </c>
      <c r="E8081" s="8">
        <f t="shared" si="1"/>
        <v>0.128375163</v>
      </c>
      <c r="F8081" s="8"/>
    </row>
    <row r="8082">
      <c r="A8082" s="10">
        <v>44827.666666666664</v>
      </c>
      <c r="B8082" s="11">
        <v>303.21</v>
      </c>
      <c r="C8082" s="11">
        <v>274.01726</v>
      </c>
      <c r="D8082" s="11">
        <v>0.106536135716414</v>
      </c>
      <c r="E8082" s="8">
        <f t="shared" si="1"/>
        <v>0.1318477573</v>
      </c>
      <c r="F8082" s="8"/>
    </row>
    <row r="8083">
      <c r="A8083" s="10">
        <v>44827.708333333336</v>
      </c>
      <c r="B8083" s="11">
        <v>288.92</v>
      </c>
      <c r="C8083" s="11">
        <v>269.66196</v>
      </c>
      <c r="D8083" s="11">
        <v>0.0714154862628751</v>
      </c>
      <c r="E8083" s="8">
        <f t="shared" si="1"/>
        <v>0.1337451332</v>
      </c>
      <c r="F8083" s="8"/>
    </row>
    <row r="8084">
      <c r="A8084" s="10">
        <v>44827.75</v>
      </c>
      <c r="B8084" s="11">
        <v>282.63</v>
      </c>
      <c r="C8084" s="11">
        <v>267.16699</v>
      </c>
      <c r="D8084" s="11">
        <v>0.0578776966420888</v>
      </c>
      <c r="E8084" s="8">
        <f t="shared" si="1"/>
        <v>0.1340936694</v>
      </c>
      <c r="F8084" s="8"/>
    </row>
    <row r="8085">
      <c r="A8085" s="10">
        <v>44827.791666666664</v>
      </c>
      <c r="B8085" s="11">
        <v>286.75</v>
      </c>
      <c r="C8085" s="11">
        <v>264.94649</v>
      </c>
      <c r="D8085" s="11">
        <v>0.0822940134062543</v>
      </c>
      <c r="E8085" s="8">
        <f t="shared" si="1"/>
        <v>0.1356584941</v>
      </c>
      <c r="F8085" s="8"/>
    </row>
    <row r="8086">
      <c r="A8086" s="10">
        <v>44827.833333333336</v>
      </c>
      <c r="B8086" s="11">
        <v>281.95</v>
      </c>
      <c r="C8086" s="11">
        <v>264.04372</v>
      </c>
      <c r="D8086" s="11">
        <v>0.0678155875095229</v>
      </c>
      <c r="E8086" s="8">
        <f t="shared" si="1"/>
        <v>0.1383726614</v>
      </c>
      <c r="F8086" s="8"/>
    </row>
    <row r="8087">
      <c r="A8087" s="10">
        <v>44827.875</v>
      </c>
      <c r="B8087" s="11">
        <v>288.13</v>
      </c>
      <c r="C8087" s="11">
        <v>267.56058</v>
      </c>
      <c r="D8087" s="11">
        <v>0.0768776177716462</v>
      </c>
      <c r="E8087" s="8">
        <f t="shared" si="1"/>
        <v>0.1406023279</v>
      </c>
      <c r="F8087" s="8"/>
    </row>
    <row r="8088">
      <c r="A8088" s="10">
        <v>44827.916666666664</v>
      </c>
      <c r="B8088" s="11">
        <v>293.55</v>
      </c>
      <c r="C8088" s="11">
        <v>276.44927</v>
      </c>
      <c r="D8088" s="11">
        <v>0.061858474070125</v>
      </c>
      <c r="E8088" s="8">
        <f t="shared" si="1"/>
        <v>0.1417732158</v>
      </c>
      <c r="F8088" s="8"/>
    </row>
    <row r="8089">
      <c r="A8089" s="10">
        <v>44827.958333333336</v>
      </c>
      <c r="B8089" s="11">
        <v>302.4</v>
      </c>
      <c r="C8089" s="11">
        <v>288.79722</v>
      </c>
      <c r="D8089" s="11">
        <v>0.0471014921819538</v>
      </c>
      <c r="E8089" s="8">
        <f t="shared" si="1"/>
        <v>0.1418193295</v>
      </c>
      <c r="F8089" s="8"/>
    </row>
    <row r="8090">
      <c r="A8090" s="10">
        <v>44828.0</v>
      </c>
      <c r="B8090" s="11">
        <v>330.39</v>
      </c>
      <c r="C8090" s="11">
        <v>327.36732</v>
      </c>
      <c r="D8090" s="11">
        <v>0.00923329793578656</v>
      </c>
      <c r="E8090" s="8">
        <f t="shared" si="1"/>
        <v>0.1402490896</v>
      </c>
      <c r="F8090" s="8"/>
    </row>
    <row r="8091">
      <c r="A8091" s="10">
        <v>44828.041666666664</v>
      </c>
      <c r="B8091" s="11">
        <v>363.62</v>
      </c>
      <c r="C8091" s="11">
        <v>316.7828</v>
      </c>
      <c r="D8091" s="11">
        <v>0.147852724327204</v>
      </c>
      <c r="E8091" s="8">
        <f t="shared" si="1"/>
        <v>0.1421359514</v>
      </c>
      <c r="F8091" s="8"/>
    </row>
    <row r="8092">
      <c r="A8092" s="10">
        <v>44828.083333333336</v>
      </c>
      <c r="B8092" s="11">
        <v>349.1</v>
      </c>
      <c r="C8092" s="11">
        <v>299.56516</v>
      </c>
      <c r="D8092" s="11">
        <v>0.165355811069618</v>
      </c>
      <c r="E8092" s="8">
        <f t="shared" si="1"/>
        <v>0.1446059092</v>
      </c>
      <c r="F8092" s="8"/>
    </row>
    <row r="8093">
      <c r="A8093" s="10">
        <v>44828.125</v>
      </c>
      <c r="B8093" s="11">
        <v>326.06</v>
      </c>
      <c r="C8093" s="11">
        <v>279.26562</v>
      </c>
      <c r="D8093" s="11">
        <v>0.167562265630835</v>
      </c>
      <c r="E8093" s="8">
        <f t="shared" si="1"/>
        <v>0.1469961791</v>
      </c>
      <c r="F8093" s="8"/>
    </row>
    <row r="8094">
      <c r="A8094" s="10">
        <v>44828.166666666664</v>
      </c>
      <c r="B8094" s="11">
        <v>306.98</v>
      </c>
      <c r="C8094" s="11">
        <v>260.1411</v>
      </c>
      <c r="D8094" s="11">
        <v>0.180051902602087</v>
      </c>
      <c r="E8094" s="8">
        <f t="shared" si="1"/>
        <v>0.1487419785</v>
      </c>
      <c r="F8094" s="8"/>
    </row>
    <row r="8095">
      <c r="A8095" s="10">
        <v>44828.208333333336</v>
      </c>
      <c r="B8095" s="11">
        <v>290.56</v>
      </c>
      <c r="C8095" s="11">
        <v>245.53894</v>
      </c>
      <c r="D8095" s="11">
        <v>0.183356090076791</v>
      </c>
      <c r="E8095" s="8">
        <f t="shared" si="1"/>
        <v>0.1497760023</v>
      </c>
      <c r="F8095" s="8"/>
    </row>
    <row r="8096">
      <c r="A8096" s="10">
        <v>44828.25</v>
      </c>
      <c r="B8096" s="11">
        <v>275.02</v>
      </c>
      <c r="C8096" s="11">
        <v>236.68741</v>
      </c>
      <c r="D8096" s="11">
        <v>0.1619544951715</v>
      </c>
      <c r="E8096" s="8">
        <f t="shared" si="1"/>
        <v>0.1481790542</v>
      </c>
      <c r="F8096" s="8"/>
    </row>
    <row r="8097">
      <c r="A8097" s="10">
        <v>44828.291666666664</v>
      </c>
      <c r="B8097" s="11">
        <v>263.62</v>
      </c>
      <c r="C8097" s="11">
        <v>231.45216</v>
      </c>
      <c r="D8097" s="11">
        <v>0.138982673568481</v>
      </c>
      <c r="E8097" s="8">
        <f t="shared" si="1"/>
        <v>0.1454650943</v>
      </c>
      <c r="F8097" s="8"/>
    </row>
    <row r="8098">
      <c r="A8098" s="10">
        <v>44828.333333333336</v>
      </c>
      <c r="B8098" s="11">
        <v>259.19</v>
      </c>
      <c r="C8098" s="11">
        <v>229.75775</v>
      </c>
      <c r="D8098" s="11">
        <v>0.128101228358999</v>
      </c>
      <c r="E8098" s="8">
        <f t="shared" si="1"/>
        <v>0.1403531116</v>
      </c>
      <c r="F8098" s="8"/>
    </row>
    <row r="8099">
      <c r="A8099" s="10">
        <v>44828.375</v>
      </c>
      <c r="B8099" s="11">
        <v>259.74</v>
      </c>
      <c r="C8099" s="11">
        <v>231.89694</v>
      </c>
      <c r="D8099" s="11">
        <v>0.120066526104225</v>
      </c>
      <c r="E8099" s="8">
        <f t="shared" si="1"/>
        <v>0.134348526</v>
      </c>
      <c r="F8099" s="8"/>
    </row>
    <row r="8100">
      <c r="A8100" s="10">
        <v>44828.416666666664</v>
      </c>
      <c r="B8100" s="11">
        <v>264.55</v>
      </c>
      <c r="C8100" s="11">
        <v>237.71593</v>
      </c>
      <c r="D8100" s="11">
        <v>0.112882927113887</v>
      </c>
      <c r="E8100" s="8">
        <f t="shared" si="1"/>
        <v>0.1277065978</v>
      </c>
      <c r="F8100" s="8"/>
    </row>
    <row r="8101">
      <c r="A8101" s="10">
        <v>44828.458333333336</v>
      </c>
      <c r="B8101" s="11">
        <v>266.59</v>
      </c>
      <c r="C8101" s="11">
        <v>247.0817</v>
      </c>
      <c r="D8101" s="11">
        <v>0.0789548558229928</v>
      </c>
      <c r="E8101" s="8">
        <f t="shared" si="1"/>
        <v>0.1205371543</v>
      </c>
      <c r="F8101" s="8"/>
    </row>
    <row r="8102">
      <c r="A8102" s="10">
        <v>44828.5</v>
      </c>
      <c r="B8102" s="11">
        <v>269.22</v>
      </c>
      <c r="C8102" s="11">
        <v>257.37678</v>
      </c>
      <c r="D8102" s="11">
        <v>0.0460151067240798</v>
      </c>
      <c r="E8102" s="8">
        <f t="shared" si="1"/>
        <v>0.1125231397</v>
      </c>
      <c r="F8102" s="8"/>
    </row>
    <row r="8103">
      <c r="A8103" s="10">
        <v>44828.541666666664</v>
      </c>
      <c r="B8103" s="11">
        <v>281.04</v>
      </c>
      <c r="C8103" s="11">
        <v>266.07711</v>
      </c>
      <c r="D8103" s="11">
        <v>0.0562351643100754</v>
      </c>
      <c r="E8103" s="8">
        <f t="shared" si="1"/>
        <v>0.1051177466</v>
      </c>
      <c r="F8103" s="8"/>
    </row>
    <row r="8104">
      <c r="A8104" s="10">
        <v>44828.583333333336</v>
      </c>
      <c r="B8104" s="11">
        <v>275.89</v>
      </c>
      <c r="C8104" s="11">
        <v>273.59754</v>
      </c>
      <c r="D8104" s="11">
        <v>0.00837894960605276</v>
      </c>
      <c r="E8104" s="8">
        <f t="shared" si="1"/>
        <v>0.09878538789</v>
      </c>
      <c r="F8104" s="8"/>
    </row>
    <row r="8105">
      <c r="A8105" s="10">
        <v>44828.625</v>
      </c>
      <c r="B8105" s="11">
        <v>269.0</v>
      </c>
      <c r="C8105" s="11">
        <v>281.61397</v>
      </c>
      <c r="D8105" s="11">
        <v>0.0447917054683046</v>
      </c>
      <c r="E8105" s="8">
        <f t="shared" si="1"/>
        <v>0.09673134281</v>
      </c>
      <c r="F8105" s="8"/>
    </row>
    <row r="8106">
      <c r="A8106" s="10">
        <v>44828.666666666664</v>
      </c>
      <c r="B8106" s="11">
        <v>274.14</v>
      </c>
      <c r="C8106" s="11">
        <v>288.80056</v>
      </c>
      <c r="D8106" s="11">
        <v>0.0507636134777579</v>
      </c>
      <c r="E8106" s="8">
        <f t="shared" si="1"/>
        <v>0.09440748772</v>
      </c>
      <c r="F8106" s="8"/>
    </row>
    <row r="8107">
      <c r="A8107" s="10">
        <v>44828.708333333336</v>
      </c>
      <c r="B8107" s="11">
        <v>287.03</v>
      </c>
      <c r="C8107" s="11">
        <v>297.71237</v>
      </c>
      <c r="D8107" s="11">
        <v>0.035881512078252</v>
      </c>
      <c r="E8107" s="8">
        <f t="shared" si="1"/>
        <v>0.09292690546</v>
      </c>
      <c r="F8107" s="8"/>
    </row>
    <row r="8108">
      <c r="A8108" s="10">
        <v>44828.75</v>
      </c>
      <c r="B8108" s="11">
        <v>298.81</v>
      </c>
      <c r="C8108" s="11">
        <v>307.13765</v>
      </c>
      <c r="D8108" s="11">
        <v>0.0271137387422219</v>
      </c>
      <c r="E8108" s="8">
        <f t="shared" si="1"/>
        <v>0.09164507388</v>
      </c>
      <c r="F8108" s="8"/>
    </row>
    <row r="8109">
      <c r="A8109" s="10">
        <v>44828.791666666664</v>
      </c>
      <c r="B8109" s="11">
        <v>318.71</v>
      </c>
      <c r="C8109" s="11">
        <v>313.61457</v>
      </c>
      <c r="D8109" s="11">
        <v>0.0162474275350152</v>
      </c>
      <c r="E8109" s="8">
        <f t="shared" si="1"/>
        <v>0.0888931328</v>
      </c>
      <c r="F8109" s="8"/>
    </row>
    <row r="8110">
      <c r="A8110" s="10">
        <v>44828.833333333336</v>
      </c>
      <c r="B8110" s="11">
        <v>328.91</v>
      </c>
      <c r="C8110" s="11">
        <v>316.46794</v>
      </c>
      <c r="D8110" s="11">
        <v>0.0393153884718939</v>
      </c>
      <c r="E8110" s="8">
        <f t="shared" si="1"/>
        <v>0.08770562451</v>
      </c>
      <c r="F8110" s="8"/>
    </row>
    <row r="8111">
      <c r="A8111" s="10">
        <v>44828.875</v>
      </c>
      <c r="B8111" s="11">
        <v>331.7</v>
      </c>
      <c r="C8111" s="11">
        <v>318.00423</v>
      </c>
      <c r="D8111" s="11">
        <v>0.0430678862353497</v>
      </c>
      <c r="E8111" s="8">
        <f t="shared" si="1"/>
        <v>0.0862968857</v>
      </c>
      <c r="F8111" s="8"/>
    </row>
    <row r="8112">
      <c r="A8112" s="10">
        <v>44828.916666666664</v>
      </c>
      <c r="B8112" s="11">
        <v>330.22</v>
      </c>
      <c r="C8112" s="11">
        <v>319.82003</v>
      </c>
      <c r="D8112" s="11">
        <v>0.0325181946859302</v>
      </c>
      <c r="E8112" s="8">
        <f t="shared" si="1"/>
        <v>0.08507437405</v>
      </c>
      <c r="F8112" s="8"/>
    </row>
    <row r="8113">
      <c r="A8113" s="10">
        <v>44828.958333333336</v>
      </c>
      <c r="B8113" s="11">
        <v>335.23</v>
      </c>
      <c r="C8113" s="11">
        <v>322.12036</v>
      </c>
      <c r="D8113" s="11">
        <v>0.0406979552611949</v>
      </c>
      <c r="E8113" s="8">
        <f t="shared" si="1"/>
        <v>0.08480756002</v>
      </c>
      <c r="F8113" s="8"/>
    </row>
    <row r="8114">
      <c r="A8114" s="10">
        <v>44829.0</v>
      </c>
      <c r="B8114" s="11">
        <v>357.76</v>
      </c>
      <c r="C8114" s="11">
        <v>342.88525</v>
      </c>
      <c r="D8114" s="11">
        <v>0.0433811311510192</v>
      </c>
      <c r="E8114" s="8">
        <f t="shared" si="1"/>
        <v>0.0862303864</v>
      </c>
      <c r="F8114" s="8"/>
    </row>
    <row r="8115">
      <c r="A8115" s="10">
        <v>44829.041666666664</v>
      </c>
      <c r="B8115" s="11">
        <v>374.31</v>
      </c>
      <c r="C8115" s="11">
        <v>339.29954</v>
      </c>
      <c r="D8115" s="11">
        <v>0.103184519495664</v>
      </c>
      <c r="E8115" s="8">
        <f t="shared" si="1"/>
        <v>0.0843692112</v>
      </c>
      <c r="F8115" s="8"/>
    </row>
    <row r="8116">
      <c r="A8116" s="10">
        <v>44829.083333333336</v>
      </c>
      <c r="B8116" s="11">
        <v>352.53</v>
      </c>
      <c r="C8116" s="11">
        <v>329.8096</v>
      </c>
      <c r="D8116" s="11">
        <v>0.0688894440913787</v>
      </c>
      <c r="E8116" s="8">
        <f t="shared" si="1"/>
        <v>0.08034977924</v>
      </c>
      <c r="F8116" s="8"/>
    </row>
    <row r="8117">
      <c r="A8117" s="10">
        <v>44829.125</v>
      </c>
      <c r="B8117" s="11">
        <v>323.38</v>
      </c>
      <c r="C8117" s="11">
        <v>316.51217</v>
      </c>
      <c r="D8117" s="11">
        <v>0.0216984705517009</v>
      </c>
      <c r="E8117" s="8">
        <f t="shared" si="1"/>
        <v>0.07427212111</v>
      </c>
      <c r="F8117" s="8"/>
    </row>
    <row r="8118">
      <c r="A8118" s="10">
        <v>44829.166666666664</v>
      </c>
      <c r="B8118" s="11">
        <v>300.05</v>
      </c>
      <c r="C8118" s="11">
        <v>301.23211</v>
      </c>
      <c r="D8118" s="11">
        <v>0.00392424964257617</v>
      </c>
      <c r="E8118" s="8">
        <f t="shared" si="1"/>
        <v>0.06693346891</v>
      </c>
      <c r="F8118" s="8"/>
    </row>
    <row r="8119">
      <c r="A8119" s="10">
        <v>44829.208333333336</v>
      </c>
      <c r="B8119" s="11">
        <v>290.06</v>
      </c>
      <c r="C8119" s="11">
        <v>286.73582</v>
      </c>
      <c r="D8119" s="11">
        <v>0.0115931800916955</v>
      </c>
      <c r="E8119" s="8">
        <f t="shared" si="1"/>
        <v>0.05977668099</v>
      </c>
      <c r="F8119" s="8"/>
    </row>
    <row r="8120">
      <c r="A8120" s="10">
        <v>44829.25</v>
      </c>
      <c r="B8120" s="11">
        <v>285.3</v>
      </c>
      <c r="C8120" s="11">
        <v>276.21557</v>
      </c>
      <c r="D8120" s="11">
        <v>0.0328889135395227</v>
      </c>
      <c r="E8120" s="8">
        <f t="shared" si="1"/>
        <v>0.05439894842</v>
      </c>
      <c r="F8120" s="8"/>
    </row>
    <row r="8121">
      <c r="A8121" s="10">
        <v>44829.291666666664</v>
      </c>
      <c r="B8121" s="11">
        <v>283.08</v>
      </c>
      <c r="C8121" s="11">
        <v>270.40124</v>
      </c>
      <c r="D8121" s="11">
        <v>0.0468886903033433</v>
      </c>
      <c r="E8121" s="8">
        <f t="shared" si="1"/>
        <v>0.05056169912</v>
      </c>
      <c r="F8121" s="8"/>
    </row>
    <row r="8122">
      <c r="A8122" s="10">
        <v>44829.333333333336</v>
      </c>
      <c r="B8122" s="11">
        <v>287.62</v>
      </c>
      <c r="C8122" s="11">
        <v>269.27125</v>
      </c>
      <c r="D8122" s="11">
        <v>0.0681422543253317</v>
      </c>
      <c r="E8122" s="8">
        <f t="shared" si="1"/>
        <v>0.04806340853</v>
      </c>
      <c r="F8122" s="8"/>
    </row>
    <row r="8123">
      <c r="A8123" s="10">
        <v>44829.375</v>
      </c>
      <c r="B8123" s="11">
        <v>297.39</v>
      </c>
      <c r="C8123" s="11">
        <v>272.46244</v>
      </c>
      <c r="D8123" s="11">
        <v>0.0914898949007429</v>
      </c>
      <c r="E8123" s="8">
        <f t="shared" si="1"/>
        <v>0.04687271557</v>
      </c>
      <c r="F8123" s="8"/>
    </row>
    <row r="8124">
      <c r="A8124" s="10">
        <v>44829.416666666664</v>
      </c>
      <c r="B8124" s="11">
        <v>315.22</v>
      </c>
      <c r="C8124" s="11">
        <v>279.93339</v>
      </c>
      <c r="D8124" s="11">
        <v>0.12605359439258</v>
      </c>
      <c r="E8124" s="8">
        <f t="shared" si="1"/>
        <v>0.04742149337</v>
      </c>
      <c r="F8124" s="8"/>
    </row>
    <row r="8125">
      <c r="A8125" s="10">
        <v>44829.458333333336</v>
      </c>
      <c r="B8125" s="11">
        <v>327.64</v>
      </c>
      <c r="C8125" s="11">
        <v>291.03982</v>
      </c>
      <c r="D8125" s="11">
        <v>0.125756606089159</v>
      </c>
      <c r="E8125" s="8">
        <f t="shared" si="1"/>
        <v>0.0493715663</v>
      </c>
      <c r="F8125" s="8"/>
    </row>
    <row r="8126">
      <c r="A8126" s="10">
        <v>44829.5</v>
      </c>
      <c r="B8126" s="11">
        <v>338.48</v>
      </c>
      <c r="C8126" s="11">
        <v>302.07062</v>
      </c>
      <c r="D8126" s="11">
        <v>0.120532675438611</v>
      </c>
      <c r="E8126" s="8">
        <f t="shared" si="1"/>
        <v>0.052476465</v>
      </c>
      <c r="F8126" s="8"/>
    </row>
    <row r="8127">
      <c r="A8127" s="10">
        <v>44829.541666666664</v>
      </c>
      <c r="B8127" s="11">
        <v>348.38</v>
      </c>
      <c r="C8127" s="11">
        <v>309.88569</v>
      </c>
      <c r="D8127" s="11">
        <v>0.12422099904</v>
      </c>
      <c r="E8127" s="8">
        <f t="shared" si="1"/>
        <v>0.05530920811</v>
      </c>
      <c r="F8127" s="8"/>
    </row>
    <row r="8128">
      <c r="A8128" s="10">
        <v>44829.583333333336</v>
      </c>
      <c r="B8128" s="11">
        <v>331.3</v>
      </c>
      <c r="C8128" s="11">
        <v>314.5058</v>
      </c>
      <c r="D8128" s="11">
        <v>0.0533986972577293</v>
      </c>
      <c r="E8128" s="8">
        <f t="shared" si="1"/>
        <v>0.05718503093</v>
      </c>
      <c r="F8128" s="8"/>
    </row>
    <row r="8129">
      <c r="A8129" s="10">
        <v>44829.625</v>
      </c>
      <c r="B8129" s="11">
        <v>316.07</v>
      </c>
      <c r="C8129" s="11">
        <v>317.9987</v>
      </c>
      <c r="D8129" s="11">
        <v>0.0060651191341348</v>
      </c>
      <c r="E8129" s="8">
        <f t="shared" si="1"/>
        <v>0.05557142316</v>
      </c>
      <c r="F8129" s="8"/>
    </row>
    <row r="8130">
      <c r="A8130" s="10">
        <v>44829.666666666664</v>
      </c>
      <c r="B8130" s="11">
        <v>315.74</v>
      </c>
      <c r="C8130" s="11">
        <v>318.92881</v>
      </c>
      <c r="D8130" s="11">
        <v>0.00999850091937441</v>
      </c>
      <c r="E8130" s="8">
        <f t="shared" si="1"/>
        <v>0.05387287681</v>
      </c>
      <c r="F8130" s="8"/>
    </row>
    <row r="8131">
      <c r="A8131" s="10">
        <v>44829.708333333336</v>
      </c>
      <c r="B8131" s="11">
        <v>319.06</v>
      </c>
      <c r="C8131" s="11">
        <v>318.75956</v>
      </c>
      <c r="D8131" s="11">
        <v>9.42528594279589E-4</v>
      </c>
      <c r="E8131" s="8">
        <f t="shared" si="1"/>
        <v>0.05241708583</v>
      </c>
      <c r="F8131" s="8"/>
    </row>
    <row r="8132">
      <c r="A8132" s="10">
        <v>44829.75</v>
      </c>
      <c r="B8132" s="11">
        <v>328.6</v>
      </c>
      <c r="C8132" s="11">
        <v>317.43637</v>
      </c>
      <c r="D8132" s="11">
        <v>0.035168087387088</v>
      </c>
      <c r="E8132" s="8">
        <f t="shared" si="1"/>
        <v>0.05275268369</v>
      </c>
      <c r="F8132" s="8"/>
    </row>
    <row r="8133">
      <c r="A8133" s="10">
        <v>44829.791666666664</v>
      </c>
      <c r="B8133" s="11">
        <v>327.46</v>
      </c>
      <c r="C8133" s="11">
        <v>315.22377</v>
      </c>
      <c r="D8133" s="11">
        <v>0.0388175993200004</v>
      </c>
      <c r="E8133" s="8">
        <f t="shared" si="1"/>
        <v>0.05369310751</v>
      </c>
      <c r="F8133" s="8"/>
    </row>
    <row r="8134">
      <c r="A8134" s="10">
        <v>44829.833333333336</v>
      </c>
      <c r="B8134" s="11">
        <v>313.39</v>
      </c>
      <c r="C8134" s="11">
        <v>313.66729</v>
      </c>
      <c r="D8134" s="11">
        <v>8.84025873402335E-4</v>
      </c>
      <c r="E8134" s="8">
        <f t="shared" si="1"/>
        <v>0.05209180074</v>
      </c>
      <c r="F8134" s="8"/>
    </row>
    <row r="8135">
      <c r="A8135" s="10">
        <v>44829.875</v>
      </c>
      <c r="B8135" s="11">
        <v>305.19</v>
      </c>
      <c r="C8135" s="11">
        <v>314.10615</v>
      </c>
      <c r="D8135" s="11">
        <v>0.0283857861426782</v>
      </c>
      <c r="E8135" s="8">
        <f t="shared" si="1"/>
        <v>0.05148004657</v>
      </c>
      <c r="F8135" s="8"/>
    </row>
    <row r="8136">
      <c r="A8136" s="10">
        <v>44829.916666666664</v>
      </c>
      <c r="B8136" s="11">
        <v>303.88</v>
      </c>
      <c r="C8136" s="11">
        <v>317.27964</v>
      </c>
      <c r="D8136" s="11">
        <v>0.0422329021805495</v>
      </c>
      <c r="E8136" s="8">
        <f t="shared" si="1"/>
        <v>0.05188482605</v>
      </c>
      <c r="F8136" s="8"/>
    </row>
    <row r="8137">
      <c r="A8137" s="10">
        <v>44829.958333333336</v>
      </c>
      <c r="B8137" s="11">
        <v>303.71</v>
      </c>
      <c r="C8137" s="11">
        <v>322.64379</v>
      </c>
      <c r="D8137" s="11">
        <v>0.058683261810184</v>
      </c>
      <c r="E8137" s="8">
        <f t="shared" si="1"/>
        <v>0.05263421382</v>
      </c>
      <c r="F8137" s="8"/>
    </row>
    <row r="8138">
      <c r="A8138" s="10">
        <v>44830.0</v>
      </c>
      <c r="B8138" s="11">
        <v>324.08</v>
      </c>
      <c r="C8138" s="11">
        <v>347.4278</v>
      </c>
      <c r="D8138" s="11">
        <v>0.0672018761883764</v>
      </c>
      <c r="E8138" s="8">
        <f t="shared" si="1"/>
        <v>0.05362674486</v>
      </c>
      <c r="F8138" s="8"/>
    </row>
    <row r="8139">
      <c r="A8139" s="10">
        <v>44830.041666666664</v>
      </c>
      <c r="B8139" s="11">
        <v>355.22</v>
      </c>
      <c r="C8139" s="11">
        <v>352.47392</v>
      </c>
      <c r="D8139" s="11">
        <v>0.00779087428652879</v>
      </c>
      <c r="E8139" s="8">
        <f t="shared" si="1"/>
        <v>0.04965200965</v>
      </c>
      <c r="F8139" s="8"/>
    </row>
    <row r="8140">
      <c r="A8140" s="10">
        <v>44830.083333333336</v>
      </c>
      <c r="B8140" s="11">
        <v>352.1</v>
      </c>
      <c r="C8140" s="11">
        <v>353.41052</v>
      </c>
      <c r="D8140" s="11">
        <v>0.00370820879921739</v>
      </c>
      <c r="E8140" s="8">
        <f t="shared" si="1"/>
        <v>0.04693612484</v>
      </c>
      <c r="F8140" s="8"/>
    </row>
    <row r="8141">
      <c r="A8141" s="10">
        <v>44830.125</v>
      </c>
      <c r="B8141" s="11">
        <v>340.56</v>
      </c>
      <c r="C8141" s="11">
        <v>350.69737</v>
      </c>
      <c r="D8141" s="11">
        <v>0.0289063188583363</v>
      </c>
      <c r="E8141" s="8">
        <f t="shared" si="1"/>
        <v>0.04723645185</v>
      </c>
      <c r="F8141" s="8"/>
    </row>
    <row r="8142">
      <c r="A8142" s="10">
        <v>44830.166666666664</v>
      </c>
      <c r="B8142" s="11">
        <v>327.02</v>
      </c>
      <c r="C8142" s="11">
        <v>346.00885</v>
      </c>
      <c r="D8142" s="11">
        <v>0.0548796656501705</v>
      </c>
      <c r="E8142" s="8">
        <f t="shared" si="1"/>
        <v>0.04935959419</v>
      </c>
      <c r="F8142" s="8"/>
    </row>
    <row r="8143">
      <c r="A8143" s="10">
        <v>44830.208333333336</v>
      </c>
      <c r="B8143" s="11">
        <v>315.52</v>
      </c>
      <c r="C8143" s="11">
        <v>341.21782</v>
      </c>
      <c r="D8143" s="11">
        <v>0.0753120689886596</v>
      </c>
      <c r="E8143" s="8">
        <f t="shared" si="1"/>
        <v>0.05201454789</v>
      </c>
      <c r="F8143" s="8"/>
    </row>
    <row r="8144">
      <c r="A8144" s="10">
        <v>44830.25</v>
      </c>
      <c r="B8144" s="11">
        <v>306.07</v>
      </c>
      <c r="C8144" s="11">
        <v>337.1561</v>
      </c>
      <c r="D8144" s="11">
        <v>0.0922009122777253</v>
      </c>
      <c r="E8144" s="8">
        <f t="shared" si="1"/>
        <v>0.05448588117</v>
      </c>
      <c r="F8144" s="8"/>
    </row>
    <row r="8145">
      <c r="A8145" s="10">
        <v>44830.291666666664</v>
      </c>
      <c r="B8145" s="11">
        <v>296.45</v>
      </c>
      <c r="C8145" s="11">
        <v>333.61377</v>
      </c>
      <c r="D8145" s="11">
        <v>0.111397590093478</v>
      </c>
      <c r="E8145" s="8">
        <f t="shared" si="1"/>
        <v>0.057173752</v>
      </c>
      <c r="F8145" s="8"/>
    </row>
    <row r="8146">
      <c r="A8146" s="10">
        <v>44830.333333333336</v>
      </c>
      <c r="B8146" s="11">
        <v>290.18</v>
      </c>
      <c r="C8146" s="11">
        <v>331.53401</v>
      </c>
      <c r="D8146" s="11">
        <v>0.124735347664633</v>
      </c>
      <c r="E8146" s="8">
        <f t="shared" si="1"/>
        <v>0.05953179755</v>
      </c>
      <c r="F8146" s="8"/>
    </row>
    <row r="8147">
      <c r="A8147" s="10">
        <v>44830.375</v>
      </c>
      <c r="B8147" s="11">
        <v>286.22</v>
      </c>
      <c r="C8147" s="11">
        <v>332.18342</v>
      </c>
      <c r="D8147" s="11">
        <v>0.138367592217576</v>
      </c>
      <c r="E8147" s="8">
        <f t="shared" si="1"/>
        <v>0.06148503494</v>
      </c>
      <c r="F8147" s="8"/>
    </row>
    <row r="8148">
      <c r="A8148" s="10">
        <v>44830.416666666664</v>
      </c>
      <c r="B8148" s="11">
        <v>288.45</v>
      </c>
      <c r="C8148" s="11">
        <v>335.91417</v>
      </c>
      <c r="D8148" s="11">
        <v>0.141298504912728</v>
      </c>
      <c r="E8148" s="8">
        <f t="shared" si="1"/>
        <v>0.06212023955</v>
      </c>
      <c r="F8148" s="8"/>
    </row>
    <row r="8149">
      <c r="A8149" s="10">
        <v>44830.458333333336</v>
      </c>
      <c r="B8149" s="11">
        <v>301.34</v>
      </c>
      <c r="C8149" s="11">
        <v>341.78542</v>
      </c>
      <c r="D8149" s="11">
        <v>0.118335708995427</v>
      </c>
      <c r="E8149" s="8">
        <f t="shared" si="1"/>
        <v>0.0618110355</v>
      </c>
      <c r="F8149" s="8"/>
    </row>
    <row r="8150">
      <c r="A8150" s="10">
        <v>44830.5</v>
      </c>
      <c r="B8150" s="11">
        <v>314.71</v>
      </c>
      <c r="C8150" s="11">
        <v>345.77166</v>
      </c>
      <c r="D8150" s="11">
        <v>0.0898328683154658</v>
      </c>
      <c r="E8150" s="8">
        <f t="shared" si="1"/>
        <v>0.06053187687</v>
      </c>
      <c r="F8150" s="8"/>
    </row>
    <row r="8151">
      <c r="A8151" s="10">
        <v>44830.541666666664</v>
      </c>
      <c r="B8151" s="11">
        <v>324.72</v>
      </c>
      <c r="C8151" s="11">
        <v>345.68842</v>
      </c>
      <c r="D8151" s="11">
        <v>0.0606569927913697</v>
      </c>
      <c r="E8151" s="8">
        <f t="shared" si="1"/>
        <v>0.05788337661</v>
      </c>
      <c r="F8151" s="8"/>
    </row>
    <row r="8152">
      <c r="A8152" s="10">
        <v>44830.583333333336</v>
      </c>
      <c r="B8152" s="11">
        <v>307.16</v>
      </c>
      <c r="C8152" s="11">
        <v>341.58234</v>
      </c>
      <c r="D8152" s="11">
        <v>0.100773184000086</v>
      </c>
      <c r="E8152" s="8">
        <f t="shared" si="1"/>
        <v>0.05985731356</v>
      </c>
      <c r="F8152" s="8"/>
    </row>
    <row r="8153">
      <c r="A8153" s="10">
        <v>44830.625</v>
      </c>
      <c r="B8153" s="11">
        <v>290.12</v>
      </c>
      <c r="C8153" s="11">
        <v>336.72631</v>
      </c>
      <c r="D8153" s="11">
        <v>0.138410063650802</v>
      </c>
      <c r="E8153" s="8">
        <f t="shared" si="1"/>
        <v>0.06537168625</v>
      </c>
      <c r="F8153" s="8"/>
    </row>
    <row r="8154">
      <c r="A8154" s="10">
        <v>44830.666666666664</v>
      </c>
      <c r="B8154" s="11">
        <v>286.22</v>
      </c>
      <c r="C8154" s="11">
        <v>331.24516</v>
      </c>
      <c r="D8154" s="11">
        <v>0.135926997393712</v>
      </c>
      <c r="E8154" s="8">
        <f t="shared" si="1"/>
        <v>0.07061870693</v>
      </c>
      <c r="F8154" s="8"/>
    </row>
    <row r="8155">
      <c r="A8155" s="10">
        <v>44830.708333333336</v>
      </c>
      <c r="B8155" s="11">
        <v>290.16</v>
      </c>
      <c r="C8155" s="11">
        <v>325.29147</v>
      </c>
      <c r="D8155" s="11">
        <v>0.107999973070305</v>
      </c>
      <c r="E8155" s="8">
        <f t="shared" si="1"/>
        <v>0.07507943379</v>
      </c>
      <c r="F8155" s="8"/>
    </row>
    <row r="8156">
      <c r="A8156" s="10">
        <v>44830.75</v>
      </c>
      <c r="B8156" s="11">
        <v>296.57</v>
      </c>
      <c r="C8156" s="11">
        <v>318.06256</v>
      </c>
      <c r="D8156" s="11">
        <v>0.0675733729867483</v>
      </c>
      <c r="E8156" s="8">
        <f t="shared" si="1"/>
        <v>0.07642965402</v>
      </c>
      <c r="F8156" s="8"/>
    </row>
    <row r="8157">
      <c r="A8157" s="10">
        <v>44830.791666666664</v>
      </c>
      <c r="B8157" s="11">
        <v>305.31</v>
      </c>
      <c r="C8157" s="11">
        <v>310.89323</v>
      </c>
      <c r="D8157" s="11">
        <v>0.0179586734648419</v>
      </c>
      <c r="E8157" s="8">
        <f t="shared" si="1"/>
        <v>0.07556053211</v>
      </c>
      <c r="F8157" s="8"/>
    </row>
    <row r="8158">
      <c r="A8158" s="10">
        <v>44830.833333333336</v>
      </c>
      <c r="B8158" s="11">
        <v>308.55</v>
      </c>
      <c r="C8158" s="11">
        <v>305.80006</v>
      </c>
      <c r="D8158" s="11">
        <v>0.00899260778431514</v>
      </c>
      <c r="E8158" s="8">
        <f t="shared" si="1"/>
        <v>0.07589838969</v>
      </c>
      <c r="F8158" s="8"/>
    </row>
    <row r="8159">
      <c r="A8159" s="10">
        <v>44830.875</v>
      </c>
      <c r="B8159" s="11">
        <v>314.56</v>
      </c>
      <c r="C8159" s="11">
        <v>304.39343</v>
      </c>
      <c r="D8159" s="11">
        <v>0.0333994396659611</v>
      </c>
      <c r="E8159" s="8">
        <f t="shared" si="1"/>
        <v>0.07610729192</v>
      </c>
      <c r="F8159" s="8"/>
    </row>
    <row r="8160">
      <c r="A8160" s="10">
        <v>44830.916666666664</v>
      </c>
      <c r="B8160" s="11">
        <v>321.42</v>
      </c>
      <c r="C8160" s="11">
        <v>307.08525</v>
      </c>
      <c r="D8160" s="11">
        <v>0.0466800342901524</v>
      </c>
      <c r="E8160" s="8">
        <f t="shared" si="1"/>
        <v>0.07629258909</v>
      </c>
      <c r="F8160" s="8"/>
    </row>
    <row r="8161">
      <c r="A8161" s="10">
        <v>44830.958333333336</v>
      </c>
      <c r="B8161" s="11">
        <v>329.15</v>
      </c>
      <c r="C8161" s="11">
        <v>312.8921</v>
      </c>
      <c r="D8161" s="11">
        <v>0.051960084642597</v>
      </c>
      <c r="E8161" s="8">
        <f t="shared" si="1"/>
        <v>0.07601245671</v>
      </c>
      <c r="F8161" s="8"/>
    </row>
    <row r="8162">
      <c r="A8162" s="10">
        <v>44828.0</v>
      </c>
      <c r="B8162" s="11">
        <v>330.39</v>
      </c>
      <c r="C8162" s="11">
        <v>336.0216</v>
      </c>
      <c r="D8162" s="11">
        <v>0.0167596368804862</v>
      </c>
      <c r="E8162" s="8">
        <f t="shared" si="1"/>
        <v>0.07391069674</v>
      </c>
      <c r="F8162" s="8"/>
    </row>
    <row r="8163">
      <c r="A8163" s="10">
        <v>44828.041666666664</v>
      </c>
      <c r="B8163" s="11">
        <v>363.62</v>
      </c>
      <c r="C8163" s="11">
        <v>327.42667</v>
      </c>
      <c r="D8163" s="11">
        <v>0.110538735283842</v>
      </c>
      <c r="E8163" s="8">
        <f t="shared" si="1"/>
        <v>0.07819185761</v>
      </c>
      <c r="F8163" s="8"/>
    </row>
    <row r="8164">
      <c r="A8164" s="10">
        <v>44828.083333333336</v>
      </c>
      <c r="B8164" s="11">
        <v>349.1</v>
      </c>
      <c r="C8164" s="11">
        <v>313.9999</v>
      </c>
      <c r="D8164" s="11">
        <v>0.111783793561717</v>
      </c>
      <c r="E8164" s="8">
        <f t="shared" si="1"/>
        <v>0.08269500698</v>
      </c>
      <c r="F8164" s="8"/>
    </row>
    <row r="8165">
      <c r="A8165" s="10">
        <v>44828.125</v>
      </c>
      <c r="B8165" s="11">
        <v>326.06</v>
      </c>
      <c r="C8165" s="11">
        <v>298.04632</v>
      </c>
      <c r="D8165" s="11">
        <v>0.0939910279717596</v>
      </c>
      <c r="E8165" s="8">
        <f t="shared" si="1"/>
        <v>0.08540686986</v>
      </c>
      <c r="F8165" s="8"/>
    </row>
    <row r="8166">
      <c r="A8166" s="10">
        <v>44828.166666666664</v>
      </c>
      <c r="B8166" s="11">
        <v>306.98</v>
      </c>
      <c r="C8166" s="11">
        <v>282.71993</v>
      </c>
      <c r="D8166" s="11">
        <v>0.0858095501084767</v>
      </c>
      <c r="E8166" s="8">
        <f t="shared" si="1"/>
        <v>0.08669561504</v>
      </c>
      <c r="F8166" s="8"/>
    </row>
    <row r="8167">
      <c r="A8167" s="10">
        <v>44828.208333333336</v>
      </c>
      <c r="B8167" s="11">
        <v>290.56</v>
      </c>
      <c r="C8167" s="11">
        <v>270.66079</v>
      </c>
      <c r="D8167" s="11">
        <v>0.0735208450400221</v>
      </c>
      <c r="E8167" s="8">
        <f t="shared" si="1"/>
        <v>0.08662098071</v>
      </c>
      <c r="F8167" s="8"/>
    </row>
    <row r="8168">
      <c r="A8168" s="10">
        <v>44828.25</v>
      </c>
      <c r="B8168" s="11">
        <v>275.02</v>
      </c>
      <c r="C8168" s="11">
        <v>263.76087</v>
      </c>
      <c r="D8168" s="11">
        <v>0.0426868852836282</v>
      </c>
      <c r="E8168" s="8">
        <f t="shared" si="1"/>
        <v>0.08455789625</v>
      </c>
      <c r="F8168" s="8"/>
    </row>
    <row r="8169">
      <c r="A8169" s="10">
        <v>44828.291666666664</v>
      </c>
      <c r="B8169" s="11">
        <v>263.62</v>
      </c>
      <c r="C8169" s="11">
        <v>261.27237</v>
      </c>
      <c r="D8169" s="11">
        <v>0.00898537415188594</v>
      </c>
      <c r="E8169" s="8">
        <f t="shared" si="1"/>
        <v>0.08029072059</v>
      </c>
      <c r="F8169" s="8"/>
    </row>
    <row r="8170">
      <c r="A8170" s="10">
        <v>44828.333333333336</v>
      </c>
      <c r="B8170" s="11">
        <v>259.19</v>
      </c>
      <c r="C8170" s="11">
        <v>262.69142</v>
      </c>
      <c r="D8170" s="11">
        <v>0.013329023079627</v>
      </c>
      <c r="E8170" s="8">
        <f t="shared" si="1"/>
        <v>0.0756487904</v>
      </c>
      <c r="F8170" s="8"/>
    </row>
    <row r="8171">
      <c r="A8171" s="10">
        <v>44828.375</v>
      </c>
      <c r="B8171" s="11">
        <v>259.74</v>
      </c>
      <c r="C8171" s="11">
        <v>266.73835</v>
      </c>
      <c r="D8171" s="11">
        <v>0.0262367597310248</v>
      </c>
      <c r="E8171" s="8">
        <f t="shared" si="1"/>
        <v>0.07097667238</v>
      </c>
      <c r="F8171" s="8"/>
    </row>
    <row r="8172">
      <c r="A8172" s="10">
        <v>44828.416666666664</v>
      </c>
      <c r="B8172" s="11">
        <v>264.55</v>
      </c>
      <c r="C8172" s="11">
        <v>272.23576</v>
      </c>
      <c r="D8172" s="11">
        <v>0.0282320000869834</v>
      </c>
      <c r="E8172" s="8">
        <f t="shared" si="1"/>
        <v>0.06626556801</v>
      </c>
      <c r="F8172" s="8"/>
    </row>
    <row r="8173">
      <c r="A8173" s="10">
        <v>44828.458333333336</v>
      </c>
      <c r="B8173" s="11">
        <v>266.59</v>
      </c>
      <c r="C8173" s="11">
        <v>279.08445</v>
      </c>
      <c r="D8173" s="11">
        <v>0.0447694237353604</v>
      </c>
      <c r="E8173" s="8">
        <f t="shared" si="1"/>
        <v>0.06320030612</v>
      </c>
      <c r="F8173" s="8"/>
    </row>
    <row r="8174">
      <c r="A8174" s="10">
        <v>44828.5</v>
      </c>
      <c r="B8174" s="11">
        <v>269.22</v>
      </c>
      <c r="C8174" s="11">
        <v>285.41205</v>
      </c>
      <c r="D8174" s="11">
        <v>0.0567321877264817</v>
      </c>
      <c r="E8174" s="8">
        <f t="shared" si="1"/>
        <v>0.0618211111</v>
      </c>
      <c r="F8174" s="8"/>
    </row>
    <row r="8175">
      <c r="A8175" s="10">
        <v>44828.541666666664</v>
      </c>
      <c r="B8175" s="11">
        <v>281.04</v>
      </c>
      <c r="C8175" s="11">
        <v>289.72405</v>
      </c>
      <c r="D8175" s="11">
        <v>0.0299735213559245</v>
      </c>
      <c r="E8175" s="8">
        <f t="shared" si="1"/>
        <v>0.06054263312</v>
      </c>
      <c r="F8175" s="8"/>
    </row>
    <row r="8176">
      <c r="A8176" s="10">
        <v>44828.583333333336</v>
      </c>
      <c r="B8176" s="11">
        <v>275.89</v>
      </c>
      <c r="C8176" s="11">
        <v>292.76344</v>
      </c>
      <c r="D8176" s="11">
        <v>0.0576350653619865</v>
      </c>
      <c r="E8176" s="8">
        <f t="shared" si="1"/>
        <v>0.05874521151</v>
      </c>
      <c r="F8176" s="8"/>
    </row>
    <row r="8177">
      <c r="A8177" s="10">
        <v>44828.625</v>
      </c>
      <c r="B8177" s="11">
        <v>269.0</v>
      </c>
      <c r="C8177" s="11">
        <v>297.36567</v>
      </c>
      <c r="D8177" s="11">
        <v>0.0953898612439022</v>
      </c>
      <c r="E8177" s="8">
        <f t="shared" si="1"/>
        <v>0.05695270308</v>
      </c>
      <c r="F8177" s="8"/>
    </row>
    <row r="8178">
      <c r="A8178" s="10">
        <v>44828.666666666664</v>
      </c>
      <c r="B8178" s="11">
        <v>274.14</v>
      </c>
      <c r="C8178" s="11">
        <v>302.69414</v>
      </c>
      <c r="D8178" s="11">
        <v>0.0943333095249218</v>
      </c>
      <c r="E8178" s="8">
        <f t="shared" si="1"/>
        <v>0.05521963275</v>
      </c>
      <c r="F8178" s="8"/>
    </row>
    <row r="8179">
      <c r="A8179" s="10">
        <v>44828.708333333336</v>
      </c>
      <c r="B8179" s="11">
        <v>287.03</v>
      </c>
      <c r="C8179" s="11">
        <v>310.02712</v>
      </c>
      <c r="D8179" s="11">
        <v>0.0741777687061701</v>
      </c>
      <c r="E8179" s="8">
        <f t="shared" si="1"/>
        <v>0.05381037424</v>
      </c>
      <c r="F8179" s="8"/>
    </row>
    <row r="8180">
      <c r="A8180" s="10">
        <v>44828.75</v>
      </c>
      <c r="B8180" s="11">
        <v>298.81</v>
      </c>
      <c r="C8180" s="11">
        <v>317.77881</v>
      </c>
      <c r="D8180" s="11">
        <v>0.0596918655463528</v>
      </c>
      <c r="E8180" s="8">
        <f t="shared" si="1"/>
        <v>0.05348197809</v>
      </c>
      <c r="F8180" s="8"/>
    </row>
    <row r="8181">
      <c r="A8181" s="10">
        <v>44828.791666666664</v>
      </c>
      <c r="B8181" s="11">
        <v>318.71</v>
      </c>
      <c r="C8181" s="11">
        <v>324.33126</v>
      </c>
      <c r="D8181" s="11">
        <v>0.0173318476917704</v>
      </c>
      <c r="E8181" s="8">
        <f t="shared" si="1"/>
        <v>0.05345586035</v>
      </c>
      <c r="F8181" s="8"/>
    </row>
    <row r="8182">
      <c r="A8182" s="10">
        <v>44828.833333333336</v>
      </c>
      <c r="B8182" s="11">
        <v>328.91</v>
      </c>
      <c r="C8182" s="11">
        <v>329.68459</v>
      </c>
      <c r="D8182" s="11">
        <v>0.00234948803642896</v>
      </c>
      <c r="E8182" s="8">
        <f t="shared" si="1"/>
        <v>0.0531790637</v>
      </c>
      <c r="F8182" s="8"/>
    </row>
    <row r="8183">
      <c r="A8183" s="10">
        <v>44828.875</v>
      </c>
      <c r="B8183" s="11">
        <v>331.7</v>
      </c>
      <c r="C8183" s="11">
        <v>334.11494</v>
      </c>
      <c r="D8183" s="11">
        <v>0.00722787194131457</v>
      </c>
      <c r="E8183" s="8">
        <f t="shared" si="1"/>
        <v>0.05208858171</v>
      </c>
      <c r="F8183" s="8"/>
    </row>
    <row r="8184">
      <c r="A8184" s="10">
        <v>44828.916666666664</v>
      </c>
      <c r="B8184" s="11">
        <v>330.22</v>
      </c>
      <c r="C8184" s="11">
        <v>337.18411</v>
      </c>
      <c r="D8184" s="11">
        <v>0.020653731280516</v>
      </c>
      <c r="E8184" s="8">
        <f t="shared" si="1"/>
        <v>0.05100415242</v>
      </c>
      <c r="F8184" s="8"/>
    </row>
    <row r="8185">
      <c r="A8185" s="10">
        <v>44828.958333333336</v>
      </c>
      <c r="B8185" s="11">
        <v>335.23</v>
      </c>
      <c r="C8185" s="11">
        <v>338.5394</v>
      </c>
      <c r="D8185" s="11">
        <v>0.00977552391243082</v>
      </c>
      <c r="E8185" s="8">
        <f t="shared" si="1"/>
        <v>0.04924646239</v>
      </c>
      <c r="F8185" s="8"/>
    </row>
    <row r="8186">
      <c r="A8186" s="10">
        <v>44829.0</v>
      </c>
      <c r="B8186" s="11">
        <v>357.76</v>
      </c>
      <c r="C8186" s="11">
        <v>350.59501</v>
      </c>
      <c r="D8186" s="11">
        <v>0.0204366570990271</v>
      </c>
      <c r="E8186" s="8">
        <f t="shared" si="1"/>
        <v>0.04939967156</v>
      </c>
      <c r="F8186" s="8"/>
    </row>
    <row r="8187">
      <c r="A8187" s="10">
        <v>44829.041666666664</v>
      </c>
      <c r="B8187" s="11">
        <v>374.31</v>
      </c>
      <c r="C8187" s="11">
        <v>345.33108</v>
      </c>
      <c r="D8187" s="11">
        <v>0.083916339068004</v>
      </c>
      <c r="E8187" s="8">
        <f t="shared" si="1"/>
        <v>0.04829040505</v>
      </c>
      <c r="F8187" s="8"/>
    </row>
    <row r="8188">
      <c r="A8188" s="10">
        <v>44829.083333333336</v>
      </c>
      <c r="B8188" s="11">
        <v>352.53</v>
      </c>
      <c r="C8188" s="11">
        <v>333.33209</v>
      </c>
      <c r="D8188" s="11">
        <v>0.0575939448254141</v>
      </c>
      <c r="E8188" s="8">
        <f t="shared" si="1"/>
        <v>0.04603249469</v>
      </c>
      <c r="F8188" s="8"/>
    </row>
    <row r="8189">
      <c r="A8189" s="10">
        <v>44829.125</v>
      </c>
      <c r="B8189" s="11">
        <v>323.38</v>
      </c>
      <c r="C8189" s="11">
        <v>317.36399</v>
      </c>
      <c r="D8189" s="11">
        <v>0.0189561834031642</v>
      </c>
      <c r="E8189" s="8">
        <f t="shared" si="1"/>
        <v>0.04290604283</v>
      </c>
      <c r="F8189" s="8"/>
    </row>
    <row r="8190">
      <c r="A8190" s="10">
        <v>44829.166666666664</v>
      </c>
      <c r="B8190" s="11">
        <v>300.05</v>
      </c>
      <c r="C8190" s="11">
        <v>300.68724</v>
      </c>
      <c r="D8190" s="11">
        <v>0.00211927849016793</v>
      </c>
      <c r="E8190" s="8">
        <f t="shared" si="1"/>
        <v>0.03941894818</v>
      </c>
      <c r="F8190" s="8"/>
    </row>
    <row r="8191">
      <c r="A8191" s="10">
        <v>44829.208333333336</v>
      </c>
      <c r="B8191" s="11">
        <v>290.06</v>
      </c>
      <c r="C8191" s="11">
        <v>286.31234</v>
      </c>
      <c r="D8191" s="11">
        <v>0.0130894113750039</v>
      </c>
      <c r="E8191" s="8">
        <f t="shared" si="1"/>
        <v>0.03690097178</v>
      </c>
      <c r="F8191" s="8"/>
    </row>
    <row r="8192">
      <c r="A8192" s="10">
        <v>44829.25</v>
      </c>
      <c r="B8192" s="11">
        <v>285.3</v>
      </c>
      <c r="C8192" s="11">
        <v>276.48517</v>
      </c>
      <c r="D8192" s="11">
        <v>0.0318817461348832</v>
      </c>
      <c r="E8192" s="8">
        <f t="shared" si="1"/>
        <v>0.03645075765</v>
      </c>
      <c r="F8192" s="8"/>
    </row>
    <row r="8193">
      <c r="A8193" s="10">
        <v>44829.291666666664</v>
      </c>
      <c r="B8193" s="11">
        <v>283.08</v>
      </c>
      <c r="C8193" s="11">
        <v>270.75554</v>
      </c>
      <c r="D8193" s="11">
        <v>0.0455187731338756</v>
      </c>
      <c r="E8193" s="8">
        <f t="shared" si="1"/>
        <v>0.0379729826</v>
      </c>
      <c r="F8193" s="8"/>
    </row>
    <row r="8194">
      <c r="A8194" s="10">
        <v>44829.333333333336</v>
      </c>
      <c r="B8194" s="11">
        <v>287.62</v>
      </c>
      <c r="C8194" s="11">
        <v>269.23821</v>
      </c>
      <c r="D8194" s="11">
        <v>0.0682733331201393</v>
      </c>
      <c r="E8194" s="8">
        <f t="shared" si="1"/>
        <v>0.04026232886</v>
      </c>
      <c r="F8194" s="8"/>
    </row>
    <row r="8195">
      <c r="A8195" s="10">
        <v>44829.375</v>
      </c>
      <c r="B8195" s="11">
        <v>297.39</v>
      </c>
      <c r="C8195" s="11">
        <v>272.15139</v>
      </c>
      <c r="D8195" s="11">
        <v>0.0927373914937564</v>
      </c>
      <c r="E8195" s="8">
        <f t="shared" si="1"/>
        <v>0.04303318851</v>
      </c>
      <c r="F8195" s="8"/>
    </row>
    <row r="8196">
      <c r="A8196" s="10">
        <v>44829.416666666664</v>
      </c>
      <c r="B8196" s="11">
        <v>315.22</v>
      </c>
      <c r="C8196" s="11">
        <v>279.35704</v>
      </c>
      <c r="D8196" s="11">
        <v>0.128376789788437</v>
      </c>
      <c r="E8196" s="8">
        <f t="shared" si="1"/>
        <v>0.04720588808</v>
      </c>
      <c r="F8196" s="8"/>
    </row>
    <row r="8197">
      <c r="A8197" s="10">
        <v>44829.458333333336</v>
      </c>
      <c r="B8197" s="11">
        <v>327.64</v>
      </c>
      <c r="C8197" s="11">
        <v>289.75927</v>
      </c>
      <c r="D8197" s="11">
        <v>0.130731727754559</v>
      </c>
      <c r="E8197" s="8">
        <f t="shared" si="1"/>
        <v>0.05078765075</v>
      </c>
      <c r="F8197" s="8"/>
    </row>
    <row r="8198">
      <c r="A8198" s="10">
        <v>44829.5</v>
      </c>
      <c r="B8198" s="11">
        <v>338.48</v>
      </c>
      <c r="C8198" s="11">
        <v>299.20726</v>
      </c>
      <c r="D8198" s="11">
        <v>0.131255972866433</v>
      </c>
      <c r="E8198" s="8">
        <f t="shared" si="1"/>
        <v>0.05389280846</v>
      </c>
      <c r="F8198" s="8"/>
    </row>
    <row r="8199">
      <c r="A8199" s="10">
        <v>44829.541666666664</v>
      </c>
      <c r="B8199" s="11">
        <v>348.38</v>
      </c>
      <c r="C8199" s="11">
        <v>304.54633</v>
      </c>
      <c r="D8199" s="11">
        <v>0.143931039983308</v>
      </c>
      <c r="E8199" s="8">
        <f t="shared" si="1"/>
        <v>0.05864103841</v>
      </c>
      <c r="F8199" s="8"/>
    </row>
    <row r="8200">
      <c r="A8200" s="10">
        <v>44829.583333333336</v>
      </c>
      <c r="B8200" s="11">
        <v>331.3</v>
      </c>
      <c r="C8200" s="11">
        <v>306.20611</v>
      </c>
      <c r="D8200" s="11">
        <v>0.0819509773988506</v>
      </c>
      <c r="E8200" s="8">
        <f t="shared" si="1"/>
        <v>0.05965420141</v>
      </c>
      <c r="F8200" s="8"/>
    </row>
    <row r="8201">
      <c r="A8201" s="10">
        <v>44829.625</v>
      </c>
      <c r="B8201" s="11">
        <v>316.07</v>
      </c>
      <c r="C8201" s="11">
        <v>307.25602</v>
      </c>
      <c r="D8201" s="11">
        <v>0.0286861100394388</v>
      </c>
      <c r="E8201" s="8">
        <f t="shared" si="1"/>
        <v>0.05687487844</v>
      </c>
      <c r="F8201" s="8"/>
    </row>
    <row r="8202">
      <c r="A8202" s="10">
        <v>44829.666666666664</v>
      </c>
      <c r="B8202" s="11">
        <v>315.74</v>
      </c>
      <c r="C8202" s="11">
        <v>307.16957</v>
      </c>
      <c r="D8202" s="11">
        <v>0.0279012989470278</v>
      </c>
      <c r="E8202" s="8">
        <f t="shared" si="1"/>
        <v>0.054106878</v>
      </c>
      <c r="F8202" s="8"/>
    </row>
    <row r="8203">
      <c r="A8203" s="10">
        <v>44829.708333333336</v>
      </c>
      <c r="B8203" s="11">
        <v>319.06</v>
      </c>
      <c r="C8203" s="11">
        <v>307.98256</v>
      </c>
      <c r="D8203" s="11">
        <v>0.0359677509012199</v>
      </c>
      <c r="E8203" s="8">
        <f t="shared" si="1"/>
        <v>0.05251479393</v>
      </c>
      <c r="F8203" s="8"/>
    </row>
    <row r="8204">
      <c r="A8204" s="10">
        <v>44829.75</v>
      </c>
      <c r="B8204" s="11">
        <v>328.6</v>
      </c>
      <c r="C8204" s="11">
        <v>309.27775</v>
      </c>
      <c r="D8204" s="11">
        <v>0.0624753963063944</v>
      </c>
      <c r="E8204" s="8">
        <f t="shared" si="1"/>
        <v>0.05263077437</v>
      </c>
      <c r="F8204" s="8"/>
    </row>
    <row r="8205">
      <c r="A8205" s="10">
        <v>44829.791666666664</v>
      </c>
      <c r="B8205" s="11">
        <v>327.46</v>
      </c>
      <c r="C8205" s="11">
        <v>310.0226</v>
      </c>
      <c r="D8205" s="11">
        <v>0.0562455769353588</v>
      </c>
      <c r="E8205" s="8">
        <f t="shared" si="1"/>
        <v>0.05425217976</v>
      </c>
      <c r="F8205" s="8"/>
    </row>
    <row r="8206">
      <c r="A8206" s="10">
        <v>44829.833333333336</v>
      </c>
      <c r="B8206" s="11">
        <v>313.39</v>
      </c>
      <c r="C8206" s="11">
        <v>311.08927</v>
      </c>
      <c r="D8206" s="11">
        <v>0.00739572277758081</v>
      </c>
      <c r="E8206" s="8">
        <f t="shared" si="1"/>
        <v>0.05446243954</v>
      </c>
      <c r="F8206" s="8"/>
    </row>
    <row r="8207">
      <c r="A8207" s="10">
        <v>44829.875</v>
      </c>
      <c r="B8207" s="11">
        <v>305.19</v>
      </c>
      <c r="C8207" s="11">
        <v>314.15055</v>
      </c>
      <c r="D8207" s="11">
        <v>0.028523107790198</v>
      </c>
      <c r="E8207" s="8">
        <f t="shared" si="1"/>
        <v>0.05534974103</v>
      </c>
      <c r="F8207" s="8"/>
    </row>
    <row r="8208">
      <c r="A8208" s="10">
        <v>44829.916666666664</v>
      </c>
      <c r="B8208" s="11">
        <v>303.88</v>
      </c>
      <c r="C8208" s="11">
        <v>319.78133</v>
      </c>
      <c r="D8208" s="11">
        <v>0.049725635952543</v>
      </c>
      <c r="E8208" s="8">
        <f t="shared" si="1"/>
        <v>0.0565610704</v>
      </c>
      <c r="F8208" s="8"/>
    </row>
    <row r="8209">
      <c r="A8209" s="10">
        <v>44829.958333333336</v>
      </c>
      <c r="B8209" s="11">
        <v>303.71</v>
      </c>
      <c r="C8209" s="11">
        <v>326.88605</v>
      </c>
      <c r="D8209" s="11">
        <v>0.0708994770501831</v>
      </c>
      <c r="E8209" s="8">
        <f t="shared" si="1"/>
        <v>0.05910790178</v>
      </c>
      <c r="F8209" s="8"/>
    </row>
    <row r="8210">
      <c r="A8210" s="10">
        <v>44830.0</v>
      </c>
      <c r="B8210" s="11">
        <v>324.08</v>
      </c>
      <c r="C8210" s="11">
        <v>347.77478</v>
      </c>
      <c r="D8210" s="11">
        <v>0.0681325425610219</v>
      </c>
      <c r="E8210" s="8">
        <f t="shared" si="1"/>
        <v>0.06109523034</v>
      </c>
      <c r="F8210" s="8"/>
    </row>
    <row r="8211">
      <c r="A8211" s="10">
        <v>44830.041666666664</v>
      </c>
      <c r="B8211" s="11">
        <v>355.22</v>
      </c>
      <c r="C8211" s="11">
        <v>352.2369</v>
      </c>
      <c r="D8211" s="11">
        <v>0.00846901616497316</v>
      </c>
      <c r="E8211" s="8">
        <f t="shared" si="1"/>
        <v>0.05795159188</v>
      </c>
      <c r="F8211" s="8"/>
    </row>
    <row r="8212">
      <c r="A8212" s="10">
        <v>44830.083333333336</v>
      </c>
      <c r="B8212" s="11">
        <v>352.1</v>
      </c>
      <c r="C8212" s="11">
        <v>352.79395</v>
      </c>
      <c r="D8212" s="11">
        <v>0.00196701218940963</v>
      </c>
      <c r="E8212" s="8">
        <f t="shared" si="1"/>
        <v>0.05563380302</v>
      </c>
      <c r="F8212" s="8"/>
    </row>
    <row r="8213">
      <c r="A8213" s="10">
        <v>44830.125</v>
      </c>
      <c r="B8213" s="11">
        <v>340.56</v>
      </c>
      <c r="C8213" s="11">
        <v>349.42907</v>
      </c>
      <c r="D8213" s="11">
        <v>0.0253816031963225</v>
      </c>
      <c r="E8213" s="8">
        <f t="shared" si="1"/>
        <v>0.05590152885</v>
      </c>
      <c r="F8213" s="8"/>
    </row>
    <row r="8214">
      <c r="A8214" s="10">
        <v>44830.166666666664</v>
      </c>
      <c r="B8214" s="11">
        <v>327.02</v>
      </c>
      <c r="C8214" s="11">
        <v>344.83605</v>
      </c>
      <c r="D8214" s="11">
        <v>0.0516652768757791</v>
      </c>
      <c r="E8214" s="8">
        <f t="shared" si="1"/>
        <v>0.05796594545</v>
      </c>
      <c r="F8214" s="8"/>
    </row>
    <row r="8215">
      <c r="A8215" s="10">
        <v>44830.208333333336</v>
      </c>
      <c r="B8215" s="11">
        <v>315.52</v>
      </c>
      <c r="C8215" s="11">
        <v>341.11638</v>
      </c>
      <c r="D8215" s="11">
        <v>0.0750370885150693</v>
      </c>
      <c r="E8215" s="8">
        <f t="shared" si="1"/>
        <v>0.06054709866</v>
      </c>
      <c r="F8215" s="8"/>
    </row>
    <row r="8216">
      <c r="A8216" s="10">
        <v>44830.25</v>
      </c>
      <c r="B8216" s="11">
        <v>306.07</v>
      </c>
      <c r="C8216" s="11">
        <v>338.72899</v>
      </c>
      <c r="D8216" s="11">
        <v>0.0964162825272204</v>
      </c>
      <c r="E8216" s="8">
        <f t="shared" si="1"/>
        <v>0.06323603768</v>
      </c>
      <c r="F8216" s="8"/>
    </row>
    <row r="8217">
      <c r="A8217" s="10">
        <v>44830.291666666664</v>
      </c>
      <c r="B8217" s="11">
        <v>296.45</v>
      </c>
      <c r="C8217" s="11">
        <v>336.92006</v>
      </c>
      <c r="D8217" s="11">
        <v>0.120117692012758</v>
      </c>
      <c r="E8217" s="8">
        <f t="shared" si="1"/>
        <v>0.06634432596</v>
      </c>
      <c r="F8217" s="8"/>
    </row>
    <row r="8218">
      <c r="A8218" s="10">
        <v>44830.333333333336</v>
      </c>
      <c r="B8218" s="11">
        <v>290.18</v>
      </c>
      <c r="C8218" s="11">
        <v>336.23321</v>
      </c>
      <c r="D8218" s="11">
        <v>0.136968058568634</v>
      </c>
      <c r="E8218" s="8">
        <f t="shared" si="1"/>
        <v>0.06920660619</v>
      </c>
      <c r="F8218" s="8"/>
    </row>
    <row r="8219">
      <c r="A8219" s="10">
        <v>44830.375</v>
      </c>
      <c r="B8219" s="11">
        <v>286.22</v>
      </c>
      <c r="C8219" s="11">
        <v>337.46982</v>
      </c>
      <c r="D8219" s="11">
        <v>0.15186489861523</v>
      </c>
      <c r="E8219" s="8">
        <f t="shared" si="1"/>
        <v>0.07167025232</v>
      </c>
      <c r="F8219" s="8"/>
    </row>
    <row r="8220">
      <c r="A8220" s="10">
        <v>44830.416666666664</v>
      </c>
      <c r="B8220" s="11">
        <v>288.45</v>
      </c>
      <c r="C8220" s="11">
        <v>340.83943</v>
      </c>
      <c r="D8220" s="11">
        <v>0.153707069630998</v>
      </c>
      <c r="E8220" s="8">
        <f t="shared" si="1"/>
        <v>0.07272568065</v>
      </c>
      <c r="F8220" s="8"/>
    </row>
    <row r="8221">
      <c r="A8221" s="10">
        <v>44830.458333333336</v>
      </c>
      <c r="B8221" s="11">
        <v>301.34</v>
      </c>
      <c r="C8221" s="11">
        <v>346.28333</v>
      </c>
      <c r="D8221" s="11">
        <v>0.129787737688672</v>
      </c>
      <c r="E8221" s="8">
        <f t="shared" si="1"/>
        <v>0.07268634773</v>
      </c>
      <c r="F8221" s="8"/>
    </row>
    <row r="8222">
      <c r="A8222" s="10">
        <v>44830.5</v>
      </c>
      <c r="B8222" s="11">
        <v>314.71</v>
      </c>
      <c r="C8222" s="11">
        <v>350.38038</v>
      </c>
      <c r="D8222" s="11">
        <v>0.101804730047955</v>
      </c>
      <c r="E8222" s="8">
        <f t="shared" si="1"/>
        <v>0.07145921261</v>
      </c>
      <c r="F8222" s="8"/>
    </row>
    <row r="8223">
      <c r="A8223" s="10">
        <v>44830.541666666664</v>
      </c>
      <c r="B8223" s="11">
        <v>324.72</v>
      </c>
      <c r="C8223" s="11">
        <v>351.07861</v>
      </c>
      <c r="D8223" s="11">
        <v>0.0750789402977299</v>
      </c>
      <c r="E8223" s="8">
        <f t="shared" si="1"/>
        <v>0.06859037512</v>
      </c>
      <c r="F8223" s="8"/>
    </row>
    <row r="8224">
      <c r="A8224" s="10">
        <v>44830.583333333336</v>
      </c>
      <c r="B8224" s="11">
        <v>307.16</v>
      </c>
      <c r="C8224" s="11">
        <v>348.45771</v>
      </c>
      <c r="D8224" s="11">
        <v>0.118515701661472</v>
      </c>
      <c r="E8224" s="8">
        <f t="shared" si="1"/>
        <v>0.0701139053</v>
      </c>
      <c r="F8224" s="8"/>
    </row>
    <row r="8225">
      <c r="A8225" s="10">
        <v>44830.625</v>
      </c>
      <c r="B8225" s="11">
        <v>290.12</v>
      </c>
      <c r="C8225" s="11">
        <v>345.6117</v>
      </c>
      <c r="D8225" s="11">
        <v>0.160560825921113</v>
      </c>
      <c r="E8225" s="8">
        <f t="shared" si="1"/>
        <v>0.07560868513</v>
      </c>
      <c r="F8225" s="8"/>
    </row>
    <row r="8226">
      <c r="A8226" s="10">
        <v>44830.666666666664</v>
      </c>
      <c r="B8226" s="11">
        <v>286.22</v>
      </c>
      <c r="C8226" s="11">
        <v>342.89372</v>
      </c>
      <c r="D8226" s="11">
        <v>0.165280717302142</v>
      </c>
      <c r="E8226" s="8">
        <f t="shared" si="1"/>
        <v>0.08133282756</v>
      </c>
      <c r="F8226" s="8"/>
    </row>
    <row r="8227">
      <c r="A8227" s="10">
        <v>44830.708333333336</v>
      </c>
      <c r="B8227" s="11">
        <v>290.16</v>
      </c>
      <c r="C8227" s="11">
        <v>340.41522</v>
      </c>
      <c r="D8227" s="11">
        <v>0.147629180622417</v>
      </c>
      <c r="E8227" s="8">
        <f t="shared" si="1"/>
        <v>0.08598538713</v>
      </c>
      <c r="F8227" s="8"/>
    </row>
    <row r="8228">
      <c r="A8228" s="10">
        <v>44830.75</v>
      </c>
      <c r="B8228" s="11">
        <v>296.57</v>
      </c>
      <c r="C8228" s="11">
        <v>336.82229</v>
      </c>
      <c r="D8228" s="11">
        <v>0.119506016065623</v>
      </c>
      <c r="E8228" s="8">
        <f t="shared" si="1"/>
        <v>0.08836166296</v>
      </c>
      <c r="F8228" s="8"/>
    </row>
    <row r="8229">
      <c r="A8229" s="10">
        <v>44830.791666666664</v>
      </c>
      <c r="B8229" s="11">
        <v>305.31</v>
      </c>
      <c r="C8229" s="11">
        <v>333.20669</v>
      </c>
      <c r="D8229" s="11">
        <v>0.0837218784532806</v>
      </c>
      <c r="E8229" s="8">
        <f t="shared" si="1"/>
        <v>0.08950650885</v>
      </c>
      <c r="F8229" s="8"/>
    </row>
    <row r="8230">
      <c r="A8230" s="10">
        <v>44830.833333333336</v>
      </c>
      <c r="B8230" s="11">
        <v>308.55</v>
      </c>
      <c r="C8230" s="11">
        <v>331.18345</v>
      </c>
      <c r="D8230" s="11">
        <v>0.0683411263455344</v>
      </c>
      <c r="E8230" s="8">
        <f t="shared" si="1"/>
        <v>0.09204590067</v>
      </c>
      <c r="F8230" s="8"/>
    </row>
    <row r="8231">
      <c r="A8231" s="10">
        <v>44830.875</v>
      </c>
      <c r="B8231" s="11">
        <v>314.56</v>
      </c>
      <c r="C8231" s="11">
        <v>331.75424</v>
      </c>
      <c r="D8231" s="11">
        <v>0.0518282449080378</v>
      </c>
      <c r="E8231" s="8">
        <f t="shared" si="1"/>
        <v>0.09301694805</v>
      </c>
      <c r="F8231" s="8"/>
    </row>
    <row r="8232">
      <c r="A8232" s="10">
        <v>44830.916666666664</v>
      </c>
      <c r="B8232" s="11">
        <v>321.42</v>
      </c>
      <c r="C8232" s="11">
        <v>334.82031</v>
      </c>
      <c r="D8232" s="11">
        <v>0.0400223929068101</v>
      </c>
      <c r="E8232" s="8">
        <f t="shared" si="1"/>
        <v>0.09261264626</v>
      </c>
      <c r="F8232" s="8"/>
    </row>
    <row r="8233">
      <c r="A8233" s="10">
        <v>44830.958333333336</v>
      </c>
      <c r="B8233" s="11">
        <v>329.15</v>
      </c>
      <c r="C8233" s="11">
        <v>339.30079</v>
      </c>
      <c r="D8233" s="11">
        <v>0.0299167885816005</v>
      </c>
      <c r="E8233" s="8">
        <f t="shared" si="1"/>
        <v>0.09090503424</v>
      </c>
      <c r="F8233" s="8"/>
    </row>
    <row r="8234">
      <c r="A8234" s="10">
        <v>44831.0</v>
      </c>
      <c r="B8234" s="11">
        <v>364.59</v>
      </c>
      <c r="C8234" s="11">
        <v>348.16202</v>
      </c>
      <c r="D8234" s="11">
        <v>0.0471848709977038</v>
      </c>
      <c r="E8234" s="8">
        <f t="shared" si="1"/>
        <v>0.09003221459</v>
      </c>
      <c r="F8234" s="8"/>
    </row>
    <row r="8235">
      <c r="A8235" s="10">
        <v>44831.041666666664</v>
      </c>
      <c r="B8235" s="11">
        <v>390.02</v>
      </c>
      <c r="C8235" s="11">
        <v>352.41096</v>
      </c>
      <c r="D8235" s="11">
        <v>0.106719268889934</v>
      </c>
      <c r="E8235" s="8">
        <f t="shared" si="1"/>
        <v>0.09412597512</v>
      </c>
      <c r="F8235" s="8"/>
    </row>
    <row r="8236">
      <c r="A8236" s="10">
        <v>44831.083333333336</v>
      </c>
      <c r="B8236" s="11">
        <v>372.59</v>
      </c>
      <c r="C8236" s="11">
        <v>352.9571</v>
      </c>
      <c r="D8236" s="11">
        <v>0.0556240404287091</v>
      </c>
      <c r="E8236" s="8">
        <f t="shared" si="1"/>
        <v>0.09636168463</v>
      </c>
      <c r="F8236" s="8"/>
    </row>
    <row r="8237">
      <c r="A8237" s="10">
        <v>44831.125</v>
      </c>
      <c r="B8237" s="11">
        <v>363.41</v>
      </c>
      <c r="C8237" s="11">
        <v>349.76101</v>
      </c>
      <c r="D8237" s="11">
        <v>0.0390237608245699</v>
      </c>
      <c r="E8237" s="8">
        <f t="shared" si="1"/>
        <v>0.09693010786</v>
      </c>
      <c r="F8237" s="8"/>
    </row>
    <row r="8238">
      <c r="A8238" s="10">
        <v>44831.166666666664</v>
      </c>
      <c r="B8238" s="11">
        <v>353.05</v>
      </c>
      <c r="C8238" s="11">
        <v>345.26676</v>
      </c>
      <c r="D8238" s="11">
        <v>0.0225426855455185</v>
      </c>
      <c r="E8238" s="8">
        <f t="shared" si="1"/>
        <v>0.09571666656</v>
      </c>
      <c r="F8238" s="8"/>
    </row>
    <row r="8239">
      <c r="A8239" s="10">
        <v>44831.208333333336</v>
      </c>
      <c r="B8239" s="11">
        <v>335.92</v>
      </c>
      <c r="C8239" s="11">
        <v>341.55361</v>
      </c>
      <c r="D8239" s="11">
        <v>0.0164940724825012</v>
      </c>
      <c r="E8239" s="8">
        <f t="shared" si="1"/>
        <v>0.09327737422</v>
      </c>
      <c r="F8239" s="8"/>
    </row>
    <row r="8240">
      <c r="A8240" s="10">
        <v>44831.25</v>
      </c>
      <c r="B8240" s="11">
        <v>312.7</v>
      </c>
      <c r="C8240" s="11">
        <v>338.96558</v>
      </c>
      <c r="D8240" s="11">
        <v>0.0774874546259239</v>
      </c>
      <c r="E8240" s="8">
        <f t="shared" si="1"/>
        <v>0.09248867306</v>
      </c>
      <c r="F8240" s="8"/>
    </row>
    <row r="8241">
      <c r="A8241" s="10">
        <v>44831.291666666664</v>
      </c>
      <c r="B8241" s="11">
        <v>298.09</v>
      </c>
      <c r="C8241" s="11">
        <v>336.70962</v>
      </c>
      <c r="D8241" s="11">
        <v>0.114697109040127</v>
      </c>
      <c r="E8241" s="8">
        <f t="shared" si="1"/>
        <v>0.09226281544</v>
      </c>
      <c r="F8241" s="8"/>
    </row>
    <row r="8242">
      <c r="A8242" s="10">
        <v>44831.333333333336</v>
      </c>
      <c r="B8242" s="11">
        <v>290.45</v>
      </c>
      <c r="C8242" s="11">
        <v>335.58736</v>
      </c>
      <c r="D8242" s="11">
        <v>0.134502562909401</v>
      </c>
      <c r="E8242" s="8">
        <f t="shared" si="1"/>
        <v>0.09216008645</v>
      </c>
      <c r="F8242" s="8"/>
    </row>
    <row r="8243">
      <c r="A8243" s="10">
        <v>44831.375</v>
      </c>
      <c r="B8243" s="11">
        <v>289.74</v>
      </c>
      <c r="C8243" s="11">
        <v>336.45548</v>
      </c>
      <c r="D8243" s="11">
        <v>0.138845947761053</v>
      </c>
      <c r="E8243" s="8">
        <f t="shared" si="1"/>
        <v>0.09161763016</v>
      </c>
      <c r="F8243" s="8"/>
    </row>
    <row r="8244">
      <c r="A8244" s="10">
        <v>44831.416666666664</v>
      </c>
      <c r="B8244" s="11">
        <v>287.33</v>
      </c>
      <c r="C8244" s="11">
        <v>339.43988</v>
      </c>
      <c r="D8244" s="11">
        <v>0.15351725907987</v>
      </c>
      <c r="E8244" s="8">
        <f t="shared" si="1"/>
        <v>0.09160972139</v>
      </c>
      <c r="F8244" s="8"/>
    </row>
    <row r="8245">
      <c r="A8245" s="10">
        <v>44831.458333333336</v>
      </c>
      <c r="B8245" s="11">
        <v>289.88</v>
      </c>
      <c r="C8245" s="11">
        <v>344.2077</v>
      </c>
      <c r="D8245" s="11">
        <v>0.157834063561041</v>
      </c>
      <c r="E8245" s="8">
        <f t="shared" si="1"/>
        <v>0.0927783183</v>
      </c>
      <c r="F8245" s="8"/>
    </row>
    <row r="8246">
      <c r="A8246" s="10">
        <v>44831.5</v>
      </c>
      <c r="B8246" s="11">
        <v>303.12</v>
      </c>
      <c r="C8246" s="11">
        <v>347.42593</v>
      </c>
      <c r="D8246" s="11">
        <v>0.127526261496946</v>
      </c>
      <c r="E8246" s="8">
        <f t="shared" si="1"/>
        <v>0.09385004878</v>
      </c>
      <c r="F8246" s="8"/>
    </row>
    <row r="8247">
      <c r="A8247" s="10">
        <v>44831.541666666664</v>
      </c>
      <c r="B8247" s="11">
        <v>309.09</v>
      </c>
      <c r="C8247" s="11">
        <v>347.62068</v>
      </c>
      <c r="D8247" s="11">
        <v>0.110841161693832</v>
      </c>
      <c r="E8247" s="8">
        <f t="shared" si="1"/>
        <v>0.09534014134</v>
      </c>
      <c r="F8247" s="8"/>
    </row>
    <row r="8248">
      <c r="A8248" s="10">
        <v>44831.583333333336</v>
      </c>
      <c r="B8248" s="11">
        <v>283.26</v>
      </c>
      <c r="C8248" s="11">
        <v>345.17463</v>
      </c>
      <c r="D8248" s="11">
        <v>0.179371902274509</v>
      </c>
      <c r="E8248" s="8">
        <f t="shared" si="1"/>
        <v>0.09787581636</v>
      </c>
      <c r="F8248" s="8"/>
    </row>
    <row r="8249">
      <c r="A8249" s="10">
        <v>44831.625</v>
      </c>
      <c r="B8249" s="11">
        <v>269.68</v>
      </c>
      <c r="C8249" s="11">
        <v>342.81818</v>
      </c>
      <c r="D8249" s="11">
        <v>0.213343936427175</v>
      </c>
      <c r="E8249" s="8">
        <f t="shared" si="1"/>
        <v>0.1000751126</v>
      </c>
      <c r="F8249" s="8"/>
    </row>
    <row r="8250">
      <c r="A8250" s="10">
        <v>44831.666666666664</v>
      </c>
      <c r="B8250" s="11">
        <v>260.79</v>
      </c>
      <c r="C8250" s="11">
        <v>340.69271</v>
      </c>
      <c r="D8250" s="11">
        <v>0.234530143013626</v>
      </c>
      <c r="E8250" s="8">
        <f t="shared" si="1"/>
        <v>0.1029605054</v>
      </c>
      <c r="F8250" s="8"/>
    </row>
    <row r="8251">
      <c r="A8251" s="10">
        <v>44831.708333333336</v>
      </c>
      <c r="B8251" s="11">
        <v>262.12</v>
      </c>
      <c r="C8251" s="11">
        <v>338.93436</v>
      </c>
      <c r="D8251" s="11">
        <v>0.226634915385976</v>
      </c>
      <c r="E8251" s="8">
        <f t="shared" si="1"/>
        <v>0.106252411</v>
      </c>
      <c r="F8251" s="8"/>
    </row>
    <row r="8252">
      <c r="A8252" s="10">
        <v>44831.75</v>
      </c>
      <c r="B8252" s="11">
        <v>276.11</v>
      </c>
      <c r="C8252" s="11">
        <v>336.09256</v>
      </c>
      <c r="D8252" s="11">
        <v>0.178470359474782</v>
      </c>
      <c r="E8252" s="8">
        <f t="shared" si="1"/>
        <v>0.1087092586</v>
      </c>
      <c r="F8252" s="8"/>
    </row>
    <row r="8253">
      <c r="A8253" s="10">
        <v>44831.791666666664</v>
      </c>
      <c r="B8253" s="11">
        <v>293.02</v>
      </c>
      <c r="C8253" s="11">
        <v>333.11727</v>
      </c>
      <c r="D8253" s="11">
        <v>0.120369832521742</v>
      </c>
      <c r="E8253" s="8">
        <f t="shared" si="1"/>
        <v>0.1102362567</v>
      </c>
      <c r="F8253" s="8"/>
    </row>
    <row r="8254">
      <c r="A8254" s="10">
        <v>44831.833333333336</v>
      </c>
      <c r="B8254" s="11">
        <v>307.88</v>
      </c>
      <c r="C8254" s="11">
        <v>331.43359</v>
      </c>
      <c r="D8254" s="11">
        <v>0.07106579028396</v>
      </c>
      <c r="E8254" s="8">
        <f t="shared" si="1"/>
        <v>0.1103497844</v>
      </c>
      <c r="F8254" s="8"/>
    </row>
    <row r="8255">
      <c r="A8255" s="10">
        <v>44831.875</v>
      </c>
      <c r="B8255" s="11">
        <v>322.33</v>
      </c>
      <c r="C8255" s="11">
        <v>332.00968</v>
      </c>
      <c r="D8255" s="11">
        <v>0.0291548125946207</v>
      </c>
      <c r="E8255" s="8">
        <f t="shared" si="1"/>
        <v>0.109405058</v>
      </c>
      <c r="F8255" s="8"/>
    </row>
    <row r="8256">
      <c r="A8256" s="10">
        <v>44831.916666666664</v>
      </c>
      <c r="B8256" s="11">
        <v>329.16</v>
      </c>
      <c r="C8256" s="11">
        <v>334.69727</v>
      </c>
      <c r="D8256" s="11">
        <v>0.0165441146263307</v>
      </c>
      <c r="E8256" s="8">
        <f t="shared" si="1"/>
        <v>0.1084267964</v>
      </c>
      <c r="F8256" s="8"/>
    </row>
    <row r="8257">
      <c r="A8257" s="10">
        <v>44831.958333333336</v>
      </c>
      <c r="B8257" s="11">
        <v>335.07</v>
      </c>
      <c r="C8257" s="11">
        <v>338.63905</v>
      </c>
      <c r="D8257" s="11">
        <v>0.0105393929022657</v>
      </c>
      <c r="E8257" s="8">
        <f t="shared" si="1"/>
        <v>0.107619405</v>
      </c>
      <c r="F8257" s="8"/>
    </row>
    <row r="8258">
      <c r="A8258" s="10">
        <v>44829.0</v>
      </c>
      <c r="B8258" s="11">
        <v>357.76</v>
      </c>
      <c r="C8258" s="11">
        <v>335.93758</v>
      </c>
      <c r="D8258" s="11">
        <v>0.0649597463909812</v>
      </c>
      <c r="E8258" s="8">
        <f t="shared" si="1"/>
        <v>0.1083600248</v>
      </c>
      <c r="F8258" s="8"/>
    </row>
    <row r="8259">
      <c r="A8259" s="10">
        <v>44829.041666666664</v>
      </c>
      <c r="B8259" s="11">
        <v>374.31</v>
      </c>
      <c r="C8259" s="11">
        <v>337.17917</v>
      </c>
      <c r="D8259" s="11">
        <v>0.110121956821947</v>
      </c>
      <c r="E8259" s="8">
        <f t="shared" si="1"/>
        <v>0.1085018034</v>
      </c>
      <c r="F8259" s="8"/>
    </row>
    <row r="8260">
      <c r="A8260" s="10">
        <v>44829.083333333336</v>
      </c>
      <c r="B8260" s="11">
        <v>352.53</v>
      </c>
      <c r="C8260" s="11">
        <v>331.65747</v>
      </c>
      <c r="D8260" s="11">
        <v>0.0629339963306117</v>
      </c>
      <c r="E8260" s="8">
        <f t="shared" si="1"/>
        <v>0.1088063849</v>
      </c>
      <c r="F8260" s="8"/>
    </row>
    <row r="8261">
      <c r="A8261" s="10">
        <v>44829.125</v>
      </c>
      <c r="B8261" s="11">
        <v>323.38</v>
      </c>
      <c r="C8261" s="11">
        <v>321.70749</v>
      </c>
      <c r="D8261" s="11">
        <v>0.00519885315694697</v>
      </c>
      <c r="E8261" s="8">
        <f t="shared" si="1"/>
        <v>0.1073970138</v>
      </c>
      <c r="F8261" s="8"/>
    </row>
    <row r="8262">
      <c r="A8262" s="10">
        <v>44829.166666666664</v>
      </c>
      <c r="B8262" s="11">
        <v>300.05</v>
      </c>
      <c r="C8262" s="11">
        <v>311.03429</v>
      </c>
      <c r="D8262" s="11">
        <v>0.0353153666754877</v>
      </c>
      <c r="E8262" s="8">
        <f t="shared" si="1"/>
        <v>0.1079292088</v>
      </c>
      <c r="F8262" s="8"/>
    </row>
    <row r="8263">
      <c r="A8263" s="10">
        <v>44829.208333333336</v>
      </c>
      <c r="B8263" s="11">
        <v>290.06</v>
      </c>
      <c r="C8263" s="11">
        <v>302.15152</v>
      </c>
      <c r="D8263" s="11">
        <v>0.0400180677562039</v>
      </c>
      <c r="E8263" s="8">
        <f t="shared" si="1"/>
        <v>0.1089093753</v>
      </c>
      <c r="F8263" s="8"/>
    </row>
    <row r="8264">
      <c r="A8264" s="10">
        <v>44829.25</v>
      </c>
      <c r="B8264" s="11">
        <v>285.3</v>
      </c>
      <c r="C8264" s="11">
        <v>296.32342</v>
      </c>
      <c r="D8264" s="11">
        <v>0.0372006370606818</v>
      </c>
      <c r="E8264" s="8">
        <f t="shared" si="1"/>
        <v>0.1072307579</v>
      </c>
      <c r="F8264" s="8"/>
    </row>
    <row r="8265">
      <c r="A8265" s="10">
        <v>44829.291666666664</v>
      </c>
      <c r="B8265" s="11">
        <v>283.08</v>
      </c>
      <c r="C8265" s="11">
        <v>292.67379</v>
      </c>
      <c r="D8265" s="11">
        <v>0.0327798058035877</v>
      </c>
      <c r="E8265" s="8">
        <f t="shared" si="1"/>
        <v>0.1038175369</v>
      </c>
      <c r="F8265" s="8"/>
    </row>
    <row r="8266">
      <c r="A8266" s="10">
        <v>44829.333333333336</v>
      </c>
      <c r="B8266" s="11">
        <v>287.62</v>
      </c>
      <c r="C8266" s="11">
        <v>291.3985</v>
      </c>
      <c r="D8266" s="11">
        <v>0.0129667791701055</v>
      </c>
      <c r="E8266" s="8">
        <f t="shared" si="1"/>
        <v>0.09875354593</v>
      </c>
      <c r="F8266" s="8"/>
    </row>
    <row r="8267">
      <c r="A8267" s="10">
        <v>44829.375</v>
      </c>
      <c r="B8267" s="11">
        <v>297.39</v>
      </c>
      <c r="C8267" s="11">
        <v>293.66111</v>
      </c>
      <c r="D8267" s="11">
        <v>0.0126979360665087</v>
      </c>
      <c r="E8267" s="8">
        <f t="shared" si="1"/>
        <v>0.09349737877</v>
      </c>
      <c r="F8267" s="8"/>
    </row>
    <row r="8268">
      <c r="A8268" s="10">
        <v>44829.416666666664</v>
      </c>
      <c r="B8268" s="11">
        <v>315.22</v>
      </c>
      <c r="C8268" s="11">
        <v>300.06993</v>
      </c>
      <c r="D8268" s="11">
        <v>0.0504884644722649</v>
      </c>
      <c r="E8268" s="8">
        <f t="shared" si="1"/>
        <v>0.08920451233</v>
      </c>
      <c r="F8268" s="8"/>
    </row>
    <row r="8269">
      <c r="A8269" s="10">
        <v>44829.458333333336</v>
      </c>
      <c r="B8269" s="11">
        <v>327.64</v>
      </c>
      <c r="C8269" s="11">
        <v>309.09262</v>
      </c>
      <c r="D8269" s="11">
        <v>0.0600058972614744</v>
      </c>
      <c r="E8269" s="8">
        <f t="shared" si="1"/>
        <v>0.08512833874</v>
      </c>
      <c r="F8269" s="8"/>
    </row>
    <row r="8270">
      <c r="A8270" s="10">
        <v>44829.5</v>
      </c>
      <c r="B8270" s="11">
        <v>338.48</v>
      </c>
      <c r="C8270" s="11">
        <v>315.39742</v>
      </c>
      <c r="D8270" s="11">
        <v>0.0731856969533866</v>
      </c>
      <c r="E8270" s="8">
        <f t="shared" si="1"/>
        <v>0.08286414855</v>
      </c>
      <c r="F8270" s="8"/>
    </row>
    <row r="8271">
      <c r="A8271" s="10">
        <v>44829.541666666664</v>
      </c>
      <c r="B8271" s="11">
        <v>348.38</v>
      </c>
      <c r="C8271" s="11">
        <v>315.63262</v>
      </c>
      <c r="D8271" s="11">
        <v>0.103751570417531</v>
      </c>
      <c r="E8271" s="8">
        <f t="shared" si="1"/>
        <v>0.08256874891</v>
      </c>
      <c r="F8271" s="8"/>
    </row>
    <row r="8272">
      <c r="A8272" s="10">
        <v>44829.583333333336</v>
      </c>
      <c r="B8272" s="11">
        <v>331.3</v>
      </c>
      <c r="C8272" s="11">
        <v>310.04756</v>
      </c>
      <c r="D8272" s="11">
        <v>0.0685457418210291</v>
      </c>
      <c r="E8272" s="8">
        <f t="shared" si="1"/>
        <v>0.07795099222</v>
      </c>
      <c r="F8272" s="8"/>
    </row>
    <row r="8273">
      <c r="A8273" s="10">
        <v>44829.625</v>
      </c>
      <c r="B8273" s="11">
        <v>316.07</v>
      </c>
      <c r="C8273" s="11">
        <v>303.72653</v>
      </c>
      <c r="D8273" s="11">
        <v>0.0406400784284466</v>
      </c>
      <c r="E8273" s="8">
        <f t="shared" si="1"/>
        <v>0.07075499814</v>
      </c>
      <c r="F8273" s="8"/>
    </row>
    <row r="8274">
      <c r="A8274" s="10">
        <v>44829.666666666664</v>
      </c>
      <c r="B8274" s="11">
        <v>315.74</v>
      </c>
      <c r="C8274" s="11">
        <v>297.82665</v>
      </c>
      <c r="D8274" s="11">
        <v>0.0601469008901656</v>
      </c>
      <c r="E8274" s="8">
        <f t="shared" si="1"/>
        <v>0.06348902972</v>
      </c>
      <c r="F8274" s="8"/>
    </row>
    <row r="8275">
      <c r="A8275" s="10">
        <v>44829.708333333336</v>
      </c>
      <c r="B8275" s="11">
        <v>319.06</v>
      </c>
      <c r="C8275" s="11">
        <v>293.69371</v>
      </c>
      <c r="D8275" s="11">
        <v>0.0863698783334515</v>
      </c>
      <c r="E8275" s="8">
        <f t="shared" si="1"/>
        <v>0.05764465318</v>
      </c>
      <c r="F8275" s="8"/>
    </row>
    <row r="8276">
      <c r="A8276" s="10">
        <v>44829.75</v>
      </c>
      <c r="B8276" s="11">
        <v>328.6</v>
      </c>
      <c r="C8276" s="11">
        <v>290.35474</v>
      </c>
      <c r="D8276" s="11">
        <v>0.131719082664192</v>
      </c>
      <c r="E8276" s="8">
        <f t="shared" si="1"/>
        <v>0.05569668331</v>
      </c>
      <c r="F8276" s="8"/>
    </row>
    <row r="8277">
      <c r="A8277" s="10">
        <v>44829.791666666664</v>
      </c>
      <c r="B8277" s="11">
        <v>327.46</v>
      </c>
      <c r="C8277" s="11">
        <v>287.67012</v>
      </c>
      <c r="D8277" s="11">
        <v>0.138317736996807</v>
      </c>
      <c r="E8277" s="8">
        <f t="shared" si="1"/>
        <v>0.05644451266</v>
      </c>
      <c r="F8277" s="8"/>
    </row>
    <row r="8278">
      <c r="A8278" s="10">
        <v>44829.833333333336</v>
      </c>
      <c r="B8278" s="11">
        <v>313.39</v>
      </c>
      <c r="C8278" s="11">
        <v>287.15554</v>
      </c>
      <c r="D8278" s="11">
        <v>0.0913597557616336</v>
      </c>
      <c r="E8278" s="8">
        <f t="shared" si="1"/>
        <v>0.05729009456</v>
      </c>
      <c r="F8278" s="8"/>
    </row>
    <row r="8279">
      <c r="A8279" s="10">
        <v>44829.875</v>
      </c>
      <c r="B8279" s="11">
        <v>305.19</v>
      </c>
      <c r="C8279" s="11">
        <v>290.81699</v>
      </c>
      <c r="D8279" s="11">
        <v>0.0494228690008792</v>
      </c>
      <c r="E8279" s="8">
        <f t="shared" si="1"/>
        <v>0.05813459691</v>
      </c>
      <c r="F8279" s="8"/>
    </row>
    <row r="8280">
      <c r="A8280" s="10">
        <v>44829.916666666664</v>
      </c>
      <c r="B8280" s="11">
        <v>303.88</v>
      </c>
      <c r="C8280" s="11">
        <v>298.98306</v>
      </c>
      <c r="D8280" s="11">
        <v>0.0163786536936238</v>
      </c>
      <c r="E8280" s="8">
        <f t="shared" si="1"/>
        <v>0.0581277027</v>
      </c>
      <c r="F8280" s="8"/>
    </row>
    <row r="8281">
      <c r="A8281" s="10">
        <v>44829.958333333336</v>
      </c>
      <c r="B8281" s="11">
        <v>303.71</v>
      </c>
      <c r="C8281" s="11">
        <v>309.71078</v>
      </c>
      <c r="D8281" s="11">
        <v>0.0193754314912771</v>
      </c>
      <c r="E8281" s="8">
        <f t="shared" si="1"/>
        <v>0.05849587098</v>
      </c>
      <c r="F8281" s="8"/>
    </row>
    <row r="8282">
      <c r="A8282" s="10">
        <v>44830.0</v>
      </c>
      <c r="B8282" s="11">
        <v>324.08</v>
      </c>
      <c r="C8282" s="11">
        <v>339.58165</v>
      </c>
      <c r="D8282" s="11">
        <v>0.045649256960734</v>
      </c>
      <c r="E8282" s="8">
        <f t="shared" si="1"/>
        <v>0.05769126725</v>
      </c>
      <c r="F8282" s="8"/>
    </row>
    <row r="8283">
      <c r="A8283" s="10">
        <v>44830.041666666664</v>
      </c>
      <c r="B8283" s="11">
        <v>355.22</v>
      </c>
      <c r="C8283" s="11">
        <v>344.78146</v>
      </c>
      <c r="D8283" s="11">
        <v>0.0302758158747864</v>
      </c>
      <c r="E8283" s="8">
        <f t="shared" si="1"/>
        <v>0.05436434471</v>
      </c>
      <c r="F8283" s="8"/>
    </row>
    <row r="8284">
      <c r="A8284" s="10">
        <v>44830.083333333336</v>
      </c>
      <c r="B8284" s="11">
        <v>352.1</v>
      </c>
      <c r="C8284" s="11">
        <v>346.03443</v>
      </c>
      <c r="D8284" s="11">
        <v>0.0175288048648801</v>
      </c>
      <c r="E8284" s="8">
        <f t="shared" si="1"/>
        <v>0.05247246173</v>
      </c>
      <c r="F8284" s="8"/>
    </row>
    <row r="8285">
      <c r="A8285" s="10">
        <v>44830.125</v>
      </c>
      <c r="B8285" s="11">
        <v>340.56</v>
      </c>
      <c r="C8285" s="11">
        <v>343.6848</v>
      </c>
      <c r="D8285" s="11">
        <v>0.00909205178698619</v>
      </c>
      <c r="E8285" s="8">
        <f t="shared" si="1"/>
        <v>0.05263467834</v>
      </c>
      <c r="F8285" s="8"/>
    </row>
    <row r="8286">
      <c r="A8286" s="10">
        <v>44830.166666666664</v>
      </c>
      <c r="B8286" s="11">
        <v>327.02</v>
      </c>
      <c r="C8286" s="11">
        <v>339.60141</v>
      </c>
      <c r="D8286" s="11">
        <v>0.0370475788071669</v>
      </c>
      <c r="E8286" s="8">
        <f t="shared" si="1"/>
        <v>0.05270685385</v>
      </c>
      <c r="F8286" s="8"/>
    </row>
    <row r="8287">
      <c r="A8287" s="10">
        <v>44830.208333333336</v>
      </c>
      <c r="B8287" s="11">
        <v>315.52</v>
      </c>
      <c r="C8287" s="11">
        <v>335.20831</v>
      </c>
      <c r="D8287" s="11">
        <v>0.0587345522549843</v>
      </c>
      <c r="E8287" s="8">
        <f t="shared" si="1"/>
        <v>0.05348670737</v>
      </c>
      <c r="F8287" s="8"/>
    </row>
    <row r="8288">
      <c r="A8288" s="10">
        <v>44830.25</v>
      </c>
      <c r="B8288" s="11">
        <v>306.07</v>
      </c>
      <c r="C8288" s="11">
        <v>330.61031</v>
      </c>
      <c r="D8288" s="11">
        <v>0.0742272979932175</v>
      </c>
      <c r="E8288" s="8">
        <f t="shared" si="1"/>
        <v>0.05502948491</v>
      </c>
      <c r="F8288" s="8"/>
    </row>
    <row r="8289">
      <c r="A8289" s="10">
        <v>44830.291666666664</v>
      </c>
      <c r="B8289" s="11">
        <v>296.45</v>
      </c>
      <c r="C8289" s="11">
        <v>325.24205</v>
      </c>
      <c r="D8289" s="11">
        <v>0.0885249923864396</v>
      </c>
      <c r="E8289" s="8">
        <f t="shared" si="1"/>
        <v>0.05735220101</v>
      </c>
      <c r="F8289" s="8"/>
    </row>
    <row r="8290">
      <c r="A8290" s="10">
        <v>44830.333333333336</v>
      </c>
      <c r="B8290" s="11">
        <v>290.18</v>
      </c>
      <c r="C8290" s="11">
        <v>320.84089</v>
      </c>
      <c r="D8290" s="11">
        <v>0.0955641595433798</v>
      </c>
      <c r="E8290" s="8">
        <f t="shared" si="1"/>
        <v>0.06079375853</v>
      </c>
      <c r="F8290" s="8"/>
    </row>
    <row r="8291">
      <c r="A8291" s="10">
        <v>44830.375</v>
      </c>
      <c r="B8291" s="11">
        <v>286.22</v>
      </c>
      <c r="C8291" s="11">
        <v>319.29304</v>
      </c>
      <c r="D8291" s="11">
        <v>0.103582088729525</v>
      </c>
      <c r="E8291" s="8">
        <f t="shared" si="1"/>
        <v>0.06458059822</v>
      </c>
      <c r="F8291" s="8"/>
    </row>
    <row r="8292">
      <c r="A8292" s="10">
        <v>44830.416666666664</v>
      </c>
      <c r="B8292" s="11">
        <v>288.45</v>
      </c>
      <c r="C8292" s="11">
        <v>320.77185</v>
      </c>
      <c r="D8292" s="11">
        <v>0.1007627383762</v>
      </c>
      <c r="E8292" s="8">
        <f t="shared" si="1"/>
        <v>0.06667535964</v>
      </c>
      <c r="F8292" s="8"/>
    </row>
    <row r="8293">
      <c r="A8293" s="10">
        <v>44830.458333333336</v>
      </c>
      <c r="B8293" s="11">
        <v>301.34</v>
      </c>
      <c r="C8293" s="11">
        <v>323.44016</v>
      </c>
      <c r="D8293" s="11">
        <v>0.0683284351578357</v>
      </c>
      <c r="E8293" s="8">
        <f t="shared" si="1"/>
        <v>0.06702213205</v>
      </c>
      <c r="F8293" s="8"/>
    </row>
    <row r="8294">
      <c r="A8294" s="10">
        <v>44830.5</v>
      </c>
      <c r="B8294" s="11">
        <v>314.71</v>
      </c>
      <c r="C8294" s="11">
        <v>323.16996</v>
      </c>
      <c r="D8294" s="11">
        <v>0.0261780519451746</v>
      </c>
      <c r="E8294" s="8">
        <f t="shared" si="1"/>
        <v>0.06506348017</v>
      </c>
      <c r="F8294" s="8"/>
    </row>
    <row r="8295">
      <c r="A8295" s="10">
        <v>44830.541666666664</v>
      </c>
      <c r="B8295" s="11">
        <v>324.72</v>
      </c>
      <c r="C8295" s="11">
        <v>318.90245</v>
      </c>
      <c r="D8295" s="11">
        <v>0.0182424123740662</v>
      </c>
      <c r="E8295" s="8">
        <f t="shared" si="1"/>
        <v>0.06150059859</v>
      </c>
      <c r="F8295" s="8"/>
    </row>
    <row r="8296">
      <c r="A8296" s="10">
        <v>44830.583333333336</v>
      </c>
      <c r="B8296" s="11">
        <v>307.16</v>
      </c>
      <c r="C8296" s="11">
        <v>311.0793</v>
      </c>
      <c r="D8296" s="11">
        <v>0.0125990382516611</v>
      </c>
      <c r="E8296" s="8">
        <f t="shared" si="1"/>
        <v>0.05916948594</v>
      </c>
      <c r="F8296" s="8"/>
    </row>
    <row r="8297">
      <c r="A8297" s="10">
        <v>44830.625</v>
      </c>
      <c r="B8297" s="11">
        <v>290.12</v>
      </c>
      <c r="C8297" s="11">
        <v>303.93561</v>
      </c>
      <c r="D8297" s="11">
        <v>0.0454557134650987</v>
      </c>
      <c r="E8297" s="8">
        <f t="shared" si="1"/>
        <v>0.0593701374</v>
      </c>
      <c r="F8297" s="8"/>
    </row>
    <row r="8298">
      <c r="A8298" s="10">
        <v>44830.666666666664</v>
      </c>
      <c r="B8298" s="11">
        <v>286.22</v>
      </c>
      <c r="C8298" s="11">
        <v>298.12745</v>
      </c>
      <c r="D8298" s="11">
        <v>0.0399408038407734</v>
      </c>
      <c r="E8298" s="8">
        <f t="shared" si="1"/>
        <v>0.05852821669</v>
      </c>
      <c r="F8298" s="8"/>
    </row>
    <row r="8299">
      <c r="A8299" s="10">
        <v>44830.708333333336</v>
      </c>
      <c r="B8299" s="11">
        <v>290.16</v>
      </c>
      <c r="C8299" s="11">
        <v>293.74776</v>
      </c>
      <c r="D8299" s="11">
        <v>0.0122137442001259</v>
      </c>
      <c r="E8299" s="8">
        <f t="shared" si="1"/>
        <v>0.05543837777</v>
      </c>
      <c r="F8299" s="8"/>
    </row>
    <row r="8300">
      <c r="A8300" s="10">
        <v>44830.75</v>
      </c>
      <c r="B8300" s="11">
        <v>296.57</v>
      </c>
      <c r="C8300" s="11">
        <v>289.48116</v>
      </c>
      <c r="D8300" s="11">
        <v>0.0244880875840072</v>
      </c>
      <c r="E8300" s="8">
        <f t="shared" si="1"/>
        <v>0.05097041964</v>
      </c>
      <c r="F8300" s="8"/>
    </row>
    <row r="8301">
      <c r="A8301" s="10">
        <v>44830.791666666664</v>
      </c>
      <c r="B8301" s="11">
        <v>305.31</v>
      </c>
      <c r="C8301" s="11">
        <v>286.01576</v>
      </c>
      <c r="D8301" s="11">
        <v>0.0674586603199767</v>
      </c>
      <c r="E8301" s="8">
        <f t="shared" si="1"/>
        <v>0.04801795811</v>
      </c>
      <c r="F8301" s="8"/>
    </row>
    <row r="8302">
      <c r="A8302" s="10">
        <v>44830.833333333336</v>
      </c>
      <c r="B8302" s="11">
        <v>308.55</v>
      </c>
      <c r="C8302" s="11">
        <v>284.4883</v>
      </c>
      <c r="D8302" s="11">
        <v>0.0845788737181811</v>
      </c>
      <c r="E8302" s="8">
        <f t="shared" si="1"/>
        <v>0.04773542136</v>
      </c>
      <c r="F8302" s="8"/>
    </row>
    <row r="8303">
      <c r="A8303" s="10">
        <v>44830.875</v>
      </c>
      <c r="B8303" s="11">
        <v>314.56</v>
      </c>
      <c r="C8303" s="11">
        <v>286.27791</v>
      </c>
      <c r="D8303" s="11">
        <v>0.0987924286578729</v>
      </c>
      <c r="E8303" s="8">
        <f t="shared" si="1"/>
        <v>0.04979248634</v>
      </c>
      <c r="F8303" s="8"/>
    </row>
    <row r="8304">
      <c r="A8304" s="10">
        <v>44830.916666666664</v>
      </c>
      <c r="B8304" s="11">
        <v>321.42</v>
      </c>
      <c r="C8304" s="11">
        <v>291.28678</v>
      </c>
      <c r="D8304" s="11">
        <v>0.103448635739665</v>
      </c>
      <c r="E8304" s="8">
        <f t="shared" si="1"/>
        <v>0.05342040226</v>
      </c>
      <c r="F8304" s="8"/>
    </row>
    <row r="8305">
      <c r="A8305" s="10">
        <v>44830.958333333336</v>
      </c>
      <c r="B8305" s="11">
        <v>329.15</v>
      </c>
      <c r="C8305" s="11">
        <v>298.51509</v>
      </c>
      <c r="D8305" s="11">
        <v>0.102624326294526</v>
      </c>
      <c r="E8305" s="8">
        <f t="shared" si="1"/>
        <v>0.05688910621</v>
      </c>
      <c r="F8305" s="8"/>
    </row>
    <row r="8306">
      <c r="A8306" s="10">
        <v>44831.0</v>
      </c>
      <c r="B8306" s="11">
        <v>364.59</v>
      </c>
      <c r="C8306" s="11">
        <v>327.87965</v>
      </c>
      <c r="D8306" s="11">
        <v>0.111962880282444</v>
      </c>
      <c r="E8306" s="8">
        <f t="shared" si="1"/>
        <v>0.05965217385</v>
      </c>
      <c r="F8306" s="8"/>
    </row>
    <row r="8307">
      <c r="A8307" s="10">
        <v>44831.041666666664</v>
      </c>
      <c r="B8307" s="11">
        <v>390.02</v>
      </c>
      <c r="C8307" s="11">
        <v>323.81474</v>
      </c>
      <c r="D8307" s="11">
        <v>0.204454127072782</v>
      </c>
      <c r="E8307" s="8">
        <f t="shared" si="1"/>
        <v>0.06690960349</v>
      </c>
      <c r="F8307" s="8"/>
    </row>
    <row r="8308">
      <c r="A8308" s="10">
        <v>44831.083333333336</v>
      </c>
      <c r="B8308" s="11">
        <v>372.59</v>
      </c>
      <c r="C8308" s="11">
        <v>313.53678</v>
      </c>
      <c r="D8308" s="11">
        <v>0.188345431116566</v>
      </c>
      <c r="E8308" s="8">
        <f t="shared" si="1"/>
        <v>0.07402696291</v>
      </c>
      <c r="F8308" s="8"/>
    </row>
    <row r="8309">
      <c r="A8309" s="10">
        <v>44831.125</v>
      </c>
      <c r="B8309" s="11">
        <v>363.41</v>
      </c>
      <c r="C8309" s="11">
        <v>299.53886</v>
      </c>
      <c r="D8309" s="11">
        <v>0.213231565346813</v>
      </c>
      <c r="E8309" s="8">
        <f t="shared" si="1"/>
        <v>0.08253277598</v>
      </c>
      <c r="F8309" s="8"/>
    </row>
    <row r="8310">
      <c r="A8310" s="10">
        <v>44831.166666666664</v>
      </c>
      <c r="B8310" s="11">
        <v>353.05</v>
      </c>
      <c r="C8310" s="11">
        <v>285.09968</v>
      </c>
      <c r="D8310" s="11">
        <v>0.238338815392567</v>
      </c>
      <c r="E8310" s="8">
        <f t="shared" si="1"/>
        <v>0.09091991084</v>
      </c>
      <c r="F8310" s="8"/>
    </row>
    <row r="8311">
      <c r="A8311" s="10">
        <v>44831.208333333336</v>
      </c>
      <c r="B8311" s="11">
        <v>335.92</v>
      </c>
      <c r="C8311" s="11">
        <v>273.53514</v>
      </c>
      <c r="D8311" s="11">
        <v>0.228068905516124</v>
      </c>
      <c r="E8311" s="8">
        <f t="shared" si="1"/>
        <v>0.09797550889</v>
      </c>
      <c r="F8311" s="8"/>
    </row>
    <row r="8312">
      <c r="A8312" s="10">
        <v>44831.25</v>
      </c>
      <c r="B8312" s="11">
        <v>312.7</v>
      </c>
      <c r="C8312" s="11">
        <v>266.14161</v>
      </c>
      <c r="D8312" s="11">
        <v>0.174938409668446</v>
      </c>
      <c r="E8312" s="8">
        <f t="shared" si="1"/>
        <v>0.1021718052</v>
      </c>
      <c r="F8312" s="8"/>
    </row>
    <row r="8313">
      <c r="A8313" s="10">
        <v>44831.291666666664</v>
      </c>
      <c r="B8313" s="11">
        <v>298.09</v>
      </c>
      <c r="C8313" s="11">
        <v>261.27038</v>
      </c>
      <c r="D8313" s="11">
        <v>0.140925350971663</v>
      </c>
      <c r="E8313" s="8">
        <f t="shared" si="1"/>
        <v>0.1043551535</v>
      </c>
      <c r="F8313" s="8"/>
    </row>
    <row r="8314">
      <c r="A8314" s="10">
        <v>44831.333333333336</v>
      </c>
      <c r="B8314" s="11">
        <v>290.45</v>
      </c>
      <c r="C8314" s="11">
        <v>258.94866</v>
      </c>
      <c r="D8314" s="11">
        <v>0.121650909489162</v>
      </c>
      <c r="E8314" s="8">
        <f t="shared" si="1"/>
        <v>0.1054421014</v>
      </c>
      <c r="F8314" s="8"/>
    </row>
    <row r="8315">
      <c r="A8315" s="10">
        <v>44831.375</v>
      </c>
      <c r="B8315" s="11">
        <v>289.74</v>
      </c>
      <c r="C8315" s="11">
        <v>259.91768</v>
      </c>
      <c r="D8315" s="11">
        <v>0.114737558445427</v>
      </c>
      <c r="E8315" s="8">
        <f t="shared" si="1"/>
        <v>0.1059069126</v>
      </c>
      <c r="F8315" s="8"/>
    </row>
    <row r="8316">
      <c r="A8316" s="10">
        <v>44831.416666666664</v>
      </c>
      <c r="B8316" s="11">
        <v>287.33</v>
      </c>
      <c r="C8316" s="11">
        <v>264.14612</v>
      </c>
      <c r="D8316" s="11">
        <v>0.087769148378935</v>
      </c>
      <c r="E8316" s="8">
        <f t="shared" si="1"/>
        <v>0.1053655131</v>
      </c>
      <c r="F8316" s="8"/>
    </row>
    <row r="8317">
      <c r="A8317" s="10">
        <v>44831.458333333336</v>
      </c>
      <c r="B8317" s="11">
        <v>289.88</v>
      </c>
      <c r="C8317" s="11">
        <v>271.12372</v>
      </c>
      <c r="D8317" s="11">
        <v>0.0691797825730629</v>
      </c>
      <c r="E8317" s="8">
        <f t="shared" si="1"/>
        <v>0.1054009859</v>
      </c>
      <c r="F8317" s="8"/>
    </row>
    <row r="8318">
      <c r="A8318" s="10">
        <v>44831.5</v>
      </c>
      <c r="B8318" s="11">
        <v>303.12</v>
      </c>
      <c r="C8318" s="11">
        <v>277.9151</v>
      </c>
      <c r="D8318" s="11">
        <v>0.0906928051048684</v>
      </c>
      <c r="E8318" s="8">
        <f t="shared" si="1"/>
        <v>0.1080891006</v>
      </c>
      <c r="F8318" s="8"/>
    </row>
    <row r="8319">
      <c r="A8319" s="10">
        <v>44831.541666666664</v>
      </c>
      <c r="B8319" s="11">
        <v>309.09</v>
      </c>
      <c r="C8319" s="11">
        <v>282.09888</v>
      </c>
      <c r="D8319" s="11">
        <v>0.0956796425423595</v>
      </c>
      <c r="E8319" s="8">
        <f t="shared" si="1"/>
        <v>0.1113156518</v>
      </c>
      <c r="F8319" s="8"/>
    </row>
    <row r="8320">
      <c r="A8320" s="10">
        <v>44831.583333333336</v>
      </c>
      <c r="B8320" s="11">
        <v>283.26</v>
      </c>
      <c r="C8320" s="11">
        <v>283.26894</v>
      </c>
      <c r="D8320" s="12">
        <v>3.15601138620969E-5</v>
      </c>
      <c r="E8320" s="8">
        <f t="shared" si="1"/>
        <v>0.1107920069</v>
      </c>
      <c r="F8320" s="8"/>
    </row>
    <row r="8321">
      <c r="A8321" s="10">
        <v>44831.625</v>
      </c>
      <c r="B8321" s="11">
        <v>269.68</v>
      </c>
      <c r="C8321" s="11">
        <v>284.21071</v>
      </c>
      <c r="D8321" s="11">
        <v>0.0511265391793293</v>
      </c>
      <c r="E8321" s="8">
        <f t="shared" si="1"/>
        <v>0.1110282913</v>
      </c>
      <c r="F8321" s="8"/>
    </row>
    <row r="8322">
      <c r="A8322" s="10">
        <v>44831.666666666664</v>
      </c>
      <c r="B8322" s="11">
        <v>260.79</v>
      </c>
      <c r="C8322" s="11">
        <v>284.73985</v>
      </c>
      <c r="D8322" s="11">
        <v>0.084111338823842</v>
      </c>
      <c r="E8322" s="8">
        <f t="shared" si="1"/>
        <v>0.1128687303</v>
      </c>
      <c r="F8322" s="8"/>
    </row>
    <row r="8323">
      <c r="A8323" s="10">
        <v>44831.708333333336</v>
      </c>
      <c r="B8323" s="11">
        <v>262.12</v>
      </c>
      <c r="C8323" s="11">
        <v>286.83269</v>
      </c>
      <c r="D8323" s="11">
        <v>0.0861571601200686</v>
      </c>
      <c r="E8323" s="8">
        <f t="shared" si="1"/>
        <v>0.1159497059</v>
      </c>
      <c r="F8323" s="8"/>
    </row>
    <row r="8324">
      <c r="A8324" s="10">
        <v>44831.75</v>
      </c>
      <c r="B8324" s="11">
        <v>276.11</v>
      </c>
      <c r="C8324" s="11">
        <v>289.91379</v>
      </c>
      <c r="D8324" s="11">
        <v>0.0476134301855734</v>
      </c>
      <c r="E8324" s="8">
        <f t="shared" si="1"/>
        <v>0.1169132619</v>
      </c>
      <c r="F8324" s="8"/>
    </row>
    <row r="8325">
      <c r="A8325" s="10">
        <v>44831.791666666664</v>
      </c>
      <c r="B8325" s="11">
        <v>293.02</v>
      </c>
      <c r="C8325" s="11">
        <v>291.455</v>
      </c>
      <c r="D8325" s="11">
        <v>0.00536961108919043</v>
      </c>
      <c r="E8325" s="8">
        <f t="shared" si="1"/>
        <v>0.1143262182</v>
      </c>
      <c r="F8325" s="8"/>
    </row>
    <row r="8326">
      <c r="A8326" s="10">
        <v>44831.833333333336</v>
      </c>
      <c r="B8326" s="11">
        <v>307.88</v>
      </c>
      <c r="C8326" s="11">
        <v>290.90295</v>
      </c>
      <c r="D8326" s="11">
        <v>0.0583598413147753</v>
      </c>
      <c r="E8326" s="8">
        <f t="shared" si="1"/>
        <v>0.1132337585</v>
      </c>
      <c r="F8326" s="8"/>
    </row>
    <row r="8327">
      <c r="A8327" s="10">
        <v>44831.875</v>
      </c>
      <c r="B8327" s="11">
        <v>322.33</v>
      </c>
      <c r="C8327" s="11">
        <v>290.77724</v>
      </c>
      <c r="D8327" s="11">
        <v>0.108511794114284</v>
      </c>
      <c r="E8327" s="8">
        <f t="shared" si="1"/>
        <v>0.113638732</v>
      </c>
      <c r="F8327" s="8"/>
    </row>
    <row r="8328">
      <c r="A8328" s="10">
        <v>44831.916666666664</v>
      </c>
      <c r="B8328" s="11">
        <v>329.16</v>
      </c>
      <c r="C8328" s="11">
        <v>292.62757</v>
      </c>
      <c r="D8328" s="11">
        <v>0.124842748070525</v>
      </c>
      <c r="E8328" s="8">
        <f t="shared" si="1"/>
        <v>0.1145301534</v>
      </c>
      <c r="F8328" s="8"/>
    </row>
    <row r="8329">
      <c r="A8329" s="10">
        <v>44831.958333333336</v>
      </c>
      <c r="B8329" s="11">
        <v>335.07</v>
      </c>
      <c r="C8329" s="11">
        <v>296.61238</v>
      </c>
      <c r="D8329" s="11">
        <v>0.129656152585404</v>
      </c>
      <c r="E8329" s="8">
        <f t="shared" si="1"/>
        <v>0.1156564795</v>
      </c>
      <c r="F8329" s="8"/>
    </row>
    <row r="8330">
      <c r="A8330" s="10">
        <v>44832.0</v>
      </c>
      <c r="B8330" s="11">
        <v>358.67</v>
      </c>
      <c r="C8330" s="11">
        <v>331.54117</v>
      </c>
      <c r="D8330" s="11">
        <v>0.0818264289771312</v>
      </c>
      <c r="E8330" s="8">
        <f t="shared" si="1"/>
        <v>0.114400794</v>
      </c>
      <c r="F8330" s="8"/>
    </row>
    <row r="8331">
      <c r="A8331" s="10">
        <v>44832.041666666664</v>
      </c>
      <c r="B8331" s="11">
        <v>367.96</v>
      </c>
      <c r="C8331" s="11">
        <v>326.34909</v>
      </c>
      <c r="D8331" s="11">
        <v>0.127504293025606</v>
      </c>
      <c r="E8331" s="8">
        <f t="shared" si="1"/>
        <v>0.1111945509</v>
      </c>
      <c r="F8331" s="8"/>
    </row>
    <row r="8332">
      <c r="A8332" s="10">
        <v>44832.083333333336</v>
      </c>
      <c r="B8332" s="11">
        <v>329.74</v>
      </c>
      <c r="C8332" s="11">
        <v>315.21198</v>
      </c>
      <c r="D8332" s="11">
        <v>0.0460896822512901</v>
      </c>
      <c r="E8332" s="8">
        <f t="shared" si="1"/>
        <v>0.1052672281</v>
      </c>
      <c r="F8332" s="8"/>
    </row>
    <row r="8333">
      <c r="A8333" s="10">
        <v>44832.125</v>
      </c>
      <c r="B8333" s="11">
        <v>299.87</v>
      </c>
      <c r="C8333" s="11">
        <v>301.14468</v>
      </c>
      <c r="D8333" s="11">
        <v>0.00423278272755802</v>
      </c>
      <c r="E8333" s="8">
        <f t="shared" si="1"/>
        <v>0.09655894544</v>
      </c>
      <c r="F8333" s="8"/>
    </row>
    <row r="8334">
      <c r="A8334" s="10">
        <v>44832.166666666664</v>
      </c>
      <c r="B8334" s="11">
        <v>275.74</v>
      </c>
      <c r="C8334" s="11">
        <v>286.45005</v>
      </c>
      <c r="D8334" s="11">
        <v>0.0373888920598895</v>
      </c>
      <c r="E8334" s="8">
        <f t="shared" si="1"/>
        <v>0.08818603197</v>
      </c>
      <c r="F8334" s="8"/>
    </row>
    <row r="8335">
      <c r="A8335" s="10">
        <v>44832.208333333336</v>
      </c>
      <c r="B8335" s="11">
        <v>259.45</v>
      </c>
      <c r="C8335" s="11">
        <v>274.22274</v>
      </c>
      <c r="D8335" s="11">
        <v>0.0538713164342242</v>
      </c>
      <c r="E8335" s="8">
        <f t="shared" si="1"/>
        <v>0.08092779909</v>
      </c>
      <c r="F8335" s="8"/>
    </row>
    <row r="8336">
      <c r="A8336" s="10">
        <v>44832.25</v>
      </c>
      <c r="B8336" s="11">
        <v>252.65</v>
      </c>
      <c r="C8336" s="11">
        <v>266.15929</v>
      </c>
      <c r="D8336" s="11">
        <v>0.0507564098175945</v>
      </c>
      <c r="E8336" s="8">
        <f t="shared" si="1"/>
        <v>0.0757535491</v>
      </c>
      <c r="F8336" s="8"/>
    </row>
    <row r="8337">
      <c r="A8337" s="10">
        <v>44832.291666666664</v>
      </c>
      <c r="B8337" s="11">
        <v>246.31</v>
      </c>
      <c r="C8337" s="11">
        <v>261.30918</v>
      </c>
      <c r="D8337" s="11">
        <v>0.0574001265474103</v>
      </c>
      <c r="E8337" s="8">
        <f t="shared" si="1"/>
        <v>0.07227333142</v>
      </c>
      <c r="F8337" s="8"/>
    </row>
    <row r="8338">
      <c r="A8338" s="10">
        <v>44832.333333333336</v>
      </c>
      <c r="B8338" s="11">
        <v>248.95</v>
      </c>
      <c r="C8338" s="11">
        <v>259.31459</v>
      </c>
      <c r="D8338" s="11">
        <v>0.0399691741216721</v>
      </c>
      <c r="E8338" s="8">
        <f t="shared" si="1"/>
        <v>0.06886992578</v>
      </c>
      <c r="F8338" s="8"/>
    </row>
    <row r="8339">
      <c r="A8339" s="10">
        <v>44832.375</v>
      </c>
      <c r="B8339" s="11">
        <v>262.36</v>
      </c>
      <c r="C8339" s="11">
        <v>260.57644</v>
      </c>
      <c r="D8339" s="11">
        <v>0.00684467099174439</v>
      </c>
      <c r="E8339" s="8">
        <f t="shared" si="1"/>
        <v>0.0643743888</v>
      </c>
      <c r="F8339" s="8"/>
    </row>
    <row r="8340">
      <c r="A8340" s="10">
        <v>44832.416666666664</v>
      </c>
      <c r="B8340" s="11">
        <v>277.42</v>
      </c>
      <c r="C8340" s="11">
        <v>265.38913</v>
      </c>
      <c r="D8340" s="11">
        <v>0.0453329418578673</v>
      </c>
      <c r="E8340" s="8">
        <f t="shared" si="1"/>
        <v>0.06260621353</v>
      </c>
      <c r="F8340" s="8"/>
    </row>
    <row r="8341">
      <c r="A8341" s="10">
        <v>44832.458333333336</v>
      </c>
      <c r="B8341" s="11">
        <v>293.21</v>
      </c>
      <c r="C8341" s="11">
        <v>273.77639</v>
      </c>
      <c r="D8341" s="11">
        <v>0.0709835132240584</v>
      </c>
      <c r="E8341" s="8">
        <f t="shared" si="1"/>
        <v>0.06268136897</v>
      </c>
      <c r="F8341" s="8"/>
    </row>
    <row r="8342">
      <c r="A8342" s="10">
        <v>44832.5</v>
      </c>
      <c r="B8342" s="11">
        <v>308.54</v>
      </c>
      <c r="C8342" s="11">
        <v>282.75295</v>
      </c>
      <c r="D8342" s="11">
        <v>0.0911999326620642</v>
      </c>
      <c r="E8342" s="8">
        <f t="shared" si="1"/>
        <v>0.06270249928</v>
      </c>
      <c r="F8342" s="8"/>
    </row>
    <row r="8343">
      <c r="A8343" s="10">
        <v>44832.541666666664</v>
      </c>
      <c r="B8343" s="11">
        <v>319.57</v>
      </c>
      <c r="C8343" s="11">
        <v>289.07562</v>
      </c>
      <c r="D8343" s="11">
        <v>0.105489283392352</v>
      </c>
      <c r="E8343" s="13">
        <f t="shared" si="1"/>
        <v>0.06311123432</v>
      </c>
      <c r="F8343" s="8"/>
    </row>
    <row r="8344">
      <c r="A8344" s="10">
        <v>44832.583333333336</v>
      </c>
      <c r="B8344" s="11">
        <v>304.14</v>
      </c>
      <c r="C8344" s="11">
        <v>291.53072</v>
      </c>
      <c r="D8344" s="11">
        <v>0.0432519770129199</v>
      </c>
      <c r="E8344" s="8">
        <f t="shared" si="1"/>
        <v>0.06491208502</v>
      </c>
      <c r="F8344" s="8"/>
    </row>
    <row r="8345">
      <c r="A8345" s="10">
        <v>44832.625</v>
      </c>
      <c r="B8345" s="11">
        <v>291.53</v>
      </c>
      <c r="C8345" s="11">
        <v>292.85197</v>
      </c>
      <c r="D8345" s="11">
        <v>0.00451412363727661</v>
      </c>
      <c r="E8345" s="8">
        <f t="shared" si="1"/>
        <v>0.06296990104</v>
      </c>
      <c r="F8345" s="8"/>
    </row>
    <row r="8346">
      <c r="A8346" s="10">
        <v>44832.666666666664</v>
      </c>
      <c r="B8346" s="11">
        <v>285.67</v>
      </c>
      <c r="C8346" s="11">
        <v>292.51298</v>
      </c>
      <c r="D8346" s="11">
        <v>0.0233937652954751</v>
      </c>
      <c r="E8346" s="8">
        <f t="shared" si="1"/>
        <v>0.06044000215</v>
      </c>
      <c r="F8346" s="8"/>
    </row>
    <row r="8347">
      <c r="A8347" s="10">
        <v>44832.708333333336</v>
      </c>
      <c r="B8347" s="11">
        <v>281.61</v>
      </c>
      <c r="C8347" s="11">
        <v>292.14598</v>
      </c>
      <c r="D8347" s="11">
        <v>0.0360640937109591</v>
      </c>
      <c r="E8347" s="8">
        <f t="shared" si="1"/>
        <v>0.05835279105</v>
      </c>
      <c r="F8347" s="8"/>
    </row>
    <row r="8348">
      <c r="A8348" s="10">
        <v>44832.75</v>
      </c>
      <c r="B8348" s="11">
        <v>283.86</v>
      </c>
      <c r="C8348" s="11">
        <v>291.93645</v>
      </c>
      <c r="D8348" s="11">
        <v>0.027665096290648</v>
      </c>
      <c r="E8348" s="8">
        <f t="shared" si="1"/>
        <v>0.05752161047</v>
      </c>
      <c r="F8348" s="8"/>
    </row>
    <row r="8349">
      <c r="A8349" s="10">
        <v>44832.791666666664</v>
      </c>
      <c r="B8349" s="11">
        <v>294.88</v>
      </c>
      <c r="C8349" s="11">
        <v>290.0633</v>
      </c>
      <c r="D8349" s="11">
        <v>0.0166056857244607</v>
      </c>
      <c r="E8349" s="8">
        <f t="shared" si="1"/>
        <v>0.05798978024</v>
      </c>
      <c r="F8349" s="8"/>
    </row>
    <row r="8350">
      <c r="A8350" s="10">
        <v>44832.833333333336</v>
      </c>
      <c r="B8350" s="11">
        <v>310.71</v>
      </c>
      <c r="C8350" s="11">
        <v>286.37881</v>
      </c>
      <c r="D8350" s="11">
        <v>0.0849615584337402</v>
      </c>
      <c r="E8350" s="8">
        <f t="shared" si="1"/>
        <v>0.05909818512</v>
      </c>
      <c r="F8350" s="8"/>
    </row>
    <row r="8351">
      <c r="A8351" s="10">
        <v>44832.875</v>
      </c>
      <c r="B8351" s="11">
        <v>320.98</v>
      </c>
      <c r="C8351" s="11">
        <v>283.53376</v>
      </c>
      <c r="D8351" s="11">
        <v>0.132069775394648</v>
      </c>
      <c r="E8351" s="8">
        <f t="shared" si="1"/>
        <v>0.06007976768</v>
      </c>
      <c r="F8351" s="8"/>
    </row>
    <row r="8352">
      <c r="A8352" s="10">
        <v>44832.916666666664</v>
      </c>
      <c r="B8352" s="11">
        <v>322.32</v>
      </c>
      <c r="C8352" s="11">
        <v>283.38899</v>
      </c>
      <c r="D8352" s="11">
        <v>0.137376579097162</v>
      </c>
      <c r="E8352" s="8">
        <f t="shared" si="1"/>
        <v>0.06060201064</v>
      </c>
      <c r="F8352" s="8"/>
    </row>
    <row r="8353">
      <c r="A8353" s="10">
        <v>44832.958333333336</v>
      </c>
      <c r="B8353" s="11">
        <v>330.06</v>
      </c>
      <c r="C8353" s="11">
        <v>286.27159</v>
      </c>
      <c r="D8353" s="11">
        <v>0.152961074481753</v>
      </c>
      <c r="E8353" s="8">
        <f t="shared" si="1"/>
        <v>0.06157304905</v>
      </c>
      <c r="F8353" s="8"/>
    </row>
    <row r="8354">
      <c r="A8354" s="10">
        <v>44830.0</v>
      </c>
      <c r="B8354" s="11">
        <v>324.08</v>
      </c>
      <c r="C8354" s="11">
        <v>332.50872</v>
      </c>
      <c r="D8354" s="11">
        <v>0.0253488690462012</v>
      </c>
      <c r="E8354" s="8">
        <f t="shared" si="1"/>
        <v>0.05921981738</v>
      </c>
      <c r="F8354" s="8"/>
    </row>
    <row r="8355">
      <c r="A8355" s="10">
        <v>44830.041666666664</v>
      </c>
      <c r="B8355" s="11">
        <v>355.22</v>
      </c>
      <c r="C8355" s="11">
        <v>335.12991</v>
      </c>
      <c r="D8355" s="11">
        <v>0.0599471709343998</v>
      </c>
      <c r="E8355" s="8">
        <f t="shared" si="1"/>
        <v>0.0564049373</v>
      </c>
      <c r="F8355" s="8"/>
    </row>
    <row r="8356">
      <c r="A8356" s="10">
        <v>44830.083333333336</v>
      </c>
      <c r="B8356" s="11">
        <v>352.1</v>
      </c>
      <c r="C8356" s="11">
        <v>330.71456</v>
      </c>
      <c r="D8356" s="11">
        <v>0.0646643437773045</v>
      </c>
      <c r="E8356" s="8">
        <f t="shared" si="1"/>
        <v>0.05717888153</v>
      </c>
      <c r="F8356" s="8"/>
    </row>
    <row r="8357">
      <c r="A8357" s="10">
        <v>44830.125</v>
      </c>
      <c r="B8357" s="11">
        <v>340.56</v>
      </c>
      <c r="C8357" s="11">
        <v>320.71877</v>
      </c>
      <c r="D8357" s="11">
        <v>0.0618648855506648</v>
      </c>
      <c r="E8357" s="8">
        <f t="shared" si="1"/>
        <v>0.05958021915</v>
      </c>
      <c r="F8357" s="8"/>
    </row>
    <row r="8358">
      <c r="A8358" s="10">
        <v>44830.166666666664</v>
      </c>
      <c r="B8358" s="11">
        <v>327.02</v>
      </c>
      <c r="C8358" s="11">
        <v>309.39592</v>
      </c>
      <c r="D8358" s="11">
        <v>0.056962871391452</v>
      </c>
      <c r="E8358" s="8">
        <f t="shared" si="1"/>
        <v>0.06039580162</v>
      </c>
      <c r="F8358" s="8"/>
    </row>
    <row r="8359">
      <c r="A8359" s="10">
        <v>44830.208333333336</v>
      </c>
      <c r="B8359" s="11">
        <v>315.52</v>
      </c>
      <c r="C8359" s="11">
        <v>299.27239</v>
      </c>
      <c r="D8359" s="11">
        <v>0.0542903740635746</v>
      </c>
      <c r="E8359" s="8">
        <f t="shared" si="1"/>
        <v>0.06041326235</v>
      </c>
      <c r="F8359" s="8"/>
    </row>
    <row r="8360">
      <c r="A8360" s="10">
        <v>44830.25</v>
      </c>
      <c r="B8360" s="11">
        <v>306.07</v>
      </c>
      <c r="C8360" s="11">
        <v>290.8137</v>
      </c>
      <c r="D8360" s="11">
        <v>0.0524607334523786</v>
      </c>
      <c r="E8360" s="8">
        <f t="shared" si="1"/>
        <v>0.06048427584</v>
      </c>
      <c r="F8360" s="8"/>
    </row>
    <row r="8361">
      <c r="A8361" s="10">
        <v>44830.291666666664</v>
      </c>
      <c r="B8361" s="11">
        <v>296.45</v>
      </c>
      <c r="C8361" s="11">
        <v>283.03851</v>
      </c>
      <c r="D8361" s="11">
        <v>0.0473839761239557</v>
      </c>
      <c r="E8361" s="8">
        <f t="shared" si="1"/>
        <v>0.06006693624</v>
      </c>
      <c r="F8361" s="8"/>
    </row>
    <row r="8362">
      <c r="A8362" s="10">
        <v>44830.333333333336</v>
      </c>
      <c r="B8362" s="11">
        <v>290.18</v>
      </c>
      <c r="C8362" s="11">
        <v>276.97788</v>
      </c>
      <c r="D8362" s="11">
        <v>0.0476648893406216</v>
      </c>
      <c r="E8362" s="8">
        <f t="shared" si="1"/>
        <v>0.06038759104</v>
      </c>
      <c r="F8362" s="8"/>
    </row>
    <row r="8363">
      <c r="A8363" s="10">
        <v>44830.375</v>
      </c>
      <c r="B8363" s="11">
        <v>286.22</v>
      </c>
      <c r="C8363" s="11">
        <v>275.17696</v>
      </c>
      <c r="D8363" s="11">
        <v>0.0401306853597046</v>
      </c>
      <c r="E8363" s="8">
        <f t="shared" si="1"/>
        <v>0.0617745083</v>
      </c>
      <c r="F8363" s="8"/>
    </row>
    <row r="8364">
      <c r="A8364" s="10">
        <v>44830.416666666664</v>
      </c>
      <c r="B8364" s="11">
        <v>288.45</v>
      </c>
      <c r="C8364" s="11">
        <v>278.12468</v>
      </c>
      <c r="D8364" s="11">
        <v>0.0371247887817793</v>
      </c>
      <c r="E8364" s="8">
        <f t="shared" si="1"/>
        <v>0.06143250192</v>
      </c>
      <c r="F8364" s="8"/>
    </row>
    <row r="8365">
      <c r="A8365" s="10">
        <v>44830.458333333336</v>
      </c>
      <c r="B8365" s="11">
        <v>301.34</v>
      </c>
      <c r="C8365" s="11">
        <v>283.50534</v>
      </c>
      <c r="D8365" s="11">
        <v>0.0629076686880042</v>
      </c>
      <c r="E8365" s="8">
        <f t="shared" si="1"/>
        <v>0.0610960084</v>
      </c>
      <c r="F8365" s="8"/>
    </row>
    <row r="8366">
      <c r="A8366" s="10">
        <v>44830.5</v>
      </c>
      <c r="B8366" s="11">
        <v>314.71</v>
      </c>
      <c r="C8366" s="11">
        <v>286.2147</v>
      </c>
      <c r="D8366" s="11">
        <v>0.0995591770793044</v>
      </c>
      <c r="E8366" s="8">
        <f t="shared" si="1"/>
        <v>0.06144431025</v>
      </c>
      <c r="F8366" s="8"/>
    </row>
    <row r="8367">
      <c r="A8367" s="10">
        <v>44830.541666666664</v>
      </c>
      <c r="B8367" s="11">
        <v>324.72</v>
      </c>
      <c r="C8367" s="11">
        <v>282.43709</v>
      </c>
      <c r="D8367" s="11">
        <v>0.149707356069983</v>
      </c>
      <c r="E8367" s="8">
        <f t="shared" si="1"/>
        <v>0.06328672995</v>
      </c>
      <c r="F8367" s="8"/>
    </row>
    <row r="8368">
      <c r="A8368" s="10">
        <v>44830.583333333336</v>
      </c>
      <c r="B8368" s="11">
        <v>307.16</v>
      </c>
      <c r="C8368" s="11">
        <v>271.1487</v>
      </c>
      <c r="D8368" s="11">
        <v>0.132810151772809</v>
      </c>
      <c r="E8368" s="8">
        <f t="shared" si="1"/>
        <v>0.06701832056</v>
      </c>
      <c r="F8368" s="8"/>
    </row>
    <row r="8369">
      <c r="A8369" s="10">
        <v>44830.625</v>
      </c>
      <c r="B8369" s="11">
        <v>290.12</v>
      </c>
      <c r="C8369" s="11">
        <v>259.38239</v>
      </c>
      <c r="D8369" s="11">
        <v>0.118503071854646</v>
      </c>
      <c r="E8369" s="8">
        <f t="shared" si="1"/>
        <v>0.07176786007</v>
      </c>
      <c r="F8369" s="8"/>
    </row>
    <row r="8370">
      <c r="A8370" s="10">
        <v>44830.666666666664</v>
      </c>
      <c r="B8370" s="11">
        <v>286.22</v>
      </c>
      <c r="C8370" s="11">
        <v>250.14374</v>
      </c>
      <c r="D8370" s="11">
        <v>0.144222118051005</v>
      </c>
      <c r="E8370" s="8">
        <f t="shared" si="1"/>
        <v>0.07680237477</v>
      </c>
      <c r="F8370" s="8"/>
    </row>
    <row r="8371">
      <c r="A8371" s="10">
        <v>44830.708333333336</v>
      </c>
      <c r="B8371" s="11">
        <v>290.16</v>
      </c>
      <c r="C8371" s="11">
        <v>245.06068</v>
      </c>
      <c r="D8371" s="11">
        <v>0.184033276982664</v>
      </c>
      <c r="E8371" s="8">
        <f t="shared" si="1"/>
        <v>0.08296775741</v>
      </c>
      <c r="F8371" s="8"/>
    </row>
    <row r="8372">
      <c r="A8372" s="10">
        <v>44830.75</v>
      </c>
      <c r="B8372" s="11">
        <v>296.57</v>
      </c>
      <c r="C8372" s="11">
        <v>243.08228</v>
      </c>
      <c r="D8372" s="11">
        <v>0.220039568495079</v>
      </c>
      <c r="E8372" s="8">
        <f t="shared" si="1"/>
        <v>0.09098336041</v>
      </c>
      <c r="F8372" s="8"/>
    </row>
    <row r="8373">
      <c r="A8373" s="10">
        <v>44830.791666666664</v>
      </c>
      <c r="B8373" s="11">
        <v>305.31</v>
      </c>
      <c r="C8373" s="11">
        <v>242.73019</v>
      </c>
      <c r="D8373" s="11">
        <v>0.257816343323424</v>
      </c>
      <c r="E8373" s="8">
        <f t="shared" si="1"/>
        <v>0.1010338045</v>
      </c>
      <c r="F8373" s="8"/>
    </row>
    <row r="8374">
      <c r="A8374" s="10">
        <v>44830.833333333336</v>
      </c>
      <c r="B8374" s="11">
        <v>308.55</v>
      </c>
      <c r="C8374" s="11">
        <v>244.03697</v>
      </c>
      <c r="D8374" s="11">
        <v>0.264357609422867</v>
      </c>
      <c r="E8374" s="8">
        <f t="shared" si="1"/>
        <v>0.1085086399</v>
      </c>
      <c r="F8374" s="8"/>
    </row>
    <row r="8375">
      <c r="A8375" s="10">
        <v>44830.875</v>
      </c>
      <c r="B8375" s="11">
        <v>314.56</v>
      </c>
      <c r="C8375" s="11">
        <v>249.38394</v>
      </c>
      <c r="D8375" s="11">
        <v>0.261348264848169</v>
      </c>
      <c r="E8375" s="8">
        <f t="shared" si="1"/>
        <v>0.1138952437</v>
      </c>
      <c r="F8375" s="8"/>
    </row>
    <row r="8376">
      <c r="A8376" s="10">
        <v>44830.916666666664</v>
      </c>
      <c r="B8376" s="11">
        <v>321.42</v>
      </c>
      <c r="C8376" s="11">
        <v>259.35533</v>
      </c>
      <c r="D8376" s="11">
        <v>0.239303622562914</v>
      </c>
      <c r="E8376" s="8">
        <f t="shared" si="1"/>
        <v>0.1181422038</v>
      </c>
      <c r="F8376" s="8"/>
    </row>
    <row r="8377">
      <c r="A8377" s="10">
        <v>44830.958333333336</v>
      </c>
      <c r="B8377" s="11">
        <v>329.15</v>
      </c>
      <c r="C8377" s="11">
        <v>272.18497</v>
      </c>
      <c r="D8377" s="11">
        <v>0.209287933863504</v>
      </c>
      <c r="E8377" s="8">
        <f t="shared" si="1"/>
        <v>0.1204891563</v>
      </c>
      <c r="F8377" s="8"/>
    </row>
    <row r="8378">
      <c r="A8378" s="10">
        <v>44831.0</v>
      </c>
      <c r="B8378" s="11">
        <v>364.59</v>
      </c>
      <c r="C8378" s="11">
        <v>307.23466</v>
      </c>
      <c r="D8378" s="11">
        <v>0.186682518176822</v>
      </c>
      <c r="E8378" s="8">
        <f t="shared" si="1"/>
        <v>0.1272113917</v>
      </c>
      <c r="F8378" s="8"/>
    </row>
    <row r="8379">
      <c r="A8379" s="10">
        <v>44831.041666666664</v>
      </c>
      <c r="B8379" s="11">
        <v>390.02</v>
      </c>
      <c r="C8379" s="11">
        <v>307.80501</v>
      </c>
      <c r="D8379" s="11">
        <v>0.267100883120778</v>
      </c>
      <c r="E8379" s="8">
        <f t="shared" si="1"/>
        <v>0.1358427963</v>
      </c>
      <c r="F8379" s="8"/>
    </row>
    <row r="8380">
      <c r="A8380" s="10">
        <v>44831.083333333336</v>
      </c>
      <c r="B8380" s="11">
        <v>372.59</v>
      </c>
      <c r="C8380" s="11">
        <v>302.60795</v>
      </c>
      <c r="D8380" s="11">
        <v>0.231263091402588</v>
      </c>
      <c r="E8380" s="8">
        <f t="shared" si="1"/>
        <v>0.1427844108</v>
      </c>
      <c r="F8380" s="8"/>
    </row>
    <row r="8381">
      <c r="A8381" s="10">
        <v>44831.125</v>
      </c>
      <c r="B8381" s="11">
        <v>363.41</v>
      </c>
      <c r="C8381" s="11">
        <v>292.93084</v>
      </c>
      <c r="D8381" s="11">
        <v>0.240599999644967</v>
      </c>
      <c r="E8381" s="8">
        <f t="shared" si="1"/>
        <v>0.1502317072</v>
      </c>
      <c r="F8381" s="8"/>
    </row>
    <row r="8382">
      <c r="A8382" s="10">
        <v>44831.166666666664</v>
      </c>
      <c r="B8382" s="11">
        <v>353.05</v>
      </c>
      <c r="C8382" s="11">
        <v>281.12918</v>
      </c>
      <c r="D8382" s="11">
        <v>0.255828370430988</v>
      </c>
      <c r="E8382" s="8">
        <f t="shared" si="1"/>
        <v>0.1585177697</v>
      </c>
      <c r="F8382" s="8"/>
    </row>
    <row r="8383">
      <c r="A8383" s="10">
        <v>44831.208333333336</v>
      </c>
      <c r="B8383" s="11">
        <v>335.92</v>
      </c>
      <c r="C8383" s="11">
        <v>270.51387</v>
      </c>
      <c r="D8383" s="11">
        <v>0.241784755805682</v>
      </c>
      <c r="E8383" s="8">
        <f t="shared" si="1"/>
        <v>0.1663300356</v>
      </c>
      <c r="F8383" s="8"/>
    </row>
    <row r="8384">
      <c r="A8384" s="10">
        <v>44831.25</v>
      </c>
      <c r="B8384" s="11">
        <v>312.7</v>
      </c>
      <c r="C8384" s="11">
        <v>262.94644</v>
      </c>
      <c r="D8384" s="11">
        <v>0.189215568006929</v>
      </c>
      <c r="E8384" s="8">
        <f t="shared" si="1"/>
        <v>0.1720281537</v>
      </c>
      <c r="F8384" s="8"/>
    </row>
    <row r="8385">
      <c r="A8385" s="10">
        <v>44831.291666666664</v>
      </c>
      <c r="B8385" s="11">
        <v>298.09</v>
      </c>
      <c r="C8385" s="11">
        <v>257.71019</v>
      </c>
      <c r="D8385" s="11">
        <v>0.156686897014044</v>
      </c>
      <c r="E8385" s="8">
        <f t="shared" si="1"/>
        <v>0.1765824421</v>
      </c>
      <c r="F8385" s="8"/>
    </row>
    <row r="8386">
      <c r="A8386" s="10">
        <v>44831.333333333336</v>
      </c>
      <c r="B8386" s="11">
        <v>290.45</v>
      </c>
      <c r="C8386" s="11">
        <v>255.02254</v>
      </c>
      <c r="D8386" s="11">
        <v>0.138918936341862</v>
      </c>
      <c r="E8386" s="8">
        <f t="shared" si="1"/>
        <v>0.180384694</v>
      </c>
      <c r="F8386" s="8"/>
    </row>
    <row r="8387">
      <c r="A8387" s="10">
        <v>44831.375</v>
      </c>
      <c r="B8387" s="11">
        <v>289.74</v>
      </c>
      <c r="C8387" s="11">
        <v>255.69876</v>
      </c>
      <c r="D8387" s="11">
        <v>0.133130250612087</v>
      </c>
      <c r="E8387" s="8">
        <f t="shared" si="1"/>
        <v>0.1842596759</v>
      </c>
      <c r="F8387" s="8"/>
    </row>
    <row r="8388">
      <c r="A8388" s="10">
        <v>44831.416666666664</v>
      </c>
      <c r="B8388" s="11">
        <v>287.33</v>
      </c>
      <c r="C8388" s="11">
        <v>259.67393</v>
      </c>
      <c r="D8388" s="11">
        <v>0.106503067135002</v>
      </c>
      <c r="E8388" s="8">
        <f t="shared" si="1"/>
        <v>0.1871504375</v>
      </c>
      <c r="F8388" s="8"/>
    </row>
    <row r="8389">
      <c r="A8389" s="10">
        <v>44831.458333333336</v>
      </c>
      <c r="B8389" s="11">
        <v>289.88</v>
      </c>
      <c r="C8389" s="11">
        <v>266.19357</v>
      </c>
      <c r="D8389" s="11">
        <v>0.0889819765368486</v>
      </c>
      <c r="E8389" s="8">
        <f t="shared" si="1"/>
        <v>0.188236867</v>
      </c>
      <c r="F8389" s="8"/>
    </row>
    <row r="8390">
      <c r="A8390" s="10">
        <v>44831.5</v>
      </c>
      <c r="B8390" s="11">
        <v>303.12</v>
      </c>
      <c r="C8390" s="11">
        <v>272.43286</v>
      </c>
      <c r="D8390" s="11">
        <v>0.112641110914446</v>
      </c>
      <c r="E8390" s="8">
        <f t="shared" si="1"/>
        <v>0.1887819476</v>
      </c>
      <c r="F8390" s="8"/>
    </row>
    <row r="8391">
      <c r="A8391" s="10">
        <v>44831.541666666664</v>
      </c>
      <c r="B8391" s="11">
        <v>309.09</v>
      </c>
      <c r="C8391" s="11">
        <v>275.94244</v>
      </c>
      <c r="D8391" s="11">
        <v>0.120124907208909</v>
      </c>
      <c r="E8391" s="8">
        <f t="shared" si="1"/>
        <v>0.1875493456</v>
      </c>
      <c r="F8391" s="8"/>
    </row>
    <row r="8392">
      <c r="A8392" s="10">
        <v>44831.583333333336</v>
      </c>
      <c r="B8392" s="11">
        <v>283.26</v>
      </c>
      <c r="C8392" s="11">
        <v>275.42591</v>
      </c>
      <c r="D8392" s="11">
        <v>0.0284435476676831</v>
      </c>
      <c r="E8392" s="8">
        <f t="shared" si="1"/>
        <v>0.1832007371</v>
      </c>
      <c r="F8392" s="8"/>
    </row>
    <row r="8393">
      <c r="A8393" s="10">
        <v>44831.625</v>
      </c>
      <c r="B8393" s="11">
        <v>269.68</v>
      </c>
      <c r="C8393" s="11">
        <v>273.71213</v>
      </c>
      <c r="D8393" s="11">
        <v>0.0147312799034518</v>
      </c>
      <c r="E8393" s="8">
        <f t="shared" si="1"/>
        <v>0.1788769124</v>
      </c>
      <c r="F8393" s="8"/>
    </row>
    <row r="8394">
      <c r="A8394" s="10">
        <v>44831.666666666664</v>
      </c>
      <c r="B8394" s="11">
        <v>260.79</v>
      </c>
      <c r="C8394" s="11">
        <v>270.98851</v>
      </c>
      <c r="D8394" s="11">
        <v>0.0376344738749255</v>
      </c>
      <c r="E8394" s="8">
        <f t="shared" si="1"/>
        <v>0.1744357606</v>
      </c>
      <c r="F8394" s="8"/>
    </row>
    <row r="8395">
      <c r="A8395" s="10">
        <v>44831.708333333336</v>
      </c>
      <c r="B8395" s="11">
        <v>262.12</v>
      </c>
      <c r="C8395" s="11">
        <v>269.01172</v>
      </c>
      <c r="D8395" s="11">
        <v>0.0256186607780509</v>
      </c>
      <c r="E8395" s="8">
        <f t="shared" si="1"/>
        <v>0.1678351515</v>
      </c>
      <c r="F8395" s="8"/>
    </row>
    <row r="8396">
      <c r="A8396" s="10">
        <v>44831.75</v>
      </c>
      <c r="B8396" s="11">
        <v>276.11</v>
      </c>
      <c r="C8396" s="11">
        <v>267.9672</v>
      </c>
      <c r="D8396" s="11">
        <v>0.0303873011323774</v>
      </c>
      <c r="E8396" s="8">
        <f t="shared" si="1"/>
        <v>0.1599329737</v>
      </c>
      <c r="F8396" s="8"/>
    </row>
    <row r="8397">
      <c r="A8397" s="10">
        <v>44831.791666666664</v>
      </c>
      <c r="B8397" s="11">
        <v>293.02</v>
      </c>
      <c r="C8397" s="11">
        <v>266.64551</v>
      </c>
      <c r="D8397" s="11">
        <v>0.098912184945473</v>
      </c>
      <c r="E8397" s="8">
        <f t="shared" si="1"/>
        <v>0.1533119671</v>
      </c>
      <c r="F8397" s="8"/>
    </row>
    <row r="8398">
      <c r="A8398" s="10">
        <v>44831.833333333336</v>
      </c>
      <c r="B8398" s="11">
        <v>307.88</v>
      </c>
      <c r="C8398" s="11">
        <v>264.78314</v>
      </c>
      <c r="D8398" s="11">
        <v>0.162762855671248</v>
      </c>
      <c r="E8398" s="8">
        <f t="shared" si="1"/>
        <v>0.1490788524</v>
      </c>
      <c r="F8398" s="8"/>
    </row>
    <row r="8399">
      <c r="A8399" s="10">
        <v>44831.875</v>
      </c>
      <c r="B8399" s="11">
        <v>322.33</v>
      </c>
      <c r="C8399" s="11">
        <v>264.37854</v>
      </c>
      <c r="D8399" s="11">
        <v>0.219198804865175</v>
      </c>
      <c r="E8399" s="8">
        <f t="shared" si="1"/>
        <v>0.1473226249</v>
      </c>
      <c r="F8399" s="8"/>
    </row>
    <row r="8400">
      <c r="A8400" s="10">
        <v>44831.916666666664</v>
      </c>
      <c r="B8400" s="11">
        <v>329.16</v>
      </c>
      <c r="C8400" s="11">
        <v>266.57369</v>
      </c>
      <c r="D8400" s="11">
        <v>0.234780521663634</v>
      </c>
      <c r="E8400" s="8">
        <f t="shared" si="1"/>
        <v>0.1471341624</v>
      </c>
      <c r="F8400" s="8"/>
    </row>
    <row r="8401">
      <c r="A8401" s="10">
        <v>44831.958333333336</v>
      </c>
      <c r="B8401" s="11">
        <v>335.07</v>
      </c>
      <c r="C8401" s="11">
        <v>271.66757</v>
      </c>
      <c r="D8401" s="11">
        <v>0.233382401881829</v>
      </c>
      <c r="E8401" s="8">
        <f t="shared" si="1"/>
        <v>0.1481380985</v>
      </c>
      <c r="F8401" s="8"/>
    </row>
    <row r="8402">
      <c r="A8402" s="10">
        <v>44832.0</v>
      </c>
      <c r="B8402" s="11">
        <v>358.67</v>
      </c>
      <c r="C8402" s="11">
        <v>313.02771</v>
      </c>
      <c r="D8402" s="11">
        <v>0.14580910424831</v>
      </c>
      <c r="E8402" s="8">
        <f t="shared" si="1"/>
        <v>0.1464350396</v>
      </c>
      <c r="F8402" s="8"/>
    </row>
    <row r="8403">
      <c r="A8403" s="10">
        <v>44832.041666666664</v>
      </c>
      <c r="B8403" s="11">
        <v>367.96</v>
      </c>
      <c r="C8403" s="11">
        <v>307.21343</v>
      </c>
      <c r="D8403" s="11">
        <v>0.197734096455353</v>
      </c>
      <c r="E8403" s="8">
        <f t="shared" si="1"/>
        <v>0.1435447568</v>
      </c>
      <c r="F8403" s="8"/>
    </row>
    <row r="8404">
      <c r="A8404" s="10">
        <v>44832.083333333336</v>
      </c>
      <c r="B8404" s="11">
        <v>329.74</v>
      </c>
      <c r="C8404" s="11">
        <v>295.02731</v>
      </c>
      <c r="D8404" s="11">
        <v>0.117659243139219</v>
      </c>
      <c r="E8404" s="8">
        <f t="shared" si="1"/>
        <v>0.1388112632</v>
      </c>
      <c r="F8404" s="8"/>
    </row>
    <row r="8405">
      <c r="A8405" s="10">
        <v>44832.125</v>
      </c>
      <c r="B8405" s="11">
        <v>299.87</v>
      </c>
      <c r="C8405" s="11">
        <v>280.04511</v>
      </c>
      <c r="D8405" s="11">
        <v>0.0707917735110603</v>
      </c>
      <c r="E8405" s="8">
        <f t="shared" si="1"/>
        <v>0.1317359204</v>
      </c>
      <c r="F8405" s="8"/>
    </row>
    <row r="8406">
      <c r="A8406" s="10">
        <v>44832.166666666664</v>
      </c>
      <c r="B8406" s="11">
        <v>275.74</v>
      </c>
      <c r="C8406" s="11">
        <v>264.1738</v>
      </c>
      <c r="D8406" s="11">
        <v>0.0437825401307774</v>
      </c>
      <c r="E8406" s="8">
        <f t="shared" si="1"/>
        <v>0.1229006775</v>
      </c>
      <c r="F8406" s="8"/>
    </row>
    <row r="8407">
      <c r="A8407" s="10">
        <v>44832.208333333336</v>
      </c>
      <c r="B8407" s="11">
        <v>259.45</v>
      </c>
      <c r="C8407" s="11">
        <v>250.53627</v>
      </c>
      <c r="D8407" s="11">
        <v>0.03557860105445</v>
      </c>
      <c r="E8407" s="8">
        <f t="shared" si="1"/>
        <v>0.1143087544</v>
      </c>
      <c r="F8407" s="8"/>
    </row>
    <row r="8408">
      <c r="A8408" s="10">
        <v>44832.25</v>
      </c>
      <c r="B8408" s="11">
        <v>252.65</v>
      </c>
      <c r="C8408" s="11">
        <v>241.87649</v>
      </c>
      <c r="D8408" s="11">
        <v>0.044541369026812</v>
      </c>
      <c r="E8408" s="8">
        <f t="shared" si="1"/>
        <v>0.1082806627</v>
      </c>
      <c r="F8408" s="8"/>
    </row>
    <row r="8409">
      <c r="A8409" s="10">
        <v>44832.291666666664</v>
      </c>
      <c r="B8409" s="11">
        <v>246.31</v>
      </c>
      <c r="C8409" s="11">
        <v>238.28042</v>
      </c>
      <c r="D8409" s="11">
        <v>0.0336980268878156</v>
      </c>
      <c r="E8409" s="8">
        <f t="shared" si="1"/>
        <v>0.1031561265</v>
      </c>
      <c r="F8409" s="8"/>
    </row>
    <row r="8410">
      <c r="A8410" s="10">
        <v>44832.333333333336</v>
      </c>
      <c r="B8410" s="11">
        <v>248.95</v>
      </c>
      <c r="C8410" s="11">
        <v>238.59211</v>
      </c>
      <c r="D8410" s="11">
        <v>0.0434125420157439</v>
      </c>
      <c r="E8410" s="8">
        <f t="shared" si="1"/>
        <v>0.09917669339</v>
      </c>
      <c r="F8410" s="8"/>
    </row>
    <row r="8411">
      <c r="A8411" s="10">
        <v>44832.375</v>
      </c>
      <c r="B8411" s="11">
        <v>262.36</v>
      </c>
      <c r="C8411" s="11">
        <v>242.14116</v>
      </c>
      <c r="D8411" s="11">
        <v>0.0835002194587652</v>
      </c>
      <c r="E8411" s="8">
        <f t="shared" si="1"/>
        <v>0.09710877542</v>
      </c>
      <c r="F8411" s="8"/>
    </row>
    <row r="8412">
      <c r="A8412" s="10">
        <v>44832.416666666664</v>
      </c>
      <c r="B8412" s="11">
        <v>277.42</v>
      </c>
      <c r="C8412" s="11">
        <v>248.75537</v>
      </c>
      <c r="D8412" s="11">
        <v>0.115232205841425</v>
      </c>
      <c r="E8412" s="8">
        <f t="shared" si="1"/>
        <v>0.09747248953</v>
      </c>
      <c r="F8412" s="8"/>
    </row>
    <row r="8413">
      <c r="A8413" s="10">
        <v>44832.458333333336</v>
      </c>
      <c r="B8413" s="11">
        <v>293.21</v>
      </c>
      <c r="C8413" s="11">
        <v>258.17647</v>
      </c>
      <c r="D8413" s="11">
        <v>0.135696060915233</v>
      </c>
      <c r="E8413" s="8">
        <f t="shared" si="1"/>
        <v>0.09941890972</v>
      </c>
      <c r="F8413" s="8"/>
    </row>
    <row r="8414">
      <c r="A8414" s="10">
        <v>44832.5</v>
      </c>
      <c r="B8414" s="11">
        <v>308.54</v>
      </c>
      <c r="C8414" s="11">
        <v>266.96188</v>
      </c>
      <c r="D8414" s="11">
        <v>0.1557455319089</v>
      </c>
      <c r="E8414" s="8">
        <f t="shared" si="1"/>
        <v>0.1012149273</v>
      </c>
      <c r="F8414" s="8"/>
    </row>
    <row r="8415">
      <c r="A8415" s="10">
        <v>44832.541666666664</v>
      </c>
      <c r="B8415" s="11">
        <v>319.57</v>
      </c>
      <c r="C8415" s="11">
        <v>271.04328</v>
      </c>
      <c r="D8415" s="11">
        <v>0.179036794418957</v>
      </c>
      <c r="E8415" s="8">
        <f t="shared" si="1"/>
        <v>0.1036695892</v>
      </c>
      <c r="F8415" s="8"/>
    </row>
    <row r="8416">
      <c r="A8416" s="10">
        <v>44832.583333333336</v>
      </c>
      <c r="B8416" s="11">
        <v>304.14</v>
      </c>
      <c r="C8416" s="11">
        <v>269.12409</v>
      </c>
      <c r="D8416" s="11">
        <v>0.130110648957512</v>
      </c>
      <c r="E8416" s="8">
        <f t="shared" si="1"/>
        <v>0.1079057184</v>
      </c>
      <c r="F8416" s="8"/>
    </row>
    <row r="8417">
      <c r="A8417" s="10">
        <v>44832.625</v>
      </c>
      <c r="B8417" s="11">
        <v>291.53</v>
      </c>
      <c r="C8417" s="11">
        <v>265.74461</v>
      </c>
      <c r="D8417" s="11">
        <v>0.0970307168224407</v>
      </c>
      <c r="E8417" s="8">
        <f t="shared" si="1"/>
        <v>0.1113348617</v>
      </c>
      <c r="F8417" s="8"/>
    </row>
    <row r="8418">
      <c r="A8418" s="10">
        <v>44832.666666666664</v>
      </c>
      <c r="B8418" s="11">
        <v>285.67</v>
      </c>
      <c r="C8418" s="11">
        <v>260.80772</v>
      </c>
      <c r="D8418" s="11">
        <v>0.0953280063949027</v>
      </c>
      <c r="E8418" s="8">
        <f t="shared" si="1"/>
        <v>0.1137387588</v>
      </c>
      <c r="F8418" s="8"/>
    </row>
    <row r="8419">
      <c r="A8419" s="10">
        <v>44832.708333333336</v>
      </c>
      <c r="B8419" s="11">
        <v>281.61</v>
      </c>
      <c r="C8419" s="11">
        <v>255.75314</v>
      </c>
      <c r="D8419" s="11">
        <v>0.101100850609302</v>
      </c>
      <c r="E8419" s="8">
        <f t="shared" si="1"/>
        <v>0.1168838501</v>
      </c>
      <c r="F8419" s="8"/>
    </row>
    <row r="8420">
      <c r="A8420" s="10">
        <v>44832.75</v>
      </c>
      <c r="B8420" s="11">
        <v>283.86</v>
      </c>
      <c r="C8420" s="11">
        <v>251.89469</v>
      </c>
      <c r="D8420" s="11">
        <v>0.126899499151808</v>
      </c>
      <c r="E8420" s="8">
        <f t="shared" si="1"/>
        <v>0.1209051917</v>
      </c>
      <c r="F8420" s="8"/>
    </row>
    <row r="8421">
      <c r="A8421" s="10">
        <v>44832.791666666664</v>
      </c>
      <c r="B8421" s="11">
        <v>294.88</v>
      </c>
      <c r="C8421" s="11">
        <v>248.26453</v>
      </c>
      <c r="D8421" s="11">
        <v>0.187765324349797</v>
      </c>
      <c r="E8421" s="8">
        <f t="shared" si="1"/>
        <v>0.1246074058</v>
      </c>
      <c r="F8421" s="8"/>
    </row>
    <row r="8422">
      <c r="A8422" s="10">
        <v>44832.833333333336</v>
      </c>
      <c r="B8422" s="11">
        <v>310.71</v>
      </c>
      <c r="C8422" s="11">
        <v>245.12681</v>
      </c>
      <c r="D8422" s="11">
        <v>0.267548009130457</v>
      </c>
      <c r="E8422" s="8">
        <f t="shared" si="1"/>
        <v>0.1289734539</v>
      </c>
      <c r="F8422" s="8"/>
    </row>
    <row r="8423">
      <c r="A8423" s="10">
        <v>44832.875</v>
      </c>
      <c r="B8423" s="11">
        <v>320.98</v>
      </c>
      <c r="C8423" s="11">
        <v>244.17788</v>
      </c>
      <c r="D8423" s="11">
        <v>0.314533486817069</v>
      </c>
      <c r="E8423" s="8">
        <f t="shared" si="1"/>
        <v>0.1329457323</v>
      </c>
      <c r="F8423" s="8"/>
    </row>
    <row r="8424">
      <c r="A8424" s="10">
        <v>44832.916666666664</v>
      </c>
      <c r="B8424" s="11">
        <v>322.32</v>
      </c>
      <c r="C8424" s="11">
        <v>246.3928</v>
      </c>
      <c r="D8424" s="11">
        <v>0.308155108428493</v>
      </c>
      <c r="E8424" s="8">
        <f t="shared" si="1"/>
        <v>0.1360030067</v>
      </c>
      <c r="F8424" s="8"/>
    </row>
    <row r="8425">
      <c r="A8425" s="10">
        <v>44832.958333333336</v>
      </c>
      <c r="B8425" s="11">
        <v>330.06</v>
      </c>
      <c r="C8425" s="11">
        <v>251.77841</v>
      </c>
      <c r="D8425" s="11">
        <v>0.310914625284987</v>
      </c>
      <c r="E8425" s="8">
        <f t="shared" si="1"/>
        <v>0.139233516</v>
      </c>
      <c r="F8425" s="8"/>
    </row>
    <row r="8426">
      <c r="A8426" s="10">
        <v>44833.0</v>
      </c>
      <c r="B8426" s="11">
        <v>357.67</v>
      </c>
      <c r="C8426" s="11">
        <v>305.66901</v>
      </c>
      <c r="D8426" s="11">
        <v>0.170121890995753</v>
      </c>
      <c r="E8426" s="8">
        <f t="shared" si="1"/>
        <v>0.1402465488</v>
      </c>
      <c r="F8426" s="8"/>
    </row>
    <row r="8427">
      <c r="A8427" s="10">
        <v>44833.041666666664</v>
      </c>
      <c r="B8427" s="11">
        <v>373.19</v>
      </c>
      <c r="C8427" s="11">
        <v>299.48846</v>
      </c>
      <c r="D8427" s="11">
        <v>0.24609141868104</v>
      </c>
      <c r="E8427" s="8">
        <f t="shared" si="1"/>
        <v>0.1422614372</v>
      </c>
      <c r="F8427" s="8"/>
    </row>
    <row r="8428">
      <c r="A8428" s="10">
        <v>44833.083333333336</v>
      </c>
      <c r="B8428" s="11">
        <v>354.92</v>
      </c>
      <c r="C8428" s="11">
        <v>286.93806</v>
      </c>
      <c r="D8428" s="11">
        <v>0.236922003306218</v>
      </c>
      <c r="E8428" s="8">
        <f t="shared" si="1"/>
        <v>0.1472307189</v>
      </c>
      <c r="F8428" s="8"/>
    </row>
    <row r="8429">
      <c r="A8429" s="10">
        <v>44833.125</v>
      </c>
      <c r="B8429" s="11">
        <v>340.73</v>
      </c>
      <c r="C8429" s="11">
        <v>271.32622</v>
      </c>
      <c r="D8429" s="11">
        <v>0.255794592944242</v>
      </c>
      <c r="E8429" s="8">
        <f t="shared" si="1"/>
        <v>0.1549391697</v>
      </c>
      <c r="F8429" s="8"/>
    </row>
    <row r="8430">
      <c r="A8430" s="10">
        <v>44833.166666666664</v>
      </c>
      <c r="B8430" s="11">
        <v>314.17</v>
      </c>
      <c r="C8430" s="11">
        <v>255.64915</v>
      </c>
      <c r="D8430" s="11">
        <v>0.228910794344514</v>
      </c>
      <c r="E8430" s="8">
        <f t="shared" si="1"/>
        <v>0.162652847</v>
      </c>
      <c r="F8430" s="8"/>
    </row>
    <row r="8431">
      <c r="A8431" s="10">
        <v>44833.208333333336</v>
      </c>
      <c r="B8431" s="11">
        <v>298.34</v>
      </c>
      <c r="C8431" s="11">
        <v>243.20238</v>
      </c>
      <c r="D8431" s="11">
        <v>0.226714968825551</v>
      </c>
      <c r="E8431" s="8">
        <f t="shared" si="1"/>
        <v>0.1706168623</v>
      </c>
      <c r="F8431" s="8"/>
    </row>
    <row r="8432">
      <c r="A8432" s="10">
        <v>44833.25</v>
      </c>
      <c r="B8432" s="11">
        <v>288.32</v>
      </c>
      <c r="C8432" s="11">
        <v>235.53154</v>
      </c>
      <c r="D8432" s="11">
        <v>0.224124802988168</v>
      </c>
      <c r="E8432" s="8">
        <f t="shared" si="1"/>
        <v>0.1780995054</v>
      </c>
      <c r="F8432" s="8"/>
    </row>
    <row r="8433">
      <c r="A8433" s="10">
        <v>44833.291666666664</v>
      </c>
      <c r="B8433" s="11">
        <v>278.12</v>
      </c>
      <c r="C8433" s="11">
        <v>231.60452</v>
      </c>
      <c r="D8433" s="11">
        <v>0.200840121773098</v>
      </c>
      <c r="E8433" s="8">
        <f t="shared" si="1"/>
        <v>0.1850637593</v>
      </c>
      <c r="F8433" s="8"/>
    </row>
    <row r="8434">
      <c r="A8434" s="10">
        <v>44833.333333333336</v>
      </c>
      <c r="B8434" s="11">
        <v>275.21</v>
      </c>
      <c r="C8434" s="11">
        <v>230.77267</v>
      </c>
      <c r="D8434" s="11">
        <v>0.192558893563956</v>
      </c>
      <c r="E8434" s="8">
        <f t="shared" si="1"/>
        <v>0.1912781907</v>
      </c>
      <c r="F8434" s="8"/>
    </row>
    <row r="8435">
      <c r="A8435" s="10">
        <v>44833.375</v>
      </c>
      <c r="B8435" s="11">
        <v>278.64</v>
      </c>
      <c r="C8435" s="11">
        <v>233.25574</v>
      </c>
      <c r="D8435" s="11">
        <v>0.194568673851284</v>
      </c>
      <c r="E8435" s="8">
        <f t="shared" si="1"/>
        <v>0.1959060429</v>
      </c>
      <c r="F8435" s="8"/>
    </row>
    <row r="8436">
      <c r="A8436" s="10">
        <v>44833.416666666664</v>
      </c>
      <c r="B8436" s="11">
        <v>283.17</v>
      </c>
      <c r="C8436" s="11">
        <v>239.09992</v>
      </c>
      <c r="D8436" s="11">
        <v>0.184316581954523</v>
      </c>
      <c r="E8436" s="8">
        <f t="shared" si="1"/>
        <v>0.1987845586</v>
      </c>
      <c r="F8436" s="8"/>
    </row>
    <row r="8437">
      <c r="A8437" s="10">
        <v>44833.458333333336</v>
      </c>
      <c r="B8437" s="11">
        <v>284.84</v>
      </c>
      <c r="C8437" s="11">
        <v>247.83111</v>
      </c>
      <c r="D8437" s="11">
        <v>0.149331090838434</v>
      </c>
      <c r="E8437" s="8">
        <f t="shared" si="1"/>
        <v>0.1993526848</v>
      </c>
      <c r="F8437" s="8"/>
    </row>
    <row r="8438">
      <c r="A8438" s="10">
        <v>44833.5</v>
      </c>
      <c r="B8438" s="11">
        <v>298.75</v>
      </c>
      <c r="C8438" s="11">
        <v>256.26196</v>
      </c>
      <c r="D8438" s="11">
        <v>0.165799246989291</v>
      </c>
      <c r="E8438" s="8">
        <f t="shared" si="1"/>
        <v>0.1997715896</v>
      </c>
      <c r="F8438" s="8"/>
    </row>
    <row r="8439">
      <c r="A8439" s="10">
        <v>44833.541666666664</v>
      </c>
      <c r="B8439" s="11">
        <v>308.92</v>
      </c>
      <c r="C8439" s="11">
        <v>260.66292</v>
      </c>
      <c r="D8439" s="11">
        <v>0.185132123893954</v>
      </c>
      <c r="E8439" s="8">
        <f t="shared" si="1"/>
        <v>0.2000255617</v>
      </c>
      <c r="F8439" s="8"/>
    </row>
    <row r="8440">
      <c r="A8440" s="10">
        <v>44833.583333333336</v>
      </c>
      <c r="B8440" s="11">
        <v>291.42</v>
      </c>
      <c r="C8440" s="11">
        <v>259.88673</v>
      </c>
      <c r="D8440" s="11">
        <v>0.121334667606922</v>
      </c>
      <c r="E8440" s="8">
        <f t="shared" si="1"/>
        <v>0.1996598958</v>
      </c>
      <c r="F8440" s="8"/>
    </row>
    <row r="8441">
      <c r="A8441" s="10">
        <v>44833.625</v>
      </c>
      <c r="B8441" s="11">
        <v>277.97</v>
      </c>
      <c r="C8441" s="11">
        <v>258.25502</v>
      </c>
      <c r="D8441" s="11">
        <v>0.0763391937163507</v>
      </c>
      <c r="E8441" s="8">
        <f t="shared" si="1"/>
        <v>0.198797749</v>
      </c>
      <c r="F8441" s="8"/>
    </row>
    <row r="8442">
      <c r="A8442" s="10">
        <v>44833.666666666664</v>
      </c>
      <c r="B8442" s="11">
        <v>274.28</v>
      </c>
      <c r="C8442" s="11">
        <v>256.06786</v>
      </c>
      <c r="D8442" s="11">
        <v>0.0711223189040591</v>
      </c>
      <c r="E8442" s="8">
        <f t="shared" si="1"/>
        <v>0.1977891787</v>
      </c>
      <c r="F8442" s="8"/>
    </row>
    <row r="8443">
      <c r="A8443" s="10">
        <v>44833.708333333336</v>
      </c>
      <c r="B8443" s="11">
        <v>282.05</v>
      </c>
      <c r="C8443" s="11">
        <v>255.061</v>
      </c>
      <c r="D8443" s="11">
        <v>0.105813903340769</v>
      </c>
      <c r="E8443" s="8">
        <f t="shared" si="1"/>
        <v>0.1979855559</v>
      </c>
      <c r="F8443" s="8"/>
    </row>
    <row r="8444">
      <c r="A8444" s="10">
        <v>44833.75</v>
      </c>
      <c r="B8444" s="11">
        <v>299.71</v>
      </c>
      <c r="C8444" s="11">
        <v>255.45841</v>
      </c>
      <c r="D8444" s="11">
        <v>0.17322424421259</v>
      </c>
      <c r="E8444" s="8">
        <f t="shared" si="1"/>
        <v>0.1999157536</v>
      </c>
      <c r="F8444" s="8"/>
    </row>
    <row r="8445">
      <c r="A8445" s="10">
        <v>44833.791666666664</v>
      </c>
      <c r="B8445" s="11">
        <v>314.25</v>
      </c>
      <c r="C8445" s="11">
        <v>255.06992</v>
      </c>
      <c r="D8445" s="11">
        <v>0.232015127459952</v>
      </c>
      <c r="E8445" s="8">
        <f t="shared" si="1"/>
        <v>0.2017594954</v>
      </c>
      <c r="F8445" s="8"/>
    </row>
    <row r="8446">
      <c r="A8446" s="10">
        <v>44833.833333333336</v>
      </c>
      <c r="B8446" s="11">
        <v>317.46</v>
      </c>
      <c r="C8446" s="11">
        <v>253.34359</v>
      </c>
      <c r="D8446" s="11">
        <v>0.253080845661024</v>
      </c>
      <c r="E8446" s="8">
        <f t="shared" si="1"/>
        <v>0.2011566969</v>
      </c>
      <c r="F8446" s="8"/>
    </row>
    <row r="8447">
      <c r="A8447" s="10">
        <v>44833.875</v>
      </c>
      <c r="B8447" s="11">
        <v>319.7</v>
      </c>
      <c r="C8447" s="11">
        <v>252.4756</v>
      </c>
      <c r="D8447" s="11">
        <v>0.2662609772984</v>
      </c>
      <c r="E8447" s="8">
        <f t="shared" si="1"/>
        <v>0.1991453424</v>
      </c>
      <c r="F8447" s="8"/>
    </row>
    <row r="8448">
      <c r="A8448" s="10">
        <v>44833.916666666664</v>
      </c>
      <c r="B8448" s="11">
        <v>326.14</v>
      </c>
      <c r="C8448" s="11">
        <v>254.05384</v>
      </c>
      <c r="D8448" s="11">
        <v>0.283743634813785</v>
      </c>
      <c r="E8448" s="8">
        <f t="shared" si="1"/>
        <v>0.1981281976</v>
      </c>
      <c r="F8448" s="8"/>
    </row>
    <row r="8449">
      <c r="A8449" s="10">
        <v>44833.958333333336</v>
      </c>
      <c r="B8449" s="11">
        <v>333.37</v>
      </c>
      <c r="C8449" s="11">
        <v>258.3887</v>
      </c>
      <c r="D8449" s="11">
        <v>0.290187999707417</v>
      </c>
      <c r="E8449" s="8">
        <f t="shared" si="1"/>
        <v>0.1972645882</v>
      </c>
      <c r="F8449" s="8"/>
    </row>
    <row r="8450">
      <c r="A8450" s="10">
        <v>44831.0</v>
      </c>
      <c r="B8450" s="11">
        <v>364.59</v>
      </c>
      <c r="C8450" s="11">
        <v>334.44235</v>
      </c>
      <c r="D8450" s="11">
        <v>0.0901430396000984</v>
      </c>
      <c r="E8450" s="8">
        <f t="shared" si="1"/>
        <v>0.1939321361</v>
      </c>
      <c r="F8450" s="8"/>
    </row>
    <row r="8451">
      <c r="A8451" s="10">
        <v>44831.041666666664</v>
      </c>
      <c r="B8451" s="11">
        <v>390.02</v>
      </c>
      <c r="C8451" s="11">
        <v>333.92009</v>
      </c>
      <c r="D8451" s="11">
        <v>0.168003997603139</v>
      </c>
      <c r="E8451" s="8">
        <f t="shared" si="1"/>
        <v>0.1906784935</v>
      </c>
      <c r="F8451" s="8"/>
    </row>
    <row r="8452">
      <c r="A8452" s="10">
        <v>44831.083333333336</v>
      </c>
      <c r="B8452" s="11">
        <v>372.59</v>
      </c>
      <c r="C8452" s="11">
        <v>327.08708</v>
      </c>
      <c r="D8452" s="11">
        <v>0.139115614104965</v>
      </c>
      <c r="E8452" s="8">
        <f t="shared" si="1"/>
        <v>0.1866032273</v>
      </c>
      <c r="F8452" s="8"/>
    </row>
    <row r="8453">
      <c r="A8453" s="10">
        <v>44831.125</v>
      </c>
      <c r="B8453" s="11">
        <v>363.41</v>
      </c>
      <c r="C8453" s="11">
        <v>314.90325</v>
      </c>
      <c r="D8453" s="11">
        <v>0.154036993902095</v>
      </c>
      <c r="E8453" s="8">
        <f t="shared" si="1"/>
        <v>0.1823633274</v>
      </c>
      <c r="F8453" s="8"/>
    </row>
    <row r="8454">
      <c r="A8454" s="10">
        <v>44831.166666666664</v>
      </c>
      <c r="B8454" s="11">
        <v>353.05</v>
      </c>
      <c r="C8454" s="11">
        <v>301.27543</v>
      </c>
      <c r="D8454" s="11">
        <v>0.171851285715532</v>
      </c>
      <c r="E8454" s="8">
        <f t="shared" si="1"/>
        <v>0.1799858478</v>
      </c>
      <c r="F8454" s="8"/>
    </row>
    <row r="8455">
      <c r="A8455" s="10">
        <v>44831.208333333336</v>
      </c>
      <c r="B8455" s="11">
        <v>335.92</v>
      </c>
      <c r="C8455" s="11">
        <v>289.35857</v>
      </c>
      <c r="D8455" s="11">
        <v>0.160912566024915</v>
      </c>
      <c r="E8455" s="8">
        <f t="shared" si="1"/>
        <v>0.1772440811</v>
      </c>
      <c r="F8455" s="8"/>
    </row>
    <row r="8456">
      <c r="A8456" s="10">
        <v>44831.25</v>
      </c>
      <c r="B8456" s="11">
        <v>312.7</v>
      </c>
      <c r="C8456" s="11">
        <v>280.19742</v>
      </c>
      <c r="D8456" s="11">
        <v>0.115998855378468</v>
      </c>
      <c r="E8456" s="8">
        <f t="shared" si="1"/>
        <v>0.1727388332</v>
      </c>
      <c r="F8456" s="8"/>
    </row>
    <row r="8457">
      <c r="A8457" s="10">
        <v>44831.291666666664</v>
      </c>
      <c r="B8457" s="11">
        <v>298.09</v>
      </c>
      <c r="C8457" s="11">
        <v>272.58788</v>
      </c>
      <c r="D8457" s="11">
        <v>0.0935555902191982</v>
      </c>
      <c r="E8457" s="8">
        <f t="shared" si="1"/>
        <v>0.1682686444</v>
      </c>
      <c r="F8457" s="8"/>
    </row>
    <row r="8458">
      <c r="A8458" s="10">
        <v>44831.333333333336</v>
      </c>
      <c r="B8458" s="11">
        <v>290.45</v>
      </c>
      <c r="C8458" s="11">
        <v>267.37938</v>
      </c>
      <c r="D8458" s="11">
        <v>0.0862842153347799</v>
      </c>
      <c r="E8458" s="8">
        <f t="shared" si="1"/>
        <v>0.1638405328</v>
      </c>
      <c r="F8458" s="8"/>
    </row>
    <row r="8459">
      <c r="A8459" s="10">
        <v>44831.375</v>
      </c>
      <c r="B8459" s="11">
        <v>289.74</v>
      </c>
      <c r="C8459" s="11">
        <v>266.01542</v>
      </c>
      <c r="D8459" s="11">
        <v>0.0891849803293358</v>
      </c>
      <c r="E8459" s="8">
        <f t="shared" si="1"/>
        <v>0.1594495456</v>
      </c>
      <c r="F8459" s="8"/>
    </row>
    <row r="8460">
      <c r="A8460" s="10">
        <v>44831.416666666664</v>
      </c>
      <c r="B8460" s="11">
        <v>287.33</v>
      </c>
      <c r="C8460" s="11">
        <v>268.36124</v>
      </c>
      <c r="D8460" s="11">
        <v>0.0706836799531853</v>
      </c>
      <c r="E8460" s="8">
        <f t="shared" si="1"/>
        <v>0.1547148414</v>
      </c>
      <c r="F8460" s="8"/>
    </row>
    <row r="8461">
      <c r="A8461" s="10">
        <v>44831.458333333336</v>
      </c>
      <c r="B8461" s="11">
        <v>289.88</v>
      </c>
      <c r="C8461" s="11">
        <v>273.94122</v>
      </c>
      <c r="D8461" s="11">
        <v>0.058183211712352</v>
      </c>
      <c r="E8461" s="8">
        <f t="shared" si="1"/>
        <v>0.1509170131</v>
      </c>
      <c r="F8461" s="8"/>
    </row>
    <row r="8462">
      <c r="A8462" s="10">
        <v>44831.5</v>
      </c>
      <c r="B8462" s="11">
        <v>303.12</v>
      </c>
      <c r="C8462" s="11">
        <v>279.88894</v>
      </c>
      <c r="D8462" s="11">
        <v>0.0830009931796519</v>
      </c>
      <c r="E8462" s="8">
        <f t="shared" si="1"/>
        <v>0.1474670858</v>
      </c>
      <c r="F8462" s="8"/>
    </row>
    <row r="8463">
      <c r="A8463" s="10">
        <v>44831.541666666664</v>
      </c>
      <c r="B8463" s="11">
        <v>309.09</v>
      </c>
      <c r="C8463" s="11">
        <v>283.63678</v>
      </c>
      <c r="D8463" s="11">
        <v>0.0897387849347323</v>
      </c>
      <c r="E8463" s="8">
        <f t="shared" si="1"/>
        <v>0.1434923634</v>
      </c>
      <c r="F8463" s="8"/>
    </row>
    <row r="8464">
      <c r="A8464" s="10">
        <v>44831.583333333336</v>
      </c>
      <c r="B8464" s="11">
        <v>283.26</v>
      </c>
      <c r="C8464" s="11">
        <v>284.05529</v>
      </c>
      <c r="D8464" s="11">
        <v>0.0027997718331527</v>
      </c>
      <c r="E8464" s="8">
        <f t="shared" si="1"/>
        <v>0.1385534094</v>
      </c>
      <c r="F8464" s="8"/>
    </row>
    <row r="8465">
      <c r="A8465" s="10">
        <v>44831.625</v>
      </c>
      <c r="B8465" s="11">
        <v>269.68</v>
      </c>
      <c r="C8465" s="11">
        <v>283.84863</v>
      </c>
      <c r="D8465" s="11">
        <v>0.0499161472084611</v>
      </c>
      <c r="E8465" s="8">
        <f t="shared" si="1"/>
        <v>0.1374524491</v>
      </c>
      <c r="F8465" s="8"/>
    </row>
    <row r="8466">
      <c r="A8466" s="10">
        <v>44831.666666666664</v>
      </c>
      <c r="B8466" s="11">
        <v>260.79</v>
      </c>
      <c r="C8466" s="11">
        <v>283.61194</v>
      </c>
      <c r="D8466" s="11">
        <v>0.08046889704291</v>
      </c>
      <c r="E8466" s="8">
        <f t="shared" si="1"/>
        <v>0.1378418899</v>
      </c>
      <c r="F8466" s="8"/>
    </row>
    <row r="8467">
      <c r="A8467" s="10">
        <v>44831.708333333336</v>
      </c>
      <c r="B8467" s="11">
        <v>262.12</v>
      </c>
      <c r="C8467" s="11">
        <v>285.09062</v>
      </c>
      <c r="D8467" s="11">
        <v>0.0805730472647609</v>
      </c>
      <c r="E8467" s="8">
        <f t="shared" si="1"/>
        <v>0.1367901875</v>
      </c>
      <c r="F8467" s="8"/>
    </row>
    <row r="8468">
      <c r="A8468" s="10">
        <v>44831.75</v>
      </c>
      <c r="B8468" s="11">
        <v>276.11</v>
      </c>
      <c r="C8468" s="11">
        <v>287.30271</v>
      </c>
      <c r="D8468" s="11">
        <v>0.0389578991440769</v>
      </c>
      <c r="E8468" s="8">
        <f t="shared" si="1"/>
        <v>0.1311957565</v>
      </c>
      <c r="F8468" s="8"/>
    </row>
    <row r="8469">
      <c r="A8469" s="10">
        <v>44831.791666666664</v>
      </c>
      <c r="B8469" s="11">
        <v>293.02</v>
      </c>
      <c r="C8469" s="11">
        <v>288.70608</v>
      </c>
      <c r="D8469" s="11">
        <v>0.0149422554592546</v>
      </c>
      <c r="E8469" s="8">
        <f t="shared" si="1"/>
        <v>0.1221510535</v>
      </c>
      <c r="F8469" s="8"/>
    </row>
    <row r="8470">
      <c r="A8470" s="10">
        <v>44831.833333333336</v>
      </c>
      <c r="B8470" s="11">
        <v>307.88</v>
      </c>
      <c r="C8470" s="11">
        <v>289.42207</v>
      </c>
      <c r="D8470" s="11">
        <v>0.0637751295193209</v>
      </c>
      <c r="E8470" s="8">
        <f t="shared" si="1"/>
        <v>0.1142633153</v>
      </c>
      <c r="F8470" s="8"/>
    </row>
    <row r="8471">
      <c r="A8471" s="10">
        <v>44831.875</v>
      </c>
      <c r="B8471" s="11">
        <v>322.33</v>
      </c>
      <c r="C8471" s="11">
        <v>291.44414</v>
      </c>
      <c r="D8471" s="11">
        <v>0.105975230793798</v>
      </c>
      <c r="E8471" s="8">
        <f t="shared" si="1"/>
        <v>0.1075847425</v>
      </c>
      <c r="F8471" s="8"/>
    </row>
    <row r="8472">
      <c r="A8472" s="10">
        <v>44831.916666666664</v>
      </c>
      <c r="B8472" s="11">
        <v>329.16</v>
      </c>
      <c r="C8472" s="11">
        <v>295.6562</v>
      </c>
      <c r="D8472" s="11">
        <v>0.113320133317008</v>
      </c>
      <c r="E8472" s="8">
        <f t="shared" si="1"/>
        <v>0.1004837633</v>
      </c>
      <c r="F8472" s="8"/>
    </row>
    <row r="8473">
      <c r="A8473" s="10">
        <v>44831.958333333336</v>
      </c>
      <c r="B8473" s="11">
        <v>335.07</v>
      </c>
      <c r="C8473" s="11">
        <v>301.85198</v>
      </c>
      <c r="D8473" s="11">
        <v>0.110047381501356</v>
      </c>
      <c r="E8473" s="8">
        <f t="shared" si="1"/>
        <v>0.09297790421</v>
      </c>
      <c r="F8473" s="8"/>
    </row>
    <row r="8474">
      <c r="A8474" s="10">
        <v>44832.0</v>
      </c>
      <c r="B8474" s="11">
        <v>358.67</v>
      </c>
      <c r="C8474" s="11">
        <v>326.68275</v>
      </c>
      <c r="D8474" s="11">
        <v>0.0979153322298162</v>
      </c>
      <c r="E8474" s="8">
        <f t="shared" si="1"/>
        <v>0.09330174974</v>
      </c>
      <c r="F8474" s="8"/>
    </row>
    <row r="8475">
      <c r="A8475" s="10">
        <v>44832.041666666664</v>
      </c>
      <c r="B8475" s="11">
        <v>367.96</v>
      </c>
      <c r="C8475" s="11">
        <v>320.09832</v>
      </c>
      <c r="D8475" s="11">
        <v>0.149521809424054</v>
      </c>
      <c r="E8475" s="8">
        <f t="shared" si="1"/>
        <v>0.09253165856</v>
      </c>
      <c r="F8475" s="8"/>
    </row>
    <row r="8476">
      <c r="A8476" s="10">
        <v>44832.083333333336</v>
      </c>
      <c r="B8476" s="11">
        <v>329.74</v>
      </c>
      <c r="C8476" s="11">
        <v>306.63209</v>
      </c>
      <c r="D8476" s="11">
        <v>0.0753603773173251</v>
      </c>
      <c r="E8476" s="8">
        <f t="shared" si="1"/>
        <v>0.08987519036</v>
      </c>
      <c r="F8476" s="8"/>
    </row>
    <row r="8477">
      <c r="A8477" s="10">
        <v>44832.125</v>
      </c>
      <c r="B8477" s="11">
        <v>299.87</v>
      </c>
      <c r="C8477" s="11">
        <v>289.47705</v>
      </c>
      <c r="D8477" s="11">
        <v>0.0359025007336505</v>
      </c>
      <c r="E8477" s="8">
        <f t="shared" si="1"/>
        <v>0.08495291982</v>
      </c>
      <c r="F8477" s="8"/>
    </row>
    <row r="8478">
      <c r="A8478" s="10">
        <v>44832.166666666664</v>
      </c>
      <c r="B8478" s="11">
        <v>275.74</v>
      </c>
      <c r="C8478" s="11">
        <v>272.265</v>
      </c>
      <c r="D8478" s="11">
        <v>0.012763300460948</v>
      </c>
      <c r="E8478" s="8">
        <f t="shared" si="1"/>
        <v>0.07832425376</v>
      </c>
      <c r="F8478" s="8"/>
    </row>
    <row r="8479">
      <c r="A8479" s="10">
        <v>44832.208333333336</v>
      </c>
      <c r="B8479" s="11">
        <v>259.45</v>
      </c>
      <c r="C8479" s="11">
        <v>258.64135</v>
      </c>
      <c r="D8479" s="11">
        <v>0.00312653023192154</v>
      </c>
      <c r="E8479" s="8">
        <f t="shared" si="1"/>
        <v>0.07174983561</v>
      </c>
      <c r="F8479" s="8"/>
    </row>
    <row r="8480">
      <c r="A8480" s="10">
        <v>44832.25</v>
      </c>
      <c r="B8480" s="11">
        <v>252.65</v>
      </c>
      <c r="C8480" s="11">
        <v>249.91244</v>
      </c>
      <c r="D8480" s="11">
        <v>0.0109540765557729</v>
      </c>
      <c r="E8480" s="8">
        <f t="shared" si="1"/>
        <v>0.06737296982</v>
      </c>
      <c r="F8480" s="8"/>
    </row>
    <row r="8481">
      <c r="A8481" s="10">
        <v>44832.291666666664</v>
      </c>
      <c r="B8481" s="11">
        <v>246.31</v>
      </c>
      <c r="C8481" s="11">
        <v>244.62122</v>
      </c>
      <c r="D8481" s="11">
        <v>0.00690365292103444</v>
      </c>
      <c r="E8481" s="8">
        <f t="shared" si="1"/>
        <v>0.06376247243</v>
      </c>
      <c r="F8481" s="8"/>
    </row>
    <row r="8482">
      <c r="A8482" s="10">
        <v>44832.333333333336</v>
      </c>
      <c r="B8482" s="11">
        <v>248.95</v>
      </c>
      <c r="C8482" s="11">
        <v>242.54325</v>
      </c>
      <c r="D8482" s="11">
        <v>0.0264148765220223</v>
      </c>
      <c r="E8482" s="8">
        <f t="shared" si="1"/>
        <v>0.06126791665</v>
      </c>
      <c r="F8482" s="8"/>
    </row>
    <row r="8483">
      <c r="A8483" s="10">
        <v>44832.375</v>
      </c>
      <c r="B8483" s="11">
        <v>262.36</v>
      </c>
      <c r="C8483" s="11">
        <v>244.32221</v>
      </c>
      <c r="D8483" s="11">
        <v>0.0738278767206632</v>
      </c>
      <c r="E8483" s="8">
        <f t="shared" si="1"/>
        <v>0.06062803733</v>
      </c>
      <c r="F8483" s="8"/>
    </row>
    <row r="8484">
      <c r="A8484" s="10">
        <v>44832.416666666664</v>
      </c>
      <c r="B8484" s="11">
        <v>277.42</v>
      </c>
      <c r="C8484" s="11">
        <v>250.05613</v>
      </c>
      <c r="D8484" s="11">
        <v>0.109430910571958</v>
      </c>
      <c r="E8484" s="8">
        <f t="shared" si="1"/>
        <v>0.06224250528</v>
      </c>
      <c r="F8484" s="8"/>
    </row>
    <row r="8485">
      <c r="A8485" s="10">
        <v>44832.458333333336</v>
      </c>
      <c r="B8485" s="11">
        <v>293.21</v>
      </c>
      <c r="C8485" s="11">
        <v>259.2381</v>
      </c>
      <c r="D8485" s="11">
        <v>0.131045166586238</v>
      </c>
      <c r="E8485" s="8">
        <f t="shared" si="1"/>
        <v>0.06527842006</v>
      </c>
      <c r="F8485" s="8"/>
    </row>
    <row r="8486">
      <c r="A8486" s="10">
        <v>44832.5</v>
      </c>
      <c r="B8486" s="11">
        <v>308.54</v>
      </c>
      <c r="C8486" s="11">
        <v>268.52797</v>
      </c>
      <c r="D8486" s="11">
        <v>0.149005073847614</v>
      </c>
      <c r="E8486" s="8">
        <f t="shared" si="1"/>
        <v>0.06802859009</v>
      </c>
      <c r="F8486" s="8"/>
    </row>
    <row r="8487">
      <c r="A8487" s="10">
        <v>44832.541666666664</v>
      </c>
      <c r="B8487" s="11">
        <v>319.57</v>
      </c>
      <c r="C8487" s="11">
        <v>274.47662</v>
      </c>
      <c r="D8487" s="11">
        <v>0.164288601338795</v>
      </c>
      <c r="E8487" s="8">
        <f t="shared" si="1"/>
        <v>0.07113483244</v>
      </c>
      <c r="F8487" s="8"/>
    </row>
    <row r="8488">
      <c r="A8488" s="10">
        <v>44832.583333333336</v>
      </c>
      <c r="B8488" s="11">
        <v>304.14</v>
      </c>
      <c r="C8488" s="11">
        <v>276.2738</v>
      </c>
      <c r="D8488" s="11">
        <v>0.100864432313161</v>
      </c>
      <c r="E8488" s="8">
        <f t="shared" si="1"/>
        <v>0.07522085996</v>
      </c>
      <c r="F8488" s="8"/>
    </row>
    <row r="8489">
      <c r="A8489" s="10">
        <v>44832.625</v>
      </c>
      <c r="B8489" s="11">
        <v>291.53</v>
      </c>
      <c r="C8489" s="11">
        <v>277.27385</v>
      </c>
      <c r="D8489" s="11">
        <v>0.0514154147605336</v>
      </c>
      <c r="E8489" s="8">
        <f t="shared" si="1"/>
        <v>0.07528332944</v>
      </c>
      <c r="F8489" s="8"/>
    </row>
    <row r="8490">
      <c r="A8490" s="10">
        <v>44832.666666666664</v>
      </c>
      <c r="B8490" s="11">
        <v>285.67</v>
      </c>
      <c r="C8490" s="11">
        <v>277.56209</v>
      </c>
      <c r="D8490" s="11">
        <v>0.0292111577629351</v>
      </c>
      <c r="E8490" s="8">
        <f t="shared" si="1"/>
        <v>0.0731475903</v>
      </c>
      <c r="F8490" s="8"/>
    </row>
    <row r="8491">
      <c r="A8491" s="10">
        <v>44832.708333333336</v>
      </c>
      <c r="B8491" s="11">
        <v>281.61</v>
      </c>
      <c r="C8491" s="11">
        <v>279.08082</v>
      </c>
      <c r="D8491" s="11">
        <v>0.0090625360782586</v>
      </c>
      <c r="E8491" s="8">
        <f t="shared" si="1"/>
        <v>0.07016798567</v>
      </c>
      <c r="F8491" s="8"/>
    </row>
    <row r="8492">
      <c r="A8492" s="10">
        <v>44832.75</v>
      </c>
      <c r="B8492" s="11">
        <v>283.86</v>
      </c>
      <c r="C8492" s="11">
        <v>281.43997</v>
      </c>
      <c r="D8492" s="11">
        <v>0.0085987430996386</v>
      </c>
      <c r="E8492" s="8">
        <f t="shared" si="1"/>
        <v>0.06890302084</v>
      </c>
      <c r="F8492" s="8"/>
    </row>
    <row r="8493">
      <c r="A8493" s="10">
        <v>44832.791666666664</v>
      </c>
      <c r="B8493" s="11">
        <v>294.88</v>
      </c>
      <c r="C8493" s="11">
        <v>282.05692</v>
      </c>
      <c r="D8493" s="11">
        <v>0.0454627385139141</v>
      </c>
      <c r="E8493" s="8">
        <f t="shared" si="1"/>
        <v>0.07017470763</v>
      </c>
      <c r="F8493" s="8"/>
    </row>
    <row r="8494">
      <c r="A8494" s="10">
        <v>44832.833333333336</v>
      </c>
      <c r="B8494" s="11">
        <v>310.71</v>
      </c>
      <c r="C8494" s="11">
        <v>280.62809</v>
      </c>
      <c r="D8494" s="11">
        <v>0.107194935474919</v>
      </c>
      <c r="E8494" s="8">
        <f t="shared" si="1"/>
        <v>0.07198386621</v>
      </c>
      <c r="F8494" s="8"/>
    </row>
    <row r="8495">
      <c r="A8495" s="10">
        <v>44832.875</v>
      </c>
      <c r="B8495" s="11">
        <v>320.98</v>
      </c>
      <c r="C8495" s="11">
        <v>280.00299</v>
      </c>
      <c r="D8495" s="11">
        <v>0.14634490153123</v>
      </c>
      <c r="E8495" s="8">
        <f t="shared" si="1"/>
        <v>0.07366593583</v>
      </c>
      <c r="F8495" s="8"/>
    </row>
    <row r="8496">
      <c r="A8496" s="10">
        <v>44832.916666666664</v>
      </c>
      <c r="B8496" s="11">
        <v>322.32</v>
      </c>
      <c r="C8496" s="11">
        <v>281.99698</v>
      </c>
      <c r="D8496" s="11">
        <v>0.142990963945784</v>
      </c>
      <c r="E8496" s="8">
        <f t="shared" si="1"/>
        <v>0.07490222044</v>
      </c>
      <c r="F8496" s="8"/>
    </row>
    <row r="8497">
      <c r="A8497" s="10">
        <v>44832.958333333336</v>
      </c>
      <c r="B8497" s="11">
        <v>330.06</v>
      </c>
      <c r="C8497" s="11">
        <v>286.59501</v>
      </c>
      <c r="D8497" s="11">
        <v>0.151659967841031</v>
      </c>
      <c r="E8497" s="8">
        <f t="shared" si="1"/>
        <v>0.0766360782</v>
      </c>
      <c r="F8497" s="8"/>
    </row>
    <row r="8498">
      <c r="A8498" s="10">
        <v>44833.0</v>
      </c>
      <c r="B8498" s="11">
        <v>357.67</v>
      </c>
      <c r="C8498" s="11">
        <v>321.71182</v>
      </c>
      <c r="D8498" s="11">
        <v>0.111771398390025</v>
      </c>
      <c r="E8498" s="8">
        <f t="shared" si="1"/>
        <v>0.07721341429</v>
      </c>
      <c r="F8498" s="8"/>
    </row>
    <row r="8499">
      <c r="A8499" s="10">
        <v>44833.041666666664</v>
      </c>
      <c r="B8499" s="11">
        <v>373.19</v>
      </c>
      <c r="C8499" s="11">
        <v>313.42236</v>
      </c>
      <c r="D8499" s="11">
        <v>0.1906936059061</v>
      </c>
      <c r="E8499" s="8">
        <f t="shared" si="1"/>
        <v>0.07892890581</v>
      </c>
      <c r="F8499" s="8"/>
    </row>
    <row r="8500">
      <c r="A8500" s="10">
        <v>44833.083333333336</v>
      </c>
      <c r="B8500" s="11">
        <v>354.92</v>
      </c>
      <c r="C8500" s="11">
        <v>298.35096</v>
      </c>
      <c r="D8500" s="11">
        <v>0.189605691230221</v>
      </c>
      <c r="E8500" s="8">
        <f t="shared" si="1"/>
        <v>0.08368912722</v>
      </c>
      <c r="F8500" s="8"/>
    </row>
    <row r="8501">
      <c r="A8501" s="10">
        <v>44833.125</v>
      </c>
      <c r="B8501" s="11">
        <v>340.73</v>
      </c>
      <c r="C8501" s="11">
        <v>279.80116</v>
      </c>
      <c r="D8501" s="11">
        <v>0.217757639031946</v>
      </c>
      <c r="E8501" s="8">
        <f t="shared" si="1"/>
        <v>0.09126642465</v>
      </c>
      <c r="F8501" s="8"/>
    </row>
    <row r="8502">
      <c r="A8502" s="10">
        <v>44833.166666666664</v>
      </c>
      <c r="B8502" s="11">
        <v>314.17</v>
      </c>
      <c r="C8502" s="11">
        <v>261.68111</v>
      </c>
      <c r="D8502" s="11">
        <v>0.20058341238311</v>
      </c>
      <c r="E8502" s="8">
        <f t="shared" si="1"/>
        <v>0.09909226265</v>
      </c>
      <c r="F8502" s="8"/>
    </row>
    <row r="8503">
      <c r="A8503" s="10">
        <v>44833.208333333336</v>
      </c>
      <c r="B8503" s="11">
        <v>298.34</v>
      </c>
      <c r="C8503" s="11">
        <v>247.48922</v>
      </c>
      <c r="D8503" s="11">
        <v>0.205466646183619</v>
      </c>
      <c r="E8503" s="8">
        <f t="shared" si="1"/>
        <v>0.1075231008</v>
      </c>
      <c r="F8503" s="8"/>
    </row>
    <row r="8504">
      <c r="A8504" s="10">
        <v>44833.25</v>
      </c>
      <c r="B8504" s="11">
        <v>288.32</v>
      </c>
      <c r="C8504" s="11">
        <v>238.36602</v>
      </c>
      <c r="D8504" s="11">
        <v>0.209568377237661</v>
      </c>
      <c r="E8504" s="8">
        <f t="shared" si="1"/>
        <v>0.1157986967</v>
      </c>
      <c r="F8504" s="8"/>
    </row>
    <row r="8505">
      <c r="A8505" s="10">
        <v>44833.291666666664</v>
      </c>
      <c r="B8505" s="11">
        <v>278.12</v>
      </c>
      <c r="C8505" s="11">
        <v>232.90171</v>
      </c>
      <c r="D8505" s="11">
        <v>0.194151816231834</v>
      </c>
      <c r="E8505" s="8">
        <f t="shared" si="1"/>
        <v>0.1236007035</v>
      </c>
      <c r="F8505" s="8"/>
    </row>
    <row r="8506">
      <c r="A8506" s="10">
        <v>44833.333333333336</v>
      </c>
      <c r="B8506" s="11">
        <v>275.21</v>
      </c>
      <c r="C8506" s="11">
        <v>230.88994</v>
      </c>
      <c r="D8506" s="11">
        <v>0.191953187739578</v>
      </c>
      <c r="E8506" s="8">
        <f t="shared" si="1"/>
        <v>0.1304981331</v>
      </c>
      <c r="F8506" s="8"/>
    </row>
    <row r="8507">
      <c r="A8507" s="10">
        <v>44833.375</v>
      </c>
      <c r="B8507" s="11">
        <v>278.64</v>
      </c>
      <c r="C8507" s="11">
        <v>232.79969</v>
      </c>
      <c r="D8507" s="11">
        <v>0.196908810316714</v>
      </c>
      <c r="E8507" s="8">
        <f t="shared" si="1"/>
        <v>0.1356265053</v>
      </c>
      <c r="F8507" s="8"/>
    </row>
    <row r="8508">
      <c r="A8508" s="10">
        <v>44833.416666666664</v>
      </c>
      <c r="B8508" s="11">
        <v>283.17</v>
      </c>
      <c r="C8508" s="11">
        <v>238.58353</v>
      </c>
      <c r="D8508" s="11">
        <v>0.186879915809779</v>
      </c>
      <c r="E8508" s="8">
        <f t="shared" si="1"/>
        <v>0.1388535472</v>
      </c>
      <c r="F8508" s="8"/>
    </row>
    <row r="8509">
      <c r="A8509" s="10">
        <v>44833.458333333336</v>
      </c>
      <c r="B8509" s="11">
        <v>284.84</v>
      </c>
      <c r="C8509" s="11">
        <v>247.40047</v>
      </c>
      <c r="D8509" s="11">
        <v>0.151331685020646</v>
      </c>
      <c r="E8509" s="8">
        <f t="shared" si="1"/>
        <v>0.1396988188</v>
      </c>
      <c r="F8509" s="8"/>
    </row>
    <row r="8510">
      <c r="A8510" s="10">
        <v>44833.5</v>
      </c>
      <c r="B8510" s="11">
        <v>298.75</v>
      </c>
      <c r="C8510" s="11">
        <v>255.90647</v>
      </c>
      <c r="D8510" s="11">
        <v>0.167418705748236</v>
      </c>
      <c r="E8510" s="8">
        <f t="shared" si="1"/>
        <v>0.1404660535</v>
      </c>
      <c r="F8510" s="8"/>
    </row>
    <row r="8511">
      <c r="A8511" s="10">
        <v>44833.541666666664</v>
      </c>
      <c r="B8511" s="11">
        <v>308.92</v>
      </c>
      <c r="C8511" s="11">
        <v>260.82528</v>
      </c>
      <c r="D8511" s="11">
        <v>0.184394396126019</v>
      </c>
      <c r="E8511" s="8">
        <f t="shared" si="1"/>
        <v>0.1413037949</v>
      </c>
      <c r="F8511" s="8"/>
    </row>
    <row r="8512">
      <c r="A8512" s="10">
        <v>44833.583333333336</v>
      </c>
      <c r="B8512" s="11">
        <v>291.42</v>
      </c>
      <c r="C8512" s="11">
        <v>261.77431</v>
      </c>
      <c r="D8512" s="11">
        <v>0.113249042658158</v>
      </c>
      <c r="E8512" s="8">
        <f t="shared" si="1"/>
        <v>0.1418198204</v>
      </c>
      <c r="F8512" s="8"/>
    </row>
    <row r="8513">
      <c r="A8513" s="10">
        <v>44833.625</v>
      </c>
      <c r="B8513" s="11">
        <v>277.97</v>
      </c>
      <c r="C8513" s="11">
        <v>262.68839</v>
      </c>
      <c r="D8513" s="11">
        <v>0.0581739071148138</v>
      </c>
      <c r="E8513" s="8">
        <f t="shared" si="1"/>
        <v>0.1421014242</v>
      </c>
      <c r="F8513" s="8"/>
    </row>
    <row r="8514">
      <c r="A8514" s="10">
        <v>44833.666666666664</v>
      </c>
      <c r="B8514" s="11">
        <v>274.28</v>
      </c>
      <c r="C8514" s="11">
        <v>263.67436</v>
      </c>
      <c r="D8514" s="11">
        <v>0.0402224926230976</v>
      </c>
      <c r="E8514" s="8">
        <f t="shared" si="1"/>
        <v>0.1425602298</v>
      </c>
      <c r="F8514" s="8"/>
    </row>
    <row r="8515">
      <c r="A8515" s="10">
        <v>44833.708333333336</v>
      </c>
      <c r="B8515" s="11">
        <v>282.05</v>
      </c>
      <c r="C8515" s="11">
        <v>266.55393</v>
      </c>
      <c r="D8515" s="11">
        <v>0.0581348397301815</v>
      </c>
      <c r="E8515" s="8">
        <f t="shared" si="1"/>
        <v>0.1446049092</v>
      </c>
      <c r="F8515" s="8"/>
    </row>
    <row r="8516">
      <c r="A8516" s="10">
        <v>44833.75</v>
      </c>
      <c r="B8516" s="11">
        <v>299.71</v>
      </c>
      <c r="C8516" s="11">
        <v>270.56234</v>
      </c>
      <c r="D8516" s="11">
        <v>0.107729922797089</v>
      </c>
      <c r="E8516" s="8">
        <f t="shared" si="1"/>
        <v>0.148735375</v>
      </c>
      <c r="F8516" s="8"/>
    </row>
    <row r="8517">
      <c r="A8517" s="10">
        <v>44833.791666666664</v>
      </c>
      <c r="B8517" s="11">
        <v>314.25</v>
      </c>
      <c r="C8517" s="11">
        <v>272.67561</v>
      </c>
      <c r="D8517" s="11">
        <v>0.152468312072355</v>
      </c>
      <c r="E8517" s="8">
        <f t="shared" si="1"/>
        <v>0.1531939405</v>
      </c>
      <c r="F8517" s="8"/>
    </row>
    <row r="8518">
      <c r="A8518" s="10">
        <v>44833.833333333336</v>
      </c>
      <c r="B8518" s="11">
        <v>317.46</v>
      </c>
      <c r="C8518" s="11">
        <v>272.37097</v>
      </c>
      <c r="D8518" s="11">
        <v>0.165542715510393</v>
      </c>
      <c r="E8518" s="8">
        <f t="shared" si="1"/>
        <v>0.155625098</v>
      </c>
      <c r="F8518" s="8"/>
    </row>
    <row r="8519">
      <c r="A8519" s="10">
        <v>44833.875</v>
      </c>
      <c r="B8519" s="11">
        <v>319.7</v>
      </c>
      <c r="C8519" s="11">
        <v>272.32903</v>
      </c>
      <c r="D8519" s="11">
        <v>0.173947558951023</v>
      </c>
      <c r="E8519" s="8">
        <f t="shared" si="1"/>
        <v>0.1567752088</v>
      </c>
      <c r="F8519" s="8"/>
    </row>
    <row r="8520">
      <c r="A8520" s="10">
        <v>44833.916666666664</v>
      </c>
      <c r="B8520" s="11">
        <v>326.14</v>
      </c>
      <c r="C8520" s="11">
        <v>274.23756</v>
      </c>
      <c r="D8520" s="11">
        <v>0.189260872945339</v>
      </c>
      <c r="E8520" s="8">
        <f t="shared" si="1"/>
        <v>0.1587031216</v>
      </c>
      <c r="F8520" s="8"/>
    </row>
    <row r="8521">
      <c r="A8521" s="10">
        <v>44833.958333333336</v>
      </c>
      <c r="B8521" s="11">
        <v>333.37</v>
      </c>
      <c r="C8521" s="11">
        <v>278.19978</v>
      </c>
      <c r="D8521" s="11">
        <v>0.19831151555907</v>
      </c>
      <c r="E8521" s="8">
        <f t="shared" si="1"/>
        <v>0.1606469361</v>
      </c>
      <c r="F8521" s="8"/>
    </row>
    <row r="8522">
      <c r="A8522" s="10">
        <v>44834.0</v>
      </c>
      <c r="B8522" s="11">
        <v>362.1</v>
      </c>
      <c r="C8522" s="11">
        <v>322.60035</v>
      </c>
      <c r="D8522" s="11">
        <v>0.122441435664902</v>
      </c>
      <c r="E8522" s="8">
        <f t="shared" si="1"/>
        <v>0.161091521</v>
      </c>
      <c r="F8522" s="8"/>
    </row>
    <row r="8523">
      <c r="A8523" s="10">
        <v>44834.041666666664</v>
      </c>
      <c r="B8523" s="11">
        <v>382.07</v>
      </c>
      <c r="C8523" s="11">
        <v>316.11671</v>
      </c>
      <c r="D8523" s="11">
        <v>0.208635886410433</v>
      </c>
      <c r="E8523" s="8">
        <f t="shared" si="1"/>
        <v>0.161839116</v>
      </c>
      <c r="F8523" s="8"/>
    </row>
    <row r="8524">
      <c r="A8524" s="10">
        <v>44834.083333333336</v>
      </c>
      <c r="B8524" s="11">
        <v>353.12</v>
      </c>
      <c r="C8524" s="11">
        <v>303.3951</v>
      </c>
      <c r="D8524" s="11">
        <v>0.163894868440525</v>
      </c>
      <c r="E8524" s="8">
        <f t="shared" si="1"/>
        <v>0.1607678318</v>
      </c>
      <c r="F8524" s="8"/>
    </row>
    <row r="8525">
      <c r="A8525" s="10">
        <v>44834.125</v>
      </c>
      <c r="B8525" s="11">
        <v>329.46</v>
      </c>
      <c r="C8525" s="11">
        <v>287.23653</v>
      </c>
      <c r="D8525" s="11">
        <v>0.14699895587793</v>
      </c>
      <c r="E8525" s="8">
        <f t="shared" si="1"/>
        <v>0.1578195533</v>
      </c>
      <c r="F8525" s="8"/>
    </row>
    <row r="8526">
      <c r="A8526" s="10">
        <v>44834.166666666664</v>
      </c>
      <c r="B8526" s="11">
        <v>313.78</v>
      </c>
      <c r="C8526" s="11">
        <v>271.40245</v>
      </c>
      <c r="D8526" s="11">
        <v>0.156142842483551</v>
      </c>
      <c r="E8526" s="8">
        <f t="shared" si="1"/>
        <v>0.1559678629</v>
      </c>
      <c r="F8526" s="8"/>
    </row>
    <row r="8527">
      <c r="A8527" s="10">
        <v>44834.208333333336</v>
      </c>
      <c r="B8527" s="11">
        <v>295.91</v>
      </c>
      <c r="C8527" s="11">
        <v>259.34872</v>
      </c>
      <c r="D8527" s="11">
        <v>0.140973435303632</v>
      </c>
      <c r="E8527" s="8">
        <f t="shared" si="1"/>
        <v>0.1532806458</v>
      </c>
      <c r="F8527" s="8"/>
    </row>
    <row r="8528">
      <c r="A8528" s="10">
        <v>44834.25</v>
      </c>
      <c r="B8528" s="11">
        <v>271.06</v>
      </c>
      <c r="C8528" s="11">
        <v>252.30647</v>
      </c>
      <c r="D8528" s="11">
        <v>0.0743283753286232</v>
      </c>
      <c r="E8528" s="8">
        <f t="shared" si="1"/>
        <v>0.1476456457</v>
      </c>
      <c r="F8528" s="8"/>
    </row>
    <row r="8529">
      <c r="A8529" s="10">
        <v>44834.291666666664</v>
      </c>
      <c r="B8529" s="11">
        <v>261.97</v>
      </c>
      <c r="C8529" s="11">
        <v>248.42523</v>
      </c>
      <c r="D8529" s="11">
        <v>0.0545225217261549</v>
      </c>
      <c r="E8529" s="8">
        <f t="shared" si="1"/>
        <v>0.1418277584</v>
      </c>
      <c r="F8529" s="8"/>
    </row>
    <row r="8530">
      <c r="A8530" s="10">
        <v>44834.333333333336</v>
      </c>
      <c r="B8530" s="11">
        <v>258.87</v>
      </c>
      <c r="C8530" s="11">
        <v>247.54353</v>
      </c>
      <c r="D8530" s="11">
        <v>0.045755467735311</v>
      </c>
      <c r="E8530" s="8">
        <f t="shared" si="1"/>
        <v>0.1357361867</v>
      </c>
      <c r="F8530" s="8"/>
    </row>
    <row r="8531">
      <c r="A8531" s="10">
        <v>44834.375</v>
      </c>
      <c r="B8531" s="11">
        <v>263.14</v>
      </c>
      <c r="C8531" s="11">
        <v>249.98868</v>
      </c>
      <c r="D8531" s="11">
        <v>0.0526076620749387</v>
      </c>
      <c r="E8531" s="8">
        <f t="shared" si="1"/>
        <v>0.1297236389</v>
      </c>
      <c r="F8531" s="8"/>
    </row>
    <row r="8532">
      <c r="A8532" s="10">
        <v>44834.416666666664</v>
      </c>
      <c r="B8532" s="11">
        <v>274.22</v>
      </c>
      <c r="C8532" s="11">
        <v>255.55909</v>
      </c>
      <c r="D8532" s="11">
        <v>0.0730199422763636</v>
      </c>
      <c r="E8532" s="8">
        <f t="shared" si="1"/>
        <v>0.1249794733</v>
      </c>
      <c r="F8532" s="8"/>
    </row>
    <row r="8533">
      <c r="A8533" s="10">
        <v>44834.458333333336</v>
      </c>
      <c r="B8533" s="11">
        <v>290.75</v>
      </c>
      <c r="C8533" s="11">
        <v>263.82727</v>
      </c>
      <c r="D8533" s="11">
        <v>0.102046805093347</v>
      </c>
      <c r="E8533" s="8">
        <f t="shared" si="1"/>
        <v>0.1229259367</v>
      </c>
      <c r="F8533" s="8"/>
    </row>
    <row r="8534">
      <c r="A8534" s="10">
        <v>44834.5</v>
      </c>
      <c r="B8534" s="11">
        <v>311.53</v>
      </c>
      <c r="C8534" s="11">
        <v>272.05587</v>
      </c>
      <c r="D8534" s="11">
        <v>0.145095674649475</v>
      </c>
      <c r="E8534" s="8">
        <f t="shared" si="1"/>
        <v>0.1219958104</v>
      </c>
      <c r="F8534" s="8"/>
    </row>
    <row r="8535">
      <c r="A8535" s="10">
        <v>44834.541666666664</v>
      </c>
      <c r="B8535" s="11">
        <v>331.22</v>
      </c>
      <c r="C8535" s="11">
        <v>277.77967</v>
      </c>
      <c r="D8535" s="11">
        <v>0.192383877481026</v>
      </c>
      <c r="E8535" s="8">
        <f t="shared" si="1"/>
        <v>0.1223287054</v>
      </c>
      <c r="F8535" s="8"/>
    </row>
    <row r="8536">
      <c r="A8536" s="10">
        <v>44834.583333333336</v>
      </c>
      <c r="B8536" s="11">
        <v>309.42</v>
      </c>
      <c r="C8536" s="11">
        <v>280.89693</v>
      </c>
      <c r="D8536" s="11">
        <v>0.101542832810597</v>
      </c>
      <c r="E8536" s="8">
        <f t="shared" si="1"/>
        <v>0.1218409467</v>
      </c>
      <c r="F8536" s="8"/>
    </row>
    <row r="8537">
      <c r="A8537" s="10">
        <v>44834.625</v>
      </c>
      <c r="B8537" s="11">
        <v>288.46</v>
      </c>
      <c r="C8537" s="11">
        <v>283.93175</v>
      </c>
      <c r="D8537" s="11">
        <v>0.0159483749175636</v>
      </c>
      <c r="E8537" s="8">
        <f t="shared" si="1"/>
        <v>0.1200815495</v>
      </c>
      <c r="F8537" s="8"/>
    </row>
    <row r="8538">
      <c r="A8538" s="10">
        <v>44834.666666666664</v>
      </c>
      <c r="B8538" s="11">
        <v>295.52</v>
      </c>
      <c r="C8538" s="11">
        <v>286.41562</v>
      </c>
      <c r="D8538" s="11">
        <v>0.0317873026617751</v>
      </c>
      <c r="E8538" s="8">
        <f t="shared" si="1"/>
        <v>0.1197300833</v>
      </c>
      <c r="F8538" s="8"/>
    </row>
    <row r="8539">
      <c r="A8539" s="10">
        <v>44834.708333333336</v>
      </c>
      <c r="B8539" s="11">
        <v>301.19</v>
      </c>
      <c r="C8539" s="11">
        <v>290.51428</v>
      </c>
      <c r="D8539" s="11">
        <v>0.0367476600461774</v>
      </c>
      <c r="E8539" s="8">
        <f t="shared" si="1"/>
        <v>0.1188389508</v>
      </c>
      <c r="F8539" s="8"/>
    </row>
    <row r="8540">
      <c r="A8540" s="10">
        <v>44834.75</v>
      </c>
      <c r="B8540" s="11">
        <v>304.46</v>
      </c>
      <c r="C8540" s="11">
        <v>295.36886</v>
      </c>
      <c r="D8540" s="11">
        <v>0.0307789385786978</v>
      </c>
      <c r="E8540" s="8">
        <f t="shared" si="1"/>
        <v>0.1156326598</v>
      </c>
      <c r="F8540" s="8"/>
    </row>
    <row r="8541">
      <c r="A8541" s="10">
        <v>44834.791666666664</v>
      </c>
      <c r="B8541" s="11">
        <v>309.36</v>
      </c>
      <c r="C8541" s="11">
        <v>298.26521</v>
      </c>
      <c r="D8541" s="11">
        <v>0.0371977341909905</v>
      </c>
      <c r="E8541" s="8">
        <f t="shared" si="1"/>
        <v>0.110829719</v>
      </c>
      <c r="F8541" s="8"/>
    </row>
    <row r="8542">
      <c r="A8542" s="10">
        <v>44834.833333333336</v>
      </c>
      <c r="B8542" s="11">
        <v>310.96</v>
      </c>
      <c r="C8542" s="11">
        <v>298.6393</v>
      </c>
      <c r="D8542" s="11">
        <v>0.041256124026543</v>
      </c>
      <c r="E8542" s="8">
        <f t="shared" si="1"/>
        <v>0.1056511111</v>
      </c>
      <c r="F8542" s="8"/>
    </row>
    <row r="8543">
      <c r="A8543" s="10">
        <v>44834.875</v>
      </c>
      <c r="B8543" s="11">
        <v>310.11</v>
      </c>
      <c r="C8543" s="11">
        <v>298.7669</v>
      </c>
      <c r="D8543" s="11">
        <v>0.0379663878428299</v>
      </c>
      <c r="E8543" s="8">
        <f t="shared" si="1"/>
        <v>0.09998522892</v>
      </c>
      <c r="F8543" s="8"/>
    </row>
    <row r="8544">
      <c r="A8544" s="10">
        <v>44834.916666666664</v>
      </c>
      <c r="B8544" s="11">
        <v>302.35</v>
      </c>
      <c r="C8544" s="11">
        <v>300.14049</v>
      </c>
      <c r="D8544" s="11">
        <v>0.00736158590265519</v>
      </c>
      <c r="E8544" s="8">
        <f t="shared" si="1"/>
        <v>0.09240609196</v>
      </c>
      <c r="F8544" s="8"/>
    </row>
    <row r="8545">
      <c r="A8545" s="10">
        <v>44834.958333333336</v>
      </c>
      <c r="B8545" s="11">
        <v>304.64</v>
      </c>
      <c r="C8545" s="11">
        <v>302.92181</v>
      </c>
      <c r="D8545" s="11">
        <v>0.00567205774981997</v>
      </c>
      <c r="E8545" s="8">
        <f t="shared" si="1"/>
        <v>0.08437944789</v>
      </c>
      <c r="F8545" s="8"/>
    </row>
    <row r="8546">
      <c r="A8546" s="10">
        <v>44832.0</v>
      </c>
      <c r="B8546" s="11">
        <v>358.67</v>
      </c>
      <c r="C8546" s="11">
        <v>340.10832</v>
      </c>
      <c r="D8546" s="11">
        <v>0.0545757892661962</v>
      </c>
      <c r="E8546" s="8">
        <f t="shared" si="1"/>
        <v>0.08155171262</v>
      </c>
      <c r="F8546" s="8"/>
    </row>
    <row r="8547">
      <c r="A8547" s="10">
        <v>44832.041666666664</v>
      </c>
      <c r="B8547" s="11">
        <v>367.96</v>
      </c>
      <c r="C8547" s="11">
        <v>330.78725</v>
      </c>
      <c r="D8547" s="11">
        <v>0.112376610646268</v>
      </c>
      <c r="E8547" s="8">
        <f t="shared" si="1"/>
        <v>0.07754090946</v>
      </c>
      <c r="F8547" s="8"/>
    </row>
    <row r="8548">
      <c r="A8548" s="10">
        <v>44832.083333333336</v>
      </c>
      <c r="B8548" s="11">
        <v>329.74</v>
      </c>
      <c r="C8548" s="11">
        <v>312.77736</v>
      </c>
      <c r="D8548" s="11">
        <v>0.0542323140012436</v>
      </c>
      <c r="E8548" s="8">
        <f t="shared" si="1"/>
        <v>0.07297163636</v>
      </c>
      <c r="F8548" s="8"/>
    </row>
    <row r="8549">
      <c r="A8549" s="10">
        <v>44832.125</v>
      </c>
      <c r="B8549" s="11">
        <v>299.87</v>
      </c>
      <c r="C8549" s="11">
        <v>291.20968</v>
      </c>
      <c r="D8549" s="11">
        <v>0.029739121309429</v>
      </c>
      <c r="E8549" s="8">
        <f t="shared" si="1"/>
        <v>0.06808580992</v>
      </c>
      <c r="F8549" s="8"/>
    </row>
    <row r="8550">
      <c r="A8550" s="10">
        <v>44832.166666666664</v>
      </c>
      <c r="B8550" s="11">
        <v>275.74</v>
      </c>
      <c r="C8550" s="11">
        <v>269.68527</v>
      </c>
      <c r="D8550" s="11">
        <v>0.0224510964206536</v>
      </c>
      <c r="E8550" s="8">
        <f t="shared" si="1"/>
        <v>0.0625153205</v>
      </c>
      <c r="F8550" s="8"/>
    </row>
    <row r="8551">
      <c r="A8551" s="10">
        <v>44832.208333333336</v>
      </c>
      <c r="B8551" s="11">
        <v>259.45</v>
      </c>
      <c r="C8551" s="11">
        <v>251.9216</v>
      </c>
      <c r="D8551" s="11">
        <v>0.0298839003880571</v>
      </c>
      <c r="E8551" s="8">
        <f t="shared" si="1"/>
        <v>0.05788658988</v>
      </c>
      <c r="F8551" s="8"/>
    </row>
    <row r="8552">
      <c r="A8552" s="10">
        <v>44832.25</v>
      </c>
      <c r="B8552" s="11">
        <v>252.65</v>
      </c>
      <c r="C8552" s="11">
        <v>239.91603</v>
      </c>
      <c r="D8552" s="11">
        <v>0.0530767785712359</v>
      </c>
      <c r="E8552" s="8">
        <f t="shared" si="1"/>
        <v>0.05700110668</v>
      </c>
      <c r="F8552" s="8"/>
    </row>
    <row r="8553">
      <c r="A8553" s="10">
        <v>44832.291666666664</v>
      </c>
      <c r="B8553" s="11">
        <v>246.31</v>
      </c>
      <c r="C8553" s="11">
        <v>233.18686</v>
      </c>
      <c r="D8553" s="11">
        <v>0.0562773562798521</v>
      </c>
      <c r="E8553" s="8">
        <f t="shared" si="1"/>
        <v>0.05707422479</v>
      </c>
      <c r="F8553" s="8"/>
    </row>
    <row r="8554">
      <c r="A8554" s="10">
        <v>44832.333333333336</v>
      </c>
      <c r="B8554" s="11">
        <v>248.95</v>
      </c>
      <c r="C8554" s="11">
        <v>230.87566</v>
      </c>
      <c r="D8554" s="11">
        <v>0.0782860350025636</v>
      </c>
      <c r="E8554" s="8">
        <f t="shared" si="1"/>
        <v>0.05842966509</v>
      </c>
      <c r="F8554" s="8"/>
    </row>
    <row r="8555">
      <c r="A8555" s="10">
        <v>44832.375</v>
      </c>
      <c r="B8555" s="11">
        <v>262.36</v>
      </c>
      <c r="C8555" s="11">
        <v>233.60142</v>
      </c>
      <c r="D8555" s="11">
        <v>0.123109611234383</v>
      </c>
      <c r="E8555" s="8">
        <f t="shared" si="1"/>
        <v>0.06136724631</v>
      </c>
      <c r="F8555" s="8"/>
    </row>
    <row r="8556">
      <c r="A8556" s="10">
        <v>44832.416666666664</v>
      </c>
      <c r="B8556" s="11">
        <v>277.42</v>
      </c>
      <c r="C8556" s="11">
        <v>241.92495</v>
      </c>
      <c r="D8556" s="11">
        <v>0.146719261489978</v>
      </c>
      <c r="E8556" s="8">
        <f t="shared" si="1"/>
        <v>0.06443805127</v>
      </c>
      <c r="F8556" s="8"/>
    </row>
    <row r="8557">
      <c r="A8557" s="10">
        <v>44832.458333333336</v>
      </c>
      <c r="B8557" s="11">
        <v>293.21</v>
      </c>
      <c r="C8557" s="11">
        <v>253.64527</v>
      </c>
      <c r="D8557" s="11">
        <v>0.155984497562284</v>
      </c>
      <c r="E8557" s="8">
        <f t="shared" si="1"/>
        <v>0.06668545513</v>
      </c>
      <c r="F8557" s="8"/>
    </row>
    <row r="8558">
      <c r="A8558" s="10">
        <v>44832.5</v>
      </c>
      <c r="B8558" s="11">
        <v>308.54</v>
      </c>
      <c r="C8558" s="11">
        <v>262.99257</v>
      </c>
      <c r="D8558" s="11">
        <v>0.173189037241622</v>
      </c>
      <c r="E8558" s="8">
        <f t="shared" si="1"/>
        <v>0.0678560119</v>
      </c>
      <c r="F8558" s="8"/>
    </row>
    <row r="8559">
      <c r="A8559" s="10">
        <v>44832.541666666664</v>
      </c>
      <c r="B8559" s="11">
        <v>319.57</v>
      </c>
      <c r="C8559" s="11">
        <v>264.56531</v>
      </c>
      <c r="D8559" s="11">
        <v>0.207905904216996</v>
      </c>
      <c r="E8559" s="8">
        <f t="shared" si="1"/>
        <v>0.06850276301</v>
      </c>
      <c r="F8559" s="8"/>
    </row>
    <row r="8560">
      <c r="A8560" s="10">
        <v>44832.583333333336</v>
      </c>
      <c r="B8560" s="11">
        <v>304.14</v>
      </c>
      <c r="C8560" s="11">
        <v>257.74437</v>
      </c>
      <c r="D8560" s="11">
        <v>0.180006376084955</v>
      </c>
      <c r="E8560" s="8">
        <f t="shared" si="1"/>
        <v>0.07177207732</v>
      </c>
      <c r="F8560" s="8"/>
    </row>
    <row r="8561">
      <c r="A8561" s="10">
        <v>44832.625</v>
      </c>
      <c r="B8561" s="11">
        <v>291.53</v>
      </c>
      <c r="C8561" s="11">
        <v>249.47332</v>
      </c>
      <c r="D8561" s="11">
        <v>0.168581874807293</v>
      </c>
      <c r="E8561" s="8">
        <f t="shared" si="1"/>
        <v>0.07813180648</v>
      </c>
      <c r="F8561" s="8"/>
    </row>
    <row r="8562">
      <c r="A8562" s="10">
        <v>44832.666666666664</v>
      </c>
      <c r="B8562" s="11">
        <v>285.67</v>
      </c>
      <c r="C8562" s="11">
        <v>241.40658</v>
      </c>
      <c r="D8562" s="11">
        <v>0.183356311166</v>
      </c>
      <c r="E8562" s="8">
        <f t="shared" si="1"/>
        <v>0.08444718183</v>
      </c>
      <c r="F8562" s="8"/>
    </row>
    <row r="8563">
      <c r="A8563" s="10">
        <v>44832.708333333336</v>
      </c>
      <c r="B8563" s="11">
        <v>281.61</v>
      </c>
      <c r="C8563" s="11">
        <v>236.00864</v>
      </c>
      <c r="D8563" s="11">
        <v>0.193219027913554</v>
      </c>
      <c r="E8563" s="8">
        <f t="shared" si="1"/>
        <v>0.09096682216</v>
      </c>
      <c r="F8563" s="8"/>
    </row>
    <row r="8564">
      <c r="A8564" s="10">
        <v>44832.75</v>
      </c>
      <c r="B8564" s="11">
        <v>283.86</v>
      </c>
      <c r="C8564" s="11">
        <v>233.92289</v>
      </c>
      <c r="D8564" s="11">
        <v>0.213476799983105</v>
      </c>
      <c r="E8564" s="8">
        <f t="shared" si="1"/>
        <v>0.09857923305</v>
      </c>
      <c r="F8564" s="8"/>
    </row>
    <row r="8565">
      <c r="A8565" s="10">
        <v>44832.791666666664</v>
      </c>
      <c r="B8565" s="11">
        <v>294.88</v>
      </c>
      <c r="C8565" s="11">
        <v>232.34035</v>
      </c>
      <c r="D8565" s="11">
        <v>0.269172573769472</v>
      </c>
      <c r="E8565" s="8">
        <f t="shared" si="1"/>
        <v>0.1082448514</v>
      </c>
      <c r="F8565" s="8"/>
    </row>
    <row r="8566">
      <c r="A8566" s="10">
        <v>44832.833333333336</v>
      </c>
      <c r="B8566" s="11">
        <v>310.71</v>
      </c>
      <c r="C8566" s="11">
        <v>231.25833</v>
      </c>
      <c r="D8566" s="11">
        <v>0.343562413513926</v>
      </c>
      <c r="E8566" s="8">
        <f t="shared" si="1"/>
        <v>0.1208409468</v>
      </c>
      <c r="F8566" s="8"/>
    </row>
    <row r="8567">
      <c r="A8567" s="10">
        <v>44832.875</v>
      </c>
      <c r="B8567" s="11">
        <v>320.98</v>
      </c>
      <c r="C8567" s="11">
        <v>233.75343</v>
      </c>
      <c r="D8567" s="11">
        <v>0.373156321171415</v>
      </c>
      <c r="E8567" s="8">
        <f t="shared" si="1"/>
        <v>0.134807194</v>
      </c>
      <c r="F8567" s="8"/>
    </row>
    <row r="8568">
      <c r="A8568" s="10">
        <v>44832.916666666664</v>
      </c>
      <c r="B8568" s="11">
        <v>322.32</v>
      </c>
      <c r="C8568" s="11">
        <v>241.19236</v>
      </c>
      <c r="D8568" s="11">
        <v>0.336360737131142</v>
      </c>
      <c r="E8568" s="8">
        <f t="shared" si="1"/>
        <v>0.148515492</v>
      </c>
      <c r="F8568" s="8"/>
    </row>
    <row r="8569">
      <c r="A8569" s="10">
        <v>44832.958333333336</v>
      </c>
      <c r="B8569" s="11">
        <v>330.06</v>
      </c>
      <c r="C8569" s="11">
        <v>252.33765</v>
      </c>
      <c r="D8569" s="11">
        <v>0.30800932797781</v>
      </c>
      <c r="E8569" s="8">
        <f t="shared" si="1"/>
        <v>0.1611128782</v>
      </c>
      <c r="F8569" s="8"/>
    </row>
    <row r="8570">
      <c r="A8570" s="10">
        <v>44833.0</v>
      </c>
      <c r="B8570" s="11">
        <v>357.67</v>
      </c>
      <c r="C8570" s="11">
        <v>300.51432</v>
      </c>
      <c r="D8570" s="11">
        <v>0.190192866682692</v>
      </c>
      <c r="E8570" s="8">
        <f t="shared" si="1"/>
        <v>0.1667635898</v>
      </c>
      <c r="F8570" s="8"/>
    </row>
    <row r="8571">
      <c r="A8571" s="10">
        <v>44833.041666666664</v>
      </c>
      <c r="B8571" s="11">
        <v>373.19</v>
      </c>
      <c r="C8571" s="11">
        <v>291.35471</v>
      </c>
      <c r="D8571" s="11">
        <v>0.280878555215393</v>
      </c>
      <c r="E8571" s="8">
        <f t="shared" si="1"/>
        <v>0.1737845041</v>
      </c>
      <c r="F8571" s="8"/>
    </row>
    <row r="8572">
      <c r="A8572" s="10">
        <v>44833.083333333336</v>
      </c>
      <c r="B8572" s="11">
        <v>354.92</v>
      </c>
      <c r="C8572" s="11">
        <v>276.25776</v>
      </c>
      <c r="D8572" s="11">
        <v>0.284742191495362</v>
      </c>
      <c r="E8572" s="8">
        <f t="shared" si="1"/>
        <v>0.1833890824</v>
      </c>
      <c r="F8572" s="8"/>
    </row>
    <row r="8573">
      <c r="A8573" s="10">
        <v>44833.125</v>
      </c>
      <c r="B8573" s="11">
        <v>340.73</v>
      </c>
      <c r="C8573" s="11">
        <v>258.23418</v>
      </c>
      <c r="D8573" s="11">
        <v>0.319461273484401</v>
      </c>
      <c r="E8573" s="8">
        <f t="shared" si="1"/>
        <v>0.1954608387</v>
      </c>
      <c r="F8573" s="8"/>
    </row>
    <row r="8574">
      <c r="A8574" s="10">
        <v>44833.166666666664</v>
      </c>
      <c r="B8574" s="11">
        <v>314.17</v>
      </c>
      <c r="C8574" s="11">
        <v>240.7361</v>
      </c>
      <c r="D8574" s="11">
        <v>0.305039003290325</v>
      </c>
      <c r="E8574" s="8">
        <f t="shared" si="1"/>
        <v>0.2072353348</v>
      </c>
      <c r="F8574" s="8"/>
    </row>
    <row r="8575">
      <c r="A8575" s="10">
        <v>44833.208333333336</v>
      </c>
      <c r="B8575" s="11">
        <v>298.34</v>
      </c>
      <c r="C8575" s="11">
        <v>227.20251</v>
      </c>
      <c r="D8575" s="11">
        <v>0.313101690645935</v>
      </c>
      <c r="E8575" s="8">
        <f t="shared" si="1"/>
        <v>0.2190360761</v>
      </c>
      <c r="F8575" s="8"/>
    </row>
    <row r="8576">
      <c r="A8576" s="10">
        <v>44833.25</v>
      </c>
      <c r="B8576" s="11">
        <v>288.32</v>
      </c>
      <c r="C8576" s="11">
        <v>218.63845</v>
      </c>
      <c r="D8576" s="11">
        <v>0.318706750802523</v>
      </c>
      <c r="E8576" s="8">
        <f t="shared" si="1"/>
        <v>0.2301039916</v>
      </c>
      <c r="F8576" s="8"/>
    </row>
    <row r="8577">
      <c r="A8577" s="10">
        <v>44833.291666666664</v>
      </c>
      <c r="B8577" s="11">
        <v>278.12</v>
      </c>
      <c r="C8577" s="11">
        <v>214.03565</v>
      </c>
      <c r="D8577" s="11">
        <v>0.299409701140908</v>
      </c>
      <c r="E8577" s="8">
        <f t="shared" si="1"/>
        <v>0.240234506</v>
      </c>
      <c r="F8577" s="8"/>
    </row>
    <row r="8578">
      <c r="A8578" s="10">
        <v>44833.333333333336</v>
      </c>
      <c r="B8578" s="11">
        <v>275.21</v>
      </c>
      <c r="C8578" s="11">
        <v>213.0821</v>
      </c>
      <c r="D8578" s="11">
        <v>0.291567898007387</v>
      </c>
      <c r="E8578" s="8">
        <f t="shared" si="1"/>
        <v>0.2491212503</v>
      </c>
      <c r="F8578" s="8"/>
    </row>
    <row r="8579">
      <c r="A8579" s="10">
        <v>44833.375</v>
      </c>
      <c r="B8579" s="11">
        <v>278.64</v>
      </c>
      <c r="C8579" s="11">
        <v>215.84054</v>
      </c>
      <c r="D8579" s="11">
        <v>0.290953034124173</v>
      </c>
      <c r="E8579" s="8">
        <f t="shared" si="1"/>
        <v>0.2561147262</v>
      </c>
      <c r="F8579" s="8"/>
    </row>
    <row r="8580">
      <c r="A8580" s="10">
        <v>44833.416666666664</v>
      </c>
      <c r="B8580" s="11">
        <v>283.17</v>
      </c>
      <c r="C8580" s="11">
        <v>221.87505</v>
      </c>
      <c r="D8580" s="11">
        <v>0.276258867321945</v>
      </c>
      <c r="E8580" s="8">
        <f t="shared" si="1"/>
        <v>0.2615122098</v>
      </c>
      <c r="F8580" s="8"/>
    </row>
    <row r="8581">
      <c r="A8581" s="10">
        <v>44833.458333333336</v>
      </c>
      <c r="B8581" s="11">
        <v>284.84</v>
      </c>
      <c r="C8581" s="11">
        <v>229.95856</v>
      </c>
      <c r="D8581" s="11">
        <v>0.238657956459633</v>
      </c>
      <c r="E8581" s="8">
        <f t="shared" si="1"/>
        <v>0.2649569372</v>
      </c>
      <c r="F8581" s="8"/>
    </row>
    <row r="8582">
      <c r="A8582" s="10">
        <v>44833.5</v>
      </c>
      <c r="B8582" s="11">
        <v>298.75</v>
      </c>
      <c r="C8582" s="11">
        <v>237.25484</v>
      </c>
      <c r="D8582" s="11">
        <v>0.259194543723533</v>
      </c>
      <c r="E8582" s="8">
        <f t="shared" si="1"/>
        <v>0.2685405</v>
      </c>
      <c r="F8582" s="8"/>
    </row>
    <row r="8583">
      <c r="A8583" s="10">
        <v>44833.541666666664</v>
      </c>
      <c r="B8583" s="11">
        <v>308.92</v>
      </c>
      <c r="C8583" s="11">
        <v>240.64748</v>
      </c>
      <c r="D8583" s="11">
        <v>0.283703448712614</v>
      </c>
      <c r="E8583" s="8">
        <f t="shared" si="1"/>
        <v>0.271698731</v>
      </c>
      <c r="F8583" s="8"/>
    </row>
    <row r="8584">
      <c r="A8584" s="10">
        <v>44833.583333333336</v>
      </c>
      <c r="B8584" s="11">
        <v>291.42</v>
      </c>
      <c r="C8584" s="11">
        <v>239.66999</v>
      </c>
      <c r="D8584" s="11">
        <v>0.2159219433355</v>
      </c>
      <c r="E8584" s="8">
        <f t="shared" si="1"/>
        <v>0.273195213</v>
      </c>
      <c r="F8584" s="8"/>
    </row>
    <row r="8585">
      <c r="A8585" s="10">
        <v>44833.625</v>
      </c>
      <c r="B8585" s="11">
        <v>277.97</v>
      </c>
      <c r="C8585" s="11">
        <v>238.89736</v>
      </c>
      <c r="D8585" s="11">
        <v>0.163554088668037</v>
      </c>
      <c r="E8585" s="8">
        <f t="shared" si="1"/>
        <v>0.2729857219</v>
      </c>
      <c r="F8585" s="8"/>
    </row>
    <row r="8586">
      <c r="A8586" s="10">
        <v>44833.666666666664</v>
      </c>
      <c r="B8586" s="11">
        <v>274.28</v>
      </c>
      <c r="C8586" s="11">
        <v>238.66511</v>
      </c>
      <c r="D8586" s="11">
        <v>0.149225372740908</v>
      </c>
      <c r="E8586" s="8">
        <f t="shared" si="1"/>
        <v>0.2715635995</v>
      </c>
      <c r="F8586" s="8"/>
    </row>
    <row r="8587">
      <c r="A8587" s="10">
        <v>44833.708333333336</v>
      </c>
      <c r="B8587" s="11">
        <v>282.05</v>
      </c>
      <c r="C8587" s="11">
        <v>240.7065</v>
      </c>
      <c r="D8587" s="11">
        <v>0.171758967871661</v>
      </c>
      <c r="E8587" s="8">
        <f t="shared" si="1"/>
        <v>0.2706694303</v>
      </c>
      <c r="F8587" s="8"/>
    </row>
    <row r="8588">
      <c r="A8588" s="10">
        <v>44833.75</v>
      </c>
      <c r="B8588" s="11">
        <v>299.71</v>
      </c>
      <c r="C8588" s="11">
        <v>244.62108</v>
      </c>
      <c r="D8588" s="11">
        <v>0.22520103336965</v>
      </c>
      <c r="E8588" s="8">
        <f t="shared" si="1"/>
        <v>0.27115794</v>
      </c>
      <c r="F8588" s="8"/>
    </row>
    <row r="8589">
      <c r="A8589" s="10">
        <v>44833.791666666664</v>
      </c>
      <c r="B8589" s="11">
        <v>314.25</v>
      </c>
      <c r="C8589" s="11">
        <v>247.38098</v>
      </c>
      <c r="D8589" s="11">
        <v>0.27030784662588</v>
      </c>
      <c r="E8589" s="8">
        <f t="shared" si="1"/>
        <v>0.2712052431</v>
      </c>
      <c r="F8589" s="8"/>
    </row>
    <row r="8590">
      <c r="A8590" s="10">
        <v>44833.833333333336</v>
      </c>
      <c r="B8590" s="11">
        <v>317.46</v>
      </c>
      <c r="C8590" s="11">
        <v>247.73736</v>
      </c>
      <c r="D8590" s="11">
        <v>0.281437729053058</v>
      </c>
      <c r="E8590" s="8">
        <f t="shared" si="1"/>
        <v>0.2686167145</v>
      </c>
      <c r="F8590" s="8"/>
    </row>
    <row r="8591">
      <c r="A8591" s="10">
        <v>44833.875</v>
      </c>
      <c r="B8591" s="11">
        <v>319.7</v>
      </c>
      <c r="C8591" s="11">
        <v>247.55669</v>
      </c>
      <c r="D8591" s="11">
        <v>0.291421370999911</v>
      </c>
      <c r="E8591" s="8">
        <f t="shared" si="1"/>
        <v>0.2652110916</v>
      </c>
      <c r="F8591" s="8"/>
    </row>
    <row r="8592">
      <c r="A8592" s="10">
        <v>44833.916666666664</v>
      </c>
      <c r="B8592" s="11">
        <v>326.14</v>
      </c>
      <c r="C8592" s="11">
        <v>248.24733</v>
      </c>
      <c r="D8592" s="11">
        <v>0.313770424036383</v>
      </c>
      <c r="E8592" s="8">
        <f t="shared" si="1"/>
        <v>0.2642698286</v>
      </c>
      <c r="F8592" s="8"/>
    </row>
    <row r="8593">
      <c r="A8593" s="10">
        <v>44833.958333333336</v>
      </c>
      <c r="B8593" s="11">
        <v>333.37</v>
      </c>
      <c r="C8593" s="11">
        <v>250.57019</v>
      </c>
      <c r="D8593" s="11">
        <v>0.330445572955027</v>
      </c>
      <c r="E8593" s="8">
        <f t="shared" si="1"/>
        <v>0.2652046721</v>
      </c>
      <c r="F8593" s="8"/>
    </row>
    <row r="8594">
      <c r="A8594" s="10">
        <v>44834.0</v>
      </c>
      <c r="B8594" s="11">
        <v>362.1</v>
      </c>
      <c r="C8594" s="11">
        <v>304.88647</v>
      </c>
      <c r="D8594" s="11">
        <v>0.187655195063264</v>
      </c>
      <c r="E8594" s="8">
        <f t="shared" si="1"/>
        <v>0.2650989358</v>
      </c>
      <c r="F8594" s="8"/>
    </row>
    <row r="8595">
      <c r="A8595" s="10">
        <v>44834.041666666664</v>
      </c>
      <c r="B8595" s="11">
        <v>382.07</v>
      </c>
      <c r="C8595" s="11">
        <v>297.86146</v>
      </c>
      <c r="D8595" s="11">
        <v>0.282710425175516</v>
      </c>
      <c r="E8595" s="8">
        <f t="shared" si="1"/>
        <v>0.2651752637</v>
      </c>
      <c r="F8595" s="8"/>
    </row>
    <row r="8596">
      <c r="A8596" s="10">
        <v>44834.083333333336</v>
      </c>
      <c r="B8596" s="11">
        <v>353.12</v>
      </c>
      <c r="C8596" s="11">
        <v>285.54722</v>
      </c>
      <c r="D8596" s="11">
        <v>0.23664310232122</v>
      </c>
      <c r="E8596" s="8">
        <f t="shared" si="1"/>
        <v>0.263171135</v>
      </c>
      <c r="F8596" s="8"/>
    </row>
    <row r="8597">
      <c r="A8597" s="10">
        <v>44834.125</v>
      </c>
      <c r="B8597" s="11">
        <v>329.46</v>
      </c>
      <c r="C8597" s="11">
        <v>270.8854</v>
      </c>
      <c r="D8597" s="11">
        <v>0.216233876022849</v>
      </c>
      <c r="E8597" s="8">
        <f t="shared" si="1"/>
        <v>0.2588699934</v>
      </c>
      <c r="F8597" s="8"/>
    </row>
    <row r="8598">
      <c r="A8598" s="10">
        <v>44834.166666666664</v>
      </c>
      <c r="B8598" s="11">
        <v>313.78</v>
      </c>
      <c r="C8598" s="11">
        <v>257.20029</v>
      </c>
      <c r="D8598" s="11">
        <v>0.219983072336349</v>
      </c>
      <c r="E8598" s="8">
        <f t="shared" si="1"/>
        <v>0.2553259963</v>
      </c>
      <c r="F8598" s="8"/>
    </row>
    <row r="8599">
      <c r="A8599" s="10">
        <v>44834.208333333336</v>
      </c>
      <c r="B8599" s="11">
        <v>295.91</v>
      </c>
      <c r="C8599" s="11">
        <v>247.64005</v>
      </c>
      <c r="D8599" s="11">
        <v>0.194919803965473</v>
      </c>
      <c r="E8599" s="8">
        <f t="shared" si="1"/>
        <v>0.250401751</v>
      </c>
      <c r="F8599" s="8"/>
    </row>
    <row r="8600">
      <c r="A8600" s="10">
        <v>44834.25</v>
      </c>
      <c r="B8600" s="11">
        <v>271.06</v>
      </c>
      <c r="C8600" s="11">
        <v>243.0145</v>
      </c>
      <c r="D8600" s="11">
        <v>0.115406693839256</v>
      </c>
      <c r="E8600" s="8">
        <f t="shared" si="1"/>
        <v>0.2419309153</v>
      </c>
      <c r="F8600" s="8"/>
    </row>
    <row r="8601">
      <c r="A8601" s="10">
        <v>44834.291666666664</v>
      </c>
      <c r="B8601" s="11">
        <v>261.97</v>
      </c>
      <c r="C8601" s="11">
        <v>241.21432</v>
      </c>
      <c r="D8601" s="11">
        <v>0.0860466327206446</v>
      </c>
      <c r="E8601" s="8">
        <f t="shared" si="1"/>
        <v>0.2330407875</v>
      </c>
      <c r="F8601" s="8"/>
    </row>
    <row r="8602">
      <c r="A8602" s="10">
        <v>44834.333333333336</v>
      </c>
      <c r="B8602" s="11">
        <v>258.87</v>
      </c>
      <c r="C8602" s="11">
        <v>241.96045</v>
      </c>
      <c r="D8602" s="11">
        <v>0.0698855949391728</v>
      </c>
      <c r="E8602" s="8">
        <f t="shared" si="1"/>
        <v>0.2238040248</v>
      </c>
      <c r="F8602" s="8"/>
    </row>
    <row r="8603">
      <c r="A8603" s="10">
        <v>44834.375</v>
      </c>
      <c r="B8603" s="11">
        <v>263.14</v>
      </c>
      <c r="C8603" s="11">
        <v>245.44773</v>
      </c>
      <c r="D8603" s="11">
        <v>0.0720816199848333</v>
      </c>
      <c r="E8603" s="8">
        <f t="shared" si="1"/>
        <v>0.2146843826</v>
      </c>
      <c r="F8603" s="8"/>
    </row>
    <row r="8604">
      <c r="A8604" s="10">
        <v>44834.416666666664</v>
      </c>
      <c r="B8604" s="11">
        <v>274.22</v>
      </c>
      <c r="C8604" s="11">
        <v>251.39415</v>
      </c>
      <c r="D8604" s="11">
        <v>0.0907970611090195</v>
      </c>
      <c r="E8604" s="8">
        <f t="shared" si="1"/>
        <v>0.2069568073</v>
      </c>
      <c r="F8604" s="8"/>
    </row>
    <row r="8605">
      <c r="A8605" s="10">
        <v>44834.458333333336</v>
      </c>
      <c r="B8605" s="11">
        <v>290.75</v>
      </c>
      <c r="C8605" s="11">
        <v>259.59356</v>
      </c>
      <c r="D8605" s="11">
        <v>0.120020080621414</v>
      </c>
      <c r="E8605" s="8">
        <f t="shared" si="1"/>
        <v>0.2020135625</v>
      </c>
      <c r="F8605" s="8"/>
    </row>
    <row r="8606">
      <c r="A8606" s="10">
        <v>44834.5</v>
      </c>
      <c r="B8606" s="11">
        <v>311.53</v>
      </c>
      <c r="C8606" s="11">
        <v>267.67212</v>
      </c>
      <c r="D8606" s="11">
        <v>0.163849264540513</v>
      </c>
      <c r="E8606" s="8">
        <f t="shared" si="1"/>
        <v>0.1980408425</v>
      </c>
      <c r="F8606" s="8"/>
    </row>
    <row r="8607">
      <c r="A8607" s="10">
        <v>44834.541666666664</v>
      </c>
      <c r="B8607" s="11">
        <v>331.22</v>
      </c>
      <c r="C8607" s="11">
        <v>273.48726</v>
      </c>
      <c r="D8607" s="11">
        <v>0.211098462136773</v>
      </c>
      <c r="E8607" s="8">
        <f t="shared" si="1"/>
        <v>0.1950156348</v>
      </c>
      <c r="F8607" s="8"/>
    </row>
    <row r="8608">
      <c r="A8608" s="10">
        <v>44834.583333333336</v>
      </c>
      <c r="B8608" s="11">
        <v>309.42</v>
      </c>
      <c r="C8608" s="11">
        <v>277.02435</v>
      </c>
      <c r="D8608" s="11">
        <v>0.116941525176396</v>
      </c>
      <c r="E8608" s="8">
        <f t="shared" si="1"/>
        <v>0.1908914507</v>
      </c>
      <c r="F8608" s="8"/>
    </row>
    <row r="8609">
      <c r="A8609" s="10">
        <v>44834.625</v>
      </c>
      <c r="B8609" s="11">
        <v>288.46</v>
      </c>
      <c r="C8609" s="11">
        <v>280.55284</v>
      </c>
      <c r="D8609" s="11">
        <v>0.0281842094344864</v>
      </c>
      <c r="E8609" s="8">
        <f t="shared" si="1"/>
        <v>0.185251039</v>
      </c>
      <c r="F8609" s="8"/>
    </row>
    <row r="8610">
      <c r="A8610" s="10">
        <v>44834.666666666664</v>
      </c>
      <c r="B8610" s="11">
        <v>295.52</v>
      </c>
      <c r="C8610" s="11">
        <v>283.25931</v>
      </c>
      <c r="D8610" s="11">
        <v>0.0432843319430523</v>
      </c>
      <c r="E8610" s="8">
        <f t="shared" si="1"/>
        <v>0.180836829</v>
      </c>
      <c r="F8610" s="8"/>
    </row>
    <row r="8611">
      <c r="A8611" s="10">
        <v>44834.708333333336</v>
      </c>
      <c r="B8611" s="11">
        <v>301.19</v>
      </c>
      <c r="C8611" s="11">
        <v>287.02949</v>
      </c>
      <c r="D8611" s="11">
        <v>0.0493346868295657</v>
      </c>
      <c r="E8611" s="8">
        <f t="shared" si="1"/>
        <v>0.1757358173</v>
      </c>
      <c r="F8611" s="8"/>
    </row>
    <row r="8612">
      <c r="A8612" s="10">
        <v>44834.75</v>
      </c>
      <c r="B8612" s="11">
        <v>304.46</v>
      </c>
      <c r="C8612" s="11">
        <v>291.03843</v>
      </c>
      <c r="D8612" s="11">
        <v>0.0461161434934897</v>
      </c>
      <c r="E8612" s="8">
        <f t="shared" si="1"/>
        <v>0.1682739469</v>
      </c>
      <c r="F8612" s="8"/>
    </row>
    <row r="8613">
      <c r="A8613" s="10">
        <v>44834.791666666664</v>
      </c>
      <c r="B8613" s="11">
        <v>309.36</v>
      </c>
      <c r="C8613" s="11">
        <v>292.93515</v>
      </c>
      <c r="D8613" s="11">
        <v>0.0560699185468182</v>
      </c>
      <c r="E8613" s="8">
        <f t="shared" si="1"/>
        <v>0.1593473666</v>
      </c>
      <c r="F8613" s="8"/>
    </row>
    <row r="8614">
      <c r="A8614" s="10">
        <v>44834.833333333336</v>
      </c>
      <c r="B8614" s="11">
        <v>310.96</v>
      </c>
      <c r="C8614" s="11">
        <v>292.461</v>
      </c>
      <c r="D8614" s="11">
        <v>0.0632528781615325</v>
      </c>
      <c r="E8614" s="8">
        <f t="shared" si="1"/>
        <v>0.1502563311</v>
      </c>
      <c r="F8614" s="8"/>
    </row>
    <row r="8615">
      <c r="A8615" s="10">
        <v>44834.875</v>
      </c>
      <c r="B8615" s="11">
        <v>310.11</v>
      </c>
      <c r="C8615" s="11">
        <v>291.57513</v>
      </c>
      <c r="D8615" s="11">
        <v>0.0635680759192322</v>
      </c>
      <c r="E8615" s="8">
        <f t="shared" si="1"/>
        <v>0.1407624438</v>
      </c>
      <c r="F8615" s="8"/>
    </row>
    <row r="8616">
      <c r="A8616" s="10">
        <v>44834.916666666664</v>
      </c>
      <c r="B8616" s="11">
        <v>302.35</v>
      </c>
      <c r="C8616" s="11">
        <v>291.39991</v>
      </c>
      <c r="D8616" s="11">
        <v>0.037577533912073</v>
      </c>
      <c r="E8616" s="8">
        <f t="shared" si="1"/>
        <v>0.1292544067</v>
      </c>
      <c r="F8616" s="8"/>
    </row>
    <row r="8617">
      <c r="A8617" s="10">
        <v>44834.958333333336</v>
      </c>
      <c r="B8617" s="11">
        <v>304.64</v>
      </c>
      <c r="C8617" s="11">
        <v>292.36367</v>
      </c>
      <c r="D8617" s="11">
        <v>0.0419899298705614</v>
      </c>
      <c r="E8617" s="8">
        <f t="shared" si="1"/>
        <v>0.1172354216</v>
      </c>
      <c r="F8617" s="8"/>
    </row>
    <row r="8618">
      <c r="A8618" s="10">
        <v>44835.0</v>
      </c>
      <c r="B8618" s="11">
        <v>327.9</v>
      </c>
      <c r="C8618" s="11">
        <v>325.47811</v>
      </c>
      <c r="D8618" s="11">
        <v>0.00744102268505848</v>
      </c>
      <c r="E8618" s="8">
        <f t="shared" si="1"/>
        <v>0.1097264977</v>
      </c>
      <c r="F8618" s="8"/>
    </row>
    <row r="8619">
      <c r="A8619" s="10">
        <v>44835.041666666664</v>
      </c>
      <c r="B8619" s="11">
        <v>347.63</v>
      </c>
      <c r="C8619" s="11">
        <v>327.25495</v>
      </c>
      <c r="D8619" s="11">
        <v>0.0622604791768619</v>
      </c>
      <c r="E8619" s="8">
        <f t="shared" si="1"/>
        <v>0.1005410833</v>
      </c>
      <c r="F8619" s="8"/>
    </row>
    <row r="8620">
      <c r="A8620" s="10">
        <v>44835.083333333336</v>
      </c>
      <c r="B8620" s="11">
        <v>317.21</v>
      </c>
      <c r="C8620" s="11">
        <v>323.92713</v>
      </c>
      <c r="D8620" s="11">
        <v>0.0207365465189655</v>
      </c>
      <c r="E8620" s="8">
        <f t="shared" si="1"/>
        <v>0.09154497683</v>
      </c>
      <c r="F8620" s="8"/>
    </row>
    <row r="8621">
      <c r="A8621" s="10">
        <v>44835.125</v>
      </c>
      <c r="B8621" s="11">
        <v>285.94</v>
      </c>
      <c r="C8621" s="11">
        <v>316.31885</v>
      </c>
      <c r="D8621" s="11">
        <v>0.096038696397638</v>
      </c>
      <c r="E8621" s="8">
        <f t="shared" si="1"/>
        <v>0.08653684434</v>
      </c>
      <c r="F8621" s="8"/>
    </row>
    <row r="8622">
      <c r="A8622" s="10">
        <v>44835.166666666664</v>
      </c>
      <c r="B8622" s="11">
        <v>264.56</v>
      </c>
      <c r="C8622" s="11">
        <v>305.72558</v>
      </c>
      <c r="D8622" s="11">
        <v>0.134648791900239</v>
      </c>
      <c r="E8622" s="8">
        <f t="shared" si="1"/>
        <v>0.08298124933</v>
      </c>
      <c r="F8622" s="8"/>
    </row>
    <row r="8623">
      <c r="A8623" s="10">
        <v>44835.208333333336</v>
      </c>
      <c r="B8623" s="11">
        <v>248.38</v>
      </c>
      <c r="C8623" s="11">
        <v>294.6525</v>
      </c>
      <c r="D8623" s="11">
        <v>0.157040921085006</v>
      </c>
      <c r="E8623" s="8">
        <f t="shared" si="1"/>
        <v>0.08140296254</v>
      </c>
      <c r="F8623" s="8"/>
    </row>
    <row r="8624">
      <c r="A8624" s="10">
        <v>44835.25</v>
      </c>
      <c r="B8624" s="11">
        <v>237.72</v>
      </c>
      <c r="C8624" s="11">
        <v>286.48519</v>
      </c>
      <c r="D8624" s="11">
        <v>0.170218886358488</v>
      </c>
      <c r="E8624" s="8">
        <f t="shared" si="1"/>
        <v>0.08368680389</v>
      </c>
      <c r="F8624" s="8"/>
    </row>
    <row r="8625">
      <c r="A8625" s="10">
        <v>44835.291666666664</v>
      </c>
      <c r="B8625" s="11">
        <v>232.14</v>
      </c>
      <c r="C8625" s="11">
        <v>282.32375</v>
      </c>
      <c r="D8625" s="11">
        <v>0.17775249159874</v>
      </c>
      <c r="E8625" s="8">
        <f t="shared" si="1"/>
        <v>0.08750788135</v>
      </c>
      <c r="F8625" s="8"/>
    </row>
    <row r="8626">
      <c r="A8626" s="10">
        <v>44835.333333333336</v>
      </c>
      <c r="B8626" s="11">
        <v>238.58</v>
      </c>
      <c r="C8626" s="11">
        <v>281.87763</v>
      </c>
      <c r="D8626" s="11">
        <v>0.153604349518619</v>
      </c>
      <c r="E8626" s="8">
        <f t="shared" si="1"/>
        <v>0.09099616279</v>
      </c>
      <c r="F8626" s="8"/>
    </row>
    <row r="8627">
      <c r="A8627" s="10">
        <v>44835.375</v>
      </c>
      <c r="B8627" s="11">
        <v>248.75</v>
      </c>
      <c r="C8627" s="11">
        <v>284.96853</v>
      </c>
      <c r="D8627" s="11">
        <v>0.127096595543374</v>
      </c>
      <c r="E8627" s="8">
        <f t="shared" si="1"/>
        <v>0.09328845344</v>
      </c>
      <c r="F8627" s="8"/>
    </row>
    <row r="8628">
      <c r="A8628" s="10">
        <v>44835.416666666664</v>
      </c>
      <c r="B8628" s="11">
        <v>258.21</v>
      </c>
      <c r="C8628" s="11">
        <v>292.42328</v>
      </c>
      <c r="D8628" s="11">
        <v>0.116999166413836</v>
      </c>
      <c r="E8628" s="8">
        <f t="shared" si="1"/>
        <v>0.09438020782</v>
      </c>
      <c r="F8628" s="8"/>
    </row>
    <row r="8629">
      <c r="A8629" s="10">
        <v>44835.458333333336</v>
      </c>
      <c r="B8629" s="11">
        <v>268.32</v>
      </c>
      <c r="C8629" s="11">
        <v>303.77001</v>
      </c>
      <c r="D8629" s="11">
        <v>0.116700164048452</v>
      </c>
      <c r="E8629" s="8">
        <f t="shared" si="1"/>
        <v>0.09424187797</v>
      </c>
      <c r="F8629" s="8"/>
    </row>
    <row r="8630">
      <c r="A8630" s="10">
        <v>44835.5</v>
      </c>
      <c r="B8630" s="11">
        <v>286.8</v>
      </c>
      <c r="C8630" s="11">
        <v>315.17727</v>
      </c>
      <c r="D8630" s="11">
        <v>0.0900359026524977</v>
      </c>
      <c r="E8630" s="8">
        <f t="shared" si="1"/>
        <v>0.09116632122</v>
      </c>
      <c r="F8630" s="8"/>
    </row>
    <row r="8631">
      <c r="A8631" s="10">
        <v>44835.541666666664</v>
      </c>
      <c r="B8631" s="11">
        <v>304.52</v>
      </c>
      <c r="C8631" s="11">
        <v>323.60201</v>
      </c>
      <c r="D8631" s="11">
        <v>0.0589675261905821</v>
      </c>
      <c r="E8631" s="8">
        <f t="shared" si="1"/>
        <v>0.08482753222</v>
      </c>
      <c r="F8631" s="8"/>
    </row>
    <row r="8632">
      <c r="A8632" s="10">
        <v>44835.583333333336</v>
      </c>
      <c r="B8632" s="11">
        <v>282.35</v>
      </c>
      <c r="C8632" s="11">
        <v>328.83065</v>
      </c>
      <c r="D8632" s="11">
        <v>0.141351330844615</v>
      </c>
      <c r="E8632" s="8">
        <f t="shared" si="1"/>
        <v>0.08584460746</v>
      </c>
      <c r="F8632" s="8"/>
    </row>
    <row r="8633">
      <c r="A8633" s="10">
        <v>44835.625</v>
      </c>
      <c r="B8633" s="11">
        <v>267.5</v>
      </c>
      <c r="C8633" s="11">
        <v>332.34597</v>
      </c>
      <c r="D8633" s="11">
        <v>0.195115860739939</v>
      </c>
      <c r="E8633" s="8">
        <f t="shared" si="1"/>
        <v>0.09280009293</v>
      </c>
      <c r="F8633" s="8"/>
    </row>
    <row r="8634">
      <c r="A8634" s="10">
        <v>44835.666666666664</v>
      </c>
      <c r="B8634" s="11">
        <v>270.01</v>
      </c>
      <c r="C8634" s="11">
        <v>332.58789</v>
      </c>
      <c r="D8634" s="11">
        <v>0.18815444543095</v>
      </c>
      <c r="E8634" s="8">
        <f t="shared" si="1"/>
        <v>0.09883634766</v>
      </c>
      <c r="F8634" s="8"/>
    </row>
    <row r="8635">
      <c r="A8635" s="10">
        <v>44835.708333333336</v>
      </c>
      <c r="B8635" s="11">
        <v>282.07</v>
      </c>
      <c r="C8635" s="11">
        <v>330.86224</v>
      </c>
      <c r="D8635" s="11">
        <v>0.147469956075978</v>
      </c>
      <c r="E8635" s="8">
        <f t="shared" si="1"/>
        <v>0.1029253172</v>
      </c>
      <c r="F8635" s="8"/>
    </row>
    <row r="8636">
      <c r="A8636" s="10">
        <v>44835.75</v>
      </c>
      <c r="B8636" s="11">
        <v>293.13</v>
      </c>
      <c r="C8636" s="11">
        <v>327.24494</v>
      </c>
      <c r="D8636" s="11">
        <v>0.1042489457591</v>
      </c>
      <c r="E8636" s="8">
        <f t="shared" si="1"/>
        <v>0.1053475173</v>
      </c>
      <c r="F8636" s="8"/>
    </row>
    <row r="8637">
      <c r="A8637" s="10">
        <v>44835.791666666664</v>
      </c>
      <c r="B8637" s="11">
        <v>294.48</v>
      </c>
      <c r="C8637" s="11">
        <v>322.79217</v>
      </c>
      <c r="D8637" s="11">
        <v>0.0877102130451304</v>
      </c>
      <c r="E8637" s="8">
        <f t="shared" si="1"/>
        <v>0.1066658629</v>
      </c>
      <c r="F8637" s="8"/>
    </row>
    <row r="8638">
      <c r="A8638" s="10">
        <v>44835.833333333336</v>
      </c>
      <c r="B8638" s="11">
        <v>291.98</v>
      </c>
      <c r="C8638" s="11">
        <v>319.21206</v>
      </c>
      <c r="D8638" s="11">
        <v>0.0853102479900038</v>
      </c>
      <c r="E8638" s="8">
        <f t="shared" si="1"/>
        <v>0.10758492</v>
      </c>
      <c r="F8638" s="8"/>
    </row>
    <row r="8639">
      <c r="A8639" s="10">
        <v>44835.875</v>
      </c>
      <c r="B8639" s="11">
        <v>292.34</v>
      </c>
      <c r="C8639" s="11">
        <v>317.85996</v>
      </c>
      <c r="D8639" s="11">
        <v>0.080286803031121</v>
      </c>
      <c r="E8639" s="8">
        <f t="shared" si="1"/>
        <v>0.1082815336</v>
      </c>
      <c r="F8639" s="8"/>
    </row>
    <row r="8640">
      <c r="A8640" s="10">
        <v>44835.916666666664</v>
      </c>
      <c r="B8640" s="11">
        <v>295.73</v>
      </c>
      <c r="C8640" s="11">
        <v>319.83423</v>
      </c>
      <c r="D8640" s="11">
        <v>0.075364760050855</v>
      </c>
      <c r="E8640" s="8">
        <f t="shared" si="1"/>
        <v>0.1098560014</v>
      </c>
      <c r="F8640" s="8"/>
    </row>
    <row r="8641">
      <c r="A8641" s="10">
        <v>44835.958333333336</v>
      </c>
      <c r="B8641" s="11">
        <v>303.68</v>
      </c>
      <c r="C8641" s="11">
        <v>324.87061</v>
      </c>
      <c r="D8641" s="11">
        <v>0.0652278456336816</v>
      </c>
      <c r="E8641" s="8">
        <f t="shared" si="1"/>
        <v>0.1108242479</v>
      </c>
      <c r="F8641" s="8"/>
    </row>
    <row r="8642">
      <c r="A8642" s="10">
        <v>44833.0</v>
      </c>
      <c r="B8642" s="11">
        <v>357.67</v>
      </c>
      <c r="C8642" s="11">
        <v>337.14292</v>
      </c>
      <c r="D8642" s="11">
        <v>0.0608853954281466</v>
      </c>
      <c r="E8642" s="8">
        <f t="shared" si="1"/>
        <v>0.1130510967</v>
      </c>
      <c r="F8642" s="8"/>
    </row>
    <row r="8643">
      <c r="A8643" s="10">
        <v>44833.041666666664</v>
      </c>
      <c r="B8643" s="11">
        <v>373.19</v>
      </c>
      <c r="C8643" s="11">
        <v>327.01441</v>
      </c>
      <c r="D8643" s="11">
        <v>0.141203532896302</v>
      </c>
      <c r="E8643" s="8">
        <f t="shared" si="1"/>
        <v>0.1163403906</v>
      </c>
      <c r="F8643" s="8"/>
    </row>
    <row r="8644">
      <c r="A8644" s="10">
        <v>44833.083333333336</v>
      </c>
      <c r="B8644" s="11">
        <v>354.92</v>
      </c>
      <c r="C8644" s="11">
        <v>307.96872</v>
      </c>
      <c r="D8644" s="11">
        <v>0.152454703841351</v>
      </c>
      <c r="E8644" s="8">
        <f t="shared" si="1"/>
        <v>0.1218286472</v>
      </c>
      <c r="F8644" s="8"/>
    </row>
    <row r="8645">
      <c r="A8645" s="10">
        <v>44833.125</v>
      </c>
      <c r="B8645" s="11">
        <v>340.73</v>
      </c>
      <c r="C8645" s="11">
        <v>284.89748</v>
      </c>
      <c r="D8645" s="11">
        <v>0.195974074603959</v>
      </c>
      <c r="E8645" s="8">
        <f t="shared" si="1"/>
        <v>0.1259926213</v>
      </c>
      <c r="F8645" s="8"/>
    </row>
    <row r="8646">
      <c r="A8646" s="10">
        <v>44833.166666666664</v>
      </c>
      <c r="B8646" s="11">
        <v>314.17</v>
      </c>
      <c r="C8646" s="11">
        <v>262.58558</v>
      </c>
      <c r="D8646" s="11">
        <v>0.196448030390701</v>
      </c>
      <c r="E8646" s="8">
        <f t="shared" si="1"/>
        <v>0.1285675895</v>
      </c>
      <c r="F8646" s="8"/>
    </row>
    <row r="8647">
      <c r="A8647" s="10">
        <v>44833.208333333336</v>
      </c>
      <c r="B8647" s="11">
        <v>298.34</v>
      </c>
      <c r="C8647" s="11">
        <v>244.88803</v>
      </c>
      <c r="D8647" s="11">
        <v>0.218271060451586</v>
      </c>
      <c r="E8647" s="8">
        <f t="shared" si="1"/>
        <v>0.1311188454</v>
      </c>
      <c r="F8647" s="8"/>
    </row>
    <row r="8648">
      <c r="A8648" s="10">
        <v>44833.25</v>
      </c>
      <c r="B8648" s="11">
        <v>288.32</v>
      </c>
      <c r="C8648" s="11">
        <v>233.13129</v>
      </c>
      <c r="D8648" s="11">
        <v>0.236728025654557</v>
      </c>
      <c r="E8648" s="8">
        <f t="shared" si="1"/>
        <v>0.1338900595</v>
      </c>
      <c r="F8648" s="8"/>
    </row>
    <row r="8649">
      <c r="A8649" s="10">
        <v>44833.291666666664</v>
      </c>
      <c r="B8649" s="11">
        <v>278.12</v>
      </c>
      <c r="C8649" s="11">
        <v>226.02405</v>
      </c>
      <c r="D8649" s="11">
        <v>0.230488525446739</v>
      </c>
      <c r="E8649" s="8">
        <f t="shared" si="1"/>
        <v>0.1360873942</v>
      </c>
      <c r="F8649" s="8"/>
    </row>
    <row r="8650">
      <c r="A8650" s="10">
        <v>44833.333333333336</v>
      </c>
      <c r="B8650" s="11">
        <v>275.21</v>
      </c>
      <c r="C8650" s="11">
        <v>222.97802</v>
      </c>
      <c r="D8650" s="11">
        <v>0.234247214142452</v>
      </c>
      <c r="E8650" s="8">
        <f t="shared" si="1"/>
        <v>0.1394475136</v>
      </c>
      <c r="F8650" s="8"/>
    </row>
    <row r="8651">
      <c r="A8651" s="10">
        <v>44833.375</v>
      </c>
      <c r="B8651" s="11">
        <v>278.64</v>
      </c>
      <c r="C8651" s="11">
        <v>225.01609</v>
      </c>
      <c r="D8651" s="11">
        <v>0.238311446972525</v>
      </c>
      <c r="E8651" s="8">
        <f t="shared" si="1"/>
        <v>0.1440814657</v>
      </c>
      <c r="F8651" s="8"/>
    </row>
    <row r="8652">
      <c r="A8652" s="10">
        <v>44833.416666666664</v>
      </c>
      <c r="B8652" s="11">
        <v>283.17</v>
      </c>
      <c r="C8652" s="11">
        <v>232.64263</v>
      </c>
      <c r="D8652" s="11">
        <v>0.217188784359943</v>
      </c>
      <c r="E8652" s="8">
        <f t="shared" si="1"/>
        <v>0.1482560332</v>
      </c>
      <c r="F8652" s="8"/>
    </row>
    <row r="8653">
      <c r="A8653" s="10">
        <v>44833.458333333336</v>
      </c>
      <c r="B8653" s="11">
        <v>284.84</v>
      </c>
      <c r="C8653" s="11">
        <v>244.4674</v>
      </c>
      <c r="D8653" s="11">
        <v>0.165145127734822</v>
      </c>
      <c r="E8653" s="8">
        <f t="shared" si="1"/>
        <v>0.1502745733</v>
      </c>
      <c r="F8653" s="8"/>
    </row>
    <row r="8654">
      <c r="A8654" s="10">
        <v>44833.5</v>
      </c>
      <c r="B8654" s="11">
        <v>298.75</v>
      </c>
      <c r="C8654" s="11">
        <v>255.32704</v>
      </c>
      <c r="D8654" s="11">
        <v>0.170068003764896</v>
      </c>
      <c r="E8654" s="8">
        <f t="shared" si="1"/>
        <v>0.1536092442</v>
      </c>
      <c r="F8654" s="8"/>
    </row>
    <row r="8655">
      <c r="A8655" s="10">
        <v>44833.541666666664</v>
      </c>
      <c r="B8655" s="11">
        <v>308.92</v>
      </c>
      <c r="C8655" s="11">
        <v>259.60722</v>
      </c>
      <c r="D8655" s="11">
        <v>0.189951496726477</v>
      </c>
      <c r="E8655" s="8">
        <f t="shared" si="1"/>
        <v>0.1590669096</v>
      </c>
      <c r="F8655" s="8"/>
    </row>
    <row r="8656">
      <c r="A8656" s="10">
        <v>44833.583333333336</v>
      </c>
      <c r="B8656" s="11">
        <v>291.42</v>
      </c>
      <c r="C8656" s="11">
        <v>256.04893</v>
      </c>
      <c r="D8656" s="11">
        <v>0.138141838749336</v>
      </c>
      <c r="E8656" s="8">
        <f t="shared" si="1"/>
        <v>0.1589331808</v>
      </c>
      <c r="F8656" s="8"/>
    </row>
    <row r="8657">
      <c r="A8657" s="10">
        <v>44833.625</v>
      </c>
      <c r="B8657" s="11">
        <v>277.97</v>
      </c>
      <c r="C8657" s="11">
        <v>250.92365</v>
      </c>
      <c r="D8657" s="11">
        <v>0.107787169523478</v>
      </c>
      <c r="E8657" s="8">
        <f t="shared" si="1"/>
        <v>0.1552944853</v>
      </c>
      <c r="F8657" s="8"/>
    </row>
    <row r="8658">
      <c r="A8658" s="10">
        <v>44833.666666666664</v>
      </c>
      <c r="B8658" s="11">
        <v>274.28</v>
      </c>
      <c r="C8658" s="11">
        <v>245.99732</v>
      </c>
      <c r="D8658" s="11">
        <v>0.11497149643744</v>
      </c>
      <c r="E8658" s="8">
        <f t="shared" si="1"/>
        <v>0.1522451958</v>
      </c>
      <c r="F8658" s="8"/>
    </row>
    <row r="8659">
      <c r="A8659" s="10">
        <v>44833.708333333336</v>
      </c>
      <c r="B8659" s="11">
        <v>282.05</v>
      </c>
      <c r="C8659" s="11">
        <v>243.64988</v>
      </c>
      <c r="D8659" s="11">
        <v>0.157603689359502</v>
      </c>
      <c r="E8659" s="8">
        <f t="shared" si="1"/>
        <v>0.1526674347</v>
      </c>
      <c r="F8659" s="8"/>
    </row>
    <row r="8660">
      <c r="A8660" s="10">
        <v>44833.75</v>
      </c>
      <c r="B8660" s="11">
        <v>299.71</v>
      </c>
      <c r="C8660" s="11">
        <v>243.71342</v>
      </c>
      <c r="D8660" s="11">
        <v>0.22976404007625</v>
      </c>
      <c r="E8660" s="8">
        <f t="shared" si="1"/>
        <v>0.1578972303</v>
      </c>
      <c r="F8660" s="8"/>
    </row>
    <row r="8661">
      <c r="A8661" s="10">
        <v>44833.791666666664</v>
      </c>
      <c r="B8661" s="11">
        <v>314.25</v>
      </c>
      <c r="C8661" s="11">
        <v>243.09989</v>
      </c>
      <c r="D8661" s="11">
        <v>0.292678495247365</v>
      </c>
      <c r="E8661" s="8">
        <f t="shared" si="1"/>
        <v>0.1664375754</v>
      </c>
      <c r="F8661" s="8"/>
    </row>
    <row r="8662">
      <c r="A8662" s="10">
        <v>44833.833333333336</v>
      </c>
      <c r="B8662" s="11">
        <v>317.46</v>
      </c>
      <c r="C8662" s="11">
        <v>241.94944</v>
      </c>
      <c r="D8662" s="11">
        <v>0.312092311517645</v>
      </c>
      <c r="E8662" s="8">
        <f t="shared" si="1"/>
        <v>0.175886828</v>
      </c>
      <c r="F8662" s="8"/>
    </row>
    <row r="8663">
      <c r="A8663" s="10">
        <v>44833.875</v>
      </c>
      <c r="B8663" s="11">
        <v>319.7</v>
      </c>
      <c r="C8663" s="11">
        <v>243.77621</v>
      </c>
      <c r="D8663" s="11">
        <v>0.311448725862133</v>
      </c>
      <c r="E8663" s="8">
        <f t="shared" si="1"/>
        <v>0.1855185748</v>
      </c>
      <c r="F8663" s="8"/>
    </row>
    <row r="8664">
      <c r="A8664" s="10">
        <v>44833.916666666664</v>
      </c>
      <c r="B8664" s="11">
        <v>326.14</v>
      </c>
      <c r="C8664" s="11">
        <v>250.28066</v>
      </c>
      <c r="D8664" s="11">
        <v>0.303097091081667</v>
      </c>
      <c r="E8664" s="8">
        <f t="shared" si="1"/>
        <v>0.1950074219</v>
      </c>
      <c r="F8664" s="8"/>
    </row>
    <row r="8665">
      <c r="A8665" s="10">
        <v>44833.958333333336</v>
      </c>
      <c r="B8665" s="11">
        <v>333.37</v>
      </c>
      <c r="C8665" s="11">
        <v>260.22926</v>
      </c>
      <c r="D8665" s="11">
        <v>0.281062706015457</v>
      </c>
      <c r="E8665" s="8">
        <f t="shared" si="1"/>
        <v>0.2040005411</v>
      </c>
      <c r="F8665" s="8"/>
    </row>
    <row r="8666">
      <c r="A8666" s="10">
        <v>44834.0</v>
      </c>
      <c r="B8666" s="11">
        <v>362.1</v>
      </c>
      <c r="C8666" s="11">
        <v>306.66052</v>
      </c>
      <c r="D8666" s="11">
        <v>0.180784536594407</v>
      </c>
      <c r="E8666" s="8">
        <f t="shared" si="1"/>
        <v>0.2089963386</v>
      </c>
      <c r="F8666" s="8"/>
    </row>
    <row r="8667">
      <c r="A8667" s="10">
        <v>44834.041666666664</v>
      </c>
      <c r="B8667" s="11">
        <v>382.07</v>
      </c>
      <c r="C8667" s="11">
        <v>297.63928</v>
      </c>
      <c r="D8667" s="11">
        <v>0.283667935226829</v>
      </c>
      <c r="E8667" s="8">
        <f t="shared" si="1"/>
        <v>0.2149323554</v>
      </c>
      <c r="F8667" s="8"/>
    </row>
    <row r="8668">
      <c r="A8668" s="10">
        <v>44834.083333333336</v>
      </c>
      <c r="B8668" s="11">
        <v>353.12</v>
      </c>
      <c r="C8668" s="11">
        <v>282.96365</v>
      </c>
      <c r="D8668" s="11">
        <v>0.247934142777703</v>
      </c>
      <c r="E8668" s="8">
        <f t="shared" si="1"/>
        <v>0.2189106654</v>
      </c>
      <c r="F8668" s="8"/>
    </row>
    <row r="8669">
      <c r="A8669" s="10">
        <v>44834.125</v>
      </c>
      <c r="B8669" s="11">
        <v>329.46</v>
      </c>
      <c r="C8669" s="11">
        <v>265.94982</v>
      </c>
      <c r="D8669" s="11">
        <v>0.238805124966807</v>
      </c>
      <c r="E8669" s="8">
        <f t="shared" si="1"/>
        <v>0.2206952925</v>
      </c>
      <c r="F8669" s="8"/>
    </row>
    <row r="8670">
      <c r="A8670" s="10">
        <v>44834.166666666664</v>
      </c>
      <c r="B8670" s="11">
        <v>313.78</v>
      </c>
      <c r="C8670" s="11">
        <v>250.1934</v>
      </c>
      <c r="D8670" s="11">
        <v>0.25414978972267</v>
      </c>
      <c r="E8670" s="8">
        <f t="shared" si="1"/>
        <v>0.2230995324</v>
      </c>
      <c r="F8670" s="8"/>
    </row>
    <row r="8671">
      <c r="A8671" s="10">
        <v>44834.208333333336</v>
      </c>
      <c r="B8671" s="11">
        <v>295.91</v>
      </c>
      <c r="C8671" s="11">
        <v>238.87329</v>
      </c>
      <c r="D8671" s="11">
        <v>0.238773912311418</v>
      </c>
      <c r="E8671" s="8">
        <f t="shared" si="1"/>
        <v>0.2239538179</v>
      </c>
      <c r="F8671" s="8"/>
    </row>
    <row r="8672">
      <c r="A8672" s="10">
        <v>44834.25</v>
      </c>
      <c r="B8672" s="11">
        <v>271.06</v>
      </c>
      <c r="C8672" s="11">
        <v>232.57733</v>
      </c>
      <c r="D8672" s="11">
        <v>0.165461827255476</v>
      </c>
      <c r="E8672" s="8">
        <f t="shared" si="1"/>
        <v>0.220984393</v>
      </c>
      <c r="F8672" s="8"/>
    </row>
    <row r="8673">
      <c r="A8673" s="10">
        <v>44834.291666666664</v>
      </c>
      <c r="B8673" s="11">
        <v>261.97</v>
      </c>
      <c r="C8673" s="11">
        <v>229.43985</v>
      </c>
      <c r="D8673" s="11">
        <v>0.141780732510067</v>
      </c>
      <c r="E8673" s="8">
        <f t="shared" si="1"/>
        <v>0.217288235</v>
      </c>
      <c r="F8673" s="8"/>
    </row>
    <row r="8674">
      <c r="A8674" s="10">
        <v>44834.333333333336</v>
      </c>
      <c r="B8674" s="11">
        <v>258.87</v>
      </c>
      <c r="C8674" s="11">
        <v>229.29241</v>
      </c>
      <c r="D8674" s="11">
        <v>0.128995067913499</v>
      </c>
      <c r="E8674" s="8">
        <f t="shared" si="1"/>
        <v>0.2129027289</v>
      </c>
      <c r="F8674" s="8"/>
    </row>
    <row r="8675">
      <c r="A8675" s="10">
        <v>44834.375</v>
      </c>
      <c r="B8675" s="11">
        <v>263.14</v>
      </c>
      <c r="C8675" s="11">
        <v>232.4547</v>
      </c>
      <c r="D8675" s="11">
        <v>0.132005504728448</v>
      </c>
      <c r="E8675" s="8">
        <f t="shared" si="1"/>
        <v>0.2084733146</v>
      </c>
      <c r="F8675" s="8"/>
    </row>
    <row r="8676">
      <c r="A8676" s="10">
        <v>44834.416666666664</v>
      </c>
      <c r="B8676" s="11">
        <v>274.22</v>
      </c>
      <c r="C8676" s="11">
        <v>238.66193</v>
      </c>
      <c r="D8676" s="11">
        <v>0.148989283711901</v>
      </c>
      <c r="E8676" s="8">
        <f t="shared" si="1"/>
        <v>0.2056316687</v>
      </c>
      <c r="F8676" s="8"/>
    </row>
    <row r="8677">
      <c r="A8677" s="10">
        <v>44834.458333333336</v>
      </c>
      <c r="B8677" s="11">
        <v>290.75</v>
      </c>
      <c r="C8677" s="11">
        <v>247.26215</v>
      </c>
      <c r="D8677" s="11">
        <v>0.175877504907241</v>
      </c>
      <c r="E8677" s="8">
        <f t="shared" si="1"/>
        <v>0.2060788511</v>
      </c>
      <c r="F8677" s="8"/>
    </row>
    <row r="8678">
      <c r="A8678" s="10">
        <v>44834.5</v>
      </c>
      <c r="B8678" s="11">
        <v>311.53</v>
      </c>
      <c r="C8678" s="11">
        <v>255.56311</v>
      </c>
      <c r="D8678" s="11">
        <v>0.218994400248142</v>
      </c>
      <c r="E8678" s="8">
        <f t="shared" si="1"/>
        <v>0.208117451</v>
      </c>
      <c r="F8678" s="8"/>
    </row>
    <row r="8679">
      <c r="A8679" s="10">
        <v>44834.541666666664</v>
      </c>
      <c r="B8679" s="11">
        <v>331.22</v>
      </c>
      <c r="C8679" s="11">
        <v>261.25653</v>
      </c>
      <c r="D8679" s="11">
        <v>0.267796062360623</v>
      </c>
      <c r="E8679" s="8">
        <f t="shared" si="1"/>
        <v>0.2113609745</v>
      </c>
      <c r="F8679" s="8"/>
    </row>
    <row r="8680">
      <c r="A8680" s="10">
        <v>44834.583333333336</v>
      </c>
      <c r="B8680" s="11">
        <v>309.42</v>
      </c>
      <c r="C8680" s="11">
        <v>264.5931</v>
      </c>
      <c r="D8680" s="11">
        <v>0.169418250135774</v>
      </c>
      <c r="E8680" s="8">
        <f t="shared" si="1"/>
        <v>0.2126641584</v>
      </c>
      <c r="F8680" s="8"/>
    </row>
    <row r="8681">
      <c r="A8681" s="10">
        <v>44834.625</v>
      </c>
      <c r="B8681" s="11">
        <v>288.46</v>
      </c>
      <c r="C8681" s="11">
        <v>268.34422</v>
      </c>
      <c r="D8681" s="11">
        <v>0.0749625984118457</v>
      </c>
      <c r="E8681" s="8">
        <f t="shared" si="1"/>
        <v>0.2112964679</v>
      </c>
      <c r="F8681" s="8"/>
    </row>
    <row r="8682">
      <c r="A8682" s="10">
        <v>44834.666666666664</v>
      </c>
      <c r="B8682" s="11">
        <v>295.52</v>
      </c>
      <c r="C8682" s="11">
        <v>271.72443</v>
      </c>
      <c r="D8682" s="11">
        <v>0.0875724350585628</v>
      </c>
      <c r="E8682" s="8">
        <f t="shared" si="1"/>
        <v>0.2101548403</v>
      </c>
      <c r="F8682" s="8"/>
    </row>
    <row r="8683">
      <c r="A8683" s="10">
        <v>44834.708333333336</v>
      </c>
      <c r="B8683" s="11">
        <v>301.19</v>
      </c>
      <c r="C8683" s="11">
        <v>276.40304</v>
      </c>
      <c r="D8683" s="11">
        <v>0.0896768718607437</v>
      </c>
      <c r="E8683" s="8">
        <f t="shared" si="1"/>
        <v>0.2073245563</v>
      </c>
      <c r="F8683" s="8"/>
    </row>
    <row r="8684">
      <c r="A8684" s="10">
        <v>44834.75</v>
      </c>
      <c r="B8684" s="11">
        <v>304.46</v>
      </c>
      <c r="C8684" s="11">
        <v>281.44579</v>
      </c>
      <c r="D8684" s="11">
        <v>0.0817713777136264</v>
      </c>
      <c r="E8684" s="8">
        <f t="shared" si="1"/>
        <v>0.2011581953</v>
      </c>
      <c r="F8684" s="8"/>
    </row>
    <row r="8685">
      <c r="A8685" s="10">
        <v>44834.791666666664</v>
      </c>
      <c r="B8685" s="11">
        <v>309.36</v>
      </c>
      <c r="C8685" s="11">
        <v>284.05984</v>
      </c>
      <c r="D8685" s="11">
        <v>0.0890663037759931</v>
      </c>
      <c r="E8685" s="8">
        <f t="shared" si="1"/>
        <v>0.192674354</v>
      </c>
      <c r="F8685" s="8"/>
    </row>
    <row r="8686">
      <c r="A8686" s="10">
        <v>44834.833333333336</v>
      </c>
      <c r="B8686" s="11">
        <v>310.96</v>
      </c>
      <c r="C8686" s="11">
        <v>283.90951</v>
      </c>
      <c r="D8686" s="11">
        <v>0.0952785625250805</v>
      </c>
      <c r="E8686" s="8">
        <f t="shared" si="1"/>
        <v>0.1836404478</v>
      </c>
      <c r="F8686" s="8"/>
    </row>
    <row r="8687">
      <c r="A8687" s="10">
        <v>44834.875</v>
      </c>
      <c r="B8687" s="11">
        <v>310.11</v>
      </c>
      <c r="C8687" s="11">
        <v>283.12717</v>
      </c>
      <c r="D8687" s="11">
        <v>0.0953028633740804</v>
      </c>
      <c r="E8687" s="8">
        <f t="shared" si="1"/>
        <v>0.1746343702</v>
      </c>
      <c r="F8687" s="8"/>
    </row>
    <row r="8688">
      <c r="A8688" s="10">
        <v>44834.916666666664</v>
      </c>
      <c r="B8688" s="11">
        <v>302.35</v>
      </c>
      <c r="C8688" s="11">
        <v>283.04196</v>
      </c>
      <c r="D8688" s="11">
        <v>0.0682161754391469</v>
      </c>
      <c r="E8688" s="8">
        <f t="shared" si="1"/>
        <v>0.1648476654</v>
      </c>
      <c r="F8688" s="8"/>
    </row>
    <row r="8689">
      <c r="A8689" s="10">
        <v>44834.958333333336</v>
      </c>
      <c r="B8689" s="11">
        <v>304.64</v>
      </c>
      <c r="C8689" s="11">
        <v>284.22347</v>
      </c>
      <c r="D8689" s="11">
        <v>0.0718326674429805</v>
      </c>
      <c r="E8689" s="8">
        <f t="shared" si="1"/>
        <v>0.1561297471</v>
      </c>
      <c r="F8689" s="8"/>
    </row>
    <row r="8690">
      <c r="A8690" s="10">
        <v>44835.0</v>
      </c>
      <c r="B8690" s="11">
        <v>327.9</v>
      </c>
      <c r="C8690" s="11">
        <v>318.61736</v>
      </c>
      <c r="D8690" s="11">
        <v>0.0291341312978048</v>
      </c>
      <c r="E8690" s="8">
        <f t="shared" si="1"/>
        <v>0.1498109802</v>
      </c>
      <c r="F8690" s="8"/>
    </row>
    <row r="8691">
      <c r="A8691" s="10">
        <v>44835.041666666664</v>
      </c>
      <c r="B8691" s="11">
        <v>347.63</v>
      </c>
      <c r="C8691" s="11">
        <v>315.89251</v>
      </c>
      <c r="D8691" s="11">
        <v>0.100469270385676</v>
      </c>
      <c r="E8691" s="8">
        <f t="shared" si="1"/>
        <v>0.1421777025</v>
      </c>
      <c r="F8691" s="8"/>
    </row>
    <row r="8692">
      <c r="A8692" s="10">
        <v>44835.083333333336</v>
      </c>
      <c r="B8692" s="11">
        <v>317.21</v>
      </c>
      <c r="C8692" s="11">
        <v>307.05383</v>
      </c>
      <c r="D8692" s="11">
        <v>0.0330761873251995</v>
      </c>
      <c r="E8692" s="8">
        <f t="shared" si="1"/>
        <v>0.1332252877</v>
      </c>
      <c r="F8692" s="8"/>
    </row>
    <row r="8693">
      <c r="A8693" s="10">
        <v>44835.125</v>
      </c>
      <c r="B8693" s="11">
        <v>285.94</v>
      </c>
      <c r="C8693" s="11">
        <v>294.51432</v>
      </c>
      <c r="D8693" s="11">
        <v>0.0291134230756589</v>
      </c>
      <c r="E8693" s="8">
        <f t="shared" si="1"/>
        <v>0.1244881335</v>
      </c>
      <c r="F8693" s="8"/>
    </row>
    <row r="8694">
      <c r="A8694" s="10">
        <v>44835.166666666664</v>
      </c>
      <c r="B8694" s="11">
        <v>264.56</v>
      </c>
      <c r="C8694" s="11">
        <v>280.98879</v>
      </c>
      <c r="D8694" s="11">
        <v>0.0584677773088385</v>
      </c>
      <c r="E8694" s="8">
        <f t="shared" si="1"/>
        <v>0.1163347163</v>
      </c>
      <c r="F8694" s="8"/>
    </row>
    <row r="8695">
      <c r="A8695" s="10">
        <v>44835.208333333336</v>
      </c>
      <c r="B8695" s="11">
        <v>248.38</v>
      </c>
      <c r="C8695" s="11">
        <v>269.60358</v>
      </c>
      <c r="D8695" s="11">
        <v>0.0787214324082789</v>
      </c>
      <c r="E8695" s="8">
        <f t="shared" si="1"/>
        <v>0.109665863</v>
      </c>
      <c r="F8695" s="8"/>
    </row>
    <row r="8696">
      <c r="A8696" s="10">
        <v>44835.25</v>
      </c>
      <c r="B8696" s="11">
        <v>237.72</v>
      </c>
      <c r="C8696" s="11">
        <v>262.72611</v>
      </c>
      <c r="D8696" s="11">
        <v>0.0951793866243442</v>
      </c>
      <c r="E8696" s="8">
        <f t="shared" si="1"/>
        <v>0.1067374279</v>
      </c>
      <c r="F8696" s="8"/>
    </row>
    <row r="8697">
      <c r="A8697" s="10">
        <v>44835.291666666664</v>
      </c>
      <c r="B8697" s="11">
        <v>232.14</v>
      </c>
      <c r="C8697" s="11">
        <v>259.83957</v>
      </c>
      <c r="D8697" s="11">
        <v>0.106602585587714</v>
      </c>
      <c r="E8697" s="8">
        <f t="shared" si="1"/>
        <v>0.1052716718</v>
      </c>
      <c r="F8697" s="8"/>
    </row>
    <row r="8698">
      <c r="A8698" s="10">
        <v>44835.333333333336</v>
      </c>
      <c r="B8698" s="11">
        <v>238.58</v>
      </c>
      <c r="C8698" s="11">
        <v>260.68675</v>
      </c>
      <c r="D8698" s="11">
        <v>0.0848019701806862</v>
      </c>
      <c r="E8698" s="8">
        <f t="shared" si="1"/>
        <v>0.1034302927</v>
      </c>
      <c r="F8698" s="8"/>
    </row>
    <row r="8699">
      <c r="A8699" s="10">
        <v>44835.375</v>
      </c>
      <c r="B8699" s="11">
        <v>248.75</v>
      </c>
      <c r="C8699" s="11">
        <v>265.04786</v>
      </c>
      <c r="D8699" s="11">
        <v>0.0614902531188141</v>
      </c>
      <c r="E8699" s="8">
        <f t="shared" si="1"/>
        <v>0.1004921573</v>
      </c>
      <c r="F8699" s="8"/>
    </row>
    <row r="8700">
      <c r="A8700" s="10">
        <v>44835.416666666664</v>
      </c>
      <c r="B8700" s="11">
        <v>258.21</v>
      </c>
      <c r="C8700" s="11">
        <v>272.7308</v>
      </c>
      <c r="D8700" s="11">
        <v>0.0532422447336348</v>
      </c>
      <c r="E8700" s="8">
        <f t="shared" si="1"/>
        <v>0.0965026973</v>
      </c>
      <c r="F8700" s="8"/>
    </row>
    <row r="8701">
      <c r="A8701" s="10">
        <v>44835.458333333336</v>
      </c>
      <c r="B8701" s="11">
        <v>268.32</v>
      </c>
      <c r="C8701" s="11">
        <v>282.9119</v>
      </c>
      <c r="D8701" s="11">
        <v>0.0515775405700502</v>
      </c>
      <c r="E8701" s="8">
        <f t="shared" si="1"/>
        <v>0.09132353212</v>
      </c>
      <c r="F8701" s="8"/>
    </row>
    <row r="8702">
      <c r="A8702" s="10">
        <v>44835.5</v>
      </c>
      <c r="B8702" s="11">
        <v>286.8</v>
      </c>
      <c r="C8702" s="11">
        <v>291.96225</v>
      </c>
      <c r="D8702" s="11">
        <v>0.0176812241993612</v>
      </c>
      <c r="E8702" s="8">
        <f t="shared" si="1"/>
        <v>0.08293548312</v>
      </c>
      <c r="F8702" s="8"/>
    </row>
    <row r="8703">
      <c r="A8703" s="10">
        <v>44835.541666666664</v>
      </c>
      <c r="B8703" s="11">
        <v>304.52</v>
      </c>
      <c r="C8703" s="11">
        <v>297.50783</v>
      </c>
      <c r="D8703" s="11">
        <v>0.0235696989890987</v>
      </c>
      <c r="E8703" s="8">
        <f t="shared" si="1"/>
        <v>0.07275938465</v>
      </c>
      <c r="F8703" s="8"/>
    </row>
    <row r="8704">
      <c r="A8704" s="10">
        <v>44835.583333333336</v>
      </c>
      <c r="B8704" s="11">
        <v>282.35</v>
      </c>
      <c r="C8704" s="11">
        <v>299.83064</v>
      </c>
      <c r="D8704" s="11">
        <v>0.0583017132605259</v>
      </c>
      <c r="E8704" s="8">
        <f t="shared" si="1"/>
        <v>0.06812952894</v>
      </c>
      <c r="F8704" s="8"/>
    </row>
    <row r="8705">
      <c r="A8705" s="10">
        <v>44835.625</v>
      </c>
      <c r="B8705" s="11">
        <v>267.5</v>
      </c>
      <c r="C8705" s="11">
        <v>301.2269</v>
      </c>
      <c r="D8705" s="11">
        <v>0.111965100062444</v>
      </c>
      <c r="E8705" s="8">
        <f t="shared" si="1"/>
        <v>0.06967129985</v>
      </c>
      <c r="F8705" s="8"/>
    </row>
    <row r="8706">
      <c r="A8706" s="10">
        <v>44835.666666666664</v>
      </c>
      <c r="B8706" s="11">
        <v>270.01</v>
      </c>
      <c r="C8706" s="11">
        <v>300.80947</v>
      </c>
      <c r="D8706" s="11">
        <v>0.102388631581312</v>
      </c>
      <c r="E8706" s="8">
        <f t="shared" si="1"/>
        <v>0.07028864137</v>
      </c>
      <c r="F8706" s="8"/>
    </row>
    <row r="8707">
      <c r="A8707" s="10">
        <v>44835.708333333336</v>
      </c>
      <c r="B8707" s="11">
        <v>282.07</v>
      </c>
      <c r="C8707" s="11">
        <v>300.39749</v>
      </c>
      <c r="D8707" s="11">
        <v>0.0610107960622441</v>
      </c>
      <c r="E8707" s="8">
        <f t="shared" si="1"/>
        <v>0.06909422154</v>
      </c>
      <c r="F8707" s="8"/>
    </row>
    <row r="8708">
      <c r="A8708" s="10">
        <v>44835.75</v>
      </c>
      <c r="B8708" s="11">
        <v>293.13</v>
      </c>
      <c r="C8708" s="11">
        <v>300.00346</v>
      </c>
      <c r="D8708" s="11">
        <v>0.0229112690900299</v>
      </c>
      <c r="E8708" s="8">
        <f t="shared" si="1"/>
        <v>0.06664171702</v>
      </c>
      <c r="F8708" s="8"/>
    </row>
    <row r="8709">
      <c r="A8709" s="10">
        <v>44835.791666666664</v>
      </c>
      <c r="B8709" s="11">
        <v>294.48</v>
      </c>
      <c r="C8709" s="11">
        <v>299.34497</v>
      </c>
      <c r="D8709" s="11">
        <v>0.0162520519386043</v>
      </c>
      <c r="E8709" s="8">
        <f t="shared" si="1"/>
        <v>0.06360778986</v>
      </c>
      <c r="F8709" s="8"/>
    </row>
    <row r="8710">
      <c r="A8710" s="10">
        <v>44835.833333333336</v>
      </c>
      <c r="B8710" s="11">
        <v>291.98</v>
      </c>
      <c r="C8710" s="11">
        <v>299.28912</v>
      </c>
      <c r="D8710" s="11">
        <v>0.0244216027632411</v>
      </c>
      <c r="E8710" s="8">
        <f t="shared" si="1"/>
        <v>0.06065541653</v>
      </c>
      <c r="F8710" s="8"/>
    </row>
    <row r="8711">
      <c r="A8711" s="10">
        <v>44835.875</v>
      </c>
      <c r="B8711" s="11">
        <v>292.34</v>
      </c>
      <c r="C8711" s="11">
        <v>301.08166</v>
      </c>
      <c r="D8711" s="11">
        <v>0.0290341829522263</v>
      </c>
      <c r="E8711" s="8">
        <f t="shared" si="1"/>
        <v>0.05789422152</v>
      </c>
      <c r="F8711" s="8"/>
    </row>
    <row r="8712">
      <c r="A8712" s="10">
        <v>44835.916666666664</v>
      </c>
      <c r="B8712" s="11">
        <v>295.73</v>
      </c>
      <c r="C8712" s="11">
        <v>305.1199</v>
      </c>
      <c r="D8712" s="11">
        <v>0.0307744594829768</v>
      </c>
      <c r="E8712" s="8">
        <f t="shared" si="1"/>
        <v>0.05633415002</v>
      </c>
      <c r="F8712" s="8"/>
    </row>
    <row r="8713">
      <c r="A8713" s="10">
        <v>44835.958333333336</v>
      </c>
      <c r="B8713" s="11">
        <v>303.68</v>
      </c>
      <c r="C8713" s="11">
        <v>310.87636</v>
      </c>
      <c r="D8713" s="11">
        <v>0.0231486241025209</v>
      </c>
      <c r="E8713" s="8">
        <f t="shared" si="1"/>
        <v>0.05430564821</v>
      </c>
      <c r="F8713" s="8"/>
    </row>
    <row r="8714">
      <c r="A8714" s="10">
        <v>44836.0</v>
      </c>
      <c r="B8714" s="11">
        <v>338.78</v>
      </c>
      <c r="C8714" s="11">
        <v>336.7349</v>
      </c>
      <c r="D8714" s="11">
        <v>0.00607332355511707</v>
      </c>
      <c r="E8714" s="8">
        <f t="shared" si="1"/>
        <v>0.05334478122</v>
      </c>
      <c r="F8714" s="8"/>
    </row>
    <row r="8715">
      <c r="A8715" s="10">
        <v>44836.041666666664</v>
      </c>
      <c r="B8715" s="11">
        <v>345.34</v>
      </c>
      <c r="C8715" s="11">
        <v>339.58175</v>
      </c>
      <c r="D8715" s="11">
        <v>0.0169568888787456</v>
      </c>
      <c r="E8715" s="8">
        <f t="shared" si="1"/>
        <v>0.04986509866</v>
      </c>
      <c r="F8715" s="8"/>
    </row>
    <row r="8716">
      <c r="A8716" s="10">
        <v>44836.083333333336</v>
      </c>
      <c r="B8716" s="11">
        <v>315.14</v>
      </c>
      <c r="C8716" s="11">
        <v>337.77699</v>
      </c>
      <c r="D8716" s="11">
        <v>0.0670175609060878</v>
      </c>
      <c r="E8716" s="8">
        <f t="shared" si="1"/>
        <v>0.05127932256</v>
      </c>
      <c r="F8716" s="8"/>
    </row>
    <row r="8717">
      <c r="A8717" s="10">
        <v>44836.125</v>
      </c>
      <c r="B8717" s="11">
        <v>290.72</v>
      </c>
      <c r="C8717" s="11">
        <v>332.27734</v>
      </c>
      <c r="D8717" s="11">
        <v>0.125068233662879</v>
      </c>
      <c r="E8717" s="8">
        <f t="shared" si="1"/>
        <v>0.05527743967</v>
      </c>
      <c r="F8717" s="8"/>
    </row>
    <row r="8718">
      <c r="A8718" s="10">
        <v>44836.166666666664</v>
      </c>
      <c r="B8718" s="11">
        <v>275.14</v>
      </c>
      <c r="C8718" s="11">
        <v>324.36047</v>
      </c>
      <c r="D8718" s="11">
        <v>0.15174620384537</v>
      </c>
      <c r="E8718" s="8">
        <f t="shared" si="1"/>
        <v>0.05916404077</v>
      </c>
      <c r="F8718" s="8"/>
    </row>
    <row r="8719">
      <c r="A8719" s="10">
        <v>44836.208333333336</v>
      </c>
      <c r="B8719" s="11">
        <v>266.06</v>
      </c>
      <c r="C8719" s="11">
        <v>316.0801</v>
      </c>
      <c r="D8719" s="11">
        <v>0.158251341985781</v>
      </c>
      <c r="E8719" s="8">
        <f t="shared" si="1"/>
        <v>0.06247778701</v>
      </c>
      <c r="F8719" s="8"/>
    </row>
    <row r="8720">
      <c r="A8720" s="10">
        <v>44836.25</v>
      </c>
      <c r="B8720" s="11">
        <v>259.61</v>
      </c>
      <c r="C8720" s="11">
        <v>309.673</v>
      </c>
      <c r="D8720" s="11">
        <v>0.161664077914445</v>
      </c>
      <c r="E8720" s="8">
        <f t="shared" si="1"/>
        <v>0.06524798248</v>
      </c>
      <c r="F8720" s="8"/>
    </row>
    <row r="8721">
      <c r="A8721" s="10">
        <v>44836.291666666664</v>
      </c>
      <c r="B8721" s="11">
        <v>259.65</v>
      </c>
      <c r="C8721" s="11">
        <v>305.64202</v>
      </c>
      <c r="D8721" s="11">
        <v>0.150476757089879</v>
      </c>
      <c r="E8721" s="8">
        <f t="shared" si="1"/>
        <v>0.06707607296</v>
      </c>
      <c r="F8721" s="8"/>
    </row>
    <row r="8722">
      <c r="A8722" s="10">
        <v>44836.333333333336</v>
      </c>
      <c r="B8722" s="11">
        <v>268.12</v>
      </c>
      <c r="C8722" s="11">
        <v>304.0845</v>
      </c>
      <c r="D8722" s="11">
        <v>0.11827140153477</v>
      </c>
      <c r="E8722" s="8">
        <f t="shared" si="1"/>
        <v>0.0684706326</v>
      </c>
      <c r="F8722" s="8"/>
    </row>
    <row r="8723">
      <c r="A8723" s="10">
        <v>44836.375</v>
      </c>
      <c r="B8723" s="11">
        <v>281.5</v>
      </c>
      <c r="C8723" s="11">
        <v>305.99746</v>
      </c>
      <c r="D8723" s="11">
        <v>0.0800577233549585</v>
      </c>
      <c r="E8723" s="8">
        <f t="shared" si="1"/>
        <v>0.06924427719</v>
      </c>
      <c r="F8723" s="8"/>
    </row>
    <row r="8724">
      <c r="A8724" s="10">
        <v>44836.416666666664</v>
      </c>
      <c r="B8724" s="11">
        <v>298.14</v>
      </c>
      <c r="C8724" s="11">
        <v>312.64882</v>
      </c>
      <c r="D8724" s="11">
        <v>0.0464061242898662</v>
      </c>
      <c r="E8724" s="8">
        <f t="shared" si="1"/>
        <v>0.06895943884</v>
      </c>
      <c r="F8724" s="8"/>
    </row>
    <row r="8725">
      <c r="A8725" s="10">
        <v>44836.458333333336</v>
      </c>
      <c r="B8725" s="11">
        <v>317.05</v>
      </c>
      <c r="C8725" s="11">
        <v>323.51801</v>
      </c>
      <c r="D8725" s="11">
        <v>0.0199927354894399</v>
      </c>
      <c r="E8725" s="8">
        <f t="shared" si="1"/>
        <v>0.06764340529</v>
      </c>
      <c r="F8725" s="8"/>
    </row>
    <row r="8726">
      <c r="A8726" s="10">
        <v>44836.5</v>
      </c>
      <c r="B8726" s="11">
        <v>339.97</v>
      </c>
      <c r="C8726" s="11">
        <v>334.35257</v>
      </c>
      <c r="D8726" s="11">
        <v>0.0168009176660434</v>
      </c>
      <c r="E8726" s="8">
        <f t="shared" si="1"/>
        <v>0.06760672585</v>
      </c>
      <c r="F8726" s="8"/>
    </row>
    <row r="8727">
      <c r="A8727" s="10">
        <v>44836.541666666664</v>
      </c>
      <c r="B8727" s="11">
        <v>352.98</v>
      </c>
      <c r="C8727" s="11">
        <v>341.61183</v>
      </c>
      <c r="D8727" s="11">
        <v>0.033278033726174</v>
      </c>
      <c r="E8727" s="8">
        <f t="shared" si="1"/>
        <v>0.0680112398</v>
      </c>
      <c r="F8727" s="8"/>
    </row>
    <row r="8728">
      <c r="A8728" s="10">
        <v>44836.583333333336</v>
      </c>
      <c r="B8728" s="11">
        <v>324.75</v>
      </c>
      <c r="C8728" s="11">
        <v>345.09773</v>
      </c>
      <c r="D8728" s="11">
        <v>0.0589622249905845</v>
      </c>
      <c r="E8728" s="8">
        <f t="shared" si="1"/>
        <v>0.06803876112</v>
      </c>
      <c r="F8728" s="8"/>
    </row>
    <row r="8729">
      <c r="A8729" s="10">
        <v>44836.625</v>
      </c>
      <c r="B8729" s="11">
        <v>296.44</v>
      </c>
      <c r="C8729" s="11">
        <v>346.93292</v>
      </c>
      <c r="D8729" s="11">
        <v>0.145540872858073</v>
      </c>
      <c r="E8729" s="8">
        <f t="shared" si="1"/>
        <v>0.06943775166</v>
      </c>
      <c r="F8729" s="8"/>
    </row>
    <row r="8730">
      <c r="A8730" s="10">
        <v>44836.666666666664</v>
      </c>
      <c r="B8730" s="11">
        <v>291.65</v>
      </c>
      <c r="C8730" s="11">
        <v>345.87509</v>
      </c>
      <c r="D8730" s="11">
        <v>0.156776511427868</v>
      </c>
      <c r="E8730" s="8">
        <f t="shared" si="1"/>
        <v>0.07170391332</v>
      </c>
      <c r="F8730" s="8"/>
    </row>
    <row r="8731">
      <c r="A8731" s="10">
        <v>44836.708333333336</v>
      </c>
      <c r="B8731" s="11">
        <v>296.43</v>
      </c>
      <c r="C8731" s="11">
        <v>342.74736</v>
      </c>
      <c r="D8731" s="11">
        <v>0.135135570409645</v>
      </c>
      <c r="E8731" s="8">
        <f t="shared" si="1"/>
        <v>0.07479244558</v>
      </c>
      <c r="F8731" s="8"/>
    </row>
    <row r="8732">
      <c r="A8732" s="10">
        <v>44836.75</v>
      </c>
      <c r="B8732" s="11">
        <v>308.11</v>
      </c>
      <c r="C8732" s="11">
        <v>337.35358</v>
      </c>
      <c r="D8732" s="11">
        <v>0.0866852517172042</v>
      </c>
      <c r="E8732" s="8">
        <f t="shared" si="1"/>
        <v>0.07744969486</v>
      </c>
      <c r="F8732" s="8"/>
    </row>
    <row r="8733">
      <c r="A8733" s="10">
        <v>44836.791666666664</v>
      </c>
      <c r="B8733" s="11">
        <v>308.78</v>
      </c>
      <c r="C8733" s="11">
        <v>330.48688</v>
      </c>
      <c r="D8733" s="11">
        <v>0.065681518128647</v>
      </c>
      <c r="E8733" s="8">
        <f t="shared" si="1"/>
        <v>0.07950925595</v>
      </c>
      <c r="F8733" s="8"/>
    </row>
    <row r="8734">
      <c r="A8734" s="10">
        <v>44836.833333333336</v>
      </c>
      <c r="B8734" s="11">
        <v>314.16</v>
      </c>
      <c r="C8734" s="11">
        <v>324.07351</v>
      </c>
      <c r="D8734" s="11">
        <v>0.0305903126731955</v>
      </c>
      <c r="E8734" s="8">
        <f t="shared" si="1"/>
        <v>0.07976628553</v>
      </c>
      <c r="F8734" s="8"/>
    </row>
    <row r="8735">
      <c r="A8735" s="10">
        <v>44836.875</v>
      </c>
      <c r="B8735" s="11">
        <v>319.84</v>
      </c>
      <c r="C8735" s="11">
        <v>320.15022</v>
      </c>
      <c r="D8735" s="11">
        <v>9.68982623219859E-4</v>
      </c>
      <c r="E8735" s="8">
        <f t="shared" si="1"/>
        <v>0.07859690218</v>
      </c>
      <c r="F8735" s="8"/>
    </row>
    <row r="8736">
      <c r="A8736" s="10">
        <v>44836.916666666664</v>
      </c>
      <c r="B8736" s="11">
        <v>328.57</v>
      </c>
      <c r="C8736" s="11">
        <v>320.46429</v>
      </c>
      <c r="D8736" s="11">
        <v>0.0252936450423227</v>
      </c>
      <c r="E8736" s="8">
        <f t="shared" si="1"/>
        <v>0.07836853491</v>
      </c>
      <c r="F8736" s="8"/>
    </row>
    <row r="8737">
      <c r="A8737" s="10">
        <v>44836.958333333336</v>
      </c>
      <c r="B8737" s="11">
        <v>329.8</v>
      </c>
      <c r="C8737" s="11">
        <v>324.84017</v>
      </c>
      <c r="D8737" s="11">
        <v>0.0152685242099214</v>
      </c>
      <c r="E8737" s="8">
        <f t="shared" si="1"/>
        <v>0.07804019742</v>
      </c>
      <c r="F8737" s="8"/>
    </row>
    <row r="8738">
      <c r="A8738" s="10">
        <v>44834.0</v>
      </c>
      <c r="B8738" s="11">
        <v>362.1</v>
      </c>
      <c r="C8738" s="11">
        <v>340.12726</v>
      </c>
      <c r="D8738" s="11">
        <v>0.0646015259112134</v>
      </c>
      <c r="E8738" s="8">
        <f t="shared" si="1"/>
        <v>0.08047887251</v>
      </c>
      <c r="F8738" s="8"/>
    </row>
    <row r="8739">
      <c r="A8739" s="10">
        <v>44834.041666666664</v>
      </c>
      <c r="B8739" s="11">
        <v>382.07</v>
      </c>
      <c r="C8739" s="11">
        <v>329.95024</v>
      </c>
      <c r="D8739" s="11">
        <v>0.157962485494782</v>
      </c>
      <c r="E8739" s="8">
        <f t="shared" si="1"/>
        <v>0.08635410571</v>
      </c>
      <c r="F8739" s="8"/>
    </row>
    <row r="8740">
      <c r="A8740" s="10">
        <v>44834.083333333336</v>
      </c>
      <c r="B8740" s="11">
        <v>353.12</v>
      </c>
      <c r="C8740" s="11">
        <v>312.04681</v>
      </c>
      <c r="D8740" s="11">
        <v>0.131625091761072</v>
      </c>
      <c r="E8740" s="8">
        <f t="shared" si="1"/>
        <v>0.08904608616</v>
      </c>
      <c r="F8740" s="8"/>
    </row>
    <row r="8741">
      <c r="A8741" s="10">
        <v>44834.125</v>
      </c>
      <c r="B8741" s="11">
        <v>329.46</v>
      </c>
      <c r="C8741" s="11">
        <v>291.02293</v>
      </c>
      <c r="D8741" s="11">
        <v>0.132075743997217</v>
      </c>
      <c r="E8741" s="8">
        <f t="shared" si="1"/>
        <v>0.08933806576</v>
      </c>
      <c r="F8741" s="8"/>
    </row>
    <row r="8742">
      <c r="A8742" s="10">
        <v>44834.166666666664</v>
      </c>
      <c r="B8742" s="11">
        <v>313.78</v>
      </c>
      <c r="C8742" s="11">
        <v>270.87215</v>
      </c>
      <c r="D8742" s="11">
        <v>0.158406281339739</v>
      </c>
      <c r="E8742" s="8">
        <f t="shared" si="1"/>
        <v>0.08961556898</v>
      </c>
      <c r="F8742" s="8"/>
    </row>
    <row r="8743">
      <c r="A8743" s="10">
        <v>44834.208333333336</v>
      </c>
      <c r="B8743" s="11">
        <v>295.91</v>
      </c>
      <c r="C8743" s="11">
        <v>254.96734</v>
      </c>
      <c r="D8743" s="11">
        <v>0.160580017817184</v>
      </c>
      <c r="E8743" s="8">
        <f t="shared" si="1"/>
        <v>0.08971259714</v>
      </c>
      <c r="F8743" s="8"/>
    </row>
    <row r="8744">
      <c r="A8744" s="10">
        <v>44834.25</v>
      </c>
      <c r="B8744" s="11">
        <v>271.06</v>
      </c>
      <c r="C8744" s="11">
        <v>244.46429</v>
      </c>
      <c r="D8744" s="11">
        <v>0.108791799407594</v>
      </c>
      <c r="E8744" s="8">
        <f t="shared" si="1"/>
        <v>0.08750958554</v>
      </c>
      <c r="F8744" s="8"/>
    </row>
    <row r="8745">
      <c r="A8745" s="10">
        <v>44834.291666666664</v>
      </c>
      <c r="B8745" s="11">
        <v>261.97</v>
      </c>
      <c r="C8745" s="11">
        <v>238.20394</v>
      </c>
      <c r="D8745" s="11">
        <v>0.0997719013379881</v>
      </c>
      <c r="E8745" s="8">
        <f t="shared" si="1"/>
        <v>0.08539688322</v>
      </c>
      <c r="F8745" s="8"/>
    </row>
    <row r="8746">
      <c r="A8746" s="10">
        <v>44834.333333333336</v>
      </c>
      <c r="B8746" s="11">
        <v>258.87</v>
      </c>
      <c r="C8746" s="11">
        <v>235.91119</v>
      </c>
      <c r="D8746" s="11">
        <v>0.0973197159490399</v>
      </c>
      <c r="E8746" s="8">
        <f t="shared" si="1"/>
        <v>0.08452389632</v>
      </c>
      <c r="F8746" s="8"/>
    </row>
    <row r="8747">
      <c r="A8747" s="10">
        <v>44834.375</v>
      </c>
      <c r="B8747" s="11">
        <v>263.14</v>
      </c>
      <c r="C8747" s="11">
        <v>238.40649</v>
      </c>
      <c r="D8747" s="11">
        <v>0.103745120361446</v>
      </c>
      <c r="E8747" s="8">
        <f t="shared" si="1"/>
        <v>0.08551087119</v>
      </c>
      <c r="F8747" s="8"/>
    </row>
    <row r="8748">
      <c r="A8748" s="10">
        <v>44834.416666666664</v>
      </c>
      <c r="B8748" s="11">
        <v>274.22</v>
      </c>
      <c r="C8748" s="11">
        <v>245.95041</v>
      </c>
      <c r="D8748" s="11">
        <v>0.114940202783154</v>
      </c>
      <c r="E8748" s="8">
        <f t="shared" si="1"/>
        <v>0.0883664578</v>
      </c>
      <c r="F8748" s="8"/>
    </row>
    <row r="8749">
      <c r="A8749" s="10">
        <v>44834.458333333336</v>
      </c>
      <c r="B8749" s="11">
        <v>290.75</v>
      </c>
      <c r="C8749" s="11">
        <v>257.06854</v>
      </c>
      <c r="D8749" s="11">
        <v>0.131021322173456</v>
      </c>
      <c r="E8749" s="8">
        <f t="shared" si="1"/>
        <v>0.09299264891</v>
      </c>
      <c r="F8749" s="8"/>
    </row>
    <row r="8750">
      <c r="A8750" s="10">
        <v>44834.5</v>
      </c>
      <c r="B8750" s="11">
        <v>311.53</v>
      </c>
      <c r="C8750" s="11">
        <v>267.0274</v>
      </c>
      <c r="D8750" s="11">
        <v>0.16665930162972</v>
      </c>
      <c r="E8750" s="8">
        <f t="shared" si="1"/>
        <v>0.09923674824</v>
      </c>
      <c r="F8750" s="8"/>
    </row>
    <row r="8751">
      <c r="A8751" s="10">
        <v>44834.541666666664</v>
      </c>
      <c r="B8751" s="11">
        <v>331.22</v>
      </c>
      <c r="C8751" s="11">
        <v>271.67064</v>
      </c>
      <c r="D8751" s="11">
        <v>0.219196892236864</v>
      </c>
      <c r="E8751" s="8">
        <f t="shared" si="1"/>
        <v>0.1069833673</v>
      </c>
      <c r="F8751" s="8"/>
    </row>
    <row r="8752">
      <c r="A8752" s="10">
        <v>44834.583333333336</v>
      </c>
      <c r="B8752" s="11">
        <v>309.42</v>
      </c>
      <c r="C8752" s="11">
        <v>270.83104</v>
      </c>
      <c r="D8752" s="11">
        <v>0.142483520352763</v>
      </c>
      <c r="E8752" s="8">
        <f t="shared" si="1"/>
        <v>0.1104634213</v>
      </c>
      <c r="F8752" s="8"/>
    </row>
    <row r="8753">
      <c r="A8753" s="10">
        <v>44834.625</v>
      </c>
      <c r="B8753" s="11">
        <v>288.46</v>
      </c>
      <c r="C8753" s="11">
        <v>269.19532</v>
      </c>
      <c r="D8753" s="11">
        <v>0.0715639484371422</v>
      </c>
      <c r="E8753" s="8">
        <f t="shared" si="1"/>
        <v>0.1073810495</v>
      </c>
      <c r="F8753" s="8"/>
    </row>
    <row r="8754">
      <c r="A8754" s="10">
        <v>44834.666666666664</v>
      </c>
      <c r="B8754" s="11">
        <v>295.52</v>
      </c>
      <c r="C8754" s="11">
        <v>267.08623</v>
      </c>
      <c r="D8754" s="11">
        <v>0.106459138683413</v>
      </c>
      <c r="E8754" s="8">
        <f t="shared" si="1"/>
        <v>0.1052844923</v>
      </c>
      <c r="F8754" s="8"/>
    </row>
    <row r="8755">
      <c r="A8755" s="10">
        <v>44834.708333333336</v>
      </c>
      <c r="B8755" s="11">
        <v>301.19</v>
      </c>
      <c r="C8755" s="11">
        <v>266.6167</v>
      </c>
      <c r="D8755" s="11">
        <v>0.129674172698109</v>
      </c>
      <c r="E8755" s="8">
        <f t="shared" si="1"/>
        <v>0.105056934</v>
      </c>
      <c r="F8755" s="8"/>
    </row>
    <row r="8756">
      <c r="A8756" s="10">
        <v>44834.75</v>
      </c>
      <c r="B8756" s="11">
        <v>304.46</v>
      </c>
      <c r="C8756" s="11">
        <v>267.77741</v>
      </c>
      <c r="D8756" s="11">
        <v>0.136989113458077</v>
      </c>
      <c r="E8756" s="8">
        <f t="shared" si="1"/>
        <v>0.1071529283</v>
      </c>
      <c r="F8756" s="8"/>
    </row>
    <row r="8757">
      <c r="A8757" s="10">
        <v>44834.791666666664</v>
      </c>
      <c r="B8757" s="11">
        <v>309.36</v>
      </c>
      <c r="C8757" s="11">
        <v>267.86825</v>
      </c>
      <c r="D8757" s="11">
        <v>0.154896110307959</v>
      </c>
      <c r="E8757" s="8">
        <f t="shared" si="1"/>
        <v>0.1108702029</v>
      </c>
      <c r="F8757" s="8"/>
    </row>
    <row r="8758">
      <c r="A8758" s="10">
        <v>44834.833333333336</v>
      </c>
      <c r="B8758" s="11">
        <v>310.96</v>
      </c>
      <c r="C8758" s="11">
        <v>267.04992</v>
      </c>
      <c r="D8758" s="11">
        <v>0.164426486253955</v>
      </c>
      <c r="E8758" s="8">
        <f t="shared" si="1"/>
        <v>0.1164467102</v>
      </c>
      <c r="F8758" s="8"/>
    </row>
    <row r="8759">
      <c r="A8759" s="10">
        <v>44834.875</v>
      </c>
      <c r="B8759" s="11">
        <v>310.11</v>
      </c>
      <c r="C8759" s="11">
        <v>268.30173</v>
      </c>
      <c r="D8759" s="11">
        <v>0.155825569965575</v>
      </c>
      <c r="E8759" s="8">
        <f t="shared" si="1"/>
        <v>0.122899068</v>
      </c>
      <c r="F8759" s="8"/>
    </row>
    <row r="8760">
      <c r="A8760" s="10">
        <v>44834.916666666664</v>
      </c>
      <c r="B8760" s="11">
        <v>302.35</v>
      </c>
      <c r="C8760" s="11">
        <v>273.08155</v>
      </c>
      <c r="D8760" s="11">
        <v>0.107178423441642</v>
      </c>
      <c r="E8760" s="8">
        <f t="shared" si="1"/>
        <v>0.1263109338</v>
      </c>
      <c r="F8760" s="8"/>
    </row>
    <row r="8761">
      <c r="A8761" s="10">
        <v>44834.958333333336</v>
      </c>
      <c r="B8761" s="11">
        <v>304.64</v>
      </c>
      <c r="C8761" s="11">
        <v>280.62128</v>
      </c>
      <c r="D8761" s="11">
        <v>0.0855912281491979</v>
      </c>
      <c r="E8761" s="8">
        <f t="shared" si="1"/>
        <v>0.1292410464</v>
      </c>
      <c r="F8761" s="8"/>
    </row>
    <row r="8762">
      <c r="A8762" s="10">
        <v>44835.0</v>
      </c>
      <c r="B8762" s="11">
        <v>327.9</v>
      </c>
      <c r="C8762" s="11">
        <v>321.62625</v>
      </c>
      <c r="D8762" s="11">
        <v>0.0195063369361174</v>
      </c>
      <c r="E8762" s="8">
        <f t="shared" si="1"/>
        <v>0.1273620802</v>
      </c>
      <c r="F8762" s="8"/>
    </row>
    <row r="8763">
      <c r="A8763" s="10">
        <v>44835.041666666664</v>
      </c>
      <c r="B8763" s="11">
        <v>347.63</v>
      </c>
      <c r="C8763" s="11">
        <v>313.45463</v>
      </c>
      <c r="D8763" s="11">
        <v>0.109028123144966</v>
      </c>
      <c r="E8763" s="8">
        <f t="shared" si="1"/>
        <v>0.1253231484</v>
      </c>
      <c r="F8763" s="8"/>
    </row>
    <row r="8764">
      <c r="A8764" s="10">
        <v>44835.083333333336</v>
      </c>
      <c r="B8764" s="11">
        <v>317.21</v>
      </c>
      <c r="C8764" s="11">
        <v>298.97856</v>
      </c>
      <c r="D8764" s="11">
        <v>0.0609790882663959</v>
      </c>
      <c r="E8764" s="8">
        <f t="shared" si="1"/>
        <v>0.122379565</v>
      </c>
      <c r="F8764" s="8"/>
    </row>
    <row r="8765">
      <c r="A8765" s="10">
        <v>44835.125</v>
      </c>
      <c r="B8765" s="11">
        <v>285.94</v>
      </c>
      <c r="C8765" s="11">
        <v>281.52171</v>
      </c>
      <c r="D8765" s="11">
        <v>0.0156943135930796</v>
      </c>
      <c r="E8765" s="8">
        <f t="shared" si="1"/>
        <v>0.1175303387</v>
      </c>
      <c r="F8765" s="8"/>
    </row>
    <row r="8766">
      <c r="A8766" s="10">
        <v>44835.166666666664</v>
      </c>
      <c r="B8766" s="11">
        <v>264.56</v>
      </c>
      <c r="C8766" s="11">
        <v>265.17602</v>
      </c>
      <c r="D8766" s="11">
        <v>0.00232306073528063</v>
      </c>
      <c r="E8766" s="8">
        <f t="shared" si="1"/>
        <v>0.1110268712</v>
      </c>
      <c r="F8766" s="8"/>
    </row>
    <row r="8767">
      <c r="A8767" s="10">
        <v>44835.208333333336</v>
      </c>
      <c r="B8767" s="11">
        <v>248.38</v>
      </c>
      <c r="C8767" s="11">
        <v>253.31084</v>
      </c>
      <c r="D8767" s="11">
        <v>0.0194655704430178</v>
      </c>
      <c r="E8767" s="8">
        <f t="shared" si="1"/>
        <v>0.1051471025</v>
      </c>
      <c r="F8767" s="8"/>
    </row>
    <row r="8768">
      <c r="A8768" s="10">
        <v>44835.25</v>
      </c>
      <c r="B8768" s="11">
        <v>237.72</v>
      </c>
      <c r="C8768" s="11">
        <v>246.5603</v>
      </c>
      <c r="D8768" s="11">
        <v>0.0358545151023908</v>
      </c>
      <c r="E8768" s="8">
        <f t="shared" si="1"/>
        <v>0.102108049</v>
      </c>
      <c r="F8768" s="8"/>
    </row>
    <row r="8769">
      <c r="A8769" s="10">
        <v>44835.291666666664</v>
      </c>
      <c r="B8769" s="11">
        <v>232.14</v>
      </c>
      <c r="C8769" s="11">
        <v>242.66772</v>
      </c>
      <c r="D8769" s="11">
        <v>0.0433832732264514</v>
      </c>
      <c r="E8769" s="8">
        <f t="shared" si="1"/>
        <v>0.09975852285</v>
      </c>
      <c r="F8769" s="8"/>
    </row>
    <row r="8770">
      <c r="A8770" s="10">
        <v>44835.333333333336</v>
      </c>
      <c r="B8770" s="11">
        <v>238.58</v>
      </c>
      <c r="C8770" s="11">
        <v>241.78289</v>
      </c>
      <c r="D8770" s="11">
        <v>0.0132469671447801</v>
      </c>
      <c r="E8770" s="8">
        <f t="shared" si="1"/>
        <v>0.09625549165</v>
      </c>
      <c r="F8770" s="8"/>
    </row>
    <row r="8771">
      <c r="A8771" s="10">
        <v>44835.375</v>
      </c>
      <c r="B8771" s="11">
        <v>248.75</v>
      </c>
      <c r="C8771" s="11">
        <v>244.52332</v>
      </c>
      <c r="D8771" s="11">
        <v>0.0172853861136843</v>
      </c>
      <c r="E8771" s="8">
        <f t="shared" si="1"/>
        <v>0.09265300272</v>
      </c>
      <c r="F8771" s="8"/>
    </row>
    <row r="8772">
      <c r="A8772" s="10">
        <v>44835.416666666664</v>
      </c>
      <c r="B8772" s="11">
        <v>258.21</v>
      </c>
      <c r="C8772" s="11">
        <v>250.53948</v>
      </c>
      <c r="D8772" s="11">
        <v>0.0306160130930262</v>
      </c>
      <c r="E8772" s="8">
        <f t="shared" si="1"/>
        <v>0.08913949482</v>
      </c>
      <c r="F8772" s="8"/>
    </row>
    <row r="8773">
      <c r="A8773" s="10">
        <v>44835.458333333336</v>
      </c>
      <c r="B8773" s="11">
        <v>268.32</v>
      </c>
      <c r="C8773" s="11">
        <v>258.96777</v>
      </c>
      <c r="D8773" s="11">
        <v>0.0361134901072825</v>
      </c>
      <c r="E8773" s="8">
        <f t="shared" si="1"/>
        <v>0.08518500181</v>
      </c>
      <c r="F8773" s="8"/>
    </row>
    <row r="8774">
      <c r="A8774" s="10">
        <v>44835.5</v>
      </c>
      <c r="B8774" s="11">
        <v>286.8</v>
      </c>
      <c r="C8774" s="11">
        <v>266.81955</v>
      </c>
      <c r="D8774" s="11">
        <v>0.0748837557068064</v>
      </c>
      <c r="E8774" s="8">
        <f t="shared" si="1"/>
        <v>0.08136102073</v>
      </c>
      <c r="F8774" s="8"/>
    </row>
    <row r="8775">
      <c r="A8775" s="10">
        <v>44835.541666666664</v>
      </c>
      <c r="B8775" s="11">
        <v>304.52</v>
      </c>
      <c r="C8775" s="11">
        <v>271.96402</v>
      </c>
      <c r="D8775" s="11">
        <v>0.11970693770448</v>
      </c>
      <c r="E8775" s="8">
        <f t="shared" si="1"/>
        <v>0.07721560596</v>
      </c>
      <c r="F8775" s="8"/>
    </row>
    <row r="8776">
      <c r="A8776" s="10">
        <v>44835.583333333336</v>
      </c>
      <c r="B8776" s="11">
        <v>282.35</v>
      </c>
      <c r="C8776" s="11">
        <v>274.82347</v>
      </c>
      <c r="D8776" s="11">
        <v>0.0273867803212005</v>
      </c>
      <c r="E8776" s="8">
        <f t="shared" si="1"/>
        <v>0.07241990846</v>
      </c>
      <c r="F8776" s="8"/>
    </row>
    <row r="8777">
      <c r="A8777" s="10">
        <v>44835.625</v>
      </c>
      <c r="B8777" s="11">
        <v>267.5</v>
      </c>
      <c r="C8777" s="11">
        <v>278.09925</v>
      </c>
      <c r="D8777" s="11">
        <v>0.0381131916033573</v>
      </c>
      <c r="E8777" s="8">
        <f t="shared" si="1"/>
        <v>0.07102612693</v>
      </c>
      <c r="F8777" s="8"/>
    </row>
    <row r="8778">
      <c r="A8778" s="10">
        <v>44835.666666666664</v>
      </c>
      <c r="B8778" s="11">
        <v>270.01</v>
      </c>
      <c r="C8778" s="11">
        <v>281.28497</v>
      </c>
      <c r="D8778" s="11">
        <v>0.0400837982918177</v>
      </c>
      <c r="E8778" s="8">
        <f t="shared" si="1"/>
        <v>0.06826048774</v>
      </c>
      <c r="F8778" s="8"/>
    </row>
    <row r="8779">
      <c r="A8779" s="10">
        <v>44835.708333333336</v>
      </c>
      <c r="B8779" s="11">
        <v>282.07</v>
      </c>
      <c r="C8779" s="11">
        <v>286.46208</v>
      </c>
      <c r="D8779" s="11">
        <v>0.0153321514666095</v>
      </c>
      <c r="E8779" s="8">
        <f t="shared" si="1"/>
        <v>0.06349623686</v>
      </c>
      <c r="F8779" s="8"/>
    </row>
    <row r="8780">
      <c r="A8780" s="10">
        <v>44835.75</v>
      </c>
      <c r="B8780" s="11">
        <v>293.13</v>
      </c>
      <c r="C8780" s="11">
        <v>292.52453</v>
      </c>
      <c r="D8780" s="11">
        <v>0.00206980932505034</v>
      </c>
      <c r="E8780" s="8">
        <f t="shared" si="1"/>
        <v>0.05787459919</v>
      </c>
      <c r="F8780" s="8"/>
    </row>
    <row r="8781">
      <c r="A8781" s="10">
        <v>44835.791666666664</v>
      </c>
      <c r="B8781" s="11">
        <v>294.48</v>
      </c>
      <c r="C8781" s="11">
        <v>296.49307</v>
      </c>
      <c r="D8781" s="11">
        <v>0.00678960219879665</v>
      </c>
      <c r="E8781" s="8">
        <f t="shared" si="1"/>
        <v>0.05170349468</v>
      </c>
      <c r="F8781" s="8"/>
    </row>
    <row r="8782">
      <c r="A8782" s="10">
        <v>44835.833333333336</v>
      </c>
      <c r="B8782" s="11">
        <v>291.98</v>
      </c>
      <c r="C8782" s="11">
        <v>297.76407</v>
      </c>
      <c r="D8782" s="11">
        <v>0.0194250098744283</v>
      </c>
      <c r="E8782" s="8">
        <f t="shared" si="1"/>
        <v>0.0456617665</v>
      </c>
      <c r="F8782" s="8"/>
    </row>
    <row r="8783">
      <c r="A8783" s="10">
        <v>44835.875</v>
      </c>
      <c r="B8783" s="11">
        <v>292.34</v>
      </c>
      <c r="C8783" s="11">
        <v>298.56136</v>
      </c>
      <c r="D8783" s="11">
        <v>0.0208377936113367</v>
      </c>
      <c r="E8783" s="8">
        <f t="shared" si="1"/>
        <v>0.04003727582</v>
      </c>
      <c r="F8783" s="8"/>
    </row>
    <row r="8784">
      <c r="A8784" s="10">
        <v>44835.916666666664</v>
      </c>
      <c r="B8784" s="11">
        <v>295.73</v>
      </c>
      <c r="C8784" s="11">
        <v>300.18539</v>
      </c>
      <c r="D8784" s="11">
        <v>0.0148421280595966</v>
      </c>
      <c r="E8784" s="8">
        <f t="shared" si="1"/>
        <v>0.03618993018</v>
      </c>
      <c r="F8784" s="8"/>
    </row>
    <row r="8785">
      <c r="A8785" s="10">
        <v>44835.958333333336</v>
      </c>
      <c r="B8785" s="11">
        <v>303.68</v>
      </c>
      <c r="C8785" s="11">
        <v>302.79868</v>
      </c>
      <c r="D8785" s="11">
        <v>0.00291058071983674</v>
      </c>
      <c r="E8785" s="8">
        <f t="shared" si="1"/>
        <v>0.0327449032</v>
      </c>
      <c r="F8785" s="8"/>
    </row>
    <row r="8786">
      <c r="A8786" s="10">
        <v>44836.0</v>
      </c>
      <c r="B8786" s="11">
        <v>338.78</v>
      </c>
      <c r="C8786" s="11">
        <v>329.43372</v>
      </c>
      <c r="D8786" s="11">
        <v>0.0283707448041444</v>
      </c>
      <c r="E8786" s="8">
        <f t="shared" si="1"/>
        <v>0.03311425353</v>
      </c>
      <c r="F8786" s="8"/>
    </row>
    <row r="8787">
      <c r="A8787" s="10">
        <v>44836.041666666664</v>
      </c>
      <c r="B8787" s="11">
        <v>345.34</v>
      </c>
      <c r="C8787" s="11">
        <v>330.62096</v>
      </c>
      <c r="D8787" s="11">
        <v>0.0445193795335902</v>
      </c>
      <c r="E8787" s="8">
        <f t="shared" si="1"/>
        <v>0.03042638921</v>
      </c>
      <c r="F8787" s="8"/>
    </row>
    <row r="8788">
      <c r="A8788" s="10">
        <v>44836.083333333336</v>
      </c>
      <c r="B8788" s="11">
        <v>315.14</v>
      </c>
      <c r="C8788" s="11">
        <v>326.13205</v>
      </c>
      <c r="D8788" s="11">
        <v>0.033704292479074</v>
      </c>
      <c r="E8788" s="8">
        <f t="shared" si="1"/>
        <v>0.02928993939</v>
      </c>
      <c r="F8788" s="8"/>
    </row>
    <row r="8789">
      <c r="A8789" s="10">
        <v>44836.125</v>
      </c>
      <c r="B8789" s="11">
        <v>290.72</v>
      </c>
      <c r="C8789" s="11">
        <v>317.50031</v>
      </c>
      <c r="D8789" s="11">
        <v>0.0843473507159724</v>
      </c>
      <c r="E8789" s="8">
        <f t="shared" si="1"/>
        <v>0.0321504826</v>
      </c>
      <c r="F8789" s="8"/>
    </row>
    <row r="8790">
      <c r="A8790" s="10">
        <v>44836.166666666664</v>
      </c>
      <c r="B8790" s="11">
        <v>275.14</v>
      </c>
      <c r="C8790" s="11">
        <v>306.00219</v>
      </c>
      <c r="D8790" s="11">
        <v>0.100856108252035</v>
      </c>
      <c r="E8790" s="8">
        <f t="shared" si="1"/>
        <v>0.03625602625</v>
      </c>
      <c r="F8790" s="8"/>
    </row>
    <row r="8791">
      <c r="A8791" s="10">
        <v>44836.208333333336</v>
      </c>
      <c r="B8791" s="11">
        <v>266.06</v>
      </c>
      <c r="C8791" s="11">
        <v>294.32126</v>
      </c>
      <c r="D8791" s="11">
        <v>0.0960218096375368</v>
      </c>
      <c r="E8791" s="8">
        <f t="shared" si="1"/>
        <v>0.03944586955</v>
      </c>
      <c r="F8791" s="8"/>
    </row>
    <row r="8792">
      <c r="A8792" s="10">
        <v>44836.25</v>
      </c>
      <c r="B8792" s="11">
        <v>259.61</v>
      </c>
      <c r="C8792" s="11">
        <v>286.14192</v>
      </c>
      <c r="D8792" s="11">
        <v>0.0927229397216598</v>
      </c>
      <c r="E8792" s="8">
        <f t="shared" si="1"/>
        <v>0.04181538724</v>
      </c>
      <c r="F8792" s="8"/>
    </row>
    <row r="8793">
      <c r="A8793" s="10">
        <v>44836.291666666664</v>
      </c>
      <c r="B8793" s="11">
        <v>259.65</v>
      </c>
      <c r="C8793" s="11">
        <v>282.73205</v>
      </c>
      <c r="D8793" s="11">
        <v>0.081639311850213</v>
      </c>
      <c r="E8793" s="8">
        <f t="shared" si="1"/>
        <v>0.04340938885</v>
      </c>
      <c r="F8793" s="8"/>
    </row>
    <row r="8794">
      <c r="A8794" s="10">
        <v>44836.333333333336</v>
      </c>
      <c r="B8794" s="11">
        <v>268.12</v>
      </c>
      <c r="C8794" s="11">
        <v>283.52862</v>
      </c>
      <c r="D8794" s="11">
        <v>0.0543459069493583</v>
      </c>
      <c r="E8794" s="8">
        <f t="shared" si="1"/>
        <v>0.04512184467</v>
      </c>
      <c r="F8794" s="8"/>
    </row>
    <row r="8795">
      <c r="A8795" s="10">
        <v>44836.375</v>
      </c>
      <c r="B8795" s="11">
        <v>281.5</v>
      </c>
      <c r="C8795" s="11">
        <v>287.96891</v>
      </c>
      <c r="D8795" s="11">
        <v>0.0224639180667107</v>
      </c>
      <c r="E8795" s="8">
        <f t="shared" si="1"/>
        <v>0.04533761684</v>
      </c>
      <c r="F8795" s="8"/>
    </row>
    <row r="8796">
      <c r="A8796" s="10">
        <v>44836.416666666664</v>
      </c>
      <c r="B8796" s="11">
        <v>298.14</v>
      </c>
      <c r="C8796" s="11">
        <v>296.52892</v>
      </c>
      <c r="D8796" s="11">
        <v>0.00543312942292427</v>
      </c>
      <c r="E8796" s="8">
        <f t="shared" si="1"/>
        <v>0.04428833002</v>
      </c>
      <c r="F8796" s="8"/>
    </row>
    <row r="8797">
      <c r="A8797" s="10">
        <v>44836.458333333336</v>
      </c>
      <c r="B8797" s="11">
        <v>317.05</v>
      </c>
      <c r="C8797" s="11">
        <v>308.46048</v>
      </c>
      <c r="D8797" s="11">
        <v>0.027846419742328</v>
      </c>
      <c r="E8797" s="8">
        <f t="shared" si="1"/>
        <v>0.04394386875</v>
      </c>
      <c r="F8797" s="8"/>
    </row>
    <row r="8798">
      <c r="A8798" s="10">
        <v>44836.5</v>
      </c>
      <c r="B8798" s="11">
        <v>339.97</v>
      </c>
      <c r="C8798" s="11">
        <v>319.41891</v>
      </c>
      <c r="D8798" s="11">
        <v>0.0643389898237397</v>
      </c>
      <c r="E8798" s="8">
        <f t="shared" si="1"/>
        <v>0.04350450351</v>
      </c>
      <c r="F8798" s="8"/>
    </row>
    <row r="8799">
      <c r="A8799" s="10">
        <v>44836.541666666664</v>
      </c>
      <c r="B8799" s="11">
        <v>352.98</v>
      </c>
      <c r="C8799" s="11">
        <v>326.09824</v>
      </c>
      <c r="D8799" s="11">
        <v>0.0824345448782552</v>
      </c>
      <c r="E8799" s="8">
        <f t="shared" si="1"/>
        <v>0.04195148714</v>
      </c>
      <c r="F8799" s="8"/>
    </row>
    <row r="8800">
      <c r="A8800" s="10">
        <v>44836.583333333336</v>
      </c>
      <c r="B8800" s="11">
        <v>324.75</v>
      </c>
      <c r="C8800" s="11">
        <v>328.88047</v>
      </c>
      <c r="D8800" s="11">
        <v>0.0125591829761128</v>
      </c>
      <c r="E8800" s="8">
        <f t="shared" si="1"/>
        <v>0.04133367058</v>
      </c>
      <c r="F8800" s="8"/>
    </row>
    <row r="8801">
      <c r="A8801" s="10">
        <v>44836.625</v>
      </c>
      <c r="B8801" s="11">
        <v>296.44</v>
      </c>
      <c r="C8801" s="11">
        <v>330.06004</v>
      </c>
      <c r="D8801" s="11">
        <v>0.10186037667571</v>
      </c>
      <c r="E8801" s="8">
        <f t="shared" si="1"/>
        <v>0.04398980329</v>
      </c>
      <c r="F8801" s="8"/>
    </row>
    <row r="8802">
      <c r="A8802" s="10">
        <v>44836.666666666664</v>
      </c>
      <c r="B8802" s="11">
        <v>291.65</v>
      </c>
      <c r="C8802" s="11">
        <v>328.24134</v>
      </c>
      <c r="D8802" s="11">
        <v>0.111476939498236</v>
      </c>
      <c r="E8802" s="8">
        <f t="shared" si="1"/>
        <v>0.04696451751</v>
      </c>
      <c r="F8802" s="8"/>
    </row>
    <row r="8803">
      <c r="A8803" s="10">
        <v>44836.708333333336</v>
      </c>
      <c r="B8803" s="11">
        <v>296.43</v>
      </c>
      <c r="C8803" s="11">
        <v>324.59954</v>
      </c>
      <c r="D8803" s="11">
        <v>0.0867824396793661</v>
      </c>
      <c r="E8803" s="8">
        <f t="shared" si="1"/>
        <v>0.04994161285</v>
      </c>
      <c r="F8803" s="8"/>
    </row>
    <row r="8804">
      <c r="A8804" s="10">
        <v>44836.75</v>
      </c>
      <c r="B8804" s="11">
        <v>308.11</v>
      </c>
      <c r="C8804" s="11">
        <v>319.39004</v>
      </c>
      <c r="D8804" s="11">
        <v>0.0353174444638285</v>
      </c>
      <c r="E8804" s="8">
        <f t="shared" si="1"/>
        <v>0.05132693098</v>
      </c>
      <c r="F8804" s="8"/>
    </row>
    <row r="8805">
      <c r="A8805" s="10">
        <v>44836.791666666664</v>
      </c>
      <c r="B8805" s="11">
        <v>308.78</v>
      </c>
      <c r="C8805" s="11">
        <v>313.95441</v>
      </c>
      <c r="D8805" s="11">
        <v>0.0164814056919921</v>
      </c>
      <c r="E8805" s="8">
        <f t="shared" si="1"/>
        <v>0.05173075613</v>
      </c>
      <c r="F8805" s="8"/>
    </row>
    <row r="8806">
      <c r="A8806" s="10">
        <v>44836.833333333336</v>
      </c>
      <c r="B8806" s="11">
        <v>314.16</v>
      </c>
      <c r="C8806" s="11">
        <v>310.66971</v>
      </c>
      <c r="D8806" s="11">
        <v>0.0112347289988458</v>
      </c>
      <c r="E8806" s="8">
        <f t="shared" si="1"/>
        <v>0.05138949443</v>
      </c>
      <c r="F8806" s="8"/>
    </row>
    <row r="8807">
      <c r="A8807" s="10">
        <v>44836.875</v>
      </c>
      <c r="B8807" s="11">
        <v>319.84</v>
      </c>
      <c r="C8807" s="11">
        <v>310.8081</v>
      </c>
      <c r="D8807" s="11">
        <v>0.029059409970332</v>
      </c>
      <c r="E8807" s="8">
        <f t="shared" si="1"/>
        <v>0.05173206178</v>
      </c>
      <c r="F8807" s="8"/>
    </row>
    <row r="8808">
      <c r="A8808" s="10">
        <v>44836.916666666664</v>
      </c>
      <c r="B8808" s="11">
        <v>328.57</v>
      </c>
      <c r="C8808" s="11">
        <v>314.98452</v>
      </c>
      <c r="D8808" s="11">
        <v>0.0431306274987736</v>
      </c>
      <c r="E8808" s="8">
        <f t="shared" si="1"/>
        <v>0.05291074925</v>
      </c>
      <c r="F8808" s="8"/>
    </row>
    <row r="8809">
      <c r="A8809" s="10">
        <v>44836.958333333336</v>
      </c>
      <c r="B8809" s="11">
        <v>329.8</v>
      </c>
      <c r="C8809" s="11">
        <v>322.27816</v>
      </c>
      <c r="D8809" s="11">
        <v>0.0233395896265511</v>
      </c>
      <c r="E8809" s="8">
        <f t="shared" si="1"/>
        <v>0.05376195796</v>
      </c>
      <c r="F8809" s="8"/>
    </row>
    <row r="8810">
      <c r="A8810" s="10">
        <v>44837.0</v>
      </c>
      <c r="B8810" s="11">
        <v>358.34</v>
      </c>
      <c r="C8810" s="11">
        <v>349.7138</v>
      </c>
      <c r="D8810" s="11">
        <v>0.0246664558275938</v>
      </c>
      <c r="E8810" s="8">
        <f t="shared" si="1"/>
        <v>0.05360761258</v>
      </c>
      <c r="F8810" s="8"/>
    </row>
    <row r="8811">
      <c r="A8811" s="10">
        <v>44837.041666666664</v>
      </c>
      <c r="B8811" s="11">
        <v>369.25</v>
      </c>
      <c r="C8811" s="11">
        <v>347.30294</v>
      </c>
      <c r="D8811" s="11">
        <v>0.0631928425368354</v>
      </c>
      <c r="E8811" s="8">
        <f t="shared" si="1"/>
        <v>0.05438567354</v>
      </c>
      <c r="F8811" s="8"/>
    </row>
    <row r="8812">
      <c r="A8812" s="10">
        <v>44837.083333333336</v>
      </c>
      <c r="B8812" s="11">
        <v>339.9</v>
      </c>
      <c r="C8812" s="11">
        <v>340.77345</v>
      </c>
      <c r="D8812" s="11">
        <v>0.00256313982207254</v>
      </c>
      <c r="E8812" s="8">
        <f t="shared" si="1"/>
        <v>0.05308812551</v>
      </c>
      <c r="F8812" s="8"/>
    </row>
    <row r="8813">
      <c r="A8813" s="10">
        <v>44837.125</v>
      </c>
      <c r="B8813" s="11">
        <v>316.03</v>
      </c>
      <c r="C8813" s="11">
        <v>332.01494</v>
      </c>
      <c r="D8813" s="11">
        <v>0.0481452431026147</v>
      </c>
      <c r="E8813" s="8">
        <f t="shared" si="1"/>
        <v>0.05157970436</v>
      </c>
      <c r="F8813" s="8"/>
    </row>
    <row r="8814">
      <c r="A8814" s="10">
        <v>44837.166666666664</v>
      </c>
      <c r="B8814" s="11">
        <v>299.18</v>
      </c>
      <c r="C8814" s="11">
        <v>322.81073</v>
      </c>
      <c r="D8814" s="11">
        <v>0.073203049972967</v>
      </c>
      <c r="E8814" s="8">
        <f t="shared" si="1"/>
        <v>0.0504274936</v>
      </c>
      <c r="F8814" s="8"/>
    </row>
    <row r="8815">
      <c r="A8815" s="10">
        <v>44837.208333333336</v>
      </c>
      <c r="B8815" s="11">
        <v>286.01</v>
      </c>
      <c r="C8815" s="11">
        <v>314.84631</v>
      </c>
      <c r="D8815" s="11">
        <v>0.0915885277486657</v>
      </c>
      <c r="E8815" s="8">
        <f t="shared" si="1"/>
        <v>0.05024277352</v>
      </c>
      <c r="F8815" s="8"/>
    </row>
    <row r="8816">
      <c r="A8816" s="10">
        <v>44837.25</v>
      </c>
      <c r="B8816" s="11">
        <v>279.24</v>
      </c>
      <c r="C8816" s="11">
        <v>309.39931</v>
      </c>
      <c r="D8816" s="11">
        <v>0.0974769788594551</v>
      </c>
      <c r="E8816" s="8">
        <f t="shared" si="1"/>
        <v>0.05044085849</v>
      </c>
      <c r="F8816" s="8"/>
    </row>
    <row r="8817">
      <c r="A8817" s="10">
        <v>44837.291666666664</v>
      </c>
      <c r="B8817" s="11">
        <v>273.91</v>
      </c>
      <c r="C8817" s="11">
        <v>306.72255</v>
      </c>
      <c r="D8817" s="11">
        <v>0.106977951246166</v>
      </c>
      <c r="E8817" s="8">
        <f t="shared" si="1"/>
        <v>0.05149663513</v>
      </c>
      <c r="F8817" s="8"/>
    </row>
    <row r="8818">
      <c r="A8818" s="10">
        <v>44837.333333333336</v>
      </c>
      <c r="B8818" s="11">
        <v>284.79</v>
      </c>
      <c r="C8818" s="11">
        <v>307.04115</v>
      </c>
      <c r="D8818" s="11">
        <v>0.072469602201529</v>
      </c>
      <c r="E8818" s="8">
        <f t="shared" si="1"/>
        <v>0.0522517891</v>
      </c>
      <c r="F8818" s="8"/>
    </row>
    <row r="8819">
      <c r="A8819" s="10">
        <v>44837.375</v>
      </c>
      <c r="B8819" s="11">
        <v>307.37</v>
      </c>
      <c r="C8819" s="11">
        <v>310.66425</v>
      </c>
      <c r="D8819" s="11">
        <v>0.0106038915002288</v>
      </c>
      <c r="E8819" s="8">
        <f t="shared" si="1"/>
        <v>0.05175762132</v>
      </c>
      <c r="F8819" s="8"/>
    </row>
    <row r="8820">
      <c r="A8820" s="10">
        <v>44837.416666666664</v>
      </c>
      <c r="B8820" s="11">
        <v>327.27</v>
      </c>
      <c r="C8820" s="11">
        <v>318.19036</v>
      </c>
      <c r="D8820" s="11">
        <v>0.0285352453795268</v>
      </c>
      <c r="E8820" s="8">
        <f t="shared" si="1"/>
        <v>0.05272020949</v>
      </c>
      <c r="F8820" s="8"/>
    </row>
    <row r="8821">
      <c r="A8821" s="10">
        <v>44837.458333333336</v>
      </c>
      <c r="B8821" s="11">
        <v>342.43</v>
      </c>
      <c r="C8821" s="11">
        <v>328.71784</v>
      </c>
      <c r="D8821" s="11">
        <v>0.0417140730786013</v>
      </c>
      <c r="E8821" s="8">
        <f t="shared" si="1"/>
        <v>0.05329802838</v>
      </c>
      <c r="F8821" s="8"/>
    </row>
    <row r="8822">
      <c r="A8822" s="10">
        <v>44837.5</v>
      </c>
      <c r="B8822" s="11">
        <v>358.21</v>
      </c>
      <c r="C8822" s="11">
        <v>337.70065</v>
      </c>
      <c r="D8822" s="11">
        <v>0.0607323379448632</v>
      </c>
      <c r="E8822" s="8">
        <f t="shared" si="1"/>
        <v>0.05314775122</v>
      </c>
      <c r="F8822" s="8"/>
    </row>
    <row r="8823">
      <c r="A8823" s="10">
        <v>44837.541666666664</v>
      </c>
      <c r="B8823" s="11">
        <v>361.67</v>
      </c>
      <c r="C8823" s="11">
        <v>342.99778</v>
      </c>
      <c r="D8823" s="11">
        <v>0.0544383115249318</v>
      </c>
      <c r="E8823" s="8">
        <f t="shared" si="1"/>
        <v>0.05198124149</v>
      </c>
      <c r="F8823" s="8"/>
    </row>
    <row r="8824">
      <c r="A8824" s="10">
        <v>44837.583333333336</v>
      </c>
      <c r="B8824" s="11">
        <v>334.08</v>
      </c>
      <c r="C8824" s="11">
        <v>345.92595</v>
      </c>
      <c r="D8824" s="11">
        <v>0.034244178559024</v>
      </c>
      <c r="E8824" s="8">
        <f t="shared" si="1"/>
        <v>0.05288478298</v>
      </c>
      <c r="F8824" s="8"/>
    </row>
    <row r="8825">
      <c r="A8825" s="10">
        <v>44837.625</v>
      </c>
      <c r="B8825" s="11">
        <v>312.84</v>
      </c>
      <c r="C8825" s="11">
        <v>349.60119</v>
      </c>
      <c r="D8825" s="11">
        <v>0.10515178738379</v>
      </c>
      <c r="E8825" s="8">
        <f t="shared" si="1"/>
        <v>0.05302192509</v>
      </c>
      <c r="F8825" s="8"/>
    </row>
    <row r="8826">
      <c r="A8826" s="10">
        <v>44837.666666666664</v>
      </c>
      <c r="B8826" s="11">
        <v>294.81</v>
      </c>
      <c r="C8826" s="11">
        <v>352.53393</v>
      </c>
      <c r="D8826" s="11">
        <v>0.163740068934641</v>
      </c>
      <c r="E8826" s="8">
        <f t="shared" si="1"/>
        <v>0.05519955548</v>
      </c>
      <c r="F8826" s="8"/>
    </row>
    <row r="8827">
      <c r="A8827" s="10">
        <v>44837.708333333336</v>
      </c>
      <c r="B8827" s="11">
        <v>290.59</v>
      </c>
      <c r="C8827" s="11">
        <v>354.20798</v>
      </c>
      <c r="D8827" s="11">
        <v>0.179606286679368</v>
      </c>
      <c r="E8827" s="8">
        <f t="shared" si="1"/>
        <v>0.05906721577</v>
      </c>
      <c r="F8827" s="8"/>
    </row>
    <row r="8828">
      <c r="A8828" s="10">
        <v>44837.75</v>
      </c>
      <c r="B8828" s="11">
        <v>303.98</v>
      </c>
      <c r="C8828" s="11">
        <v>353.38709</v>
      </c>
      <c r="D8828" s="11">
        <v>0.13981011587039</v>
      </c>
      <c r="E8828" s="8">
        <f t="shared" si="1"/>
        <v>0.06342107708</v>
      </c>
      <c r="F8828" s="8"/>
    </row>
    <row r="8829">
      <c r="A8829" s="10">
        <v>44837.791666666664</v>
      </c>
      <c r="B8829" s="11">
        <v>307.98</v>
      </c>
      <c r="C8829" s="11">
        <v>350.64597</v>
      </c>
      <c r="D8829" s="11">
        <v>0.121678198668588</v>
      </c>
      <c r="E8829" s="8">
        <f t="shared" si="1"/>
        <v>0.06780427679</v>
      </c>
      <c r="F8829" s="8"/>
    </row>
    <row r="8830">
      <c r="A8830" s="10">
        <v>44837.833333333336</v>
      </c>
      <c r="B8830" s="11">
        <v>313.8</v>
      </c>
      <c r="C8830" s="11">
        <v>347.83283</v>
      </c>
      <c r="D8830" s="11">
        <v>0.0978424894510388</v>
      </c>
      <c r="E8830" s="8">
        <f t="shared" si="1"/>
        <v>0.07141293347</v>
      </c>
      <c r="F8830" s="8"/>
    </row>
    <row r="8831">
      <c r="A8831" s="10">
        <v>44837.875</v>
      </c>
      <c r="B8831" s="11">
        <v>316.72</v>
      </c>
      <c r="C8831" s="11">
        <v>346.52974</v>
      </c>
      <c r="D8831" s="11">
        <v>0.086023612287938</v>
      </c>
      <c r="E8831" s="8">
        <f t="shared" si="1"/>
        <v>0.0737864419</v>
      </c>
      <c r="F8831" s="8"/>
    </row>
    <row r="8832">
      <c r="A8832" s="10">
        <v>44837.916666666664</v>
      </c>
      <c r="B8832" s="11">
        <v>324.11</v>
      </c>
      <c r="C8832" s="11">
        <v>347.2945</v>
      </c>
      <c r="D8832" s="11">
        <v>0.0667574637663424</v>
      </c>
      <c r="E8832" s="8">
        <f t="shared" si="1"/>
        <v>0.07477089342</v>
      </c>
      <c r="F8832" s="8"/>
    </row>
    <row r="8833">
      <c r="A8833" s="10">
        <v>44837.958333333336</v>
      </c>
      <c r="B8833" s="11">
        <v>339.65</v>
      </c>
      <c r="C8833" s="11">
        <v>349.48756</v>
      </c>
      <c r="D8833" s="11">
        <v>0.0281485269461379</v>
      </c>
      <c r="E8833" s="8">
        <f t="shared" si="1"/>
        <v>0.0749712658</v>
      </c>
      <c r="F8833" s="8"/>
    </row>
    <row r="8834">
      <c r="A8834" s="10">
        <v>44835.0</v>
      </c>
      <c r="B8834" s="11">
        <v>327.9</v>
      </c>
      <c r="C8834" s="11">
        <v>324.22398</v>
      </c>
      <c r="D8834" s="11">
        <v>0.0113379028904647</v>
      </c>
      <c r="E8834" s="8">
        <f t="shared" si="1"/>
        <v>0.07441590943</v>
      </c>
      <c r="F8834" s="8"/>
    </row>
    <row r="8835">
      <c r="A8835" s="10">
        <v>44835.041666666664</v>
      </c>
      <c r="B8835" s="11">
        <v>347.63</v>
      </c>
      <c r="C8835" s="11">
        <v>314.81872</v>
      </c>
      <c r="D8835" s="11">
        <v>0.104222773029507</v>
      </c>
      <c r="E8835" s="8">
        <f t="shared" si="1"/>
        <v>0.07612548987</v>
      </c>
      <c r="F8835" s="8"/>
    </row>
    <row r="8836">
      <c r="A8836" s="10">
        <v>44835.083333333336</v>
      </c>
      <c r="B8836" s="11">
        <v>317.21</v>
      </c>
      <c r="C8836" s="11">
        <v>298.21084</v>
      </c>
      <c r="D8836" s="11">
        <v>0.0637104942261654</v>
      </c>
      <c r="E8836" s="8">
        <f t="shared" si="1"/>
        <v>0.0786732963</v>
      </c>
      <c r="F8836" s="8"/>
    </row>
    <row r="8837">
      <c r="A8837" s="10">
        <v>44835.125</v>
      </c>
      <c r="B8837" s="11">
        <v>285.94</v>
      </c>
      <c r="C8837" s="11">
        <v>278.65883</v>
      </c>
      <c r="D8837" s="11">
        <v>0.0261293352878858</v>
      </c>
      <c r="E8837" s="8">
        <f t="shared" si="1"/>
        <v>0.07775596681</v>
      </c>
      <c r="F8837" s="8"/>
    </row>
    <row r="8838">
      <c r="A8838" s="10">
        <v>44835.166666666664</v>
      </c>
      <c r="B8838" s="11">
        <v>264.56</v>
      </c>
      <c r="C8838" s="11">
        <v>259.79451</v>
      </c>
      <c r="D8838" s="11">
        <v>0.0183433052530632</v>
      </c>
      <c r="E8838" s="8">
        <f t="shared" si="1"/>
        <v>0.07547014411</v>
      </c>
      <c r="F8838" s="8"/>
    </row>
    <row r="8839">
      <c r="A8839" s="10">
        <v>44835.208333333336</v>
      </c>
      <c r="B8839" s="11">
        <v>248.38</v>
      </c>
      <c r="C8839" s="11">
        <v>244.96915</v>
      </c>
      <c r="D8839" s="11">
        <v>0.0139235899704104</v>
      </c>
      <c r="E8839" s="8">
        <f t="shared" si="1"/>
        <v>0.07223410504</v>
      </c>
      <c r="F8839" s="8"/>
    </row>
    <row r="8840">
      <c r="A8840" s="10">
        <v>44835.25</v>
      </c>
      <c r="B8840" s="11">
        <v>237.72</v>
      </c>
      <c r="C8840" s="11">
        <v>235.29767</v>
      </c>
      <c r="D8840" s="11">
        <v>0.0102947470750559</v>
      </c>
      <c r="E8840" s="8">
        <f t="shared" si="1"/>
        <v>0.06860151205</v>
      </c>
      <c r="F8840" s="8"/>
    </row>
    <row r="8841">
      <c r="A8841" s="10">
        <v>44835.291666666664</v>
      </c>
      <c r="B8841" s="11">
        <v>232.14</v>
      </c>
      <c r="C8841" s="11">
        <v>229.75121</v>
      </c>
      <c r="D8841" s="11">
        <v>0.0103972901818449</v>
      </c>
      <c r="E8841" s="8">
        <f t="shared" si="1"/>
        <v>0.06457731784</v>
      </c>
      <c r="F8841" s="8"/>
    </row>
    <row r="8842">
      <c r="A8842" s="10">
        <v>44835.333333333336</v>
      </c>
      <c r="B8842" s="11">
        <v>238.58</v>
      </c>
      <c r="C8842" s="11">
        <v>228.00098</v>
      </c>
      <c r="D8842" s="11">
        <v>0.0463990110919699</v>
      </c>
      <c r="E8842" s="8">
        <f t="shared" si="1"/>
        <v>0.06349104321</v>
      </c>
      <c r="F8842" s="8"/>
    </row>
    <row r="8843">
      <c r="A8843" s="10">
        <v>44835.375</v>
      </c>
      <c r="B8843" s="11">
        <v>248.75</v>
      </c>
      <c r="C8843" s="11">
        <v>230.69528</v>
      </c>
      <c r="D8843" s="11">
        <v>0.0782621993826662</v>
      </c>
      <c r="E8843" s="8">
        <f t="shared" si="1"/>
        <v>0.06631013937</v>
      </c>
      <c r="F8843" s="8"/>
    </row>
    <row r="8844">
      <c r="A8844" s="10">
        <v>44835.416666666664</v>
      </c>
      <c r="B8844" s="11">
        <v>258.21</v>
      </c>
      <c r="C8844" s="11">
        <v>238.02427</v>
      </c>
      <c r="D8844" s="11">
        <v>0.0848053435895422</v>
      </c>
      <c r="E8844" s="8">
        <f t="shared" si="1"/>
        <v>0.06865472679</v>
      </c>
      <c r="F8844" s="8"/>
    </row>
    <row r="8845">
      <c r="A8845" s="10">
        <v>44835.458333333336</v>
      </c>
      <c r="B8845" s="11">
        <v>268.32</v>
      </c>
      <c r="C8845" s="11">
        <v>248.50227</v>
      </c>
      <c r="D8845" s="11">
        <v>0.0797486880099726</v>
      </c>
      <c r="E8845" s="8">
        <f t="shared" si="1"/>
        <v>0.07023950242</v>
      </c>
      <c r="F8845" s="8"/>
    </row>
    <row r="8846">
      <c r="A8846" s="10">
        <v>44835.5</v>
      </c>
      <c r="B8846" s="11">
        <v>286.8</v>
      </c>
      <c r="C8846" s="11">
        <v>257.76136</v>
      </c>
      <c r="D8846" s="11">
        <v>0.112657071641769</v>
      </c>
      <c r="E8846" s="8">
        <f t="shared" si="1"/>
        <v>0.07240303299</v>
      </c>
      <c r="F8846" s="8"/>
    </row>
    <row r="8847">
      <c r="A8847" s="10">
        <v>44835.541666666664</v>
      </c>
      <c r="B8847" s="11">
        <v>304.52</v>
      </c>
      <c r="C8847" s="11">
        <v>261.84428</v>
      </c>
      <c r="D8847" s="11">
        <v>0.162981295600575</v>
      </c>
      <c r="E8847" s="8">
        <f t="shared" si="1"/>
        <v>0.07692565732</v>
      </c>
      <c r="F8847" s="8"/>
    </row>
    <row r="8848">
      <c r="A8848" s="10">
        <v>44835.583333333336</v>
      </c>
      <c r="B8848" s="11">
        <v>282.35</v>
      </c>
      <c r="C8848" s="11">
        <v>260.39806</v>
      </c>
      <c r="D8848" s="11">
        <v>0.0843014729065187</v>
      </c>
      <c r="E8848" s="8">
        <f t="shared" si="1"/>
        <v>0.07901137792</v>
      </c>
      <c r="F8848" s="8"/>
    </row>
    <row r="8849">
      <c r="A8849" s="10">
        <v>44835.625</v>
      </c>
      <c r="B8849" s="11">
        <v>267.5</v>
      </c>
      <c r="C8849" s="11">
        <v>258.37257</v>
      </c>
      <c r="D8849" s="11">
        <v>0.0353266215527445</v>
      </c>
      <c r="E8849" s="8">
        <f t="shared" si="1"/>
        <v>0.07610199601</v>
      </c>
      <c r="F8849" s="8"/>
    </row>
    <row r="8850">
      <c r="A8850" s="10">
        <v>44835.666666666664</v>
      </c>
      <c r="B8850" s="11">
        <v>270.01</v>
      </c>
      <c r="C8850" s="11">
        <v>256.13959</v>
      </c>
      <c r="D8850" s="11">
        <v>0.0541517615453354</v>
      </c>
      <c r="E8850" s="8">
        <f t="shared" si="1"/>
        <v>0.07153581654</v>
      </c>
      <c r="F8850" s="8"/>
    </row>
    <row r="8851">
      <c r="A8851" s="10">
        <v>44835.708333333336</v>
      </c>
      <c r="B8851" s="11">
        <v>282.07</v>
      </c>
      <c r="C8851" s="11">
        <v>255.52861</v>
      </c>
      <c r="D8851" s="11">
        <v>0.103868564854636</v>
      </c>
      <c r="E8851" s="8">
        <f t="shared" si="1"/>
        <v>0.06838007813</v>
      </c>
      <c r="F8851" s="8"/>
    </row>
    <row r="8852">
      <c r="A8852" s="10">
        <v>44835.75</v>
      </c>
      <c r="B8852" s="11">
        <v>293.13</v>
      </c>
      <c r="C8852" s="11">
        <v>256.58295</v>
      </c>
      <c r="D8852" s="11">
        <v>0.142437562589408</v>
      </c>
      <c r="E8852" s="8">
        <f t="shared" si="1"/>
        <v>0.06848955507</v>
      </c>
      <c r="F8852" s="8"/>
    </row>
    <row r="8853">
      <c r="A8853" s="10">
        <v>44835.791666666664</v>
      </c>
      <c r="B8853" s="11">
        <v>294.48</v>
      </c>
      <c r="C8853" s="11">
        <v>256.56778</v>
      </c>
      <c r="D8853" s="11">
        <v>0.147766878600266</v>
      </c>
      <c r="E8853" s="8">
        <f t="shared" si="1"/>
        <v>0.06957658341</v>
      </c>
      <c r="F8853" s="8"/>
    </row>
    <row r="8854">
      <c r="A8854" s="10">
        <v>44835.833333333336</v>
      </c>
      <c r="B8854" s="11">
        <v>291.98</v>
      </c>
      <c r="C8854" s="11">
        <v>255.1426</v>
      </c>
      <c r="D8854" s="11">
        <v>0.144379652790243</v>
      </c>
      <c r="E8854" s="8">
        <f t="shared" si="1"/>
        <v>0.07151563188</v>
      </c>
      <c r="F8854" s="8"/>
    </row>
    <row r="8855">
      <c r="A8855" s="10">
        <v>44835.875</v>
      </c>
      <c r="B8855" s="11">
        <v>292.34</v>
      </c>
      <c r="C8855" s="11">
        <v>255.02658</v>
      </c>
      <c r="D8855" s="11">
        <v>0.14631188639239</v>
      </c>
      <c r="E8855" s="8">
        <f t="shared" si="1"/>
        <v>0.0740276433</v>
      </c>
      <c r="F8855" s="8"/>
    </row>
    <row r="8856">
      <c r="A8856" s="10">
        <v>44835.916666666664</v>
      </c>
      <c r="B8856" s="11">
        <v>295.73</v>
      </c>
      <c r="C8856" s="11">
        <v>257.88709</v>
      </c>
      <c r="D8856" s="11">
        <v>0.146742165340653</v>
      </c>
      <c r="E8856" s="8">
        <f t="shared" si="1"/>
        <v>0.0773603392</v>
      </c>
      <c r="F8856" s="8"/>
    </row>
    <row r="8857">
      <c r="A8857" s="10">
        <v>44835.958333333336</v>
      </c>
      <c r="B8857" s="11">
        <v>303.68</v>
      </c>
      <c r="C8857" s="11">
        <v>263.62096</v>
      </c>
      <c r="D8857" s="11">
        <v>0.151956961237073</v>
      </c>
      <c r="E8857" s="8">
        <f t="shared" si="1"/>
        <v>0.08251902396</v>
      </c>
      <c r="F8857" s="8"/>
    </row>
    <row r="8858">
      <c r="A8858" s="10">
        <v>44836.0</v>
      </c>
      <c r="B8858" s="11">
        <v>338.78</v>
      </c>
      <c r="C8858" s="11">
        <v>307.80878</v>
      </c>
      <c r="D8858" s="11">
        <v>0.100618377422502</v>
      </c>
      <c r="E8858" s="8">
        <f t="shared" si="1"/>
        <v>0.08623904373</v>
      </c>
      <c r="F8858" s="8"/>
    </row>
    <row r="8859">
      <c r="A8859" s="10">
        <v>44836.041666666664</v>
      </c>
      <c r="B8859" s="11">
        <v>345.34</v>
      </c>
      <c r="C8859" s="11">
        <v>303.32516</v>
      </c>
      <c r="D8859" s="11">
        <v>0.138514193811024</v>
      </c>
      <c r="E8859" s="8">
        <f t="shared" si="1"/>
        <v>0.08766785293</v>
      </c>
      <c r="F8859" s="8"/>
    </row>
    <row r="8860">
      <c r="A8860" s="10">
        <v>44836.083333333336</v>
      </c>
      <c r="B8860" s="11">
        <v>315.14</v>
      </c>
      <c r="C8860" s="11">
        <v>292.7996</v>
      </c>
      <c r="D8860" s="11">
        <v>0.0762992845618641</v>
      </c>
      <c r="E8860" s="8">
        <f t="shared" si="1"/>
        <v>0.08819238586</v>
      </c>
      <c r="F8860" s="8"/>
    </row>
    <row r="8861">
      <c r="A8861" s="10">
        <v>44836.125</v>
      </c>
      <c r="B8861" s="11">
        <v>290.72</v>
      </c>
      <c r="C8861" s="11">
        <v>279.15567</v>
      </c>
      <c r="D8861" s="11">
        <v>0.041426097488903</v>
      </c>
      <c r="E8861" s="8">
        <f t="shared" si="1"/>
        <v>0.08882975095</v>
      </c>
      <c r="F8861" s="8"/>
    </row>
    <row r="8862">
      <c r="A8862" s="10">
        <v>44836.166666666664</v>
      </c>
      <c r="B8862" s="11">
        <v>275.14</v>
      </c>
      <c r="C8862" s="11">
        <v>265.87489</v>
      </c>
      <c r="D8862" s="11">
        <v>0.0348476307785214</v>
      </c>
      <c r="E8862" s="8">
        <f t="shared" si="1"/>
        <v>0.08951743118</v>
      </c>
      <c r="F8862" s="8"/>
    </row>
    <row r="8863">
      <c r="A8863" s="10">
        <v>44836.208333333336</v>
      </c>
      <c r="B8863" s="11">
        <v>266.06</v>
      </c>
      <c r="C8863" s="11">
        <v>256.29132</v>
      </c>
      <c r="D8863" s="11">
        <v>0.0381155319657334</v>
      </c>
      <c r="E8863" s="8">
        <f t="shared" si="1"/>
        <v>0.09052542877</v>
      </c>
      <c r="F8863" s="8"/>
    </row>
    <row r="8864">
      <c r="A8864" s="10">
        <v>44836.25</v>
      </c>
      <c r="B8864" s="11">
        <v>259.61</v>
      </c>
      <c r="C8864" s="11">
        <v>251.18631</v>
      </c>
      <c r="D8864" s="11">
        <v>0.0335356254088848</v>
      </c>
      <c r="E8864" s="8">
        <f t="shared" si="1"/>
        <v>0.0914937987</v>
      </c>
      <c r="F8864" s="8"/>
    </row>
    <row r="8865">
      <c r="A8865" s="10">
        <v>44836.291666666664</v>
      </c>
      <c r="B8865" s="11">
        <v>259.65</v>
      </c>
      <c r="C8865" s="11">
        <v>248.66721</v>
      </c>
      <c r="D8865" s="11">
        <v>0.044166619314223</v>
      </c>
      <c r="E8865" s="8">
        <f t="shared" si="1"/>
        <v>0.09290085408</v>
      </c>
      <c r="F8865" s="8"/>
    </row>
    <row r="8866">
      <c r="A8866" s="10">
        <v>44836.333333333336</v>
      </c>
      <c r="B8866" s="11">
        <v>268.12</v>
      </c>
      <c r="C8866" s="11">
        <v>248.71169</v>
      </c>
      <c r="D8866" s="11">
        <v>0.0780353750159471</v>
      </c>
      <c r="E8866" s="8">
        <f t="shared" si="1"/>
        <v>0.09421903591</v>
      </c>
      <c r="F8866" s="8"/>
    </row>
    <row r="8867">
      <c r="A8867" s="10">
        <v>44836.375</v>
      </c>
      <c r="B8867" s="11">
        <v>281.5</v>
      </c>
      <c r="C8867" s="11">
        <v>252.13551</v>
      </c>
      <c r="D8867" s="11">
        <v>0.116463127308009</v>
      </c>
      <c r="E8867" s="8">
        <f t="shared" si="1"/>
        <v>0.09581074124</v>
      </c>
      <c r="F8867" s="8"/>
    </row>
    <row r="8868">
      <c r="A8868" s="10">
        <v>44836.416666666664</v>
      </c>
      <c r="B8868" s="11">
        <v>298.14</v>
      </c>
      <c r="C8868" s="11">
        <v>258.9203</v>
      </c>
      <c r="D8868" s="11">
        <v>0.151474025018509</v>
      </c>
      <c r="E8868" s="8">
        <f t="shared" si="1"/>
        <v>0.09858860296</v>
      </c>
      <c r="F8868" s="8"/>
    </row>
    <row r="8869">
      <c r="A8869" s="10">
        <v>44836.458333333336</v>
      </c>
      <c r="B8869" s="11">
        <v>317.05</v>
      </c>
      <c r="C8869" s="11">
        <v>268.24684</v>
      </c>
      <c r="D8869" s="11">
        <v>0.181933774131318</v>
      </c>
      <c r="E8869" s="8">
        <f t="shared" si="1"/>
        <v>0.1028463149</v>
      </c>
      <c r="F8869" s="8"/>
    </row>
    <row r="8870">
      <c r="A8870" s="10">
        <v>44836.5</v>
      </c>
      <c r="B8870" s="11">
        <v>339.97</v>
      </c>
      <c r="C8870" s="11">
        <v>276.77763</v>
      </c>
      <c r="D8870" s="11">
        <v>0.228314585972862</v>
      </c>
      <c r="E8870" s="8">
        <f t="shared" si="1"/>
        <v>0.107665378</v>
      </c>
      <c r="F8870" s="8"/>
    </row>
    <row r="8871">
      <c r="A8871" s="10">
        <v>44836.541666666664</v>
      </c>
      <c r="B8871" s="11">
        <v>352.98</v>
      </c>
      <c r="C8871" s="11">
        <v>281.93312</v>
      </c>
      <c r="D8871" s="11">
        <v>0.251999055662563</v>
      </c>
      <c r="E8871" s="8">
        <f t="shared" si="1"/>
        <v>0.1113744513</v>
      </c>
      <c r="F8871" s="8"/>
    </row>
    <row r="8872">
      <c r="A8872" s="10">
        <v>44836.583333333336</v>
      </c>
      <c r="B8872" s="11">
        <v>324.75</v>
      </c>
      <c r="C8872" s="11">
        <v>283.45523</v>
      </c>
      <c r="D8872" s="11">
        <v>0.14568357055892</v>
      </c>
      <c r="E8872" s="8">
        <f t="shared" si="1"/>
        <v>0.1139320387</v>
      </c>
      <c r="F8872" s="8"/>
    </row>
    <row r="8873">
      <c r="A8873" s="10">
        <v>44836.625</v>
      </c>
      <c r="B8873" s="11">
        <v>296.44</v>
      </c>
      <c r="C8873" s="11">
        <v>284.11919</v>
      </c>
      <c r="D8873" s="11">
        <v>0.043364934272831</v>
      </c>
      <c r="E8873" s="8">
        <f t="shared" si="1"/>
        <v>0.1142669684</v>
      </c>
      <c r="F8873" s="8"/>
    </row>
    <row r="8874">
      <c r="A8874" s="10">
        <v>44836.666666666664</v>
      </c>
      <c r="B8874" s="11">
        <v>291.65</v>
      </c>
      <c r="C8874" s="11">
        <v>283.72798</v>
      </c>
      <c r="D8874" s="11">
        <v>0.0279211799978274</v>
      </c>
      <c r="E8874" s="8">
        <f t="shared" si="1"/>
        <v>0.1131740275</v>
      </c>
      <c r="F8874" s="8"/>
    </row>
    <row r="8875">
      <c r="A8875" s="10">
        <v>44836.708333333336</v>
      </c>
      <c r="B8875" s="11">
        <v>296.43</v>
      </c>
      <c r="C8875" s="11">
        <v>284.19436</v>
      </c>
      <c r="D8875" s="11">
        <v>0.0430537748884249</v>
      </c>
      <c r="E8875" s="8">
        <f t="shared" si="1"/>
        <v>0.1106400779</v>
      </c>
      <c r="F8875" s="8"/>
    </row>
    <row r="8876">
      <c r="A8876" s="10">
        <v>44836.75</v>
      </c>
      <c r="B8876" s="11">
        <v>308.11</v>
      </c>
      <c r="C8876" s="11">
        <v>285.21158</v>
      </c>
      <c r="D8876" s="11">
        <v>0.0802857303339506</v>
      </c>
      <c r="E8876" s="8">
        <f t="shared" si="1"/>
        <v>0.1080504183</v>
      </c>
      <c r="F8876" s="8"/>
    </row>
    <row r="8877">
      <c r="A8877" s="10">
        <v>44836.791666666664</v>
      </c>
      <c r="B8877" s="11">
        <v>308.78</v>
      </c>
      <c r="C8877" s="11">
        <v>285.05993</v>
      </c>
      <c r="D8877" s="11">
        <v>0.0832108181602372</v>
      </c>
      <c r="E8877" s="8">
        <f t="shared" si="1"/>
        <v>0.1053605824</v>
      </c>
      <c r="F8877" s="8"/>
    </row>
    <row r="8878">
      <c r="A8878" s="10">
        <v>44836.833333333336</v>
      </c>
      <c r="B8878" s="11">
        <v>314.16</v>
      </c>
      <c r="C8878" s="11">
        <v>283.70848</v>
      </c>
      <c r="D8878" s="11">
        <v>0.107333837888807</v>
      </c>
      <c r="E8878" s="8">
        <f t="shared" si="1"/>
        <v>0.1038170068</v>
      </c>
      <c r="F8878" s="8"/>
    </row>
    <row r="8879">
      <c r="A8879" s="10">
        <v>44836.875</v>
      </c>
      <c r="B8879" s="11">
        <v>319.84</v>
      </c>
      <c r="C8879" s="11">
        <v>283.37837</v>
      </c>
      <c r="D8879" s="11">
        <v>0.12866765378035</v>
      </c>
      <c r="E8879" s="8">
        <f t="shared" si="1"/>
        <v>0.1030818304</v>
      </c>
      <c r="F8879" s="8"/>
    </row>
    <row r="8880">
      <c r="A8880" s="10">
        <v>44836.916666666664</v>
      </c>
      <c r="B8880" s="11">
        <v>328.57</v>
      </c>
      <c r="C8880" s="11">
        <v>285.29796</v>
      </c>
      <c r="D8880" s="11">
        <v>0.151673149012351</v>
      </c>
      <c r="E8880" s="8">
        <f t="shared" si="1"/>
        <v>0.1032872881</v>
      </c>
      <c r="F8880" s="8"/>
    </row>
    <row r="8881">
      <c r="A8881" s="10">
        <v>44836.958333333336</v>
      </c>
      <c r="B8881" s="11">
        <v>329.8</v>
      </c>
      <c r="C8881" s="11">
        <v>289.41796</v>
      </c>
      <c r="D8881" s="11">
        <v>0.13952845220801</v>
      </c>
      <c r="E8881" s="8">
        <f t="shared" si="1"/>
        <v>0.1027694335</v>
      </c>
      <c r="F8881" s="8"/>
    </row>
    <row r="8882">
      <c r="A8882" s="10">
        <v>44837.0</v>
      </c>
      <c r="B8882" s="11">
        <v>358.34</v>
      </c>
      <c r="C8882" s="11">
        <v>323.95845</v>
      </c>
      <c r="D8882" s="11">
        <v>0.106129505188087</v>
      </c>
      <c r="E8882" s="8">
        <f t="shared" si="1"/>
        <v>0.1029990639</v>
      </c>
      <c r="F8882" s="8"/>
    </row>
    <row r="8883">
      <c r="A8883" s="10">
        <v>44837.041666666664</v>
      </c>
      <c r="B8883" s="11">
        <v>369.25</v>
      </c>
      <c r="C8883" s="11">
        <v>320.5758</v>
      </c>
      <c r="D8883" s="11">
        <v>0.151833669291318</v>
      </c>
      <c r="E8883" s="8">
        <f t="shared" si="1"/>
        <v>0.103554042</v>
      </c>
      <c r="F8883" s="8"/>
    </row>
    <row r="8884">
      <c r="A8884" s="10">
        <v>44837.083333333336</v>
      </c>
      <c r="B8884" s="11">
        <v>339.9</v>
      </c>
      <c r="C8884" s="11">
        <v>310.52472</v>
      </c>
      <c r="D8884" s="11">
        <v>0.0945988454638972</v>
      </c>
      <c r="E8884" s="8">
        <f t="shared" si="1"/>
        <v>0.1043165237</v>
      </c>
      <c r="F8884" s="8"/>
    </row>
    <row r="8885">
      <c r="A8885" s="10">
        <v>44837.125</v>
      </c>
      <c r="B8885" s="11">
        <v>316.03</v>
      </c>
      <c r="C8885" s="11">
        <v>296.28658</v>
      </c>
      <c r="D8885" s="11">
        <v>0.0666362276684956</v>
      </c>
      <c r="E8885" s="8">
        <f t="shared" si="1"/>
        <v>0.1053669458</v>
      </c>
      <c r="F8885" s="8"/>
    </row>
    <row r="8886">
      <c r="A8886" s="10">
        <v>44837.166666666664</v>
      </c>
      <c r="B8886" s="11">
        <v>299.18</v>
      </c>
      <c r="C8886" s="11">
        <v>281.68653</v>
      </c>
      <c r="D8886" s="11">
        <v>0.0621026145623647</v>
      </c>
      <c r="E8886" s="8">
        <f t="shared" si="1"/>
        <v>0.1065025701</v>
      </c>
      <c r="F8886" s="8"/>
    </row>
    <row r="8887">
      <c r="A8887" s="10">
        <v>44837.208333333336</v>
      </c>
      <c r="B8887" s="11">
        <v>286.01</v>
      </c>
      <c r="C8887" s="11">
        <v>270.14663</v>
      </c>
      <c r="D8887" s="11">
        <v>0.0587213321891151</v>
      </c>
      <c r="E8887" s="8">
        <f t="shared" si="1"/>
        <v>0.1073611451</v>
      </c>
      <c r="F8887" s="8"/>
    </row>
    <row r="8888">
      <c r="A8888" s="10">
        <v>44837.25</v>
      </c>
      <c r="B8888" s="11">
        <v>279.24</v>
      </c>
      <c r="C8888" s="11">
        <v>263.55954</v>
      </c>
      <c r="D8888" s="11">
        <v>0.0594949437231525</v>
      </c>
      <c r="E8888" s="8">
        <f t="shared" si="1"/>
        <v>0.1084427834</v>
      </c>
      <c r="F8888" s="8"/>
    </row>
    <row r="8889">
      <c r="A8889" s="10">
        <v>44837.291666666664</v>
      </c>
      <c r="B8889" s="11">
        <v>273.91</v>
      </c>
      <c r="C8889" s="11">
        <v>260.7375</v>
      </c>
      <c r="D8889" s="11">
        <v>0.0505201591639101</v>
      </c>
      <c r="E8889" s="8">
        <f t="shared" si="1"/>
        <v>0.1087075142</v>
      </c>
      <c r="F8889" s="8"/>
    </row>
    <row r="8890">
      <c r="A8890" s="10">
        <v>44837.333333333336</v>
      </c>
      <c r="B8890" s="11">
        <v>284.79</v>
      </c>
      <c r="C8890" s="11">
        <v>261.15319</v>
      </c>
      <c r="D8890" s="11">
        <v>0.0905093673180864</v>
      </c>
      <c r="E8890" s="8">
        <f t="shared" si="1"/>
        <v>0.1092272639</v>
      </c>
      <c r="F8890" s="8"/>
    </row>
    <row r="8891">
      <c r="A8891" s="10">
        <v>44837.375</v>
      </c>
      <c r="B8891" s="11">
        <v>307.37</v>
      </c>
      <c r="C8891" s="11">
        <v>264.79993</v>
      </c>
      <c r="D8891" s="11">
        <v>0.160763146727417</v>
      </c>
      <c r="E8891" s="8">
        <f t="shared" si="1"/>
        <v>0.111073098</v>
      </c>
      <c r="F8891" s="8"/>
    </row>
    <row r="8892">
      <c r="A8892" s="10">
        <v>44837.416666666664</v>
      </c>
      <c r="B8892" s="11">
        <v>327.27</v>
      </c>
      <c r="C8892" s="11">
        <v>271.8235</v>
      </c>
      <c r="D8892" s="11">
        <v>0.203979788355311</v>
      </c>
      <c r="E8892" s="8">
        <f t="shared" si="1"/>
        <v>0.1132608382</v>
      </c>
      <c r="F8892" s="8"/>
    </row>
    <row r="8893">
      <c r="A8893" s="10">
        <v>44837.458333333336</v>
      </c>
      <c r="B8893" s="11">
        <v>342.43</v>
      </c>
      <c r="C8893" s="11">
        <v>281.53069</v>
      </c>
      <c r="D8893" s="11">
        <v>0.21631499571148</v>
      </c>
      <c r="E8893" s="8">
        <f t="shared" si="1"/>
        <v>0.1146933891</v>
      </c>
      <c r="F8893" s="8"/>
    </row>
    <row r="8894">
      <c r="A8894" s="10">
        <v>44837.5</v>
      </c>
      <c r="B8894" s="11">
        <v>358.21</v>
      </c>
      <c r="C8894" s="11">
        <v>290.26272</v>
      </c>
      <c r="D8894" s="11">
        <v>0.234088897120511</v>
      </c>
      <c r="E8894" s="8">
        <f t="shared" si="1"/>
        <v>0.1149339854</v>
      </c>
      <c r="F8894" s="8"/>
    </row>
    <row r="8895">
      <c r="A8895" s="10">
        <v>44837.541666666664</v>
      </c>
      <c r="B8895" s="11">
        <v>361.67</v>
      </c>
      <c r="C8895" s="11">
        <v>295.50116</v>
      </c>
      <c r="D8895" s="11">
        <v>0.223920745353419</v>
      </c>
      <c r="E8895" s="8">
        <f t="shared" si="1"/>
        <v>0.1137640558</v>
      </c>
      <c r="F8895" s="8"/>
    </row>
    <row r="8896">
      <c r="A8896" s="10">
        <v>44837.583333333336</v>
      </c>
      <c r="B8896" s="11">
        <v>334.08</v>
      </c>
      <c r="C8896" s="11">
        <v>297.91501</v>
      </c>
      <c r="D8896" s="11">
        <v>0.121393648477127</v>
      </c>
      <c r="E8896" s="8">
        <f t="shared" si="1"/>
        <v>0.1127519757</v>
      </c>
      <c r="F8896" s="8"/>
    </row>
    <row r="8897">
      <c r="A8897" s="10">
        <v>44837.625</v>
      </c>
      <c r="B8897" s="11">
        <v>312.84</v>
      </c>
      <c r="C8897" s="11">
        <v>300.17494</v>
      </c>
      <c r="D8897" s="11">
        <v>0.0421922629517306</v>
      </c>
      <c r="E8897" s="8">
        <f t="shared" si="1"/>
        <v>0.1127031144</v>
      </c>
      <c r="F8897" s="8"/>
    </row>
    <row r="8898">
      <c r="A8898" s="10">
        <v>44837.666666666664</v>
      </c>
      <c r="B8898" s="11">
        <v>294.81</v>
      </c>
      <c r="C8898" s="11">
        <v>301.76795</v>
      </c>
      <c r="D8898" s="11">
        <v>0.0230572862359968</v>
      </c>
      <c r="E8898" s="8">
        <f t="shared" si="1"/>
        <v>0.1125004522</v>
      </c>
      <c r="F8898" s="8"/>
    </row>
    <row r="8899">
      <c r="A8899" s="10">
        <v>44837.708333333336</v>
      </c>
      <c r="B8899" s="11">
        <v>290.59</v>
      </c>
      <c r="C8899" s="11">
        <v>304.76993</v>
      </c>
      <c r="D8899" s="11">
        <v>0.0465266701344191</v>
      </c>
      <c r="E8899" s="8">
        <f t="shared" si="1"/>
        <v>0.1126451561</v>
      </c>
      <c r="F8899" s="8"/>
    </row>
    <row r="8900">
      <c r="A8900" s="10">
        <v>44837.75</v>
      </c>
      <c r="B8900" s="11">
        <v>303.98</v>
      </c>
      <c r="C8900" s="11">
        <v>308.39297</v>
      </c>
      <c r="D8900" s="11">
        <v>0.0143095674327465</v>
      </c>
      <c r="E8900" s="8">
        <f t="shared" si="1"/>
        <v>0.1098961493</v>
      </c>
      <c r="F8900" s="8"/>
    </row>
    <row r="8901">
      <c r="A8901" s="10">
        <v>44837.791666666664</v>
      </c>
      <c r="B8901" s="11">
        <v>307.98</v>
      </c>
      <c r="C8901" s="11">
        <v>310.857</v>
      </c>
      <c r="D8901" s="11">
        <v>0.00925505940030306</v>
      </c>
      <c r="E8901" s="8">
        <f t="shared" si="1"/>
        <v>0.1068146594</v>
      </c>
      <c r="F8901" s="8"/>
    </row>
    <row r="8902">
      <c r="A8902" s="10">
        <v>44837.833333333336</v>
      </c>
      <c r="B8902" s="11">
        <v>313.8</v>
      </c>
      <c r="C8902" s="11">
        <v>312.30041</v>
      </c>
      <c r="D8902" s="11">
        <v>0.00480175482318454</v>
      </c>
      <c r="E8902" s="8">
        <f t="shared" si="1"/>
        <v>0.1025424893</v>
      </c>
      <c r="F8902" s="8"/>
    </row>
    <row r="8903">
      <c r="A8903" s="10">
        <v>44837.875</v>
      </c>
      <c r="B8903" s="11">
        <v>316.72</v>
      </c>
      <c r="C8903" s="11">
        <v>314.71749</v>
      </c>
      <c r="D8903" s="11">
        <v>0.00636288119862683</v>
      </c>
      <c r="E8903" s="8">
        <f t="shared" si="1"/>
        <v>0.09744645707</v>
      </c>
      <c r="F8903" s="8"/>
    </row>
    <row r="8904">
      <c r="A8904" s="10">
        <v>44837.916666666664</v>
      </c>
      <c r="B8904" s="11">
        <v>324.11</v>
      </c>
      <c r="C8904" s="11">
        <v>319.12429</v>
      </c>
      <c r="D8904" s="11">
        <v>0.015623097821855</v>
      </c>
      <c r="E8904" s="8">
        <f t="shared" si="1"/>
        <v>0.09177770494</v>
      </c>
      <c r="F8904" s="8"/>
    </row>
    <row r="8905">
      <c r="A8905" s="10">
        <v>44837.958333333336</v>
      </c>
      <c r="B8905" s="11">
        <v>339.65</v>
      </c>
      <c r="C8905" s="11">
        <v>324.87256</v>
      </c>
      <c r="D8905" s="11">
        <v>0.0454868826102147</v>
      </c>
      <c r="E8905" s="8">
        <f t="shared" si="1"/>
        <v>0.08785930621</v>
      </c>
      <c r="F8905" s="8"/>
    </row>
    <row r="8906">
      <c r="A8906" s="10">
        <v>44838.0</v>
      </c>
      <c r="B8906" s="11">
        <v>369.15</v>
      </c>
      <c r="C8906" s="11">
        <v>354.51689</v>
      </c>
      <c r="D8906" s="11">
        <v>0.0412761998448084</v>
      </c>
      <c r="E8906" s="8">
        <f t="shared" si="1"/>
        <v>0.08515708515</v>
      </c>
      <c r="F8906" s="8"/>
    </row>
    <row r="8907">
      <c r="A8907" s="10">
        <v>44838.041666666664</v>
      </c>
      <c r="B8907" s="11">
        <v>374.43</v>
      </c>
      <c r="C8907" s="11">
        <v>353.68526</v>
      </c>
      <c r="D8907" s="11">
        <v>0.0586531086989601</v>
      </c>
      <c r="E8907" s="8">
        <f t="shared" si="1"/>
        <v>0.08127456179</v>
      </c>
      <c r="F8907" s="8"/>
    </row>
    <row r="8908">
      <c r="A8908" s="10">
        <v>44838.083333333336</v>
      </c>
      <c r="B8908" s="11">
        <v>349.49</v>
      </c>
      <c r="C8908" s="11">
        <v>348.83306</v>
      </c>
      <c r="D8908" s="11">
        <v>0.00188325040063582</v>
      </c>
      <c r="E8908" s="8">
        <f t="shared" si="1"/>
        <v>0.077411412</v>
      </c>
      <c r="F8908" s="8"/>
    </row>
    <row r="8909">
      <c r="A8909" s="10">
        <v>44838.125</v>
      </c>
      <c r="B8909" s="11">
        <v>326.77</v>
      </c>
      <c r="C8909" s="11">
        <v>341.26075</v>
      </c>
      <c r="D8909" s="11">
        <v>0.0424623986204097</v>
      </c>
      <c r="E8909" s="8">
        <f t="shared" si="1"/>
        <v>0.07640416912</v>
      </c>
      <c r="F8909" s="8"/>
    </row>
    <row r="8910">
      <c r="A8910" s="10">
        <v>44838.166666666664</v>
      </c>
      <c r="B8910" s="11">
        <v>307.2</v>
      </c>
      <c r="C8910" s="11">
        <v>332.68002</v>
      </c>
      <c r="D8910" s="11">
        <v>0.076590172141988</v>
      </c>
      <c r="E8910" s="8">
        <f t="shared" si="1"/>
        <v>0.07700781735</v>
      </c>
      <c r="F8910" s="8"/>
    </row>
    <row r="8911">
      <c r="A8911" s="10">
        <v>44838.208333333336</v>
      </c>
      <c r="B8911" s="11">
        <v>290.36</v>
      </c>
      <c r="C8911" s="11">
        <v>324.72616</v>
      </c>
      <c r="D8911" s="11">
        <v>0.105831202512295</v>
      </c>
      <c r="E8911" s="8">
        <f t="shared" si="1"/>
        <v>0.07897072862</v>
      </c>
      <c r="F8911" s="8"/>
    </row>
    <row r="8912">
      <c r="A8912" s="10">
        <v>44838.25</v>
      </c>
      <c r="B8912" s="11">
        <v>278.6</v>
      </c>
      <c r="C8912" s="11">
        <v>318.43095</v>
      </c>
      <c r="D8912" s="11">
        <v>0.125085045910267</v>
      </c>
      <c r="E8912" s="8">
        <f t="shared" si="1"/>
        <v>0.08170364954</v>
      </c>
      <c r="F8912" s="8"/>
    </row>
    <row r="8913">
      <c r="A8913" s="10">
        <v>44838.291666666664</v>
      </c>
      <c r="B8913" s="11">
        <v>279.52</v>
      </c>
      <c r="C8913" s="11">
        <v>314.07513</v>
      </c>
      <c r="D8913" s="11">
        <v>0.110021860056222</v>
      </c>
      <c r="E8913" s="8">
        <f t="shared" si="1"/>
        <v>0.08418288708</v>
      </c>
      <c r="F8913" s="8"/>
    </row>
    <row r="8914">
      <c r="A8914" s="10">
        <v>44838.333333333336</v>
      </c>
      <c r="B8914" s="11">
        <v>286.09</v>
      </c>
      <c r="C8914" s="11">
        <v>312.40596</v>
      </c>
      <c r="D8914" s="11">
        <v>0.0842364210977281</v>
      </c>
      <c r="E8914" s="8">
        <f t="shared" si="1"/>
        <v>0.08392151432</v>
      </c>
      <c r="F8914" s="8"/>
    </row>
    <row r="8915">
      <c r="A8915" s="10">
        <v>44838.375</v>
      </c>
      <c r="B8915" s="11">
        <v>295.62</v>
      </c>
      <c r="C8915" s="11">
        <v>314.56326</v>
      </c>
      <c r="D8915" s="11">
        <v>0.0602208280776337</v>
      </c>
      <c r="E8915" s="8">
        <f t="shared" si="1"/>
        <v>0.07973225104</v>
      </c>
      <c r="F8915" s="8"/>
    </row>
    <row r="8916">
      <c r="A8916" s="10">
        <v>44838.416666666664</v>
      </c>
      <c r="B8916" s="11">
        <v>311.38</v>
      </c>
      <c r="C8916" s="11">
        <v>321.41479</v>
      </c>
      <c r="D8916" s="11">
        <v>0.0312206852708924</v>
      </c>
      <c r="E8916" s="8">
        <f t="shared" si="1"/>
        <v>0.07253395508</v>
      </c>
      <c r="F8916" s="8"/>
    </row>
    <row r="8917">
      <c r="A8917" s="10">
        <v>44838.458333333336</v>
      </c>
      <c r="B8917" s="11">
        <v>319.51</v>
      </c>
      <c r="C8917" s="11">
        <v>331.80359</v>
      </c>
      <c r="D8917" s="11">
        <v>0.0370508046642894</v>
      </c>
      <c r="E8917" s="8">
        <f t="shared" si="1"/>
        <v>0.06506461379</v>
      </c>
      <c r="F8917" s="8"/>
    </row>
    <row r="8918">
      <c r="A8918" s="10">
        <v>44838.5</v>
      </c>
      <c r="B8918" s="11">
        <v>334.43</v>
      </c>
      <c r="C8918" s="11">
        <v>341.22578</v>
      </c>
      <c r="D8918" s="11">
        <v>0.019915787136599</v>
      </c>
      <c r="E8918" s="8">
        <f t="shared" si="1"/>
        <v>0.0561407342</v>
      </c>
      <c r="F8918" s="8"/>
    </row>
    <row r="8919">
      <c r="A8919" s="10">
        <v>44838.541666666664</v>
      </c>
      <c r="B8919" s="11">
        <v>342.28</v>
      </c>
      <c r="C8919" s="11">
        <v>347.13488</v>
      </c>
      <c r="D8919" s="11">
        <v>0.0139855724092031</v>
      </c>
      <c r="E8919" s="8">
        <f t="shared" si="1"/>
        <v>0.04739343533</v>
      </c>
      <c r="F8919" s="8"/>
    </row>
    <row r="8920">
      <c r="A8920" s="10">
        <v>44838.583333333336</v>
      </c>
      <c r="B8920" s="11">
        <v>324.18</v>
      </c>
      <c r="C8920" s="11">
        <v>350.1272</v>
      </c>
      <c r="D8920" s="11">
        <v>0.0741079242058315</v>
      </c>
      <c r="E8920" s="8">
        <f t="shared" si="1"/>
        <v>0.04542319682</v>
      </c>
      <c r="F8920" s="8"/>
    </row>
    <row r="8921">
      <c r="A8921" s="10">
        <v>44838.625</v>
      </c>
      <c r="B8921" s="11">
        <v>300.51</v>
      </c>
      <c r="C8921" s="11">
        <v>353.27016</v>
      </c>
      <c r="D8921" s="11">
        <v>0.149347909826292</v>
      </c>
      <c r="E8921" s="8">
        <f t="shared" si="1"/>
        <v>0.04988801544</v>
      </c>
      <c r="F8921" s="8"/>
    </row>
    <row r="8922">
      <c r="A8922" s="10">
        <v>44838.666666666664</v>
      </c>
      <c r="B8922" s="11">
        <v>287.82</v>
      </c>
      <c r="C8922" s="11">
        <v>355.60897</v>
      </c>
      <c r="D8922" s="11">
        <v>0.190627840461954</v>
      </c>
      <c r="E8922" s="8">
        <f t="shared" si="1"/>
        <v>0.05687012186</v>
      </c>
      <c r="F8922" s="8"/>
    </row>
    <row r="8923">
      <c r="A8923" s="10">
        <v>44838.708333333336</v>
      </c>
      <c r="B8923" s="11">
        <v>283.23</v>
      </c>
      <c r="C8923" s="11">
        <v>356.95889</v>
      </c>
      <c r="D8923" s="11">
        <v>0.206547286159478</v>
      </c>
      <c r="E8923" s="8">
        <f t="shared" si="1"/>
        <v>0.06353764753</v>
      </c>
      <c r="F8923" s="8"/>
    </row>
    <row r="8924">
      <c r="A8924" s="10">
        <v>44838.75</v>
      </c>
      <c r="B8924" s="11">
        <v>298.21</v>
      </c>
      <c r="C8924" s="11">
        <v>356.04679</v>
      </c>
      <c r="D8924" s="11">
        <v>0.162441543146618</v>
      </c>
      <c r="E8924" s="8">
        <f t="shared" si="1"/>
        <v>0.06970981319</v>
      </c>
      <c r="F8924" s="8"/>
    </row>
    <row r="8925">
      <c r="A8925" s="10">
        <v>44838.791666666664</v>
      </c>
      <c r="B8925" s="11">
        <v>312.28</v>
      </c>
      <c r="C8925" s="11">
        <v>353.06122</v>
      </c>
      <c r="D8925" s="11">
        <v>0.115507503202985</v>
      </c>
      <c r="E8925" s="8">
        <f t="shared" si="1"/>
        <v>0.07413699835</v>
      </c>
      <c r="F8925" s="8"/>
    </row>
    <row r="8926">
      <c r="A8926" s="10">
        <v>44838.833333333336</v>
      </c>
      <c r="B8926" s="11">
        <v>318.18</v>
      </c>
      <c r="C8926" s="11">
        <v>349.34653</v>
      </c>
      <c r="D8926" s="11">
        <v>0.0892137958261671</v>
      </c>
      <c r="E8926" s="8">
        <f t="shared" si="1"/>
        <v>0.07765416672</v>
      </c>
      <c r="F8926" s="8"/>
    </row>
    <row r="8927">
      <c r="A8927" s="10">
        <v>44838.875</v>
      </c>
      <c r="B8927" s="11">
        <v>324.86</v>
      </c>
      <c r="C8927" s="11">
        <v>346.88909</v>
      </c>
      <c r="D8927" s="11">
        <v>0.0635047069367329</v>
      </c>
      <c r="E8927" s="8">
        <f t="shared" si="1"/>
        <v>0.08003507613</v>
      </c>
      <c r="F8927" s="8"/>
    </row>
    <row r="8928">
      <c r="A8928" s="10">
        <v>44838.916666666664</v>
      </c>
      <c r="B8928" s="11">
        <v>335.63</v>
      </c>
      <c r="C8928" s="11">
        <v>346.84866</v>
      </c>
      <c r="D8928" s="11">
        <v>0.0323445389698204</v>
      </c>
      <c r="E8928" s="8">
        <f t="shared" si="1"/>
        <v>0.08073180284</v>
      </c>
      <c r="F8928" s="8"/>
    </row>
    <row r="8929">
      <c r="A8929" s="10">
        <v>44838.958333333336</v>
      </c>
      <c r="B8929" s="11">
        <v>347.19</v>
      </c>
      <c r="C8929" s="11">
        <v>348.80291</v>
      </c>
      <c r="D8929" s="11">
        <v>0.00462412999937414</v>
      </c>
      <c r="E8929" s="8">
        <f t="shared" si="1"/>
        <v>0.07902918815</v>
      </c>
      <c r="F8929" s="8"/>
    </row>
    <row r="8930">
      <c r="A8930" s="10">
        <v>44836.0</v>
      </c>
      <c r="B8930" s="11">
        <v>338.78</v>
      </c>
      <c r="C8930" s="11">
        <v>319.75826</v>
      </c>
      <c r="D8930" s="11">
        <v>0.0594878768729851</v>
      </c>
      <c r="E8930" s="8">
        <f t="shared" si="1"/>
        <v>0.07978800803</v>
      </c>
      <c r="F8930" s="8"/>
    </row>
    <row r="8931">
      <c r="A8931" s="10">
        <v>44836.041666666664</v>
      </c>
      <c r="B8931" s="11">
        <v>345.34</v>
      </c>
      <c r="C8931" s="11">
        <v>317.53119</v>
      </c>
      <c r="D8931" s="11">
        <v>0.0875781997982623</v>
      </c>
      <c r="E8931" s="8">
        <f t="shared" si="1"/>
        <v>0.08099322015</v>
      </c>
      <c r="F8931" s="8"/>
    </row>
    <row r="8932">
      <c r="A8932" s="10">
        <v>44836.083333333336</v>
      </c>
      <c r="B8932" s="11">
        <v>315.14</v>
      </c>
      <c r="C8932" s="11">
        <v>307.96447</v>
      </c>
      <c r="D8932" s="11">
        <v>0.0232998631303149</v>
      </c>
      <c r="E8932" s="8">
        <f t="shared" si="1"/>
        <v>0.08188557902</v>
      </c>
      <c r="F8932" s="8"/>
    </row>
    <row r="8933">
      <c r="A8933" s="10">
        <v>44836.125</v>
      </c>
      <c r="B8933" s="11">
        <v>290.72</v>
      </c>
      <c r="C8933" s="11">
        <v>293.79655</v>
      </c>
      <c r="D8933" s="11">
        <v>0.0104717022715208</v>
      </c>
      <c r="E8933" s="8">
        <f t="shared" si="1"/>
        <v>0.08055263334</v>
      </c>
      <c r="F8933" s="8"/>
    </row>
    <row r="8934">
      <c r="A8934" s="10">
        <v>44836.166666666664</v>
      </c>
      <c r="B8934" s="11">
        <v>275.14</v>
      </c>
      <c r="C8934" s="11">
        <v>277.87273</v>
      </c>
      <c r="D8934" s="11">
        <v>0.00983446630405223</v>
      </c>
      <c r="E8934" s="8">
        <f t="shared" si="1"/>
        <v>0.07777114559</v>
      </c>
      <c r="F8934" s="8"/>
    </row>
    <row r="8935">
      <c r="A8935" s="10">
        <v>44836.208333333336</v>
      </c>
      <c r="B8935" s="11">
        <v>266.06</v>
      </c>
      <c r="C8935" s="11">
        <v>263.83816</v>
      </c>
      <c r="D8935" s="11">
        <v>0.00842122307099164</v>
      </c>
      <c r="E8935" s="8">
        <f t="shared" si="1"/>
        <v>0.07371239645</v>
      </c>
      <c r="F8935" s="8"/>
    </row>
    <row r="8936">
      <c r="A8936" s="10">
        <v>44836.25</v>
      </c>
      <c r="B8936" s="11">
        <v>259.61</v>
      </c>
      <c r="C8936" s="11">
        <v>254.54053</v>
      </c>
      <c r="D8936" s="11">
        <v>0.0199161603065728</v>
      </c>
      <c r="E8936" s="8">
        <f t="shared" si="1"/>
        <v>0.06933035955</v>
      </c>
      <c r="F8936" s="8"/>
    </row>
    <row r="8937">
      <c r="A8937" s="10">
        <v>44836.291666666664</v>
      </c>
      <c r="B8937" s="11">
        <v>259.65</v>
      </c>
      <c r="C8937" s="11">
        <v>250.20243</v>
      </c>
      <c r="D8937" s="11">
        <v>0.037759705211496</v>
      </c>
      <c r="E8937" s="8">
        <f t="shared" si="1"/>
        <v>0.06631943643</v>
      </c>
      <c r="F8937" s="8"/>
    </row>
    <row r="8938">
      <c r="A8938" s="10">
        <v>44836.333333333336</v>
      </c>
      <c r="B8938" s="11">
        <v>268.12</v>
      </c>
      <c r="C8938" s="11">
        <v>250.17859</v>
      </c>
      <c r="D8938" s="11">
        <v>0.0717144100940052</v>
      </c>
      <c r="E8938" s="8">
        <f t="shared" si="1"/>
        <v>0.06579768597</v>
      </c>
      <c r="F8938" s="8"/>
    </row>
    <row r="8939">
      <c r="A8939" s="10">
        <v>44836.375</v>
      </c>
      <c r="B8939" s="11">
        <v>281.5</v>
      </c>
      <c r="C8939" s="11">
        <v>254.18491</v>
      </c>
      <c r="D8939" s="11">
        <v>0.107461493288488</v>
      </c>
      <c r="E8939" s="8">
        <f t="shared" si="1"/>
        <v>0.06776604702</v>
      </c>
      <c r="F8939" s="8"/>
    </row>
    <row r="8940">
      <c r="A8940" s="10">
        <v>44836.416666666664</v>
      </c>
      <c r="B8940" s="11">
        <v>298.14</v>
      </c>
      <c r="C8940" s="11">
        <v>262.53162</v>
      </c>
      <c r="D8940" s="11">
        <v>0.135634633268175</v>
      </c>
      <c r="E8940" s="8">
        <f t="shared" si="1"/>
        <v>0.07211662819</v>
      </c>
      <c r="F8940" s="8"/>
    </row>
    <row r="8941">
      <c r="A8941" s="10">
        <v>44836.458333333336</v>
      </c>
      <c r="B8941" s="11">
        <v>317.05</v>
      </c>
      <c r="C8941" s="11">
        <v>274.33925</v>
      </c>
      <c r="D8941" s="11">
        <v>0.155685888913088</v>
      </c>
      <c r="E8941" s="8">
        <f t="shared" si="1"/>
        <v>0.0770597567</v>
      </c>
      <c r="F8941" s="8"/>
    </row>
    <row r="8942">
      <c r="A8942" s="10">
        <v>44836.5</v>
      </c>
      <c r="B8942" s="11">
        <v>339.97</v>
      </c>
      <c r="C8942" s="11">
        <v>284.8909</v>
      </c>
      <c r="D8942" s="11">
        <v>0.19333400961561</v>
      </c>
      <c r="E8942" s="8">
        <f t="shared" si="1"/>
        <v>0.08428551597</v>
      </c>
      <c r="F8942" s="8"/>
    </row>
    <row r="8943">
      <c r="A8943" s="10">
        <v>44836.541666666664</v>
      </c>
      <c r="B8943" s="11">
        <v>352.98</v>
      </c>
      <c r="C8943" s="11">
        <v>290.07805</v>
      </c>
      <c r="D8943" s="11">
        <v>0.216844914670379</v>
      </c>
      <c r="E8943" s="8">
        <f t="shared" si="1"/>
        <v>0.09273798856</v>
      </c>
      <c r="F8943" s="8"/>
    </row>
    <row r="8944">
      <c r="A8944" s="10">
        <v>44836.583333333336</v>
      </c>
      <c r="B8944" s="11">
        <v>324.75</v>
      </c>
      <c r="C8944" s="11">
        <v>289.11407</v>
      </c>
      <c r="D8944" s="11">
        <v>0.123259065184893</v>
      </c>
      <c r="E8944" s="8">
        <f t="shared" si="1"/>
        <v>0.09478595277</v>
      </c>
      <c r="F8944" s="8"/>
    </row>
    <row r="8945">
      <c r="A8945" s="10">
        <v>44836.625</v>
      </c>
      <c r="B8945" s="11">
        <v>296.44</v>
      </c>
      <c r="C8945" s="11">
        <v>285.89971</v>
      </c>
      <c r="D8945" s="11">
        <v>0.036867088812367</v>
      </c>
      <c r="E8945" s="8">
        <f t="shared" si="1"/>
        <v>0.0900992519</v>
      </c>
      <c r="F8945" s="8"/>
    </row>
    <row r="8946">
      <c r="A8946" s="10">
        <v>44836.666666666664</v>
      </c>
      <c r="B8946" s="11">
        <v>291.65</v>
      </c>
      <c r="C8946" s="11">
        <v>280.60181</v>
      </c>
      <c r="D8946" s="11">
        <v>0.0393731957751804</v>
      </c>
      <c r="E8946" s="8">
        <f t="shared" si="1"/>
        <v>0.08379697503</v>
      </c>
      <c r="F8946" s="8"/>
    </row>
    <row r="8947">
      <c r="A8947" s="10">
        <v>44836.708333333336</v>
      </c>
      <c r="B8947" s="11">
        <v>296.43</v>
      </c>
      <c r="C8947" s="11">
        <v>274.86102</v>
      </c>
      <c r="D8947" s="11">
        <v>0.0784723130256884</v>
      </c>
      <c r="E8947" s="8">
        <f t="shared" si="1"/>
        <v>0.07846051782</v>
      </c>
      <c r="F8947" s="8"/>
    </row>
    <row r="8948">
      <c r="A8948" s="10">
        <v>44836.75</v>
      </c>
      <c r="B8948" s="11">
        <v>308.11</v>
      </c>
      <c r="C8948" s="11">
        <v>269.46159</v>
      </c>
      <c r="D8948" s="11">
        <v>0.143428271168443</v>
      </c>
      <c r="E8948" s="8">
        <f t="shared" si="1"/>
        <v>0.07766829815</v>
      </c>
      <c r="F8948" s="8"/>
    </row>
    <row r="8949">
      <c r="A8949" s="10">
        <v>44836.791666666664</v>
      </c>
      <c r="B8949" s="11">
        <v>308.78</v>
      </c>
      <c r="C8949" s="11">
        <v>264.45217</v>
      </c>
      <c r="D8949" s="11">
        <v>0.16762135096112</v>
      </c>
      <c r="E8949" s="8">
        <f t="shared" si="1"/>
        <v>0.07983970848</v>
      </c>
      <c r="F8949" s="8"/>
    </row>
    <row r="8950">
      <c r="A8950" s="10">
        <v>44836.833333333336</v>
      </c>
      <c r="B8950" s="11">
        <v>314.16</v>
      </c>
      <c r="C8950" s="11">
        <v>261.19024</v>
      </c>
      <c r="D8950" s="11">
        <v>0.202801452305415</v>
      </c>
      <c r="E8950" s="8">
        <f t="shared" si="1"/>
        <v>0.0845725275</v>
      </c>
      <c r="F8950" s="8"/>
    </row>
    <row r="8951">
      <c r="A8951" s="10">
        <v>44836.875</v>
      </c>
      <c r="B8951" s="11">
        <v>319.84</v>
      </c>
      <c r="C8951" s="11">
        <v>261.72874</v>
      </c>
      <c r="D8951" s="11">
        <v>0.222028578137807</v>
      </c>
      <c r="E8951" s="8">
        <f t="shared" si="1"/>
        <v>0.0911776888</v>
      </c>
      <c r="F8951" s="8"/>
    </row>
    <row r="8952">
      <c r="A8952" s="10">
        <v>44836.916666666664</v>
      </c>
      <c r="B8952" s="11">
        <v>328.57</v>
      </c>
      <c r="C8952" s="11">
        <v>266.93095</v>
      </c>
      <c r="D8952" s="11">
        <v>0.230917583742162</v>
      </c>
      <c r="E8952" s="8">
        <f t="shared" si="1"/>
        <v>0.09945156566</v>
      </c>
      <c r="F8952" s="8"/>
    </row>
    <row r="8953">
      <c r="A8953" s="10">
        <v>44836.958333333336</v>
      </c>
      <c r="B8953" s="11">
        <v>329.8</v>
      </c>
      <c r="C8953" s="11">
        <v>275.84293</v>
      </c>
      <c r="D8953" s="11">
        <v>0.195607949785046</v>
      </c>
      <c r="E8953" s="8">
        <f t="shared" si="1"/>
        <v>0.1074092248</v>
      </c>
      <c r="F8953" s="8"/>
    </row>
    <row r="8954">
      <c r="A8954" s="10">
        <v>44837.0</v>
      </c>
      <c r="B8954" s="11">
        <v>358.34</v>
      </c>
      <c r="C8954" s="11">
        <v>317.06226</v>
      </c>
      <c r="D8954" s="11">
        <v>0.130188121411864</v>
      </c>
      <c r="E8954" s="8">
        <f t="shared" si="1"/>
        <v>0.1103550683</v>
      </c>
      <c r="F8954" s="8"/>
    </row>
    <row r="8955">
      <c r="A8955" s="10">
        <v>44837.041666666664</v>
      </c>
      <c r="B8955" s="11">
        <v>369.25</v>
      </c>
      <c r="C8955" s="11">
        <v>310.48864</v>
      </c>
      <c r="D8955" s="11">
        <v>0.189254460324216</v>
      </c>
      <c r="E8955" s="8">
        <f t="shared" si="1"/>
        <v>0.1145915792</v>
      </c>
      <c r="F8955" s="8"/>
    </row>
    <row r="8956">
      <c r="A8956" s="10">
        <v>44837.083333333336</v>
      </c>
      <c r="B8956" s="11">
        <v>339.9</v>
      </c>
      <c r="C8956" s="11">
        <v>297.22781</v>
      </c>
      <c r="D8956" s="11">
        <v>0.143567285981752</v>
      </c>
      <c r="E8956" s="8">
        <f t="shared" si="1"/>
        <v>0.1196027218</v>
      </c>
      <c r="F8956" s="8"/>
    </row>
    <row r="8957">
      <c r="A8957" s="10">
        <v>44837.125</v>
      </c>
      <c r="B8957" s="11">
        <v>316.03</v>
      </c>
      <c r="C8957" s="11">
        <v>280.43139</v>
      </c>
      <c r="D8957" s="11">
        <v>0.126942315551764</v>
      </c>
      <c r="E8957" s="8">
        <f t="shared" si="1"/>
        <v>0.124455664</v>
      </c>
      <c r="F8957" s="8"/>
    </row>
    <row r="8958">
      <c r="A8958" s="10">
        <v>44837.166666666664</v>
      </c>
      <c r="B8958" s="11">
        <v>299.18</v>
      </c>
      <c r="C8958" s="11">
        <v>264.53969</v>
      </c>
      <c r="D8958" s="11">
        <v>0.130945605931571</v>
      </c>
      <c r="E8958" s="8">
        <f t="shared" si="1"/>
        <v>0.1295019615</v>
      </c>
      <c r="F8958" s="8"/>
    </row>
    <row r="8959">
      <c r="A8959" s="10">
        <v>44837.208333333336</v>
      </c>
      <c r="B8959" s="11">
        <v>286.01</v>
      </c>
      <c r="C8959" s="11">
        <v>253.06869</v>
      </c>
      <c r="D8959" s="11">
        <v>0.130167465599952</v>
      </c>
      <c r="E8959" s="8">
        <f t="shared" si="1"/>
        <v>0.1345747216</v>
      </c>
      <c r="F8959" s="8"/>
    </row>
    <row r="8960">
      <c r="A8960" s="10">
        <v>44837.25</v>
      </c>
      <c r="B8960" s="11">
        <v>279.24</v>
      </c>
      <c r="C8960" s="11">
        <v>246.70086</v>
      </c>
      <c r="D8960" s="11">
        <v>0.131897148635801</v>
      </c>
      <c r="E8960" s="8">
        <f t="shared" si="1"/>
        <v>0.1392405961</v>
      </c>
      <c r="F8960" s="8"/>
    </row>
    <row r="8961">
      <c r="A8961" s="10">
        <v>44837.291666666664</v>
      </c>
      <c r="B8961" s="11">
        <v>273.91</v>
      </c>
      <c r="C8961" s="11">
        <v>242.88968</v>
      </c>
      <c r="D8961" s="11">
        <v>0.127713618791873</v>
      </c>
      <c r="E8961" s="8">
        <f t="shared" si="1"/>
        <v>0.1429886759</v>
      </c>
      <c r="F8961" s="8"/>
    </row>
    <row r="8962">
      <c r="A8962" s="10">
        <v>44837.333333333336</v>
      </c>
      <c r="B8962" s="11">
        <v>284.79</v>
      </c>
      <c r="C8962" s="11">
        <v>241.65067</v>
      </c>
      <c r="D8962" s="11">
        <v>0.178519389166187</v>
      </c>
      <c r="E8962" s="8">
        <f t="shared" si="1"/>
        <v>0.1474388833</v>
      </c>
      <c r="F8962" s="8"/>
    </row>
    <row r="8963">
      <c r="A8963" s="10">
        <v>44837.375</v>
      </c>
      <c r="B8963" s="11">
        <v>307.37</v>
      </c>
      <c r="C8963" s="11">
        <v>243.87909</v>
      </c>
      <c r="D8963" s="11">
        <v>0.260337653383896</v>
      </c>
      <c r="E8963" s="8">
        <f t="shared" si="1"/>
        <v>0.1538087233</v>
      </c>
      <c r="F8963" s="8"/>
    </row>
    <row r="8964">
      <c r="A8964" s="10">
        <v>44837.416666666664</v>
      </c>
      <c r="B8964" s="11">
        <v>327.27</v>
      </c>
      <c r="C8964" s="11">
        <v>249.58014</v>
      </c>
      <c r="D8964" s="11">
        <v>0.311282219811239</v>
      </c>
      <c r="E8964" s="8">
        <f t="shared" si="1"/>
        <v>0.1611273728</v>
      </c>
      <c r="F8964" s="8"/>
    </row>
    <row r="8965">
      <c r="A8965" s="10">
        <v>44837.458333333336</v>
      </c>
      <c r="B8965" s="11">
        <v>342.43</v>
      </c>
      <c r="C8965" s="11">
        <v>258.08035</v>
      </c>
      <c r="D8965" s="11">
        <v>0.326834840389824</v>
      </c>
      <c r="E8965" s="8">
        <f t="shared" si="1"/>
        <v>0.1682585791</v>
      </c>
      <c r="F8965" s="8"/>
    </row>
    <row r="8966">
      <c r="A8966" s="10">
        <v>44837.5</v>
      </c>
      <c r="B8966" s="11">
        <v>358.21</v>
      </c>
      <c r="C8966" s="11">
        <v>266.3655</v>
      </c>
      <c r="D8966" s="11">
        <v>0.344806290604451</v>
      </c>
      <c r="E8966" s="8">
        <f t="shared" si="1"/>
        <v>0.1745699241</v>
      </c>
      <c r="F8966" s="8"/>
    </row>
    <row r="8967">
      <c r="A8967" s="10">
        <v>44837.541666666664</v>
      </c>
      <c r="B8967" s="11">
        <v>361.67</v>
      </c>
      <c r="C8967" s="11">
        <v>272.10281</v>
      </c>
      <c r="D8967" s="11">
        <v>0.329166721946017</v>
      </c>
      <c r="E8967" s="8">
        <f t="shared" si="1"/>
        <v>0.1792499994</v>
      </c>
      <c r="F8967" s="8"/>
    </row>
    <row r="8968">
      <c r="A8968" s="10">
        <v>44837.583333333336</v>
      </c>
      <c r="B8968" s="11">
        <v>334.08</v>
      </c>
      <c r="C8968" s="11">
        <v>275.58473</v>
      </c>
      <c r="D8968" s="11">
        <v>0.212258748879156</v>
      </c>
      <c r="E8968" s="8">
        <f t="shared" si="1"/>
        <v>0.1829583196</v>
      </c>
      <c r="F8968" s="8"/>
    </row>
    <row r="8969">
      <c r="A8969" s="10">
        <v>44837.625</v>
      </c>
      <c r="B8969" s="11">
        <v>312.84</v>
      </c>
      <c r="C8969" s="11">
        <v>279.2773</v>
      </c>
      <c r="D8969" s="11">
        <v>0.120176971060662</v>
      </c>
      <c r="E8969" s="8">
        <f t="shared" si="1"/>
        <v>0.1864295647</v>
      </c>
      <c r="F8969" s="8"/>
    </row>
    <row r="8970">
      <c r="A8970" s="10">
        <v>44837.666666666664</v>
      </c>
      <c r="B8970" s="11">
        <v>294.81</v>
      </c>
      <c r="C8970" s="11">
        <v>282.80815</v>
      </c>
      <c r="D8970" s="11">
        <v>0.0424381334130575</v>
      </c>
      <c r="E8970" s="8">
        <f t="shared" si="1"/>
        <v>0.1865572704</v>
      </c>
      <c r="F8970" s="8"/>
    </row>
    <row r="8971">
      <c r="A8971" s="10">
        <v>44837.708333333336</v>
      </c>
      <c r="B8971" s="11">
        <v>290.59</v>
      </c>
      <c r="C8971" s="11">
        <v>288.68278</v>
      </c>
      <c r="D8971" s="11">
        <v>0.0066066289094209</v>
      </c>
      <c r="E8971" s="8">
        <f t="shared" si="1"/>
        <v>0.1835628669</v>
      </c>
      <c r="F8971" s="8"/>
    </row>
    <row r="8972">
      <c r="A8972" s="10">
        <v>44837.75</v>
      </c>
      <c r="B8972" s="11">
        <v>303.98</v>
      </c>
      <c r="C8972" s="11">
        <v>295.75391</v>
      </c>
      <c r="D8972" s="11">
        <v>0.0278139687147331</v>
      </c>
      <c r="E8972" s="8">
        <f t="shared" si="1"/>
        <v>0.1787456043</v>
      </c>
      <c r="F8972" s="8"/>
    </row>
    <row r="8973">
      <c r="A8973" s="10">
        <v>44837.791666666664</v>
      </c>
      <c r="B8973" s="11">
        <v>307.98</v>
      </c>
      <c r="C8973" s="11">
        <v>300.68355</v>
      </c>
      <c r="D8973" s="11">
        <v>0.0242662094417868</v>
      </c>
      <c r="E8973" s="8">
        <f t="shared" si="1"/>
        <v>0.1727724734</v>
      </c>
      <c r="F8973" s="8"/>
    </row>
    <row r="8974">
      <c r="A8974" s="10">
        <v>44837.833333333336</v>
      </c>
      <c r="B8974" s="11">
        <v>313.8</v>
      </c>
      <c r="C8974" s="11">
        <v>302.60145</v>
      </c>
      <c r="D8974" s="11">
        <v>0.0370075886946345</v>
      </c>
      <c r="E8974" s="8">
        <f t="shared" si="1"/>
        <v>0.1658643958</v>
      </c>
      <c r="F8974" s="8"/>
    </row>
    <row r="8975">
      <c r="A8975" s="10">
        <v>44837.875</v>
      </c>
      <c r="B8975" s="11">
        <v>316.72</v>
      </c>
      <c r="C8975" s="11">
        <v>303.9447</v>
      </c>
      <c r="D8975" s="11">
        <v>0.0420316590485045</v>
      </c>
      <c r="E8975" s="8">
        <f t="shared" si="1"/>
        <v>0.1583645241</v>
      </c>
      <c r="F8975" s="8"/>
    </row>
    <row r="8976">
      <c r="A8976" s="10">
        <v>44837.916666666664</v>
      </c>
      <c r="B8976" s="11">
        <v>324.11</v>
      </c>
      <c r="C8976" s="11">
        <v>306.28705</v>
      </c>
      <c r="D8976" s="11">
        <v>0.0581903479105629</v>
      </c>
      <c r="E8976" s="8">
        <f t="shared" si="1"/>
        <v>0.151167556</v>
      </c>
      <c r="F8976" s="8"/>
    </row>
    <row r="8977">
      <c r="A8977" s="10">
        <v>44837.958333333336</v>
      </c>
      <c r="B8977" s="11">
        <v>339.65</v>
      </c>
      <c r="C8977" s="11">
        <v>309.72459</v>
      </c>
      <c r="D8977" s="11">
        <v>0.0966194192072382</v>
      </c>
      <c r="E8977" s="8">
        <f t="shared" si="1"/>
        <v>0.1470430339</v>
      </c>
      <c r="F8977" s="8"/>
    </row>
    <row r="8978">
      <c r="A8978" s="10">
        <v>44838.0</v>
      </c>
      <c r="B8978" s="11">
        <v>369.15</v>
      </c>
      <c r="C8978" s="11">
        <v>337.5209</v>
      </c>
      <c r="D8978" s="11">
        <v>0.0937100487703131</v>
      </c>
      <c r="E8978" s="8">
        <f t="shared" si="1"/>
        <v>0.1455231142</v>
      </c>
      <c r="F8978" s="8"/>
    </row>
    <row r="8979">
      <c r="A8979" s="10">
        <v>44838.041666666664</v>
      </c>
      <c r="B8979" s="11">
        <v>374.43</v>
      </c>
      <c r="C8979" s="11">
        <v>334.56742</v>
      </c>
      <c r="D8979" s="11">
        <v>0.119146628204264</v>
      </c>
      <c r="E8979" s="8">
        <f t="shared" si="1"/>
        <v>0.1426019545</v>
      </c>
      <c r="F8979" s="8"/>
    </row>
    <row r="8980">
      <c r="A8980" s="10">
        <v>44838.083333333336</v>
      </c>
      <c r="B8980" s="11">
        <v>349.49</v>
      </c>
      <c r="C8980" s="11">
        <v>326.40025</v>
      </c>
      <c r="D8980" s="11">
        <v>0.0707406014548088</v>
      </c>
      <c r="E8980" s="8">
        <f t="shared" si="1"/>
        <v>0.1395675093</v>
      </c>
      <c r="F8980" s="8"/>
    </row>
    <row r="8981">
      <c r="A8981" s="10">
        <v>44838.125</v>
      </c>
      <c r="B8981" s="11">
        <v>326.77</v>
      </c>
      <c r="C8981" s="11">
        <v>314.83576</v>
      </c>
      <c r="D8981" s="11">
        <v>0.037906240383875</v>
      </c>
      <c r="E8981" s="8">
        <f t="shared" si="1"/>
        <v>0.1358576728</v>
      </c>
      <c r="F8981" s="8"/>
    </row>
    <row r="8982">
      <c r="A8982" s="10">
        <v>44838.166666666664</v>
      </c>
      <c r="B8982" s="11">
        <v>307.2</v>
      </c>
      <c r="C8982" s="11">
        <v>301.45172</v>
      </c>
      <c r="D8982" s="11">
        <v>0.0190686588220494</v>
      </c>
      <c r="E8982" s="8">
        <f t="shared" si="1"/>
        <v>0.1311961334</v>
      </c>
      <c r="F8982" s="8"/>
    </row>
    <row r="8983">
      <c r="A8983" s="10">
        <v>44838.208333333336</v>
      </c>
      <c r="B8983" s="11">
        <v>290.36</v>
      </c>
      <c r="C8983" s="11">
        <v>288.70804</v>
      </c>
      <c r="D8983" s="11">
        <v>0.00572190507753102</v>
      </c>
      <c r="E8983" s="8">
        <f t="shared" si="1"/>
        <v>0.1260109017</v>
      </c>
      <c r="F8983" s="8"/>
    </row>
    <row r="8984">
      <c r="A8984" s="10">
        <v>44838.25</v>
      </c>
      <c r="B8984" s="11">
        <v>278.6</v>
      </c>
      <c r="C8984" s="11">
        <v>280.22825</v>
      </c>
      <c r="D8984" s="11">
        <v>0.00581044202360033</v>
      </c>
      <c r="E8984" s="8">
        <f t="shared" si="1"/>
        <v>0.1207572889</v>
      </c>
      <c r="F8984" s="8"/>
    </row>
    <row r="8985">
      <c r="A8985" s="10">
        <v>44838.291666666664</v>
      </c>
      <c r="B8985" s="11">
        <v>279.52</v>
      </c>
      <c r="C8985" s="11">
        <v>277.39923</v>
      </c>
      <c r="D8985" s="11">
        <v>0.00764519065175484</v>
      </c>
      <c r="E8985" s="8">
        <f t="shared" si="1"/>
        <v>0.1157544377</v>
      </c>
      <c r="F8985" s="8"/>
    </row>
    <row r="8986">
      <c r="A8986" s="10">
        <v>44838.333333333336</v>
      </c>
      <c r="B8986" s="11">
        <v>286.09</v>
      </c>
      <c r="C8986" s="11">
        <v>279.36215</v>
      </c>
      <c r="D8986" s="11">
        <v>0.0240828974146998</v>
      </c>
      <c r="E8986" s="8">
        <f t="shared" si="1"/>
        <v>0.1093195839</v>
      </c>
      <c r="F8986" s="8"/>
    </row>
    <row r="8987">
      <c r="A8987" s="10">
        <v>44838.375</v>
      </c>
      <c r="B8987" s="11">
        <v>295.62</v>
      </c>
      <c r="C8987" s="11">
        <v>284.66908</v>
      </c>
      <c r="D8987" s="11">
        <v>0.0384689478744934</v>
      </c>
      <c r="E8987" s="8">
        <f t="shared" si="1"/>
        <v>0.1000750545</v>
      </c>
      <c r="F8987" s="8"/>
    </row>
    <row r="8988">
      <c r="A8988" s="10">
        <v>44838.416666666664</v>
      </c>
      <c r="B8988" s="11">
        <v>311.38</v>
      </c>
      <c r="C8988" s="11">
        <v>293.5968</v>
      </c>
      <c r="D8988" s="11">
        <v>0.0605701424538687</v>
      </c>
      <c r="E8988" s="8">
        <f t="shared" si="1"/>
        <v>0.08962871797</v>
      </c>
      <c r="F8988" s="8"/>
    </row>
    <row r="8989">
      <c r="A8989" s="10">
        <v>44838.458333333336</v>
      </c>
      <c r="B8989" s="11">
        <v>319.51</v>
      </c>
      <c r="C8989" s="11">
        <v>305.58127</v>
      </c>
      <c r="D8989" s="11">
        <v>0.0455810986059452</v>
      </c>
      <c r="E8989" s="8">
        <f t="shared" si="1"/>
        <v>0.07790981207</v>
      </c>
      <c r="F8989" s="8"/>
    </row>
    <row r="8990">
      <c r="A8990" s="10">
        <v>44838.5</v>
      </c>
      <c r="B8990" s="11">
        <v>334.43</v>
      </c>
      <c r="C8990" s="11">
        <v>316.40779</v>
      </c>
      <c r="D8990" s="11">
        <v>0.0569588062291387</v>
      </c>
      <c r="E8990" s="8">
        <f t="shared" si="1"/>
        <v>0.06591616688</v>
      </c>
      <c r="F8990" s="8"/>
    </row>
    <row r="8991">
      <c r="A8991" s="10">
        <v>44838.541666666664</v>
      </c>
      <c r="B8991" s="11">
        <v>342.28</v>
      </c>
      <c r="C8991" s="11">
        <v>323.35666</v>
      </c>
      <c r="D8991" s="11">
        <v>0.0585215718148498</v>
      </c>
      <c r="E8991" s="8">
        <f t="shared" si="1"/>
        <v>0.05463928563</v>
      </c>
      <c r="F8991" s="8"/>
    </row>
    <row r="8992">
      <c r="A8992" s="10">
        <v>44838.583333333336</v>
      </c>
      <c r="B8992" s="11">
        <v>324.18</v>
      </c>
      <c r="C8992" s="11">
        <v>327.50822</v>
      </c>
      <c r="D8992" s="11">
        <v>0.0101622487521076</v>
      </c>
      <c r="E8992" s="8">
        <f t="shared" si="1"/>
        <v>0.04621859812</v>
      </c>
      <c r="F8992" s="8"/>
    </row>
    <row r="8993">
      <c r="A8993" s="10">
        <v>44838.625</v>
      </c>
      <c r="B8993" s="11">
        <v>300.51</v>
      </c>
      <c r="C8993" s="11">
        <v>331.66412</v>
      </c>
      <c r="D8993" s="11">
        <v>0.0939327413529085</v>
      </c>
      <c r="E8993" s="8">
        <f t="shared" si="1"/>
        <v>0.04512508855</v>
      </c>
      <c r="F8993" s="8"/>
    </row>
    <row r="8994">
      <c r="A8994" s="10">
        <v>44838.666666666664</v>
      </c>
      <c r="B8994" s="11">
        <v>287.82</v>
      </c>
      <c r="C8994" s="11">
        <v>334.01244</v>
      </c>
      <c r="D8994" s="11">
        <v>0.138295567674066</v>
      </c>
      <c r="E8994" s="8">
        <f t="shared" si="1"/>
        <v>0.04911914831</v>
      </c>
      <c r="F8994" s="8"/>
    </row>
    <row r="8995">
      <c r="A8995" s="10">
        <v>44838.708333333336</v>
      </c>
      <c r="B8995" s="11">
        <v>283.23</v>
      </c>
      <c r="C8995" s="11">
        <v>335.04071</v>
      </c>
      <c r="D8995" s="11">
        <v>0.154640043593508</v>
      </c>
      <c r="E8995" s="8">
        <f t="shared" si="1"/>
        <v>0.05528720726</v>
      </c>
      <c r="F8995" s="8"/>
    </row>
    <row r="8996">
      <c r="A8996" s="10">
        <v>44838.75</v>
      </c>
      <c r="B8996" s="11">
        <v>298.21</v>
      </c>
      <c r="C8996" s="11">
        <v>334.19531</v>
      </c>
      <c r="D8996" s="11">
        <v>0.107677483564925</v>
      </c>
      <c r="E8996" s="8">
        <f t="shared" si="1"/>
        <v>0.05861485371</v>
      </c>
      <c r="F8996" s="8"/>
    </row>
    <row r="8997">
      <c r="A8997" s="10">
        <v>44838.791666666664</v>
      </c>
      <c r="B8997" s="11">
        <v>312.28</v>
      </c>
      <c r="C8997" s="11">
        <v>332.3846</v>
      </c>
      <c r="D8997" s="11">
        <v>0.0604859551254781</v>
      </c>
      <c r="E8997" s="8">
        <f t="shared" si="1"/>
        <v>0.06012400978</v>
      </c>
      <c r="F8997" s="8"/>
    </row>
    <row r="8998">
      <c r="A8998" s="10">
        <v>44838.833333333336</v>
      </c>
      <c r="B8998" s="11">
        <v>318.18</v>
      </c>
      <c r="C8998" s="11">
        <v>331.61029</v>
      </c>
      <c r="D8998" s="11">
        <v>0.0405002209068965</v>
      </c>
      <c r="E8998" s="8">
        <f t="shared" si="1"/>
        <v>0.06026953612</v>
      </c>
      <c r="F8998" s="8"/>
    </row>
    <row r="8999">
      <c r="A8999" s="10">
        <v>44838.875</v>
      </c>
      <c r="B8999" s="11">
        <v>324.86</v>
      </c>
      <c r="C8999" s="11">
        <v>332.80712</v>
      </c>
      <c r="D8999" s="11">
        <v>0.0238790564336483</v>
      </c>
      <c r="E8999" s="8">
        <f t="shared" si="1"/>
        <v>0.05951317768</v>
      </c>
      <c r="F8999" s="8"/>
    </row>
    <row r="9000">
      <c r="A9000" s="10">
        <v>44838.916666666664</v>
      </c>
      <c r="B9000" s="11">
        <v>335.63</v>
      </c>
      <c r="C9000" s="11">
        <v>336.15368</v>
      </c>
      <c r="D9000" s="11">
        <v>0.00155785889358704</v>
      </c>
      <c r="E9000" s="8">
        <f t="shared" si="1"/>
        <v>0.05715349064</v>
      </c>
      <c r="F9000" s="8"/>
    </row>
    <row r="9001">
      <c r="A9001" s="10">
        <v>44838.958333333336</v>
      </c>
      <c r="B9001" s="11">
        <v>347.19</v>
      </c>
      <c r="C9001" s="11">
        <v>340.74171</v>
      </c>
      <c r="D9001" s="11">
        <v>0.0189242755164901</v>
      </c>
      <c r="E9001" s="8">
        <f t="shared" si="1"/>
        <v>0.05391619298</v>
      </c>
      <c r="F9001" s="8"/>
    </row>
    <row r="9002">
      <c r="A9002" s="10">
        <v>44839.0</v>
      </c>
      <c r="B9002" s="11">
        <v>370.16</v>
      </c>
      <c r="C9002" s="11">
        <v>364.73247</v>
      </c>
      <c r="D9002" s="11">
        <v>0.0148808522586432</v>
      </c>
      <c r="E9002" s="8">
        <f t="shared" si="1"/>
        <v>0.05063164313</v>
      </c>
      <c r="F9002" s="8"/>
    </row>
    <row r="9003">
      <c r="A9003" s="10">
        <v>44839.041666666664</v>
      </c>
      <c r="B9003" s="11">
        <v>373.82</v>
      </c>
      <c r="C9003" s="11">
        <v>362.99213</v>
      </c>
      <c r="D9003" s="11">
        <v>0.0298294896916911</v>
      </c>
      <c r="E9003" s="8">
        <f t="shared" si="1"/>
        <v>0.04691009569</v>
      </c>
      <c r="F9003" s="8"/>
    </row>
    <row r="9004">
      <c r="A9004" s="10">
        <v>44839.083333333336</v>
      </c>
      <c r="B9004" s="11">
        <v>346.14</v>
      </c>
      <c r="C9004" s="11">
        <v>357.00525</v>
      </c>
      <c r="D9004" s="11">
        <v>0.0304344263844859</v>
      </c>
      <c r="E9004" s="8">
        <f t="shared" si="1"/>
        <v>0.04523067173</v>
      </c>
      <c r="F9004" s="8"/>
    </row>
    <row r="9005">
      <c r="A9005" s="10">
        <v>44839.125</v>
      </c>
      <c r="B9005" s="11">
        <v>320.01</v>
      </c>
      <c r="C9005" s="11">
        <v>348.60731</v>
      </c>
      <c r="D9005" s="11">
        <v>0.0820330187568355</v>
      </c>
      <c r="E9005" s="8">
        <f t="shared" si="1"/>
        <v>0.04706928749</v>
      </c>
      <c r="F9005" s="8"/>
    </row>
    <row r="9006">
      <c r="A9006" s="10">
        <v>44839.166666666664</v>
      </c>
      <c r="B9006" s="11">
        <v>297.68</v>
      </c>
      <c r="C9006" s="11">
        <v>339.80691</v>
      </c>
      <c r="D9006" s="11">
        <v>0.1239730822425</v>
      </c>
      <c r="E9006" s="8">
        <f t="shared" si="1"/>
        <v>0.05144030514</v>
      </c>
      <c r="F9006" s="8"/>
    </row>
    <row r="9007">
      <c r="A9007" s="10">
        <v>44839.208333333336</v>
      </c>
      <c r="B9007" s="11">
        <v>283.27</v>
      </c>
      <c r="C9007" s="11">
        <v>332.04441</v>
      </c>
      <c r="D9007" s="11">
        <v>0.146891224580471</v>
      </c>
      <c r="E9007" s="8">
        <f t="shared" si="1"/>
        <v>0.05732236012</v>
      </c>
      <c r="F9007" s="8"/>
    </row>
    <row r="9008">
      <c r="A9008" s="10">
        <v>44839.25</v>
      </c>
      <c r="B9008" s="11">
        <v>268.24</v>
      </c>
      <c r="C9008" s="11">
        <v>325.89741</v>
      </c>
      <c r="D9008" s="11">
        <v>0.176918896041548</v>
      </c>
      <c r="E9008" s="8">
        <f t="shared" si="1"/>
        <v>0.06445187903</v>
      </c>
      <c r="F9008" s="8"/>
    </row>
    <row r="9009">
      <c r="A9009" s="10">
        <v>44839.291666666664</v>
      </c>
      <c r="B9009" s="11">
        <v>260.84</v>
      </c>
      <c r="C9009" s="11">
        <v>321.25694</v>
      </c>
      <c r="D9009" s="11">
        <v>0.188064232946998</v>
      </c>
      <c r="E9009" s="8">
        <f t="shared" si="1"/>
        <v>0.07196933913</v>
      </c>
      <c r="F9009" s="8"/>
    </row>
    <row r="9010">
      <c r="A9010" s="10">
        <v>44839.333333333336</v>
      </c>
      <c r="B9010" s="11">
        <v>272.58</v>
      </c>
      <c r="C9010" s="11">
        <v>318.9681</v>
      </c>
      <c r="D9010" s="11">
        <v>0.145431784557766</v>
      </c>
      <c r="E9010" s="8">
        <f t="shared" si="1"/>
        <v>0.07702554276</v>
      </c>
      <c r="F9010" s="8"/>
    </row>
    <row r="9011">
      <c r="A9011" s="10">
        <v>44839.375</v>
      </c>
      <c r="B9011" s="11">
        <v>290.74</v>
      </c>
      <c r="C9011" s="11">
        <v>320.70248</v>
      </c>
      <c r="D9011" s="11">
        <v>0.0934276529448726</v>
      </c>
      <c r="E9011" s="8">
        <f t="shared" si="1"/>
        <v>0.07931548881</v>
      </c>
      <c r="F9011" s="8"/>
    </row>
    <row r="9012">
      <c r="A9012" s="10">
        <v>44839.416666666664</v>
      </c>
      <c r="B9012" s="11">
        <v>308.09</v>
      </c>
      <c r="C9012" s="11">
        <v>327.533</v>
      </c>
      <c r="D9012" s="11">
        <v>0.0593619574210844</v>
      </c>
      <c r="E9012" s="8">
        <f t="shared" si="1"/>
        <v>0.07926514776</v>
      </c>
      <c r="F9012" s="8"/>
    </row>
    <row r="9013">
      <c r="A9013" s="10">
        <v>44839.458333333336</v>
      </c>
      <c r="B9013" s="11">
        <v>327.37</v>
      </c>
      <c r="C9013" s="11">
        <v>338.26006</v>
      </c>
      <c r="D9013" s="11">
        <v>0.0321943418327307</v>
      </c>
      <c r="E9013" s="8">
        <f t="shared" si="1"/>
        <v>0.07870736623</v>
      </c>
      <c r="F9013" s="8"/>
    </row>
    <row r="9014">
      <c r="A9014" s="10">
        <v>44839.5</v>
      </c>
      <c r="B9014" s="11">
        <v>345.81</v>
      </c>
      <c r="C9014" s="11">
        <v>347.97138</v>
      </c>
      <c r="D9014" s="11">
        <v>0.00621137290084031</v>
      </c>
      <c r="E9014" s="8">
        <f t="shared" si="1"/>
        <v>0.07659288984</v>
      </c>
      <c r="F9014" s="8"/>
    </row>
    <row r="9015">
      <c r="A9015" s="10">
        <v>44839.541666666664</v>
      </c>
      <c r="B9015" s="11">
        <v>355.29</v>
      </c>
      <c r="C9015" s="11">
        <v>353.55979</v>
      </c>
      <c r="D9015" s="11">
        <v>0.00489368431857027</v>
      </c>
      <c r="E9015" s="8">
        <f t="shared" si="1"/>
        <v>0.07435839453</v>
      </c>
      <c r="F9015" s="8"/>
    </row>
    <row r="9016">
      <c r="A9016" s="10">
        <v>44839.583333333336</v>
      </c>
      <c r="B9016" s="11">
        <v>335.56</v>
      </c>
      <c r="C9016" s="11">
        <v>355.54726</v>
      </c>
      <c r="D9016" s="11">
        <v>0.0562154803274253</v>
      </c>
      <c r="E9016" s="8">
        <f t="shared" si="1"/>
        <v>0.07627727918</v>
      </c>
      <c r="F9016" s="8"/>
    </row>
    <row r="9017">
      <c r="A9017" s="10">
        <v>44839.625</v>
      </c>
      <c r="B9017" s="11">
        <v>319.03</v>
      </c>
      <c r="C9017" s="11">
        <v>357.55411</v>
      </c>
      <c r="D9017" s="11">
        <v>0.10774344056624</v>
      </c>
      <c r="E9017" s="8">
        <f t="shared" si="1"/>
        <v>0.07685272498</v>
      </c>
      <c r="F9017" s="8"/>
    </row>
    <row r="9018">
      <c r="A9018" s="10">
        <v>44839.666666666664</v>
      </c>
      <c r="B9018" s="11">
        <v>308.1</v>
      </c>
      <c r="C9018" s="11">
        <v>358.94213</v>
      </c>
      <c r="D9018" s="11">
        <v>0.141644364789388</v>
      </c>
      <c r="E9018" s="8">
        <f t="shared" si="1"/>
        <v>0.07699225819</v>
      </c>
      <c r="F9018" s="8"/>
    </row>
    <row r="9019">
      <c r="A9019" s="10">
        <v>44839.708333333336</v>
      </c>
      <c r="B9019" s="11">
        <v>313.37</v>
      </c>
      <c r="C9019" s="11">
        <v>359.58956</v>
      </c>
      <c r="D9019" s="11">
        <v>0.128534209947585</v>
      </c>
      <c r="E9019" s="8">
        <f t="shared" si="1"/>
        <v>0.07590451512</v>
      </c>
      <c r="F9019" s="8"/>
    </row>
    <row r="9020">
      <c r="A9020" s="10">
        <v>44839.75</v>
      </c>
      <c r="B9020" s="11">
        <v>323.38</v>
      </c>
      <c r="C9020" s="11">
        <v>358.15642</v>
      </c>
      <c r="D9020" s="11">
        <v>0.097098413034171</v>
      </c>
      <c r="E9020" s="8">
        <f t="shared" si="1"/>
        <v>0.07546372052</v>
      </c>
      <c r="F9020" s="8"/>
    </row>
    <row r="9021">
      <c r="A9021" s="10">
        <v>44839.791666666664</v>
      </c>
      <c r="B9021" s="11">
        <v>331.68</v>
      </c>
      <c r="C9021" s="11">
        <v>354.48832</v>
      </c>
      <c r="D9021" s="11">
        <v>0.064341527529031</v>
      </c>
      <c r="E9021" s="8">
        <f t="shared" si="1"/>
        <v>0.07562436937</v>
      </c>
      <c r="F9021" s="8"/>
    </row>
    <row r="9022">
      <c r="A9022" s="10">
        <v>44839.833333333336</v>
      </c>
      <c r="B9022" s="11">
        <v>334.36</v>
      </c>
      <c r="C9022" s="11">
        <v>350.02245</v>
      </c>
      <c r="D9022" s="11">
        <v>0.044746986943266</v>
      </c>
      <c r="E9022" s="8">
        <f t="shared" si="1"/>
        <v>0.07580131795</v>
      </c>
      <c r="F9022" s="8"/>
    </row>
    <row r="9023">
      <c r="A9023" s="10">
        <v>44839.875</v>
      </c>
      <c r="B9023" s="11">
        <v>335.42</v>
      </c>
      <c r="C9023" s="11">
        <v>347.14274</v>
      </c>
      <c r="D9023" s="11">
        <v>0.0337692212719182</v>
      </c>
      <c r="E9023" s="8">
        <f t="shared" si="1"/>
        <v>0.07621340815</v>
      </c>
      <c r="F9023" s="8"/>
    </row>
    <row r="9024">
      <c r="A9024" s="10">
        <v>44839.916666666664</v>
      </c>
      <c r="B9024" s="11">
        <v>338.35</v>
      </c>
      <c r="C9024" s="11">
        <v>347.29245</v>
      </c>
      <c r="D9024" s="11">
        <v>0.0257490481005272</v>
      </c>
      <c r="E9024" s="8">
        <f t="shared" si="1"/>
        <v>0.07722137437</v>
      </c>
      <c r="F9024" s="8"/>
    </row>
    <row r="9025">
      <c r="A9025" s="10">
        <v>44839.958333333336</v>
      </c>
      <c r="B9025" s="11">
        <v>347.98</v>
      </c>
      <c r="C9025" s="11">
        <v>349.87535</v>
      </c>
      <c r="D9025" s="11">
        <v>0.00541721501671954</v>
      </c>
      <c r="E9025" s="8">
        <f t="shared" si="1"/>
        <v>0.07665858018</v>
      </c>
      <c r="F9025" s="8"/>
    </row>
    <row r="9026">
      <c r="A9026" s="10">
        <v>44837.0</v>
      </c>
      <c r="B9026" s="11">
        <v>358.34</v>
      </c>
      <c r="C9026" s="11">
        <v>334.54379</v>
      </c>
      <c r="D9026" s="11">
        <v>0.071130329455525</v>
      </c>
      <c r="E9026" s="8">
        <f t="shared" si="1"/>
        <v>0.0790023084</v>
      </c>
      <c r="F9026" s="8"/>
    </row>
    <row r="9027">
      <c r="A9027" s="10">
        <v>44837.041666666664</v>
      </c>
      <c r="B9027" s="11">
        <v>369.25</v>
      </c>
      <c r="C9027" s="11">
        <v>325.52743</v>
      </c>
      <c r="D9027" s="11">
        <v>0.13431301319216</v>
      </c>
      <c r="E9027" s="8">
        <f t="shared" si="1"/>
        <v>0.08335578855</v>
      </c>
      <c r="F9027" s="8"/>
    </row>
    <row r="9028">
      <c r="A9028" s="10">
        <v>44837.083333333336</v>
      </c>
      <c r="B9028" s="11">
        <v>339.9</v>
      </c>
      <c r="C9028" s="11">
        <v>308.38053</v>
      </c>
      <c r="D9028" s="11">
        <v>0.102209662847391</v>
      </c>
      <c r="E9028" s="8">
        <f t="shared" si="1"/>
        <v>0.0863464234</v>
      </c>
      <c r="F9028" s="8"/>
    </row>
    <row r="9029">
      <c r="A9029" s="10">
        <v>44837.125</v>
      </c>
      <c r="B9029" s="11">
        <v>316.03</v>
      </c>
      <c r="C9029" s="11">
        <v>286.83131</v>
      </c>
      <c r="D9029" s="11">
        <v>0.10179742929738</v>
      </c>
      <c r="E9029" s="8">
        <f t="shared" si="1"/>
        <v>0.0871699405</v>
      </c>
      <c r="F9029" s="8"/>
    </row>
    <row r="9030">
      <c r="A9030" s="10">
        <v>44837.166666666664</v>
      </c>
      <c r="B9030" s="11">
        <v>299.18</v>
      </c>
      <c r="C9030" s="11">
        <v>265.65092</v>
      </c>
      <c r="D9030" s="11">
        <v>0.126214808516379</v>
      </c>
      <c r="E9030" s="8">
        <f t="shared" si="1"/>
        <v>0.08726334577</v>
      </c>
      <c r="F9030" s="8"/>
    </row>
    <row r="9031">
      <c r="A9031" s="10">
        <v>44837.208333333336</v>
      </c>
      <c r="B9031" s="11">
        <v>286.01</v>
      </c>
      <c r="C9031" s="11">
        <v>248.79269</v>
      </c>
      <c r="D9031" s="11">
        <v>0.149591653999158</v>
      </c>
      <c r="E9031" s="8">
        <f t="shared" si="1"/>
        <v>0.08737586366</v>
      </c>
      <c r="F9031" s="8"/>
    </row>
    <row r="9032">
      <c r="A9032" s="10">
        <v>44837.25</v>
      </c>
      <c r="B9032" s="11">
        <v>279.24</v>
      </c>
      <c r="C9032" s="11">
        <v>237.64378</v>
      </c>
      <c r="D9032" s="11">
        <v>0.175036013986985</v>
      </c>
      <c r="E9032" s="8">
        <f t="shared" si="1"/>
        <v>0.08729741024</v>
      </c>
      <c r="F9032" s="8"/>
    </row>
    <row r="9033">
      <c r="A9033" s="10">
        <v>44837.291666666664</v>
      </c>
      <c r="B9033" s="11">
        <v>273.91</v>
      </c>
      <c r="C9033" s="11">
        <v>230.64964</v>
      </c>
      <c r="D9033" s="11">
        <v>0.187558757949936</v>
      </c>
      <c r="E9033" s="8">
        <f t="shared" si="1"/>
        <v>0.08727634878</v>
      </c>
      <c r="F9033" s="8"/>
    </row>
    <row r="9034">
      <c r="A9034" s="10">
        <v>44837.333333333336</v>
      </c>
      <c r="B9034" s="11">
        <v>284.79</v>
      </c>
      <c r="C9034" s="11">
        <v>227.61982</v>
      </c>
      <c r="D9034" s="11">
        <v>0.251165210481231</v>
      </c>
      <c r="E9034" s="8">
        <f t="shared" si="1"/>
        <v>0.09168190819</v>
      </c>
      <c r="F9034" s="8"/>
    </row>
    <row r="9035">
      <c r="A9035" s="10">
        <v>44837.375</v>
      </c>
      <c r="B9035" s="11">
        <v>307.37</v>
      </c>
      <c r="C9035" s="11">
        <v>229.34479</v>
      </c>
      <c r="D9035" s="11">
        <v>0.340209210769514</v>
      </c>
      <c r="E9035" s="8">
        <f t="shared" si="1"/>
        <v>0.1019644731</v>
      </c>
      <c r="F9035" s="8"/>
    </row>
    <row r="9036">
      <c r="A9036" s="10">
        <v>44837.416666666664</v>
      </c>
      <c r="B9036" s="11">
        <v>327.27</v>
      </c>
      <c r="C9036" s="11">
        <v>236.054</v>
      </c>
      <c r="D9036" s="11">
        <v>0.386420056427766</v>
      </c>
      <c r="E9036" s="8">
        <f t="shared" si="1"/>
        <v>0.1155918939</v>
      </c>
      <c r="F9036" s="8"/>
    </row>
    <row r="9037">
      <c r="A9037" s="10">
        <v>44837.458333333336</v>
      </c>
      <c r="B9037" s="11">
        <v>342.43</v>
      </c>
      <c r="C9037" s="11">
        <v>246.79642</v>
      </c>
      <c r="D9037" s="11">
        <v>0.387499867299533</v>
      </c>
      <c r="E9037" s="8">
        <f t="shared" si="1"/>
        <v>0.1303962908</v>
      </c>
      <c r="F9037" s="8"/>
    </row>
    <row r="9038">
      <c r="A9038" s="10">
        <v>44837.5</v>
      </c>
      <c r="B9038" s="11">
        <v>358.21</v>
      </c>
      <c r="C9038" s="11">
        <v>257.63251</v>
      </c>
      <c r="D9038" s="11">
        <v>0.390391298054736</v>
      </c>
      <c r="E9038" s="8">
        <f t="shared" si="1"/>
        <v>0.1464037877</v>
      </c>
      <c r="F9038" s="8"/>
    </row>
    <row r="9039">
      <c r="A9039" s="10">
        <v>44837.541666666664</v>
      </c>
      <c r="B9039" s="11">
        <v>361.67</v>
      </c>
      <c r="C9039" s="11">
        <v>264.52501</v>
      </c>
      <c r="D9039" s="11">
        <v>0.367243120036173</v>
      </c>
      <c r="E9039" s="8">
        <f t="shared" si="1"/>
        <v>0.1615016808</v>
      </c>
      <c r="F9039" s="8"/>
    </row>
    <row r="9040">
      <c r="A9040" s="10">
        <v>44837.583333333336</v>
      </c>
      <c r="B9040" s="11">
        <v>334.08</v>
      </c>
      <c r="C9040" s="11">
        <v>267.09232</v>
      </c>
      <c r="D9040" s="11">
        <v>0.250803467505168</v>
      </c>
      <c r="E9040" s="8">
        <f t="shared" si="1"/>
        <v>0.1696095136</v>
      </c>
      <c r="F9040" s="8"/>
    </row>
    <row r="9041">
      <c r="A9041" s="10">
        <v>44837.625</v>
      </c>
      <c r="B9041" s="11">
        <v>312.84</v>
      </c>
      <c r="C9041" s="11">
        <v>269.15262</v>
      </c>
      <c r="D9041" s="11">
        <v>0.162314526234223</v>
      </c>
      <c r="E9041" s="8">
        <f t="shared" si="1"/>
        <v>0.1718833089</v>
      </c>
      <c r="F9041" s="8"/>
    </row>
    <row r="9042">
      <c r="A9042" s="10">
        <v>44837.666666666664</v>
      </c>
      <c r="B9042" s="11">
        <v>294.81</v>
      </c>
      <c r="C9042" s="11">
        <v>271.04965</v>
      </c>
      <c r="D9042" s="11">
        <v>0.0876605079549079</v>
      </c>
      <c r="E9042" s="8">
        <f t="shared" si="1"/>
        <v>0.1696339815</v>
      </c>
      <c r="F9042" s="8"/>
    </row>
    <row r="9043">
      <c r="A9043" s="10">
        <v>44837.708333333336</v>
      </c>
      <c r="B9043" s="11">
        <v>290.59</v>
      </c>
      <c r="C9043" s="11">
        <v>275.26525</v>
      </c>
      <c r="D9043" s="11">
        <v>0.0556726648205685</v>
      </c>
      <c r="E9043" s="8">
        <f t="shared" si="1"/>
        <v>0.1665980838</v>
      </c>
      <c r="F9043" s="8"/>
    </row>
    <row r="9044">
      <c r="A9044" s="10">
        <v>44837.75</v>
      </c>
      <c r="B9044" s="11">
        <v>303.98</v>
      </c>
      <c r="C9044" s="11">
        <v>280.86617</v>
      </c>
      <c r="D9044" s="11">
        <v>0.0822948167805329</v>
      </c>
      <c r="E9044" s="8">
        <f t="shared" si="1"/>
        <v>0.1659812673</v>
      </c>
      <c r="F9044" s="8"/>
    </row>
    <row r="9045">
      <c r="A9045" s="10">
        <v>44837.791666666664</v>
      </c>
      <c r="B9045" s="11">
        <v>307.98</v>
      </c>
      <c r="C9045" s="11">
        <v>284.42638</v>
      </c>
      <c r="D9045" s="11">
        <v>0.0828109544550685</v>
      </c>
      <c r="E9045" s="8">
        <f t="shared" si="1"/>
        <v>0.1667508267</v>
      </c>
      <c r="F9045" s="8"/>
    </row>
    <row r="9046">
      <c r="A9046" s="10">
        <v>44837.833333333336</v>
      </c>
      <c r="B9046" s="11">
        <v>313.8</v>
      </c>
      <c r="C9046" s="11">
        <v>285.60826</v>
      </c>
      <c r="D9046" s="11">
        <v>0.0987077194476099</v>
      </c>
      <c r="E9046" s="8">
        <f t="shared" si="1"/>
        <v>0.1689991906</v>
      </c>
      <c r="F9046" s="8"/>
    </row>
    <row r="9047">
      <c r="A9047" s="10">
        <v>44837.875</v>
      </c>
      <c r="B9047" s="11">
        <v>316.72</v>
      </c>
      <c r="C9047" s="11">
        <v>287.46829</v>
      </c>
      <c r="D9047" s="11">
        <v>0.10175630153851</v>
      </c>
      <c r="E9047" s="8">
        <f t="shared" si="1"/>
        <v>0.1718319856</v>
      </c>
      <c r="F9047" s="8"/>
    </row>
    <row r="9048">
      <c r="A9048" s="10">
        <v>44837.916666666664</v>
      </c>
      <c r="B9048" s="11">
        <v>324.11</v>
      </c>
      <c r="C9048" s="11">
        <v>291.92868</v>
      </c>
      <c r="D9048" s="11">
        <v>0.110236924991405</v>
      </c>
      <c r="E9048" s="8">
        <f t="shared" si="1"/>
        <v>0.1753523138</v>
      </c>
      <c r="F9048" s="8"/>
    </row>
    <row r="9049">
      <c r="A9049" s="10">
        <v>44837.958333333336</v>
      </c>
      <c r="B9049" s="11">
        <v>339.65</v>
      </c>
      <c r="C9049" s="11">
        <v>298.50538</v>
      </c>
      <c r="D9049" s="11">
        <v>0.137835438677855</v>
      </c>
      <c r="E9049" s="8">
        <f t="shared" si="1"/>
        <v>0.1808697398</v>
      </c>
      <c r="F9049" s="8"/>
    </row>
    <row r="9050">
      <c r="A9050" s="10">
        <v>44838.0</v>
      </c>
      <c r="B9050" s="11">
        <v>369.15</v>
      </c>
      <c r="C9050" s="11">
        <v>327.46424</v>
      </c>
      <c r="D9050" s="11">
        <v>0.127298663206706</v>
      </c>
      <c r="E9050" s="8">
        <f t="shared" si="1"/>
        <v>0.183210087</v>
      </c>
      <c r="F9050" s="8"/>
    </row>
    <row r="9051">
      <c r="A9051" s="10">
        <v>44838.041666666664</v>
      </c>
      <c r="B9051" s="11">
        <v>374.43</v>
      </c>
      <c r="C9051" s="11">
        <v>321.7241</v>
      </c>
      <c r="D9051" s="11">
        <v>0.163823288339294</v>
      </c>
      <c r="E9051" s="8">
        <f t="shared" si="1"/>
        <v>0.1844396818</v>
      </c>
      <c r="F9051" s="8"/>
    </row>
    <row r="9052">
      <c r="A9052" s="10">
        <v>44838.083333333336</v>
      </c>
      <c r="B9052" s="11">
        <v>349.49</v>
      </c>
      <c r="C9052" s="11">
        <v>310.80385</v>
      </c>
      <c r="D9052" s="11">
        <v>0.124471270223969</v>
      </c>
      <c r="E9052" s="8">
        <f t="shared" si="1"/>
        <v>0.1853672488</v>
      </c>
      <c r="F9052" s="8"/>
    </row>
    <row r="9053">
      <c r="A9053" s="10">
        <v>44838.125</v>
      </c>
      <c r="B9053" s="11">
        <v>326.77</v>
      </c>
      <c r="C9053" s="11">
        <v>296.81036</v>
      </c>
      <c r="D9053" s="11">
        <v>0.100938659957826</v>
      </c>
      <c r="E9053" s="8">
        <f t="shared" si="1"/>
        <v>0.1853314667</v>
      </c>
      <c r="F9053" s="8"/>
    </row>
    <row r="9054">
      <c r="A9054" s="10">
        <v>44838.166666666664</v>
      </c>
      <c r="B9054" s="11">
        <v>307.2</v>
      </c>
      <c r="C9054" s="11">
        <v>281.79207</v>
      </c>
      <c r="D9054" s="11">
        <v>0.09016552523994</v>
      </c>
      <c r="E9054" s="8">
        <f t="shared" si="1"/>
        <v>0.1838294133</v>
      </c>
      <c r="F9054" s="8"/>
    </row>
    <row r="9055">
      <c r="A9055" s="10">
        <v>44838.208333333336</v>
      </c>
      <c r="B9055" s="11">
        <v>290.36</v>
      </c>
      <c r="C9055" s="11">
        <v>268.43842</v>
      </c>
      <c r="D9055" s="11">
        <v>0.0816633475938355</v>
      </c>
      <c r="E9055" s="8">
        <f t="shared" si="1"/>
        <v>0.1809990672</v>
      </c>
      <c r="F9055" s="8"/>
    </row>
    <row r="9056">
      <c r="A9056" s="10">
        <v>44838.25</v>
      </c>
      <c r="B9056" s="11">
        <v>278.6</v>
      </c>
      <c r="C9056" s="11">
        <v>260.17288</v>
      </c>
      <c r="D9056" s="11">
        <v>0.0708264443242508</v>
      </c>
      <c r="E9056" s="8">
        <f t="shared" si="1"/>
        <v>0.1766570018</v>
      </c>
      <c r="F9056" s="8"/>
    </row>
    <row r="9057">
      <c r="A9057" s="10">
        <v>44838.291666666664</v>
      </c>
      <c r="B9057" s="11">
        <v>279.52</v>
      </c>
      <c r="C9057" s="11">
        <v>257.63058</v>
      </c>
      <c r="D9057" s="11">
        <v>0.084964370301072</v>
      </c>
      <c r="E9057" s="8">
        <f t="shared" si="1"/>
        <v>0.1723822356</v>
      </c>
      <c r="F9057" s="8"/>
    </row>
    <row r="9058">
      <c r="A9058" s="10">
        <v>44838.333333333336</v>
      </c>
      <c r="B9058" s="11">
        <v>286.09</v>
      </c>
      <c r="C9058" s="11">
        <v>259.83339</v>
      </c>
      <c r="D9058" s="11">
        <v>0.101051716255558</v>
      </c>
      <c r="E9058" s="8">
        <f t="shared" si="1"/>
        <v>0.1661275067</v>
      </c>
      <c r="F9058" s="8"/>
    </row>
    <row r="9059">
      <c r="A9059" s="10">
        <v>44838.375</v>
      </c>
      <c r="B9059" s="11">
        <v>295.62</v>
      </c>
      <c r="C9059" s="11">
        <v>264.9051</v>
      </c>
      <c r="D9059" s="11">
        <v>0.115946805101147</v>
      </c>
      <c r="E9059" s="8">
        <f t="shared" si="1"/>
        <v>0.1567832398</v>
      </c>
      <c r="F9059" s="8"/>
    </row>
    <row r="9060">
      <c r="A9060" s="10">
        <v>44838.416666666664</v>
      </c>
      <c r="B9060" s="11">
        <v>311.38</v>
      </c>
      <c r="C9060" s="11">
        <v>272.72163</v>
      </c>
      <c r="D9060" s="11">
        <v>0.141750289480155</v>
      </c>
      <c r="E9060" s="8">
        <f t="shared" si="1"/>
        <v>0.1465886662</v>
      </c>
      <c r="F9060" s="8"/>
    </row>
    <row r="9061">
      <c r="A9061" s="10">
        <v>44838.458333333336</v>
      </c>
      <c r="B9061" s="11">
        <v>319.51</v>
      </c>
      <c r="C9061" s="11">
        <v>283.58658</v>
      </c>
      <c r="D9061" s="11">
        <v>0.12667531728758</v>
      </c>
      <c r="E9061" s="8">
        <f t="shared" si="1"/>
        <v>0.1357209766</v>
      </c>
      <c r="F9061" s="8"/>
    </row>
    <row r="9062">
      <c r="A9062" s="10">
        <v>44838.5</v>
      </c>
      <c r="B9062" s="11">
        <v>334.43</v>
      </c>
      <c r="C9062" s="11">
        <v>294.4821</v>
      </c>
      <c r="D9062" s="11">
        <v>0.135654764754801</v>
      </c>
      <c r="E9062" s="8">
        <f t="shared" si="1"/>
        <v>0.1251069544</v>
      </c>
      <c r="F9062" s="8"/>
    </row>
    <row r="9063">
      <c r="A9063" s="10">
        <v>44838.541666666664</v>
      </c>
      <c r="B9063" s="11">
        <v>342.28</v>
      </c>
      <c r="C9063" s="11">
        <v>303.09921</v>
      </c>
      <c r="D9063" s="11">
        <v>0.129267212540738</v>
      </c>
      <c r="E9063" s="8">
        <f t="shared" si="1"/>
        <v>0.1151912915</v>
      </c>
      <c r="F9063" s="8"/>
    </row>
    <row r="9064">
      <c r="A9064" s="10">
        <v>44838.583333333336</v>
      </c>
      <c r="B9064" s="11">
        <v>324.18</v>
      </c>
      <c r="C9064" s="11">
        <v>310.20746</v>
      </c>
      <c r="D9064" s="11">
        <v>0.0450425660298433</v>
      </c>
      <c r="E9064" s="8">
        <f t="shared" si="1"/>
        <v>0.1066179206</v>
      </c>
      <c r="F9064" s="8"/>
    </row>
    <row r="9065">
      <c r="A9065" s="10">
        <v>44838.625</v>
      </c>
      <c r="B9065" s="11">
        <v>300.51</v>
      </c>
      <c r="C9065" s="11">
        <v>317.42738</v>
      </c>
      <c r="D9065" s="11">
        <v>0.0532952765448274</v>
      </c>
      <c r="E9065" s="8">
        <f t="shared" si="1"/>
        <v>0.1020754519</v>
      </c>
      <c r="F9065" s="8"/>
    </row>
    <row r="9066">
      <c r="A9066" s="10">
        <v>44838.666666666664</v>
      </c>
      <c r="B9066" s="11">
        <v>287.82</v>
      </c>
      <c r="C9066" s="11">
        <v>322.52389</v>
      </c>
      <c r="D9066" s="11">
        <v>0.107600990425856</v>
      </c>
      <c r="E9066" s="8">
        <f t="shared" si="1"/>
        <v>0.1029063053</v>
      </c>
      <c r="F9066" s="8"/>
    </row>
    <row r="9067">
      <c r="A9067" s="10">
        <v>44838.708333333336</v>
      </c>
      <c r="B9067" s="11">
        <v>283.23</v>
      </c>
      <c r="C9067" s="11">
        <v>326.41782</v>
      </c>
      <c r="D9067" s="11">
        <v>0.132308401544989</v>
      </c>
      <c r="E9067" s="8">
        <f t="shared" si="1"/>
        <v>0.106099461</v>
      </c>
      <c r="F9067" s="8"/>
    </row>
    <row r="9068">
      <c r="A9068" s="10">
        <v>44838.75</v>
      </c>
      <c r="B9068" s="11">
        <v>298.21</v>
      </c>
      <c r="C9068" s="11">
        <v>328.44797</v>
      </c>
      <c r="D9068" s="11">
        <v>0.0920631964934964</v>
      </c>
      <c r="E9068" s="8">
        <f t="shared" si="1"/>
        <v>0.1065064769</v>
      </c>
      <c r="F9068" s="8"/>
    </row>
    <row r="9069">
      <c r="A9069" s="10">
        <v>44838.791666666664</v>
      </c>
      <c r="B9069" s="11">
        <v>312.28</v>
      </c>
      <c r="C9069" s="11">
        <v>328.98281</v>
      </c>
      <c r="D9069" s="11">
        <v>0.0507710722028302</v>
      </c>
      <c r="E9069" s="8">
        <f t="shared" si="1"/>
        <v>0.1051714818</v>
      </c>
      <c r="F9069" s="8"/>
    </row>
    <row r="9070">
      <c r="A9070" s="10">
        <v>44838.833333333336</v>
      </c>
      <c r="B9070" s="11">
        <v>318.18</v>
      </c>
      <c r="C9070" s="11">
        <v>329.55849</v>
      </c>
      <c r="D9070" s="11">
        <v>0.0345264660000111</v>
      </c>
      <c r="E9070" s="8">
        <f t="shared" si="1"/>
        <v>0.1024972629</v>
      </c>
      <c r="F9070" s="8"/>
    </row>
    <row r="9071">
      <c r="A9071" s="10">
        <v>44838.875</v>
      </c>
      <c r="B9071" s="11">
        <v>324.86</v>
      </c>
      <c r="C9071" s="11">
        <v>330.87269</v>
      </c>
      <c r="D9071" s="11">
        <v>0.0181722160266535</v>
      </c>
      <c r="E9071" s="8">
        <f t="shared" si="1"/>
        <v>0.09901459265</v>
      </c>
      <c r="F9071" s="8"/>
    </row>
    <row r="9072">
      <c r="A9072" s="10">
        <v>44838.916666666664</v>
      </c>
      <c r="B9072" s="11">
        <v>335.63</v>
      </c>
      <c r="C9072" s="11">
        <v>333.12783</v>
      </c>
      <c r="D9072" s="11">
        <v>0.00751114069334879</v>
      </c>
      <c r="E9072" s="8">
        <f t="shared" si="1"/>
        <v>0.09473435164</v>
      </c>
      <c r="F9072" s="8"/>
    </row>
    <row r="9073">
      <c r="A9073" s="10">
        <v>44838.958333333336</v>
      </c>
      <c r="B9073" s="11">
        <v>347.19</v>
      </c>
      <c r="C9073" s="11">
        <v>335.92985</v>
      </c>
      <c r="D9073" s="11">
        <v>0.0335193493522531</v>
      </c>
      <c r="E9073" s="8">
        <f t="shared" si="1"/>
        <v>0.09038784791</v>
      </c>
      <c r="F9073" s="8"/>
    </row>
    <row r="9074">
      <c r="A9074" s="10">
        <v>44839.0</v>
      </c>
      <c r="B9074" s="11">
        <v>370.16</v>
      </c>
      <c r="C9074" s="11">
        <v>355.81235</v>
      </c>
      <c r="D9074" s="11">
        <v>0.0403236425042583</v>
      </c>
      <c r="E9074" s="8">
        <f t="shared" si="1"/>
        <v>0.08676388872</v>
      </c>
      <c r="F9074" s="8"/>
    </row>
    <row r="9075">
      <c r="A9075" s="10">
        <v>44839.041666666664</v>
      </c>
      <c r="B9075" s="11">
        <v>373.82</v>
      </c>
      <c r="C9075" s="11">
        <v>353.7559</v>
      </c>
      <c r="D9075" s="11">
        <v>0.0567173579295779</v>
      </c>
      <c r="E9075" s="8">
        <f t="shared" si="1"/>
        <v>0.08230114162</v>
      </c>
      <c r="F9075" s="8"/>
    </row>
    <row r="9076">
      <c r="A9076" s="10">
        <v>44839.083333333336</v>
      </c>
      <c r="B9076" s="11">
        <v>346.14</v>
      </c>
      <c r="C9076" s="11">
        <v>347.27476</v>
      </c>
      <c r="D9076" s="11">
        <v>0.0032676143811892</v>
      </c>
      <c r="E9076" s="8">
        <f t="shared" si="1"/>
        <v>0.07725098929</v>
      </c>
      <c r="F9076" s="8"/>
    </row>
    <row r="9077">
      <c r="A9077" s="10">
        <v>44839.125</v>
      </c>
      <c r="B9077" s="11">
        <v>320.01</v>
      </c>
      <c r="C9077" s="11">
        <v>338.13353</v>
      </c>
      <c r="D9077" s="11">
        <v>0.0535987365701355</v>
      </c>
      <c r="E9077" s="8">
        <f t="shared" si="1"/>
        <v>0.07527849248</v>
      </c>
      <c r="F9077" s="8"/>
    </row>
    <row r="9078">
      <c r="A9078" s="10">
        <v>44839.166666666664</v>
      </c>
      <c r="B9078" s="11">
        <v>297.68</v>
      </c>
      <c r="C9078" s="11">
        <v>327.88021</v>
      </c>
      <c r="D9078" s="11">
        <v>0.0921074498518833</v>
      </c>
      <c r="E9078" s="8">
        <f t="shared" si="1"/>
        <v>0.07535940601</v>
      </c>
      <c r="F9078" s="8"/>
    </row>
    <row r="9079">
      <c r="A9079" s="10">
        <v>44839.208333333336</v>
      </c>
      <c r="B9079" s="11">
        <v>283.27</v>
      </c>
      <c r="C9079" s="11">
        <v>318.02586</v>
      </c>
      <c r="D9079" s="11">
        <v>0.109286269990748</v>
      </c>
      <c r="E9079" s="8">
        <f t="shared" si="1"/>
        <v>0.07651036111</v>
      </c>
      <c r="F9079" s="8"/>
    </row>
    <row r="9080">
      <c r="A9080" s="10">
        <v>44839.25</v>
      </c>
      <c r="B9080" s="11">
        <v>268.24</v>
      </c>
      <c r="C9080" s="11">
        <v>310.05239</v>
      </c>
      <c r="D9080" s="11">
        <v>0.134855886774489</v>
      </c>
      <c r="E9080" s="8">
        <f t="shared" si="1"/>
        <v>0.07917825454</v>
      </c>
      <c r="F9080" s="8"/>
    </row>
    <row r="9081">
      <c r="A9081" s="10">
        <v>44839.291666666664</v>
      </c>
      <c r="B9081" s="11">
        <v>260.84</v>
      </c>
      <c r="C9081" s="11">
        <v>304.71411</v>
      </c>
      <c r="D9081" s="11">
        <v>0.14398450403232</v>
      </c>
      <c r="E9081" s="8">
        <f t="shared" si="1"/>
        <v>0.08163742678</v>
      </c>
      <c r="F9081" s="8"/>
    </row>
    <row r="9082">
      <c r="A9082" s="10">
        <v>44839.333333333336</v>
      </c>
      <c r="B9082" s="11">
        <v>272.58</v>
      </c>
      <c r="C9082" s="11">
        <v>302.56595</v>
      </c>
      <c r="D9082" s="11">
        <v>0.0991055008007345</v>
      </c>
      <c r="E9082" s="8">
        <f t="shared" si="1"/>
        <v>0.08155633447</v>
      </c>
      <c r="F9082" s="8"/>
    </row>
    <row r="9083">
      <c r="A9083" s="10">
        <v>44839.375</v>
      </c>
      <c r="B9083" s="11">
        <v>290.74</v>
      </c>
      <c r="C9083" s="11">
        <v>304.81613</v>
      </c>
      <c r="D9083" s="11">
        <v>0.0461790850766328</v>
      </c>
      <c r="E9083" s="8">
        <f t="shared" si="1"/>
        <v>0.07864934614</v>
      </c>
      <c r="F9083" s="8"/>
    </row>
    <row r="9084">
      <c r="A9084" s="10">
        <v>44839.416666666664</v>
      </c>
      <c r="B9084" s="11">
        <v>308.09</v>
      </c>
      <c r="C9084" s="11">
        <v>312.79431</v>
      </c>
      <c r="D9084" s="11">
        <v>0.0150396277988561</v>
      </c>
      <c r="E9084" s="8">
        <f t="shared" si="1"/>
        <v>0.07336973523</v>
      </c>
      <c r="F9084" s="8"/>
    </row>
    <row r="9085">
      <c r="A9085" s="10">
        <v>44839.458333333336</v>
      </c>
      <c r="B9085" s="11">
        <v>327.37</v>
      </c>
      <c r="C9085" s="11">
        <v>325.0975</v>
      </c>
      <c r="D9085" s="11">
        <v>0.00699021062911889</v>
      </c>
      <c r="E9085" s="8">
        <f t="shared" si="1"/>
        <v>0.06838285579</v>
      </c>
      <c r="F9085" s="8"/>
    </row>
    <row r="9086">
      <c r="A9086" s="10">
        <v>44839.5</v>
      </c>
      <c r="B9086" s="11">
        <v>345.81</v>
      </c>
      <c r="C9086" s="11">
        <v>336.6779</v>
      </c>
      <c r="D9086" s="11">
        <v>0.027124144471615</v>
      </c>
      <c r="E9086" s="8">
        <f t="shared" si="1"/>
        <v>0.06386074661</v>
      </c>
      <c r="F9086" s="8"/>
    </row>
    <row r="9087">
      <c r="A9087" s="10">
        <v>44839.541666666664</v>
      </c>
      <c r="B9087" s="11">
        <v>355.29</v>
      </c>
      <c r="C9087" s="11">
        <v>344.22551</v>
      </c>
      <c r="D9087" s="11">
        <v>0.0321431436037382</v>
      </c>
      <c r="E9087" s="8">
        <f t="shared" si="1"/>
        <v>0.05981391041</v>
      </c>
      <c r="F9087" s="8"/>
    </row>
    <row r="9088">
      <c r="A9088" s="10">
        <v>44839.583333333336</v>
      </c>
      <c r="B9088" s="11">
        <v>335.56</v>
      </c>
      <c r="C9088" s="11">
        <v>348.30563</v>
      </c>
      <c r="D9088" s="11">
        <v>0.0365932356591537</v>
      </c>
      <c r="E9088" s="8">
        <f t="shared" si="1"/>
        <v>0.05946185497</v>
      </c>
      <c r="F9088" s="8"/>
    </row>
    <row r="9089">
      <c r="A9089" s="10">
        <v>44839.625</v>
      </c>
      <c r="B9089" s="11">
        <v>319.03</v>
      </c>
      <c r="C9089" s="11">
        <v>352.30866</v>
      </c>
      <c r="D9089" s="11">
        <v>0.0944588191502303</v>
      </c>
      <c r="E9089" s="8">
        <f t="shared" si="1"/>
        <v>0.06117700258</v>
      </c>
      <c r="F9089" s="8"/>
    </row>
    <row r="9090">
      <c r="A9090" s="10">
        <v>44839.666666666664</v>
      </c>
      <c r="B9090" s="11">
        <v>308.1</v>
      </c>
      <c r="C9090" s="11">
        <v>355.00039</v>
      </c>
      <c r="D9090" s="11">
        <v>0.13211362950897</v>
      </c>
      <c r="E9090" s="8">
        <f t="shared" si="1"/>
        <v>0.06219836254</v>
      </c>
      <c r="F9090" s="8"/>
    </row>
    <row r="9091">
      <c r="A9091" s="10">
        <v>44839.708333333336</v>
      </c>
      <c r="B9091" s="11">
        <v>313.37</v>
      </c>
      <c r="C9091" s="11">
        <v>356.34378</v>
      </c>
      <c r="D9091" s="11">
        <v>0.120596408333547</v>
      </c>
      <c r="E9091" s="8">
        <f t="shared" si="1"/>
        <v>0.06171036283</v>
      </c>
      <c r="F9091" s="8"/>
    </row>
    <row r="9092">
      <c r="A9092" s="10">
        <v>44839.75</v>
      </c>
      <c r="B9092" s="11">
        <v>323.38</v>
      </c>
      <c r="C9092" s="11">
        <v>355.25675</v>
      </c>
      <c r="D9092" s="11">
        <v>0.0897287665892344</v>
      </c>
      <c r="E9092" s="8">
        <f t="shared" si="1"/>
        <v>0.06161309491</v>
      </c>
      <c r="F9092" s="8"/>
    </row>
    <row r="9093">
      <c r="A9093" s="10">
        <v>44839.791666666664</v>
      </c>
      <c r="B9093" s="11">
        <v>331.68</v>
      </c>
      <c r="C9093" s="11">
        <v>351.68126</v>
      </c>
      <c r="D9093" s="11">
        <v>0.0568732607475303</v>
      </c>
      <c r="E9093" s="8">
        <f t="shared" si="1"/>
        <v>0.06186735277</v>
      </c>
      <c r="F9093" s="8"/>
    </row>
    <row r="9094">
      <c r="A9094" s="10">
        <v>44839.833333333336</v>
      </c>
      <c r="B9094" s="11">
        <v>334.36</v>
      </c>
      <c r="C9094" s="11">
        <v>347.02565</v>
      </c>
      <c r="D9094" s="11">
        <v>0.0364977343893743</v>
      </c>
      <c r="E9094" s="8">
        <f t="shared" si="1"/>
        <v>0.06194948895</v>
      </c>
      <c r="F9094" s="8"/>
    </row>
    <row r="9095">
      <c r="A9095" s="10">
        <v>44839.875</v>
      </c>
      <c r="B9095" s="11">
        <v>335.42</v>
      </c>
      <c r="C9095" s="11">
        <v>343.67709</v>
      </c>
      <c r="D9095" s="11">
        <v>0.0240257213537277</v>
      </c>
      <c r="E9095" s="8">
        <f t="shared" si="1"/>
        <v>0.06219338501</v>
      </c>
      <c r="F9095" s="8"/>
    </row>
    <row r="9096">
      <c r="A9096" s="10">
        <v>44839.916666666664</v>
      </c>
      <c r="B9096" s="11">
        <v>338.35</v>
      </c>
      <c r="C9096" s="11">
        <v>343.42231</v>
      </c>
      <c r="D9096" s="11">
        <v>0.0147698907505454</v>
      </c>
      <c r="E9096" s="8">
        <f t="shared" si="1"/>
        <v>0.06249583293</v>
      </c>
      <c r="F9096" s="8"/>
    </row>
    <row r="9097">
      <c r="A9097" s="10">
        <v>44839.958333333336</v>
      </c>
      <c r="B9097" s="11">
        <v>347.98</v>
      </c>
      <c r="C9097" s="11">
        <v>345.8719</v>
      </c>
      <c r="D9097" s="11">
        <v>0.00609503113725062</v>
      </c>
      <c r="E9097" s="8">
        <f t="shared" si="1"/>
        <v>0.061353153</v>
      </c>
      <c r="F9097" s="8"/>
    </row>
    <row r="9098">
      <c r="A9098" s="10">
        <v>44840.0</v>
      </c>
      <c r="B9098" s="11">
        <v>363.32</v>
      </c>
      <c r="C9098" s="11">
        <v>365.22248</v>
      </c>
      <c r="D9098" s="11">
        <v>0.00520909884846087</v>
      </c>
      <c r="E9098" s="8">
        <f t="shared" si="1"/>
        <v>0.05989004702</v>
      </c>
      <c r="F9098" s="8"/>
    </row>
    <row r="9099">
      <c r="A9099" s="10">
        <v>44840.041666666664</v>
      </c>
      <c r="B9099" s="11">
        <v>363.9</v>
      </c>
      <c r="C9099" s="11">
        <v>365.66459</v>
      </c>
      <c r="D9099" s="11">
        <v>0.00482570653067609</v>
      </c>
      <c r="E9099" s="8">
        <f t="shared" si="1"/>
        <v>0.05772789487</v>
      </c>
      <c r="F9099" s="8"/>
    </row>
    <row r="9100">
      <c r="A9100" s="10">
        <v>44840.083333333336</v>
      </c>
      <c r="B9100" s="11">
        <v>353.76</v>
      </c>
      <c r="C9100" s="11">
        <v>361.84291</v>
      </c>
      <c r="D9100" s="11">
        <v>0.0223381743199003</v>
      </c>
      <c r="E9100" s="8">
        <f t="shared" si="1"/>
        <v>0.05852250154</v>
      </c>
      <c r="F9100" s="8"/>
    </row>
    <row r="9101">
      <c r="A9101" s="10">
        <v>44840.125</v>
      </c>
      <c r="B9101" s="11">
        <v>351.58</v>
      </c>
      <c r="C9101" s="11">
        <v>354.96233</v>
      </c>
      <c r="D9101" s="11">
        <v>0.00952870125683484</v>
      </c>
      <c r="E9101" s="8">
        <f t="shared" si="1"/>
        <v>0.05668625007</v>
      </c>
      <c r="F9101" s="8"/>
    </row>
    <row r="9102">
      <c r="A9102" s="10">
        <v>44840.166666666664</v>
      </c>
      <c r="B9102" s="11">
        <v>345.62</v>
      </c>
      <c r="C9102" s="11">
        <v>346.42162</v>
      </c>
      <c r="D9102" s="11">
        <v>0.00231400107187309</v>
      </c>
      <c r="E9102" s="8">
        <f t="shared" si="1"/>
        <v>0.05294485637</v>
      </c>
      <c r="F9102" s="8"/>
    </row>
    <row r="9103">
      <c r="A9103" s="10">
        <v>44840.208333333336</v>
      </c>
      <c r="B9103" s="11">
        <v>348.06</v>
      </c>
      <c r="C9103" s="11">
        <v>337.84873</v>
      </c>
      <c r="D9103" s="11">
        <v>0.0302243847416564</v>
      </c>
      <c r="E9103" s="8">
        <f t="shared" si="1"/>
        <v>0.04965061115</v>
      </c>
      <c r="F9103" s="8"/>
    </row>
    <row r="9104">
      <c r="A9104" s="10">
        <v>44840.25</v>
      </c>
      <c r="B9104" s="11">
        <v>351.56</v>
      </c>
      <c r="C9104" s="11">
        <v>330.12248</v>
      </c>
      <c r="D9104" s="11">
        <v>0.0649380799514168</v>
      </c>
      <c r="E9104" s="8">
        <f t="shared" si="1"/>
        <v>0.0467373692</v>
      </c>
      <c r="F9104" s="8"/>
    </row>
    <row r="9105">
      <c r="A9105" s="10">
        <v>44840.291666666664</v>
      </c>
      <c r="B9105" s="11">
        <v>347.51</v>
      </c>
      <c r="C9105" s="11">
        <v>323.06739</v>
      </c>
      <c r="D9105" s="11">
        <v>0.0756579300683984</v>
      </c>
      <c r="E9105" s="8">
        <f t="shared" si="1"/>
        <v>0.04389042862</v>
      </c>
      <c r="F9105" s="8"/>
    </row>
    <row r="9106">
      <c r="A9106" s="10">
        <v>44840.333333333336</v>
      </c>
      <c r="B9106" s="11">
        <v>342.0</v>
      </c>
      <c r="C9106" s="11">
        <v>317.96658</v>
      </c>
      <c r="D9106" s="11">
        <v>0.0755847359807435</v>
      </c>
      <c r="E9106" s="8">
        <f t="shared" si="1"/>
        <v>0.04291039675</v>
      </c>
      <c r="F9106" s="8"/>
    </row>
    <row r="9107">
      <c r="A9107" s="10">
        <v>44840.375</v>
      </c>
      <c r="B9107" s="11">
        <v>346.6</v>
      </c>
      <c r="C9107" s="11">
        <v>317.36748</v>
      </c>
      <c r="D9107" s="11">
        <v>0.0921093742811961</v>
      </c>
      <c r="E9107" s="8">
        <f t="shared" si="1"/>
        <v>0.0448241588</v>
      </c>
      <c r="F9107" s="8"/>
    </row>
    <row r="9108">
      <c r="A9108" s="10">
        <v>44840.416666666664</v>
      </c>
      <c r="B9108" s="11">
        <v>358.43</v>
      </c>
      <c r="C9108" s="11">
        <v>322.81769</v>
      </c>
      <c r="D9108" s="11">
        <v>0.110317095695715</v>
      </c>
      <c r="E9108" s="8">
        <f t="shared" si="1"/>
        <v>0.04879405329</v>
      </c>
      <c r="F9108" s="8"/>
    </row>
    <row r="9109">
      <c r="A9109" s="10">
        <v>44840.458333333336</v>
      </c>
      <c r="B9109" s="11">
        <v>363.07</v>
      </c>
      <c r="C9109" s="11">
        <v>333.21053</v>
      </c>
      <c r="D9109" s="11">
        <v>0.0896114237446217</v>
      </c>
      <c r="E9109" s="8">
        <f t="shared" si="1"/>
        <v>0.05223660384</v>
      </c>
      <c r="F9109" s="8"/>
    </row>
    <row r="9110">
      <c r="A9110" s="10">
        <v>44840.5</v>
      </c>
      <c r="B9110" s="11">
        <v>379.45</v>
      </c>
      <c r="C9110" s="11">
        <v>343.98006</v>
      </c>
      <c r="D9110" s="11">
        <v>0.10311626784413</v>
      </c>
      <c r="E9110" s="8">
        <f t="shared" si="1"/>
        <v>0.05540294231</v>
      </c>
      <c r="F9110" s="8"/>
    </row>
    <row r="9111">
      <c r="A9111" s="10">
        <v>44840.541666666664</v>
      </c>
      <c r="B9111" s="11">
        <v>387.2</v>
      </c>
      <c r="C9111" s="11">
        <v>351.47627</v>
      </c>
      <c r="D9111" s="11">
        <v>0.101639095009173</v>
      </c>
      <c r="E9111" s="8">
        <f t="shared" si="1"/>
        <v>0.05829860696</v>
      </c>
      <c r="F9111" s="8"/>
    </row>
    <row r="9112">
      <c r="A9112" s="10">
        <v>44840.583333333336</v>
      </c>
      <c r="B9112" s="11">
        <v>361.19</v>
      </c>
      <c r="C9112" s="11">
        <v>355.18414</v>
      </c>
      <c r="D9112" s="11">
        <v>0.0169091446481816</v>
      </c>
      <c r="E9112" s="8">
        <f t="shared" si="1"/>
        <v>0.0574784365</v>
      </c>
      <c r="F9112" s="8"/>
    </row>
    <row r="9113">
      <c r="A9113" s="10">
        <v>44840.625</v>
      </c>
      <c r="B9113" s="11">
        <v>335.95</v>
      </c>
      <c r="C9113" s="11">
        <v>357.52809</v>
      </c>
      <c r="D9113" s="11">
        <v>0.0603535515209449</v>
      </c>
      <c r="E9113" s="8">
        <f t="shared" si="1"/>
        <v>0.05605738368</v>
      </c>
      <c r="F9113" s="8"/>
    </row>
    <row r="9114">
      <c r="A9114" s="10">
        <v>44840.666666666664</v>
      </c>
      <c r="B9114" s="11">
        <v>335.06</v>
      </c>
      <c r="C9114" s="11">
        <v>357.80494</v>
      </c>
      <c r="D9114" s="11">
        <v>0.0635679876303552</v>
      </c>
      <c r="E9114" s="8">
        <f t="shared" si="1"/>
        <v>0.05320131527</v>
      </c>
      <c r="F9114" s="8"/>
    </row>
    <row r="9115">
      <c r="A9115" s="10">
        <v>44840.708333333336</v>
      </c>
      <c r="B9115" s="11">
        <v>340.16</v>
      </c>
      <c r="C9115" s="11">
        <v>356.7891</v>
      </c>
      <c r="D9115" s="11">
        <v>0.046607645805323</v>
      </c>
      <c r="E9115" s="8">
        <f t="shared" si="1"/>
        <v>0.05011845016</v>
      </c>
      <c r="F9115" s="8"/>
    </row>
    <row r="9116">
      <c r="A9116" s="10">
        <v>44840.75</v>
      </c>
      <c r="B9116" s="11">
        <v>340.8</v>
      </c>
      <c r="C9116" s="11">
        <v>353.75382</v>
      </c>
      <c r="D9116" s="11">
        <v>0.0366181770136079</v>
      </c>
      <c r="E9116" s="8">
        <f t="shared" si="1"/>
        <v>0.04790550893</v>
      </c>
      <c r="F9116" s="8"/>
    </row>
    <row r="9117">
      <c r="A9117" s="10">
        <v>44840.791666666664</v>
      </c>
      <c r="B9117" s="11">
        <v>344.82</v>
      </c>
      <c r="C9117" s="11">
        <v>348.17305</v>
      </c>
      <c r="D9117" s="11">
        <v>0.00963041223322711</v>
      </c>
      <c r="E9117" s="8">
        <f t="shared" si="1"/>
        <v>0.04593705691</v>
      </c>
      <c r="F9117" s="8"/>
    </row>
    <row r="9118">
      <c r="A9118" s="10">
        <v>44840.833333333336</v>
      </c>
      <c r="B9118" s="11">
        <v>347.67</v>
      </c>
      <c r="C9118" s="11">
        <v>341.11919</v>
      </c>
      <c r="D9118" s="11">
        <v>0.0192038741649216</v>
      </c>
      <c r="E9118" s="8">
        <f t="shared" si="1"/>
        <v>0.0452164794</v>
      </c>
      <c r="F9118" s="8"/>
    </row>
    <row r="9119">
      <c r="A9119" s="10">
        <v>44840.875</v>
      </c>
      <c r="B9119" s="11">
        <v>348.93</v>
      </c>
      <c r="C9119" s="11">
        <v>335.38212</v>
      </c>
      <c r="D9119" s="11">
        <v>0.0403953556021412</v>
      </c>
      <c r="E9119" s="8">
        <f t="shared" si="1"/>
        <v>0.04589854749</v>
      </c>
      <c r="F9119" s="8"/>
    </row>
    <row r="9120">
      <c r="A9120" s="10">
        <v>44840.916666666664</v>
      </c>
      <c r="B9120" s="11">
        <v>353.78</v>
      </c>
      <c r="C9120" s="11">
        <v>333.31883</v>
      </c>
      <c r="D9120" s="11">
        <v>0.0613861809127314</v>
      </c>
      <c r="E9120" s="8">
        <f t="shared" si="1"/>
        <v>0.04784089292</v>
      </c>
      <c r="F9120" s="8"/>
    </row>
    <row r="9121">
      <c r="A9121" s="10">
        <v>44840.958333333336</v>
      </c>
      <c r="B9121" s="11">
        <v>357.67</v>
      </c>
      <c r="C9121" s="11">
        <v>335.19186</v>
      </c>
      <c r="D9121" s="11">
        <v>0.0670605187130737</v>
      </c>
      <c r="E9121" s="8">
        <f t="shared" si="1"/>
        <v>0.05038112157</v>
      </c>
      <c r="F9121" s="8"/>
    </row>
    <row r="9122">
      <c r="A9122" s="10">
        <v>44838.0</v>
      </c>
      <c r="B9122" s="11">
        <v>369.15</v>
      </c>
      <c r="C9122" s="11">
        <v>341.15889</v>
      </c>
      <c r="D9122" s="11">
        <v>0.0820471364530468</v>
      </c>
      <c r="E9122" s="8">
        <f t="shared" si="1"/>
        <v>0.05358270647</v>
      </c>
      <c r="F9122" s="8"/>
    </row>
    <row r="9123">
      <c r="A9123" s="10">
        <v>44838.041666666664</v>
      </c>
      <c r="B9123" s="11">
        <v>374.43</v>
      </c>
      <c r="C9123" s="11">
        <v>339.9094</v>
      </c>
      <c r="D9123" s="11">
        <v>0.101558238754209</v>
      </c>
      <c r="E9123" s="8">
        <f t="shared" si="1"/>
        <v>0.05761322864</v>
      </c>
      <c r="F9123" s="8"/>
    </row>
    <row r="9124">
      <c r="A9124" s="10">
        <v>44838.083333333336</v>
      </c>
      <c r="B9124" s="11">
        <v>349.49</v>
      </c>
      <c r="C9124" s="11">
        <v>331.63699</v>
      </c>
      <c r="D9124" s="11">
        <v>0.0538329876893406</v>
      </c>
      <c r="E9124" s="8">
        <f t="shared" si="1"/>
        <v>0.05892551253</v>
      </c>
      <c r="F9124" s="8"/>
    </row>
    <row r="9125">
      <c r="A9125" s="10">
        <v>44838.125</v>
      </c>
      <c r="B9125" s="11">
        <v>326.77</v>
      </c>
      <c r="C9125" s="11">
        <v>317.5422</v>
      </c>
      <c r="D9125" s="11">
        <v>0.0290600745349752</v>
      </c>
      <c r="E9125" s="8">
        <f t="shared" si="1"/>
        <v>0.05973931975</v>
      </c>
      <c r="F9125" s="8"/>
    </row>
    <row r="9126">
      <c r="A9126" s="10">
        <v>44838.166666666664</v>
      </c>
      <c r="B9126" s="11">
        <v>307.2</v>
      </c>
      <c r="C9126" s="11">
        <v>300.51966</v>
      </c>
      <c r="D9126" s="11">
        <v>0.0222292944162122</v>
      </c>
      <c r="E9126" s="8">
        <f t="shared" si="1"/>
        <v>0.06056912364</v>
      </c>
      <c r="F9126" s="8"/>
    </row>
    <row r="9127">
      <c r="A9127" s="10">
        <v>44838.208333333336</v>
      </c>
      <c r="B9127" s="11">
        <v>290.36</v>
      </c>
      <c r="C9127" s="11">
        <v>284.07071</v>
      </c>
      <c r="D9127" s="11">
        <v>0.0221398749628217</v>
      </c>
      <c r="E9127" s="8">
        <f t="shared" si="1"/>
        <v>0.06023226907</v>
      </c>
      <c r="F9127" s="8"/>
    </row>
    <row r="9128">
      <c r="A9128" s="10">
        <v>44838.25</v>
      </c>
      <c r="B9128" s="11">
        <v>278.6</v>
      </c>
      <c r="C9128" s="11">
        <v>272.17099</v>
      </c>
      <c r="D9128" s="11">
        <v>0.0236212169415998</v>
      </c>
      <c r="E9128" s="8">
        <f t="shared" si="1"/>
        <v>0.05851073311</v>
      </c>
      <c r="F9128" s="8"/>
    </row>
    <row r="9129">
      <c r="A9129" s="10">
        <v>44838.291666666664</v>
      </c>
      <c r="B9129" s="11">
        <v>279.52</v>
      </c>
      <c r="C9129" s="11">
        <v>265.72603</v>
      </c>
      <c r="D9129" s="11">
        <v>0.051910495934478</v>
      </c>
      <c r="E9129" s="8">
        <f t="shared" si="1"/>
        <v>0.05752125669</v>
      </c>
      <c r="F9129" s="8"/>
    </row>
    <row r="9130">
      <c r="A9130" s="10">
        <v>44838.333333333336</v>
      </c>
      <c r="B9130" s="11">
        <v>286.09</v>
      </c>
      <c r="C9130" s="11">
        <v>264.27118</v>
      </c>
      <c r="D9130" s="11">
        <v>0.0825622377740923</v>
      </c>
      <c r="E9130" s="8">
        <f t="shared" si="1"/>
        <v>0.05781198593</v>
      </c>
      <c r="F9130" s="8"/>
    </row>
    <row r="9131">
      <c r="A9131" s="10">
        <v>44838.375</v>
      </c>
      <c r="B9131" s="11">
        <v>295.62</v>
      </c>
      <c r="C9131" s="11">
        <v>267.02853</v>
      </c>
      <c r="D9131" s="11">
        <v>0.107072716162576</v>
      </c>
      <c r="E9131" s="8">
        <f t="shared" si="1"/>
        <v>0.05843545851</v>
      </c>
      <c r="F9131" s="8"/>
    </row>
    <row r="9132">
      <c r="A9132" s="10">
        <v>44838.416666666664</v>
      </c>
      <c r="B9132" s="11">
        <v>311.38</v>
      </c>
      <c r="C9132" s="11">
        <v>274.10717</v>
      </c>
      <c r="D9132" s="11">
        <v>0.135979040606635</v>
      </c>
      <c r="E9132" s="8">
        <f t="shared" si="1"/>
        <v>0.05950470621</v>
      </c>
      <c r="F9132" s="8"/>
    </row>
    <row r="9133">
      <c r="A9133" s="10">
        <v>44838.458333333336</v>
      </c>
      <c r="B9133" s="11">
        <v>319.51</v>
      </c>
      <c r="C9133" s="11">
        <v>285.08165</v>
      </c>
      <c r="D9133" s="11">
        <v>0.120766629490182</v>
      </c>
      <c r="E9133" s="8">
        <f t="shared" si="1"/>
        <v>0.06080283978</v>
      </c>
      <c r="F9133" s="8"/>
    </row>
    <row r="9134">
      <c r="A9134" s="10">
        <v>44838.5</v>
      </c>
      <c r="B9134" s="11">
        <v>334.43</v>
      </c>
      <c r="C9134" s="11">
        <v>296.08288</v>
      </c>
      <c r="D9134" s="11">
        <v>0.12951481693234</v>
      </c>
      <c r="E9134" s="8">
        <f t="shared" si="1"/>
        <v>0.06190277933</v>
      </c>
      <c r="F9134" s="8"/>
    </row>
    <row r="9135">
      <c r="A9135" s="10">
        <v>44838.541666666664</v>
      </c>
      <c r="B9135" s="11">
        <v>342.28</v>
      </c>
      <c r="C9135" s="11">
        <v>303.29743</v>
      </c>
      <c r="D9135" s="11">
        <v>0.128529180085699</v>
      </c>
      <c r="E9135" s="8">
        <f t="shared" si="1"/>
        <v>0.06302319954</v>
      </c>
      <c r="F9135" s="8"/>
    </row>
    <row r="9136">
      <c r="A9136" s="10">
        <v>44838.583333333336</v>
      </c>
      <c r="B9136" s="11">
        <v>324.18</v>
      </c>
      <c r="C9136" s="11">
        <v>306.17279</v>
      </c>
      <c r="D9136" s="11">
        <v>0.0588138808807927</v>
      </c>
      <c r="E9136" s="8">
        <f t="shared" si="1"/>
        <v>0.06476923022</v>
      </c>
      <c r="F9136" s="8"/>
    </row>
    <row r="9137">
      <c r="A9137" s="10">
        <v>44838.625</v>
      </c>
      <c r="B9137" s="11">
        <v>300.51</v>
      </c>
      <c r="C9137" s="11">
        <v>307.30486</v>
      </c>
      <c r="D9137" s="11">
        <v>0.0221111374548389</v>
      </c>
      <c r="E9137" s="8">
        <f t="shared" si="1"/>
        <v>0.0631757963</v>
      </c>
      <c r="F9137" s="8"/>
    </row>
    <row r="9138">
      <c r="A9138" s="10">
        <v>44838.666666666664</v>
      </c>
      <c r="B9138" s="11">
        <v>287.82</v>
      </c>
      <c r="C9138" s="11">
        <v>306.26917</v>
      </c>
      <c r="D9138" s="11">
        <v>0.0602384170760641</v>
      </c>
      <c r="E9138" s="8">
        <f t="shared" si="1"/>
        <v>0.06303706419</v>
      </c>
      <c r="F9138" s="8"/>
    </row>
    <row r="9139">
      <c r="A9139" s="10">
        <v>44838.708333333336</v>
      </c>
      <c r="B9139" s="11">
        <v>283.23</v>
      </c>
      <c r="C9139" s="11">
        <v>305.33907</v>
      </c>
      <c r="D9139" s="11">
        <v>0.0724082574824112</v>
      </c>
      <c r="E9139" s="8">
        <f t="shared" si="1"/>
        <v>0.06411208968</v>
      </c>
      <c r="F9139" s="8"/>
    </row>
    <row r="9140">
      <c r="A9140" s="10">
        <v>44838.75</v>
      </c>
      <c r="B9140" s="11">
        <v>298.21</v>
      </c>
      <c r="C9140" s="11">
        <v>304.53643</v>
      </c>
      <c r="D9140" s="11">
        <v>0.020773967830384</v>
      </c>
      <c r="E9140" s="8">
        <f t="shared" si="1"/>
        <v>0.0634519143</v>
      </c>
      <c r="F9140" s="8"/>
    </row>
    <row r="9141">
      <c r="A9141" s="10">
        <v>44838.791666666664</v>
      </c>
      <c r="B9141" s="11">
        <v>312.28</v>
      </c>
      <c r="C9141" s="11">
        <v>303.94747</v>
      </c>
      <c r="D9141" s="11">
        <v>0.0274143752537238</v>
      </c>
      <c r="E9141" s="8">
        <f t="shared" si="1"/>
        <v>0.06419291275</v>
      </c>
      <c r="F9141" s="8"/>
    </row>
    <row r="9142">
      <c r="A9142" s="10">
        <v>44838.833333333336</v>
      </c>
      <c r="B9142" s="11">
        <v>318.18</v>
      </c>
      <c r="C9142" s="11">
        <v>304.844</v>
      </c>
      <c r="D9142" s="11">
        <v>0.043746965661125</v>
      </c>
      <c r="E9142" s="8">
        <f t="shared" si="1"/>
        <v>0.06521554157</v>
      </c>
      <c r="F9142" s="8"/>
    </row>
    <row r="9143">
      <c r="A9143" s="10">
        <v>44838.875</v>
      </c>
      <c r="B9143" s="11">
        <v>324.86</v>
      </c>
      <c r="C9143" s="11">
        <v>308.61134</v>
      </c>
      <c r="D9143" s="11">
        <v>0.0526508844425484</v>
      </c>
      <c r="E9143" s="8">
        <f t="shared" si="1"/>
        <v>0.0657261886</v>
      </c>
      <c r="F9143" s="8"/>
    </row>
    <row r="9144">
      <c r="A9144" s="10">
        <v>44838.916666666664</v>
      </c>
      <c r="B9144" s="11">
        <v>335.63</v>
      </c>
      <c r="C9144" s="11">
        <v>315.70107</v>
      </c>
      <c r="D9144" s="11">
        <v>0.0631259501274417</v>
      </c>
      <c r="E9144" s="8">
        <f t="shared" si="1"/>
        <v>0.06579867899</v>
      </c>
      <c r="F9144" s="8"/>
    </row>
    <row r="9145">
      <c r="A9145" s="10">
        <v>44838.958333333336</v>
      </c>
      <c r="B9145" s="11">
        <v>347.19</v>
      </c>
      <c r="C9145" s="11">
        <v>324.68786</v>
      </c>
      <c r="D9145" s="11">
        <v>0.0693039154589888</v>
      </c>
      <c r="E9145" s="8">
        <f t="shared" si="1"/>
        <v>0.06589215385</v>
      </c>
      <c r="F9145" s="8"/>
    </row>
    <row r="9146">
      <c r="A9146" s="10">
        <v>44839.0</v>
      </c>
      <c r="B9146" s="11">
        <v>370.16</v>
      </c>
      <c r="C9146" s="11">
        <v>346.97648</v>
      </c>
      <c r="D9146" s="11">
        <v>0.0668158256721033</v>
      </c>
      <c r="E9146" s="8">
        <f t="shared" si="1"/>
        <v>0.0652575159</v>
      </c>
      <c r="F9146" s="8"/>
    </row>
    <row r="9147">
      <c r="A9147" s="10">
        <v>44839.041666666664</v>
      </c>
      <c r="B9147" s="11">
        <v>373.82</v>
      </c>
      <c r="C9147" s="11">
        <v>345.35847</v>
      </c>
      <c r="D9147" s="11">
        <v>0.0824115592126638</v>
      </c>
      <c r="E9147" s="8">
        <f t="shared" si="1"/>
        <v>0.06445973759</v>
      </c>
      <c r="F9147" s="8"/>
    </row>
    <row r="9148">
      <c r="A9148" s="10">
        <v>44839.083333333336</v>
      </c>
      <c r="B9148" s="11">
        <v>346.14</v>
      </c>
      <c r="C9148" s="11">
        <v>339.09069</v>
      </c>
      <c r="D9148" s="11">
        <v>0.0207888632978982</v>
      </c>
      <c r="E9148" s="8">
        <f t="shared" si="1"/>
        <v>0.06308289907</v>
      </c>
      <c r="F9148" s="8"/>
    </row>
    <row r="9149">
      <c r="A9149" s="10">
        <v>44839.125</v>
      </c>
      <c r="B9149" s="11">
        <v>320.01</v>
      </c>
      <c r="C9149" s="11">
        <v>329.97217</v>
      </c>
      <c r="D9149" s="11">
        <v>0.0301909400420041</v>
      </c>
      <c r="E9149" s="8">
        <f t="shared" si="1"/>
        <v>0.06313001847</v>
      </c>
      <c r="F9149" s="8"/>
    </row>
    <row r="9150">
      <c r="A9150" s="10">
        <v>44839.166666666664</v>
      </c>
      <c r="B9150" s="11">
        <v>297.68</v>
      </c>
      <c r="C9150" s="11">
        <v>319.79148</v>
      </c>
      <c r="D9150" s="11">
        <v>0.0691434305879568</v>
      </c>
      <c r="E9150" s="8">
        <f t="shared" si="1"/>
        <v>0.06508477414</v>
      </c>
      <c r="F9150" s="8"/>
    </row>
    <row r="9151">
      <c r="A9151" s="10">
        <v>44839.208333333336</v>
      </c>
      <c r="B9151" s="11">
        <v>283.27</v>
      </c>
      <c r="C9151" s="11">
        <v>310.4751</v>
      </c>
      <c r="D9151" s="11">
        <v>0.0876240961030369</v>
      </c>
      <c r="E9151" s="8">
        <f t="shared" si="1"/>
        <v>0.06781328335</v>
      </c>
      <c r="F9151" s="8"/>
    </row>
    <row r="9152">
      <c r="A9152" s="10">
        <v>44839.25</v>
      </c>
      <c r="B9152" s="11">
        <v>268.24</v>
      </c>
      <c r="C9152" s="11">
        <v>303.83909</v>
      </c>
      <c r="D9152" s="11">
        <v>0.117164285872499</v>
      </c>
      <c r="E9152" s="8">
        <f t="shared" si="1"/>
        <v>0.07171091123</v>
      </c>
      <c r="F9152" s="8"/>
    </row>
    <row r="9153">
      <c r="A9153" s="10">
        <v>44839.291666666664</v>
      </c>
      <c r="B9153" s="11">
        <v>260.84</v>
      </c>
      <c r="C9153" s="11">
        <v>300.4895</v>
      </c>
      <c r="D9153" s="11">
        <v>0.131949702069456</v>
      </c>
      <c r="E9153" s="8">
        <f t="shared" si="1"/>
        <v>0.07504587815</v>
      </c>
      <c r="F9153" s="8"/>
    </row>
    <row r="9154">
      <c r="A9154" s="10">
        <v>44839.333333333336</v>
      </c>
      <c r="B9154" s="11">
        <v>272.58</v>
      </c>
      <c r="C9154" s="11">
        <v>300.42665</v>
      </c>
      <c r="D9154" s="11">
        <v>0.092690345546908</v>
      </c>
      <c r="E9154" s="8">
        <f t="shared" si="1"/>
        <v>0.07546788264</v>
      </c>
      <c r="F9154" s="8"/>
    </row>
    <row r="9155">
      <c r="A9155" s="10">
        <v>44839.375</v>
      </c>
      <c r="B9155" s="11">
        <v>290.74</v>
      </c>
      <c r="C9155" s="11">
        <v>304.16874</v>
      </c>
      <c r="D9155" s="11">
        <v>0.0441489812529716</v>
      </c>
      <c r="E9155" s="8">
        <f t="shared" si="1"/>
        <v>0.07284606035</v>
      </c>
      <c r="F9155" s="8"/>
    </row>
    <row r="9156">
      <c r="A9156" s="10">
        <v>44839.416666666664</v>
      </c>
      <c r="B9156" s="11">
        <v>308.09</v>
      </c>
      <c r="C9156" s="11">
        <v>312.55526</v>
      </c>
      <c r="D9156" s="11">
        <v>0.0142863057239862</v>
      </c>
      <c r="E9156" s="8">
        <f t="shared" si="1"/>
        <v>0.06777552973</v>
      </c>
      <c r="F9156" s="8"/>
    </row>
    <row r="9157">
      <c r="A9157" s="10">
        <v>44839.458333333336</v>
      </c>
      <c r="B9157" s="11">
        <v>327.37</v>
      </c>
      <c r="C9157" s="11">
        <v>324.31382</v>
      </c>
      <c r="D9157" s="11">
        <v>0.00942352687899634</v>
      </c>
      <c r="E9157" s="8">
        <f t="shared" si="1"/>
        <v>0.06313623379</v>
      </c>
      <c r="F9157" s="8"/>
    </row>
    <row r="9158">
      <c r="A9158" s="10">
        <v>44839.5</v>
      </c>
      <c r="B9158" s="11">
        <v>345.81</v>
      </c>
      <c r="C9158" s="11">
        <v>334.67287</v>
      </c>
      <c r="D9158" s="11">
        <v>0.0332776600624962</v>
      </c>
      <c r="E9158" s="8">
        <f t="shared" si="1"/>
        <v>0.05912635225</v>
      </c>
      <c r="F9158" s="8"/>
    </row>
    <row r="9159">
      <c r="A9159" s="10">
        <v>44839.541666666664</v>
      </c>
      <c r="B9159" s="11">
        <v>355.29</v>
      </c>
      <c r="C9159" s="11">
        <v>340.51945</v>
      </c>
      <c r="D9159" s="11">
        <v>0.0433765237198639</v>
      </c>
      <c r="E9159" s="8">
        <f t="shared" si="1"/>
        <v>0.0555783249</v>
      </c>
      <c r="F9159" s="8"/>
    </row>
    <row r="9160">
      <c r="A9160" s="10">
        <v>44839.583333333336</v>
      </c>
      <c r="B9160" s="11">
        <v>335.56</v>
      </c>
      <c r="C9160" s="11">
        <v>342.64445</v>
      </c>
      <c r="D9160" s="11">
        <v>0.0206758054887508</v>
      </c>
      <c r="E9160" s="8">
        <f t="shared" si="1"/>
        <v>0.05398923843</v>
      </c>
      <c r="F9160" s="8"/>
    </row>
    <row r="9161">
      <c r="A9161" s="10">
        <v>44839.625</v>
      </c>
      <c r="B9161" s="11">
        <v>319.03</v>
      </c>
      <c r="C9161" s="11">
        <v>344.68624</v>
      </c>
      <c r="D9161" s="11">
        <v>0.0744336066330934</v>
      </c>
      <c r="E9161" s="8">
        <f t="shared" si="1"/>
        <v>0.05616934131</v>
      </c>
      <c r="F9161" s="8"/>
    </row>
    <row r="9162">
      <c r="A9162" s="10">
        <v>44839.666666666664</v>
      </c>
      <c r="B9162" s="11">
        <v>308.1</v>
      </c>
      <c r="C9162" s="11">
        <v>345.66368</v>
      </c>
      <c r="D9162" s="11">
        <v>0.108671180032568</v>
      </c>
      <c r="E9162" s="8">
        <f t="shared" si="1"/>
        <v>0.0581873731</v>
      </c>
      <c r="F9162" s="8"/>
    </row>
    <row r="9163">
      <c r="A9163" s="10">
        <v>44839.708333333336</v>
      </c>
      <c r="B9163" s="11">
        <v>313.37</v>
      </c>
      <c r="C9163" s="11">
        <v>345.69434</v>
      </c>
      <c r="D9163" s="11">
        <v>0.0935055517541884</v>
      </c>
      <c r="E9163" s="8">
        <f t="shared" si="1"/>
        <v>0.05906642703</v>
      </c>
      <c r="F9163" s="8"/>
    </row>
    <row r="9164">
      <c r="A9164" s="10">
        <v>44839.75</v>
      </c>
      <c r="B9164" s="11">
        <v>323.38</v>
      </c>
      <c r="C9164" s="11">
        <v>343.8078</v>
      </c>
      <c r="D9164" s="11">
        <v>0.0594163366857877</v>
      </c>
      <c r="E9164" s="8">
        <f t="shared" si="1"/>
        <v>0.06067652573</v>
      </c>
      <c r="F9164" s="8"/>
    </row>
    <row r="9165">
      <c r="A9165" s="10">
        <v>44839.791666666664</v>
      </c>
      <c r="B9165" s="11">
        <v>331.68</v>
      </c>
      <c r="C9165" s="11">
        <v>340.22813</v>
      </c>
      <c r="D9165" s="11">
        <v>0.0251247008881952</v>
      </c>
      <c r="E9165" s="8">
        <f t="shared" si="1"/>
        <v>0.06058112263</v>
      </c>
      <c r="F9165" s="8"/>
    </row>
    <row r="9166">
      <c r="A9166" s="10">
        <v>44839.833333333336</v>
      </c>
      <c r="B9166" s="11">
        <v>334.36</v>
      </c>
      <c r="C9166" s="11">
        <v>336.67702</v>
      </c>
      <c r="D9166" s="11">
        <v>0.00688202598442867</v>
      </c>
      <c r="E9166" s="8">
        <f t="shared" si="1"/>
        <v>0.05904508348</v>
      </c>
      <c r="F9166" s="8"/>
    </row>
    <row r="9167">
      <c r="A9167" s="10">
        <v>44839.875</v>
      </c>
      <c r="B9167" s="11">
        <v>335.42</v>
      </c>
      <c r="C9167" s="11">
        <v>335.03007</v>
      </c>
      <c r="D9167" s="11">
        <v>0.00116386567928064</v>
      </c>
      <c r="E9167" s="8">
        <f t="shared" si="1"/>
        <v>0.05689979103</v>
      </c>
      <c r="F9167" s="8"/>
    </row>
    <row r="9168">
      <c r="A9168" s="10">
        <v>44839.916666666664</v>
      </c>
      <c r="B9168" s="11">
        <v>338.35</v>
      </c>
      <c r="C9168" s="11">
        <v>336.33974</v>
      </c>
      <c r="D9168" s="11">
        <v>0.0059768732651099</v>
      </c>
      <c r="E9168" s="8">
        <f t="shared" si="1"/>
        <v>0.0545185795</v>
      </c>
      <c r="F9168" s="8"/>
    </row>
    <row r="9169">
      <c r="A9169" s="10">
        <v>44839.958333333336</v>
      </c>
      <c r="B9169" s="11">
        <v>347.98</v>
      </c>
      <c r="C9169" s="11">
        <v>339.88727</v>
      </c>
      <c r="D9169" s="11">
        <v>0.0238100414881675</v>
      </c>
      <c r="E9169" s="8">
        <f t="shared" si="1"/>
        <v>0.05262300141</v>
      </c>
      <c r="F9169" s="8"/>
    </row>
    <row r="9170">
      <c r="A9170" s="10">
        <v>44840.0</v>
      </c>
      <c r="B9170" s="11">
        <v>363.32</v>
      </c>
      <c r="C9170" s="11">
        <v>358.15095</v>
      </c>
      <c r="D9170" s="11">
        <v>0.0144326016725628</v>
      </c>
      <c r="E9170" s="8">
        <f t="shared" si="1"/>
        <v>0.05044036708</v>
      </c>
      <c r="F9170" s="8"/>
    </row>
    <row r="9171">
      <c r="A9171" s="10">
        <v>44840.041666666664</v>
      </c>
      <c r="B9171" s="11">
        <v>363.9</v>
      </c>
      <c r="C9171" s="11">
        <v>360.28861</v>
      </c>
      <c r="D9171" s="11">
        <v>0.0100236030220327</v>
      </c>
      <c r="E9171" s="8">
        <f t="shared" si="1"/>
        <v>0.04742420224</v>
      </c>
      <c r="F9171" s="8"/>
    </row>
    <row r="9172">
      <c r="A9172" s="10">
        <v>44840.083333333336</v>
      </c>
      <c r="B9172" s="11">
        <v>353.76</v>
      </c>
      <c r="C9172" s="11">
        <v>359.17568</v>
      </c>
      <c r="D9172" s="11">
        <v>0.0150780810103846</v>
      </c>
      <c r="E9172" s="8">
        <f t="shared" si="1"/>
        <v>0.04718625298</v>
      </c>
      <c r="F9172" s="8"/>
    </row>
    <row r="9173">
      <c r="A9173" s="10">
        <v>44840.125</v>
      </c>
      <c r="B9173" s="11">
        <v>351.58</v>
      </c>
      <c r="C9173" s="11">
        <v>355.55559</v>
      </c>
      <c r="D9173" s="11">
        <v>0.0111813457918071</v>
      </c>
      <c r="E9173" s="8">
        <f t="shared" si="1"/>
        <v>0.04639418655</v>
      </c>
      <c r="F9173" s="8"/>
    </row>
    <row r="9174">
      <c r="A9174" s="10">
        <v>44840.166666666664</v>
      </c>
      <c r="B9174" s="11">
        <v>345.62</v>
      </c>
      <c r="C9174" s="11">
        <v>351.26946</v>
      </c>
      <c r="D9174" s="11">
        <v>0.0160829808546407</v>
      </c>
      <c r="E9174" s="8">
        <f t="shared" si="1"/>
        <v>0.04418333448</v>
      </c>
      <c r="F9174" s="8"/>
    </row>
    <row r="9175">
      <c r="A9175" s="10">
        <v>44840.208333333336</v>
      </c>
      <c r="B9175" s="11">
        <v>348.06</v>
      </c>
      <c r="C9175" s="11">
        <v>347.55556</v>
      </c>
      <c r="D9175" s="11">
        <v>0.00145139384333252</v>
      </c>
      <c r="E9175" s="8">
        <f t="shared" si="1"/>
        <v>0.04059280522</v>
      </c>
      <c r="F9175" s="8"/>
    </row>
    <row r="9176">
      <c r="A9176" s="10">
        <v>44840.25</v>
      </c>
      <c r="B9176" s="11">
        <v>351.56</v>
      </c>
      <c r="C9176" s="11">
        <v>344.23223</v>
      </c>
      <c r="D9176" s="11">
        <v>0.0212872862021083</v>
      </c>
      <c r="E9176" s="8">
        <f t="shared" si="1"/>
        <v>0.03659793023</v>
      </c>
      <c r="F9176" s="8"/>
    </row>
    <row r="9177">
      <c r="A9177" s="10">
        <v>44840.291666666664</v>
      </c>
      <c r="B9177" s="11">
        <v>347.51</v>
      </c>
      <c r="C9177" s="11">
        <v>340.35897</v>
      </c>
      <c r="D9177" s="11">
        <v>0.0210102586689576</v>
      </c>
      <c r="E9177" s="8">
        <f t="shared" si="1"/>
        <v>0.03197545342</v>
      </c>
      <c r="F9177" s="8"/>
    </row>
    <row r="9178">
      <c r="A9178" s="10">
        <v>44840.333333333336</v>
      </c>
      <c r="B9178" s="11">
        <v>342.0</v>
      </c>
      <c r="C9178" s="11">
        <v>337.09017</v>
      </c>
      <c r="D9178" s="11">
        <v>0.0145653312880645</v>
      </c>
      <c r="E9178" s="8">
        <f t="shared" si="1"/>
        <v>0.0287202445</v>
      </c>
      <c r="F9178" s="8"/>
    </row>
    <row r="9179">
      <c r="A9179" s="10">
        <v>44840.375</v>
      </c>
      <c r="B9179" s="11">
        <v>346.6</v>
      </c>
      <c r="C9179" s="11">
        <v>336.93051</v>
      </c>
      <c r="D9179" s="11">
        <v>0.0286987664014161</v>
      </c>
      <c r="E9179" s="8">
        <f t="shared" si="1"/>
        <v>0.02807648554</v>
      </c>
      <c r="F9179" s="8"/>
    </row>
    <row r="9180">
      <c r="A9180" s="10">
        <v>44840.416666666664</v>
      </c>
      <c r="B9180" s="11">
        <v>358.43</v>
      </c>
      <c r="C9180" s="11">
        <v>340.93894</v>
      </c>
      <c r="D9180" s="11">
        <v>0.0513026174129596</v>
      </c>
      <c r="E9180" s="8">
        <f t="shared" si="1"/>
        <v>0.02961883186</v>
      </c>
      <c r="F9180" s="8"/>
    </row>
    <row r="9181">
      <c r="A9181" s="10">
        <v>44840.458333333336</v>
      </c>
      <c r="B9181" s="11">
        <v>363.07</v>
      </c>
      <c r="C9181" s="11">
        <v>348.59536</v>
      </c>
      <c r="D9181" s="11">
        <v>0.0415227557819471</v>
      </c>
      <c r="E9181" s="8">
        <f t="shared" si="1"/>
        <v>0.03095629973</v>
      </c>
      <c r="F9181" s="8"/>
    </row>
    <row r="9182">
      <c r="A9182" s="10">
        <v>44840.5</v>
      </c>
      <c r="B9182" s="11">
        <v>379.45</v>
      </c>
      <c r="C9182" s="11">
        <v>356.1531</v>
      </c>
      <c r="D9182" s="11">
        <v>0.0654125992445383</v>
      </c>
      <c r="E9182" s="8">
        <f t="shared" si="1"/>
        <v>0.03229525553</v>
      </c>
      <c r="F9182" s="8"/>
    </row>
    <row r="9183">
      <c r="A9183" s="10">
        <v>44840.541666666664</v>
      </c>
      <c r="B9183" s="11">
        <v>387.2</v>
      </c>
      <c r="C9183" s="11">
        <v>360.63921</v>
      </c>
      <c r="D9183" s="11">
        <v>0.0736492019267677</v>
      </c>
      <c r="E9183" s="8">
        <f t="shared" si="1"/>
        <v>0.03355661713</v>
      </c>
      <c r="F9183" s="8"/>
    </row>
    <row r="9184">
      <c r="A9184" s="10">
        <v>44840.583333333336</v>
      </c>
      <c r="B9184" s="11">
        <v>361.19</v>
      </c>
      <c r="C9184" s="11">
        <v>361.44221</v>
      </c>
      <c r="D9184" s="11">
        <v>6.97787898098539E-4</v>
      </c>
      <c r="E9184" s="8">
        <f t="shared" si="1"/>
        <v>0.03272419973</v>
      </c>
      <c r="F9184" s="8"/>
    </row>
    <row r="9185">
      <c r="A9185" s="10">
        <v>44840.625</v>
      </c>
      <c r="B9185" s="11">
        <v>335.95</v>
      </c>
      <c r="C9185" s="11">
        <v>361.49094</v>
      </c>
      <c r="D9185" s="11">
        <v>0.0706544401915025</v>
      </c>
      <c r="E9185" s="8">
        <f t="shared" si="1"/>
        <v>0.03256673446</v>
      </c>
      <c r="F9185" s="8"/>
    </row>
    <row r="9186">
      <c r="A9186" s="10">
        <v>44840.666666666664</v>
      </c>
      <c r="B9186" s="11">
        <v>335.06</v>
      </c>
      <c r="C9186" s="11">
        <v>360.78364</v>
      </c>
      <c r="D9186" s="11">
        <v>0.0712993527090086</v>
      </c>
      <c r="E9186" s="8">
        <f t="shared" si="1"/>
        <v>0.03100957499</v>
      </c>
      <c r="F9186" s="8"/>
    </row>
    <row r="9187">
      <c r="A9187" s="10">
        <v>44840.708333333336</v>
      </c>
      <c r="B9187" s="11">
        <v>340.16</v>
      </c>
      <c r="C9187" s="11">
        <v>359.50794</v>
      </c>
      <c r="D9187" s="11">
        <v>0.0538178377924003</v>
      </c>
      <c r="E9187" s="8">
        <f t="shared" si="1"/>
        <v>0.02935592024</v>
      </c>
      <c r="F9187" s="8"/>
    </row>
    <row r="9188">
      <c r="A9188" s="10">
        <v>44840.75</v>
      </c>
      <c r="B9188" s="11">
        <v>340.8</v>
      </c>
      <c r="C9188" s="11">
        <v>356.38108</v>
      </c>
      <c r="D9188" s="11">
        <v>0.0437202783043364</v>
      </c>
      <c r="E9188" s="8">
        <f t="shared" si="1"/>
        <v>0.02870191781</v>
      </c>
      <c r="F9188" s="8"/>
    </row>
    <row r="9189">
      <c r="A9189" s="10">
        <v>44840.791666666664</v>
      </c>
      <c r="B9189" s="11">
        <v>344.82</v>
      </c>
      <c r="C9189" s="11">
        <v>351.21887</v>
      </c>
      <c r="D9189" s="11">
        <v>0.0182190381741162</v>
      </c>
      <c r="E9189" s="8">
        <f t="shared" si="1"/>
        <v>0.02841418186</v>
      </c>
      <c r="F9189" s="8"/>
    </row>
    <row r="9190">
      <c r="A9190" s="10">
        <v>44840.833333333336</v>
      </c>
      <c r="B9190" s="11">
        <v>347.67</v>
      </c>
      <c r="C9190" s="11">
        <v>345.05622</v>
      </c>
      <c r="D9190" s="11">
        <v>0.00757493952724579</v>
      </c>
      <c r="E9190" s="8">
        <f t="shared" si="1"/>
        <v>0.02844305326</v>
      </c>
      <c r="F9190" s="8"/>
    </row>
    <row r="9191">
      <c r="A9191" s="10">
        <v>44840.875</v>
      </c>
      <c r="B9191" s="11">
        <v>348.93</v>
      </c>
      <c r="C9191" s="11">
        <v>340.23672</v>
      </c>
      <c r="D9191" s="11">
        <v>0.025550681302124</v>
      </c>
      <c r="E9191" s="8">
        <f t="shared" si="1"/>
        <v>0.02945917057</v>
      </c>
      <c r="F9191" s="8"/>
    </row>
    <row r="9192">
      <c r="A9192" s="10">
        <v>44840.916666666664</v>
      </c>
      <c r="B9192" s="11">
        <v>353.78</v>
      </c>
      <c r="C9192" s="11">
        <v>338.44867</v>
      </c>
      <c r="D9192" s="11">
        <v>0.0452988336458819</v>
      </c>
      <c r="E9192" s="8">
        <f t="shared" si="1"/>
        <v>0.03109758559</v>
      </c>
      <c r="F9192" s="8"/>
    </row>
    <row r="9193">
      <c r="A9193" s="10">
        <v>44840.958333333336</v>
      </c>
      <c r="B9193" s="11">
        <v>357.67</v>
      </c>
      <c r="C9193" s="11">
        <v>339.65935</v>
      </c>
      <c r="D9193" s="11">
        <v>0.0530256269995217</v>
      </c>
      <c r="E9193" s="8">
        <f t="shared" si="1"/>
        <v>0.03231490165</v>
      </c>
      <c r="F9193" s="8"/>
    </row>
    <row r="9194">
      <c r="A9194" s="10">
        <v>44841.0</v>
      </c>
      <c r="B9194" s="11">
        <v>375.76</v>
      </c>
      <c r="C9194" s="11">
        <v>357.05166</v>
      </c>
      <c r="D9194" s="11">
        <v>0.05239673161021</v>
      </c>
      <c r="E9194" s="8">
        <f t="shared" si="1"/>
        <v>0.0338967404</v>
      </c>
      <c r="F9194" s="8"/>
    </row>
    <row r="9195">
      <c r="A9195" s="10">
        <v>44841.041666666664</v>
      </c>
      <c r="B9195" s="11">
        <v>383.56</v>
      </c>
      <c r="C9195" s="11">
        <v>357.82856</v>
      </c>
      <c r="D9195" s="11">
        <v>0.0719099671641638</v>
      </c>
      <c r="E9195" s="8">
        <f t="shared" si="1"/>
        <v>0.03647533891</v>
      </c>
      <c r="F9195" s="8"/>
    </row>
    <row r="9196">
      <c r="A9196" s="10">
        <v>44841.083333333336</v>
      </c>
      <c r="B9196" s="11">
        <v>377.5</v>
      </c>
      <c r="C9196" s="11">
        <v>355.09376</v>
      </c>
      <c r="D9196" s="11">
        <v>0.0630995036353216</v>
      </c>
      <c r="E9196" s="8">
        <f t="shared" si="1"/>
        <v>0.03847623152</v>
      </c>
      <c r="F9196" s="8"/>
    </row>
    <row r="9197">
      <c r="A9197" s="10">
        <v>44841.125</v>
      </c>
      <c r="B9197" s="11">
        <v>370.98</v>
      </c>
      <c r="C9197" s="11">
        <v>349.83386</v>
      </c>
      <c r="D9197" s="11">
        <v>0.0604462358217698</v>
      </c>
      <c r="E9197" s="8">
        <f t="shared" si="1"/>
        <v>0.04052893527</v>
      </c>
      <c r="F9197" s="8"/>
    </row>
    <row r="9198">
      <c r="A9198" s="10">
        <v>44841.166666666664</v>
      </c>
      <c r="B9198" s="11">
        <v>369.44</v>
      </c>
      <c r="C9198" s="11">
        <v>343.91546</v>
      </c>
      <c r="D9198" s="11">
        <v>0.0742174835641294</v>
      </c>
      <c r="E9198" s="8">
        <f t="shared" si="1"/>
        <v>0.04295120621</v>
      </c>
      <c r="F9198" s="8"/>
    </row>
    <row r="9199">
      <c r="A9199" s="10">
        <v>44841.208333333336</v>
      </c>
      <c r="B9199" s="11">
        <v>364.21</v>
      </c>
      <c r="C9199" s="11">
        <v>338.93891</v>
      </c>
      <c r="D9199" s="11">
        <v>0.0745594242927138</v>
      </c>
      <c r="E9199" s="8">
        <f t="shared" si="1"/>
        <v>0.04599737415</v>
      </c>
      <c r="F9199" s="8"/>
    </row>
    <row r="9200">
      <c r="A9200" s="10">
        <v>44841.25</v>
      </c>
      <c r="B9200" s="11">
        <v>355.24</v>
      </c>
      <c r="C9200" s="11">
        <v>335.22211</v>
      </c>
      <c r="D9200" s="11">
        <v>0.0597153033849707</v>
      </c>
      <c r="E9200" s="8">
        <f t="shared" si="1"/>
        <v>0.04759854153</v>
      </c>
      <c r="F9200" s="8"/>
    </row>
    <row r="9201">
      <c r="A9201" s="10">
        <v>44841.291666666664</v>
      </c>
      <c r="B9201" s="11">
        <v>351.15</v>
      </c>
      <c r="C9201" s="11">
        <v>332.15435</v>
      </c>
      <c r="D9201" s="11">
        <v>0.0571892254308876</v>
      </c>
      <c r="E9201" s="8">
        <f t="shared" si="1"/>
        <v>0.04910599848</v>
      </c>
      <c r="F9201" s="8"/>
    </row>
    <row r="9202">
      <c r="A9202" s="10">
        <v>44841.333333333336</v>
      </c>
      <c r="B9202" s="11">
        <v>347.89</v>
      </c>
      <c r="C9202" s="11">
        <v>330.61478</v>
      </c>
      <c r="D9202" s="11">
        <v>0.0522518079802723</v>
      </c>
      <c r="E9202" s="8">
        <f t="shared" si="1"/>
        <v>0.05067626834</v>
      </c>
      <c r="F9202" s="8"/>
    </row>
    <row r="9203">
      <c r="A9203" s="10">
        <v>44841.375</v>
      </c>
      <c r="B9203" s="11">
        <v>349.34</v>
      </c>
      <c r="C9203" s="11">
        <v>331.71913</v>
      </c>
      <c r="D9203" s="11">
        <v>0.0531198487105641</v>
      </c>
      <c r="E9203" s="8">
        <f t="shared" si="1"/>
        <v>0.05169381344</v>
      </c>
      <c r="F9203" s="8"/>
    </row>
    <row r="9204">
      <c r="A9204" s="10">
        <v>44841.416666666664</v>
      </c>
      <c r="B9204" s="11">
        <v>355.18</v>
      </c>
      <c r="C9204" s="11">
        <v>335.87623</v>
      </c>
      <c r="D9204" s="11">
        <v>0.0574728673118665</v>
      </c>
      <c r="E9204" s="8">
        <f t="shared" si="1"/>
        <v>0.05195090718</v>
      </c>
      <c r="F9204" s="8"/>
    </row>
    <row r="9205">
      <c r="A9205" s="10">
        <v>44841.458333333336</v>
      </c>
      <c r="B9205" s="11">
        <v>364.57</v>
      </c>
      <c r="C9205" s="11">
        <v>342.7166</v>
      </c>
      <c r="D9205" s="11">
        <v>0.0637652217604865</v>
      </c>
      <c r="E9205" s="8">
        <f t="shared" si="1"/>
        <v>0.0528776766</v>
      </c>
      <c r="F9205" s="8"/>
    </row>
    <row r="9206">
      <c r="A9206" s="10">
        <v>44841.5</v>
      </c>
      <c r="B9206" s="11">
        <v>373.9</v>
      </c>
      <c r="C9206" s="11">
        <v>348.38883</v>
      </c>
      <c r="D9206" s="11">
        <v>0.0732261421814241</v>
      </c>
      <c r="E9206" s="8">
        <f t="shared" si="1"/>
        <v>0.05320324089</v>
      </c>
      <c r="F9206" s="8"/>
    </row>
    <row r="9207">
      <c r="A9207" s="10">
        <v>44841.541666666664</v>
      </c>
      <c r="B9207" s="11">
        <v>372.45</v>
      </c>
      <c r="C9207" s="11">
        <v>351.11315</v>
      </c>
      <c r="D9207" s="11">
        <v>0.060769156609486</v>
      </c>
      <c r="E9207" s="8">
        <f t="shared" si="1"/>
        <v>0.05266657233</v>
      </c>
      <c r="F9207" s="8"/>
    </row>
    <row r="9208">
      <c r="A9208" s="10">
        <v>44841.583333333336</v>
      </c>
      <c r="B9208" s="11">
        <v>358.7</v>
      </c>
      <c r="C9208" s="11">
        <v>351.60141</v>
      </c>
      <c r="D9208" s="11">
        <v>0.0201893103898531</v>
      </c>
      <c r="E9208" s="8">
        <f t="shared" si="1"/>
        <v>0.0534787191</v>
      </c>
      <c r="F9208" s="8"/>
    </row>
    <row r="9209">
      <c r="A9209" s="10">
        <v>44841.625</v>
      </c>
      <c r="B9209" s="11">
        <v>346.37</v>
      </c>
      <c r="C9209" s="11">
        <v>352.6196</v>
      </c>
      <c r="D9209" s="11">
        <v>0.0177233483334448</v>
      </c>
      <c r="E9209" s="8">
        <f t="shared" si="1"/>
        <v>0.05127325694</v>
      </c>
      <c r="F9209" s="8"/>
    </row>
    <row r="9210">
      <c r="A9210" s="10">
        <v>44841.666666666664</v>
      </c>
      <c r="B9210" s="11">
        <v>332.64</v>
      </c>
      <c r="C9210" s="11">
        <v>353.4486</v>
      </c>
      <c r="D9210" s="11">
        <v>0.0588730582042198</v>
      </c>
      <c r="E9210" s="8">
        <f t="shared" si="1"/>
        <v>0.05075549467</v>
      </c>
      <c r="F9210" s="8"/>
    </row>
    <row r="9211">
      <c r="A9211" s="10">
        <v>44841.708333333336</v>
      </c>
      <c r="B9211" s="11">
        <v>318.78</v>
      </c>
      <c r="C9211" s="11">
        <v>353.52985</v>
      </c>
      <c r="D9211" s="11">
        <v>0.0982939630133071</v>
      </c>
      <c r="E9211" s="8">
        <f t="shared" si="1"/>
        <v>0.05260866656</v>
      </c>
      <c r="F9211" s="8"/>
    </row>
    <row r="9212">
      <c r="A9212" s="10">
        <v>44841.75</v>
      </c>
      <c r="B9212" s="11">
        <v>318.2</v>
      </c>
      <c r="C9212" s="11">
        <v>351.31021</v>
      </c>
      <c r="D9212" s="11">
        <v>0.0942477874468834</v>
      </c>
      <c r="E9212" s="8">
        <f t="shared" si="1"/>
        <v>0.05471397944</v>
      </c>
      <c r="F9212" s="8"/>
    </row>
    <row r="9213">
      <c r="A9213" s="10">
        <v>44841.791666666664</v>
      </c>
      <c r="B9213" s="11">
        <v>320.22</v>
      </c>
      <c r="C9213" s="11">
        <v>347.60082</v>
      </c>
      <c r="D9213" s="11">
        <v>0.0787708728650294</v>
      </c>
      <c r="E9213" s="8">
        <f t="shared" si="1"/>
        <v>0.05723697255</v>
      </c>
      <c r="F9213" s="8"/>
    </row>
    <row r="9214">
      <c r="A9214" s="10">
        <v>44841.833333333336</v>
      </c>
      <c r="B9214" s="11">
        <v>324.4</v>
      </c>
      <c r="C9214" s="11">
        <v>344.29282</v>
      </c>
      <c r="D9214" s="11">
        <v>0.0577787826072005</v>
      </c>
      <c r="E9214" s="8">
        <f t="shared" si="1"/>
        <v>0.05932879934</v>
      </c>
      <c r="F9214" s="8"/>
    </row>
    <row r="9215">
      <c r="A9215" s="10">
        <v>44841.875</v>
      </c>
      <c r="B9215" s="11">
        <v>325.08</v>
      </c>
      <c r="C9215" s="11">
        <v>342.80881</v>
      </c>
      <c r="D9215" s="11">
        <v>0.051716319659346</v>
      </c>
      <c r="E9215" s="8">
        <f t="shared" si="1"/>
        <v>0.06041903428</v>
      </c>
      <c r="F9215" s="8"/>
    </row>
    <row r="9216">
      <c r="A9216" s="10">
        <v>44841.916666666664</v>
      </c>
      <c r="B9216" s="11">
        <v>315.36</v>
      </c>
      <c r="C9216" s="11">
        <v>343.41254</v>
      </c>
      <c r="D9216" s="11">
        <v>0.081687581938621</v>
      </c>
      <c r="E9216" s="8">
        <f t="shared" si="1"/>
        <v>0.06193523212</v>
      </c>
      <c r="F9216" s="8"/>
    </row>
    <row r="9217">
      <c r="A9217" s="10">
        <v>44841.958333333336</v>
      </c>
      <c r="B9217" s="11">
        <v>319.7</v>
      </c>
      <c r="C9217" s="11">
        <v>345.61007</v>
      </c>
      <c r="D9217" s="11">
        <v>0.0749690829321032</v>
      </c>
      <c r="E9217" s="8">
        <f t="shared" si="1"/>
        <v>0.06284954279</v>
      </c>
      <c r="F9217" s="8"/>
    </row>
    <row r="9218">
      <c r="A9218" s="10">
        <v>44839.0</v>
      </c>
      <c r="B9218" s="11">
        <v>370.16</v>
      </c>
      <c r="C9218" s="11">
        <v>355.52028</v>
      </c>
      <c r="D9218" s="11">
        <v>0.0411782979018806</v>
      </c>
      <c r="E9218" s="8">
        <f t="shared" si="1"/>
        <v>0.06238210805</v>
      </c>
      <c r="F9218" s="8"/>
    </row>
    <row r="9219">
      <c r="A9219" s="10">
        <v>44839.041666666664</v>
      </c>
      <c r="B9219" s="11">
        <v>373.82</v>
      </c>
      <c r="C9219" s="11">
        <v>354.8459</v>
      </c>
      <c r="D9219" s="11">
        <v>0.0534713801117612</v>
      </c>
      <c r="E9219" s="8">
        <f t="shared" si="1"/>
        <v>0.06161383359</v>
      </c>
      <c r="F9219" s="8"/>
    </row>
    <row r="9220">
      <c r="A9220" s="10">
        <v>44839.083333333336</v>
      </c>
      <c r="B9220" s="11">
        <v>346.14</v>
      </c>
      <c r="C9220" s="11">
        <v>348.73883</v>
      </c>
      <c r="D9220" s="11">
        <v>0.00745208097417778</v>
      </c>
      <c r="E9220" s="8">
        <f t="shared" si="1"/>
        <v>0.05929519098</v>
      </c>
      <c r="F9220" s="8"/>
    </row>
    <row r="9221">
      <c r="A9221" s="10">
        <v>44839.125</v>
      </c>
      <c r="B9221" s="11">
        <v>320.01</v>
      </c>
      <c r="C9221" s="11">
        <v>338.42169</v>
      </c>
      <c r="D9221" s="11">
        <v>0.0544045802737998</v>
      </c>
      <c r="E9221" s="8">
        <f t="shared" si="1"/>
        <v>0.05904345533</v>
      </c>
      <c r="F9221" s="8"/>
    </row>
    <row r="9222">
      <c r="A9222" s="10">
        <v>44839.166666666664</v>
      </c>
      <c r="B9222" s="11">
        <v>297.68</v>
      </c>
      <c r="C9222" s="11">
        <v>325.9456</v>
      </c>
      <c r="D9222" s="11">
        <v>0.0867187653399831</v>
      </c>
      <c r="E9222" s="8">
        <f t="shared" si="1"/>
        <v>0.05956434207</v>
      </c>
      <c r="F9222" s="8"/>
    </row>
    <row r="9223">
      <c r="A9223" s="10">
        <v>44839.208333333336</v>
      </c>
      <c r="B9223" s="11">
        <v>283.27</v>
      </c>
      <c r="C9223" s="11">
        <v>313.76604</v>
      </c>
      <c r="D9223" s="11">
        <v>0.0971935649887412</v>
      </c>
      <c r="E9223" s="8">
        <f t="shared" si="1"/>
        <v>0.06050743126</v>
      </c>
      <c r="F9223" s="8"/>
    </row>
    <row r="9224">
      <c r="A9224" s="10">
        <v>44839.25</v>
      </c>
      <c r="B9224" s="11">
        <v>268.24</v>
      </c>
      <c r="C9224" s="11">
        <v>304.4234</v>
      </c>
      <c r="D9224" s="11">
        <v>0.118858799947704</v>
      </c>
      <c r="E9224" s="8">
        <f t="shared" si="1"/>
        <v>0.06297174362</v>
      </c>
      <c r="F9224" s="8"/>
    </row>
    <row r="9225">
      <c r="A9225" s="10">
        <v>44839.291666666664</v>
      </c>
      <c r="B9225" s="11">
        <v>260.84</v>
      </c>
      <c r="C9225" s="11">
        <v>298.77444</v>
      </c>
      <c r="D9225" s="11">
        <v>0.126966818178958</v>
      </c>
      <c r="E9225" s="8">
        <f t="shared" si="1"/>
        <v>0.06587914332</v>
      </c>
      <c r="F9225" s="8"/>
    </row>
    <row r="9226">
      <c r="A9226" s="10">
        <v>44839.333333333336</v>
      </c>
      <c r="B9226" s="11">
        <v>272.58</v>
      </c>
      <c r="C9226" s="11">
        <v>296.94408</v>
      </c>
      <c r="D9226" s="11">
        <v>0.0820493878847492</v>
      </c>
      <c r="E9226" s="8">
        <f t="shared" si="1"/>
        <v>0.06712070915</v>
      </c>
      <c r="F9226" s="8"/>
    </row>
    <row r="9227">
      <c r="A9227" s="10">
        <v>44839.375</v>
      </c>
      <c r="B9227" s="11">
        <v>290.74</v>
      </c>
      <c r="C9227" s="11">
        <v>299.31566</v>
      </c>
      <c r="D9227" s="11">
        <v>0.0286508898331613</v>
      </c>
      <c r="E9227" s="8">
        <f t="shared" si="1"/>
        <v>0.0661011692</v>
      </c>
      <c r="F9227" s="8"/>
    </row>
    <row r="9228">
      <c r="A9228" s="10">
        <v>44839.416666666664</v>
      </c>
      <c r="B9228" s="11">
        <v>308.09</v>
      </c>
      <c r="C9228" s="11">
        <v>306.72941</v>
      </c>
      <c r="D9228" s="11">
        <v>0.00443579896691354</v>
      </c>
      <c r="E9228" s="8">
        <f t="shared" si="1"/>
        <v>0.06389129135</v>
      </c>
      <c r="F9228" s="8"/>
    </row>
    <row r="9229">
      <c r="A9229" s="10">
        <v>44839.458333333336</v>
      </c>
      <c r="B9229" s="11">
        <v>327.37</v>
      </c>
      <c r="C9229" s="11">
        <v>318.16058</v>
      </c>
      <c r="D9229" s="11">
        <v>0.0289458235209403</v>
      </c>
      <c r="E9229" s="8">
        <f t="shared" si="1"/>
        <v>0.06244048309</v>
      </c>
      <c r="F9229" s="8"/>
    </row>
    <row r="9230">
      <c r="A9230" s="10">
        <v>44839.5</v>
      </c>
      <c r="B9230" s="11">
        <v>345.81</v>
      </c>
      <c r="C9230" s="11">
        <v>328.9557</v>
      </c>
      <c r="D9230" s="11">
        <v>0.0512357743003085</v>
      </c>
      <c r="E9230" s="8">
        <f t="shared" si="1"/>
        <v>0.06152421776</v>
      </c>
      <c r="F9230" s="8"/>
    </row>
    <row r="9231">
      <c r="A9231" s="10">
        <v>44839.541666666664</v>
      </c>
      <c r="B9231" s="11">
        <v>355.29</v>
      </c>
      <c r="C9231" s="11">
        <v>335.5225</v>
      </c>
      <c r="D9231" s="11">
        <v>0.0589155719810148</v>
      </c>
      <c r="E9231" s="8">
        <f t="shared" si="1"/>
        <v>0.06144698507</v>
      </c>
      <c r="F9231" s="8"/>
    </row>
    <row r="9232">
      <c r="A9232" s="10">
        <v>44839.583333333336</v>
      </c>
      <c r="B9232" s="11">
        <v>335.56</v>
      </c>
      <c r="C9232" s="11">
        <v>337.88115</v>
      </c>
      <c r="D9232" s="11">
        <v>0.00686972327399734</v>
      </c>
      <c r="E9232" s="8">
        <f t="shared" si="1"/>
        <v>0.06089200227</v>
      </c>
      <c r="F9232" s="8"/>
    </row>
    <row r="9233">
      <c r="A9233" s="10">
        <v>44839.625</v>
      </c>
      <c r="B9233" s="11">
        <v>319.03</v>
      </c>
      <c r="C9233" s="11">
        <v>339.43101</v>
      </c>
      <c r="D9233" s="11">
        <v>0.060103553885663</v>
      </c>
      <c r="E9233" s="8">
        <f t="shared" si="1"/>
        <v>0.06265784417</v>
      </c>
      <c r="F9233" s="8"/>
    </row>
    <row r="9234">
      <c r="A9234" s="10">
        <v>44839.666666666664</v>
      </c>
      <c r="B9234" s="11">
        <v>308.1</v>
      </c>
      <c r="C9234" s="11">
        <v>339.65309</v>
      </c>
      <c r="D9234" s="11">
        <v>0.0928979918893126</v>
      </c>
      <c r="E9234" s="8">
        <f t="shared" si="1"/>
        <v>0.06407554974</v>
      </c>
      <c r="F9234" s="8"/>
    </row>
    <row r="9235">
      <c r="A9235" s="10">
        <v>44839.708333333336</v>
      </c>
      <c r="B9235" s="11">
        <v>313.37</v>
      </c>
      <c r="C9235" s="11">
        <v>339.44594</v>
      </c>
      <c r="D9235" s="11">
        <v>0.0768191247183572</v>
      </c>
      <c r="E9235" s="8">
        <f t="shared" si="1"/>
        <v>0.06318076481</v>
      </c>
      <c r="F9235" s="8"/>
    </row>
    <row r="9236">
      <c r="A9236" s="10">
        <v>44839.75</v>
      </c>
      <c r="B9236" s="11">
        <v>323.38</v>
      </c>
      <c r="C9236" s="11">
        <v>338.0747</v>
      </c>
      <c r="D9236" s="11">
        <v>0.0434658375796828</v>
      </c>
      <c r="E9236" s="8">
        <f t="shared" si="1"/>
        <v>0.06106485023</v>
      </c>
      <c r="F9236" s="8"/>
    </row>
    <row r="9237">
      <c r="A9237" s="10">
        <v>44839.791666666664</v>
      </c>
      <c r="B9237" s="11">
        <v>331.68</v>
      </c>
      <c r="C9237" s="11">
        <v>335.67893</v>
      </c>
      <c r="D9237" s="11">
        <v>0.0119129609951985</v>
      </c>
      <c r="E9237" s="8">
        <f t="shared" si="1"/>
        <v>0.0582791039</v>
      </c>
      <c r="F9237" s="8"/>
    </row>
    <row r="9238">
      <c r="A9238" s="10">
        <v>44839.833333333336</v>
      </c>
      <c r="B9238" s="11">
        <v>334.36</v>
      </c>
      <c r="C9238" s="11">
        <v>333.60368</v>
      </c>
      <c r="D9238" s="11">
        <v>0.00226712127396201</v>
      </c>
      <c r="E9238" s="8">
        <f t="shared" si="1"/>
        <v>0.05596611801</v>
      </c>
      <c r="F9238" s="8"/>
    </row>
    <row r="9239">
      <c r="A9239" s="10">
        <v>44839.875</v>
      </c>
      <c r="B9239" s="11">
        <v>335.42</v>
      </c>
      <c r="C9239" s="11">
        <v>333.58783</v>
      </c>
      <c r="D9239" s="11">
        <v>0.0054923166711448</v>
      </c>
      <c r="E9239" s="8">
        <f t="shared" si="1"/>
        <v>0.05404011789</v>
      </c>
      <c r="F9239" s="8"/>
    </row>
    <row r="9240">
      <c r="A9240" s="10">
        <v>44839.916666666664</v>
      </c>
      <c r="B9240" s="11">
        <v>338.35</v>
      </c>
      <c r="C9240" s="11">
        <v>336.61163</v>
      </c>
      <c r="D9240" s="11">
        <v>0.0051643194859311</v>
      </c>
      <c r="E9240" s="8">
        <f t="shared" si="1"/>
        <v>0.05085164862</v>
      </c>
      <c r="F9240" s="8"/>
    </row>
    <row r="9241">
      <c r="A9241" s="10">
        <v>44839.958333333336</v>
      </c>
      <c r="B9241" s="11">
        <v>347.98</v>
      </c>
      <c r="C9241" s="11">
        <v>341.7659</v>
      </c>
      <c r="D9241" s="11">
        <v>0.0181823288982313</v>
      </c>
      <c r="E9241" s="8">
        <f t="shared" si="1"/>
        <v>0.04848553387</v>
      </c>
      <c r="F9241" s="8"/>
    </row>
    <row r="9242">
      <c r="A9242" s="10">
        <v>44840.0</v>
      </c>
      <c r="B9242" s="11">
        <v>363.32</v>
      </c>
      <c r="C9242" s="11">
        <v>358.74818</v>
      </c>
      <c r="D9242" s="11">
        <v>0.0127438137804629</v>
      </c>
      <c r="E9242" s="8">
        <f t="shared" si="1"/>
        <v>0.0473007637</v>
      </c>
      <c r="F9242" s="8"/>
    </row>
    <row r="9243">
      <c r="A9243" s="10">
        <v>44840.041666666664</v>
      </c>
      <c r="B9243" s="11">
        <v>363.9</v>
      </c>
      <c r="C9243" s="11">
        <v>361.2412</v>
      </c>
      <c r="D9243" s="11">
        <v>0.00736017929294882</v>
      </c>
      <c r="E9243" s="8">
        <f t="shared" si="1"/>
        <v>0.04537946366</v>
      </c>
      <c r="F9243" s="8"/>
    </row>
    <row r="9244">
      <c r="A9244" s="10">
        <v>44840.083333333336</v>
      </c>
      <c r="B9244" s="11">
        <v>353.76</v>
      </c>
      <c r="C9244" s="11">
        <v>359.58352</v>
      </c>
      <c r="D9244" s="11">
        <v>0.0161951804687824</v>
      </c>
      <c r="E9244" s="8">
        <f t="shared" si="1"/>
        <v>0.04574375948</v>
      </c>
      <c r="F9244" s="8"/>
    </row>
    <row r="9245">
      <c r="A9245" s="10">
        <v>44840.125</v>
      </c>
      <c r="B9245" s="11">
        <v>351.58</v>
      </c>
      <c r="C9245" s="11">
        <v>354.60326</v>
      </c>
      <c r="D9245" s="11">
        <v>0.00852575354214169</v>
      </c>
      <c r="E9245" s="8">
        <f t="shared" si="1"/>
        <v>0.0438321417</v>
      </c>
      <c r="F9245" s="8"/>
    </row>
    <row r="9246">
      <c r="A9246" s="10">
        <v>44840.166666666664</v>
      </c>
      <c r="B9246" s="11">
        <v>345.62</v>
      </c>
      <c r="C9246" s="11">
        <v>348.51171</v>
      </c>
      <c r="D9246" s="11">
        <v>0.0082973108708456</v>
      </c>
      <c r="E9246" s="8">
        <f t="shared" si="1"/>
        <v>0.04056458109</v>
      </c>
      <c r="F9246" s="8"/>
    </row>
    <row r="9247">
      <c r="A9247" s="10">
        <v>44840.208333333336</v>
      </c>
      <c r="B9247" s="11">
        <v>348.06</v>
      </c>
      <c r="C9247" s="11">
        <v>342.99345</v>
      </c>
      <c r="D9247" s="11">
        <v>0.0147715648797375</v>
      </c>
      <c r="E9247" s="8">
        <f t="shared" si="1"/>
        <v>0.03713033109</v>
      </c>
      <c r="F9247" s="8"/>
    </row>
    <row r="9248">
      <c r="A9248" s="10">
        <v>44840.25</v>
      </c>
      <c r="B9248" s="11">
        <v>351.56</v>
      </c>
      <c r="C9248" s="11">
        <v>338.14538</v>
      </c>
      <c r="D9248" s="11">
        <v>0.0396711615577891</v>
      </c>
      <c r="E9248" s="8">
        <f t="shared" si="1"/>
        <v>0.03383084616</v>
      </c>
      <c r="F9248" s="8"/>
    </row>
    <row r="9249">
      <c r="A9249" s="10">
        <v>44840.291666666664</v>
      </c>
      <c r="B9249" s="11">
        <v>347.51</v>
      </c>
      <c r="C9249" s="11">
        <v>333.10638</v>
      </c>
      <c r="D9249" s="11">
        <v>0.0432403005910604</v>
      </c>
      <c r="E9249" s="8">
        <f t="shared" si="1"/>
        <v>0.03034224126</v>
      </c>
      <c r="F9249" s="8"/>
    </row>
    <row r="9250">
      <c r="A9250" s="10">
        <v>44840.333333333336</v>
      </c>
      <c r="B9250" s="11">
        <v>342.0</v>
      </c>
      <c r="C9250" s="11">
        <v>329.0009</v>
      </c>
      <c r="D9250" s="11">
        <v>0.0395108341648913</v>
      </c>
      <c r="E9250" s="8">
        <f t="shared" si="1"/>
        <v>0.02856980152</v>
      </c>
      <c r="F9250" s="8"/>
    </row>
    <row r="9251">
      <c r="A9251" s="10">
        <v>44840.375</v>
      </c>
      <c r="B9251" s="11">
        <v>346.6</v>
      </c>
      <c r="C9251" s="11">
        <v>328.56082</v>
      </c>
      <c r="D9251" s="11">
        <v>0.0549036248448614</v>
      </c>
      <c r="E9251" s="8">
        <f t="shared" si="1"/>
        <v>0.02966366548</v>
      </c>
      <c r="F9251" s="8"/>
    </row>
    <row r="9252">
      <c r="A9252" s="10">
        <v>44840.416666666664</v>
      </c>
      <c r="B9252" s="11">
        <v>358.43</v>
      </c>
      <c r="C9252" s="11">
        <v>333.06348</v>
      </c>
      <c r="D9252" s="11">
        <v>0.076161217074895</v>
      </c>
      <c r="E9252" s="8">
        <f t="shared" si="1"/>
        <v>0.03265222456</v>
      </c>
      <c r="F9252" s="8"/>
    </row>
    <row r="9253">
      <c r="A9253" s="10">
        <v>44840.458333333336</v>
      </c>
      <c r="B9253" s="11">
        <v>363.07</v>
      </c>
      <c r="C9253" s="11">
        <v>341.81941</v>
      </c>
      <c r="D9253" s="11">
        <v>0.0621690558766103</v>
      </c>
      <c r="E9253" s="8">
        <f t="shared" si="1"/>
        <v>0.03403652591</v>
      </c>
      <c r="F9253" s="8"/>
    </row>
    <row r="9254">
      <c r="A9254" s="10">
        <v>44840.5</v>
      </c>
      <c r="B9254" s="11">
        <v>379.45</v>
      </c>
      <c r="C9254" s="11">
        <v>350.65345</v>
      </c>
      <c r="D9254" s="11">
        <v>0.082122534371186</v>
      </c>
      <c r="E9254" s="8">
        <f t="shared" si="1"/>
        <v>0.03532347425</v>
      </c>
      <c r="F9254" s="8"/>
    </row>
    <row r="9255">
      <c r="A9255" s="10">
        <v>44840.541666666664</v>
      </c>
      <c r="B9255" s="11">
        <v>387.2</v>
      </c>
      <c r="C9255" s="11">
        <v>355.79584</v>
      </c>
      <c r="D9255" s="11">
        <v>0.0882645508165581</v>
      </c>
      <c r="E9255" s="8">
        <f t="shared" si="1"/>
        <v>0.03654634837</v>
      </c>
      <c r="F9255" s="8"/>
    </row>
    <row r="9256">
      <c r="A9256" s="10">
        <v>44840.583333333336</v>
      </c>
      <c r="B9256" s="11">
        <v>361.19</v>
      </c>
      <c r="C9256" s="11">
        <v>356.42545</v>
      </c>
      <c r="D9256" s="11">
        <v>0.0133675920167877</v>
      </c>
      <c r="E9256" s="8">
        <f t="shared" si="1"/>
        <v>0.0368170929</v>
      </c>
      <c r="F9256" s="8"/>
    </row>
    <row r="9257">
      <c r="A9257" s="10">
        <v>44840.625</v>
      </c>
      <c r="B9257" s="11">
        <v>335.95</v>
      </c>
      <c r="C9257" s="11">
        <v>355.74149</v>
      </c>
      <c r="D9257" s="11">
        <v>0.0556344720993888</v>
      </c>
      <c r="E9257" s="8">
        <f t="shared" si="1"/>
        <v>0.03663088116</v>
      </c>
      <c r="F9257" s="8"/>
    </row>
    <row r="9258">
      <c r="A9258" s="10">
        <v>44840.666666666664</v>
      </c>
      <c r="B9258" s="11">
        <v>335.06</v>
      </c>
      <c r="C9258" s="11">
        <v>354.05685</v>
      </c>
      <c r="D9258" s="11">
        <v>0.0536548014817394</v>
      </c>
      <c r="E9258" s="8">
        <f t="shared" si="1"/>
        <v>0.03499574822</v>
      </c>
      <c r="F9258" s="8"/>
    </row>
    <row r="9259">
      <c r="A9259" s="10">
        <v>44840.708333333336</v>
      </c>
      <c r="B9259" s="11">
        <v>340.16</v>
      </c>
      <c r="C9259" s="11">
        <v>351.90137</v>
      </c>
      <c r="D9259" s="11">
        <v>0.033365513751765</v>
      </c>
      <c r="E9259" s="8">
        <f t="shared" si="1"/>
        <v>0.0331851811</v>
      </c>
      <c r="F9259" s="8"/>
    </row>
    <row r="9260">
      <c r="A9260" s="10">
        <v>44840.75</v>
      </c>
      <c r="B9260" s="11">
        <v>340.8</v>
      </c>
      <c r="C9260" s="11">
        <v>348.00045</v>
      </c>
      <c r="D9260" s="11">
        <v>0.02069092152036</v>
      </c>
      <c r="E9260" s="8">
        <f t="shared" si="1"/>
        <v>0.03223622626</v>
      </c>
      <c r="F9260" s="8"/>
    </row>
    <row r="9261">
      <c r="A9261" s="10">
        <v>44840.791666666664</v>
      </c>
      <c r="B9261" s="11">
        <v>344.82</v>
      </c>
      <c r="C9261" s="11">
        <v>342.03873</v>
      </c>
      <c r="D9261" s="11">
        <v>0.00813144757027956</v>
      </c>
      <c r="E9261" s="8">
        <f t="shared" si="1"/>
        <v>0.0320786632</v>
      </c>
      <c r="F9261" s="8"/>
    </row>
    <row r="9262">
      <c r="A9262" s="10">
        <v>44840.833333333336</v>
      </c>
      <c r="B9262" s="11">
        <v>347.67</v>
      </c>
      <c r="C9262" s="11">
        <v>335.38561</v>
      </c>
      <c r="D9262" s="11">
        <v>0.0366276597257706</v>
      </c>
      <c r="E9262" s="8">
        <f t="shared" si="1"/>
        <v>0.03351035231</v>
      </c>
      <c r="F9262" s="8"/>
    </row>
    <row r="9263">
      <c r="A9263" s="10">
        <v>44840.875</v>
      </c>
      <c r="B9263" s="11">
        <v>348.93</v>
      </c>
      <c r="C9263" s="11">
        <v>330.72918</v>
      </c>
      <c r="D9263" s="11">
        <v>0.0550323984112923</v>
      </c>
      <c r="E9263" s="8">
        <f t="shared" si="1"/>
        <v>0.03557452238</v>
      </c>
      <c r="F9263" s="8"/>
    </row>
    <row r="9264">
      <c r="A9264" s="10">
        <v>44840.916666666664</v>
      </c>
      <c r="B9264" s="11">
        <v>353.78</v>
      </c>
      <c r="C9264" s="11">
        <v>330.04273</v>
      </c>
      <c r="D9264" s="11">
        <v>0.0719218084276541</v>
      </c>
      <c r="E9264" s="8">
        <f t="shared" si="1"/>
        <v>0.03835608442</v>
      </c>
      <c r="F9264" s="8"/>
    </row>
    <row r="9265">
      <c r="A9265" s="10">
        <v>44840.958333333336</v>
      </c>
      <c r="B9265" s="11">
        <v>357.67</v>
      </c>
      <c r="C9265" s="11">
        <v>333.05508</v>
      </c>
      <c r="D9265" s="11">
        <v>0.0739064541516677</v>
      </c>
      <c r="E9265" s="8">
        <f t="shared" si="1"/>
        <v>0.04067792297</v>
      </c>
      <c r="F9265" s="8"/>
    </row>
    <row r="9266">
      <c r="A9266" s="10">
        <v>44841.0</v>
      </c>
      <c r="B9266" s="11">
        <v>375.76</v>
      </c>
      <c r="C9266" s="11">
        <v>343.97894</v>
      </c>
      <c r="D9266" s="11">
        <v>0.092392458677848</v>
      </c>
      <c r="E9266" s="8">
        <f t="shared" si="1"/>
        <v>0.04399661651</v>
      </c>
      <c r="F9266" s="8"/>
    </row>
    <row r="9267">
      <c r="A9267" s="10">
        <v>44841.041666666664</v>
      </c>
      <c r="B9267" s="11">
        <v>383.56</v>
      </c>
      <c r="C9267" s="11">
        <v>349.89066</v>
      </c>
      <c r="D9267" s="11">
        <v>0.0962281759678865</v>
      </c>
      <c r="E9267" s="8">
        <f t="shared" si="1"/>
        <v>0.0476994497</v>
      </c>
      <c r="F9267" s="8"/>
    </row>
    <row r="9268">
      <c r="A9268" s="10">
        <v>44841.083333333336</v>
      </c>
      <c r="B9268" s="11">
        <v>377.5</v>
      </c>
      <c r="C9268" s="11">
        <v>353.36662</v>
      </c>
      <c r="D9268" s="11">
        <v>0.0682955849083877</v>
      </c>
      <c r="E9268" s="8">
        <f t="shared" si="1"/>
        <v>0.04987029989</v>
      </c>
      <c r="F9268" s="8"/>
    </row>
    <row r="9269">
      <c r="A9269" s="10">
        <v>44841.125</v>
      </c>
      <c r="B9269" s="11">
        <v>370.98</v>
      </c>
      <c r="C9269" s="11">
        <v>354.10367</v>
      </c>
      <c r="D9269" s="11">
        <v>0.0476592914159855</v>
      </c>
      <c r="E9269" s="8">
        <f t="shared" si="1"/>
        <v>0.05150086397</v>
      </c>
      <c r="F9269" s="8"/>
    </row>
    <row r="9270">
      <c r="A9270" s="10">
        <v>44841.166666666664</v>
      </c>
      <c r="B9270" s="11">
        <v>369.44</v>
      </c>
      <c r="C9270" s="11">
        <v>353.58667</v>
      </c>
      <c r="D9270" s="11">
        <v>0.0448357682714678</v>
      </c>
      <c r="E9270" s="8">
        <f t="shared" si="1"/>
        <v>0.05302329969</v>
      </c>
      <c r="F9270" s="8"/>
    </row>
    <row r="9271">
      <c r="A9271" s="10">
        <v>44841.208333333336</v>
      </c>
      <c r="B9271" s="11">
        <v>364.21</v>
      </c>
      <c r="C9271" s="11">
        <v>353.00623</v>
      </c>
      <c r="D9271" s="11">
        <v>0.0317381650743103</v>
      </c>
      <c r="E9271" s="8">
        <f t="shared" si="1"/>
        <v>0.05373024137</v>
      </c>
      <c r="F9271" s="8"/>
    </row>
    <row r="9272">
      <c r="A9272" s="10">
        <v>44841.25</v>
      </c>
      <c r="B9272" s="11">
        <v>355.24</v>
      </c>
      <c r="C9272" s="11">
        <v>352.16702</v>
      </c>
      <c r="D9272" s="11">
        <v>0.00872591646997504</v>
      </c>
      <c r="E9272" s="8">
        <f t="shared" si="1"/>
        <v>0.05244085615</v>
      </c>
      <c r="F9272" s="8"/>
    </row>
    <row r="9273">
      <c r="A9273" s="10">
        <v>44841.291666666664</v>
      </c>
      <c r="B9273" s="11">
        <v>351.15</v>
      </c>
      <c r="C9273" s="11">
        <v>350.03439</v>
      </c>
      <c r="D9273" s="11">
        <v>0.00318714398319549</v>
      </c>
      <c r="E9273" s="8">
        <f t="shared" si="1"/>
        <v>0.05077197463</v>
      </c>
      <c r="F9273" s="8"/>
    </row>
    <row r="9274">
      <c r="A9274" s="10">
        <v>44841.333333333336</v>
      </c>
      <c r="B9274" s="11">
        <v>347.89</v>
      </c>
      <c r="C9274" s="11">
        <v>347.46479</v>
      </c>
      <c r="D9274" s="11">
        <v>0.00122374989419789</v>
      </c>
      <c r="E9274" s="8">
        <f t="shared" si="1"/>
        <v>0.04917667945</v>
      </c>
      <c r="F9274" s="8"/>
    </row>
    <row r="9275">
      <c r="A9275" s="10">
        <v>44841.375</v>
      </c>
      <c r="B9275" s="11">
        <v>349.34</v>
      </c>
      <c r="C9275" s="11">
        <v>346.49421</v>
      </c>
      <c r="D9275" s="11">
        <v>0.00821309539342653</v>
      </c>
      <c r="E9275" s="8">
        <f t="shared" si="1"/>
        <v>0.04723124072</v>
      </c>
      <c r="F9275" s="8"/>
    </row>
    <row r="9276">
      <c r="A9276" s="10">
        <v>44841.416666666664</v>
      </c>
      <c r="B9276" s="11">
        <v>355.18</v>
      </c>
      <c r="C9276" s="11">
        <v>348.15153</v>
      </c>
      <c r="D9276" s="11">
        <v>0.0201879624082077</v>
      </c>
      <c r="E9276" s="8">
        <f t="shared" si="1"/>
        <v>0.04489902178</v>
      </c>
      <c r="F9276" s="8"/>
    </row>
    <row r="9277">
      <c r="A9277" s="10">
        <v>44841.458333333336</v>
      </c>
      <c r="B9277" s="11">
        <v>364.57</v>
      </c>
      <c r="C9277" s="11">
        <v>353.0477</v>
      </c>
      <c r="D9277" s="11">
        <v>0.0326366663768096</v>
      </c>
      <c r="E9277" s="8">
        <f t="shared" si="1"/>
        <v>0.04366850555</v>
      </c>
      <c r="F9277" s="8"/>
    </row>
    <row r="9278">
      <c r="A9278" s="10">
        <v>44841.5</v>
      </c>
      <c r="B9278" s="11">
        <v>373.9</v>
      </c>
      <c r="C9278" s="11">
        <v>358.46335</v>
      </c>
      <c r="D9278" s="11">
        <v>0.0430633982525688</v>
      </c>
      <c r="E9278" s="8">
        <f t="shared" si="1"/>
        <v>0.04204104154</v>
      </c>
      <c r="F9278" s="8"/>
    </row>
    <row r="9279">
      <c r="A9279" s="10">
        <v>44841.541666666664</v>
      </c>
      <c r="B9279" s="11">
        <v>372.45</v>
      </c>
      <c r="C9279" s="11">
        <v>362.05357</v>
      </c>
      <c r="D9279" s="11">
        <v>0.0287151705202078</v>
      </c>
      <c r="E9279" s="8">
        <f t="shared" si="1"/>
        <v>0.03955981737</v>
      </c>
      <c r="F9279" s="8"/>
    </row>
    <row r="9280">
      <c r="A9280" s="10">
        <v>44841.583333333336</v>
      </c>
      <c r="B9280" s="11">
        <v>358.7</v>
      </c>
      <c r="C9280" s="11">
        <v>362.81674</v>
      </c>
      <c r="D9280" s="11">
        <v>0.0113466098614964</v>
      </c>
      <c r="E9280" s="8">
        <f t="shared" si="1"/>
        <v>0.03947560978</v>
      </c>
      <c r="F9280" s="8"/>
    </row>
    <row r="9281">
      <c r="A9281" s="10">
        <v>44841.625</v>
      </c>
      <c r="B9281" s="11">
        <v>346.37</v>
      </c>
      <c r="C9281" s="11">
        <v>362.72373</v>
      </c>
      <c r="D9281" s="11">
        <v>0.0450859115283138</v>
      </c>
      <c r="E9281" s="8">
        <f t="shared" si="1"/>
        <v>0.03903608642</v>
      </c>
      <c r="F9281" s="8"/>
    </row>
    <row r="9282">
      <c r="A9282" s="10">
        <v>44841.666666666664</v>
      </c>
      <c r="B9282" s="11">
        <v>332.64</v>
      </c>
      <c r="C9282" s="11">
        <v>361.51596</v>
      </c>
      <c r="D9282" s="11">
        <v>0.0798746478578705</v>
      </c>
      <c r="E9282" s="8">
        <f t="shared" si="1"/>
        <v>0.04012858002</v>
      </c>
      <c r="F9282" s="8"/>
    </row>
    <row r="9283">
      <c r="A9283" s="10">
        <v>44841.708333333336</v>
      </c>
      <c r="B9283" s="11">
        <v>318.78</v>
      </c>
      <c r="C9283" s="11">
        <v>359.10289</v>
      </c>
      <c r="D9283" s="11">
        <v>0.11228784597083</v>
      </c>
      <c r="E9283" s="8">
        <f t="shared" si="1"/>
        <v>0.04341701053</v>
      </c>
      <c r="F9283" s="8"/>
    </row>
    <row r="9284">
      <c r="A9284" s="10">
        <v>44841.75</v>
      </c>
      <c r="B9284" s="11">
        <v>318.2</v>
      </c>
      <c r="C9284" s="11">
        <v>354.40777</v>
      </c>
      <c r="D9284" s="11">
        <v>0.102164154019535</v>
      </c>
      <c r="E9284" s="8">
        <f t="shared" si="1"/>
        <v>0.04681172855</v>
      </c>
      <c r="F9284" s="8"/>
    </row>
    <row r="9285">
      <c r="A9285" s="10">
        <v>44841.791666666664</v>
      </c>
      <c r="B9285" s="11">
        <v>320.22</v>
      </c>
      <c r="C9285" s="11">
        <v>348.21659</v>
      </c>
      <c r="D9285" s="11">
        <v>0.0803999315483503</v>
      </c>
      <c r="E9285" s="8">
        <f t="shared" si="1"/>
        <v>0.04982291538</v>
      </c>
      <c r="F9285" s="8"/>
    </row>
    <row r="9286">
      <c r="A9286" s="10">
        <v>44841.833333333336</v>
      </c>
      <c r="B9286" s="11">
        <v>324.4</v>
      </c>
      <c r="C9286" s="11">
        <v>341.67158</v>
      </c>
      <c r="D9286" s="11">
        <v>0.0505502389165643</v>
      </c>
      <c r="E9286" s="8">
        <f t="shared" si="1"/>
        <v>0.05040302285</v>
      </c>
      <c r="F9286" s="8"/>
    </row>
    <row r="9287">
      <c r="A9287" s="10">
        <v>44841.875</v>
      </c>
      <c r="B9287" s="11">
        <v>325.08</v>
      </c>
      <c r="C9287" s="11">
        <v>336.51561</v>
      </c>
      <c r="D9287" s="11">
        <v>0.0339824057493202</v>
      </c>
      <c r="E9287" s="8">
        <f t="shared" si="1"/>
        <v>0.04952593982</v>
      </c>
      <c r="F9287" s="8"/>
    </row>
    <row r="9288">
      <c r="A9288" s="10">
        <v>44841.916666666664</v>
      </c>
      <c r="B9288" s="11">
        <v>315.36</v>
      </c>
      <c r="C9288" s="11">
        <v>334.16351</v>
      </c>
      <c r="D9288" s="11">
        <v>0.0562703869132807</v>
      </c>
      <c r="E9288" s="8">
        <f t="shared" si="1"/>
        <v>0.04887379726</v>
      </c>
      <c r="F9288" s="8"/>
    </row>
    <row r="9289">
      <c r="A9289" s="10">
        <v>44841.958333333336</v>
      </c>
      <c r="B9289" s="11">
        <v>319.7</v>
      </c>
      <c r="C9289" s="11">
        <v>334.85867</v>
      </c>
      <c r="D9289" s="11">
        <v>0.0452688592473954</v>
      </c>
      <c r="E9289" s="8">
        <f t="shared" si="1"/>
        <v>0.04768056413</v>
      </c>
      <c r="F9289" s="8"/>
    </row>
    <row r="9290">
      <c r="A9290" s="10">
        <v>44842.0</v>
      </c>
      <c r="B9290" s="11">
        <v>327.97</v>
      </c>
      <c r="C9290" s="11">
        <v>352.49882</v>
      </c>
      <c r="D9290" s="11">
        <v>0.0695855379033609</v>
      </c>
      <c r="E9290" s="8">
        <f t="shared" si="1"/>
        <v>0.04673027577</v>
      </c>
      <c r="F9290" s="8"/>
    </row>
    <row r="9291">
      <c r="A9291" s="10">
        <v>44842.041666666664</v>
      </c>
      <c r="B9291" s="11">
        <v>332.39</v>
      </c>
      <c r="C9291" s="11">
        <v>354.97996</v>
      </c>
      <c r="D9291" s="11">
        <v>0.0636372825102578</v>
      </c>
      <c r="E9291" s="8">
        <f t="shared" si="1"/>
        <v>0.04537232187</v>
      </c>
      <c r="F9291" s="8"/>
    </row>
    <row r="9292">
      <c r="A9292" s="10">
        <v>44842.083333333336</v>
      </c>
      <c r="B9292" s="11">
        <v>330.22</v>
      </c>
      <c r="C9292" s="11">
        <v>352.57891</v>
      </c>
      <c r="D9292" s="11">
        <v>0.0634153358747407</v>
      </c>
      <c r="E9292" s="8">
        <f t="shared" si="1"/>
        <v>0.04516897817</v>
      </c>
      <c r="F9292" s="8"/>
    </row>
    <row r="9293">
      <c r="A9293" s="10">
        <v>44842.125</v>
      </c>
      <c r="B9293" s="11">
        <v>341.66</v>
      </c>
      <c r="C9293" s="11">
        <v>345.75104</v>
      </c>
      <c r="D9293" s="11">
        <v>0.011832328834065</v>
      </c>
      <c r="E9293" s="8">
        <f t="shared" si="1"/>
        <v>0.04367618806</v>
      </c>
      <c r="F9293" s="8"/>
    </row>
    <row r="9294">
      <c r="A9294" s="10">
        <v>44842.166666666664</v>
      </c>
      <c r="B9294" s="11">
        <v>348.65</v>
      </c>
      <c r="C9294" s="11">
        <v>337.53934</v>
      </c>
      <c r="D9294" s="11">
        <v>0.0329166372133097</v>
      </c>
      <c r="E9294" s="8">
        <f t="shared" si="1"/>
        <v>0.0431795576</v>
      </c>
      <c r="F9294" s="8"/>
    </row>
    <row r="9295">
      <c r="A9295" s="10">
        <v>44842.208333333336</v>
      </c>
      <c r="B9295" s="11">
        <v>354.2</v>
      </c>
      <c r="C9295" s="11">
        <v>330.39309</v>
      </c>
      <c r="D9295" s="11">
        <v>0.0720563193376714</v>
      </c>
      <c r="E9295" s="8">
        <f t="shared" si="1"/>
        <v>0.04485948069</v>
      </c>
      <c r="F9295" s="8"/>
    </row>
    <row r="9296">
      <c r="A9296" s="10">
        <v>44842.25</v>
      </c>
      <c r="B9296" s="11">
        <v>350.92</v>
      </c>
      <c r="C9296" s="11">
        <v>325.3907</v>
      </c>
      <c r="D9296" s="11">
        <v>0.0784573744732103</v>
      </c>
      <c r="E9296" s="8">
        <f t="shared" si="1"/>
        <v>0.04776495811</v>
      </c>
      <c r="F9296" s="8"/>
    </row>
    <row r="9297">
      <c r="A9297" s="10">
        <v>44842.291666666664</v>
      </c>
      <c r="B9297" s="11">
        <v>353.17</v>
      </c>
      <c r="C9297" s="11">
        <v>322.11005</v>
      </c>
      <c r="D9297" s="11">
        <v>0.0964265163412318</v>
      </c>
      <c r="E9297" s="8">
        <f t="shared" si="1"/>
        <v>0.05164993196</v>
      </c>
      <c r="F9297" s="8"/>
    </row>
    <row r="9298">
      <c r="A9298" s="10">
        <v>44842.333333333336</v>
      </c>
      <c r="B9298" s="11">
        <v>345.26</v>
      </c>
      <c r="C9298" s="11">
        <v>321.06419</v>
      </c>
      <c r="D9298" s="11">
        <v>0.0753612852308443</v>
      </c>
      <c r="E9298" s="8">
        <f t="shared" si="1"/>
        <v>0.05473899593</v>
      </c>
      <c r="F9298" s="8"/>
    </row>
    <row r="9299">
      <c r="A9299" s="10">
        <v>44842.375</v>
      </c>
      <c r="B9299" s="11">
        <v>334.61</v>
      </c>
      <c r="C9299" s="11">
        <v>322.69153</v>
      </c>
      <c r="D9299" s="11">
        <v>0.0369345610031971</v>
      </c>
      <c r="E9299" s="8">
        <f t="shared" si="1"/>
        <v>0.05593572366</v>
      </c>
      <c r="F9299" s="8"/>
    </row>
    <row r="9300">
      <c r="A9300" s="10">
        <v>44842.416666666664</v>
      </c>
      <c r="B9300" s="11">
        <v>325.23</v>
      </c>
      <c r="C9300" s="11">
        <v>326.89596</v>
      </c>
      <c r="D9300" s="11">
        <v>0.00509630036418921</v>
      </c>
      <c r="E9300" s="8">
        <f t="shared" si="1"/>
        <v>0.05530690441</v>
      </c>
      <c r="F9300" s="8"/>
    </row>
    <row r="9301">
      <c r="A9301" s="10">
        <v>44842.458333333336</v>
      </c>
      <c r="B9301" s="11">
        <v>321.52</v>
      </c>
      <c r="C9301" s="11">
        <v>333.00448</v>
      </c>
      <c r="D9301" s="11">
        <v>0.0344874639524369</v>
      </c>
      <c r="E9301" s="8">
        <f t="shared" si="1"/>
        <v>0.05538402098</v>
      </c>
      <c r="F9301" s="8"/>
    </row>
    <row r="9302">
      <c r="A9302" s="10">
        <v>44842.5</v>
      </c>
      <c r="B9302" s="11">
        <v>327.56</v>
      </c>
      <c r="C9302" s="11">
        <v>337.23045</v>
      </c>
      <c r="D9302" s="11">
        <v>0.028676087820658</v>
      </c>
      <c r="E9302" s="8">
        <f t="shared" si="1"/>
        <v>0.05478454971</v>
      </c>
      <c r="F9302" s="8"/>
    </row>
    <row r="9303">
      <c r="A9303" s="10">
        <v>44842.541666666664</v>
      </c>
      <c r="B9303" s="11">
        <v>328.54</v>
      </c>
      <c r="C9303" s="11">
        <v>337.3154</v>
      </c>
      <c r="D9303" s="11">
        <v>0.0260154146534667</v>
      </c>
      <c r="E9303" s="8">
        <f t="shared" si="1"/>
        <v>0.05467205988</v>
      </c>
      <c r="F9303" s="8"/>
    </row>
    <row r="9304">
      <c r="A9304" s="10">
        <v>44842.583333333336</v>
      </c>
      <c r="B9304" s="11">
        <v>318.55</v>
      </c>
      <c r="C9304" s="11">
        <v>333.62208</v>
      </c>
      <c r="D9304" s="11">
        <v>0.0451771057838856</v>
      </c>
      <c r="E9304" s="8">
        <f t="shared" si="1"/>
        <v>0.05608166388</v>
      </c>
      <c r="F9304" s="8"/>
    </row>
    <row r="9305">
      <c r="A9305" s="10">
        <v>44842.625</v>
      </c>
      <c r="B9305" s="11">
        <v>303.21</v>
      </c>
      <c r="C9305" s="11">
        <v>329.76626</v>
      </c>
      <c r="D9305" s="11">
        <v>0.0805305551877866</v>
      </c>
      <c r="E9305" s="8">
        <f t="shared" si="1"/>
        <v>0.05755852403</v>
      </c>
      <c r="F9305" s="8"/>
    </row>
    <row r="9306">
      <c r="A9306" s="10">
        <v>44842.666666666664</v>
      </c>
      <c r="B9306" s="11">
        <v>314.11</v>
      </c>
      <c r="C9306" s="11">
        <v>326.27269</v>
      </c>
      <c r="D9306" s="11">
        <v>0.0372776832777514</v>
      </c>
      <c r="E9306" s="8">
        <f t="shared" si="1"/>
        <v>0.05578365051</v>
      </c>
      <c r="F9306" s="8"/>
    </row>
    <row r="9307">
      <c r="A9307" s="10">
        <v>44842.708333333336</v>
      </c>
      <c r="B9307" s="11">
        <v>322.96</v>
      </c>
      <c r="C9307" s="11">
        <v>323.74857</v>
      </c>
      <c r="D9307" s="11">
        <v>0.00243574821040906</v>
      </c>
      <c r="E9307" s="8">
        <f t="shared" si="1"/>
        <v>0.05120647977</v>
      </c>
      <c r="F9307" s="8"/>
    </row>
    <row r="9308">
      <c r="A9308" s="10">
        <v>44842.75</v>
      </c>
      <c r="B9308" s="11">
        <v>328.51</v>
      </c>
      <c r="C9308" s="11">
        <v>320.90937</v>
      </c>
      <c r="D9308" s="11">
        <v>0.023684662121271</v>
      </c>
      <c r="E9308" s="8">
        <f t="shared" si="1"/>
        <v>0.04793650094</v>
      </c>
      <c r="F9308" s="8"/>
    </row>
    <row r="9309">
      <c r="A9309" s="10">
        <v>44842.791666666664</v>
      </c>
      <c r="B9309" s="11">
        <v>337.16</v>
      </c>
      <c r="C9309" s="11">
        <v>318.40076</v>
      </c>
      <c r="D9309" s="11">
        <v>0.0589170704240782</v>
      </c>
      <c r="E9309" s="8">
        <f t="shared" si="1"/>
        <v>0.04704138172</v>
      </c>
      <c r="F9309" s="8"/>
    </row>
    <row r="9310">
      <c r="A9310" s="10">
        <v>44842.833333333336</v>
      </c>
      <c r="B9310" s="11">
        <v>344.41</v>
      </c>
      <c r="C9310" s="11">
        <v>317.77937</v>
      </c>
      <c r="D9310" s="11">
        <v>0.0838022619278276</v>
      </c>
      <c r="E9310" s="8">
        <f t="shared" si="1"/>
        <v>0.04842688268</v>
      </c>
      <c r="F9310" s="8"/>
    </row>
    <row r="9311">
      <c r="A9311" s="10">
        <v>44842.875</v>
      </c>
      <c r="B9311" s="11">
        <v>352.24</v>
      </c>
      <c r="C9311" s="11">
        <v>320.10548</v>
      </c>
      <c r="D9311" s="11">
        <v>0.100387284841234</v>
      </c>
      <c r="E9311" s="8">
        <f t="shared" si="1"/>
        <v>0.05119375264</v>
      </c>
      <c r="F9311" s="8"/>
    </row>
    <row r="9312">
      <c r="A9312" s="10">
        <v>44842.916666666664</v>
      </c>
      <c r="B9312" s="11">
        <v>363.92</v>
      </c>
      <c r="C9312" s="11">
        <v>325.12364</v>
      </c>
      <c r="D9312" s="11">
        <v>0.119328019334429</v>
      </c>
      <c r="E9312" s="8">
        <f t="shared" si="1"/>
        <v>0.05382115399</v>
      </c>
      <c r="F9312" s="8"/>
    </row>
    <row r="9313">
      <c r="A9313" s="10">
        <v>44842.958333333336</v>
      </c>
      <c r="B9313" s="11">
        <v>369.99</v>
      </c>
      <c r="C9313" s="11">
        <v>331.39636</v>
      </c>
      <c r="D9313" s="11">
        <v>0.11645764606467</v>
      </c>
      <c r="E9313" s="8">
        <f t="shared" si="1"/>
        <v>0.05678735345</v>
      </c>
      <c r="F9313" s="8"/>
    </row>
    <row r="9314">
      <c r="A9314" s="10">
        <v>44840.0</v>
      </c>
      <c r="B9314" s="11">
        <v>363.32</v>
      </c>
      <c r="C9314" s="11">
        <v>357.13967</v>
      </c>
      <c r="D9314" s="11">
        <v>0.0173050784305198</v>
      </c>
      <c r="E9314" s="8">
        <f t="shared" si="1"/>
        <v>0.05460900097</v>
      </c>
      <c r="F9314" s="8"/>
    </row>
    <row r="9315">
      <c r="A9315" s="10">
        <v>44840.041666666664</v>
      </c>
      <c r="B9315" s="11">
        <v>363.9</v>
      </c>
      <c r="C9315" s="11">
        <v>359.75096</v>
      </c>
      <c r="D9315" s="11">
        <v>0.0115330894460989</v>
      </c>
      <c r="E9315" s="8">
        <f t="shared" si="1"/>
        <v>0.05243799292</v>
      </c>
      <c r="F9315" s="8"/>
    </row>
    <row r="9316">
      <c r="A9316" s="10">
        <v>44840.083333333336</v>
      </c>
      <c r="B9316" s="11">
        <v>353.76</v>
      </c>
      <c r="C9316" s="11">
        <v>356.97815</v>
      </c>
      <c r="D9316" s="11">
        <v>0.00901497752733616</v>
      </c>
      <c r="E9316" s="8">
        <f t="shared" si="1"/>
        <v>0.05017131133</v>
      </c>
      <c r="F9316" s="8"/>
    </row>
    <row r="9317">
      <c r="A9317" s="10">
        <v>44840.125</v>
      </c>
      <c r="B9317" s="11">
        <v>351.58</v>
      </c>
      <c r="C9317" s="11">
        <v>349.76858</v>
      </c>
      <c r="D9317" s="11">
        <v>0.00517891000958404</v>
      </c>
      <c r="E9317" s="8">
        <f t="shared" si="1"/>
        <v>0.04989408554</v>
      </c>
      <c r="F9317" s="8"/>
    </row>
    <row r="9318">
      <c r="A9318" s="10">
        <v>44840.166666666664</v>
      </c>
      <c r="B9318" s="11">
        <v>345.62</v>
      </c>
      <c r="C9318" s="11">
        <v>340.8348</v>
      </c>
      <c r="D9318" s="11">
        <v>0.0140396461863636</v>
      </c>
      <c r="E9318" s="8">
        <f t="shared" si="1"/>
        <v>0.04910754425</v>
      </c>
      <c r="F9318" s="8"/>
    </row>
    <row r="9319">
      <c r="A9319" s="10">
        <v>44840.208333333336</v>
      </c>
      <c r="B9319" s="11">
        <v>348.06</v>
      </c>
      <c r="C9319" s="11">
        <v>332.4187</v>
      </c>
      <c r="D9319" s="11">
        <v>0.047053008750711</v>
      </c>
      <c r="E9319" s="8">
        <f t="shared" si="1"/>
        <v>0.04806573964</v>
      </c>
      <c r="F9319" s="8"/>
    </row>
    <row r="9320">
      <c r="A9320" s="10">
        <v>44840.25</v>
      </c>
      <c r="B9320" s="11">
        <v>351.56</v>
      </c>
      <c r="C9320" s="11">
        <v>325.60909</v>
      </c>
      <c r="D9320" s="11">
        <v>0.0796995870109155</v>
      </c>
      <c r="E9320" s="8">
        <f t="shared" si="1"/>
        <v>0.0481174985</v>
      </c>
      <c r="F9320" s="8"/>
    </row>
    <row r="9321">
      <c r="A9321" s="10">
        <v>44840.291666666664</v>
      </c>
      <c r="B9321" s="11">
        <v>347.51</v>
      </c>
      <c r="C9321" s="11">
        <v>319.87691</v>
      </c>
      <c r="D9321" s="11">
        <v>0.0863866354092265</v>
      </c>
      <c r="E9321" s="8">
        <f t="shared" si="1"/>
        <v>0.04769917012</v>
      </c>
      <c r="F9321" s="8"/>
    </row>
    <row r="9322">
      <c r="A9322" s="10">
        <v>44840.333333333336</v>
      </c>
      <c r="B9322" s="11">
        <v>342.0</v>
      </c>
      <c r="C9322" s="11">
        <v>316.06712</v>
      </c>
      <c r="D9322" s="11">
        <v>0.0820486484010105</v>
      </c>
      <c r="E9322" s="8">
        <f t="shared" si="1"/>
        <v>0.04797781026</v>
      </c>
      <c r="F9322" s="8"/>
    </row>
    <row r="9323">
      <c r="A9323" s="10">
        <v>44840.375</v>
      </c>
      <c r="B9323" s="11">
        <v>346.6</v>
      </c>
      <c r="C9323" s="11">
        <v>316.05663</v>
      </c>
      <c r="D9323" s="11">
        <v>0.0966389156272407</v>
      </c>
      <c r="E9323" s="8">
        <f t="shared" si="1"/>
        <v>0.0504654917</v>
      </c>
      <c r="F9323" s="8"/>
    </row>
    <row r="9324">
      <c r="A9324" s="10">
        <v>44840.416666666664</v>
      </c>
      <c r="B9324" s="11">
        <v>358.43</v>
      </c>
      <c r="C9324" s="11">
        <v>320.81092</v>
      </c>
      <c r="D9324" s="11">
        <v>0.117262467250179</v>
      </c>
      <c r="E9324" s="8">
        <f t="shared" si="1"/>
        <v>0.05513908199</v>
      </c>
      <c r="F9324" s="8"/>
    </row>
    <row r="9325">
      <c r="A9325" s="10">
        <v>44840.458333333336</v>
      </c>
      <c r="B9325" s="11">
        <v>363.07</v>
      </c>
      <c r="C9325" s="11">
        <v>329.51578</v>
      </c>
      <c r="D9325" s="11">
        <v>0.101828871442818</v>
      </c>
      <c r="E9325" s="8">
        <f t="shared" si="1"/>
        <v>0.05794497396</v>
      </c>
      <c r="F9325" s="8"/>
    </row>
    <row r="9326">
      <c r="A9326" s="10">
        <v>44840.5</v>
      </c>
      <c r="B9326" s="11">
        <v>379.45</v>
      </c>
      <c r="C9326" s="11">
        <v>337.67529</v>
      </c>
      <c r="D9326" s="11">
        <v>0.123712664909534</v>
      </c>
      <c r="E9326" s="8">
        <f t="shared" si="1"/>
        <v>0.06190483134</v>
      </c>
      <c r="F9326" s="8"/>
    </row>
    <row r="9327">
      <c r="A9327" s="10">
        <v>44840.541666666664</v>
      </c>
      <c r="B9327" s="11">
        <v>387.2</v>
      </c>
      <c r="C9327" s="11">
        <v>341.53409</v>
      </c>
      <c r="D9327" s="11">
        <v>0.133708204648033</v>
      </c>
      <c r="E9327" s="8">
        <f t="shared" si="1"/>
        <v>0.06639203093</v>
      </c>
      <c r="F9327" s="8"/>
    </row>
    <row r="9328">
      <c r="A9328" s="10">
        <v>44840.583333333336</v>
      </c>
      <c r="B9328" s="11">
        <v>361.19</v>
      </c>
      <c r="C9328" s="11">
        <v>340.57065</v>
      </c>
      <c r="D9328" s="11">
        <v>0.0605435318633593</v>
      </c>
      <c r="E9328" s="8">
        <f t="shared" si="1"/>
        <v>0.06703229868</v>
      </c>
      <c r="F9328" s="8"/>
    </row>
    <row r="9329">
      <c r="A9329" s="10">
        <v>44840.625</v>
      </c>
      <c r="B9329" s="11">
        <v>335.95</v>
      </c>
      <c r="C9329" s="11">
        <v>338.10245</v>
      </c>
      <c r="D9329" s="11">
        <v>0.00636626560972861</v>
      </c>
      <c r="E9329" s="8">
        <f t="shared" si="1"/>
        <v>0.06394211995</v>
      </c>
      <c r="F9329" s="8"/>
    </row>
    <row r="9330">
      <c r="A9330" s="10">
        <v>44840.666666666664</v>
      </c>
      <c r="B9330" s="11">
        <v>335.06</v>
      </c>
      <c r="C9330" s="11">
        <v>334.52136</v>
      </c>
      <c r="D9330" s="11">
        <v>0.00161018118544055</v>
      </c>
      <c r="E9330" s="8">
        <f t="shared" si="1"/>
        <v>0.06245597403</v>
      </c>
      <c r="F9330" s="8"/>
    </row>
    <row r="9331">
      <c r="A9331" s="10">
        <v>44840.708333333336</v>
      </c>
      <c r="B9331" s="11">
        <v>340.16</v>
      </c>
      <c r="C9331" s="11">
        <v>331.07523</v>
      </c>
      <c r="D9331" s="11">
        <v>0.0274401984104943</v>
      </c>
      <c r="E9331" s="8">
        <f t="shared" si="1"/>
        <v>0.06349782612</v>
      </c>
      <c r="F9331" s="8"/>
    </row>
    <row r="9332">
      <c r="A9332" s="10">
        <v>44840.75</v>
      </c>
      <c r="B9332" s="11">
        <v>340.8</v>
      </c>
      <c r="C9332" s="11">
        <v>326.99441</v>
      </c>
      <c r="D9332" s="11">
        <v>0.0422196514001569</v>
      </c>
      <c r="E9332" s="8">
        <f t="shared" si="1"/>
        <v>0.06427011734</v>
      </c>
      <c r="F9332" s="8"/>
    </row>
    <row r="9333">
      <c r="A9333" s="10">
        <v>44840.791666666664</v>
      </c>
      <c r="B9333" s="11">
        <v>344.82</v>
      </c>
      <c r="C9333" s="11">
        <v>322.30789</v>
      </c>
      <c r="D9333" s="11">
        <v>0.0698465991633031</v>
      </c>
      <c r="E9333" s="8">
        <f t="shared" si="1"/>
        <v>0.06472551437</v>
      </c>
      <c r="F9333" s="8"/>
    </row>
    <row r="9334">
      <c r="A9334" s="10">
        <v>44840.833333333336</v>
      </c>
      <c r="B9334" s="11">
        <v>347.67</v>
      </c>
      <c r="C9334" s="11">
        <v>318.56897</v>
      </c>
      <c r="D9334" s="11">
        <v>0.0913492296503329</v>
      </c>
      <c r="E9334" s="8">
        <f t="shared" si="1"/>
        <v>0.06503997136</v>
      </c>
      <c r="F9334" s="8"/>
    </row>
    <row r="9335">
      <c r="A9335" s="10">
        <v>44840.875</v>
      </c>
      <c r="B9335" s="11">
        <v>348.93</v>
      </c>
      <c r="C9335" s="11">
        <v>317.8665</v>
      </c>
      <c r="D9335" s="11">
        <v>0.0977249883205686</v>
      </c>
      <c r="E9335" s="8">
        <f t="shared" si="1"/>
        <v>0.06492904234</v>
      </c>
      <c r="F9335" s="8"/>
    </row>
    <row r="9336">
      <c r="A9336" s="10">
        <v>44840.916666666664</v>
      </c>
      <c r="B9336" s="11">
        <v>353.78</v>
      </c>
      <c r="C9336" s="11">
        <v>321.33693</v>
      </c>
      <c r="D9336" s="11">
        <v>0.100962780717423</v>
      </c>
      <c r="E9336" s="8">
        <f t="shared" si="1"/>
        <v>0.06416382406</v>
      </c>
      <c r="F9336" s="8"/>
    </row>
    <row r="9337">
      <c r="A9337" s="10">
        <v>44840.958333333336</v>
      </c>
      <c r="B9337" s="11">
        <v>357.67</v>
      </c>
      <c r="C9337" s="11">
        <v>327.95994</v>
      </c>
      <c r="D9337" s="11">
        <v>0.090590515414779</v>
      </c>
      <c r="E9337" s="8">
        <f t="shared" si="1"/>
        <v>0.06308602695</v>
      </c>
      <c r="F9337" s="8"/>
    </row>
    <row r="9338">
      <c r="A9338" s="10">
        <v>44841.0</v>
      </c>
      <c r="B9338" s="11">
        <v>375.76</v>
      </c>
      <c r="C9338" s="11">
        <v>342.10444</v>
      </c>
      <c r="D9338" s="11">
        <v>0.0983780274818999</v>
      </c>
      <c r="E9338" s="8">
        <f t="shared" si="1"/>
        <v>0.06646406649</v>
      </c>
      <c r="F9338" s="8"/>
    </row>
    <row r="9339">
      <c r="A9339" s="10">
        <v>44841.041666666664</v>
      </c>
      <c r="B9339" s="11">
        <v>383.56</v>
      </c>
      <c r="C9339" s="11">
        <v>347.87556</v>
      </c>
      <c r="D9339" s="11">
        <v>0.102578174793308</v>
      </c>
      <c r="E9339" s="8">
        <f t="shared" si="1"/>
        <v>0.07025761172</v>
      </c>
      <c r="F9339" s="8"/>
    </row>
    <row r="9340">
      <c r="A9340" s="10">
        <v>44841.083333333336</v>
      </c>
      <c r="B9340" s="11">
        <v>377.5</v>
      </c>
      <c r="C9340" s="11">
        <v>350.34185</v>
      </c>
      <c r="D9340" s="11">
        <v>0.0775190003706379</v>
      </c>
      <c r="E9340" s="8">
        <f t="shared" si="1"/>
        <v>0.073111946</v>
      </c>
      <c r="F9340" s="8"/>
    </row>
    <row r="9341">
      <c r="A9341" s="10">
        <v>44841.125</v>
      </c>
      <c r="B9341" s="11">
        <v>370.98</v>
      </c>
      <c r="C9341" s="11">
        <v>349.39171</v>
      </c>
      <c r="D9341" s="11">
        <v>0.06178821472324</v>
      </c>
      <c r="E9341" s="8">
        <f t="shared" si="1"/>
        <v>0.07547066703</v>
      </c>
      <c r="F9341" s="8"/>
    </row>
    <row r="9342">
      <c r="A9342" s="10">
        <v>44841.166666666664</v>
      </c>
      <c r="B9342" s="11">
        <v>369.44</v>
      </c>
      <c r="C9342" s="11">
        <v>346.74931</v>
      </c>
      <c r="D9342" s="11">
        <v>0.0654383133451657</v>
      </c>
      <c r="E9342" s="8">
        <f t="shared" si="1"/>
        <v>0.07761227816</v>
      </c>
      <c r="F9342" s="8"/>
    </row>
    <row r="9343">
      <c r="A9343" s="10">
        <v>44841.208333333336</v>
      </c>
      <c r="B9343" s="11">
        <v>364.21</v>
      </c>
      <c r="C9343" s="11">
        <v>344.12819</v>
      </c>
      <c r="D9343" s="11">
        <v>0.0583556087050001</v>
      </c>
      <c r="E9343" s="8">
        <f t="shared" si="1"/>
        <v>0.07808321983</v>
      </c>
      <c r="F9343" s="8"/>
    </row>
    <row r="9344">
      <c r="A9344" s="10">
        <v>44841.25</v>
      </c>
      <c r="B9344" s="11">
        <v>355.24</v>
      </c>
      <c r="C9344" s="11">
        <v>341.84188</v>
      </c>
      <c r="D9344" s="11">
        <v>0.0391939103541087</v>
      </c>
      <c r="E9344" s="8">
        <f t="shared" si="1"/>
        <v>0.0763954833</v>
      </c>
      <c r="F9344" s="8"/>
    </row>
    <row r="9345">
      <c r="A9345" s="10">
        <v>44841.291666666664</v>
      </c>
      <c r="B9345" s="11">
        <v>351.15</v>
      </c>
      <c r="C9345" s="11">
        <v>339.23775</v>
      </c>
      <c r="D9345" s="11">
        <v>0.0351147535909549</v>
      </c>
      <c r="E9345" s="8">
        <f t="shared" si="1"/>
        <v>0.07425915489</v>
      </c>
      <c r="F9345" s="8"/>
    </row>
    <row r="9346">
      <c r="A9346" s="10">
        <v>44841.333333333336</v>
      </c>
      <c r="B9346" s="11">
        <v>347.89</v>
      </c>
      <c r="C9346" s="11">
        <v>337.10829</v>
      </c>
      <c r="D9346" s="11">
        <v>0.0319829275037999</v>
      </c>
      <c r="E9346" s="8">
        <f t="shared" si="1"/>
        <v>0.07217308319</v>
      </c>
      <c r="F9346" s="8"/>
    </row>
    <row r="9347">
      <c r="A9347" s="10">
        <v>44841.375</v>
      </c>
      <c r="B9347" s="11">
        <v>349.34</v>
      </c>
      <c r="C9347" s="11">
        <v>337.06198</v>
      </c>
      <c r="D9347" s="11">
        <v>0.0364265943017363</v>
      </c>
      <c r="E9347" s="8">
        <f t="shared" si="1"/>
        <v>0.06966423646</v>
      </c>
      <c r="F9347" s="8"/>
    </row>
    <row r="9348">
      <c r="A9348" s="10">
        <v>44841.416666666664</v>
      </c>
      <c r="B9348" s="11">
        <v>355.18</v>
      </c>
      <c r="C9348" s="11">
        <v>339.90384</v>
      </c>
      <c r="D9348" s="11">
        <v>0.044942593175764</v>
      </c>
      <c r="E9348" s="8">
        <f t="shared" si="1"/>
        <v>0.06665090838</v>
      </c>
      <c r="F9348" s="8"/>
    </row>
    <row r="9349">
      <c r="A9349" s="10">
        <v>44841.458333333336</v>
      </c>
      <c r="B9349" s="11">
        <v>364.57</v>
      </c>
      <c r="C9349" s="11">
        <v>345.65796</v>
      </c>
      <c r="D9349" s="11">
        <v>0.0547131621097341</v>
      </c>
      <c r="E9349" s="8">
        <f t="shared" si="1"/>
        <v>0.06468775382</v>
      </c>
      <c r="F9349" s="8"/>
    </row>
    <row r="9350">
      <c r="A9350" s="10">
        <v>44841.5</v>
      </c>
      <c r="B9350" s="11">
        <v>373.9</v>
      </c>
      <c r="C9350" s="11">
        <v>351.05495</v>
      </c>
      <c r="D9350" s="11">
        <v>0.0650754248017296</v>
      </c>
      <c r="E9350" s="8">
        <f t="shared" si="1"/>
        <v>0.06224453549</v>
      </c>
      <c r="F9350" s="8"/>
    </row>
    <row r="9351">
      <c r="A9351" s="10">
        <v>44841.541666666664</v>
      </c>
      <c r="B9351" s="11">
        <v>372.45</v>
      </c>
      <c r="C9351" s="11">
        <v>353.81762</v>
      </c>
      <c r="D9351" s="11">
        <v>0.0526609726219966</v>
      </c>
      <c r="E9351" s="8">
        <f t="shared" si="1"/>
        <v>0.05886756748</v>
      </c>
      <c r="F9351" s="8"/>
    </row>
    <row r="9352">
      <c r="A9352" s="10">
        <v>44841.583333333336</v>
      </c>
      <c r="B9352" s="11">
        <v>358.7</v>
      </c>
      <c r="C9352" s="11">
        <v>353.5957</v>
      </c>
      <c r="D9352" s="11">
        <v>0.0144354131003288</v>
      </c>
      <c r="E9352" s="8">
        <f t="shared" si="1"/>
        <v>0.05694639587</v>
      </c>
      <c r="F9352" s="8"/>
    </row>
    <row r="9353">
      <c r="A9353" s="10">
        <v>44841.625</v>
      </c>
      <c r="B9353" s="11">
        <v>346.37</v>
      </c>
      <c r="C9353" s="11">
        <v>352.67995</v>
      </c>
      <c r="D9353" s="11">
        <v>0.0178914338623446</v>
      </c>
      <c r="E9353" s="8">
        <f t="shared" si="1"/>
        <v>0.05742661121</v>
      </c>
      <c r="F9353" s="8"/>
    </row>
    <row r="9354">
      <c r="A9354" s="10">
        <v>44841.666666666664</v>
      </c>
      <c r="B9354" s="11">
        <v>332.64</v>
      </c>
      <c r="C9354" s="11">
        <v>350.82989</v>
      </c>
      <c r="D9354" s="11">
        <v>0.0518481763341202</v>
      </c>
      <c r="E9354" s="8">
        <f t="shared" si="1"/>
        <v>0.05951986101</v>
      </c>
      <c r="F9354" s="8"/>
    </row>
    <row r="9355">
      <c r="A9355" s="10">
        <v>44841.708333333336</v>
      </c>
      <c r="B9355" s="11">
        <v>318.78</v>
      </c>
      <c r="C9355" s="11">
        <v>348.03586</v>
      </c>
      <c r="D9355" s="11">
        <v>0.0840599011837459</v>
      </c>
      <c r="E9355" s="8">
        <f t="shared" si="1"/>
        <v>0.06187901529</v>
      </c>
      <c r="F9355" s="8"/>
    </row>
    <row r="9356">
      <c r="A9356" s="10">
        <v>44841.75</v>
      </c>
      <c r="B9356" s="11">
        <v>318.2</v>
      </c>
      <c r="C9356" s="11">
        <v>343.12881</v>
      </c>
      <c r="D9356" s="11">
        <v>0.0726514628719168</v>
      </c>
      <c r="E9356" s="8">
        <f t="shared" si="1"/>
        <v>0.06314700744</v>
      </c>
      <c r="F9356" s="8"/>
    </row>
    <row r="9357">
      <c r="A9357" s="10">
        <v>44841.791666666664</v>
      </c>
      <c r="B9357" s="11">
        <v>320.22</v>
      </c>
      <c r="C9357" s="11">
        <v>337.16382</v>
      </c>
      <c r="D9357" s="11">
        <v>0.050253968530787</v>
      </c>
      <c r="E9357" s="8">
        <f t="shared" si="1"/>
        <v>0.06233064783</v>
      </c>
      <c r="F9357" s="8"/>
    </row>
    <row r="9358">
      <c r="A9358" s="10">
        <v>44841.833333333336</v>
      </c>
      <c r="B9358" s="11">
        <v>324.4</v>
      </c>
      <c r="C9358" s="11">
        <v>331.7989</v>
      </c>
      <c r="D9358" s="11">
        <v>0.0222993506006199</v>
      </c>
      <c r="E9358" s="8">
        <f t="shared" si="1"/>
        <v>0.05945356953</v>
      </c>
      <c r="F9358" s="8"/>
    </row>
    <row r="9359">
      <c r="A9359" s="10">
        <v>44841.875</v>
      </c>
      <c r="B9359" s="11">
        <v>325.08</v>
      </c>
      <c r="C9359" s="11">
        <v>328.62057</v>
      </c>
      <c r="D9359" s="11">
        <v>0.0107740364518265</v>
      </c>
      <c r="E9359" s="8">
        <f t="shared" si="1"/>
        <v>0.05583061321</v>
      </c>
      <c r="F9359" s="8"/>
    </row>
    <row r="9360">
      <c r="A9360" s="10">
        <v>44841.916666666664</v>
      </c>
      <c r="B9360" s="11">
        <v>315.36</v>
      </c>
      <c r="C9360" s="11">
        <v>328.60562</v>
      </c>
      <c r="D9360" s="11">
        <v>0.0403085619777287</v>
      </c>
      <c r="E9360" s="8">
        <f t="shared" si="1"/>
        <v>0.05330335409</v>
      </c>
      <c r="F9360" s="8"/>
    </row>
    <row r="9361">
      <c r="A9361" s="10">
        <v>44841.958333333336</v>
      </c>
      <c r="B9361" s="11">
        <v>319.7</v>
      </c>
      <c r="C9361" s="11">
        <v>331.50754</v>
      </c>
      <c r="D9361" s="11">
        <v>0.0356177117419411</v>
      </c>
      <c r="E9361" s="8">
        <f t="shared" si="1"/>
        <v>0.05101282061</v>
      </c>
      <c r="F9361" s="8"/>
    </row>
    <row r="9362">
      <c r="A9362" s="10">
        <v>44842.0</v>
      </c>
      <c r="B9362" s="11">
        <v>327.97</v>
      </c>
      <c r="C9362" s="11">
        <v>346.31133</v>
      </c>
      <c r="D9362" s="11">
        <v>0.0529619692200078</v>
      </c>
      <c r="E9362" s="8">
        <f t="shared" si="1"/>
        <v>0.04912048484</v>
      </c>
      <c r="F9362" s="8"/>
    </row>
    <row r="9363">
      <c r="A9363" s="10">
        <v>44842.041666666664</v>
      </c>
      <c r="B9363" s="11">
        <v>332.39</v>
      </c>
      <c r="C9363" s="11">
        <v>344.73336</v>
      </c>
      <c r="D9363" s="11">
        <v>0.0358055280753798</v>
      </c>
      <c r="E9363" s="8">
        <f t="shared" si="1"/>
        <v>0.04633829123</v>
      </c>
      <c r="F9363" s="8"/>
    </row>
    <row r="9364">
      <c r="A9364" s="10">
        <v>44842.083333333336</v>
      </c>
      <c r="B9364" s="11">
        <v>330.22</v>
      </c>
      <c r="C9364" s="11">
        <v>337.37356</v>
      </c>
      <c r="D9364" s="11">
        <v>0.0212036770160648</v>
      </c>
      <c r="E9364" s="8">
        <f t="shared" si="1"/>
        <v>0.04399181943</v>
      </c>
      <c r="F9364" s="8"/>
    </row>
    <row r="9365">
      <c r="A9365" s="10">
        <v>44842.125</v>
      </c>
      <c r="B9365" s="11">
        <v>341.66</v>
      </c>
      <c r="C9365" s="11">
        <v>325.68256</v>
      </c>
      <c r="D9365" s="11">
        <v>0.0490583223123768</v>
      </c>
      <c r="E9365" s="8">
        <f t="shared" si="1"/>
        <v>0.04346140724</v>
      </c>
      <c r="F9365" s="8"/>
    </row>
    <row r="9366">
      <c r="A9366" s="10">
        <v>44842.166666666664</v>
      </c>
      <c r="B9366" s="11">
        <v>348.65</v>
      </c>
      <c r="C9366" s="11">
        <v>313.6059</v>
      </c>
      <c r="D9366" s="11">
        <v>0.111745665499277</v>
      </c>
      <c r="E9366" s="8">
        <f t="shared" si="1"/>
        <v>0.04539088025</v>
      </c>
      <c r="F9366" s="8"/>
    </row>
    <row r="9367">
      <c r="A9367" s="10">
        <v>44842.208333333336</v>
      </c>
      <c r="B9367" s="11">
        <v>354.2</v>
      </c>
      <c r="C9367" s="11">
        <v>304.32056</v>
      </c>
      <c r="D9367" s="11">
        <v>0.163904272521054</v>
      </c>
      <c r="E9367" s="8">
        <f t="shared" si="1"/>
        <v>0.04978874124</v>
      </c>
      <c r="F9367" s="8"/>
    </row>
    <row r="9368">
      <c r="A9368" s="10">
        <v>44842.25</v>
      </c>
      <c r="B9368" s="11">
        <v>350.92</v>
      </c>
      <c r="C9368" s="11">
        <v>298.43311</v>
      </c>
      <c r="D9368" s="11">
        <v>0.175874888681085</v>
      </c>
      <c r="E9368" s="8">
        <f t="shared" si="1"/>
        <v>0.055483782</v>
      </c>
      <c r="F9368" s="8"/>
    </row>
    <row r="9369">
      <c r="A9369" s="10">
        <v>44842.291666666664</v>
      </c>
      <c r="B9369" s="11">
        <v>353.17</v>
      </c>
      <c r="C9369" s="11">
        <v>294.23049</v>
      </c>
      <c r="D9369" s="11">
        <v>0.200317478994104</v>
      </c>
      <c r="E9369" s="8">
        <f t="shared" si="1"/>
        <v>0.0623672289</v>
      </c>
      <c r="F9369" s="8"/>
    </row>
    <row r="9370">
      <c r="A9370" s="10">
        <v>44842.333333333336</v>
      </c>
      <c r="B9370" s="11">
        <v>345.26</v>
      </c>
      <c r="C9370" s="11">
        <v>292.24045</v>
      </c>
      <c r="D9370" s="11">
        <v>0.181424405827461</v>
      </c>
      <c r="E9370" s="8">
        <f t="shared" si="1"/>
        <v>0.06859395716</v>
      </c>
      <c r="F9370" s="8"/>
    </row>
    <row r="9371">
      <c r="A9371" s="10">
        <v>44842.375</v>
      </c>
      <c r="B9371" s="11">
        <v>334.61</v>
      </c>
      <c r="C9371" s="11">
        <v>293.42328</v>
      </c>
      <c r="D9371" s="11">
        <v>0.140366231336518</v>
      </c>
      <c r="E9371" s="8">
        <f t="shared" si="1"/>
        <v>0.07292477537</v>
      </c>
      <c r="F9371" s="8"/>
    </row>
    <row r="9372">
      <c r="A9372" s="10">
        <v>44842.416666666664</v>
      </c>
      <c r="B9372" s="11">
        <v>325.23</v>
      </c>
      <c r="C9372" s="11">
        <v>297.37078</v>
      </c>
      <c r="D9372" s="11">
        <v>0.0936851293862833</v>
      </c>
      <c r="E9372" s="8">
        <f t="shared" si="1"/>
        <v>0.07495571438</v>
      </c>
      <c r="F9372" s="8"/>
    </row>
    <row r="9373">
      <c r="A9373" s="10">
        <v>44842.458333333336</v>
      </c>
      <c r="B9373" s="11">
        <v>321.52</v>
      </c>
      <c r="C9373" s="11">
        <v>303.54166</v>
      </c>
      <c r="D9373" s="11">
        <v>0.0592285750825768</v>
      </c>
      <c r="E9373" s="8">
        <f t="shared" si="1"/>
        <v>0.07514385658</v>
      </c>
      <c r="F9373" s="8"/>
    </row>
    <row r="9374">
      <c r="A9374" s="10">
        <v>44842.5</v>
      </c>
      <c r="B9374" s="11">
        <v>327.56</v>
      </c>
      <c r="C9374" s="11">
        <v>308.81834</v>
      </c>
      <c r="D9374" s="11">
        <v>0.0606882997946301</v>
      </c>
      <c r="E9374" s="8">
        <f t="shared" si="1"/>
        <v>0.07496105971</v>
      </c>
      <c r="F9374" s="8"/>
    </row>
    <row r="9375">
      <c r="A9375" s="10">
        <v>44842.541666666664</v>
      </c>
      <c r="B9375" s="11">
        <v>328.54</v>
      </c>
      <c r="C9375" s="11">
        <v>310.9082</v>
      </c>
      <c r="D9375" s="11">
        <v>0.0567106303404027</v>
      </c>
      <c r="E9375" s="8">
        <f t="shared" si="1"/>
        <v>0.07512979545</v>
      </c>
      <c r="F9375" s="8"/>
    </row>
    <row r="9376">
      <c r="A9376" s="10">
        <v>44842.583333333336</v>
      </c>
      <c r="B9376" s="11">
        <v>318.55</v>
      </c>
      <c r="C9376" s="11">
        <v>309.63238</v>
      </c>
      <c r="D9376" s="11">
        <v>0.0288006700074456</v>
      </c>
      <c r="E9376" s="8">
        <f t="shared" si="1"/>
        <v>0.07572834782</v>
      </c>
      <c r="F9376" s="8"/>
    </row>
    <row r="9377">
      <c r="A9377" s="10">
        <v>44842.625</v>
      </c>
      <c r="B9377" s="11">
        <v>303.21</v>
      </c>
      <c r="C9377" s="11">
        <v>308.0633</v>
      </c>
      <c r="D9377" s="11">
        <v>0.0157542297313573</v>
      </c>
      <c r="E9377" s="8">
        <f t="shared" si="1"/>
        <v>0.07563929765</v>
      </c>
      <c r="F9377" s="8"/>
    </row>
    <row r="9378">
      <c r="A9378" s="10">
        <v>44842.666666666664</v>
      </c>
      <c r="B9378" s="11">
        <v>314.11</v>
      </c>
      <c r="C9378" s="11">
        <v>306.78653</v>
      </c>
      <c r="D9378" s="11">
        <v>0.0238715500318739</v>
      </c>
      <c r="E9378" s="8">
        <f t="shared" si="1"/>
        <v>0.07447360488</v>
      </c>
      <c r="F9378" s="8"/>
    </row>
    <row r="9379">
      <c r="A9379" s="10">
        <v>44842.708333333336</v>
      </c>
      <c r="B9379" s="11">
        <v>322.96</v>
      </c>
      <c r="C9379" s="11">
        <v>307.41958</v>
      </c>
      <c r="D9379" s="11">
        <v>0.050551171789383</v>
      </c>
      <c r="E9379" s="8">
        <f t="shared" si="1"/>
        <v>0.07307740783</v>
      </c>
      <c r="F9379" s="8"/>
    </row>
    <row r="9380">
      <c r="A9380" s="10">
        <v>44842.75</v>
      </c>
      <c r="B9380" s="11">
        <v>328.51</v>
      </c>
      <c r="C9380" s="11">
        <v>308.99492</v>
      </c>
      <c r="D9380" s="11">
        <v>0.0631566370087897</v>
      </c>
      <c r="E9380" s="8">
        <f t="shared" si="1"/>
        <v>0.07268179008</v>
      </c>
      <c r="F9380" s="8"/>
    </row>
    <row r="9381">
      <c r="A9381" s="10">
        <v>44842.791666666664</v>
      </c>
      <c r="B9381" s="11">
        <v>337.16</v>
      </c>
      <c r="C9381" s="11">
        <v>310.06999</v>
      </c>
      <c r="D9381" s="11">
        <v>0.0873674037271391</v>
      </c>
      <c r="E9381" s="8">
        <f t="shared" si="1"/>
        <v>0.07422818321</v>
      </c>
      <c r="F9381" s="8"/>
    </row>
    <row r="9382">
      <c r="A9382" s="10">
        <v>44842.833333333336</v>
      </c>
      <c r="B9382" s="11">
        <v>344.41</v>
      </c>
      <c r="C9382" s="11">
        <v>310.67274</v>
      </c>
      <c r="D9382" s="11">
        <v>0.108594207525256</v>
      </c>
      <c r="E9382" s="8">
        <f t="shared" si="1"/>
        <v>0.07782380225</v>
      </c>
      <c r="F9382" s="8"/>
    </row>
    <row r="9383">
      <c r="A9383" s="10">
        <v>44842.875</v>
      </c>
      <c r="B9383" s="11">
        <v>352.24</v>
      </c>
      <c r="C9383" s="11">
        <v>312.63178</v>
      </c>
      <c r="D9383" s="11">
        <v>0.126692878120068</v>
      </c>
      <c r="E9383" s="8">
        <f t="shared" si="1"/>
        <v>0.08265375399</v>
      </c>
      <c r="F9383" s="8"/>
    </row>
    <row r="9384">
      <c r="A9384" s="10">
        <v>44842.916666666664</v>
      </c>
      <c r="B9384" s="11">
        <v>363.92</v>
      </c>
      <c r="C9384" s="11">
        <v>316.50876</v>
      </c>
      <c r="D9384" s="11">
        <v>0.14979440063523</v>
      </c>
      <c r="E9384" s="8">
        <f t="shared" si="1"/>
        <v>0.08721566393</v>
      </c>
      <c r="F9384" s="8"/>
    </row>
    <row r="9385">
      <c r="A9385" s="10">
        <v>44842.958333333336</v>
      </c>
      <c r="B9385" s="11">
        <v>369.99</v>
      </c>
      <c r="C9385" s="11">
        <v>321.61159</v>
      </c>
      <c r="D9385" s="11">
        <v>0.150424958254769</v>
      </c>
      <c r="E9385" s="8">
        <f t="shared" si="1"/>
        <v>0.0919992992</v>
      </c>
      <c r="F9385" s="8"/>
    </row>
    <row r="9386">
      <c r="A9386" s="10">
        <v>44843.0</v>
      </c>
      <c r="B9386" s="11">
        <v>380.27</v>
      </c>
      <c r="C9386" s="11">
        <v>339.66489</v>
      </c>
      <c r="D9386" s="11">
        <v>0.119544619404142</v>
      </c>
      <c r="E9386" s="8">
        <f t="shared" si="1"/>
        <v>0.0947735763</v>
      </c>
      <c r="F9386" s="8"/>
    </row>
    <row r="9387">
      <c r="A9387" s="10">
        <v>44843.041666666664</v>
      </c>
      <c r="B9387" s="11">
        <v>381.71</v>
      </c>
      <c r="C9387" s="11">
        <v>335.38272</v>
      </c>
      <c r="D9387" s="11">
        <v>0.138132578804298</v>
      </c>
      <c r="E9387" s="8">
        <f t="shared" si="1"/>
        <v>0.09903720341</v>
      </c>
      <c r="F9387" s="8"/>
    </row>
    <row r="9388">
      <c r="A9388" s="10">
        <v>44843.083333333336</v>
      </c>
      <c r="B9388" s="11">
        <v>373.48</v>
      </c>
      <c r="C9388" s="11">
        <v>323.52613</v>
      </c>
      <c r="D9388" s="11">
        <v>0.154404437131554</v>
      </c>
      <c r="E9388" s="8">
        <f t="shared" si="1"/>
        <v>0.1045872351</v>
      </c>
      <c r="F9388" s="8"/>
    </row>
    <row r="9389">
      <c r="A9389" s="10">
        <v>44843.125</v>
      </c>
      <c r="B9389" s="11">
        <v>373.56</v>
      </c>
      <c r="C9389" s="11">
        <v>306.6117</v>
      </c>
      <c r="D9389" s="11">
        <v>0.21834881056398</v>
      </c>
      <c r="E9389" s="8">
        <f t="shared" si="1"/>
        <v>0.1116410054</v>
      </c>
      <c r="F9389" s="8"/>
    </row>
    <row r="9390">
      <c r="A9390" s="10">
        <v>44843.166666666664</v>
      </c>
      <c r="B9390" s="11">
        <v>374.38</v>
      </c>
      <c r="C9390" s="11">
        <v>289.47135</v>
      </c>
      <c r="D9390" s="11">
        <v>0.293323156160359</v>
      </c>
      <c r="E9390" s="8">
        <f t="shared" si="1"/>
        <v>0.1192067342</v>
      </c>
      <c r="F9390" s="8"/>
    </row>
    <row r="9391">
      <c r="A9391" s="10">
        <v>44843.208333333336</v>
      </c>
      <c r="B9391" s="11">
        <v>384.4</v>
      </c>
      <c r="C9391" s="11">
        <v>275.75197</v>
      </c>
      <c r="D9391" s="11">
        <v>0.394006360135885</v>
      </c>
      <c r="E9391" s="8">
        <f t="shared" si="1"/>
        <v>0.1287943212</v>
      </c>
      <c r="F9391" s="8"/>
    </row>
    <row r="9392">
      <c r="A9392" s="10">
        <v>44843.25</v>
      </c>
      <c r="B9392" s="11">
        <v>385.9</v>
      </c>
      <c r="C9392" s="11">
        <v>266.743</v>
      </c>
      <c r="D9392" s="11">
        <v>0.446710879010883</v>
      </c>
      <c r="E9392" s="8">
        <f t="shared" si="1"/>
        <v>0.1400791541</v>
      </c>
      <c r="F9392" s="8"/>
    </row>
    <row r="9393">
      <c r="A9393" s="10">
        <v>44843.291666666664</v>
      </c>
      <c r="B9393" s="11">
        <v>390.63</v>
      </c>
      <c r="C9393" s="11">
        <v>260.72936</v>
      </c>
      <c r="D9393" s="11">
        <v>0.498220223453162</v>
      </c>
      <c r="E9393" s="8">
        <f t="shared" si="1"/>
        <v>0.1524917685</v>
      </c>
      <c r="F9393" s="8"/>
    </row>
    <row r="9394">
      <c r="A9394" s="10">
        <v>44843.333333333336</v>
      </c>
      <c r="B9394" s="11">
        <v>393.48</v>
      </c>
      <c r="C9394" s="11">
        <v>257.78048</v>
      </c>
      <c r="D9394" s="11">
        <v>0.526415033442408</v>
      </c>
      <c r="E9394" s="8">
        <f t="shared" si="1"/>
        <v>0.166866378</v>
      </c>
      <c r="F9394" s="8"/>
    </row>
    <row r="9395">
      <c r="A9395" s="10">
        <v>44843.375</v>
      </c>
      <c r="B9395" s="11">
        <v>391.19</v>
      </c>
      <c r="C9395" s="11">
        <v>258.97296</v>
      </c>
      <c r="D9395" s="11">
        <v>0.510543803492071</v>
      </c>
      <c r="E9395" s="8">
        <f t="shared" si="1"/>
        <v>0.1822904435</v>
      </c>
      <c r="F9395" s="8"/>
    </row>
    <row r="9396">
      <c r="A9396" s="10">
        <v>44843.416666666664</v>
      </c>
      <c r="B9396" s="11">
        <v>389.25</v>
      </c>
      <c r="C9396" s="11">
        <v>264.38008</v>
      </c>
      <c r="D9396" s="11">
        <v>0.472312134862808</v>
      </c>
      <c r="E9396" s="8">
        <f t="shared" si="1"/>
        <v>0.1980665687</v>
      </c>
      <c r="F9396" s="8"/>
    </row>
    <row r="9397">
      <c r="A9397" s="10">
        <v>44843.458333333336</v>
      </c>
      <c r="B9397" s="11">
        <v>389.15</v>
      </c>
      <c r="C9397" s="11">
        <v>273.20447</v>
      </c>
      <c r="D9397" s="11">
        <v>0.424391043089448</v>
      </c>
      <c r="E9397" s="8">
        <f t="shared" si="1"/>
        <v>0.2132816715</v>
      </c>
      <c r="F9397" s="8"/>
    </row>
    <row r="9398">
      <c r="A9398" s="10">
        <v>44843.5</v>
      </c>
      <c r="B9398" s="11">
        <v>394.17</v>
      </c>
      <c r="C9398" s="11">
        <v>281.63278</v>
      </c>
      <c r="D9398" s="11">
        <v>0.399588499605763</v>
      </c>
      <c r="E9398" s="8">
        <f t="shared" si="1"/>
        <v>0.2274025132</v>
      </c>
      <c r="F9398" s="8"/>
    </row>
    <row r="9399">
      <c r="A9399" s="10">
        <v>44843.541666666664</v>
      </c>
      <c r="B9399" s="11">
        <v>387.26</v>
      </c>
      <c r="C9399" s="11">
        <v>286.04351</v>
      </c>
      <c r="D9399" s="11">
        <v>0.353849978976974</v>
      </c>
      <c r="E9399" s="8">
        <f t="shared" si="1"/>
        <v>0.2397833194</v>
      </c>
      <c r="F9399" s="8"/>
    </row>
    <row r="9400">
      <c r="A9400" s="10">
        <v>44843.583333333336</v>
      </c>
      <c r="B9400" s="11">
        <v>367.72</v>
      </c>
      <c r="C9400" s="11">
        <v>285.94979</v>
      </c>
      <c r="D9400" s="11">
        <v>0.28596002815739</v>
      </c>
      <c r="E9400" s="8">
        <f t="shared" si="1"/>
        <v>0.2504982926</v>
      </c>
      <c r="F9400" s="8"/>
    </row>
    <row r="9401">
      <c r="A9401" s="10">
        <v>44843.625</v>
      </c>
      <c r="B9401" s="11">
        <v>355.13</v>
      </c>
      <c r="C9401" s="11">
        <v>285.15789</v>
      </c>
      <c r="D9401" s="11">
        <v>0.245380234788523</v>
      </c>
      <c r="E9401" s="8">
        <f t="shared" si="1"/>
        <v>0.2600660428</v>
      </c>
      <c r="F9401" s="8"/>
    </row>
    <row r="9402">
      <c r="A9402" s="10">
        <v>44843.666666666664</v>
      </c>
      <c r="B9402" s="11">
        <v>347.64</v>
      </c>
      <c r="C9402" s="11">
        <v>284.57238</v>
      </c>
      <c r="D9402" s="11">
        <v>0.221622421684071</v>
      </c>
      <c r="E9402" s="8">
        <f t="shared" si="1"/>
        <v>0.2683056625</v>
      </c>
      <c r="F9402" s="8"/>
    </row>
    <row r="9403">
      <c r="A9403" s="10">
        <v>44843.708333333336</v>
      </c>
      <c r="B9403" s="11">
        <v>333.22</v>
      </c>
      <c r="C9403" s="11">
        <v>286.6609</v>
      </c>
      <c r="D9403" s="11">
        <v>0.162418732376825</v>
      </c>
      <c r="E9403" s="8">
        <f t="shared" si="1"/>
        <v>0.2729668109</v>
      </c>
      <c r="F9403" s="8"/>
    </row>
    <row r="9404">
      <c r="A9404" s="10">
        <v>44843.75</v>
      </c>
      <c r="B9404" s="11">
        <v>326.21</v>
      </c>
      <c r="C9404" s="11">
        <v>290.36778</v>
      </c>
      <c r="D9404" s="11">
        <v>0.123437318010972</v>
      </c>
      <c r="E9404" s="8">
        <f t="shared" si="1"/>
        <v>0.2754785059</v>
      </c>
      <c r="F9404" s="8"/>
    </row>
    <row r="9405">
      <c r="A9405" s="10">
        <v>44843.791666666664</v>
      </c>
      <c r="B9405" s="11">
        <v>329.27</v>
      </c>
      <c r="C9405" s="11">
        <v>293.10671</v>
      </c>
      <c r="D9405" s="11">
        <v>0.123379263477113</v>
      </c>
      <c r="E9405" s="8">
        <f t="shared" si="1"/>
        <v>0.276979</v>
      </c>
      <c r="F9405" s="8"/>
    </row>
    <row r="9406">
      <c r="A9406" s="10">
        <v>44843.833333333336</v>
      </c>
      <c r="B9406" s="11">
        <v>335.15</v>
      </c>
      <c r="C9406" s="11">
        <v>294.79783</v>
      </c>
      <c r="D9406" s="11">
        <v>0.136880824394128</v>
      </c>
      <c r="E9406" s="8">
        <f t="shared" si="1"/>
        <v>0.2781576091</v>
      </c>
      <c r="F9406" s="8"/>
    </row>
    <row r="9407">
      <c r="A9407" s="10">
        <v>44843.875</v>
      </c>
      <c r="B9407" s="11">
        <v>338.89</v>
      </c>
      <c r="C9407" s="11">
        <v>298.08007</v>
      </c>
      <c r="D9407" s="11">
        <v>0.136909287494464</v>
      </c>
      <c r="E9407" s="8">
        <f t="shared" si="1"/>
        <v>0.2785832928</v>
      </c>
      <c r="F9407" s="8"/>
    </row>
    <row r="9408">
      <c r="A9408" s="10">
        <v>44843.916666666664</v>
      </c>
      <c r="B9408" s="11">
        <v>351.72</v>
      </c>
      <c r="C9408" s="11">
        <v>304.20219</v>
      </c>
      <c r="D9408" s="11">
        <v>0.156204693989875</v>
      </c>
      <c r="E9408" s="8">
        <f t="shared" si="1"/>
        <v>0.2788503884</v>
      </c>
      <c r="F9408" s="8"/>
    </row>
    <row r="9409">
      <c r="A9409" s="10">
        <v>44843.958333333336</v>
      </c>
      <c r="B9409" s="11">
        <v>359.04</v>
      </c>
      <c r="C9409" s="11">
        <v>312.15178</v>
      </c>
      <c r="D9409" s="11">
        <v>0.150209683250885</v>
      </c>
      <c r="E9409" s="8">
        <f t="shared" si="1"/>
        <v>0.2788414186</v>
      </c>
      <c r="F9409" s="8"/>
    </row>
    <row r="9410">
      <c r="A9410" s="10">
        <v>44841.0</v>
      </c>
      <c r="B9410" s="11">
        <v>375.76</v>
      </c>
      <c r="C9410" s="11">
        <v>356.15485</v>
      </c>
      <c r="D9410" s="11">
        <v>0.0550467022981716</v>
      </c>
      <c r="E9410" s="8">
        <f t="shared" si="1"/>
        <v>0.2761540054</v>
      </c>
      <c r="F9410" s="8"/>
    </row>
    <row r="9411">
      <c r="A9411" s="10">
        <v>44841.041666666664</v>
      </c>
      <c r="B9411" s="11">
        <v>383.56</v>
      </c>
      <c r="C9411" s="11">
        <v>358.45125</v>
      </c>
      <c r="D9411" s="11">
        <v>0.0700478795931106</v>
      </c>
      <c r="E9411" s="8">
        <f t="shared" si="1"/>
        <v>0.2733171429</v>
      </c>
      <c r="F9411" s="8"/>
    </row>
    <row r="9412">
      <c r="A9412" s="10">
        <v>44841.083333333336</v>
      </c>
      <c r="B9412" s="11">
        <v>377.5</v>
      </c>
      <c r="C9412" s="11">
        <v>355.71446</v>
      </c>
      <c r="D9412" s="11">
        <v>0.0612444599525136</v>
      </c>
      <c r="E9412" s="8">
        <f t="shared" si="1"/>
        <v>0.2694354772</v>
      </c>
      <c r="F9412" s="8"/>
    </row>
    <row r="9413">
      <c r="A9413" s="10">
        <v>44841.125</v>
      </c>
      <c r="B9413" s="11">
        <v>370.98</v>
      </c>
      <c r="C9413" s="11">
        <v>348.62808</v>
      </c>
      <c r="D9413" s="11">
        <v>0.0641139405638237</v>
      </c>
      <c r="E9413" s="8">
        <f t="shared" si="1"/>
        <v>0.2630090243</v>
      </c>
      <c r="F9413" s="8"/>
    </row>
    <row r="9414">
      <c r="A9414" s="10">
        <v>44841.166666666664</v>
      </c>
      <c r="B9414" s="11">
        <v>369.44</v>
      </c>
      <c r="C9414" s="11">
        <v>340.06577</v>
      </c>
      <c r="D9414" s="11">
        <v>0.0863780850392558</v>
      </c>
      <c r="E9414" s="8">
        <f t="shared" si="1"/>
        <v>0.254386313</v>
      </c>
      <c r="F9414" s="8"/>
    </row>
    <row r="9415">
      <c r="A9415" s="10">
        <v>44841.208333333336</v>
      </c>
      <c r="B9415" s="11">
        <v>364.21</v>
      </c>
      <c r="C9415" s="11">
        <v>332.29818</v>
      </c>
      <c r="D9415" s="11">
        <v>0.096033688779156</v>
      </c>
      <c r="E9415" s="8">
        <f t="shared" si="1"/>
        <v>0.241970785</v>
      </c>
      <c r="F9415" s="8"/>
    </row>
    <row r="9416">
      <c r="A9416" s="10">
        <v>44841.25</v>
      </c>
      <c r="B9416" s="11">
        <v>355.24</v>
      </c>
      <c r="C9416" s="11">
        <v>326.4695</v>
      </c>
      <c r="D9416" s="11">
        <v>0.0881261496096879</v>
      </c>
      <c r="E9416" s="8">
        <f t="shared" si="1"/>
        <v>0.2270297546</v>
      </c>
      <c r="F9416" s="8"/>
    </row>
    <row r="9417">
      <c r="A9417" s="10">
        <v>44841.291666666664</v>
      </c>
      <c r="B9417" s="11">
        <v>351.15</v>
      </c>
      <c r="C9417" s="11">
        <v>322.35544</v>
      </c>
      <c r="D9417" s="11">
        <v>0.0893254973454147</v>
      </c>
      <c r="E9417" s="8">
        <f t="shared" si="1"/>
        <v>0.2099924743</v>
      </c>
      <c r="F9417" s="8"/>
    </row>
    <row r="9418">
      <c r="A9418" s="10">
        <v>44841.333333333336</v>
      </c>
      <c r="B9418" s="11">
        <v>347.89</v>
      </c>
      <c r="C9418" s="11">
        <v>320.49324</v>
      </c>
      <c r="D9418" s="11">
        <v>0.0854831134659812</v>
      </c>
      <c r="E9418" s="8">
        <f t="shared" si="1"/>
        <v>0.191620311</v>
      </c>
      <c r="F9418" s="8"/>
    </row>
    <row r="9419">
      <c r="A9419" s="10">
        <v>44841.375</v>
      </c>
      <c r="B9419" s="11">
        <v>349.34</v>
      </c>
      <c r="C9419" s="11">
        <v>321.63721</v>
      </c>
      <c r="D9419" s="11">
        <v>0.0861305506287658</v>
      </c>
      <c r="E9419" s="8">
        <f t="shared" si="1"/>
        <v>0.1739364255</v>
      </c>
      <c r="F9419" s="8"/>
    </row>
    <row r="9420">
      <c r="A9420" s="10">
        <v>44841.416666666664</v>
      </c>
      <c r="B9420" s="11">
        <v>355.18</v>
      </c>
      <c r="C9420" s="11">
        <v>326.0604</v>
      </c>
      <c r="D9420" s="11">
        <v>0.0893073798596824</v>
      </c>
      <c r="E9420" s="8">
        <f t="shared" si="1"/>
        <v>0.157977894</v>
      </c>
      <c r="F9420" s="8"/>
    </row>
    <row r="9421">
      <c r="A9421" s="10">
        <v>44841.458333333336</v>
      </c>
      <c r="B9421" s="11">
        <v>364.57</v>
      </c>
      <c r="C9421" s="11">
        <v>333.09631</v>
      </c>
      <c r="D9421" s="11">
        <v>0.0944882577654492</v>
      </c>
      <c r="E9421" s="8">
        <f t="shared" si="1"/>
        <v>0.1442319446</v>
      </c>
      <c r="F9421" s="8"/>
    </row>
    <row r="9422">
      <c r="A9422" s="10">
        <v>44841.5</v>
      </c>
      <c r="B9422" s="11">
        <v>373.9</v>
      </c>
      <c r="C9422" s="11">
        <v>338.6365</v>
      </c>
      <c r="D9422" s="11">
        <v>0.104133783570288</v>
      </c>
      <c r="E9422" s="8">
        <f t="shared" si="1"/>
        <v>0.1319213315</v>
      </c>
      <c r="F9422" s="8"/>
    </row>
    <row r="9423">
      <c r="A9423" s="10">
        <v>44841.541666666664</v>
      </c>
      <c r="B9423" s="11">
        <v>372.45</v>
      </c>
      <c r="C9423" s="11">
        <v>339.82912</v>
      </c>
      <c r="D9423" s="11">
        <v>0.0959920091603686</v>
      </c>
      <c r="E9423" s="8">
        <f t="shared" si="1"/>
        <v>0.1211772494</v>
      </c>
      <c r="F9423" s="8"/>
    </row>
    <row r="9424">
      <c r="A9424" s="10">
        <v>44841.583333333336</v>
      </c>
      <c r="B9424" s="11">
        <v>358.7</v>
      </c>
      <c r="C9424" s="11">
        <v>336.86158</v>
      </c>
      <c r="D9424" s="11">
        <v>0.064829061242306</v>
      </c>
      <c r="E9424" s="8">
        <f t="shared" si="1"/>
        <v>0.1119634591</v>
      </c>
      <c r="F9424" s="8"/>
    </row>
    <row r="9425">
      <c r="A9425" s="10">
        <v>44841.625</v>
      </c>
      <c r="B9425" s="11">
        <v>346.37</v>
      </c>
      <c r="C9425" s="11">
        <v>333.45391</v>
      </c>
      <c r="D9425" s="11">
        <v>0.0387342586566161</v>
      </c>
      <c r="E9425" s="8">
        <f t="shared" si="1"/>
        <v>0.1033532101</v>
      </c>
      <c r="F9425" s="8"/>
    </row>
    <row r="9426">
      <c r="A9426" s="10">
        <v>44841.666666666664</v>
      </c>
      <c r="B9426" s="11">
        <v>332.64</v>
      </c>
      <c r="C9426" s="11">
        <v>330.01717</v>
      </c>
      <c r="D9426" s="11">
        <v>0.00794755618321302</v>
      </c>
      <c r="E9426" s="8">
        <f t="shared" si="1"/>
        <v>0.0944500907</v>
      </c>
      <c r="F9426" s="8"/>
    </row>
    <row r="9427">
      <c r="A9427" s="10">
        <v>44841.708333333336</v>
      </c>
      <c r="B9427" s="11">
        <v>318.78</v>
      </c>
      <c r="C9427" s="11">
        <v>327.16799</v>
      </c>
      <c r="D9427" s="11">
        <v>0.025638174443655</v>
      </c>
      <c r="E9427" s="8">
        <f t="shared" si="1"/>
        <v>0.08875090078</v>
      </c>
      <c r="F9427" s="8"/>
    </row>
    <row r="9428">
      <c r="A9428" s="10">
        <v>44841.75</v>
      </c>
      <c r="B9428" s="11">
        <v>318.2</v>
      </c>
      <c r="C9428" s="11">
        <v>323.73812</v>
      </c>
      <c r="D9428" s="11">
        <v>0.0171067898954871</v>
      </c>
      <c r="E9428" s="8">
        <f t="shared" si="1"/>
        <v>0.08432046211</v>
      </c>
      <c r="F9428" s="8"/>
    </row>
    <row r="9429">
      <c r="A9429" s="10">
        <v>44841.791666666664</v>
      </c>
      <c r="B9429" s="11">
        <v>320.22</v>
      </c>
      <c r="C9429" s="11">
        <v>320.36145</v>
      </c>
      <c r="D9429" s="11">
        <v>4.41532525214764E-4</v>
      </c>
      <c r="E9429" s="8">
        <f t="shared" si="1"/>
        <v>0.07919805665</v>
      </c>
      <c r="F9429" s="8"/>
    </row>
    <row r="9430">
      <c r="A9430" s="10">
        <v>44841.833333333336</v>
      </c>
      <c r="B9430" s="11">
        <v>324.4</v>
      </c>
      <c r="C9430" s="11">
        <v>318.80579</v>
      </c>
      <c r="D9430" s="11">
        <v>0.0175473914698976</v>
      </c>
      <c r="E9430" s="8">
        <f t="shared" si="1"/>
        <v>0.07422583028</v>
      </c>
      <c r="F9430" s="8"/>
    </row>
    <row r="9431">
      <c r="A9431" s="10">
        <v>44841.875</v>
      </c>
      <c r="B9431" s="11">
        <v>325.08</v>
      </c>
      <c r="C9431" s="11">
        <v>320.41439</v>
      </c>
      <c r="D9431" s="11">
        <v>0.014561174983433</v>
      </c>
      <c r="E9431" s="8">
        <f t="shared" si="1"/>
        <v>0.06912799226</v>
      </c>
      <c r="F9431" s="8"/>
    </row>
    <row r="9432">
      <c r="A9432" s="10">
        <v>44841.916666666664</v>
      </c>
      <c r="B9432" s="11">
        <v>315.36</v>
      </c>
      <c r="C9432" s="11">
        <v>325.29695</v>
      </c>
      <c r="D9432" s="11">
        <v>0.0305473199180009</v>
      </c>
      <c r="E9432" s="8">
        <f t="shared" si="1"/>
        <v>0.06389226834</v>
      </c>
      <c r="F9432" s="8"/>
    </row>
    <row r="9433">
      <c r="A9433" s="10">
        <v>44841.958333333336</v>
      </c>
      <c r="B9433" s="11">
        <v>319.7</v>
      </c>
      <c r="C9433" s="11">
        <v>331.97543</v>
      </c>
      <c r="D9433" s="11">
        <v>0.0369769232620619</v>
      </c>
      <c r="E9433" s="8">
        <f t="shared" si="1"/>
        <v>0.05917423668</v>
      </c>
      <c r="F9433" s="8"/>
    </row>
    <row r="9434">
      <c r="A9434" s="10">
        <v>44842.0</v>
      </c>
      <c r="B9434" s="11">
        <v>327.97</v>
      </c>
      <c r="C9434" s="11">
        <v>347.64359</v>
      </c>
      <c r="D9434" s="11">
        <v>0.0565912634833853</v>
      </c>
      <c r="E9434" s="8">
        <f t="shared" si="1"/>
        <v>0.05923859339</v>
      </c>
      <c r="F9434" s="8"/>
    </row>
    <row r="9435">
      <c r="A9435" s="10">
        <v>44842.041666666664</v>
      </c>
      <c r="B9435" s="11">
        <v>332.39</v>
      </c>
      <c r="C9435" s="11">
        <v>346.01958</v>
      </c>
      <c r="D9435" s="11">
        <v>0.0393896206682871</v>
      </c>
      <c r="E9435" s="8">
        <f t="shared" si="1"/>
        <v>0.05796116594</v>
      </c>
      <c r="F9435" s="8"/>
    </row>
    <row r="9436">
      <c r="A9436" s="10">
        <v>44842.083333333336</v>
      </c>
      <c r="B9436" s="11">
        <v>330.22</v>
      </c>
      <c r="C9436" s="11">
        <v>337.90298</v>
      </c>
      <c r="D9436" s="11">
        <v>0.0227372365878513</v>
      </c>
      <c r="E9436" s="8">
        <f t="shared" si="1"/>
        <v>0.0563566983</v>
      </c>
      <c r="F9436" s="8"/>
    </row>
    <row r="9437">
      <c r="A9437" s="10">
        <v>44842.125</v>
      </c>
      <c r="B9437" s="11">
        <v>341.66</v>
      </c>
      <c r="C9437" s="11">
        <v>324.32885</v>
      </c>
      <c r="D9437" s="11">
        <v>0.0534369668316587</v>
      </c>
      <c r="E9437" s="8">
        <f t="shared" si="1"/>
        <v>0.05591182439</v>
      </c>
      <c r="F9437" s="8"/>
    </row>
    <row r="9438">
      <c r="A9438" s="10">
        <v>44842.166666666664</v>
      </c>
      <c r="B9438" s="11">
        <v>348.65</v>
      </c>
      <c r="C9438" s="11">
        <v>310.38405</v>
      </c>
      <c r="D9438" s="11">
        <v>0.123285813172422</v>
      </c>
      <c r="E9438" s="8">
        <f t="shared" si="1"/>
        <v>0.0574496464</v>
      </c>
      <c r="F9438" s="8"/>
    </row>
    <row r="9439">
      <c r="A9439" s="10">
        <v>44842.208333333336</v>
      </c>
      <c r="B9439" s="11">
        <v>354.2</v>
      </c>
      <c r="C9439" s="11">
        <v>299.57457</v>
      </c>
      <c r="D9439" s="11">
        <v>0.182343347768136</v>
      </c>
      <c r="E9439" s="8">
        <f t="shared" si="1"/>
        <v>0.06104588219</v>
      </c>
      <c r="F9439" s="8"/>
    </row>
    <row r="9440">
      <c r="A9440" s="10">
        <v>44842.25</v>
      </c>
      <c r="B9440" s="11">
        <v>350.92</v>
      </c>
      <c r="C9440" s="11">
        <v>292.69764</v>
      </c>
      <c r="D9440" s="11">
        <v>0.198916397139382</v>
      </c>
      <c r="E9440" s="8">
        <f t="shared" si="1"/>
        <v>0.0656621425</v>
      </c>
      <c r="F9440" s="8"/>
    </row>
    <row r="9441">
      <c r="A9441" s="10">
        <v>44842.291666666664</v>
      </c>
      <c r="B9441" s="11">
        <v>353.17</v>
      </c>
      <c r="C9441" s="11">
        <v>287.94548</v>
      </c>
      <c r="D9441" s="11">
        <v>0.226516908687019</v>
      </c>
      <c r="E9441" s="8">
        <f t="shared" si="1"/>
        <v>0.07137845131</v>
      </c>
      <c r="F9441" s="8"/>
    </row>
    <row r="9442">
      <c r="A9442" s="10">
        <v>44842.333333333336</v>
      </c>
      <c r="B9442" s="11">
        <v>345.26</v>
      </c>
      <c r="C9442" s="11">
        <v>285.5267</v>
      </c>
      <c r="D9442" s="11">
        <v>0.209203902822397</v>
      </c>
      <c r="E9442" s="8">
        <f t="shared" si="1"/>
        <v>0.0765334842</v>
      </c>
      <c r="F9442" s="8"/>
    </row>
    <row r="9443">
      <c r="A9443" s="10">
        <v>44842.375</v>
      </c>
      <c r="B9443" s="11">
        <v>334.61</v>
      </c>
      <c r="C9443" s="11">
        <v>286.25858</v>
      </c>
      <c r="D9443" s="11">
        <v>0.168908194821619</v>
      </c>
      <c r="E9443" s="8">
        <f t="shared" si="1"/>
        <v>0.0799825527</v>
      </c>
      <c r="F9443" s="8"/>
    </row>
    <row r="9444">
      <c r="A9444" s="10">
        <v>44842.416666666664</v>
      </c>
      <c r="B9444" s="11">
        <v>325.23</v>
      </c>
      <c r="C9444" s="11">
        <v>289.97865</v>
      </c>
      <c r="D9444" s="11">
        <v>0.121565329033706</v>
      </c>
      <c r="E9444" s="8">
        <f t="shared" si="1"/>
        <v>0.08132663392</v>
      </c>
      <c r="F9444" s="8"/>
    </row>
    <row r="9445">
      <c r="A9445" s="10">
        <v>44842.458333333336</v>
      </c>
      <c r="B9445" s="11">
        <v>321.52</v>
      </c>
      <c r="C9445" s="11">
        <v>296.49471</v>
      </c>
      <c r="D9445" s="11">
        <v>0.0844038330397192</v>
      </c>
      <c r="E9445" s="8">
        <f t="shared" si="1"/>
        <v>0.08090644956</v>
      </c>
      <c r="F9445" s="8"/>
    </row>
    <row r="9446">
      <c r="A9446" s="10">
        <v>44842.5</v>
      </c>
      <c r="B9446" s="11">
        <v>327.56</v>
      </c>
      <c r="C9446" s="11">
        <v>302.74997</v>
      </c>
      <c r="D9446" s="11">
        <v>0.0819489098545574</v>
      </c>
      <c r="E9446" s="8">
        <f t="shared" si="1"/>
        <v>0.07998207982</v>
      </c>
      <c r="F9446" s="8"/>
    </row>
    <row r="9447">
      <c r="A9447" s="10">
        <v>44842.541666666664</v>
      </c>
      <c r="B9447" s="11">
        <v>328.54</v>
      </c>
      <c r="C9447" s="11">
        <v>305.66132</v>
      </c>
      <c r="D9447" s="11">
        <v>0.0748497716361364</v>
      </c>
      <c r="E9447" s="8">
        <f t="shared" si="1"/>
        <v>0.07910115326</v>
      </c>
      <c r="F9447" s="8"/>
    </row>
    <row r="9448">
      <c r="A9448" s="10">
        <v>44842.583333333336</v>
      </c>
      <c r="B9448" s="11">
        <v>318.55</v>
      </c>
      <c r="C9448" s="11">
        <v>304.45679</v>
      </c>
      <c r="D9448" s="11">
        <v>0.0462896885958759</v>
      </c>
      <c r="E9448" s="8">
        <f t="shared" si="1"/>
        <v>0.07832867939</v>
      </c>
      <c r="F9448" s="8"/>
    </row>
    <row r="9449">
      <c r="A9449" s="10">
        <v>44842.625</v>
      </c>
      <c r="B9449" s="11">
        <v>303.21</v>
      </c>
      <c r="C9449" s="11">
        <v>302.73139</v>
      </c>
      <c r="D9449" s="11">
        <v>0.00158097249181858</v>
      </c>
      <c r="E9449" s="8">
        <f t="shared" si="1"/>
        <v>0.0767806258</v>
      </c>
      <c r="F9449" s="8"/>
    </row>
    <row r="9450">
      <c r="A9450" s="10">
        <v>44842.666666666664</v>
      </c>
      <c r="B9450" s="11">
        <v>314.11</v>
      </c>
      <c r="C9450" s="11">
        <v>301.8143</v>
      </c>
      <c r="D9450" s="11">
        <v>0.040739289026398</v>
      </c>
      <c r="E9450" s="8">
        <f t="shared" si="1"/>
        <v>0.07814694801</v>
      </c>
      <c r="F9450" s="8"/>
    </row>
    <row r="9451">
      <c r="A9451" s="10">
        <v>44842.708333333336</v>
      </c>
      <c r="B9451" s="11">
        <v>322.96</v>
      </c>
      <c r="C9451" s="11">
        <v>303.82031</v>
      </c>
      <c r="D9451" s="11">
        <v>0.0629967430419644</v>
      </c>
      <c r="E9451" s="8">
        <f t="shared" si="1"/>
        <v>0.07970355503</v>
      </c>
      <c r="F9451" s="8"/>
    </row>
    <row r="9452">
      <c r="A9452" s="10">
        <v>44842.75</v>
      </c>
      <c r="B9452" s="11">
        <v>328.51</v>
      </c>
      <c r="C9452" s="11">
        <v>307.31493</v>
      </c>
      <c r="D9452" s="11">
        <v>0.0689685658942765</v>
      </c>
      <c r="E9452" s="8">
        <f t="shared" si="1"/>
        <v>0.08186446236</v>
      </c>
      <c r="F9452" s="8"/>
    </row>
    <row r="9453">
      <c r="A9453" s="10">
        <v>44842.791666666664</v>
      </c>
      <c r="B9453" s="11">
        <v>337.16</v>
      </c>
      <c r="C9453" s="11">
        <v>310.29006</v>
      </c>
      <c r="D9453" s="11">
        <v>0.0865961996977925</v>
      </c>
      <c r="E9453" s="8">
        <f t="shared" si="1"/>
        <v>0.08545424016</v>
      </c>
      <c r="F9453" s="8"/>
    </row>
    <row r="9454">
      <c r="A9454" s="10">
        <v>44842.833333333336</v>
      </c>
      <c r="B9454" s="11">
        <v>344.41</v>
      </c>
      <c r="C9454" s="11">
        <v>312.4336</v>
      </c>
      <c r="D9454" s="11">
        <v>0.102346226526212</v>
      </c>
      <c r="E9454" s="8">
        <f t="shared" si="1"/>
        <v>0.08898752496</v>
      </c>
      <c r="F9454" s="8"/>
    </row>
    <row r="9455">
      <c r="A9455" s="10">
        <v>44842.875</v>
      </c>
      <c r="B9455" s="11">
        <v>352.24</v>
      </c>
      <c r="C9455" s="11">
        <v>315.80877</v>
      </c>
      <c r="D9455" s="11">
        <v>0.115358512684749</v>
      </c>
      <c r="E9455" s="8">
        <f t="shared" si="1"/>
        <v>0.09318741403</v>
      </c>
      <c r="F9455" s="8"/>
    </row>
    <row r="9456">
      <c r="A9456" s="10">
        <v>44842.916666666664</v>
      </c>
      <c r="B9456" s="11">
        <v>363.92</v>
      </c>
      <c r="C9456" s="11">
        <v>321.19133</v>
      </c>
      <c r="D9456" s="11">
        <v>0.133031828723396</v>
      </c>
      <c r="E9456" s="8">
        <f t="shared" si="1"/>
        <v>0.0974576019</v>
      </c>
      <c r="F9456" s="8"/>
    </row>
    <row r="9457">
      <c r="A9457" s="10">
        <v>44842.958333333336</v>
      </c>
      <c r="B9457" s="11">
        <v>369.99</v>
      </c>
      <c r="C9457" s="11">
        <v>327.4136</v>
      </c>
      <c r="D9457" s="11">
        <v>0.130038581170727</v>
      </c>
      <c r="E9457" s="8">
        <f t="shared" si="1"/>
        <v>0.101335171</v>
      </c>
      <c r="F9457" s="8"/>
    </row>
    <row r="9458">
      <c r="A9458" s="10">
        <v>44843.0</v>
      </c>
      <c r="B9458" s="11">
        <v>380.27</v>
      </c>
      <c r="C9458" s="11">
        <v>347.20409</v>
      </c>
      <c r="D9458" s="11">
        <v>0.0952347940371323</v>
      </c>
      <c r="E9458" s="8">
        <f t="shared" si="1"/>
        <v>0.1029453181</v>
      </c>
      <c r="F9458" s="8"/>
    </row>
    <row r="9459">
      <c r="A9459" s="10">
        <v>44843.041666666664</v>
      </c>
      <c r="B9459" s="11">
        <v>381.71</v>
      </c>
      <c r="C9459" s="11">
        <v>343.999</v>
      </c>
      <c r="D9459" s="11">
        <v>0.109625318678251</v>
      </c>
      <c r="E9459" s="8">
        <f t="shared" si="1"/>
        <v>0.1058718055</v>
      </c>
      <c r="F9459" s="8"/>
    </row>
    <row r="9460">
      <c r="A9460" s="10">
        <v>44843.083333333336</v>
      </c>
      <c r="B9460" s="11">
        <v>373.48</v>
      </c>
      <c r="C9460" s="11">
        <v>333.37625</v>
      </c>
      <c r="D9460" s="11">
        <v>0.120295761920652</v>
      </c>
      <c r="E9460" s="8">
        <f t="shared" si="1"/>
        <v>0.1099367441</v>
      </c>
      <c r="F9460" s="8"/>
    </row>
    <row r="9461">
      <c r="A9461" s="10">
        <v>44843.125</v>
      </c>
      <c r="B9461" s="11">
        <v>373.56</v>
      </c>
      <c r="C9461" s="11">
        <v>317.37552</v>
      </c>
      <c r="D9461" s="11">
        <v>0.177028398409556</v>
      </c>
      <c r="E9461" s="8">
        <f t="shared" si="1"/>
        <v>0.115086387</v>
      </c>
      <c r="F9461" s="8"/>
    </row>
    <row r="9462">
      <c r="A9462" s="10">
        <v>44843.166666666664</v>
      </c>
      <c r="B9462" s="11">
        <v>374.38</v>
      </c>
      <c r="C9462" s="11">
        <v>301.30871</v>
      </c>
      <c r="D9462" s="11">
        <v>0.242513035882699</v>
      </c>
      <c r="E9462" s="8">
        <f t="shared" si="1"/>
        <v>0.120054188</v>
      </c>
      <c r="F9462" s="8"/>
    </row>
    <row r="9463">
      <c r="A9463" s="10">
        <v>44843.208333333336</v>
      </c>
      <c r="B9463" s="11">
        <v>384.4</v>
      </c>
      <c r="C9463" s="11">
        <v>288.78008</v>
      </c>
      <c r="D9463" s="11">
        <v>0.331116744617564</v>
      </c>
      <c r="E9463" s="8">
        <f t="shared" si="1"/>
        <v>0.1262530795</v>
      </c>
      <c r="F9463" s="8"/>
    </row>
    <row r="9464">
      <c r="A9464" s="10">
        <v>44843.25</v>
      </c>
      <c r="B9464" s="11">
        <v>385.9</v>
      </c>
      <c r="C9464" s="11">
        <v>280.69602</v>
      </c>
      <c r="D9464" s="11">
        <v>0.37479683538085</v>
      </c>
      <c r="E9464" s="8">
        <f t="shared" si="1"/>
        <v>0.1335814311</v>
      </c>
      <c r="F9464" s="8"/>
    </row>
    <row r="9465">
      <c r="A9465" s="10">
        <v>44843.291666666664</v>
      </c>
      <c r="B9465" s="11">
        <v>390.63</v>
      </c>
      <c r="C9465" s="11">
        <v>275.28151</v>
      </c>
      <c r="D9465" s="11">
        <v>0.419020115081466</v>
      </c>
      <c r="E9465" s="8">
        <f t="shared" si="1"/>
        <v>0.141602398</v>
      </c>
      <c r="F9465" s="8"/>
    </row>
    <row r="9466">
      <c r="A9466" s="10">
        <v>44843.333333333336</v>
      </c>
      <c r="B9466" s="11">
        <v>393.48</v>
      </c>
      <c r="C9466" s="11">
        <v>272.65907</v>
      </c>
      <c r="D9466" s="11">
        <v>0.443120890861983</v>
      </c>
      <c r="E9466" s="8">
        <f t="shared" si="1"/>
        <v>0.1513489392</v>
      </c>
      <c r="F9466" s="8"/>
    </row>
    <row r="9467">
      <c r="A9467" s="10">
        <v>44843.375</v>
      </c>
      <c r="B9467" s="11">
        <v>391.19</v>
      </c>
      <c r="C9467" s="11">
        <v>273.91288</v>
      </c>
      <c r="D9467" s="11">
        <v>0.428154820613035</v>
      </c>
      <c r="E9467" s="8">
        <f t="shared" si="1"/>
        <v>0.162150882</v>
      </c>
      <c r="F9467" s="8"/>
    </row>
    <row r="9468">
      <c r="A9468" s="10">
        <v>44843.416666666664</v>
      </c>
      <c r="B9468" s="11">
        <v>389.25</v>
      </c>
      <c r="C9468" s="11">
        <v>279.1126</v>
      </c>
      <c r="D9468" s="11">
        <v>0.394598452380867</v>
      </c>
      <c r="E9468" s="8">
        <f t="shared" si="1"/>
        <v>0.1735272621</v>
      </c>
      <c r="F9468" s="8"/>
    </row>
    <row r="9469">
      <c r="A9469" s="10">
        <v>44843.458333333336</v>
      </c>
      <c r="B9469" s="11">
        <v>389.15</v>
      </c>
      <c r="C9469" s="11">
        <v>287.41031</v>
      </c>
      <c r="D9469" s="11">
        <v>0.353987614431785</v>
      </c>
      <c r="E9469" s="8">
        <f t="shared" si="1"/>
        <v>0.1847599197</v>
      </c>
      <c r="F9469" s="8"/>
    </row>
    <row r="9470">
      <c r="A9470" s="10">
        <v>44843.5</v>
      </c>
      <c r="B9470" s="11">
        <v>394.17</v>
      </c>
      <c r="C9470" s="11">
        <v>294.84452</v>
      </c>
      <c r="D9470" s="11">
        <v>0.336874092148634</v>
      </c>
      <c r="E9470" s="8">
        <f t="shared" si="1"/>
        <v>0.1953818022</v>
      </c>
      <c r="F9470" s="8"/>
    </row>
    <row r="9471">
      <c r="A9471" s="10">
        <v>44843.541666666664</v>
      </c>
      <c r="B9471" s="11">
        <v>387.26</v>
      </c>
      <c r="C9471" s="11">
        <v>297.80191</v>
      </c>
      <c r="D9471" s="11">
        <v>0.300394614661806</v>
      </c>
      <c r="E9471" s="8">
        <f t="shared" si="1"/>
        <v>0.204779504</v>
      </c>
      <c r="F9471" s="8"/>
    </row>
    <row r="9472">
      <c r="A9472" s="10">
        <v>44843.583333333336</v>
      </c>
      <c r="B9472" s="11">
        <v>367.72</v>
      </c>
      <c r="C9472" s="11">
        <v>295.99294</v>
      </c>
      <c r="D9472" s="11">
        <v>0.242326928473361</v>
      </c>
      <c r="E9472" s="8">
        <f t="shared" si="1"/>
        <v>0.2129477224</v>
      </c>
      <c r="F9472" s="8"/>
    </row>
    <row r="9473">
      <c r="A9473" s="10">
        <v>44843.625</v>
      </c>
      <c r="B9473" s="11">
        <v>355.13</v>
      </c>
      <c r="C9473" s="11">
        <v>293.73255</v>
      </c>
      <c r="D9473" s="11">
        <v>0.209025012719904</v>
      </c>
      <c r="E9473" s="8">
        <f t="shared" si="1"/>
        <v>0.221591224</v>
      </c>
      <c r="F9473" s="8"/>
    </row>
    <row r="9474">
      <c r="A9474" s="10">
        <v>44843.666666666664</v>
      </c>
      <c r="B9474" s="11">
        <v>347.64</v>
      </c>
      <c r="C9474" s="11">
        <v>292.39982</v>
      </c>
      <c r="D9474" s="11">
        <v>0.188920020539</v>
      </c>
      <c r="E9474" s="8">
        <f t="shared" si="1"/>
        <v>0.2277654212</v>
      </c>
      <c r="F9474" s="8"/>
    </row>
    <row r="9475">
      <c r="A9475" s="10">
        <v>44843.708333333336</v>
      </c>
      <c r="B9475" s="11">
        <v>333.22</v>
      </c>
      <c r="C9475" s="11">
        <v>294.25934</v>
      </c>
      <c r="D9475" s="11">
        <v>0.132402458321289</v>
      </c>
      <c r="E9475" s="8">
        <f t="shared" si="1"/>
        <v>0.230657326</v>
      </c>
      <c r="F9475" s="8"/>
    </row>
    <row r="9476">
      <c r="A9476" s="10">
        <v>44843.75</v>
      </c>
      <c r="B9476" s="11">
        <v>326.21</v>
      </c>
      <c r="C9476" s="11">
        <v>297.82814</v>
      </c>
      <c r="D9476" s="11">
        <v>0.0952960992873271</v>
      </c>
      <c r="E9476" s="8">
        <f t="shared" si="1"/>
        <v>0.2317543066</v>
      </c>
      <c r="F9476" s="8"/>
    </row>
    <row r="9477">
      <c r="A9477" s="10">
        <v>44843.791666666664</v>
      </c>
      <c r="B9477" s="11">
        <v>329.27</v>
      </c>
      <c r="C9477" s="11">
        <v>300.69316</v>
      </c>
      <c r="D9477" s="11">
        <v>0.0950365482207842</v>
      </c>
      <c r="E9477" s="8">
        <f t="shared" si="1"/>
        <v>0.2321059877</v>
      </c>
      <c r="F9477" s="8"/>
    </row>
    <row r="9478">
      <c r="A9478" s="10">
        <v>44843.833333333336</v>
      </c>
      <c r="B9478" s="11">
        <v>335.15</v>
      </c>
      <c r="C9478" s="11">
        <v>302.86565</v>
      </c>
      <c r="D9478" s="11">
        <v>0.106596274618795</v>
      </c>
      <c r="E9478" s="8">
        <f t="shared" si="1"/>
        <v>0.2322830731</v>
      </c>
      <c r="F9478" s="8"/>
    </row>
    <row r="9479">
      <c r="A9479" s="10">
        <v>44843.875</v>
      </c>
      <c r="B9479" s="11">
        <v>338.89</v>
      </c>
      <c r="C9479" s="11">
        <v>306.91074</v>
      </c>
      <c r="D9479" s="11">
        <v>0.104197265954264</v>
      </c>
      <c r="E9479" s="8">
        <f t="shared" si="1"/>
        <v>0.2318180211</v>
      </c>
      <c r="F9479" s="8"/>
    </row>
    <row r="9480">
      <c r="A9480" s="10">
        <v>44843.916666666664</v>
      </c>
      <c r="B9480" s="11">
        <v>351.72</v>
      </c>
      <c r="C9480" s="11">
        <v>313.83552</v>
      </c>
      <c r="D9480" s="11">
        <v>0.12071444303054</v>
      </c>
      <c r="E9480" s="8">
        <f t="shared" si="1"/>
        <v>0.2313047967</v>
      </c>
      <c r="F9480" s="8"/>
    </row>
    <row r="9481">
      <c r="A9481" s="10">
        <v>44843.958333333336</v>
      </c>
      <c r="B9481" s="11">
        <v>359.04</v>
      </c>
      <c r="C9481" s="11">
        <v>322.14207</v>
      </c>
      <c r="D9481" s="11">
        <v>0.114539308696936</v>
      </c>
      <c r="E9481" s="8">
        <f t="shared" si="1"/>
        <v>0.2306589937</v>
      </c>
      <c r="F9481" s="8"/>
    </row>
    <row r="9482">
      <c r="A9482" s="10">
        <v>44844.0</v>
      </c>
      <c r="B9482" s="11">
        <v>370.73</v>
      </c>
      <c r="C9482" s="11">
        <v>338.54582</v>
      </c>
      <c r="D9482" s="11">
        <v>0.0950659500093666</v>
      </c>
      <c r="E9482" s="8">
        <f t="shared" si="1"/>
        <v>0.2306519585</v>
      </c>
      <c r="F9482" s="8"/>
    </row>
    <row r="9483">
      <c r="A9483" s="10">
        <v>44844.041666666664</v>
      </c>
      <c r="B9483" s="11">
        <v>380.6</v>
      </c>
      <c r="C9483" s="11">
        <v>336.58258</v>
      </c>
      <c r="D9483" s="11">
        <v>0.130777475174146</v>
      </c>
      <c r="E9483" s="8">
        <f t="shared" si="1"/>
        <v>0.2315332984</v>
      </c>
      <c r="F9483" s="8"/>
    </row>
    <row r="9484">
      <c r="A9484" s="10">
        <v>44844.083333333336</v>
      </c>
      <c r="B9484" s="11">
        <v>367.24</v>
      </c>
      <c r="C9484" s="11">
        <v>327.49023</v>
      </c>
      <c r="D9484" s="11">
        <v>0.121376964436465</v>
      </c>
      <c r="E9484" s="8">
        <f t="shared" si="1"/>
        <v>0.2315783485</v>
      </c>
      <c r="F9484" s="8"/>
    </row>
    <row r="9485">
      <c r="A9485" s="10">
        <v>44844.125</v>
      </c>
      <c r="B9485" s="11">
        <v>359.3</v>
      </c>
      <c r="C9485" s="11">
        <v>314.02913</v>
      </c>
      <c r="D9485" s="11">
        <v>0.144161371271512</v>
      </c>
      <c r="E9485" s="8">
        <f t="shared" si="1"/>
        <v>0.230208889</v>
      </c>
      <c r="F9485" s="8"/>
    </row>
    <row r="9486">
      <c r="A9486" s="10">
        <v>44844.166666666664</v>
      </c>
      <c r="B9486" s="11">
        <v>341.34</v>
      </c>
      <c r="C9486" s="11">
        <v>299.68687</v>
      </c>
      <c r="D9486" s="11">
        <v>0.138988838583418</v>
      </c>
      <c r="E9486" s="8">
        <f t="shared" si="1"/>
        <v>0.2258953808</v>
      </c>
      <c r="F9486" s="8"/>
    </row>
    <row r="9487">
      <c r="A9487" s="10">
        <v>44844.208333333336</v>
      </c>
      <c r="B9487" s="11">
        <v>336.68</v>
      </c>
      <c r="C9487" s="11">
        <v>287.55842</v>
      </c>
      <c r="D9487" s="11">
        <v>0.170822958340082</v>
      </c>
      <c r="E9487" s="8">
        <f t="shared" si="1"/>
        <v>0.2192164731</v>
      </c>
      <c r="F9487" s="8"/>
    </row>
    <row r="9488">
      <c r="A9488" s="10">
        <v>44844.25</v>
      </c>
      <c r="B9488" s="11">
        <v>336.2</v>
      </c>
      <c r="C9488" s="11">
        <v>278.98134</v>
      </c>
      <c r="D9488" s="11">
        <v>0.205098520209272</v>
      </c>
      <c r="E9488" s="8">
        <f t="shared" si="1"/>
        <v>0.2121457099</v>
      </c>
      <c r="F9488" s="8"/>
    </row>
    <row r="9489">
      <c r="A9489" s="10">
        <v>44844.291666666664</v>
      </c>
      <c r="B9489" s="11">
        <v>320.22</v>
      </c>
      <c r="C9489" s="11">
        <v>272.81538</v>
      </c>
      <c r="D9489" s="11">
        <v>0.17376080483439</v>
      </c>
      <c r="E9489" s="8">
        <f t="shared" si="1"/>
        <v>0.201926572</v>
      </c>
      <c r="F9489" s="8"/>
    </row>
    <row r="9490">
      <c r="A9490" s="10">
        <v>44844.333333333336</v>
      </c>
      <c r="B9490" s="11">
        <v>316.91</v>
      </c>
      <c r="C9490" s="11">
        <v>269.41563</v>
      </c>
      <c r="D9490" s="11">
        <v>0.176286617075631</v>
      </c>
      <c r="E9490" s="8">
        <f t="shared" si="1"/>
        <v>0.1908084773</v>
      </c>
      <c r="F9490" s="8"/>
    </row>
    <row r="9491">
      <c r="A9491" s="10">
        <v>44844.375</v>
      </c>
      <c r="B9491" s="11">
        <v>317.22</v>
      </c>
      <c r="C9491" s="11">
        <v>270.22897</v>
      </c>
      <c r="D9491" s="11">
        <v>0.173893383821875</v>
      </c>
      <c r="E9491" s="8">
        <f t="shared" si="1"/>
        <v>0.1802142507</v>
      </c>
      <c r="F9491" s="8"/>
    </row>
    <row r="9492">
      <c r="A9492" s="10">
        <v>44844.416666666664</v>
      </c>
      <c r="B9492" s="11">
        <v>323.77</v>
      </c>
      <c r="C9492" s="11">
        <v>275.47645</v>
      </c>
      <c r="D9492" s="11">
        <v>0.175309177971474</v>
      </c>
      <c r="E9492" s="8">
        <f t="shared" si="1"/>
        <v>0.1710771976</v>
      </c>
      <c r="F9492" s="8"/>
    </row>
    <row r="9493">
      <c r="A9493" s="10">
        <v>44844.458333333336</v>
      </c>
      <c r="B9493" s="11">
        <v>324.49</v>
      </c>
      <c r="C9493" s="11">
        <v>284.24989</v>
      </c>
      <c r="D9493" s="11">
        <v>0.1415659650739</v>
      </c>
      <c r="E9493" s="8">
        <f t="shared" si="1"/>
        <v>0.1622262956</v>
      </c>
      <c r="F9493" s="8"/>
    </row>
    <row r="9494">
      <c r="A9494" s="10">
        <v>44844.5</v>
      </c>
      <c r="B9494" s="11">
        <v>335.96</v>
      </c>
      <c r="C9494" s="11">
        <v>292.1519</v>
      </c>
      <c r="D9494" s="11">
        <v>0.14994973505221</v>
      </c>
      <c r="E9494" s="8">
        <f t="shared" si="1"/>
        <v>0.1544377807</v>
      </c>
      <c r="F9494" s="8"/>
    </row>
    <row r="9495">
      <c r="A9495" s="10">
        <v>44844.541666666664</v>
      </c>
      <c r="B9495" s="11">
        <v>349.69</v>
      </c>
      <c r="C9495" s="11">
        <v>295.45244</v>
      </c>
      <c r="D9495" s="11">
        <v>0.183574588180757</v>
      </c>
      <c r="E9495" s="8">
        <f t="shared" si="1"/>
        <v>0.1495702796</v>
      </c>
      <c r="F9495" s="8"/>
    </row>
    <row r="9496">
      <c r="A9496" s="10">
        <v>44844.583333333336</v>
      </c>
      <c r="B9496" s="11">
        <v>338.38</v>
      </c>
      <c r="C9496" s="11">
        <v>293.11076</v>
      </c>
      <c r="D9496" s="11">
        <v>0.154444142548707</v>
      </c>
      <c r="E9496" s="8">
        <f t="shared" si="1"/>
        <v>0.1459084968</v>
      </c>
      <c r="F9496" s="8"/>
    </row>
    <row r="9497">
      <c r="A9497" s="10">
        <v>44844.625</v>
      </c>
      <c r="B9497" s="11">
        <v>341.89</v>
      </c>
      <c r="C9497" s="11">
        <v>289.2233</v>
      </c>
      <c r="D9497" s="11">
        <v>0.182097016388375</v>
      </c>
      <c r="E9497" s="8">
        <f t="shared" si="1"/>
        <v>0.144786497</v>
      </c>
      <c r="F9497" s="8"/>
    </row>
    <row r="9498">
      <c r="A9498" s="10">
        <v>44844.666666666664</v>
      </c>
      <c r="B9498" s="11">
        <v>324.18</v>
      </c>
      <c r="C9498" s="11">
        <v>284.64053</v>
      </c>
      <c r="D9498" s="11">
        <v>0.138910189634624</v>
      </c>
      <c r="E9498" s="8">
        <f t="shared" si="1"/>
        <v>0.142702754</v>
      </c>
      <c r="F9498" s="8"/>
    </row>
    <row r="9499">
      <c r="A9499" s="10">
        <v>44844.708333333336</v>
      </c>
      <c r="B9499" s="11">
        <v>314.13</v>
      </c>
      <c r="C9499" s="11">
        <v>281.06331</v>
      </c>
      <c r="D9499" s="11">
        <v>0.117648546870098</v>
      </c>
      <c r="E9499" s="8">
        <f t="shared" si="1"/>
        <v>0.1420880077</v>
      </c>
      <c r="F9499" s="8"/>
    </row>
    <row r="9500">
      <c r="A9500" s="10">
        <v>44844.75</v>
      </c>
      <c r="B9500" s="11">
        <v>314.39</v>
      </c>
      <c r="C9500" s="11">
        <v>278.45107</v>
      </c>
      <c r="D9500" s="11">
        <v>0.129067307947496</v>
      </c>
      <c r="E9500" s="8">
        <f t="shared" si="1"/>
        <v>0.1434951414</v>
      </c>
      <c r="F9500" s="8"/>
    </row>
    <row r="9501">
      <c r="A9501" s="10">
        <v>44844.791666666664</v>
      </c>
      <c r="B9501" s="11">
        <v>314.69</v>
      </c>
      <c r="C9501" s="11">
        <v>275.7674</v>
      </c>
      <c r="D9501" s="11">
        <v>0.141142861701564</v>
      </c>
      <c r="E9501" s="8">
        <f t="shared" si="1"/>
        <v>0.1454162378</v>
      </c>
      <c r="F9501" s="8"/>
    </row>
    <row r="9502">
      <c r="A9502" s="10">
        <v>44844.833333333336</v>
      </c>
      <c r="B9502" s="11">
        <v>324.57</v>
      </c>
      <c r="C9502" s="11">
        <v>273.82199</v>
      </c>
      <c r="D9502" s="11">
        <v>0.185332120331168</v>
      </c>
      <c r="E9502" s="8">
        <f t="shared" si="1"/>
        <v>0.148696898</v>
      </c>
      <c r="F9502" s="8"/>
    </row>
    <row r="9503">
      <c r="A9503" s="10">
        <v>44844.875</v>
      </c>
      <c r="B9503" s="11">
        <v>321.92</v>
      </c>
      <c r="C9503" s="11">
        <v>275.13504</v>
      </c>
      <c r="D9503" s="11">
        <v>0.170043626576971</v>
      </c>
      <c r="E9503" s="8">
        <f t="shared" si="1"/>
        <v>0.1514404964</v>
      </c>
      <c r="F9503" s="8"/>
    </row>
    <row r="9504">
      <c r="A9504" s="10">
        <v>44844.916666666664</v>
      </c>
      <c r="B9504" s="11">
        <v>317.31</v>
      </c>
      <c r="C9504" s="11">
        <v>280.63677</v>
      </c>
      <c r="D9504" s="11">
        <v>0.130678634877389</v>
      </c>
      <c r="E9504" s="8">
        <f t="shared" si="1"/>
        <v>0.1518556711</v>
      </c>
      <c r="F9504" s="8"/>
    </row>
    <row r="9505">
      <c r="A9505" s="10">
        <v>44844.958333333336</v>
      </c>
      <c r="B9505" s="11">
        <v>334.24</v>
      </c>
      <c r="C9505" s="11">
        <v>289.37437</v>
      </c>
      <c r="D9505" s="11">
        <v>0.155043551369114</v>
      </c>
      <c r="E9505" s="8">
        <f t="shared" si="1"/>
        <v>0.1535433478</v>
      </c>
      <c r="F9505" s="8"/>
    </row>
    <row r="9506">
      <c r="A9506" s="10">
        <v>44842.0</v>
      </c>
      <c r="B9506" s="11">
        <v>327.97</v>
      </c>
      <c r="C9506" s="11">
        <v>341.68807</v>
      </c>
      <c r="D9506" s="11">
        <v>0.0401479337572422</v>
      </c>
      <c r="E9506" s="8">
        <f t="shared" si="1"/>
        <v>0.1512550972</v>
      </c>
      <c r="F9506" s="8"/>
    </row>
    <row r="9507">
      <c r="A9507" s="10">
        <v>44842.041666666664</v>
      </c>
      <c r="B9507" s="11">
        <v>332.39</v>
      </c>
      <c r="C9507" s="11">
        <v>340.65279</v>
      </c>
      <c r="D9507" s="11">
        <v>0.0242557531966786</v>
      </c>
      <c r="E9507" s="8">
        <f t="shared" si="1"/>
        <v>0.1468166921</v>
      </c>
      <c r="F9507" s="8"/>
    </row>
    <row r="9508">
      <c r="A9508" s="10">
        <v>44842.083333333336</v>
      </c>
      <c r="B9508" s="11">
        <v>330.22</v>
      </c>
      <c r="C9508" s="11">
        <v>333.18527</v>
      </c>
      <c r="D9508" s="11">
        <v>0.00889976318580943</v>
      </c>
      <c r="E9508" s="8">
        <f t="shared" si="1"/>
        <v>0.142130142</v>
      </c>
      <c r="F9508" s="8"/>
    </row>
    <row r="9509">
      <c r="A9509" s="10">
        <v>44842.125</v>
      </c>
      <c r="B9509" s="11">
        <v>341.66</v>
      </c>
      <c r="C9509" s="11">
        <v>319.96581</v>
      </c>
      <c r="D9509" s="11">
        <v>0.0678015879259101</v>
      </c>
      <c r="E9509" s="8">
        <f t="shared" si="1"/>
        <v>0.1389484844</v>
      </c>
      <c r="F9509" s="8"/>
    </row>
    <row r="9510">
      <c r="A9510" s="10">
        <v>44842.166666666664</v>
      </c>
      <c r="B9510" s="11">
        <v>348.65</v>
      </c>
      <c r="C9510" s="11">
        <v>306.01563</v>
      </c>
      <c r="D9510" s="11">
        <v>0.139320890243416</v>
      </c>
      <c r="E9510" s="8">
        <f t="shared" si="1"/>
        <v>0.1389623199</v>
      </c>
      <c r="F9510" s="8"/>
    </row>
    <row r="9511">
      <c r="A9511" s="10">
        <v>44842.208333333336</v>
      </c>
      <c r="B9511" s="11">
        <v>354.2</v>
      </c>
      <c r="C9511" s="11">
        <v>294.94533</v>
      </c>
      <c r="D9511" s="11">
        <v>0.200900519428464</v>
      </c>
      <c r="E9511" s="8">
        <f t="shared" si="1"/>
        <v>0.1402155516</v>
      </c>
      <c r="F9511" s="8"/>
    </row>
    <row r="9512">
      <c r="A9512" s="10">
        <v>44842.25</v>
      </c>
      <c r="B9512" s="11">
        <v>350.92</v>
      </c>
      <c r="C9512" s="11">
        <v>287.76399</v>
      </c>
      <c r="D9512" s="11">
        <v>0.219471553754867</v>
      </c>
      <c r="E9512" s="8">
        <f t="shared" si="1"/>
        <v>0.140814428</v>
      </c>
      <c r="F9512" s="8"/>
    </row>
    <row r="9513">
      <c r="A9513" s="10">
        <v>44842.291666666664</v>
      </c>
      <c r="B9513" s="11">
        <v>353.17</v>
      </c>
      <c r="C9513" s="11">
        <v>282.72801</v>
      </c>
      <c r="D9513" s="11">
        <v>0.249151083403445</v>
      </c>
      <c r="E9513" s="8">
        <f t="shared" si="1"/>
        <v>0.1439556896</v>
      </c>
      <c r="F9513" s="8"/>
    </row>
    <row r="9514">
      <c r="A9514" s="10">
        <v>44842.333333333336</v>
      </c>
      <c r="B9514" s="11">
        <v>345.26</v>
      </c>
      <c r="C9514" s="11">
        <v>279.98647</v>
      </c>
      <c r="D9514" s="11">
        <v>0.233131015223699</v>
      </c>
      <c r="E9514" s="8">
        <f t="shared" si="1"/>
        <v>0.1463242062</v>
      </c>
      <c r="F9514" s="8"/>
    </row>
    <row r="9515">
      <c r="A9515" s="10">
        <v>44842.375</v>
      </c>
      <c r="B9515" s="11">
        <v>334.61</v>
      </c>
      <c r="C9515" s="11">
        <v>280.30154</v>
      </c>
      <c r="D9515" s="11">
        <v>0.193750130662856</v>
      </c>
      <c r="E9515" s="8">
        <f t="shared" si="1"/>
        <v>0.1471515706</v>
      </c>
      <c r="F9515" s="8"/>
    </row>
    <row r="9516">
      <c r="A9516" s="10">
        <v>44842.416666666664</v>
      </c>
      <c r="B9516" s="11">
        <v>325.23</v>
      </c>
      <c r="C9516" s="11">
        <v>283.57327</v>
      </c>
      <c r="D9516" s="11">
        <v>0.146899353384047</v>
      </c>
      <c r="E9516" s="8">
        <f t="shared" si="1"/>
        <v>0.1459678279</v>
      </c>
      <c r="F9516" s="8"/>
    </row>
    <row r="9517">
      <c r="A9517" s="10">
        <v>44842.458333333336</v>
      </c>
      <c r="B9517" s="11">
        <v>321.52</v>
      </c>
      <c r="C9517" s="11">
        <v>289.83445</v>
      </c>
      <c r="D9517" s="11">
        <v>0.109322925552845</v>
      </c>
      <c r="E9517" s="8">
        <f t="shared" si="1"/>
        <v>0.144624368</v>
      </c>
      <c r="F9517" s="8"/>
    </row>
    <row r="9518">
      <c r="A9518" s="10">
        <v>44842.5</v>
      </c>
      <c r="B9518" s="11">
        <v>327.56</v>
      </c>
      <c r="C9518" s="11">
        <v>296.43713</v>
      </c>
      <c r="D9518" s="11">
        <v>0.104989783162453</v>
      </c>
      <c r="E9518" s="8">
        <f t="shared" si="1"/>
        <v>0.1427510366</v>
      </c>
      <c r="F9518" s="8"/>
    </row>
    <row r="9519">
      <c r="A9519" s="10">
        <v>44842.541666666664</v>
      </c>
      <c r="B9519" s="11">
        <v>328.54</v>
      </c>
      <c r="C9519" s="11">
        <v>300.38971</v>
      </c>
      <c r="D9519" s="11">
        <v>0.0937125642552803</v>
      </c>
      <c r="E9519" s="8">
        <f t="shared" si="1"/>
        <v>0.1390067856</v>
      </c>
      <c r="F9519" s="8"/>
    </row>
    <row r="9520">
      <c r="A9520" s="10">
        <v>44842.583333333336</v>
      </c>
      <c r="B9520" s="11">
        <v>318.55</v>
      </c>
      <c r="C9520" s="11">
        <v>300.57971</v>
      </c>
      <c r="D9520" s="11">
        <v>0.0597854392766565</v>
      </c>
      <c r="E9520" s="8">
        <f t="shared" si="1"/>
        <v>0.135062673</v>
      </c>
      <c r="F9520" s="8"/>
    </row>
    <row r="9521">
      <c r="A9521" s="10">
        <v>44842.625</v>
      </c>
      <c r="B9521" s="11">
        <v>303.21</v>
      </c>
      <c r="C9521" s="11">
        <v>300.1076</v>
      </c>
      <c r="D9521" s="11">
        <v>0.0103376255716282</v>
      </c>
      <c r="E9521" s="8">
        <f t="shared" si="1"/>
        <v>0.1279060317</v>
      </c>
      <c r="F9521" s="8"/>
    </row>
    <row r="9522">
      <c r="A9522" s="10">
        <v>44842.666666666664</v>
      </c>
      <c r="B9522" s="11">
        <v>314.11</v>
      </c>
      <c r="C9522" s="11">
        <v>300.20132</v>
      </c>
      <c r="D9522" s="11">
        <v>0.0463311753592555</v>
      </c>
      <c r="E9522" s="8">
        <f t="shared" si="1"/>
        <v>0.1240485728</v>
      </c>
      <c r="F9522" s="8"/>
    </row>
    <row r="9523">
      <c r="A9523" s="10">
        <v>44842.708333333336</v>
      </c>
      <c r="B9523" s="11">
        <v>322.96</v>
      </c>
      <c r="C9523" s="11">
        <v>303.149</v>
      </c>
      <c r="D9523" s="11">
        <v>0.0653507021299756</v>
      </c>
      <c r="E9523" s="8">
        <f t="shared" si="1"/>
        <v>0.1218694959</v>
      </c>
      <c r="F9523" s="8"/>
    </row>
    <row r="9524">
      <c r="A9524" s="10">
        <v>44842.75</v>
      </c>
      <c r="B9524" s="11">
        <v>328.51</v>
      </c>
      <c r="C9524" s="11">
        <v>307.50125</v>
      </c>
      <c r="D9524" s="11">
        <v>0.0683208604843068</v>
      </c>
      <c r="E9524" s="8">
        <f t="shared" si="1"/>
        <v>0.119338394</v>
      </c>
      <c r="F9524" s="8"/>
    </row>
    <row r="9525">
      <c r="A9525" s="10">
        <v>44842.791666666664</v>
      </c>
      <c r="B9525" s="11">
        <v>337.16</v>
      </c>
      <c r="C9525" s="11">
        <v>311.09181</v>
      </c>
      <c r="D9525" s="11">
        <v>0.0837958093464434</v>
      </c>
      <c r="E9525" s="8">
        <f t="shared" si="1"/>
        <v>0.1169489334</v>
      </c>
      <c r="F9525" s="8"/>
    </row>
    <row r="9526">
      <c r="A9526" s="10">
        <v>44842.833333333336</v>
      </c>
      <c r="B9526" s="11">
        <v>344.41</v>
      </c>
      <c r="C9526" s="11">
        <v>313.34263</v>
      </c>
      <c r="D9526" s="11">
        <v>0.0991482391017144</v>
      </c>
      <c r="E9526" s="8">
        <f t="shared" si="1"/>
        <v>0.1133579384</v>
      </c>
      <c r="F9526" s="8"/>
    </row>
    <row r="9527">
      <c r="A9527" s="10">
        <v>44842.875</v>
      </c>
      <c r="B9527" s="11">
        <v>352.24</v>
      </c>
      <c r="C9527" s="11">
        <v>316.34559</v>
      </c>
      <c r="D9527" s="11">
        <v>0.113465814396211</v>
      </c>
      <c r="E9527" s="8">
        <f t="shared" si="1"/>
        <v>0.1110005295</v>
      </c>
      <c r="F9527" s="8"/>
    </row>
    <row r="9528">
      <c r="A9528" s="10">
        <v>44842.916666666664</v>
      </c>
      <c r="B9528" s="11">
        <v>363.92</v>
      </c>
      <c r="C9528" s="11">
        <v>321.09394</v>
      </c>
      <c r="D9528" s="11">
        <v>0.133375485068326</v>
      </c>
      <c r="E9528" s="8">
        <f t="shared" si="1"/>
        <v>0.1111128983</v>
      </c>
      <c r="F9528" s="8"/>
    </row>
    <row r="9529">
      <c r="A9529" s="10">
        <v>44842.958333333336</v>
      </c>
      <c r="B9529" s="11">
        <v>369.99</v>
      </c>
      <c r="C9529" s="11">
        <v>326.71606</v>
      </c>
      <c r="D9529" s="11">
        <v>0.13245121773322</v>
      </c>
      <c r="E9529" s="8">
        <f t="shared" si="1"/>
        <v>0.1101715511</v>
      </c>
      <c r="F9529" s="8"/>
    </row>
    <row r="9530">
      <c r="A9530" s="10">
        <v>44843.0</v>
      </c>
      <c r="B9530" s="11">
        <v>380.27</v>
      </c>
      <c r="C9530" s="11">
        <v>343.67418</v>
      </c>
      <c r="D9530" s="11">
        <v>0.106484054170144</v>
      </c>
      <c r="E9530" s="8">
        <f t="shared" si="1"/>
        <v>0.1129355561</v>
      </c>
      <c r="F9530" s="8"/>
    </row>
    <row r="9531">
      <c r="A9531" s="10">
        <v>44843.041666666664</v>
      </c>
      <c r="B9531" s="11">
        <v>381.71</v>
      </c>
      <c r="C9531" s="11">
        <v>340.83325</v>
      </c>
      <c r="D9531" s="11">
        <v>0.119931814164257</v>
      </c>
      <c r="E9531" s="8">
        <f t="shared" si="1"/>
        <v>0.1169220586</v>
      </c>
      <c r="F9531" s="8"/>
    </row>
    <row r="9532">
      <c r="A9532" s="10">
        <v>44843.083333333336</v>
      </c>
      <c r="B9532" s="11">
        <v>373.48</v>
      </c>
      <c r="C9532" s="11">
        <v>330.91729</v>
      </c>
      <c r="D9532" s="11">
        <v>0.128620387287711</v>
      </c>
      <c r="E9532" s="8">
        <f t="shared" si="1"/>
        <v>0.121910418</v>
      </c>
      <c r="F9532" s="8"/>
    </row>
    <row r="9533">
      <c r="A9533" s="10">
        <v>44843.125</v>
      </c>
      <c r="B9533" s="11">
        <v>373.56</v>
      </c>
      <c r="C9533" s="11">
        <v>316.02808</v>
      </c>
      <c r="D9533" s="11">
        <v>0.182046861152338</v>
      </c>
      <c r="E9533" s="8">
        <f t="shared" si="1"/>
        <v>0.1266706377</v>
      </c>
      <c r="F9533" s="8"/>
    </row>
    <row r="9534">
      <c r="A9534" s="10">
        <v>44843.166666666664</v>
      </c>
      <c r="B9534" s="11">
        <v>374.38</v>
      </c>
      <c r="C9534" s="11">
        <v>301.36673</v>
      </c>
      <c r="D9534" s="11">
        <v>0.242273823656645</v>
      </c>
      <c r="E9534" s="8">
        <f t="shared" si="1"/>
        <v>0.1309603432</v>
      </c>
      <c r="F9534" s="8"/>
    </row>
    <row r="9535">
      <c r="A9535" s="10">
        <v>44843.208333333336</v>
      </c>
      <c r="B9535" s="11">
        <v>384.4</v>
      </c>
      <c r="C9535" s="11">
        <v>290.32436</v>
      </c>
      <c r="D9535" s="11">
        <v>0.324036329572895</v>
      </c>
      <c r="E9535" s="8">
        <f t="shared" si="1"/>
        <v>0.136091002</v>
      </c>
      <c r="F9535" s="8"/>
    </row>
    <row r="9536">
      <c r="A9536" s="10">
        <v>44843.25</v>
      </c>
      <c r="B9536" s="11">
        <v>385.9</v>
      </c>
      <c r="C9536" s="11">
        <v>283.5887</v>
      </c>
      <c r="D9536" s="11">
        <v>0.360773542810415</v>
      </c>
      <c r="E9536" s="8">
        <f t="shared" si="1"/>
        <v>0.1419785849</v>
      </c>
      <c r="F9536" s="8"/>
    </row>
    <row r="9537">
      <c r="A9537" s="10">
        <v>44843.291666666664</v>
      </c>
      <c r="B9537" s="11">
        <v>390.63</v>
      </c>
      <c r="C9537" s="11">
        <v>279.32476</v>
      </c>
      <c r="D9537" s="11">
        <v>0.398479676488399</v>
      </c>
      <c r="E9537" s="8">
        <f t="shared" si="1"/>
        <v>0.1482006096</v>
      </c>
      <c r="F9537" s="8"/>
    </row>
    <row r="9538">
      <c r="A9538" s="10">
        <v>44843.333333333336</v>
      </c>
      <c r="B9538" s="11">
        <v>393.48</v>
      </c>
      <c r="C9538" s="11">
        <v>277.5506</v>
      </c>
      <c r="D9538" s="11">
        <v>0.417687441497154</v>
      </c>
      <c r="E9538" s="8">
        <f t="shared" si="1"/>
        <v>0.1558904607</v>
      </c>
      <c r="F9538" s="8"/>
    </row>
    <row r="9539">
      <c r="A9539" s="10">
        <v>44843.375</v>
      </c>
      <c r="B9539" s="11">
        <v>391.19</v>
      </c>
      <c r="C9539" s="11">
        <v>279.25953</v>
      </c>
      <c r="D9539" s="11">
        <v>0.400811639266169</v>
      </c>
      <c r="E9539" s="8">
        <f t="shared" si="1"/>
        <v>0.1645180235</v>
      </c>
      <c r="F9539" s="8"/>
    </row>
    <row r="9540">
      <c r="A9540" s="10">
        <v>44843.416666666664</v>
      </c>
      <c r="B9540" s="11">
        <v>389.25</v>
      </c>
      <c r="C9540" s="11">
        <v>284.57725</v>
      </c>
      <c r="D9540" s="11">
        <v>0.367818404317281</v>
      </c>
      <c r="E9540" s="8">
        <f t="shared" si="1"/>
        <v>0.173722984</v>
      </c>
      <c r="F9540" s="8"/>
    </row>
    <row r="9541">
      <c r="A9541" s="10">
        <v>44843.458333333336</v>
      </c>
      <c r="B9541" s="11">
        <v>389.15</v>
      </c>
      <c r="C9541" s="11">
        <v>292.56258</v>
      </c>
      <c r="D9541" s="11">
        <v>0.330142768087429</v>
      </c>
      <c r="E9541" s="8">
        <f t="shared" si="1"/>
        <v>0.1829238108</v>
      </c>
      <c r="F9541" s="8"/>
    </row>
    <row r="9542">
      <c r="A9542" s="10">
        <v>44843.5</v>
      </c>
      <c r="B9542" s="11">
        <v>394.17</v>
      </c>
      <c r="C9542" s="11">
        <v>299.16788</v>
      </c>
      <c r="D9542" s="11">
        <v>0.317554544959839</v>
      </c>
      <c r="E9542" s="8">
        <f t="shared" si="1"/>
        <v>0.1917806758</v>
      </c>
      <c r="F9542" s="8"/>
    </row>
    <row r="9543">
      <c r="A9543" s="10">
        <v>44843.541666666664</v>
      </c>
      <c r="B9543" s="11">
        <v>387.26</v>
      </c>
      <c r="C9543" s="11">
        <v>301.08463</v>
      </c>
      <c r="D9543" s="11">
        <v>0.286216436886864</v>
      </c>
      <c r="E9543" s="8">
        <f t="shared" si="1"/>
        <v>0.1998016705</v>
      </c>
      <c r="F9543" s="8"/>
    </row>
    <row r="9544">
      <c r="A9544" s="10">
        <v>44843.583333333336</v>
      </c>
      <c r="B9544" s="11">
        <v>367.72</v>
      </c>
      <c r="C9544" s="11">
        <v>298.39134</v>
      </c>
      <c r="D9544" s="11">
        <v>0.23234139435816</v>
      </c>
      <c r="E9544" s="8">
        <f t="shared" si="1"/>
        <v>0.206991502</v>
      </c>
      <c r="F9544" s="8"/>
    </row>
    <row r="9545">
      <c r="A9545" s="10">
        <v>44843.625</v>
      </c>
      <c r="B9545" s="11">
        <v>355.13</v>
      </c>
      <c r="C9545" s="11">
        <v>295.7108</v>
      </c>
      <c r="D9545" s="11">
        <v>0.200936861284741</v>
      </c>
      <c r="E9545" s="8">
        <f t="shared" si="1"/>
        <v>0.2149331368</v>
      </c>
      <c r="F9545" s="8"/>
    </row>
    <row r="9546">
      <c r="A9546" s="10">
        <v>44843.666666666664</v>
      </c>
      <c r="B9546" s="11">
        <v>347.64</v>
      </c>
      <c r="C9546" s="11">
        <v>294.44775</v>
      </c>
      <c r="D9546" s="11">
        <v>0.180650896466351</v>
      </c>
      <c r="E9546" s="8">
        <f t="shared" si="1"/>
        <v>0.2205297919</v>
      </c>
      <c r="F9546" s="8"/>
    </row>
    <row r="9547">
      <c r="A9547" s="10">
        <v>44843.708333333336</v>
      </c>
      <c r="B9547" s="11">
        <v>333.22</v>
      </c>
      <c r="C9547" s="11">
        <v>296.57099</v>
      </c>
      <c r="D9547" s="11">
        <v>0.123575842667551</v>
      </c>
      <c r="E9547" s="8">
        <f t="shared" si="1"/>
        <v>0.2229558394</v>
      </c>
      <c r="F9547" s="8"/>
    </row>
    <row r="9548">
      <c r="A9548" s="10">
        <v>44843.75</v>
      </c>
      <c r="B9548" s="11">
        <v>326.21</v>
      </c>
      <c r="C9548" s="11">
        <v>300.32599</v>
      </c>
      <c r="D9548" s="11">
        <v>0.0861863803395769</v>
      </c>
      <c r="E9548" s="8">
        <f t="shared" si="1"/>
        <v>0.223700236</v>
      </c>
      <c r="F9548" s="8"/>
    </row>
    <row r="9549">
      <c r="A9549" s="10">
        <v>44843.791666666664</v>
      </c>
      <c r="B9549" s="11">
        <v>329.27</v>
      </c>
      <c r="C9549" s="11">
        <v>303.35601</v>
      </c>
      <c r="D9549" s="11">
        <v>0.08542435008952</v>
      </c>
      <c r="E9549" s="8">
        <f t="shared" si="1"/>
        <v>0.2237680919</v>
      </c>
      <c r="F9549" s="8"/>
    </row>
    <row r="9550">
      <c r="A9550" s="10">
        <v>44843.833333333336</v>
      </c>
      <c r="B9550" s="11">
        <v>335.15</v>
      </c>
      <c r="C9550" s="11">
        <v>305.68301</v>
      </c>
      <c r="D9550" s="11">
        <v>0.0963972122624674</v>
      </c>
      <c r="E9550" s="8">
        <f t="shared" si="1"/>
        <v>0.2236534658</v>
      </c>
      <c r="F9550" s="8"/>
    </row>
    <row r="9551">
      <c r="A9551" s="10">
        <v>44843.875</v>
      </c>
      <c r="B9551" s="11">
        <v>338.89</v>
      </c>
      <c r="C9551" s="11">
        <v>309.79545</v>
      </c>
      <c r="D9551" s="11">
        <v>0.0939153560841515</v>
      </c>
      <c r="E9551" s="8">
        <f t="shared" si="1"/>
        <v>0.2228388634</v>
      </c>
      <c r="F9551" s="8"/>
    </row>
    <row r="9552">
      <c r="A9552" s="10">
        <v>44843.916666666664</v>
      </c>
      <c r="B9552" s="11">
        <v>351.72</v>
      </c>
      <c r="C9552" s="11">
        <v>316.58629</v>
      </c>
      <c r="D9552" s="11">
        <v>0.110976726124179</v>
      </c>
      <c r="E9552" s="8">
        <f t="shared" si="1"/>
        <v>0.2219055817</v>
      </c>
      <c r="F9552" s="8"/>
    </row>
    <row r="9553">
      <c r="A9553" s="10">
        <v>44843.958333333336</v>
      </c>
      <c r="B9553" s="11">
        <v>359.04</v>
      </c>
      <c r="C9553" s="11">
        <v>324.52023</v>
      </c>
      <c r="D9553" s="11">
        <v>0.106371704469702</v>
      </c>
      <c r="E9553" s="8">
        <f t="shared" si="1"/>
        <v>0.2208189354</v>
      </c>
      <c r="F9553" s="8"/>
    </row>
    <row r="9554">
      <c r="A9554" s="10">
        <v>44844.0</v>
      </c>
      <c r="B9554" s="11">
        <v>370.73</v>
      </c>
      <c r="C9554" s="11">
        <v>336.23359</v>
      </c>
      <c r="D9554" s="11">
        <v>0.102596560920638</v>
      </c>
      <c r="E9554" s="8">
        <f t="shared" si="1"/>
        <v>0.2206569565</v>
      </c>
      <c r="F9554" s="8"/>
    </row>
    <row r="9555">
      <c r="A9555" s="10">
        <v>44844.041666666664</v>
      </c>
      <c r="B9555" s="11">
        <v>380.6</v>
      </c>
      <c r="C9555" s="11">
        <v>338.10594</v>
      </c>
      <c r="D9555" s="11">
        <v>0.125682678038723</v>
      </c>
      <c r="E9555" s="8">
        <f t="shared" si="1"/>
        <v>0.2208965758</v>
      </c>
      <c r="F9555" s="8"/>
    </row>
    <row r="9556">
      <c r="A9556" s="10">
        <v>44844.083333333336</v>
      </c>
      <c r="B9556" s="11">
        <v>367.24</v>
      </c>
      <c r="C9556" s="11">
        <v>333.30847</v>
      </c>
      <c r="D9556" s="11">
        <v>0.101802183424861</v>
      </c>
      <c r="E9556" s="8">
        <f t="shared" si="1"/>
        <v>0.2197791506</v>
      </c>
      <c r="F9556" s="8"/>
    </row>
    <row r="9557">
      <c r="A9557" s="10">
        <v>44844.125</v>
      </c>
      <c r="B9557" s="11">
        <v>359.3</v>
      </c>
      <c r="C9557" s="11">
        <v>323.55209</v>
      </c>
      <c r="D9557" s="11">
        <v>0.110485795347512</v>
      </c>
      <c r="E9557" s="8">
        <f t="shared" si="1"/>
        <v>0.2167974396</v>
      </c>
      <c r="F9557" s="8"/>
    </row>
    <row r="9558">
      <c r="A9558" s="10">
        <v>44844.166666666664</v>
      </c>
      <c r="B9558" s="11">
        <v>341.34</v>
      </c>
      <c r="C9558" s="11">
        <v>312.93835</v>
      </c>
      <c r="D9558" s="11">
        <v>0.0907579719775475</v>
      </c>
      <c r="E9558" s="8">
        <f t="shared" si="1"/>
        <v>0.2104842791</v>
      </c>
      <c r="F9558" s="8"/>
    </row>
    <row r="9559">
      <c r="A9559" s="10">
        <v>44844.208333333336</v>
      </c>
      <c r="B9559" s="11">
        <v>336.68</v>
      </c>
      <c r="C9559" s="11">
        <v>304.06381</v>
      </c>
      <c r="D9559" s="11">
        <v>0.107267583077381</v>
      </c>
      <c r="E9559" s="8">
        <f t="shared" si="1"/>
        <v>0.201452248</v>
      </c>
      <c r="F9559" s="8"/>
    </row>
    <row r="9560">
      <c r="A9560" s="10">
        <v>44844.25</v>
      </c>
      <c r="B9560" s="11">
        <v>336.2</v>
      </c>
      <c r="C9560" s="11">
        <v>297.69807</v>
      </c>
      <c r="D9560" s="11">
        <v>0.129332145149614</v>
      </c>
      <c r="E9560" s="8">
        <f t="shared" si="1"/>
        <v>0.1918088564</v>
      </c>
      <c r="F9560" s="8"/>
    </row>
    <row r="9561">
      <c r="A9561" s="10">
        <v>44844.291666666664</v>
      </c>
      <c r="B9561" s="11">
        <v>320.22</v>
      </c>
      <c r="C9561" s="11">
        <v>292.48781</v>
      </c>
      <c r="D9561" s="11">
        <v>0.0948148574123482</v>
      </c>
      <c r="E9561" s="8">
        <f t="shared" si="1"/>
        <v>0.1791561556</v>
      </c>
      <c r="F9561" s="8"/>
    </row>
    <row r="9562">
      <c r="A9562" s="10">
        <v>44844.333333333336</v>
      </c>
      <c r="B9562" s="11">
        <v>316.91</v>
      </c>
      <c r="C9562" s="11">
        <v>288.92399</v>
      </c>
      <c r="D9562" s="11">
        <v>0.0968628807874348</v>
      </c>
      <c r="E9562" s="8">
        <f t="shared" si="1"/>
        <v>0.1657884656</v>
      </c>
      <c r="F9562" s="8"/>
    </row>
    <row r="9563">
      <c r="A9563" s="10">
        <v>44844.375</v>
      </c>
      <c r="B9563" s="11">
        <v>317.22</v>
      </c>
      <c r="C9563" s="11">
        <v>288.83321</v>
      </c>
      <c r="D9563" s="11">
        <v>0.0982809075175255</v>
      </c>
      <c r="E9563" s="8">
        <f t="shared" si="1"/>
        <v>0.1531830184</v>
      </c>
      <c r="F9563" s="8"/>
    </row>
    <row r="9564">
      <c r="A9564" s="10">
        <v>44844.416666666664</v>
      </c>
      <c r="B9564" s="11">
        <v>323.77</v>
      </c>
      <c r="C9564" s="11">
        <v>293.00272</v>
      </c>
      <c r="D9564" s="11">
        <v>0.105006806762749</v>
      </c>
      <c r="E9564" s="8">
        <f t="shared" si="1"/>
        <v>0.1422325352</v>
      </c>
      <c r="F9564" s="8"/>
    </row>
    <row r="9565">
      <c r="A9565" s="10">
        <v>44844.458333333336</v>
      </c>
      <c r="B9565" s="11">
        <v>324.49</v>
      </c>
      <c r="C9565" s="11">
        <v>300.39914</v>
      </c>
      <c r="D9565" s="11">
        <v>0.0801961683378987</v>
      </c>
      <c r="E9565" s="8">
        <f t="shared" si="1"/>
        <v>0.1318180935</v>
      </c>
      <c r="F9565" s="8"/>
    </row>
    <row r="9566">
      <c r="A9566" s="10">
        <v>44844.5</v>
      </c>
      <c r="B9566" s="11">
        <v>335.96</v>
      </c>
      <c r="C9566" s="11">
        <v>306.32137</v>
      </c>
      <c r="D9566" s="11">
        <v>0.0967566513560577</v>
      </c>
      <c r="E9566" s="8">
        <f t="shared" si="1"/>
        <v>0.1226181813</v>
      </c>
      <c r="F9566" s="8"/>
    </row>
    <row r="9567">
      <c r="A9567" s="10">
        <v>44844.541666666664</v>
      </c>
      <c r="B9567" s="11">
        <v>349.69</v>
      </c>
      <c r="C9567" s="11">
        <v>307.15535</v>
      </c>
      <c r="D9567" s="11">
        <v>0.138479274412768</v>
      </c>
      <c r="E9567" s="8">
        <f t="shared" si="1"/>
        <v>0.1164624662</v>
      </c>
      <c r="F9567" s="8"/>
    </row>
    <row r="9568">
      <c r="A9568" s="10">
        <v>44844.583333333336</v>
      </c>
      <c r="B9568" s="11">
        <v>338.38</v>
      </c>
      <c r="C9568" s="11">
        <v>302.11239</v>
      </c>
      <c r="D9568" s="11">
        <v>0.120046748165475</v>
      </c>
      <c r="E9568" s="8">
        <f t="shared" si="1"/>
        <v>0.1117835226</v>
      </c>
      <c r="F9568" s="8"/>
    </row>
    <row r="9569">
      <c r="A9569" s="10">
        <v>44844.625</v>
      </c>
      <c r="B9569" s="11">
        <v>341.89</v>
      </c>
      <c r="C9569" s="11">
        <v>296.06527</v>
      </c>
      <c r="D9569" s="11">
        <v>0.154779147179268</v>
      </c>
      <c r="E9569" s="8">
        <f t="shared" si="1"/>
        <v>0.1098602845</v>
      </c>
      <c r="F9569" s="8"/>
    </row>
    <row r="9570">
      <c r="A9570" s="10">
        <v>44844.666666666664</v>
      </c>
      <c r="B9570" s="11">
        <v>324.18</v>
      </c>
      <c r="C9570" s="11">
        <v>290.68518</v>
      </c>
      <c r="D9570" s="11">
        <v>0.115227133354373</v>
      </c>
      <c r="E9570" s="8">
        <f t="shared" si="1"/>
        <v>0.1071342944</v>
      </c>
      <c r="F9570" s="8"/>
    </row>
    <row r="9571">
      <c r="A9571" s="10">
        <v>44844.708333333336</v>
      </c>
      <c r="B9571" s="11">
        <v>314.13</v>
      </c>
      <c r="C9571" s="11">
        <v>287.5144</v>
      </c>
      <c r="D9571" s="11">
        <v>0.092571363382147</v>
      </c>
      <c r="E9571" s="8">
        <f t="shared" si="1"/>
        <v>0.1058424411</v>
      </c>
      <c r="F9571" s="8"/>
    </row>
    <row r="9572">
      <c r="A9572" s="10">
        <v>44844.75</v>
      </c>
      <c r="B9572" s="11">
        <v>314.39</v>
      </c>
      <c r="C9572" s="11">
        <v>285.28542</v>
      </c>
      <c r="D9572" s="11">
        <v>0.102019163825476</v>
      </c>
      <c r="E9572" s="8">
        <f t="shared" si="1"/>
        <v>0.1065021404</v>
      </c>
      <c r="F9572" s="8"/>
    </row>
    <row r="9573">
      <c r="A9573" s="10">
        <v>44844.791666666664</v>
      </c>
      <c r="B9573" s="11">
        <v>314.69</v>
      </c>
      <c r="C9573" s="11">
        <v>283.25383</v>
      </c>
      <c r="D9573" s="11">
        <v>0.110982329877057</v>
      </c>
      <c r="E9573" s="8">
        <f t="shared" si="1"/>
        <v>0.1075670562</v>
      </c>
      <c r="F9573" s="8"/>
    </row>
    <row r="9574">
      <c r="A9574" s="10">
        <v>44844.833333333336</v>
      </c>
      <c r="B9574" s="11">
        <v>324.57</v>
      </c>
      <c r="C9574" s="11">
        <v>282.42289</v>
      </c>
      <c r="D9574" s="11">
        <v>0.149234044025255</v>
      </c>
      <c r="E9574" s="8">
        <f t="shared" si="1"/>
        <v>0.1097685909</v>
      </c>
      <c r="F9574" s="8"/>
    </row>
    <row r="9575">
      <c r="A9575" s="10">
        <v>44844.875</v>
      </c>
      <c r="B9575" s="11">
        <v>321.92</v>
      </c>
      <c r="C9575" s="11">
        <v>285.26987</v>
      </c>
      <c r="D9575" s="11">
        <v>0.128475292536151</v>
      </c>
      <c r="E9575" s="8">
        <f t="shared" si="1"/>
        <v>0.1112085882</v>
      </c>
      <c r="F9575" s="8"/>
    </row>
    <row r="9576">
      <c r="A9576" s="10">
        <v>44844.916666666664</v>
      </c>
      <c r="B9576" s="11">
        <v>317.31</v>
      </c>
      <c r="C9576" s="11">
        <v>292.58023</v>
      </c>
      <c r="D9576" s="11">
        <v>0.0845230383474646</v>
      </c>
      <c r="E9576" s="8">
        <f t="shared" si="1"/>
        <v>0.1101063512</v>
      </c>
      <c r="F9576" s="8"/>
    </row>
    <row r="9577">
      <c r="A9577" s="10">
        <v>44844.958333333336</v>
      </c>
      <c r="B9577" s="11">
        <v>334.24</v>
      </c>
      <c r="C9577" s="11">
        <v>302.69943</v>
      </c>
      <c r="D9577" s="11">
        <v>0.10419765243694</v>
      </c>
      <c r="E9577" s="8">
        <f t="shared" si="1"/>
        <v>0.1100157657</v>
      </c>
      <c r="F9577" s="8"/>
    </row>
    <row r="9578">
      <c r="A9578" s="10">
        <v>44845.0</v>
      </c>
      <c r="B9578" s="11">
        <v>349.82</v>
      </c>
      <c r="C9578" s="11">
        <v>329.1274</v>
      </c>
      <c r="D9578" s="11">
        <v>0.0628710949012448</v>
      </c>
      <c r="E9578" s="8">
        <f t="shared" si="1"/>
        <v>0.108360538</v>
      </c>
      <c r="F9578" s="8"/>
    </row>
    <row r="9579">
      <c r="A9579" s="10">
        <v>44845.041666666664</v>
      </c>
      <c r="B9579" s="11">
        <v>355.11</v>
      </c>
      <c r="C9579" s="11">
        <v>329.74779</v>
      </c>
      <c r="D9579" s="11">
        <v>0.0769139650640266</v>
      </c>
      <c r="E9579" s="8">
        <f t="shared" si="1"/>
        <v>0.1063285083</v>
      </c>
      <c r="F9579" s="8"/>
    </row>
    <row r="9580">
      <c r="A9580" s="10">
        <v>44845.083333333336</v>
      </c>
      <c r="B9580" s="11">
        <v>347.59</v>
      </c>
      <c r="C9580" s="11">
        <v>322.94391</v>
      </c>
      <c r="D9580" s="11">
        <v>0.076316936894707</v>
      </c>
      <c r="E9580" s="8">
        <f t="shared" si="1"/>
        <v>0.105266623</v>
      </c>
      <c r="F9580" s="8"/>
    </row>
    <row r="9581">
      <c r="A9581" s="10">
        <v>44845.125</v>
      </c>
      <c r="B9581" s="11">
        <v>338.3</v>
      </c>
      <c r="C9581" s="11">
        <v>310.61691</v>
      </c>
      <c r="D9581" s="11">
        <v>0.0891229328113527</v>
      </c>
      <c r="E9581" s="8">
        <f t="shared" si="1"/>
        <v>0.1043765037</v>
      </c>
      <c r="F9581" s="8"/>
    </row>
    <row r="9582">
      <c r="A9582" s="10">
        <v>44845.166666666664</v>
      </c>
      <c r="B9582" s="11">
        <v>316.62</v>
      </c>
      <c r="C9582" s="11">
        <v>297.17503</v>
      </c>
      <c r="D9582" s="11">
        <v>0.0654327182199662</v>
      </c>
      <c r="E9582" s="8">
        <f t="shared" si="1"/>
        <v>0.1033212848</v>
      </c>
      <c r="F9582" s="8"/>
    </row>
    <row r="9583">
      <c r="A9583" s="10">
        <v>44845.208333333336</v>
      </c>
      <c r="B9583" s="11">
        <v>305.28</v>
      </c>
      <c r="C9583" s="11">
        <v>285.6926</v>
      </c>
      <c r="D9583" s="11">
        <v>0.0685611037877773</v>
      </c>
      <c r="E9583" s="8">
        <f t="shared" si="1"/>
        <v>0.1017085149</v>
      </c>
      <c r="F9583" s="8"/>
    </row>
    <row r="9584">
      <c r="A9584" s="10">
        <v>44845.25</v>
      </c>
      <c r="B9584" s="11">
        <v>295.2</v>
      </c>
      <c r="C9584" s="11">
        <v>276.98587</v>
      </c>
      <c r="D9584" s="11">
        <v>0.0657583363367958</v>
      </c>
      <c r="E9584" s="8">
        <f t="shared" si="1"/>
        <v>0.09905960616</v>
      </c>
      <c r="F9584" s="8"/>
    </row>
    <row r="9585">
      <c r="A9585" s="10">
        <v>44845.291666666664</v>
      </c>
      <c r="B9585" s="11">
        <v>290.48</v>
      </c>
      <c r="C9585" s="11">
        <v>269.60095</v>
      </c>
      <c r="D9585" s="11">
        <v>0.077444274584344</v>
      </c>
      <c r="E9585" s="8">
        <f t="shared" si="1"/>
        <v>0.09833583187</v>
      </c>
      <c r="F9585" s="8"/>
    </row>
    <row r="9586">
      <c r="A9586" s="10">
        <v>44845.333333333336</v>
      </c>
      <c r="B9586" s="11">
        <v>292.6</v>
      </c>
      <c r="C9586" s="11">
        <v>264.31195</v>
      </c>
      <c r="D9586" s="11">
        <v>0.10702524044032</v>
      </c>
      <c r="E9586" s="8">
        <f t="shared" si="1"/>
        <v>0.09875926352</v>
      </c>
      <c r="F9586" s="8"/>
    </row>
    <row r="9587">
      <c r="A9587" s="10">
        <v>44845.375</v>
      </c>
      <c r="B9587" s="11">
        <v>294.28</v>
      </c>
      <c r="C9587" s="11">
        <v>263.31084</v>
      </c>
      <c r="D9587" s="11">
        <v>0.117614451421749</v>
      </c>
      <c r="E9587" s="8">
        <f t="shared" si="1"/>
        <v>0.09956482785</v>
      </c>
      <c r="F9587" s="8"/>
    </row>
    <row r="9588">
      <c r="A9588" s="10">
        <v>44845.416666666664</v>
      </c>
      <c r="B9588" s="11">
        <v>291.91</v>
      </c>
      <c r="C9588" s="11">
        <v>266.91124</v>
      </c>
      <c r="D9588" s="11">
        <v>0.0936594502352167</v>
      </c>
      <c r="E9588" s="8">
        <f t="shared" si="1"/>
        <v>0.09909202133</v>
      </c>
      <c r="F9588" s="8"/>
    </row>
    <row r="9589">
      <c r="A9589" s="10">
        <v>44845.458333333336</v>
      </c>
      <c r="B9589" s="11">
        <v>288.26</v>
      </c>
      <c r="C9589" s="11">
        <v>274.189</v>
      </c>
      <c r="D9589" s="11">
        <v>0.0513186159911592</v>
      </c>
      <c r="E9589" s="8">
        <f t="shared" si="1"/>
        <v>0.09788878998</v>
      </c>
      <c r="F9589" s="8"/>
    </row>
    <row r="9590">
      <c r="A9590" s="10">
        <v>44845.5</v>
      </c>
      <c r="B9590" s="11">
        <v>283.2</v>
      </c>
      <c r="C9590" s="11">
        <v>280.8093</v>
      </c>
      <c r="D9590" s="11">
        <v>0.00851360692113822</v>
      </c>
      <c r="E9590" s="8">
        <f t="shared" si="1"/>
        <v>0.09421199646</v>
      </c>
      <c r="F9590" s="8"/>
    </row>
    <row r="9591">
      <c r="A9591" s="10">
        <v>44845.541666666664</v>
      </c>
      <c r="B9591" s="11">
        <v>285.76</v>
      </c>
      <c r="C9591" s="11">
        <v>282.82397</v>
      </c>
      <c r="D9591" s="11">
        <v>0.0103811215152662</v>
      </c>
      <c r="E9591" s="8">
        <f t="shared" si="1"/>
        <v>0.08887457343</v>
      </c>
      <c r="F9591" s="8"/>
    </row>
    <row r="9592">
      <c r="A9592" s="10">
        <v>44845.583333333336</v>
      </c>
      <c r="B9592" s="11">
        <v>275.4</v>
      </c>
      <c r="C9592" s="11">
        <v>278.4294</v>
      </c>
      <c r="D9592" s="11">
        <v>0.0108803165182987</v>
      </c>
      <c r="E9592" s="8">
        <f t="shared" si="1"/>
        <v>0.08432597211</v>
      </c>
      <c r="F9592" s="8"/>
    </row>
    <row r="9593">
      <c r="A9593" s="10">
        <v>44845.625</v>
      </c>
      <c r="B9593" s="11">
        <v>264.83</v>
      </c>
      <c r="C9593" s="11">
        <v>272.40776</v>
      </c>
      <c r="D9593" s="11">
        <v>0.0278177097451262</v>
      </c>
      <c r="E9593" s="8">
        <f t="shared" si="1"/>
        <v>0.07903591222</v>
      </c>
      <c r="F9593" s="8"/>
    </row>
    <row r="9594">
      <c r="A9594" s="10">
        <v>44845.666666666664</v>
      </c>
      <c r="B9594" s="11">
        <v>240.25</v>
      </c>
      <c r="C9594" s="11">
        <v>266.70648</v>
      </c>
      <c r="D9594" s="11">
        <v>0.0991969898894095</v>
      </c>
      <c r="E9594" s="8">
        <f t="shared" si="1"/>
        <v>0.07836798957</v>
      </c>
      <c r="F9594" s="8"/>
    </row>
    <row r="9595">
      <c r="A9595" s="10">
        <v>44845.708333333336</v>
      </c>
      <c r="B9595" s="11">
        <v>238.09</v>
      </c>
      <c r="C9595" s="11">
        <v>263.04262</v>
      </c>
      <c r="D9595" s="11">
        <v>0.094861509515074</v>
      </c>
      <c r="E9595" s="8">
        <f t="shared" si="1"/>
        <v>0.07846341233</v>
      </c>
      <c r="F9595" s="8"/>
    </row>
    <row r="9596">
      <c r="A9596" s="10">
        <v>44845.75</v>
      </c>
      <c r="B9596" s="11">
        <v>243.44</v>
      </c>
      <c r="C9596" s="11">
        <v>260.83911</v>
      </c>
      <c r="D9596" s="11">
        <v>0.0667043757356786</v>
      </c>
      <c r="E9596" s="8">
        <f t="shared" si="1"/>
        <v>0.07699196282</v>
      </c>
      <c r="F9596" s="8"/>
    </row>
    <row r="9597">
      <c r="A9597" s="10">
        <v>44845.791666666664</v>
      </c>
      <c r="B9597" s="11">
        <v>248.18</v>
      </c>
      <c r="C9597" s="11">
        <v>258.9461</v>
      </c>
      <c r="D9597" s="11">
        <v>0.04157660609679</v>
      </c>
      <c r="E9597" s="8">
        <f t="shared" si="1"/>
        <v>0.07410005767</v>
      </c>
      <c r="F9597" s="8"/>
    </row>
    <row r="9598">
      <c r="A9598" s="10">
        <v>44845.833333333336</v>
      </c>
      <c r="B9598" s="11">
        <v>251.1</v>
      </c>
      <c r="C9598" s="11">
        <v>257.99408</v>
      </c>
      <c r="D9598" s="11">
        <v>0.0267218534626841</v>
      </c>
      <c r="E9598" s="8">
        <f t="shared" si="1"/>
        <v>0.06899538306</v>
      </c>
      <c r="F9598" s="8"/>
    </row>
    <row r="9599">
      <c r="A9599" s="10">
        <v>44845.875</v>
      </c>
      <c r="B9599" s="11">
        <v>253.83</v>
      </c>
      <c r="C9599" s="11">
        <v>260.57677</v>
      </c>
      <c r="D9599" s="11">
        <v>0.0258916786788016</v>
      </c>
      <c r="E9599" s="8">
        <f t="shared" si="1"/>
        <v>0.06472106581</v>
      </c>
      <c r="F9599" s="8"/>
    </row>
    <row r="9600">
      <c r="A9600" s="10">
        <v>44845.916666666664</v>
      </c>
      <c r="B9600" s="11">
        <v>257.44</v>
      </c>
      <c r="C9600" s="11">
        <v>267.55372</v>
      </c>
      <c r="D9600" s="11">
        <v>0.0378007078354208</v>
      </c>
      <c r="E9600" s="8">
        <f t="shared" si="1"/>
        <v>0.06277430204</v>
      </c>
      <c r="F9600" s="8"/>
    </row>
    <row r="9601">
      <c r="A9601" s="10">
        <v>44845.958333333336</v>
      </c>
      <c r="B9601" s="11">
        <v>264.32</v>
      </c>
      <c r="C9601" s="11">
        <v>277.8422</v>
      </c>
      <c r="D9601" s="11">
        <v>0.0486686327706878</v>
      </c>
      <c r="E9601" s="8">
        <f t="shared" si="1"/>
        <v>0.06046059289</v>
      </c>
      <c r="F9601" s="8"/>
    </row>
    <row r="9602">
      <c r="A9602" s="10">
        <v>44843.0</v>
      </c>
      <c r="B9602" s="11">
        <v>380.27</v>
      </c>
      <c r="C9602" s="11">
        <v>362.03407</v>
      </c>
      <c r="D9602" s="11">
        <v>0.0503707565423331</v>
      </c>
      <c r="E9602" s="8">
        <f t="shared" si="1"/>
        <v>0.05993974546</v>
      </c>
      <c r="F9602" s="8"/>
    </row>
    <row r="9603">
      <c r="A9603" s="10">
        <v>44843.041666666664</v>
      </c>
      <c r="B9603" s="11">
        <v>381.71</v>
      </c>
      <c r="C9603" s="11">
        <v>362.43964</v>
      </c>
      <c r="D9603" s="11">
        <v>0.0531684668928596</v>
      </c>
      <c r="E9603" s="8">
        <f t="shared" si="1"/>
        <v>0.0589503497</v>
      </c>
      <c r="F9603" s="8"/>
    </row>
    <row r="9604">
      <c r="A9604" s="10">
        <v>44843.083333333336</v>
      </c>
      <c r="B9604" s="11">
        <v>373.48</v>
      </c>
      <c r="C9604" s="11">
        <v>356.6829</v>
      </c>
      <c r="D9604" s="11">
        <v>0.0470925295269271</v>
      </c>
      <c r="E9604" s="8">
        <f t="shared" si="1"/>
        <v>0.05773266606</v>
      </c>
      <c r="F9604" s="8"/>
    </row>
    <row r="9605">
      <c r="A9605" s="10">
        <v>44843.125</v>
      </c>
      <c r="B9605" s="11">
        <v>373.56</v>
      </c>
      <c r="C9605" s="11">
        <v>344.99348</v>
      </c>
      <c r="D9605" s="11">
        <v>0.0828030721044352</v>
      </c>
      <c r="E9605" s="8">
        <f t="shared" si="1"/>
        <v>0.05746933853</v>
      </c>
      <c r="F9605" s="8"/>
    </row>
    <row r="9606">
      <c r="A9606" s="10">
        <v>44843.166666666664</v>
      </c>
      <c r="B9606" s="11">
        <v>374.38</v>
      </c>
      <c r="C9606" s="11">
        <v>332.57445</v>
      </c>
      <c r="D9606" s="11">
        <v>0.125702831350995</v>
      </c>
      <c r="E9606" s="8">
        <f t="shared" si="1"/>
        <v>0.05998059325</v>
      </c>
      <c r="F9606" s="8"/>
    </row>
    <row r="9607">
      <c r="A9607" s="10">
        <v>44843.208333333336</v>
      </c>
      <c r="B9607" s="11">
        <v>384.4</v>
      </c>
      <c r="C9607" s="11">
        <v>322.55246</v>
      </c>
      <c r="D9607" s="11">
        <v>0.191744127451391</v>
      </c>
      <c r="E9607" s="8">
        <f t="shared" si="1"/>
        <v>0.06511321923</v>
      </c>
      <c r="F9607" s="8"/>
    </row>
    <row r="9608">
      <c r="A9608" s="10">
        <v>44843.25</v>
      </c>
      <c r="B9608" s="11">
        <v>385.9</v>
      </c>
      <c r="C9608" s="11">
        <v>315.50265</v>
      </c>
      <c r="D9608" s="11">
        <v>0.223127602890181</v>
      </c>
      <c r="E9608" s="8">
        <f t="shared" si="1"/>
        <v>0.071670272</v>
      </c>
      <c r="F9608" s="8"/>
    </row>
    <row r="9609">
      <c r="A9609" s="10">
        <v>44843.291666666664</v>
      </c>
      <c r="B9609" s="11">
        <v>390.63</v>
      </c>
      <c r="C9609" s="11">
        <v>310.02888</v>
      </c>
      <c r="D9609" s="11">
        <v>0.259979392887527</v>
      </c>
      <c r="E9609" s="8">
        <f t="shared" si="1"/>
        <v>0.07927590193</v>
      </c>
      <c r="F9609" s="8"/>
    </row>
    <row r="9610">
      <c r="A9610" s="10">
        <v>44843.333333333336</v>
      </c>
      <c r="B9610" s="11">
        <v>393.48</v>
      </c>
      <c r="C9610" s="11">
        <v>306.77249</v>
      </c>
      <c r="D9610" s="11">
        <v>0.282644346629647</v>
      </c>
      <c r="E9610" s="8">
        <f t="shared" si="1"/>
        <v>0.08659336469</v>
      </c>
      <c r="F9610" s="8"/>
    </row>
    <row r="9611">
      <c r="A9611" s="10">
        <v>44843.375</v>
      </c>
      <c r="B9611" s="11">
        <v>391.19</v>
      </c>
      <c r="C9611" s="11">
        <v>306.81243</v>
      </c>
      <c r="D9611" s="11">
        <v>0.275013531883307</v>
      </c>
      <c r="E9611" s="8">
        <f t="shared" si="1"/>
        <v>0.09315165971</v>
      </c>
      <c r="F9611" s="8"/>
    </row>
    <row r="9612">
      <c r="A9612" s="10">
        <v>44843.416666666664</v>
      </c>
      <c r="B9612" s="11">
        <v>389.25</v>
      </c>
      <c r="C9612" s="11">
        <v>310.18427</v>
      </c>
      <c r="D9612" s="11">
        <v>0.254899224902668</v>
      </c>
      <c r="E9612" s="8">
        <f t="shared" si="1"/>
        <v>0.09986998366</v>
      </c>
      <c r="F9612" s="8"/>
    </row>
    <row r="9613">
      <c r="A9613" s="10">
        <v>44843.458333333336</v>
      </c>
      <c r="B9613" s="11">
        <v>389.15</v>
      </c>
      <c r="C9613" s="11">
        <v>316.25055</v>
      </c>
      <c r="D9613" s="11">
        <v>0.230511693971757</v>
      </c>
      <c r="E9613" s="8">
        <f t="shared" si="1"/>
        <v>0.1073363619</v>
      </c>
      <c r="F9613" s="8"/>
    </row>
    <row r="9614">
      <c r="A9614" s="10">
        <v>44843.5</v>
      </c>
      <c r="B9614" s="11">
        <v>394.17</v>
      </c>
      <c r="C9614" s="11">
        <v>321.27786</v>
      </c>
      <c r="D9614" s="11">
        <v>0.226881927064628</v>
      </c>
      <c r="E9614" s="8">
        <f t="shared" si="1"/>
        <v>0.1164350419</v>
      </c>
      <c r="F9614" s="8"/>
    </row>
    <row r="9615">
      <c r="A9615" s="10">
        <v>44843.541666666664</v>
      </c>
      <c r="B9615" s="11">
        <v>387.26</v>
      </c>
      <c r="C9615" s="11">
        <v>321.9088</v>
      </c>
      <c r="D9615" s="11">
        <v>0.203011536186646</v>
      </c>
      <c r="E9615" s="8">
        <f t="shared" si="1"/>
        <v>0.1244613092</v>
      </c>
      <c r="F9615" s="8"/>
    </row>
    <row r="9616">
      <c r="A9616" s="10">
        <v>44843.583333333336</v>
      </c>
      <c r="B9616" s="11">
        <v>367.72</v>
      </c>
      <c r="C9616" s="11">
        <v>317.51544</v>
      </c>
      <c r="D9616" s="11">
        <v>0.158116909212352</v>
      </c>
      <c r="E9616" s="8">
        <f t="shared" si="1"/>
        <v>0.1305961672</v>
      </c>
      <c r="F9616" s="8"/>
    </row>
    <row r="9617">
      <c r="A9617" s="10">
        <v>44843.625</v>
      </c>
      <c r="B9617" s="11">
        <v>355.13</v>
      </c>
      <c r="C9617" s="11">
        <v>312.63096</v>
      </c>
      <c r="D9617" s="11">
        <v>0.135939959369347</v>
      </c>
      <c r="E9617" s="8">
        <f t="shared" si="1"/>
        <v>0.135101261</v>
      </c>
      <c r="F9617" s="8"/>
    </row>
    <row r="9618">
      <c r="A9618" s="10">
        <v>44843.666666666664</v>
      </c>
      <c r="B9618" s="11">
        <v>347.64</v>
      </c>
      <c r="C9618" s="11">
        <v>309.36859</v>
      </c>
      <c r="D9618" s="11">
        <v>0.123708130809271</v>
      </c>
      <c r="E9618" s="8">
        <f t="shared" si="1"/>
        <v>0.1361225585</v>
      </c>
      <c r="F9618" s="8"/>
    </row>
    <row r="9619">
      <c r="A9619" s="10">
        <v>44843.708333333336</v>
      </c>
      <c r="B9619" s="11">
        <v>333.22</v>
      </c>
      <c r="C9619" s="11">
        <v>309.47011</v>
      </c>
      <c r="D9619" s="11">
        <v>0.0767437281745886</v>
      </c>
      <c r="E9619" s="8">
        <f t="shared" si="1"/>
        <v>0.1353676509</v>
      </c>
      <c r="F9619" s="8"/>
    </row>
    <row r="9620">
      <c r="A9620" s="10">
        <v>44843.75</v>
      </c>
      <c r="B9620" s="11">
        <v>326.21</v>
      </c>
      <c r="C9620" s="11">
        <v>310.79372</v>
      </c>
      <c r="D9620" s="11">
        <v>0.049602932774832</v>
      </c>
      <c r="E9620" s="8">
        <f t="shared" si="1"/>
        <v>0.1346550908</v>
      </c>
      <c r="F9620" s="8"/>
    </row>
    <row r="9621">
      <c r="A9621" s="10">
        <v>44843.791666666664</v>
      </c>
      <c r="B9621" s="11">
        <v>329.27</v>
      </c>
      <c r="C9621" s="11">
        <v>312.19955</v>
      </c>
      <c r="D9621" s="11">
        <v>0.0546780096255744</v>
      </c>
      <c r="E9621" s="8">
        <f t="shared" si="1"/>
        <v>0.1352009826</v>
      </c>
      <c r="F9621" s="8"/>
    </row>
    <row r="9622">
      <c r="A9622" s="10">
        <v>44843.833333333336</v>
      </c>
      <c r="B9622" s="11">
        <v>335.15</v>
      </c>
      <c r="C9622" s="11">
        <v>314.29855</v>
      </c>
      <c r="D9622" s="11">
        <v>0.0663428132264689</v>
      </c>
      <c r="E9622" s="8">
        <f t="shared" si="1"/>
        <v>0.1368518559</v>
      </c>
      <c r="F9622" s="8"/>
    </row>
    <row r="9623">
      <c r="A9623" s="10">
        <v>44843.875</v>
      </c>
      <c r="B9623" s="11">
        <v>338.89</v>
      </c>
      <c r="C9623" s="11">
        <v>318.96866</v>
      </c>
      <c r="D9623" s="11">
        <v>0.0624554776008401</v>
      </c>
      <c r="E9623" s="8">
        <f t="shared" si="1"/>
        <v>0.1383753476</v>
      </c>
      <c r="F9623" s="8"/>
    </row>
    <row r="9624">
      <c r="A9624" s="10">
        <v>44843.916666666664</v>
      </c>
      <c r="B9624" s="11">
        <v>351.72</v>
      </c>
      <c r="C9624" s="11">
        <v>326.29449</v>
      </c>
      <c r="D9624" s="11">
        <v>0.0779219716520497</v>
      </c>
      <c r="E9624" s="8">
        <f t="shared" si="1"/>
        <v>0.1400470669</v>
      </c>
      <c r="F9624" s="8"/>
    </row>
    <row r="9625">
      <c r="A9625" s="10">
        <v>44843.958333333336</v>
      </c>
      <c r="B9625" s="11">
        <v>359.04</v>
      </c>
      <c r="C9625" s="11">
        <v>334.1842</v>
      </c>
      <c r="D9625" s="11">
        <v>0.0743775438814882</v>
      </c>
      <c r="E9625" s="8">
        <f t="shared" si="1"/>
        <v>0.1411182715</v>
      </c>
      <c r="F9625" s="8"/>
    </row>
    <row r="9626">
      <c r="A9626" s="10">
        <v>44844.0</v>
      </c>
      <c r="B9626" s="11">
        <v>370.73</v>
      </c>
      <c r="C9626" s="11">
        <v>341.05184</v>
      </c>
      <c r="D9626" s="11">
        <v>0.0870194982674774</v>
      </c>
      <c r="E9626" s="8">
        <f t="shared" si="1"/>
        <v>0.1426453024</v>
      </c>
      <c r="F9626" s="8"/>
    </row>
    <row r="9627">
      <c r="A9627" s="10">
        <v>44844.041666666664</v>
      </c>
      <c r="B9627" s="11">
        <v>380.6</v>
      </c>
      <c r="C9627" s="11">
        <v>341.75266</v>
      </c>
      <c r="D9627" s="11">
        <v>0.113670922122449</v>
      </c>
      <c r="E9627" s="8">
        <f t="shared" si="1"/>
        <v>0.1451662381</v>
      </c>
      <c r="F9627" s="8"/>
    </row>
    <row r="9628">
      <c r="A9628" s="10">
        <v>44844.083333333336</v>
      </c>
      <c r="B9628" s="11">
        <v>367.24</v>
      </c>
      <c r="C9628" s="11">
        <v>334.91102</v>
      </c>
      <c r="D9628" s="11">
        <v>0.0965300574463032</v>
      </c>
      <c r="E9628" s="8">
        <f t="shared" si="1"/>
        <v>0.1472261351</v>
      </c>
      <c r="F9628" s="8"/>
    </row>
    <row r="9629">
      <c r="A9629" s="10">
        <v>44844.125</v>
      </c>
      <c r="B9629" s="11">
        <v>359.3</v>
      </c>
      <c r="C9629" s="11">
        <v>322.83226</v>
      </c>
      <c r="D9629" s="11">
        <v>0.112961883053446</v>
      </c>
      <c r="E9629" s="8">
        <f t="shared" si="1"/>
        <v>0.1484827522</v>
      </c>
      <c r="F9629" s="8"/>
    </row>
    <row r="9630">
      <c r="A9630" s="10">
        <v>44844.166666666664</v>
      </c>
      <c r="B9630" s="11">
        <v>341.34</v>
      </c>
      <c r="C9630" s="11">
        <v>309.36335</v>
      </c>
      <c r="D9630" s="11">
        <v>0.103362760973463</v>
      </c>
      <c r="E9630" s="8">
        <f t="shared" si="1"/>
        <v>0.1475519159</v>
      </c>
      <c r="F9630" s="8"/>
    </row>
    <row r="9631">
      <c r="A9631" s="10">
        <v>44844.208333333336</v>
      </c>
      <c r="B9631" s="11">
        <v>336.68</v>
      </c>
      <c r="C9631" s="11">
        <v>297.3507</v>
      </c>
      <c r="D9631" s="11">
        <v>0.132265705108479</v>
      </c>
      <c r="E9631" s="8">
        <f t="shared" si="1"/>
        <v>0.1450736483</v>
      </c>
      <c r="F9631" s="8"/>
    </row>
    <row r="9632">
      <c r="A9632" s="10">
        <v>44844.25</v>
      </c>
      <c r="B9632" s="11">
        <v>336.2</v>
      </c>
      <c r="C9632" s="11">
        <v>288.2269</v>
      </c>
      <c r="D9632" s="11">
        <v>0.166442132916809</v>
      </c>
      <c r="E9632" s="8">
        <f t="shared" si="1"/>
        <v>0.1427117537</v>
      </c>
      <c r="F9632" s="8"/>
    </row>
    <row r="9633">
      <c r="A9633" s="10">
        <v>44844.291666666664</v>
      </c>
      <c r="B9633" s="11">
        <v>320.22</v>
      </c>
      <c r="C9633" s="11">
        <v>281.04547</v>
      </c>
      <c r="D9633" s="11">
        <v>0.139388583633815</v>
      </c>
      <c r="E9633" s="8">
        <f t="shared" si="1"/>
        <v>0.1376871367</v>
      </c>
      <c r="F9633" s="8"/>
    </row>
    <row r="9634">
      <c r="A9634" s="10">
        <v>44844.333333333336</v>
      </c>
      <c r="B9634" s="11">
        <v>316.91</v>
      </c>
      <c r="C9634" s="11">
        <v>276.23574</v>
      </c>
      <c r="D9634" s="11">
        <v>0.147244741031699</v>
      </c>
      <c r="E9634" s="8">
        <f t="shared" si="1"/>
        <v>0.1320454865</v>
      </c>
      <c r="F9634" s="8"/>
    </row>
    <row r="9635">
      <c r="A9635" s="10">
        <v>44844.375</v>
      </c>
      <c r="B9635" s="11">
        <v>317.22</v>
      </c>
      <c r="C9635" s="11">
        <v>275.6173</v>
      </c>
      <c r="D9635" s="11">
        <v>0.150943717974162</v>
      </c>
      <c r="E9635" s="8">
        <f t="shared" si="1"/>
        <v>0.1268759109</v>
      </c>
      <c r="F9635" s="8"/>
    </row>
    <row r="9636">
      <c r="A9636" s="10">
        <v>44844.416666666664</v>
      </c>
      <c r="B9636" s="11">
        <v>323.77</v>
      </c>
      <c r="C9636" s="11">
        <v>280.03399</v>
      </c>
      <c r="D9636" s="11">
        <v>0.156181076447184</v>
      </c>
      <c r="E9636" s="8">
        <f t="shared" si="1"/>
        <v>0.1227626547</v>
      </c>
      <c r="F9636" s="8"/>
    </row>
    <row r="9637">
      <c r="A9637" s="10">
        <v>44844.458333333336</v>
      </c>
      <c r="B9637" s="11">
        <v>324.49</v>
      </c>
      <c r="C9637" s="11">
        <v>288.47341</v>
      </c>
      <c r="D9637" s="11">
        <v>0.124852373742176</v>
      </c>
      <c r="E9637" s="8">
        <f t="shared" si="1"/>
        <v>0.118360183</v>
      </c>
      <c r="F9637" s="8"/>
    </row>
    <row r="9638">
      <c r="A9638" s="10">
        <v>44844.5</v>
      </c>
      <c r="B9638" s="11">
        <v>335.96</v>
      </c>
      <c r="C9638" s="11">
        <v>295.88835</v>
      </c>
      <c r="D9638" s="11">
        <v>0.135428278943729</v>
      </c>
      <c r="E9638" s="8">
        <f t="shared" si="1"/>
        <v>0.1145496143</v>
      </c>
      <c r="F9638" s="8"/>
    </row>
    <row r="9639">
      <c r="A9639" s="10">
        <v>44844.541666666664</v>
      </c>
      <c r="B9639" s="11">
        <v>349.69</v>
      </c>
      <c r="C9639" s="11">
        <v>297.94689</v>
      </c>
      <c r="D9639" s="11">
        <v>0.173665548245863</v>
      </c>
      <c r="E9639" s="8">
        <f t="shared" si="1"/>
        <v>0.1133268648</v>
      </c>
      <c r="F9639" s="8"/>
    </row>
    <row r="9640">
      <c r="A9640" s="10">
        <v>44844.583333333336</v>
      </c>
      <c r="B9640" s="11">
        <v>338.38</v>
      </c>
      <c r="C9640" s="11">
        <v>293.2049</v>
      </c>
      <c r="D9640" s="11">
        <v>0.154073482400873</v>
      </c>
      <c r="E9640" s="8">
        <f t="shared" si="1"/>
        <v>0.1131583887</v>
      </c>
      <c r="F9640" s="8"/>
    </row>
    <row r="9641">
      <c r="A9641" s="10">
        <v>44844.625</v>
      </c>
      <c r="B9641" s="11">
        <v>341.89</v>
      </c>
      <c r="C9641" s="11">
        <v>286.55562</v>
      </c>
      <c r="D9641" s="11">
        <v>0.193101709189999</v>
      </c>
      <c r="E9641" s="8">
        <f t="shared" si="1"/>
        <v>0.1155401283</v>
      </c>
      <c r="F9641" s="8"/>
    </row>
    <row r="9642">
      <c r="A9642" s="10">
        <v>44844.666666666664</v>
      </c>
      <c r="B9642" s="11">
        <v>324.18</v>
      </c>
      <c r="C9642" s="11">
        <v>279.61601</v>
      </c>
      <c r="D9642" s="11">
        <v>0.159375673803513</v>
      </c>
      <c r="E9642" s="8">
        <f t="shared" si="1"/>
        <v>0.1170262759</v>
      </c>
      <c r="F9642" s="8"/>
    </row>
    <row r="9643">
      <c r="A9643" s="10">
        <v>44844.708333333336</v>
      </c>
      <c r="B9643" s="11">
        <v>314.13</v>
      </c>
      <c r="C9643" s="11">
        <v>274.21173</v>
      </c>
      <c r="D9643" s="11">
        <v>0.145574625855721</v>
      </c>
      <c r="E9643" s="8">
        <f t="shared" si="1"/>
        <v>0.11989423</v>
      </c>
      <c r="F9643" s="8"/>
    </row>
    <row r="9644">
      <c r="A9644" s="10">
        <v>44844.75</v>
      </c>
      <c r="B9644" s="11">
        <v>314.39</v>
      </c>
      <c r="C9644" s="11">
        <v>269.96036</v>
      </c>
      <c r="D9644" s="11">
        <v>0.164578384767304</v>
      </c>
      <c r="E9644" s="8">
        <f t="shared" si="1"/>
        <v>0.1246848738</v>
      </c>
      <c r="F9644" s="8"/>
    </row>
    <row r="9645">
      <c r="A9645" s="10">
        <v>44844.791666666664</v>
      </c>
      <c r="B9645" s="11">
        <v>314.69</v>
      </c>
      <c r="C9645" s="11">
        <v>266.17306</v>
      </c>
      <c r="D9645" s="11">
        <v>0.182275922289055</v>
      </c>
      <c r="E9645" s="8">
        <f t="shared" si="1"/>
        <v>0.1300014535</v>
      </c>
      <c r="F9645" s="8"/>
    </row>
    <row r="9646">
      <c r="A9646" s="10">
        <v>44844.833333333336</v>
      </c>
      <c r="B9646" s="11">
        <v>324.57</v>
      </c>
      <c r="C9646" s="11">
        <v>264.06876</v>
      </c>
      <c r="D9646" s="11">
        <v>0.229111690455167</v>
      </c>
      <c r="E9646" s="8">
        <f t="shared" si="1"/>
        <v>0.1367834901</v>
      </c>
      <c r="F9646" s="8"/>
    </row>
    <row r="9647">
      <c r="A9647" s="10">
        <v>44844.875</v>
      </c>
      <c r="B9647" s="11">
        <v>321.92</v>
      </c>
      <c r="C9647" s="11">
        <v>266.34776</v>
      </c>
      <c r="D9647" s="11">
        <v>0.208645419056649</v>
      </c>
      <c r="E9647" s="8">
        <f t="shared" si="1"/>
        <v>0.1428747376</v>
      </c>
      <c r="F9647" s="8"/>
    </row>
    <row r="9648">
      <c r="A9648" s="10">
        <v>44844.916666666664</v>
      </c>
      <c r="B9648" s="11">
        <v>317.31</v>
      </c>
      <c r="C9648" s="11">
        <v>273.89834</v>
      </c>
      <c r="D9648" s="11">
        <v>0.158495520637328</v>
      </c>
      <c r="E9648" s="8">
        <f t="shared" si="1"/>
        <v>0.1462319688</v>
      </c>
      <c r="F9648" s="8"/>
    </row>
    <row r="9649">
      <c r="A9649" s="10">
        <v>44844.958333333336</v>
      </c>
      <c r="B9649" s="11">
        <v>334.24</v>
      </c>
      <c r="C9649" s="11">
        <v>285.15395</v>
      </c>
      <c r="D9649" s="11">
        <v>0.172138769250785</v>
      </c>
      <c r="E9649" s="8">
        <f t="shared" si="1"/>
        <v>0.1503053532</v>
      </c>
      <c r="F9649" s="8"/>
    </row>
    <row r="9650">
      <c r="A9650" s="10">
        <v>44845.0</v>
      </c>
      <c r="B9650" s="11">
        <v>349.82</v>
      </c>
      <c r="C9650" s="11">
        <v>313.0758</v>
      </c>
      <c r="D9650" s="11">
        <v>0.117365187599935</v>
      </c>
      <c r="E9650" s="8">
        <f t="shared" si="1"/>
        <v>0.151569757</v>
      </c>
      <c r="F9650" s="8"/>
    </row>
    <row r="9651">
      <c r="A9651" s="10">
        <v>44845.041666666664</v>
      </c>
      <c r="B9651" s="11">
        <v>355.11</v>
      </c>
      <c r="C9651" s="11">
        <v>315.399</v>
      </c>
      <c r="D9651" s="11">
        <v>0.125907184233304</v>
      </c>
      <c r="E9651" s="8">
        <f t="shared" si="1"/>
        <v>0.1520796012</v>
      </c>
      <c r="F9651" s="8"/>
    </row>
    <row r="9652">
      <c r="A9652" s="10">
        <v>44845.083333333336</v>
      </c>
      <c r="B9652" s="11">
        <v>347.59</v>
      </c>
      <c r="C9652" s="11">
        <v>310.97527</v>
      </c>
      <c r="D9652" s="11">
        <v>0.117741613344366</v>
      </c>
      <c r="E9652" s="8">
        <f t="shared" si="1"/>
        <v>0.152963416</v>
      </c>
      <c r="F9652" s="8"/>
    </row>
    <row r="9653">
      <c r="A9653" s="10">
        <v>44845.125</v>
      </c>
      <c r="B9653" s="11">
        <v>338.3</v>
      </c>
      <c r="C9653" s="11">
        <v>300.93951</v>
      </c>
      <c r="D9653" s="11">
        <v>0.124146178080771</v>
      </c>
      <c r="E9653" s="8">
        <f t="shared" si="1"/>
        <v>0.1534294283</v>
      </c>
      <c r="F9653" s="8"/>
    </row>
    <row r="9654">
      <c r="A9654" s="10">
        <v>44845.166666666664</v>
      </c>
      <c r="B9654" s="11">
        <v>316.62</v>
      </c>
      <c r="C9654" s="11">
        <v>289.08481</v>
      </c>
      <c r="D9654" s="11">
        <v>0.0952495221039113</v>
      </c>
      <c r="E9654" s="8">
        <f t="shared" si="1"/>
        <v>0.1530913767</v>
      </c>
      <c r="F9654" s="8"/>
    </row>
    <row r="9655">
      <c r="A9655" s="10">
        <v>44845.208333333336</v>
      </c>
      <c r="B9655" s="11">
        <v>305.28</v>
      </c>
      <c r="C9655" s="11">
        <v>278.58542</v>
      </c>
      <c r="D9655" s="11">
        <v>0.0958218847203129</v>
      </c>
      <c r="E9655" s="8">
        <f t="shared" si="1"/>
        <v>0.1515728842</v>
      </c>
      <c r="F9655" s="8"/>
    </row>
    <row r="9656">
      <c r="A9656" s="10">
        <v>44845.25</v>
      </c>
      <c r="B9656" s="11">
        <v>295.2</v>
      </c>
      <c r="C9656" s="11">
        <v>270.55278</v>
      </c>
      <c r="D9656" s="11">
        <v>0.0910994889795625</v>
      </c>
      <c r="E9656" s="8">
        <f t="shared" si="1"/>
        <v>0.1484336074</v>
      </c>
      <c r="F9656" s="8"/>
    </row>
    <row r="9657">
      <c r="A9657" s="10">
        <v>44845.291666666664</v>
      </c>
      <c r="B9657" s="11">
        <v>290.48</v>
      </c>
      <c r="C9657" s="11">
        <v>263.90405</v>
      </c>
      <c r="D9657" s="11">
        <v>0.100703077501084</v>
      </c>
      <c r="E9657" s="8">
        <f t="shared" si="1"/>
        <v>0.1468217113</v>
      </c>
      <c r="F9657" s="8"/>
    </row>
    <row r="9658">
      <c r="A9658" s="10">
        <v>44845.333333333336</v>
      </c>
      <c r="B9658" s="11">
        <v>292.6</v>
      </c>
      <c r="C9658" s="11">
        <v>259.43794</v>
      </c>
      <c r="D9658" s="11">
        <v>0.127822707812126</v>
      </c>
      <c r="E9658" s="8">
        <f t="shared" si="1"/>
        <v>0.1460124599</v>
      </c>
      <c r="F9658" s="8"/>
    </row>
    <row r="9659">
      <c r="A9659" s="10">
        <v>44845.375</v>
      </c>
      <c r="B9659" s="11">
        <v>294.28</v>
      </c>
      <c r="C9659" s="11">
        <v>259.02711</v>
      </c>
      <c r="D9659" s="11">
        <v>0.136097298850301</v>
      </c>
      <c r="E9659" s="8">
        <f t="shared" si="1"/>
        <v>0.1453938591</v>
      </c>
      <c r="F9659" s="8"/>
    </row>
    <row r="9660">
      <c r="A9660" s="10">
        <v>44845.416666666664</v>
      </c>
      <c r="B9660" s="11">
        <v>291.91</v>
      </c>
      <c r="C9660" s="11">
        <v>262.76884</v>
      </c>
      <c r="D9660" s="11">
        <v>0.110900363985318</v>
      </c>
      <c r="E9660" s="8">
        <f t="shared" si="1"/>
        <v>0.1435071627</v>
      </c>
      <c r="F9660" s="8"/>
    </row>
    <row r="9661">
      <c r="A9661" s="10">
        <v>44845.458333333336</v>
      </c>
      <c r="B9661" s="11">
        <v>288.26</v>
      </c>
      <c r="C9661" s="11">
        <v>269.89638</v>
      </c>
      <c r="D9661" s="11">
        <v>0.0680395194629878</v>
      </c>
      <c r="E9661" s="8">
        <f t="shared" si="1"/>
        <v>0.1411399605</v>
      </c>
      <c r="F9661" s="8"/>
    </row>
    <row r="9662">
      <c r="A9662" s="10">
        <v>44845.5</v>
      </c>
      <c r="B9662" s="11">
        <v>283.2</v>
      </c>
      <c r="C9662" s="11">
        <v>276.80724</v>
      </c>
      <c r="D9662" s="11">
        <v>0.0230946271492032</v>
      </c>
      <c r="E9662" s="8">
        <f t="shared" si="1"/>
        <v>0.1364593917</v>
      </c>
      <c r="F9662" s="8"/>
    </row>
    <row r="9663">
      <c r="A9663" s="10">
        <v>44845.541666666664</v>
      </c>
      <c r="B9663" s="11">
        <v>285.76</v>
      </c>
      <c r="C9663" s="11">
        <v>280.31696</v>
      </c>
      <c r="D9663" s="11">
        <v>0.0194174480202696</v>
      </c>
      <c r="E9663" s="8">
        <f t="shared" si="1"/>
        <v>0.1300323875</v>
      </c>
      <c r="F9663" s="8"/>
    </row>
    <row r="9664">
      <c r="A9664" s="10">
        <v>44845.583333333336</v>
      </c>
      <c r="B9664" s="11">
        <v>275.4</v>
      </c>
      <c r="C9664" s="11">
        <v>278.68522</v>
      </c>
      <c r="D9664" s="11">
        <v>0.0117882821342302</v>
      </c>
      <c r="E9664" s="8">
        <f t="shared" si="1"/>
        <v>0.1241038375</v>
      </c>
      <c r="F9664" s="8"/>
    </row>
    <row r="9665">
      <c r="A9665" s="10">
        <v>44845.625</v>
      </c>
      <c r="B9665" s="11">
        <v>264.83</v>
      </c>
      <c r="C9665" s="11">
        <v>275.46406</v>
      </c>
      <c r="D9665" s="11">
        <v>0.0386041649135645</v>
      </c>
      <c r="E9665" s="8">
        <f t="shared" si="1"/>
        <v>0.1176664398</v>
      </c>
      <c r="F9665" s="8"/>
    </row>
    <row r="9666">
      <c r="A9666" s="10">
        <v>44845.666666666664</v>
      </c>
      <c r="B9666" s="11">
        <v>240.25</v>
      </c>
      <c r="C9666" s="11">
        <v>271.93573</v>
      </c>
      <c r="D9666" s="11">
        <v>0.116519186353334</v>
      </c>
      <c r="E9666" s="8">
        <f t="shared" si="1"/>
        <v>0.1158807528</v>
      </c>
      <c r="F9666" s="8"/>
    </row>
    <row r="9667">
      <c r="A9667" s="10">
        <v>44845.708333333336</v>
      </c>
      <c r="B9667" s="11">
        <v>238.09</v>
      </c>
      <c r="C9667" s="11">
        <v>269.59865</v>
      </c>
      <c r="D9667" s="11">
        <v>0.116872432410177</v>
      </c>
      <c r="E9667" s="8">
        <f t="shared" si="1"/>
        <v>0.1146848281</v>
      </c>
      <c r="F9667" s="8"/>
    </row>
    <row r="9668">
      <c r="A9668" s="10">
        <v>44845.75</v>
      </c>
      <c r="B9668" s="11">
        <v>243.44</v>
      </c>
      <c r="C9668" s="11">
        <v>267.96584</v>
      </c>
      <c r="D9668" s="11">
        <v>0.0915259945073596</v>
      </c>
      <c r="E9668" s="8">
        <f t="shared" si="1"/>
        <v>0.1116409785</v>
      </c>
      <c r="F9668" s="8"/>
    </row>
    <row r="9669">
      <c r="A9669" s="10">
        <v>44845.791666666664</v>
      </c>
      <c r="B9669" s="11">
        <v>248.18</v>
      </c>
      <c r="C9669" s="11">
        <v>266.36696</v>
      </c>
      <c r="D9669" s="11">
        <v>0.068277837461523</v>
      </c>
      <c r="E9669" s="8">
        <f t="shared" si="1"/>
        <v>0.1068910583</v>
      </c>
      <c r="F9669" s="8"/>
    </row>
    <row r="9670">
      <c r="A9670" s="10">
        <v>44845.833333333336</v>
      </c>
      <c r="B9670" s="11">
        <v>251.1</v>
      </c>
      <c r="C9670" s="11">
        <v>265.40366</v>
      </c>
      <c r="D9670" s="11">
        <v>0.0538939817182626</v>
      </c>
      <c r="E9670" s="8">
        <f t="shared" si="1"/>
        <v>0.09959032043</v>
      </c>
      <c r="F9670" s="8"/>
    </row>
    <row r="9671">
      <c r="A9671" s="10">
        <v>44845.875</v>
      </c>
      <c r="B9671" s="11">
        <v>253.83</v>
      </c>
      <c r="C9671" s="11">
        <v>267.26207</v>
      </c>
      <c r="D9671" s="11">
        <v>0.0502580482146231</v>
      </c>
      <c r="E9671" s="8">
        <f t="shared" si="1"/>
        <v>0.09299084664</v>
      </c>
      <c r="F9671" s="8"/>
    </row>
    <row r="9672">
      <c r="A9672" s="10">
        <v>44845.916666666664</v>
      </c>
      <c r="B9672" s="11">
        <v>257.44</v>
      </c>
      <c r="C9672" s="11">
        <v>272.76557</v>
      </c>
      <c r="D9672" s="11">
        <v>0.056185866859956</v>
      </c>
      <c r="E9672" s="8">
        <f t="shared" si="1"/>
        <v>0.0887279444</v>
      </c>
      <c r="F9672" s="8"/>
    </row>
    <row r="9673">
      <c r="A9673" s="10">
        <v>44845.958333333336</v>
      </c>
      <c r="B9673" s="11">
        <v>264.32</v>
      </c>
      <c r="C9673" s="11">
        <v>281.38373</v>
      </c>
      <c r="D9673" s="11">
        <v>0.0606422055745725</v>
      </c>
      <c r="E9673" s="8">
        <f t="shared" si="1"/>
        <v>0.08408225425</v>
      </c>
      <c r="F9673" s="8"/>
    </row>
    <row r="9674">
      <c r="A9674" s="10">
        <v>44846.0</v>
      </c>
      <c r="B9674" s="11">
        <v>298.69</v>
      </c>
      <c r="C9674" s="11">
        <v>314.05368</v>
      </c>
      <c r="D9674" s="11">
        <v>0.0489205539638955</v>
      </c>
      <c r="E9674" s="8">
        <f t="shared" si="1"/>
        <v>0.08123039451</v>
      </c>
      <c r="F9674" s="8"/>
    </row>
    <row r="9675">
      <c r="A9675" s="10">
        <v>44846.041666666664</v>
      </c>
      <c r="B9675" s="11">
        <v>320.33</v>
      </c>
      <c r="C9675" s="11">
        <v>313.93461</v>
      </c>
      <c r="D9675" s="11">
        <v>0.0203717264560284</v>
      </c>
      <c r="E9675" s="8">
        <f t="shared" si="1"/>
        <v>0.07683308377</v>
      </c>
      <c r="F9675" s="8"/>
    </row>
    <row r="9676">
      <c r="A9676" s="10">
        <v>44846.083333333336</v>
      </c>
      <c r="B9676" s="11">
        <v>291.28</v>
      </c>
      <c r="C9676" s="11">
        <v>308.59362</v>
      </c>
      <c r="D9676" s="11">
        <v>0.0561049188249582</v>
      </c>
      <c r="E9676" s="8">
        <f t="shared" si="1"/>
        <v>0.07426488817</v>
      </c>
      <c r="F9676" s="8"/>
    </row>
    <row r="9677">
      <c r="A9677" s="10">
        <v>44846.125</v>
      </c>
      <c r="B9677" s="11">
        <v>266.6</v>
      </c>
      <c r="C9677" s="11">
        <v>298.14011</v>
      </c>
      <c r="D9677" s="11">
        <v>0.105789556460551</v>
      </c>
      <c r="E9677" s="8">
        <f t="shared" si="1"/>
        <v>0.07350002893</v>
      </c>
      <c r="F9677" s="8"/>
    </row>
    <row r="9678">
      <c r="A9678" s="10">
        <v>44846.166666666664</v>
      </c>
      <c r="B9678" s="11">
        <v>252.3</v>
      </c>
      <c r="C9678" s="11">
        <v>285.14633</v>
      </c>
      <c r="D9678" s="11">
        <v>0.11519113712598</v>
      </c>
      <c r="E9678" s="8">
        <f t="shared" si="1"/>
        <v>0.07433092956</v>
      </c>
      <c r="F9678" s="8"/>
    </row>
    <row r="9679">
      <c r="A9679" s="10">
        <v>44846.208333333336</v>
      </c>
      <c r="B9679" s="11">
        <v>244.01</v>
      </c>
      <c r="C9679" s="11">
        <v>272.49171</v>
      </c>
      <c r="D9679" s="11">
        <v>0.104523216504458</v>
      </c>
      <c r="E9679" s="8">
        <f t="shared" si="1"/>
        <v>0.07469348505</v>
      </c>
      <c r="F9679" s="8"/>
    </row>
    <row r="9680">
      <c r="A9680" s="10">
        <v>44846.25</v>
      </c>
      <c r="B9680" s="11">
        <v>234.07</v>
      </c>
      <c r="C9680" s="11">
        <v>262.76252</v>
      </c>
      <c r="D9680" s="11">
        <v>0.109195634141429</v>
      </c>
      <c r="E9680" s="8">
        <f t="shared" si="1"/>
        <v>0.0754474911</v>
      </c>
      <c r="F9680" s="8"/>
    </row>
    <row r="9681">
      <c r="A9681" s="10">
        <v>44846.291666666664</v>
      </c>
      <c r="B9681" s="11">
        <v>227.56</v>
      </c>
      <c r="C9681" s="11">
        <v>256.95045</v>
      </c>
      <c r="D9681" s="11">
        <v>0.114381780611787</v>
      </c>
      <c r="E9681" s="8">
        <f t="shared" si="1"/>
        <v>0.07601743706</v>
      </c>
      <c r="F9681" s="8"/>
    </row>
    <row r="9682">
      <c r="A9682" s="10">
        <v>44846.333333333336</v>
      </c>
      <c r="B9682" s="11">
        <v>228.48</v>
      </c>
      <c r="C9682" s="11">
        <v>254.90885</v>
      </c>
      <c r="D9682" s="11">
        <v>0.103679609397633</v>
      </c>
      <c r="E9682" s="8">
        <f t="shared" si="1"/>
        <v>0.07501147463</v>
      </c>
      <c r="F9682" s="8"/>
    </row>
    <row r="9683">
      <c r="A9683" s="10">
        <v>44846.375</v>
      </c>
      <c r="B9683" s="11">
        <v>227.99</v>
      </c>
      <c r="C9683" s="11">
        <v>256.27955</v>
      </c>
      <c r="D9683" s="11">
        <v>0.110385514567978</v>
      </c>
      <c r="E9683" s="8">
        <f t="shared" si="1"/>
        <v>0.07394015028</v>
      </c>
      <c r="F9683" s="8"/>
    </row>
    <row r="9684">
      <c r="A9684" s="10">
        <v>44846.416666666664</v>
      </c>
      <c r="B9684" s="11">
        <v>232.39</v>
      </c>
      <c r="C9684" s="11">
        <v>260.56602</v>
      </c>
      <c r="D9684" s="11">
        <v>0.10813390019159</v>
      </c>
      <c r="E9684" s="8">
        <f t="shared" si="1"/>
        <v>0.07382488096</v>
      </c>
      <c r="F9684" s="8"/>
    </row>
    <row r="9685">
      <c r="A9685" s="10">
        <v>44846.458333333336</v>
      </c>
      <c r="B9685" s="11">
        <v>242.43</v>
      </c>
      <c r="C9685" s="11">
        <v>267.50413</v>
      </c>
      <c r="D9685" s="11">
        <v>0.0937336182435761</v>
      </c>
      <c r="E9685" s="8">
        <f t="shared" si="1"/>
        <v>0.07489546841</v>
      </c>
      <c r="F9685" s="8"/>
    </row>
    <row r="9686">
      <c r="A9686" s="10">
        <v>44846.5</v>
      </c>
      <c r="B9686" s="11">
        <v>256.15</v>
      </c>
      <c r="C9686" s="11">
        <v>274.94748</v>
      </c>
      <c r="D9686" s="11">
        <v>0.0683675296823961</v>
      </c>
      <c r="E9686" s="8">
        <f t="shared" si="1"/>
        <v>0.07678183935</v>
      </c>
      <c r="F9686" s="8"/>
    </row>
    <row r="9687">
      <c r="A9687" s="10">
        <v>44846.541666666664</v>
      </c>
      <c r="B9687" s="11">
        <v>268.19</v>
      </c>
      <c r="C9687" s="11">
        <v>280.73119</v>
      </c>
      <c r="D9687" s="11">
        <v>0.0446733047368196</v>
      </c>
      <c r="E9687" s="8">
        <f t="shared" si="1"/>
        <v>0.07783416671</v>
      </c>
      <c r="F9687" s="8"/>
    </row>
    <row r="9688">
      <c r="A9688" s="10">
        <v>44846.583333333336</v>
      </c>
      <c r="B9688" s="11">
        <v>270.66</v>
      </c>
      <c r="C9688" s="11">
        <v>284.18121</v>
      </c>
      <c r="D9688" s="11">
        <v>0.0475795356068756</v>
      </c>
      <c r="E9688" s="8">
        <f t="shared" si="1"/>
        <v>0.07932546894</v>
      </c>
      <c r="F9688" s="8"/>
    </row>
    <row r="9689">
      <c r="A9689" s="10">
        <v>44846.625</v>
      </c>
      <c r="B9689" s="11">
        <v>265.65</v>
      </c>
      <c r="C9689" s="11">
        <v>288.06192</v>
      </c>
      <c r="D9689" s="11">
        <v>0.0778024391422511</v>
      </c>
      <c r="E9689" s="8">
        <f t="shared" si="1"/>
        <v>0.08095873036</v>
      </c>
      <c r="F9689" s="8"/>
    </row>
    <row r="9690">
      <c r="A9690" s="10">
        <v>44846.666666666664</v>
      </c>
      <c r="B9690" s="11">
        <v>266.39</v>
      </c>
      <c r="C9690" s="11">
        <v>292.25302</v>
      </c>
      <c r="D9690" s="11">
        <v>0.0884953045138763</v>
      </c>
      <c r="E9690" s="8">
        <f t="shared" si="1"/>
        <v>0.07979106862</v>
      </c>
      <c r="F9690" s="8"/>
    </row>
    <row r="9691">
      <c r="A9691" s="10">
        <v>44846.708333333336</v>
      </c>
      <c r="B9691" s="11">
        <v>283.5</v>
      </c>
      <c r="C9691" s="11">
        <v>297.69363</v>
      </c>
      <c r="D9691" s="11">
        <v>0.0476786486832116</v>
      </c>
      <c r="E9691" s="8">
        <f t="shared" si="1"/>
        <v>0.0769079943</v>
      </c>
      <c r="F9691" s="8"/>
    </row>
    <row r="9692">
      <c r="A9692" s="10">
        <v>44846.75</v>
      </c>
      <c r="B9692" s="11">
        <v>302.27</v>
      </c>
      <c r="C9692" s="11">
        <v>303.34821</v>
      </c>
      <c r="D9692" s="11">
        <v>0.00355436414145978</v>
      </c>
      <c r="E9692" s="8">
        <f t="shared" si="1"/>
        <v>0.0732425097</v>
      </c>
      <c r="F9692" s="8"/>
    </row>
    <row r="9693">
      <c r="A9693" s="10">
        <v>44846.791666666664</v>
      </c>
      <c r="B9693" s="11">
        <v>322.53</v>
      </c>
      <c r="C9693" s="11">
        <v>308.93262</v>
      </c>
      <c r="D9693" s="11">
        <v>0.044014063649219</v>
      </c>
      <c r="E9693" s="8">
        <f t="shared" si="1"/>
        <v>0.07223151913</v>
      </c>
      <c r="F9693" s="8"/>
    </row>
    <row r="9694">
      <c r="A9694" s="10">
        <v>44846.833333333336</v>
      </c>
      <c r="B9694" s="11">
        <v>329.81</v>
      </c>
      <c r="C9694" s="11">
        <v>314.61537</v>
      </c>
      <c r="D9694" s="11">
        <v>0.0482958922191246</v>
      </c>
      <c r="E9694" s="8">
        <f t="shared" si="1"/>
        <v>0.0719982654</v>
      </c>
      <c r="F9694" s="8"/>
    </row>
    <row r="9695">
      <c r="A9695" s="10">
        <v>44846.875</v>
      </c>
      <c r="B9695" s="11">
        <v>331.01</v>
      </c>
      <c r="C9695" s="11">
        <v>320.85273</v>
      </c>
      <c r="D9695" s="11">
        <v>0.0316571094782331</v>
      </c>
      <c r="E9695" s="8">
        <f t="shared" si="1"/>
        <v>0.07122322628</v>
      </c>
      <c r="F9695" s="8"/>
    </row>
    <row r="9696">
      <c r="A9696" s="10">
        <v>44846.916666666664</v>
      </c>
      <c r="B9696" s="11">
        <v>333.71</v>
      </c>
      <c r="C9696" s="11">
        <v>327.12683</v>
      </c>
      <c r="D9696" s="11">
        <v>0.0201242129849147</v>
      </c>
      <c r="E9696" s="8">
        <f t="shared" si="1"/>
        <v>0.06972065737</v>
      </c>
      <c r="F9696" s="8"/>
    </row>
    <row r="9697">
      <c r="A9697" s="10">
        <v>44846.958333333336</v>
      </c>
      <c r="B9697" s="11">
        <v>344.33</v>
      </c>
      <c r="C9697" s="11">
        <v>332.68668</v>
      </c>
      <c r="D9697" s="11">
        <v>0.0349978544376948</v>
      </c>
      <c r="E9697" s="8">
        <f t="shared" si="1"/>
        <v>0.06865214274</v>
      </c>
      <c r="F9697" s="8"/>
    </row>
    <row r="9698">
      <c r="A9698" s="10">
        <v>44844.0</v>
      </c>
      <c r="B9698" s="11">
        <v>370.73</v>
      </c>
      <c r="C9698" s="11">
        <v>365.00456</v>
      </c>
      <c r="D9698" s="11">
        <v>0.0156859410194765</v>
      </c>
      <c r="E9698" s="8">
        <f t="shared" si="1"/>
        <v>0.0672673672</v>
      </c>
      <c r="F9698" s="8"/>
    </row>
    <row r="9699">
      <c r="A9699" s="10">
        <v>44844.041666666664</v>
      </c>
      <c r="B9699" s="11">
        <v>380.6</v>
      </c>
      <c r="C9699" s="11">
        <v>367.69697</v>
      </c>
      <c r="D9699" s="11">
        <v>0.0350914776371423</v>
      </c>
      <c r="E9699" s="8">
        <f t="shared" si="1"/>
        <v>0.06788069017</v>
      </c>
      <c r="F9699" s="8"/>
    </row>
    <row r="9700">
      <c r="A9700" s="10">
        <v>44844.083333333336</v>
      </c>
      <c r="B9700" s="11">
        <v>367.24</v>
      </c>
      <c r="C9700" s="11">
        <v>364.37731</v>
      </c>
      <c r="D9700" s="11">
        <v>0.00785638930151821</v>
      </c>
      <c r="E9700" s="8">
        <f t="shared" si="1"/>
        <v>0.06587033477</v>
      </c>
      <c r="F9700" s="8"/>
    </row>
    <row r="9701">
      <c r="A9701" s="10">
        <v>44844.125</v>
      </c>
      <c r="B9701" s="11">
        <v>359.3</v>
      </c>
      <c r="C9701" s="11">
        <v>356.29589</v>
      </c>
      <c r="D9701" s="11">
        <v>0.00843150337771234</v>
      </c>
      <c r="E9701" s="8">
        <f t="shared" si="1"/>
        <v>0.06181374922</v>
      </c>
      <c r="F9701" s="8"/>
    </row>
    <row r="9702">
      <c r="A9702" s="10">
        <v>44844.166666666664</v>
      </c>
      <c r="B9702" s="11">
        <v>341.34</v>
      </c>
      <c r="C9702" s="11">
        <v>347.21483</v>
      </c>
      <c r="D9702" s="11">
        <v>0.0169198706172775</v>
      </c>
      <c r="E9702" s="8">
        <f t="shared" si="1"/>
        <v>0.05771911312</v>
      </c>
      <c r="F9702" s="8"/>
    </row>
    <row r="9703">
      <c r="A9703" s="10">
        <v>44844.208333333336</v>
      </c>
      <c r="B9703" s="11">
        <v>336.68</v>
      </c>
      <c r="C9703" s="11">
        <v>338.81707</v>
      </c>
      <c r="D9703" s="11">
        <v>0.00630744489939658</v>
      </c>
      <c r="E9703" s="8">
        <f t="shared" si="1"/>
        <v>0.0536267893</v>
      </c>
      <c r="F9703" s="8"/>
    </row>
    <row r="9704">
      <c r="A9704" s="10">
        <v>44844.25</v>
      </c>
      <c r="B9704" s="11">
        <v>336.2</v>
      </c>
      <c r="C9704" s="11">
        <v>330.95565</v>
      </c>
      <c r="D9704" s="11">
        <v>0.0158460808872729</v>
      </c>
      <c r="E9704" s="8">
        <f t="shared" si="1"/>
        <v>0.04973722458</v>
      </c>
      <c r="F9704" s="8"/>
    </row>
    <row r="9705">
      <c r="A9705" s="10">
        <v>44844.291666666664</v>
      </c>
      <c r="B9705" s="11">
        <v>320.22</v>
      </c>
      <c r="C9705" s="11">
        <v>322.43009</v>
      </c>
      <c r="D9705" s="11">
        <v>0.00685447812888672</v>
      </c>
      <c r="E9705" s="8">
        <f t="shared" si="1"/>
        <v>0.04525692031</v>
      </c>
      <c r="F9705" s="8"/>
    </row>
    <row r="9706">
      <c r="A9706" s="10">
        <v>44844.333333333336</v>
      </c>
      <c r="B9706" s="11">
        <v>316.91</v>
      </c>
      <c r="C9706" s="11">
        <v>315.03675</v>
      </c>
      <c r="D9706" s="11">
        <v>0.00594613168146269</v>
      </c>
      <c r="E9706" s="8">
        <f t="shared" si="1"/>
        <v>0.04118469208</v>
      </c>
      <c r="F9706" s="8"/>
    </row>
    <row r="9707">
      <c r="A9707" s="10">
        <v>44844.375</v>
      </c>
      <c r="B9707" s="11">
        <v>317.22</v>
      </c>
      <c r="C9707" s="11">
        <v>311.69503</v>
      </c>
      <c r="D9707" s="11">
        <v>0.0177255633495344</v>
      </c>
      <c r="E9707" s="8">
        <f t="shared" si="1"/>
        <v>0.03732386078</v>
      </c>
      <c r="F9707" s="8"/>
    </row>
    <row r="9708">
      <c r="A9708" s="10">
        <v>44844.416666666664</v>
      </c>
      <c r="B9708" s="11">
        <v>323.77</v>
      </c>
      <c r="C9708" s="11">
        <v>313.2053</v>
      </c>
      <c r="D9708" s="11">
        <v>0.0337309106838229</v>
      </c>
      <c r="E9708" s="8">
        <f t="shared" si="1"/>
        <v>0.03422373621</v>
      </c>
      <c r="F9708" s="8"/>
    </row>
    <row r="9709">
      <c r="A9709" s="10">
        <v>44844.458333333336</v>
      </c>
      <c r="B9709" s="11">
        <v>324.49</v>
      </c>
      <c r="C9709" s="11">
        <v>318.02917</v>
      </c>
      <c r="D9709" s="11">
        <v>0.0203152119662482</v>
      </c>
      <c r="E9709" s="8">
        <f t="shared" si="1"/>
        <v>0.03116463595</v>
      </c>
      <c r="F9709" s="8"/>
    </row>
    <row r="9710">
      <c r="A9710" s="10">
        <v>44844.5</v>
      </c>
      <c r="B9710" s="11">
        <v>335.96</v>
      </c>
      <c r="C9710" s="11">
        <v>321.08249</v>
      </c>
      <c r="D9710" s="11">
        <v>0.0463354759706764</v>
      </c>
      <c r="E9710" s="8">
        <f t="shared" si="1"/>
        <v>0.03024663371</v>
      </c>
      <c r="F9710" s="8"/>
    </row>
    <row r="9711">
      <c r="A9711" s="10">
        <v>44844.541666666664</v>
      </c>
      <c r="B9711" s="11">
        <v>349.69</v>
      </c>
      <c r="C9711" s="11">
        <v>319.21258</v>
      </c>
      <c r="D9711" s="11">
        <v>0.095476876255942</v>
      </c>
      <c r="E9711" s="8">
        <f t="shared" si="1"/>
        <v>0.03236344919</v>
      </c>
      <c r="F9711" s="8"/>
    </row>
    <row r="9712">
      <c r="A9712" s="10">
        <v>44844.583333333336</v>
      </c>
      <c r="B9712" s="11">
        <v>338.38</v>
      </c>
      <c r="C9712" s="11">
        <v>311.36583</v>
      </c>
      <c r="D9712" s="11">
        <v>0.0867602267082421</v>
      </c>
      <c r="E9712" s="8">
        <f t="shared" si="1"/>
        <v>0.03399597799</v>
      </c>
      <c r="F9712" s="8"/>
    </row>
    <row r="9713">
      <c r="A9713" s="10">
        <v>44844.625</v>
      </c>
      <c r="B9713" s="11">
        <v>341.89</v>
      </c>
      <c r="C9713" s="11">
        <v>302.95457</v>
      </c>
      <c r="D9713" s="11">
        <v>0.128519038349545</v>
      </c>
      <c r="E9713" s="8">
        <f t="shared" si="1"/>
        <v>0.03610916962</v>
      </c>
      <c r="F9713" s="8"/>
    </row>
    <row r="9714">
      <c r="A9714" s="10">
        <v>44844.666666666664</v>
      </c>
      <c r="B9714" s="11">
        <v>324.18</v>
      </c>
      <c r="C9714" s="11">
        <v>296.12612</v>
      </c>
      <c r="D9714" s="11">
        <v>0.0947362562951217</v>
      </c>
      <c r="E9714" s="8">
        <f t="shared" si="1"/>
        <v>0.03636920928</v>
      </c>
      <c r="F9714" s="8"/>
    </row>
    <row r="9715">
      <c r="A9715" s="10">
        <v>44844.708333333336</v>
      </c>
      <c r="B9715" s="11">
        <v>314.13</v>
      </c>
      <c r="C9715" s="11">
        <v>291.76101</v>
      </c>
      <c r="D9715" s="11">
        <v>0.0766688804648708</v>
      </c>
      <c r="E9715" s="8">
        <f t="shared" si="1"/>
        <v>0.0375771356</v>
      </c>
      <c r="F9715" s="8"/>
    </row>
    <row r="9716">
      <c r="A9716" s="10">
        <v>44844.75</v>
      </c>
      <c r="B9716" s="11">
        <v>314.39</v>
      </c>
      <c r="C9716" s="11">
        <v>288.20672</v>
      </c>
      <c r="D9716" s="11">
        <v>0.0908489573039794</v>
      </c>
      <c r="E9716" s="8">
        <f t="shared" si="1"/>
        <v>0.04121441032</v>
      </c>
      <c r="F9716" s="8"/>
    </row>
    <row r="9717">
      <c r="A9717" s="10">
        <v>44844.791666666664</v>
      </c>
      <c r="B9717" s="11">
        <v>314.69</v>
      </c>
      <c r="C9717" s="11">
        <v>285.17488</v>
      </c>
      <c r="D9717" s="11">
        <v>0.103498316541765</v>
      </c>
      <c r="E9717" s="8">
        <f t="shared" si="1"/>
        <v>0.04369292086</v>
      </c>
      <c r="F9717" s="8"/>
    </row>
    <row r="9718">
      <c r="A9718" s="10">
        <v>44844.833333333336</v>
      </c>
      <c r="B9718" s="11">
        <v>324.57</v>
      </c>
      <c r="C9718" s="11">
        <v>283.93522</v>
      </c>
      <c r="D9718" s="11">
        <v>0.143112855108288</v>
      </c>
      <c r="E9718" s="8">
        <f t="shared" si="1"/>
        <v>0.04764362764</v>
      </c>
      <c r="F9718" s="8"/>
    </row>
    <row r="9719">
      <c r="A9719" s="10">
        <v>44844.875</v>
      </c>
      <c r="B9719" s="11">
        <v>321.92</v>
      </c>
      <c r="C9719" s="11">
        <v>286.88614</v>
      </c>
      <c r="D9719" s="11">
        <v>0.122117645697348</v>
      </c>
      <c r="E9719" s="8">
        <f t="shared" si="1"/>
        <v>0.05141281665</v>
      </c>
      <c r="F9719" s="8"/>
    </row>
    <row r="9720">
      <c r="A9720" s="10">
        <v>44844.916666666664</v>
      </c>
      <c r="B9720" s="11">
        <v>317.31</v>
      </c>
      <c r="C9720" s="11">
        <v>294.20951</v>
      </c>
      <c r="D9720" s="11">
        <v>0.0785171424268371</v>
      </c>
      <c r="E9720" s="8">
        <f t="shared" si="1"/>
        <v>0.05384585538</v>
      </c>
      <c r="F9720" s="8"/>
    </row>
    <row r="9721">
      <c r="A9721" s="10">
        <v>44844.958333333336</v>
      </c>
      <c r="B9721" s="11">
        <v>334.24</v>
      </c>
      <c r="C9721" s="11">
        <v>304.00421</v>
      </c>
      <c r="D9721" s="11">
        <v>0.0994584581575367</v>
      </c>
      <c r="E9721" s="8">
        <f t="shared" si="1"/>
        <v>0.05653171387</v>
      </c>
      <c r="F9721" s="8"/>
    </row>
    <row r="9722">
      <c r="A9722" s="10">
        <v>44845.0</v>
      </c>
      <c r="B9722" s="11">
        <v>349.82</v>
      </c>
      <c r="C9722" s="11">
        <v>331.91932</v>
      </c>
      <c r="D9722" s="11">
        <v>0.0539308166815958</v>
      </c>
      <c r="E9722" s="8">
        <f t="shared" si="1"/>
        <v>0.05812525035</v>
      </c>
      <c r="F9722" s="8"/>
    </row>
    <row r="9723">
      <c r="A9723" s="10">
        <v>44845.041666666664</v>
      </c>
      <c r="B9723" s="11">
        <v>355.11</v>
      </c>
      <c r="C9723" s="11">
        <v>333.84315</v>
      </c>
      <c r="D9723" s="11">
        <v>0.0637031192642414</v>
      </c>
      <c r="E9723" s="8">
        <f t="shared" si="1"/>
        <v>0.05931740209</v>
      </c>
      <c r="F9723" s="8"/>
    </row>
    <row r="9724">
      <c r="A9724" s="10">
        <v>44845.083333333336</v>
      </c>
      <c r="B9724" s="11">
        <v>347.59</v>
      </c>
      <c r="C9724" s="11">
        <v>328.79823</v>
      </c>
      <c r="D9724" s="11">
        <v>0.0571528928242709</v>
      </c>
      <c r="E9724" s="8">
        <f t="shared" si="1"/>
        <v>0.06137142307</v>
      </c>
      <c r="F9724" s="8"/>
    </row>
    <row r="9725">
      <c r="A9725" s="10">
        <v>44845.125</v>
      </c>
      <c r="B9725" s="11">
        <v>338.3</v>
      </c>
      <c r="C9725" s="11">
        <v>318.05335</v>
      </c>
      <c r="D9725" s="11">
        <v>0.0636580309561272</v>
      </c>
      <c r="E9725" s="8">
        <f t="shared" si="1"/>
        <v>0.06367252838</v>
      </c>
      <c r="F9725" s="8"/>
    </row>
    <row r="9726">
      <c r="A9726" s="10">
        <v>44845.166666666664</v>
      </c>
      <c r="B9726" s="11">
        <v>316.62</v>
      </c>
      <c r="C9726" s="11">
        <v>306.16434</v>
      </c>
      <c r="D9726" s="11">
        <v>0.0341504827113439</v>
      </c>
      <c r="E9726" s="8">
        <f t="shared" si="1"/>
        <v>0.06439047055</v>
      </c>
      <c r="F9726" s="8"/>
    </row>
    <row r="9727">
      <c r="A9727" s="10">
        <v>44845.208333333336</v>
      </c>
      <c r="B9727" s="11">
        <v>305.28</v>
      </c>
      <c r="C9727" s="11">
        <v>295.91554</v>
      </c>
      <c r="D9727" s="11">
        <v>0.0316457189101996</v>
      </c>
      <c r="E9727" s="8">
        <f t="shared" si="1"/>
        <v>0.06544623197</v>
      </c>
      <c r="F9727" s="8"/>
    </row>
    <row r="9728">
      <c r="A9728" s="10">
        <v>44845.25</v>
      </c>
      <c r="B9728" s="11">
        <v>295.2</v>
      </c>
      <c r="C9728" s="11">
        <v>287.65362</v>
      </c>
      <c r="D9728" s="11">
        <v>0.0262342604970519</v>
      </c>
      <c r="E9728" s="8">
        <f t="shared" si="1"/>
        <v>0.06587907279</v>
      </c>
      <c r="F9728" s="8"/>
    </row>
    <row r="9729">
      <c r="A9729" s="10">
        <v>44845.291666666664</v>
      </c>
      <c r="B9729" s="11">
        <v>290.48</v>
      </c>
      <c r="C9729" s="11">
        <v>279.80084</v>
      </c>
      <c r="D9729" s="11">
        <v>0.03816700478812</v>
      </c>
      <c r="E9729" s="8">
        <f t="shared" si="1"/>
        <v>0.0671837614</v>
      </c>
      <c r="F9729" s="8"/>
    </row>
    <row r="9730">
      <c r="A9730" s="10">
        <v>44845.333333333336</v>
      </c>
      <c r="B9730" s="11">
        <v>292.6</v>
      </c>
      <c r="C9730" s="11">
        <v>273.56243</v>
      </c>
      <c r="D9730" s="11">
        <v>0.0695913177843902</v>
      </c>
      <c r="E9730" s="8">
        <f t="shared" si="1"/>
        <v>0.06983564415</v>
      </c>
      <c r="F9730" s="8"/>
    </row>
    <row r="9731">
      <c r="A9731" s="10">
        <v>44845.375</v>
      </c>
      <c r="B9731" s="11">
        <v>294.28</v>
      </c>
      <c r="C9731" s="11">
        <v>271.48304</v>
      </c>
      <c r="D9731" s="11">
        <v>0.0839719490396157</v>
      </c>
      <c r="E9731" s="8">
        <f t="shared" si="1"/>
        <v>0.07259591022</v>
      </c>
      <c r="F9731" s="8"/>
    </row>
    <row r="9732">
      <c r="A9732" s="10">
        <v>44845.416666666664</v>
      </c>
      <c r="B9732" s="11">
        <v>291.91</v>
      </c>
      <c r="C9732" s="11">
        <v>273.83015</v>
      </c>
      <c r="D9732" s="11">
        <v>0.0660257827708162</v>
      </c>
      <c r="E9732" s="8">
        <f t="shared" si="1"/>
        <v>0.07394152989</v>
      </c>
      <c r="F9732" s="8"/>
    </row>
    <row r="9733">
      <c r="A9733" s="10">
        <v>44845.458333333336</v>
      </c>
      <c r="B9733" s="11">
        <v>288.26</v>
      </c>
      <c r="C9733" s="11">
        <v>279.79873</v>
      </c>
      <c r="D9733" s="11">
        <v>0.0302405589903857</v>
      </c>
      <c r="E9733" s="8">
        <f t="shared" si="1"/>
        <v>0.07435508602</v>
      </c>
      <c r="F9733" s="8"/>
    </row>
    <row r="9734">
      <c r="A9734" s="10">
        <v>44845.5</v>
      </c>
      <c r="B9734" s="11">
        <v>283.2</v>
      </c>
      <c r="C9734" s="11">
        <v>285.36987</v>
      </c>
      <c r="D9734" s="11">
        <v>0.00760371093136077</v>
      </c>
      <c r="E9734" s="8">
        <f t="shared" si="1"/>
        <v>0.07274126248</v>
      </c>
      <c r="F9734" s="8"/>
    </row>
    <row r="9735">
      <c r="A9735" s="10">
        <v>44845.541666666664</v>
      </c>
      <c r="B9735" s="11">
        <v>285.76</v>
      </c>
      <c r="C9735" s="11">
        <v>287.03087</v>
      </c>
      <c r="D9735" s="11">
        <v>0.00442764222538154</v>
      </c>
      <c r="E9735" s="8">
        <f t="shared" si="1"/>
        <v>0.06894754439</v>
      </c>
      <c r="F9735" s="8"/>
    </row>
    <row r="9736">
      <c r="A9736" s="10">
        <v>44845.583333333336</v>
      </c>
      <c r="B9736" s="11">
        <v>275.4</v>
      </c>
      <c r="C9736" s="11">
        <v>282.90063</v>
      </c>
      <c r="D9736" s="11">
        <v>0.0265133025684672</v>
      </c>
      <c r="E9736" s="8">
        <f t="shared" si="1"/>
        <v>0.06643725589</v>
      </c>
      <c r="F9736" s="8"/>
    </row>
    <row r="9737">
      <c r="A9737" s="10">
        <v>44845.625</v>
      </c>
      <c r="B9737" s="11">
        <v>264.83</v>
      </c>
      <c r="C9737" s="11">
        <v>277.49005</v>
      </c>
      <c r="D9737" s="11">
        <v>0.0456234376692065</v>
      </c>
      <c r="E9737" s="8">
        <f t="shared" si="1"/>
        <v>0.06298327253</v>
      </c>
      <c r="F9737" s="8"/>
    </row>
    <row r="9738">
      <c r="A9738" s="10">
        <v>44845.666666666664</v>
      </c>
      <c r="B9738" s="11">
        <v>240.25</v>
      </c>
      <c r="C9738" s="11">
        <v>272.86112</v>
      </c>
      <c r="D9738" s="11">
        <v>0.119515451670065</v>
      </c>
      <c r="E9738" s="8">
        <f t="shared" si="1"/>
        <v>0.064015739</v>
      </c>
      <c r="F9738" s="8"/>
    </row>
    <row r="9739">
      <c r="A9739" s="10">
        <v>44845.708333333336</v>
      </c>
      <c r="B9739" s="11">
        <v>238.09</v>
      </c>
      <c r="C9739" s="11">
        <v>270.48213</v>
      </c>
      <c r="D9739" s="11">
        <v>0.119757005758568</v>
      </c>
      <c r="E9739" s="8">
        <f t="shared" si="1"/>
        <v>0.06581107755</v>
      </c>
      <c r="F9739" s="8"/>
    </row>
    <row r="9740">
      <c r="A9740" s="10">
        <v>44845.75</v>
      </c>
      <c r="B9740" s="11">
        <v>243.44</v>
      </c>
      <c r="C9740" s="11">
        <v>269.2641</v>
      </c>
      <c r="D9740" s="11">
        <v>0.095906212525175</v>
      </c>
      <c r="E9740" s="8">
        <f t="shared" si="1"/>
        <v>0.06602179652</v>
      </c>
      <c r="F9740" s="8"/>
    </row>
    <row r="9741">
      <c r="A9741" s="10">
        <v>44845.791666666664</v>
      </c>
      <c r="B9741" s="11">
        <v>248.18</v>
      </c>
      <c r="C9741" s="11">
        <v>268.28691</v>
      </c>
      <c r="D9741" s="11">
        <v>0.0749455498965639</v>
      </c>
      <c r="E9741" s="8">
        <f t="shared" si="1"/>
        <v>0.06483209791</v>
      </c>
      <c r="F9741" s="8"/>
    </row>
    <row r="9742">
      <c r="A9742" s="10">
        <v>44845.833333333336</v>
      </c>
      <c r="B9742" s="11">
        <v>251.1</v>
      </c>
      <c r="C9742" s="11">
        <v>268.21143</v>
      </c>
      <c r="D9742" s="11">
        <v>0.0637982877910908</v>
      </c>
      <c r="E9742" s="8">
        <f t="shared" si="1"/>
        <v>0.06152732427</v>
      </c>
      <c r="F9742" s="8"/>
    </row>
    <row r="9743">
      <c r="A9743" s="10">
        <v>44845.875</v>
      </c>
      <c r="B9743" s="11">
        <v>253.83</v>
      </c>
      <c r="C9743" s="11">
        <v>271.37091</v>
      </c>
      <c r="D9743" s="11">
        <v>0.0646381367848159</v>
      </c>
      <c r="E9743" s="8">
        <f t="shared" si="1"/>
        <v>0.05913234473</v>
      </c>
      <c r="F9743" s="8"/>
    </row>
    <row r="9744">
      <c r="A9744" s="10">
        <v>44845.916666666664</v>
      </c>
      <c r="B9744" s="11">
        <v>257.44</v>
      </c>
      <c r="C9744" s="11">
        <v>278.41215</v>
      </c>
      <c r="D9744" s="11">
        <v>0.0753277110930683</v>
      </c>
      <c r="E9744" s="8">
        <f t="shared" si="1"/>
        <v>0.05899945176</v>
      </c>
      <c r="F9744" s="8"/>
    </row>
    <row r="9745">
      <c r="A9745" s="10">
        <v>44845.958333333336</v>
      </c>
      <c r="B9745" s="11">
        <v>264.32</v>
      </c>
      <c r="C9745" s="11">
        <v>288.27234</v>
      </c>
      <c r="D9745" s="11">
        <v>0.0830892759256749</v>
      </c>
      <c r="E9745" s="8">
        <f t="shared" si="1"/>
        <v>0.0583174025</v>
      </c>
      <c r="F9745" s="8"/>
    </row>
    <row r="9746">
      <c r="A9746" s="10">
        <v>44846.0</v>
      </c>
      <c r="B9746" s="11">
        <v>298.69</v>
      </c>
      <c r="C9746" s="11">
        <v>327.01981</v>
      </c>
      <c r="D9746" s="11">
        <v>0.0866302564361468</v>
      </c>
      <c r="E9746" s="8">
        <f t="shared" si="1"/>
        <v>0.05967987916</v>
      </c>
      <c r="F9746" s="8"/>
    </row>
    <row r="9747">
      <c r="A9747" s="10">
        <v>44846.041666666664</v>
      </c>
      <c r="B9747" s="11">
        <v>320.33</v>
      </c>
      <c r="C9747" s="11">
        <v>325.77571</v>
      </c>
      <c r="D9747" s="11">
        <v>0.0167161327036936</v>
      </c>
      <c r="E9747" s="8">
        <f t="shared" si="1"/>
        <v>0.05772208805</v>
      </c>
      <c r="F9747" s="8"/>
    </row>
    <row r="9748">
      <c r="A9748" s="10">
        <v>44846.083333333336</v>
      </c>
      <c r="B9748" s="11">
        <v>291.28</v>
      </c>
      <c r="C9748" s="11">
        <v>319.49116</v>
      </c>
      <c r="D9748" s="11">
        <v>0.0883002834882818</v>
      </c>
      <c r="E9748" s="8">
        <f t="shared" si="1"/>
        <v>0.059019896</v>
      </c>
      <c r="F9748" s="8"/>
    </row>
    <row r="9749">
      <c r="A9749" s="10">
        <v>44846.125</v>
      </c>
      <c r="B9749" s="11">
        <v>266.6</v>
      </c>
      <c r="C9749" s="11">
        <v>308.40555</v>
      </c>
      <c r="D9749" s="11">
        <v>0.135553818665066</v>
      </c>
      <c r="E9749" s="8">
        <f t="shared" si="1"/>
        <v>0.06201555382</v>
      </c>
      <c r="F9749" s="8"/>
    </row>
    <row r="9750">
      <c r="A9750" s="10">
        <v>44846.166666666664</v>
      </c>
      <c r="B9750" s="11">
        <v>252.3</v>
      </c>
      <c r="C9750" s="11">
        <v>295.26594</v>
      </c>
      <c r="D9750" s="11">
        <v>0.145516072730908</v>
      </c>
      <c r="E9750" s="8">
        <f t="shared" si="1"/>
        <v>0.06665578674</v>
      </c>
      <c r="F9750" s="8"/>
    </row>
    <row r="9751">
      <c r="A9751" s="10">
        <v>44846.208333333336</v>
      </c>
      <c r="B9751" s="11">
        <v>244.01</v>
      </c>
      <c r="C9751" s="11">
        <v>282.87181</v>
      </c>
      <c r="D9751" s="11">
        <v>0.1373831135736</v>
      </c>
      <c r="E9751" s="8">
        <f t="shared" si="1"/>
        <v>0.07106151151</v>
      </c>
      <c r="F9751" s="8"/>
    </row>
    <row r="9752">
      <c r="A9752" s="10">
        <v>44846.25</v>
      </c>
      <c r="B9752" s="11">
        <v>234.07</v>
      </c>
      <c r="C9752" s="11">
        <v>273.90224</v>
      </c>
      <c r="D9752" s="11">
        <v>0.145425024636527</v>
      </c>
      <c r="E9752" s="8">
        <f t="shared" si="1"/>
        <v>0.07602779335</v>
      </c>
      <c r="F9752" s="8"/>
    </row>
    <row r="9753">
      <c r="A9753" s="10">
        <v>44846.291666666664</v>
      </c>
      <c r="B9753" s="11">
        <v>227.56</v>
      </c>
      <c r="C9753" s="11">
        <v>269.11105</v>
      </c>
      <c r="D9753" s="11">
        <v>0.154401129199265</v>
      </c>
      <c r="E9753" s="8">
        <f t="shared" si="1"/>
        <v>0.08087088187</v>
      </c>
      <c r="F9753" s="8"/>
    </row>
    <row r="9754">
      <c r="A9754" s="10">
        <v>44846.333333333336</v>
      </c>
      <c r="B9754" s="11">
        <v>228.48</v>
      </c>
      <c r="C9754" s="11">
        <v>267.95184</v>
      </c>
      <c r="D9754" s="11">
        <v>0.147309456803879</v>
      </c>
      <c r="E9754" s="8">
        <f t="shared" si="1"/>
        <v>0.08410913766</v>
      </c>
      <c r="F9754" s="8"/>
    </row>
    <row r="9755">
      <c r="A9755" s="10">
        <v>44846.375</v>
      </c>
      <c r="B9755" s="11">
        <v>227.99</v>
      </c>
      <c r="C9755" s="11">
        <v>269.51992</v>
      </c>
      <c r="D9755" s="11">
        <v>0.154088499284208</v>
      </c>
      <c r="E9755" s="8">
        <f t="shared" si="1"/>
        <v>0.08703066059</v>
      </c>
      <c r="F9755" s="8"/>
    </row>
    <row r="9756">
      <c r="A9756" s="10">
        <v>44846.416666666664</v>
      </c>
      <c r="B9756" s="11">
        <v>232.39</v>
      </c>
      <c r="C9756" s="11">
        <v>273.46789</v>
      </c>
      <c r="D9756" s="11">
        <v>0.150211017461684</v>
      </c>
      <c r="E9756" s="8">
        <f t="shared" si="1"/>
        <v>0.0905383787</v>
      </c>
      <c r="F9756" s="8"/>
    </row>
    <row r="9757">
      <c r="A9757" s="10">
        <v>44846.458333333336</v>
      </c>
      <c r="B9757" s="11">
        <v>242.43</v>
      </c>
      <c r="C9757" s="11">
        <v>280.0094</v>
      </c>
      <c r="D9757" s="11">
        <v>0.134207637315033</v>
      </c>
      <c r="E9757" s="8">
        <f t="shared" si="1"/>
        <v>0.0948703403</v>
      </c>
      <c r="F9757" s="8"/>
    </row>
    <row r="9758">
      <c r="A9758" s="10">
        <v>44846.5</v>
      </c>
      <c r="B9758" s="11">
        <v>256.15</v>
      </c>
      <c r="C9758" s="11">
        <v>287.19842</v>
      </c>
      <c r="D9758" s="11">
        <v>0.108107906721771</v>
      </c>
      <c r="E9758" s="8">
        <f t="shared" si="1"/>
        <v>0.09905801512</v>
      </c>
      <c r="F9758" s="8"/>
    </row>
    <row r="9759">
      <c r="A9759" s="10">
        <v>44846.541666666664</v>
      </c>
      <c r="B9759" s="11">
        <v>268.19</v>
      </c>
      <c r="C9759" s="11">
        <v>292.69063</v>
      </c>
      <c r="D9759" s="11">
        <v>0.0837082827010895</v>
      </c>
      <c r="E9759" s="8">
        <f t="shared" si="1"/>
        <v>0.1023613751</v>
      </c>
      <c r="F9759" s="8"/>
    </row>
    <row r="9760">
      <c r="A9760" s="10">
        <v>44846.583333333336</v>
      </c>
      <c r="B9760" s="11">
        <v>270.66</v>
      </c>
      <c r="C9760" s="11">
        <v>295.80539</v>
      </c>
      <c r="D9760" s="11">
        <v>0.0850065308140597</v>
      </c>
      <c r="E9760" s="8">
        <f t="shared" si="1"/>
        <v>0.104798593</v>
      </c>
      <c r="F9760" s="8"/>
    </row>
    <row r="9761">
      <c r="A9761" s="10">
        <v>44846.625</v>
      </c>
      <c r="B9761" s="11">
        <v>265.65</v>
      </c>
      <c r="C9761" s="11">
        <v>299.44483</v>
      </c>
      <c r="D9761" s="11">
        <v>0.112858285113822</v>
      </c>
      <c r="E9761" s="8">
        <f t="shared" si="1"/>
        <v>0.107600045</v>
      </c>
      <c r="F9761" s="8"/>
    </row>
    <row r="9762">
      <c r="A9762" s="10">
        <v>44846.666666666664</v>
      </c>
      <c r="B9762" s="11">
        <v>266.39</v>
      </c>
      <c r="C9762" s="11">
        <v>303.44618</v>
      </c>
      <c r="D9762" s="11">
        <v>0.122117800263625</v>
      </c>
      <c r="E9762" s="8">
        <f t="shared" si="1"/>
        <v>0.1077084762</v>
      </c>
      <c r="F9762" s="8"/>
    </row>
    <row r="9763">
      <c r="A9763" s="10">
        <v>44846.708333333336</v>
      </c>
      <c r="B9763" s="11">
        <v>283.5</v>
      </c>
      <c r="C9763" s="11">
        <v>309.00182</v>
      </c>
      <c r="D9763" s="11">
        <v>0.0825296757151786</v>
      </c>
      <c r="E9763" s="8">
        <f t="shared" si="1"/>
        <v>0.1061573374</v>
      </c>
      <c r="F9763" s="8"/>
    </row>
    <row r="9764">
      <c r="A9764" s="10">
        <v>44846.75</v>
      </c>
      <c r="B9764" s="11">
        <v>302.27</v>
      </c>
      <c r="C9764" s="11">
        <v>314.99807</v>
      </c>
      <c r="D9764" s="11">
        <v>0.04040681900051</v>
      </c>
      <c r="E9764" s="8">
        <f t="shared" si="1"/>
        <v>0.1038448627</v>
      </c>
      <c r="F9764" s="8"/>
    </row>
    <row r="9765">
      <c r="A9765" s="10">
        <v>44846.791666666664</v>
      </c>
      <c r="B9765" s="11">
        <v>322.53</v>
      </c>
      <c r="C9765" s="11">
        <v>320.78764</v>
      </c>
      <c r="D9765" s="11">
        <v>0.00543150602685303</v>
      </c>
      <c r="E9765" s="8">
        <f t="shared" si="1"/>
        <v>0.1009484442</v>
      </c>
      <c r="F9765" s="8"/>
    </row>
    <row r="9766">
      <c r="A9766" s="10">
        <v>44846.833333333336</v>
      </c>
      <c r="B9766" s="11">
        <v>329.81</v>
      </c>
      <c r="C9766" s="11">
        <v>326.09308</v>
      </c>
      <c r="D9766" s="11">
        <v>0.0113983406210276</v>
      </c>
      <c r="E9766" s="8">
        <f t="shared" si="1"/>
        <v>0.09876511304</v>
      </c>
      <c r="F9766" s="8"/>
    </row>
    <row r="9767">
      <c r="A9767" s="10">
        <v>44846.875</v>
      </c>
      <c r="B9767" s="11">
        <v>331.01</v>
      </c>
      <c r="C9767" s="11">
        <v>331.3416</v>
      </c>
      <c r="D9767" s="11">
        <v>0.00100077985981849</v>
      </c>
      <c r="E9767" s="8">
        <f t="shared" si="1"/>
        <v>0.09611355651</v>
      </c>
      <c r="F9767" s="8"/>
    </row>
    <row r="9768">
      <c r="A9768" s="10">
        <v>44846.916666666664</v>
      </c>
      <c r="B9768" s="11">
        <v>333.71</v>
      </c>
      <c r="C9768" s="11">
        <v>336.47019</v>
      </c>
      <c r="D9768" s="11">
        <v>0.00820337159734722</v>
      </c>
      <c r="E9768" s="8">
        <f t="shared" si="1"/>
        <v>0.09331670903</v>
      </c>
      <c r="F9768" s="8"/>
    </row>
    <row r="9769">
      <c r="A9769" s="10">
        <v>44846.958333333336</v>
      </c>
      <c r="B9769" s="11">
        <v>344.33</v>
      </c>
      <c r="C9769" s="11">
        <v>340.78767</v>
      </c>
      <c r="D9769" s="11">
        <v>0.0103945368680738</v>
      </c>
      <c r="E9769" s="8">
        <f t="shared" si="1"/>
        <v>0.09028776157</v>
      </c>
      <c r="F9769" s="8"/>
    </row>
    <row r="9770">
      <c r="A9770" s="10">
        <v>44847.0</v>
      </c>
      <c r="B9770" s="11">
        <v>373.46</v>
      </c>
      <c r="C9770" s="11">
        <v>376.24243</v>
      </c>
      <c r="D9770" s="11">
        <v>0.00739531158141848</v>
      </c>
      <c r="E9770" s="8">
        <f t="shared" si="1"/>
        <v>0.08698630553</v>
      </c>
      <c r="F9770" s="8"/>
    </row>
    <row r="9771">
      <c r="A9771" s="10">
        <v>44847.041666666664</v>
      </c>
      <c r="B9771" s="11">
        <v>387.21</v>
      </c>
      <c r="C9771" s="11">
        <v>374.46762</v>
      </c>
      <c r="D9771" s="11">
        <v>0.0340279888552178</v>
      </c>
      <c r="E9771" s="8">
        <f t="shared" si="1"/>
        <v>0.08770763287</v>
      </c>
      <c r="F9771" s="8"/>
    </row>
    <row r="9772">
      <c r="A9772" s="10">
        <v>44847.083333333336</v>
      </c>
      <c r="B9772" s="11">
        <v>375.06</v>
      </c>
      <c r="C9772" s="11">
        <v>367.51457</v>
      </c>
      <c r="D9772" s="11">
        <v>0.0205309683368471</v>
      </c>
      <c r="E9772" s="8">
        <f t="shared" si="1"/>
        <v>0.08488391141</v>
      </c>
      <c r="F9772" s="8"/>
    </row>
    <row r="9773">
      <c r="A9773" s="10">
        <v>44847.125</v>
      </c>
      <c r="B9773" s="11">
        <v>364.04</v>
      </c>
      <c r="C9773" s="11">
        <v>356.53809</v>
      </c>
      <c r="D9773" s="11">
        <v>0.0210409776975021</v>
      </c>
      <c r="E9773" s="8">
        <f t="shared" si="1"/>
        <v>0.08011254303</v>
      </c>
      <c r="F9773" s="8"/>
    </row>
    <row r="9774">
      <c r="A9774" s="10">
        <v>44847.166666666664</v>
      </c>
      <c r="B9774" s="11">
        <v>353.62</v>
      </c>
      <c r="C9774" s="11">
        <v>346.43281</v>
      </c>
      <c r="D9774" s="11">
        <v>0.0207462740033196</v>
      </c>
      <c r="E9774" s="8">
        <f t="shared" si="1"/>
        <v>0.07491380142</v>
      </c>
      <c r="F9774" s="8"/>
    </row>
    <row r="9775">
      <c r="A9775" s="10">
        <v>44847.208333333336</v>
      </c>
      <c r="B9775" s="11">
        <v>341.82</v>
      </c>
      <c r="C9775" s="11">
        <v>339.21103</v>
      </c>
      <c r="D9775" s="11">
        <v>0.0076912888121592</v>
      </c>
      <c r="E9775" s="8">
        <f t="shared" si="1"/>
        <v>0.06950997539</v>
      </c>
      <c r="F9775" s="8"/>
    </row>
    <row r="9776">
      <c r="A9776" s="10">
        <v>44847.25</v>
      </c>
      <c r="B9776" s="11">
        <v>337.54</v>
      </c>
      <c r="C9776" s="11">
        <v>334.20129</v>
      </c>
      <c r="D9776" s="11">
        <v>0.00999011703395893</v>
      </c>
      <c r="E9776" s="8">
        <f t="shared" si="1"/>
        <v>0.06386685424</v>
      </c>
      <c r="F9776" s="8"/>
    </row>
    <row r="9777">
      <c r="A9777" s="10">
        <v>44847.291666666664</v>
      </c>
      <c r="B9777" s="11">
        <v>330.45</v>
      </c>
      <c r="C9777" s="11">
        <v>329.57292</v>
      </c>
      <c r="D9777" s="11">
        <v>0.00266126233915085</v>
      </c>
      <c r="E9777" s="8">
        <f t="shared" si="1"/>
        <v>0.05754435978</v>
      </c>
      <c r="F9777" s="8"/>
    </row>
    <row r="9778">
      <c r="A9778" s="10">
        <v>44847.333333333336</v>
      </c>
      <c r="B9778" s="11">
        <v>328.37</v>
      </c>
      <c r="C9778" s="11">
        <v>326.43488</v>
      </c>
      <c r="D9778" s="11">
        <v>0.00592804298364189</v>
      </c>
      <c r="E9778" s="8">
        <f t="shared" si="1"/>
        <v>0.05165346754</v>
      </c>
      <c r="F9778" s="8"/>
    </row>
    <row r="9779">
      <c r="A9779" s="10">
        <v>44847.375</v>
      </c>
      <c r="B9779" s="11">
        <v>322.27</v>
      </c>
      <c r="C9779" s="11">
        <v>326.35579</v>
      </c>
      <c r="D9779" s="11">
        <v>0.0125194346942642</v>
      </c>
      <c r="E9779" s="8">
        <f t="shared" si="1"/>
        <v>0.04575475652</v>
      </c>
      <c r="F9779" s="8"/>
    </row>
    <row r="9780">
      <c r="A9780" s="10">
        <v>44847.416666666664</v>
      </c>
      <c r="B9780" s="11">
        <v>321.57</v>
      </c>
      <c r="C9780" s="11">
        <v>328.98887</v>
      </c>
      <c r="D9780" s="11">
        <v>0.0225505197181899</v>
      </c>
      <c r="E9780" s="8">
        <f t="shared" si="1"/>
        <v>0.04043556911</v>
      </c>
      <c r="F9780" s="8"/>
    </row>
    <row r="9781">
      <c r="A9781" s="10">
        <v>44847.458333333336</v>
      </c>
      <c r="B9781" s="11">
        <v>325.36</v>
      </c>
      <c r="C9781" s="11">
        <v>332.93625</v>
      </c>
      <c r="D9781" s="11">
        <v>0.022755857915742</v>
      </c>
      <c r="E9781" s="8">
        <f t="shared" si="1"/>
        <v>0.03579174497</v>
      </c>
      <c r="F9781" s="8"/>
    </row>
    <row r="9782">
      <c r="A9782" s="10">
        <v>44847.5</v>
      </c>
      <c r="B9782" s="11">
        <v>330.59</v>
      </c>
      <c r="C9782" s="11">
        <v>334.0063</v>
      </c>
      <c r="D9782" s="11">
        <v>0.0102282501857001</v>
      </c>
      <c r="E9782" s="8">
        <f t="shared" si="1"/>
        <v>0.03171342595</v>
      </c>
      <c r="F9782" s="8"/>
    </row>
    <row r="9783">
      <c r="A9783" s="10">
        <v>44847.541666666664</v>
      </c>
      <c r="B9783" s="11">
        <v>337.28</v>
      </c>
      <c r="C9783" s="11">
        <v>329.96796</v>
      </c>
      <c r="D9783" s="11">
        <v>0.022159848489532</v>
      </c>
      <c r="E9783" s="8">
        <f t="shared" si="1"/>
        <v>0.02914890786</v>
      </c>
      <c r="F9783" s="8"/>
    </row>
    <row r="9784">
      <c r="A9784" s="10">
        <v>44847.583333333336</v>
      </c>
      <c r="B9784" s="11">
        <v>328.78</v>
      </c>
      <c r="C9784" s="11">
        <v>321.70231</v>
      </c>
      <c r="D9784" s="11">
        <v>0.0220007434823827</v>
      </c>
      <c r="E9784" s="8">
        <f t="shared" si="1"/>
        <v>0.02652366672</v>
      </c>
      <c r="F9784" s="8"/>
    </row>
    <row r="9785">
      <c r="A9785" s="10">
        <v>44847.625</v>
      </c>
      <c r="B9785" s="11">
        <v>313.27</v>
      </c>
      <c r="C9785" s="11">
        <v>315.25505</v>
      </c>
      <c r="D9785" s="11">
        <v>0.00629664774600756</v>
      </c>
      <c r="E9785" s="8">
        <f t="shared" si="1"/>
        <v>0.02208359849</v>
      </c>
      <c r="F9785" s="8"/>
    </row>
    <row r="9786">
      <c r="A9786" s="10">
        <v>44847.666666666664</v>
      </c>
      <c r="B9786" s="11">
        <v>317.75</v>
      </c>
      <c r="C9786" s="11">
        <v>312.93556</v>
      </c>
      <c r="D9786" s="11">
        <v>0.015384764837847</v>
      </c>
      <c r="E9786" s="8">
        <f t="shared" si="1"/>
        <v>0.01763638868</v>
      </c>
      <c r="F9786" s="8"/>
    </row>
    <row r="9787">
      <c r="A9787" s="10">
        <v>44847.708333333336</v>
      </c>
      <c r="B9787" s="11">
        <v>332.27</v>
      </c>
      <c r="C9787" s="11">
        <v>315.13889</v>
      </c>
      <c r="D9787" s="11">
        <v>0.0543605075209853</v>
      </c>
      <c r="E9787" s="8">
        <f t="shared" si="1"/>
        <v>0.01646267334</v>
      </c>
      <c r="F9787" s="8"/>
    </row>
    <row r="9788">
      <c r="A9788" s="10">
        <v>44847.75</v>
      </c>
      <c r="B9788" s="11">
        <v>342.12</v>
      </c>
      <c r="C9788" s="11">
        <v>318.56481</v>
      </c>
      <c r="D9788" s="11">
        <v>0.0739415944906155</v>
      </c>
      <c r="E9788" s="8">
        <f t="shared" si="1"/>
        <v>0.01785995565</v>
      </c>
      <c r="F9788" s="8"/>
    </row>
    <row r="9789">
      <c r="A9789" s="10">
        <v>44847.791666666664</v>
      </c>
      <c r="B9789" s="11">
        <v>349.18</v>
      </c>
      <c r="C9789" s="11">
        <v>321.78363</v>
      </c>
      <c r="D9789" s="11">
        <v>0.0851391041862508</v>
      </c>
      <c r="E9789" s="8">
        <f t="shared" si="1"/>
        <v>0.02118110558</v>
      </c>
      <c r="F9789" s="8"/>
    </row>
    <row r="9790">
      <c r="A9790" s="10">
        <v>44847.833333333336</v>
      </c>
      <c r="B9790" s="11">
        <v>354.77</v>
      </c>
      <c r="C9790" s="11">
        <v>325.99002</v>
      </c>
      <c r="D9790" s="11">
        <v>0.0882848499472467</v>
      </c>
      <c r="E9790" s="8">
        <f t="shared" si="1"/>
        <v>0.02438471013</v>
      </c>
      <c r="F9790" s="8"/>
    </row>
    <row r="9791">
      <c r="A9791" s="10">
        <v>44847.875</v>
      </c>
      <c r="B9791" s="11">
        <v>350.82</v>
      </c>
      <c r="C9791" s="11">
        <v>332.64266</v>
      </c>
      <c r="D9791" s="11">
        <v>0.0546452460427054</v>
      </c>
      <c r="E9791" s="8">
        <f t="shared" si="1"/>
        <v>0.02661989622</v>
      </c>
      <c r="F9791" s="8"/>
    </row>
    <row r="9792">
      <c r="A9792" s="10">
        <v>44847.916666666664</v>
      </c>
      <c r="B9792" s="11">
        <v>352.83</v>
      </c>
      <c r="C9792" s="11">
        <v>340.64922</v>
      </c>
      <c r="D9792" s="11">
        <v>0.0357575455478805</v>
      </c>
      <c r="E9792" s="8">
        <f t="shared" si="1"/>
        <v>0.0277679868</v>
      </c>
      <c r="F9792" s="8"/>
    </row>
    <row r="9793">
      <c r="A9793" s="10">
        <v>44847.958333333336</v>
      </c>
      <c r="B9793" s="11">
        <v>366.37</v>
      </c>
      <c r="C9793" s="11">
        <v>347.63689</v>
      </c>
      <c r="D9793" s="11">
        <v>0.0538870026135604</v>
      </c>
      <c r="E9793" s="8">
        <f t="shared" si="1"/>
        <v>0.02958017288</v>
      </c>
      <c r="F9793" s="8"/>
    </row>
    <row r="9794">
      <c r="A9794" s="10">
        <v>44845.0</v>
      </c>
      <c r="B9794" s="11">
        <v>349.82</v>
      </c>
      <c r="C9794" s="11">
        <v>356.87157</v>
      </c>
      <c r="D9794" s="11">
        <v>0.0197594053233212</v>
      </c>
      <c r="E9794" s="8">
        <f t="shared" si="1"/>
        <v>0.03009534345</v>
      </c>
      <c r="F9794" s="8"/>
    </row>
    <row r="9795">
      <c r="A9795" s="10">
        <v>44845.041666666664</v>
      </c>
      <c r="B9795" s="11">
        <v>355.11</v>
      </c>
      <c r="C9795" s="11">
        <v>360.78433</v>
      </c>
      <c r="D9795" s="11">
        <v>0.0157277617905411</v>
      </c>
      <c r="E9795" s="8">
        <f t="shared" si="1"/>
        <v>0.02933283399</v>
      </c>
      <c r="F9795" s="8"/>
    </row>
    <row r="9796">
      <c r="A9796" s="10">
        <v>44845.083333333336</v>
      </c>
      <c r="B9796" s="11">
        <v>347.59</v>
      </c>
      <c r="C9796" s="11">
        <v>357.86824</v>
      </c>
      <c r="D9796" s="11">
        <v>0.0287207381129994</v>
      </c>
      <c r="E9796" s="8">
        <f t="shared" si="1"/>
        <v>0.0296740744</v>
      </c>
      <c r="F9796" s="8"/>
    </row>
    <row r="9797">
      <c r="A9797" s="10">
        <v>44845.125</v>
      </c>
      <c r="B9797" s="11">
        <v>338.3</v>
      </c>
      <c r="C9797" s="11">
        <v>348.61957</v>
      </c>
      <c r="D9797" s="11">
        <v>0.0296012355244428</v>
      </c>
      <c r="E9797" s="8">
        <f t="shared" si="1"/>
        <v>0.03003075181</v>
      </c>
      <c r="F9797" s="8"/>
    </row>
    <row r="9798">
      <c r="A9798" s="10">
        <v>44845.166666666664</v>
      </c>
      <c r="B9798" s="11">
        <v>316.62</v>
      </c>
      <c r="C9798" s="11">
        <v>337.50016</v>
      </c>
      <c r="D9798" s="11">
        <v>0.0618671114111471</v>
      </c>
      <c r="E9798" s="8">
        <f t="shared" si="1"/>
        <v>0.03174412003</v>
      </c>
      <c r="F9798" s="8"/>
    </row>
    <row r="9799">
      <c r="A9799" s="10">
        <v>44845.208333333336</v>
      </c>
      <c r="B9799" s="11">
        <v>305.28</v>
      </c>
      <c r="C9799" s="11">
        <v>326.74146</v>
      </c>
      <c r="D9799" s="11">
        <v>0.0656833081421624</v>
      </c>
      <c r="E9799" s="8">
        <f t="shared" si="1"/>
        <v>0.03416045417</v>
      </c>
      <c r="F9799" s="8"/>
    </row>
    <row r="9800">
      <c r="A9800" s="10">
        <v>44845.25</v>
      </c>
      <c r="B9800" s="11">
        <v>295.2</v>
      </c>
      <c r="C9800" s="11">
        <v>316.81191</v>
      </c>
      <c r="D9800" s="11">
        <v>0.0682168482870483</v>
      </c>
      <c r="E9800" s="8">
        <f t="shared" si="1"/>
        <v>0.03658656797</v>
      </c>
      <c r="F9800" s="8"/>
    </row>
    <row r="9801">
      <c r="A9801" s="10">
        <v>44845.291666666664</v>
      </c>
      <c r="B9801" s="11">
        <v>290.48</v>
      </c>
      <c r="C9801" s="11">
        <v>306.39797</v>
      </c>
      <c r="D9801" s="11">
        <v>0.0519519434152908</v>
      </c>
      <c r="E9801" s="8">
        <f t="shared" si="1"/>
        <v>0.03864034635</v>
      </c>
      <c r="F9801" s="8"/>
    </row>
    <row r="9802">
      <c r="A9802" s="10">
        <v>44845.333333333336</v>
      </c>
      <c r="B9802" s="11">
        <v>292.6</v>
      </c>
      <c r="C9802" s="11">
        <v>297.21331</v>
      </c>
      <c r="D9802" s="11">
        <v>0.0155218822467942</v>
      </c>
      <c r="E9802" s="8">
        <f t="shared" si="1"/>
        <v>0.03904008965</v>
      </c>
      <c r="F9802" s="8"/>
    </row>
    <row r="9803">
      <c r="A9803" s="10">
        <v>44845.375</v>
      </c>
      <c r="B9803" s="11">
        <v>294.28</v>
      </c>
      <c r="C9803" s="11">
        <v>292.13063</v>
      </c>
      <c r="D9803" s="11">
        <v>0.00735756466208276</v>
      </c>
      <c r="E9803" s="8">
        <f t="shared" si="1"/>
        <v>0.03882501174</v>
      </c>
      <c r="F9803" s="8"/>
    </row>
    <row r="9804">
      <c r="A9804" s="10">
        <v>44845.416666666664</v>
      </c>
      <c r="B9804" s="11">
        <v>291.91</v>
      </c>
      <c r="C9804" s="11">
        <v>292.00214</v>
      </c>
      <c r="D9804" s="11">
        <v>3.15545632644925E-4</v>
      </c>
      <c r="E9804" s="8">
        <f t="shared" si="1"/>
        <v>0.03789855448</v>
      </c>
      <c r="F9804" s="8"/>
    </row>
    <row r="9805">
      <c r="A9805" s="10">
        <v>44845.458333333336</v>
      </c>
      <c r="B9805" s="11">
        <v>288.26</v>
      </c>
      <c r="C9805" s="11">
        <v>295.8399</v>
      </c>
      <c r="D9805" s="11">
        <v>0.0256216284551205</v>
      </c>
      <c r="E9805" s="8">
        <f t="shared" si="1"/>
        <v>0.03801796159</v>
      </c>
      <c r="F9805" s="8"/>
    </row>
    <row r="9806">
      <c r="A9806" s="10">
        <v>44845.5</v>
      </c>
      <c r="B9806" s="11">
        <v>283.2</v>
      </c>
      <c r="C9806" s="11">
        <v>299.06981</v>
      </c>
      <c r="D9806" s="11">
        <v>0.0530638983587144</v>
      </c>
      <c r="E9806" s="8">
        <f t="shared" si="1"/>
        <v>0.03980278026</v>
      </c>
      <c r="F9806" s="8"/>
    </row>
    <row r="9807">
      <c r="A9807" s="10">
        <v>44845.541666666664</v>
      </c>
      <c r="B9807" s="11">
        <v>285.76</v>
      </c>
      <c r="C9807" s="11">
        <v>298.04514</v>
      </c>
      <c r="D9807" s="11">
        <v>0.0412190582943241</v>
      </c>
      <c r="E9807" s="8">
        <f t="shared" si="1"/>
        <v>0.040596914</v>
      </c>
      <c r="F9807" s="8"/>
    </row>
    <row r="9808">
      <c r="A9808" s="10">
        <v>44845.583333333336</v>
      </c>
      <c r="B9808" s="11">
        <v>275.4</v>
      </c>
      <c r="C9808" s="11">
        <v>290.72092</v>
      </c>
      <c r="D9808" s="11">
        <v>0.0526997506749772</v>
      </c>
      <c r="E9808" s="8">
        <f t="shared" si="1"/>
        <v>0.0418760393</v>
      </c>
      <c r="F9808" s="8"/>
    </row>
    <row r="9809">
      <c r="A9809" s="10">
        <v>44845.625</v>
      </c>
      <c r="B9809" s="11">
        <v>264.83</v>
      </c>
      <c r="C9809" s="11">
        <v>282.09033</v>
      </c>
      <c r="D9809" s="11">
        <v>0.061187244525539</v>
      </c>
      <c r="E9809" s="8">
        <f t="shared" si="1"/>
        <v>0.0441631475</v>
      </c>
      <c r="F9809" s="8"/>
    </row>
    <row r="9810">
      <c r="A9810" s="10">
        <v>44845.666666666664</v>
      </c>
      <c r="B9810" s="11">
        <v>240.25</v>
      </c>
      <c r="C9810" s="11">
        <v>274.60299</v>
      </c>
      <c r="D9810" s="11">
        <v>0.125100567914427</v>
      </c>
      <c r="E9810" s="8">
        <f t="shared" si="1"/>
        <v>0.0487346393</v>
      </c>
      <c r="F9810" s="8"/>
    </row>
    <row r="9811">
      <c r="A9811" s="10">
        <v>44845.708333333336</v>
      </c>
      <c r="B9811" s="11">
        <v>238.09</v>
      </c>
      <c r="C9811" s="11">
        <v>269.89414</v>
      </c>
      <c r="D9811" s="11">
        <v>0.117839312850586</v>
      </c>
      <c r="E9811" s="8">
        <f t="shared" si="1"/>
        <v>0.05137958952</v>
      </c>
      <c r="F9811" s="8"/>
    </row>
    <row r="9812">
      <c r="A9812" s="10">
        <v>44845.75</v>
      </c>
      <c r="B9812" s="11">
        <v>243.44</v>
      </c>
      <c r="C9812" s="11">
        <v>266.4284</v>
      </c>
      <c r="D9812" s="11">
        <v>0.0862835943915889</v>
      </c>
      <c r="E9812" s="8">
        <f t="shared" si="1"/>
        <v>0.05189383951</v>
      </c>
      <c r="F9812" s="8"/>
    </row>
    <row r="9813">
      <c r="A9813" s="10">
        <v>44845.791666666664</v>
      </c>
      <c r="B9813" s="11">
        <v>248.18</v>
      </c>
      <c r="C9813" s="11">
        <v>263.5988</v>
      </c>
      <c r="D9813" s="11">
        <v>0.0584934377546482</v>
      </c>
      <c r="E9813" s="8">
        <f t="shared" si="1"/>
        <v>0.05078360341</v>
      </c>
      <c r="F9813" s="8"/>
    </row>
    <row r="9814">
      <c r="A9814" s="10">
        <v>44845.833333333336</v>
      </c>
      <c r="B9814" s="11">
        <v>251.1</v>
      </c>
      <c r="C9814" s="11">
        <v>262.5256</v>
      </c>
      <c r="D9814" s="11">
        <v>0.0435218508214056</v>
      </c>
      <c r="E9814" s="8">
        <f t="shared" si="1"/>
        <v>0.04891847845</v>
      </c>
      <c r="F9814" s="8"/>
    </row>
    <row r="9815">
      <c r="A9815" s="10">
        <v>44845.875</v>
      </c>
      <c r="B9815" s="11">
        <v>253.83</v>
      </c>
      <c r="C9815" s="11">
        <v>265.76889</v>
      </c>
      <c r="D9815" s="11">
        <v>0.0449220749652075</v>
      </c>
      <c r="E9815" s="8">
        <f t="shared" si="1"/>
        <v>0.04851334632</v>
      </c>
      <c r="F9815" s="8"/>
    </row>
    <row r="9816">
      <c r="A9816" s="10">
        <v>44845.916666666664</v>
      </c>
      <c r="B9816" s="11">
        <v>257.44</v>
      </c>
      <c r="C9816" s="11">
        <v>273.77919</v>
      </c>
      <c r="D9816" s="11">
        <v>0.0596801751075384</v>
      </c>
      <c r="E9816" s="8">
        <f t="shared" si="1"/>
        <v>0.04951012255</v>
      </c>
      <c r="F9816" s="8"/>
    </row>
    <row r="9817">
      <c r="A9817" s="10">
        <v>44845.958333333336</v>
      </c>
      <c r="B9817" s="11">
        <v>264.32</v>
      </c>
      <c r="C9817" s="11">
        <v>284.83782</v>
      </c>
      <c r="D9817" s="11">
        <v>0.0720333416398146</v>
      </c>
      <c r="E9817" s="8">
        <f t="shared" si="1"/>
        <v>0.05026622001</v>
      </c>
      <c r="F9817" s="8"/>
    </row>
    <row r="9818">
      <c r="A9818" s="10">
        <v>44846.0</v>
      </c>
      <c r="B9818" s="11">
        <v>298.69</v>
      </c>
      <c r="C9818" s="11">
        <v>339.46436</v>
      </c>
      <c r="D9818" s="11">
        <v>0.120113816955629</v>
      </c>
      <c r="E9818" s="8">
        <f t="shared" si="1"/>
        <v>0.05444765383</v>
      </c>
      <c r="F9818" s="8"/>
    </row>
    <row r="9819">
      <c r="A9819" s="10">
        <v>44846.041666666664</v>
      </c>
      <c r="B9819" s="11">
        <v>320.33</v>
      </c>
      <c r="C9819" s="11">
        <v>329.63585</v>
      </c>
      <c r="D9819" s="11">
        <v>0.028230697601611</v>
      </c>
      <c r="E9819" s="8">
        <f t="shared" si="1"/>
        <v>0.05496860949</v>
      </c>
      <c r="F9819" s="8"/>
    </row>
    <row r="9820">
      <c r="A9820" s="10">
        <v>44846.083333333336</v>
      </c>
      <c r="B9820" s="11">
        <v>291.28</v>
      </c>
      <c r="C9820" s="11">
        <v>315.70727</v>
      </c>
      <c r="D9820" s="11">
        <v>0.0773731628036314</v>
      </c>
      <c r="E9820" s="8">
        <f t="shared" si="1"/>
        <v>0.05699579385</v>
      </c>
      <c r="F9820" s="8"/>
    </row>
    <row r="9821">
      <c r="A9821" s="10">
        <v>44846.125</v>
      </c>
      <c r="B9821" s="11">
        <v>266.6</v>
      </c>
      <c r="C9821" s="11">
        <v>300.08293</v>
      </c>
      <c r="D9821" s="11">
        <v>0.11157892253318</v>
      </c>
      <c r="E9821" s="8">
        <f t="shared" si="1"/>
        <v>0.06041153081</v>
      </c>
      <c r="F9821" s="8"/>
    </row>
    <row r="9822">
      <c r="A9822" s="10">
        <v>44846.166666666664</v>
      </c>
      <c r="B9822" s="11">
        <v>252.3</v>
      </c>
      <c r="C9822" s="11">
        <v>285.59515</v>
      </c>
      <c r="D9822" s="11">
        <v>0.116581636627932</v>
      </c>
      <c r="E9822" s="8">
        <f t="shared" si="1"/>
        <v>0.06269130269</v>
      </c>
      <c r="F9822" s="8"/>
    </row>
    <row r="9823">
      <c r="A9823" s="10">
        <v>44846.208333333336</v>
      </c>
      <c r="B9823" s="11">
        <v>244.01</v>
      </c>
      <c r="C9823" s="11">
        <v>274.62151</v>
      </c>
      <c r="D9823" s="11">
        <v>0.111467998264229</v>
      </c>
      <c r="E9823" s="8">
        <f t="shared" si="1"/>
        <v>0.06459899812</v>
      </c>
      <c r="F9823" s="8"/>
    </row>
    <row r="9824">
      <c r="A9824" s="10">
        <v>44846.25</v>
      </c>
      <c r="B9824" s="11">
        <v>234.07</v>
      </c>
      <c r="C9824" s="11">
        <v>269.01288</v>
      </c>
      <c r="D9824" s="11">
        <v>0.129892962745873</v>
      </c>
      <c r="E9824" s="8">
        <f t="shared" si="1"/>
        <v>0.06716883622</v>
      </c>
      <c r="F9824" s="8"/>
    </row>
    <row r="9825">
      <c r="A9825" s="10">
        <v>44846.291666666664</v>
      </c>
      <c r="B9825" s="11">
        <v>227.56</v>
      </c>
      <c r="C9825" s="11">
        <v>268.00877</v>
      </c>
      <c r="D9825" s="11">
        <v>0.150923307472363</v>
      </c>
      <c r="E9825" s="8">
        <f t="shared" si="1"/>
        <v>0.07129264305</v>
      </c>
      <c r="F9825" s="8"/>
    </row>
    <row r="9826">
      <c r="A9826" s="10">
        <v>44846.333333333336</v>
      </c>
      <c r="B9826" s="11">
        <v>228.48</v>
      </c>
      <c r="C9826" s="11">
        <v>270.58707</v>
      </c>
      <c r="D9826" s="11">
        <v>0.155613754936627</v>
      </c>
      <c r="E9826" s="8">
        <f t="shared" si="1"/>
        <v>0.07712980442</v>
      </c>
      <c r="F9826" s="8"/>
    </row>
    <row r="9827">
      <c r="A9827" s="10">
        <v>44846.375</v>
      </c>
      <c r="B9827" s="11">
        <v>227.99</v>
      </c>
      <c r="C9827" s="11">
        <v>274.8414</v>
      </c>
      <c r="D9827" s="11">
        <v>0.170467040263948</v>
      </c>
      <c r="E9827" s="8">
        <f t="shared" si="1"/>
        <v>0.08392603257</v>
      </c>
      <c r="F9827" s="8"/>
    </row>
    <row r="9828">
      <c r="A9828" s="10">
        <v>44846.416666666664</v>
      </c>
      <c r="B9828" s="11">
        <v>232.39</v>
      </c>
      <c r="C9828" s="11">
        <v>279.9679</v>
      </c>
      <c r="D9828" s="11">
        <v>0.169940553899214</v>
      </c>
      <c r="E9828" s="8">
        <f t="shared" si="1"/>
        <v>0.09099374124</v>
      </c>
      <c r="F9828" s="8"/>
    </row>
    <row r="9829">
      <c r="A9829" s="10">
        <v>44846.458333333336</v>
      </c>
      <c r="B9829" s="11">
        <v>242.43</v>
      </c>
      <c r="C9829" s="11">
        <v>286.58519</v>
      </c>
      <c r="D9829" s="11">
        <v>0.154073523478306</v>
      </c>
      <c r="E9829" s="8">
        <f t="shared" si="1"/>
        <v>0.09634590354</v>
      </c>
      <c r="F9829" s="8"/>
    </row>
    <row r="9830">
      <c r="A9830" s="10">
        <v>44846.5</v>
      </c>
      <c r="B9830" s="11">
        <v>256.15</v>
      </c>
      <c r="C9830" s="11">
        <v>293.16026</v>
      </c>
      <c r="D9830" s="11">
        <v>0.126245828817316</v>
      </c>
      <c r="E9830" s="8">
        <f t="shared" si="1"/>
        <v>0.09939515064</v>
      </c>
      <c r="F9830" s="8"/>
    </row>
    <row r="9831">
      <c r="A9831" s="10">
        <v>44846.541666666664</v>
      </c>
      <c r="B9831" s="11">
        <v>268.19</v>
      </c>
      <c r="C9831" s="11">
        <v>298.16882</v>
      </c>
      <c r="D9831" s="11">
        <v>0.100543108430988</v>
      </c>
      <c r="E9831" s="8">
        <f t="shared" si="1"/>
        <v>0.1018669861</v>
      </c>
      <c r="F9831" s="8"/>
    </row>
    <row r="9832">
      <c r="A9832" s="10">
        <v>44846.583333333336</v>
      </c>
      <c r="B9832" s="11">
        <v>270.66</v>
      </c>
      <c r="C9832" s="11">
        <v>302.36888</v>
      </c>
      <c r="D9832" s="11">
        <v>0.104868199399356</v>
      </c>
      <c r="E9832" s="8">
        <f t="shared" si="1"/>
        <v>0.1040406714</v>
      </c>
      <c r="F9832" s="8"/>
    </row>
    <row r="9833">
      <c r="A9833" s="10">
        <v>44846.625</v>
      </c>
      <c r="B9833" s="11">
        <v>265.65</v>
      </c>
      <c r="C9833" s="11">
        <v>308.33647</v>
      </c>
      <c r="D9833" s="11">
        <v>0.138441197046849</v>
      </c>
      <c r="E9833" s="8">
        <f t="shared" si="1"/>
        <v>0.1072595861</v>
      </c>
      <c r="F9833" s="8"/>
    </row>
    <row r="9834">
      <c r="A9834" s="10">
        <v>44846.666666666664</v>
      </c>
      <c r="B9834" s="11">
        <v>266.39</v>
      </c>
      <c r="C9834" s="11">
        <v>314.58014</v>
      </c>
      <c r="D9834" s="11">
        <v>0.153188755018037</v>
      </c>
      <c r="E9834" s="8">
        <f t="shared" si="1"/>
        <v>0.1084299272</v>
      </c>
      <c r="F9834" s="8"/>
    </row>
    <row r="9835">
      <c r="A9835" s="10">
        <v>44846.708333333336</v>
      </c>
      <c r="B9835" s="11">
        <v>283.5</v>
      </c>
      <c r="C9835" s="11">
        <v>322.54098</v>
      </c>
      <c r="D9835" s="11">
        <v>0.121041921556758</v>
      </c>
      <c r="E9835" s="8">
        <f t="shared" si="1"/>
        <v>0.1085633693</v>
      </c>
      <c r="F9835" s="8"/>
    </row>
    <row r="9836">
      <c r="A9836" s="10">
        <v>44846.75</v>
      </c>
      <c r="B9836" s="11">
        <v>302.27</v>
      </c>
      <c r="C9836" s="11">
        <v>331.18333</v>
      </c>
      <c r="D9836" s="11">
        <v>0.0873030958412068</v>
      </c>
      <c r="E9836" s="8">
        <f t="shared" si="1"/>
        <v>0.1086058485</v>
      </c>
      <c r="F9836" s="8"/>
    </row>
    <row r="9837">
      <c r="A9837" s="10">
        <v>44846.791666666664</v>
      </c>
      <c r="B9837" s="11">
        <v>322.53</v>
      </c>
      <c r="C9837" s="11">
        <v>338.73999</v>
      </c>
      <c r="D9837" s="11">
        <v>0.0478537830741507</v>
      </c>
      <c r="E9837" s="8">
        <f t="shared" si="1"/>
        <v>0.1081625296</v>
      </c>
      <c r="F9837" s="8"/>
    </row>
    <row r="9838">
      <c r="A9838" s="10">
        <v>44846.833333333336</v>
      </c>
      <c r="B9838" s="11">
        <v>329.81</v>
      </c>
      <c r="C9838" s="11">
        <v>344.23847</v>
      </c>
      <c r="D9838" s="11">
        <v>0.0419141707200825</v>
      </c>
      <c r="E9838" s="8">
        <f t="shared" si="1"/>
        <v>0.1080955429</v>
      </c>
      <c r="F9838" s="8"/>
    </row>
    <row r="9839">
      <c r="A9839" s="10">
        <v>44846.875</v>
      </c>
      <c r="B9839" s="11">
        <v>331.01</v>
      </c>
      <c r="C9839" s="11">
        <v>347.6082</v>
      </c>
      <c r="D9839" s="11">
        <v>0.0477497366287677</v>
      </c>
      <c r="E9839" s="8">
        <f t="shared" si="1"/>
        <v>0.1082133621</v>
      </c>
      <c r="F9839" s="8"/>
    </row>
    <row r="9840">
      <c r="A9840" s="10">
        <v>44846.916666666664</v>
      </c>
      <c r="B9840" s="11">
        <v>333.71</v>
      </c>
      <c r="C9840" s="11">
        <v>348.82528</v>
      </c>
      <c r="D9840" s="11">
        <v>0.0433319511705116</v>
      </c>
      <c r="E9840" s="8">
        <f t="shared" si="1"/>
        <v>0.1075321861</v>
      </c>
      <c r="F9840" s="8"/>
    </row>
    <row r="9841">
      <c r="A9841" s="10">
        <v>44846.958333333336</v>
      </c>
      <c r="B9841" s="11">
        <v>344.33</v>
      </c>
      <c r="C9841" s="11">
        <v>347.86342</v>
      </c>
      <c r="D9841" s="11">
        <v>0.0101574922709609</v>
      </c>
      <c r="E9841" s="8">
        <f t="shared" si="1"/>
        <v>0.1049540257</v>
      </c>
      <c r="F9841" s="8"/>
    </row>
    <row r="9842">
      <c r="A9842" s="10">
        <v>44847.0</v>
      </c>
      <c r="B9842" s="11">
        <v>373.46</v>
      </c>
      <c r="C9842" s="11">
        <v>378.61711</v>
      </c>
      <c r="D9842" s="11">
        <v>0.0136209111099074</v>
      </c>
      <c r="E9842" s="8">
        <f t="shared" si="1"/>
        <v>0.1005168213</v>
      </c>
      <c r="F9842" s="8"/>
    </row>
    <row r="9843">
      <c r="A9843" s="10">
        <v>44847.041666666664</v>
      </c>
      <c r="B9843" s="11">
        <v>387.21</v>
      </c>
      <c r="C9843" s="11">
        <v>377.76811</v>
      </c>
      <c r="D9843" s="11">
        <v>0.024993877858033</v>
      </c>
      <c r="E9843" s="8">
        <f t="shared" si="1"/>
        <v>0.1003819538</v>
      </c>
      <c r="F9843" s="8"/>
    </row>
    <row r="9844">
      <c r="A9844" s="10">
        <v>44847.083333333336</v>
      </c>
      <c r="B9844" s="11">
        <v>375.06</v>
      </c>
      <c r="C9844" s="11">
        <v>372.62346</v>
      </c>
      <c r="D9844" s="11">
        <v>0.00653887975813433</v>
      </c>
      <c r="E9844" s="8">
        <f t="shared" si="1"/>
        <v>0.09743052537</v>
      </c>
      <c r="F9844" s="8"/>
    </row>
    <row r="9845">
      <c r="A9845" s="10">
        <v>44847.125</v>
      </c>
      <c r="B9845" s="11">
        <v>364.04</v>
      </c>
      <c r="C9845" s="11">
        <v>364.22768</v>
      </c>
      <c r="D9845" s="11">
        <v>5.15282089488641E-4</v>
      </c>
      <c r="E9845" s="8">
        <f t="shared" si="1"/>
        <v>0.09280287369</v>
      </c>
      <c r="F9845" s="8"/>
    </row>
    <row r="9846">
      <c r="A9846" s="10">
        <v>44847.166666666664</v>
      </c>
      <c r="B9846" s="11">
        <v>353.62</v>
      </c>
      <c r="C9846" s="11">
        <v>355.31686</v>
      </c>
      <c r="D9846" s="11">
        <v>0.00477562477615054</v>
      </c>
      <c r="E9846" s="8">
        <f t="shared" si="1"/>
        <v>0.08814428986</v>
      </c>
      <c r="F9846" s="8"/>
    </row>
    <row r="9847">
      <c r="A9847" s="10">
        <v>44847.208333333336</v>
      </c>
      <c r="B9847" s="11">
        <v>341.82</v>
      </c>
      <c r="C9847" s="11">
        <v>348.30452</v>
      </c>
      <c r="D9847" s="11">
        <v>0.0186173868774371</v>
      </c>
      <c r="E9847" s="8">
        <f t="shared" si="1"/>
        <v>0.08427551439</v>
      </c>
      <c r="F9847" s="8"/>
    </row>
    <row r="9848">
      <c r="A9848" s="10">
        <v>44847.25</v>
      </c>
      <c r="B9848" s="11">
        <v>337.54</v>
      </c>
      <c r="C9848" s="11">
        <v>343.66507</v>
      </c>
      <c r="D9848" s="11">
        <v>0.0178227889148</v>
      </c>
      <c r="E9848" s="8">
        <f t="shared" si="1"/>
        <v>0.07960592381</v>
      </c>
      <c r="F9848" s="8"/>
    </row>
    <row r="9849">
      <c r="A9849" s="10">
        <v>44847.291666666664</v>
      </c>
      <c r="B9849" s="11">
        <v>330.45</v>
      </c>
      <c r="C9849" s="11">
        <v>340.29884</v>
      </c>
      <c r="D9849" s="11">
        <v>0.028941738385003</v>
      </c>
      <c r="E9849" s="8">
        <f t="shared" si="1"/>
        <v>0.07452335843</v>
      </c>
      <c r="F9849" s="8"/>
    </row>
    <row r="9850">
      <c r="A9850" s="10">
        <v>44847.333333333336</v>
      </c>
      <c r="B9850" s="11">
        <v>328.37</v>
      </c>
      <c r="C9850" s="11">
        <v>339.05034</v>
      </c>
      <c r="D9850" s="11">
        <v>0.0315007500066214</v>
      </c>
      <c r="E9850" s="8">
        <f t="shared" si="1"/>
        <v>0.06935198322</v>
      </c>
      <c r="F9850" s="8"/>
    </row>
    <row r="9851">
      <c r="A9851" s="10">
        <v>44847.375</v>
      </c>
      <c r="B9851" s="11">
        <v>322.27</v>
      </c>
      <c r="C9851" s="11">
        <v>340.92988</v>
      </c>
      <c r="D9851" s="11">
        <v>0.0547323103507385</v>
      </c>
      <c r="E9851" s="8">
        <f t="shared" si="1"/>
        <v>0.06452970281</v>
      </c>
      <c r="F9851" s="8"/>
    </row>
    <row r="9852">
      <c r="A9852" s="10">
        <v>44847.416666666664</v>
      </c>
      <c r="B9852" s="11">
        <v>321.57</v>
      </c>
      <c r="C9852" s="11">
        <v>346.11817</v>
      </c>
      <c r="D9852" s="11">
        <v>0.0709242453234975</v>
      </c>
      <c r="E9852" s="8">
        <f t="shared" si="1"/>
        <v>0.06040402329</v>
      </c>
      <c r="F9852" s="8"/>
    </row>
    <row r="9853">
      <c r="A9853" s="10">
        <v>44847.458333333336</v>
      </c>
      <c r="B9853" s="11">
        <v>325.36</v>
      </c>
      <c r="C9853" s="11">
        <v>353.97808</v>
      </c>
      <c r="D9853" s="11">
        <v>0.0808470400201051</v>
      </c>
      <c r="E9853" s="8">
        <f t="shared" si="1"/>
        <v>0.05735291981</v>
      </c>
      <c r="F9853" s="8"/>
    </row>
    <row r="9854">
      <c r="A9854" s="10">
        <v>44847.5</v>
      </c>
      <c r="B9854" s="11">
        <v>330.59</v>
      </c>
      <c r="C9854" s="11">
        <v>360.47957</v>
      </c>
      <c r="D9854" s="11">
        <v>0.0829161275353275</v>
      </c>
      <c r="E9854" s="8">
        <f t="shared" si="1"/>
        <v>0.05554751559</v>
      </c>
      <c r="F9854" s="8"/>
    </row>
    <row r="9855">
      <c r="A9855" s="10">
        <v>44847.541666666664</v>
      </c>
      <c r="B9855" s="11">
        <v>337.28</v>
      </c>
      <c r="C9855" s="11">
        <v>363.27094</v>
      </c>
      <c r="D9855" s="11">
        <v>0.0715469836370617</v>
      </c>
      <c r="E9855" s="8">
        <f t="shared" si="1"/>
        <v>0.05433934372</v>
      </c>
      <c r="F9855" s="8"/>
    </row>
    <row r="9856">
      <c r="A9856" s="10">
        <v>44847.583333333336</v>
      </c>
      <c r="B9856" s="11">
        <v>328.78</v>
      </c>
      <c r="C9856" s="11">
        <v>362.51299</v>
      </c>
      <c r="D9856" s="11">
        <v>0.0930531896250118</v>
      </c>
      <c r="E9856" s="8">
        <f t="shared" si="1"/>
        <v>0.05384705165</v>
      </c>
      <c r="F9856" s="8"/>
    </row>
    <row r="9857">
      <c r="A9857" s="10">
        <v>44847.625</v>
      </c>
      <c r="B9857" s="11">
        <v>313.27</v>
      </c>
      <c r="C9857" s="11">
        <v>361.30993</v>
      </c>
      <c r="D9857" s="11">
        <v>0.132960447558139</v>
      </c>
      <c r="E9857" s="8">
        <f t="shared" si="1"/>
        <v>0.05361868709</v>
      </c>
      <c r="F9857" s="8"/>
    </row>
    <row r="9858">
      <c r="A9858" s="10">
        <v>44847.666666666664</v>
      </c>
      <c r="B9858" s="11">
        <v>317.75</v>
      </c>
      <c r="C9858" s="11">
        <v>360.2719</v>
      </c>
      <c r="D9858" s="11">
        <v>0.118027245533165</v>
      </c>
      <c r="E9858" s="8">
        <f t="shared" si="1"/>
        <v>0.05215362419</v>
      </c>
      <c r="F9858" s="8"/>
    </row>
    <row r="9859">
      <c r="A9859" s="10">
        <v>44847.708333333336</v>
      </c>
      <c r="B9859" s="11">
        <v>332.27</v>
      </c>
      <c r="C9859" s="11">
        <v>360.19046</v>
      </c>
      <c r="D9859" s="11">
        <v>0.0775158231564489</v>
      </c>
      <c r="E9859" s="8">
        <f t="shared" si="1"/>
        <v>0.05034003676</v>
      </c>
      <c r="F9859" s="8"/>
    </row>
    <row r="9860">
      <c r="A9860" s="10">
        <v>44847.75</v>
      </c>
      <c r="B9860" s="11">
        <v>342.12</v>
      </c>
      <c r="C9860" s="11">
        <v>359.81366</v>
      </c>
      <c r="D9860" s="11">
        <v>0.0491745088277082</v>
      </c>
      <c r="E9860" s="8">
        <f t="shared" si="1"/>
        <v>0.04875134563</v>
      </c>
      <c r="F9860" s="8"/>
    </row>
    <row r="9861">
      <c r="A9861" s="10">
        <v>44847.791666666664</v>
      </c>
      <c r="B9861" s="11">
        <v>349.18</v>
      </c>
      <c r="C9861" s="11">
        <v>358.73068</v>
      </c>
      <c r="D9861" s="11">
        <v>0.0266235383045576</v>
      </c>
      <c r="E9861" s="8">
        <f t="shared" si="1"/>
        <v>0.0478667521</v>
      </c>
      <c r="F9861" s="8"/>
    </row>
    <row r="9862">
      <c r="A9862" s="10">
        <v>44847.833333333336</v>
      </c>
      <c r="B9862" s="11">
        <v>354.77</v>
      </c>
      <c r="C9862" s="11">
        <v>357.6197</v>
      </c>
      <c r="D9862" s="11">
        <v>0.00796852074983576</v>
      </c>
      <c r="E9862" s="8">
        <f t="shared" si="1"/>
        <v>0.04645235002</v>
      </c>
      <c r="F9862" s="8"/>
    </row>
    <row r="9863">
      <c r="A9863" s="10">
        <v>44847.875</v>
      </c>
      <c r="B9863" s="11">
        <v>350.82</v>
      </c>
      <c r="C9863" s="11">
        <v>357.94574</v>
      </c>
      <c r="D9863" s="11">
        <v>0.0199073189137549</v>
      </c>
      <c r="E9863" s="8">
        <f t="shared" si="1"/>
        <v>0.04529224928</v>
      </c>
      <c r="F9863" s="8"/>
    </row>
    <row r="9864">
      <c r="A9864" s="10">
        <v>44847.916666666664</v>
      </c>
      <c r="B9864" s="11">
        <v>352.83</v>
      </c>
      <c r="C9864" s="11">
        <v>359.69419</v>
      </c>
      <c r="D9864" s="11">
        <v>0.0190834052671242</v>
      </c>
      <c r="E9864" s="8">
        <f t="shared" si="1"/>
        <v>0.0442818932</v>
      </c>
      <c r="F9864" s="8"/>
    </row>
    <row r="9865">
      <c r="A9865" s="10">
        <v>44847.958333333336</v>
      </c>
      <c r="B9865" s="11">
        <v>366.37</v>
      </c>
      <c r="C9865" s="11">
        <v>361.98254</v>
      </c>
      <c r="D9865" s="11">
        <v>0.0121206398518559</v>
      </c>
      <c r="E9865" s="8">
        <f t="shared" si="1"/>
        <v>0.04436369102</v>
      </c>
      <c r="F9865" s="8"/>
    </row>
    <row r="9866">
      <c r="A9866" s="10">
        <v>44848.0</v>
      </c>
      <c r="B9866" s="11">
        <v>397.45</v>
      </c>
      <c r="C9866" s="11">
        <v>377.98716</v>
      </c>
      <c r="D9866" s="11">
        <v>0.0514907437596556</v>
      </c>
      <c r="E9866" s="8">
        <f t="shared" si="1"/>
        <v>0.04594160071</v>
      </c>
      <c r="F9866" s="8"/>
    </row>
    <row r="9867">
      <c r="A9867" s="10">
        <v>44848.041666666664</v>
      </c>
      <c r="B9867" s="11">
        <v>404.86</v>
      </c>
      <c r="C9867" s="11">
        <v>376.46908</v>
      </c>
      <c r="D9867" s="11">
        <v>0.075413683376069</v>
      </c>
      <c r="E9867" s="8">
        <f t="shared" si="1"/>
        <v>0.04804242594</v>
      </c>
      <c r="F9867" s="8"/>
    </row>
    <row r="9868">
      <c r="A9868" s="10">
        <v>44848.083333333336</v>
      </c>
      <c r="B9868" s="11">
        <v>393.87</v>
      </c>
      <c r="C9868" s="11">
        <v>369.60318</v>
      </c>
      <c r="D9868" s="11">
        <v>0.0656564156185019</v>
      </c>
      <c r="E9868" s="8">
        <f t="shared" si="1"/>
        <v>0.0505056566</v>
      </c>
      <c r="F9868" s="8"/>
    </row>
    <row r="9869">
      <c r="A9869" s="10">
        <v>44848.125</v>
      </c>
      <c r="B9869" s="11">
        <v>388.09</v>
      </c>
      <c r="C9869" s="11">
        <v>359.19484</v>
      </c>
      <c r="D9869" s="11">
        <v>0.0804442513706488</v>
      </c>
      <c r="E9869" s="8">
        <f t="shared" si="1"/>
        <v>0.05383603032</v>
      </c>
      <c r="F9869" s="8"/>
    </row>
    <row r="9870">
      <c r="A9870" s="10">
        <v>44848.166666666664</v>
      </c>
      <c r="B9870" s="11">
        <v>384.03</v>
      </c>
      <c r="C9870" s="11">
        <v>347.92905</v>
      </c>
      <c r="D9870" s="11">
        <v>0.103759516487628</v>
      </c>
      <c r="E9870" s="8">
        <f t="shared" si="1"/>
        <v>0.05796035914</v>
      </c>
      <c r="F9870" s="8"/>
    </row>
    <row r="9871">
      <c r="A9871" s="10">
        <v>44848.208333333336</v>
      </c>
      <c r="B9871" s="11">
        <v>378.44</v>
      </c>
      <c r="C9871" s="11">
        <v>337.86161</v>
      </c>
      <c r="D9871" s="11">
        <v>0.120103583239303</v>
      </c>
      <c r="E9871" s="8">
        <f t="shared" si="1"/>
        <v>0.06218895066</v>
      </c>
      <c r="F9871" s="8"/>
    </row>
    <row r="9872">
      <c r="A9872" s="10">
        <v>44848.25</v>
      </c>
      <c r="B9872" s="11">
        <v>359.94</v>
      </c>
      <c r="C9872" s="11">
        <v>329.73531</v>
      </c>
      <c r="D9872" s="11">
        <v>0.0916028374395207</v>
      </c>
      <c r="E9872" s="8">
        <f t="shared" si="1"/>
        <v>0.06526311935</v>
      </c>
      <c r="F9872" s="8"/>
    </row>
    <row r="9873">
      <c r="A9873" s="10">
        <v>44848.291666666664</v>
      </c>
      <c r="B9873" s="11">
        <v>345.4</v>
      </c>
      <c r="C9873" s="11">
        <v>323.22457</v>
      </c>
      <c r="D9873" s="11">
        <v>0.0686068822057678</v>
      </c>
      <c r="E9873" s="8">
        <f t="shared" si="1"/>
        <v>0.06691583367</v>
      </c>
      <c r="F9873" s="8"/>
    </row>
    <row r="9874">
      <c r="A9874" s="10">
        <v>44848.333333333336</v>
      </c>
      <c r="B9874" s="11">
        <v>340.31</v>
      </c>
      <c r="C9874" s="11">
        <v>319.09524</v>
      </c>
      <c r="D9874" s="11">
        <v>0.0664841004836048</v>
      </c>
      <c r="E9874" s="8">
        <f t="shared" si="1"/>
        <v>0.06837347328</v>
      </c>
      <c r="F9874" s="8"/>
    </row>
    <row r="9875">
      <c r="A9875" s="10">
        <v>44848.375</v>
      </c>
      <c r="B9875" s="11">
        <v>340.17</v>
      </c>
      <c r="C9875" s="11">
        <v>319.32395</v>
      </c>
      <c r="D9875" s="11">
        <v>0.0652818243041274</v>
      </c>
      <c r="E9875" s="8">
        <f t="shared" si="1"/>
        <v>0.06881303636</v>
      </c>
      <c r="F9875" s="8"/>
    </row>
    <row r="9876">
      <c r="A9876" s="10">
        <v>44848.416666666664</v>
      </c>
      <c r="B9876" s="11">
        <v>337.2</v>
      </c>
      <c r="C9876" s="11">
        <v>325.05073</v>
      </c>
      <c r="D9876" s="11">
        <v>0.0373765350411611</v>
      </c>
      <c r="E9876" s="8">
        <f t="shared" si="1"/>
        <v>0.0674152151</v>
      </c>
      <c r="F9876" s="8"/>
    </row>
    <row r="9877">
      <c r="A9877" s="10">
        <v>44848.458333333336</v>
      </c>
      <c r="B9877" s="11">
        <v>334.32</v>
      </c>
      <c r="C9877" s="11">
        <v>335.45844</v>
      </c>
      <c r="D9877" s="11">
        <v>0.0033936841773902</v>
      </c>
      <c r="E9877" s="8">
        <f t="shared" si="1"/>
        <v>0.06418799194</v>
      </c>
      <c r="F9877" s="8"/>
    </row>
    <row r="9878">
      <c r="A9878" s="10">
        <v>44848.5</v>
      </c>
      <c r="B9878" s="11">
        <v>337.09</v>
      </c>
      <c r="C9878" s="11">
        <v>345.49032</v>
      </c>
      <c r="D9878" s="11">
        <v>0.0243141978623309</v>
      </c>
      <c r="E9878" s="8">
        <f t="shared" si="1"/>
        <v>0.06174624487</v>
      </c>
      <c r="F9878" s="8"/>
    </row>
    <row r="9879">
      <c r="A9879" s="10">
        <v>44848.541666666664</v>
      </c>
      <c r="B9879" s="11">
        <v>333.01</v>
      </c>
      <c r="C9879" s="11">
        <v>350.72419</v>
      </c>
      <c r="D9879" s="11">
        <v>0.0505074657097362</v>
      </c>
      <c r="E9879" s="8">
        <f t="shared" si="1"/>
        <v>0.06086959829</v>
      </c>
      <c r="F9879" s="8"/>
    </row>
    <row r="9880">
      <c r="A9880" s="10">
        <v>44848.583333333336</v>
      </c>
      <c r="B9880" s="11">
        <v>297.97</v>
      </c>
      <c r="C9880" s="11">
        <v>350.89078</v>
      </c>
      <c r="D9880" s="11">
        <v>0.15081838285976</v>
      </c>
      <c r="E9880" s="8">
        <f t="shared" si="1"/>
        <v>0.06327648134</v>
      </c>
      <c r="F9880" s="8"/>
    </row>
    <row r="9881">
      <c r="A9881" s="10">
        <v>44848.625</v>
      </c>
      <c r="B9881" s="11">
        <v>270.35</v>
      </c>
      <c r="C9881" s="11">
        <v>350.36866</v>
      </c>
      <c r="D9881" s="11">
        <v>0.228384182535047</v>
      </c>
      <c r="E9881" s="8">
        <f t="shared" si="1"/>
        <v>0.06725247029</v>
      </c>
      <c r="F9881" s="8"/>
    </row>
    <row r="9882">
      <c r="A9882" s="10">
        <v>44848.666666666664</v>
      </c>
      <c r="B9882" s="11">
        <v>263.29</v>
      </c>
      <c r="C9882" s="11">
        <v>349.60328</v>
      </c>
      <c r="D9882" s="11">
        <v>0.246889216828858</v>
      </c>
      <c r="E9882" s="8">
        <f t="shared" si="1"/>
        <v>0.0726217191</v>
      </c>
      <c r="F9882" s="8"/>
    </row>
    <row r="9883">
      <c r="A9883" s="10">
        <v>44848.708333333336</v>
      </c>
      <c r="B9883" s="11">
        <v>253.53</v>
      </c>
      <c r="C9883" s="11">
        <v>348.99772</v>
      </c>
      <c r="D9883" s="11">
        <v>0.273548262722174</v>
      </c>
      <c r="E9883" s="8">
        <f t="shared" si="1"/>
        <v>0.08078973741</v>
      </c>
      <c r="F9883" s="8"/>
    </row>
    <row r="9884">
      <c r="A9884" s="10">
        <v>44848.75</v>
      </c>
      <c r="B9884" s="11">
        <v>257.46</v>
      </c>
      <c r="C9884" s="11">
        <v>347.09042</v>
      </c>
      <c r="D9884" s="11">
        <v>0.258233632607895</v>
      </c>
      <c r="E9884" s="8">
        <f t="shared" si="1"/>
        <v>0.08950053424</v>
      </c>
      <c r="F9884" s="8"/>
    </row>
    <row r="9885">
      <c r="A9885" s="10">
        <v>44848.791666666664</v>
      </c>
      <c r="B9885" s="11">
        <v>263.73</v>
      </c>
      <c r="C9885" s="11">
        <v>343.52941</v>
      </c>
      <c r="D9885" s="11">
        <v>0.232292804275476</v>
      </c>
      <c r="E9885" s="8">
        <f t="shared" si="1"/>
        <v>0.09807008699</v>
      </c>
      <c r="F9885" s="8"/>
    </row>
    <row r="9886">
      <c r="A9886" s="10">
        <v>44848.833333333336</v>
      </c>
      <c r="B9886" s="11">
        <v>276.57</v>
      </c>
      <c r="C9886" s="11">
        <v>340.13689</v>
      </c>
      <c r="D9886" s="11">
        <v>0.186886197495367</v>
      </c>
      <c r="E9886" s="8">
        <f t="shared" si="1"/>
        <v>0.1055249902</v>
      </c>
      <c r="F9886" s="8"/>
    </row>
    <row r="9887">
      <c r="A9887" s="10">
        <v>44848.875</v>
      </c>
      <c r="B9887" s="11">
        <v>285.9</v>
      </c>
      <c r="C9887" s="11">
        <v>339.43364</v>
      </c>
      <c r="D9887" s="11">
        <v>0.157714597763498</v>
      </c>
      <c r="E9887" s="8">
        <f t="shared" si="1"/>
        <v>0.1112669601</v>
      </c>
      <c r="F9887" s="8"/>
    </row>
    <row r="9888">
      <c r="A9888" s="10">
        <v>44848.916666666664</v>
      </c>
      <c r="B9888" s="11">
        <v>290.59</v>
      </c>
      <c r="C9888" s="11">
        <v>342.56727</v>
      </c>
      <c r="D9888" s="11">
        <v>0.151728651718537</v>
      </c>
      <c r="E9888" s="8">
        <f t="shared" si="1"/>
        <v>0.1167938454</v>
      </c>
      <c r="F9888" s="8"/>
    </row>
    <row r="9889">
      <c r="A9889" s="10">
        <v>44848.958333333336</v>
      </c>
      <c r="B9889" s="11">
        <v>304.82</v>
      </c>
      <c r="C9889" s="11">
        <v>348.19033</v>
      </c>
      <c r="D9889" s="11">
        <v>0.124559260448157</v>
      </c>
      <c r="E9889" s="8">
        <f t="shared" si="1"/>
        <v>0.1214787879</v>
      </c>
      <c r="F9889" s="8"/>
    </row>
    <row r="9890">
      <c r="A9890" s="10">
        <v>44846.0</v>
      </c>
      <c r="B9890" s="11">
        <v>298.69</v>
      </c>
      <c r="C9890" s="11">
        <v>311.9297</v>
      </c>
      <c r="D9890" s="11">
        <v>0.0424444995138328</v>
      </c>
      <c r="E9890" s="8">
        <f t="shared" si="1"/>
        <v>0.1211018611</v>
      </c>
      <c r="F9890" s="8"/>
    </row>
    <row r="9891">
      <c r="A9891" s="10">
        <v>44846.041666666664</v>
      </c>
      <c r="B9891" s="11">
        <v>320.33</v>
      </c>
      <c r="C9891" s="11">
        <v>306.32549</v>
      </c>
      <c r="D9891" s="11">
        <v>0.0457177429145709</v>
      </c>
      <c r="E9891" s="8">
        <f t="shared" si="1"/>
        <v>0.1198645302</v>
      </c>
      <c r="F9891" s="8"/>
    </row>
    <row r="9892">
      <c r="A9892" s="10">
        <v>44846.083333333336</v>
      </c>
      <c r="B9892" s="11">
        <v>291.28</v>
      </c>
      <c r="C9892" s="11">
        <v>295.8918</v>
      </c>
      <c r="D9892" s="11">
        <v>0.0155861027578324</v>
      </c>
      <c r="E9892" s="8">
        <f t="shared" si="1"/>
        <v>0.1177782672</v>
      </c>
      <c r="F9892" s="8"/>
    </row>
    <row r="9893">
      <c r="A9893" s="10">
        <v>44846.125</v>
      </c>
      <c r="B9893" s="11">
        <v>266.6</v>
      </c>
      <c r="C9893" s="11">
        <v>282.41983</v>
      </c>
      <c r="D9893" s="11">
        <v>0.0560152946767228</v>
      </c>
      <c r="E9893" s="8">
        <f t="shared" si="1"/>
        <v>0.116760394</v>
      </c>
      <c r="F9893" s="8"/>
    </row>
    <row r="9894">
      <c r="A9894" s="10">
        <v>44846.166666666664</v>
      </c>
      <c r="B9894" s="11">
        <v>252.3</v>
      </c>
      <c r="C9894" s="11">
        <v>268.57792</v>
      </c>
      <c r="D9894" s="11">
        <v>0.0606078116920407</v>
      </c>
      <c r="E9894" s="8">
        <f t="shared" si="1"/>
        <v>0.1149624063</v>
      </c>
      <c r="F9894" s="8"/>
    </row>
    <row r="9895">
      <c r="A9895" s="10">
        <v>44846.208333333336</v>
      </c>
      <c r="B9895" s="11">
        <v>244.01</v>
      </c>
      <c r="C9895" s="11">
        <v>257.21245</v>
      </c>
      <c r="D9895" s="11">
        <v>0.0513289694958389</v>
      </c>
      <c r="E9895" s="8">
        <f t="shared" si="1"/>
        <v>0.1120967974</v>
      </c>
      <c r="F9895" s="8"/>
    </row>
    <row r="9896">
      <c r="A9896" s="10">
        <v>44846.25</v>
      </c>
      <c r="B9896" s="11">
        <v>234.07</v>
      </c>
      <c r="C9896" s="11">
        <v>250.45442</v>
      </c>
      <c r="D9896" s="11">
        <v>0.0654187696108537</v>
      </c>
      <c r="E9896" s="8">
        <f t="shared" si="1"/>
        <v>0.1110057946</v>
      </c>
      <c r="F9896" s="8"/>
    </row>
    <row r="9897">
      <c r="A9897" s="10">
        <v>44846.291666666664</v>
      </c>
      <c r="B9897" s="11">
        <v>227.56</v>
      </c>
      <c r="C9897" s="11">
        <v>248.18374</v>
      </c>
      <c r="D9897" s="11">
        <v>0.0830986751992697</v>
      </c>
      <c r="E9897" s="8">
        <f t="shared" si="1"/>
        <v>0.1116096193</v>
      </c>
      <c r="F9897" s="8"/>
    </row>
    <row r="9898">
      <c r="A9898" s="10">
        <v>44846.333333333336</v>
      </c>
      <c r="B9898" s="11">
        <v>228.48</v>
      </c>
      <c r="C9898" s="11">
        <v>249.70675</v>
      </c>
      <c r="D9898" s="11">
        <v>0.0850067128742014</v>
      </c>
      <c r="E9898" s="8">
        <f t="shared" si="1"/>
        <v>0.1123813948</v>
      </c>
      <c r="F9898" s="8"/>
    </row>
    <row r="9899">
      <c r="A9899" s="10">
        <v>44846.375</v>
      </c>
      <c r="B9899" s="11">
        <v>227.99</v>
      </c>
      <c r="C9899" s="11">
        <v>253.96869</v>
      </c>
      <c r="D9899" s="11">
        <v>0.102290916254283</v>
      </c>
      <c r="E9899" s="8">
        <f t="shared" si="1"/>
        <v>0.1139234403</v>
      </c>
      <c r="F9899" s="8"/>
    </row>
    <row r="9900">
      <c r="A9900" s="10">
        <v>44846.416666666664</v>
      </c>
      <c r="B9900" s="11">
        <v>232.39</v>
      </c>
      <c r="C9900" s="11">
        <v>260.10577</v>
      </c>
      <c r="D9900" s="11">
        <v>0.106555767678664</v>
      </c>
      <c r="E9900" s="8">
        <f t="shared" si="1"/>
        <v>0.1168059083</v>
      </c>
      <c r="F9900" s="8"/>
    </row>
    <row r="9901">
      <c r="A9901" s="10">
        <v>44846.458333333336</v>
      </c>
      <c r="B9901" s="11">
        <v>242.43</v>
      </c>
      <c r="C9901" s="11">
        <v>268.36611</v>
      </c>
      <c r="D9901" s="11">
        <v>0.096644505522698</v>
      </c>
      <c r="E9901" s="8">
        <f t="shared" si="1"/>
        <v>0.1206913592</v>
      </c>
      <c r="F9901" s="8"/>
    </row>
    <row r="9902">
      <c r="A9902" s="10">
        <v>44846.5</v>
      </c>
      <c r="B9902" s="11">
        <v>256.15</v>
      </c>
      <c r="C9902" s="11">
        <v>277.0494</v>
      </c>
      <c r="D9902" s="11">
        <v>0.0754356443291341</v>
      </c>
      <c r="E9902" s="8">
        <f t="shared" si="1"/>
        <v>0.1228214195</v>
      </c>
      <c r="F9902" s="8"/>
    </row>
    <row r="9903">
      <c r="A9903" s="10">
        <v>44846.541666666664</v>
      </c>
      <c r="B9903" s="11">
        <v>268.19</v>
      </c>
      <c r="C9903" s="11">
        <v>284.20423</v>
      </c>
      <c r="D9903" s="11">
        <v>0.0563476131231403</v>
      </c>
      <c r="E9903" s="8">
        <f t="shared" si="1"/>
        <v>0.123064759</v>
      </c>
      <c r="F9903" s="8"/>
    </row>
    <row r="9904">
      <c r="A9904" s="10">
        <v>44846.583333333336</v>
      </c>
      <c r="B9904" s="11">
        <v>270.66</v>
      </c>
      <c r="C9904" s="11">
        <v>289.92476</v>
      </c>
      <c r="D9904" s="11">
        <v>0.0664474465720001</v>
      </c>
      <c r="E9904" s="8">
        <f t="shared" si="1"/>
        <v>0.1195493033</v>
      </c>
      <c r="F9904" s="8"/>
    </row>
    <row r="9905">
      <c r="A9905" s="10">
        <v>44846.625</v>
      </c>
      <c r="B9905" s="11">
        <v>265.65</v>
      </c>
      <c r="C9905" s="11">
        <v>296.41422</v>
      </c>
      <c r="D9905" s="11">
        <v>0.103787935680008</v>
      </c>
      <c r="E9905" s="8">
        <f t="shared" si="1"/>
        <v>0.114357793</v>
      </c>
      <c r="F9905" s="8"/>
    </row>
    <row r="9906">
      <c r="A9906" s="10">
        <v>44846.666666666664</v>
      </c>
      <c r="B9906" s="11">
        <v>266.39</v>
      </c>
      <c r="C9906" s="11">
        <v>302.44951</v>
      </c>
      <c r="D9906" s="11">
        <v>0.119224891453783</v>
      </c>
      <c r="E9906" s="8">
        <f t="shared" si="1"/>
        <v>0.1090384461</v>
      </c>
      <c r="F9906" s="8"/>
    </row>
    <row r="9907">
      <c r="A9907" s="10">
        <v>44846.708333333336</v>
      </c>
      <c r="B9907" s="11">
        <v>283.5</v>
      </c>
      <c r="C9907" s="11">
        <v>308.98208</v>
      </c>
      <c r="D9907" s="11">
        <v>0.0824710611049029</v>
      </c>
      <c r="E9907" s="8">
        <f t="shared" si="1"/>
        <v>0.101076896</v>
      </c>
      <c r="F9907" s="8"/>
    </row>
    <row r="9908">
      <c r="A9908" s="10">
        <v>44846.75</v>
      </c>
      <c r="B9908" s="11">
        <v>302.27</v>
      </c>
      <c r="C9908" s="11">
        <v>314.97754</v>
      </c>
      <c r="D9908" s="11">
        <v>0.0403442734361313</v>
      </c>
      <c r="E9908" s="8">
        <f t="shared" si="1"/>
        <v>0.09199817273</v>
      </c>
      <c r="F9908" s="8"/>
    </row>
    <row r="9909">
      <c r="A9909" s="10">
        <v>44846.791666666664</v>
      </c>
      <c r="B9909" s="11">
        <v>322.53</v>
      </c>
      <c r="C9909" s="11">
        <v>319.61874</v>
      </c>
      <c r="D9909" s="11">
        <v>0.00910853975583524</v>
      </c>
      <c r="E9909" s="8">
        <f t="shared" si="1"/>
        <v>0.08269882838</v>
      </c>
      <c r="F9909" s="8"/>
    </row>
    <row r="9910">
      <c r="A9910" s="10">
        <v>44846.833333333336</v>
      </c>
      <c r="B9910" s="11">
        <v>329.81</v>
      </c>
      <c r="C9910" s="11">
        <v>323.20986</v>
      </c>
      <c r="D9910" s="11">
        <v>0.0204206022675174</v>
      </c>
      <c r="E9910" s="8">
        <f t="shared" si="1"/>
        <v>0.07576276191</v>
      </c>
      <c r="F9910" s="8"/>
    </row>
    <row r="9911">
      <c r="A9911" s="10">
        <v>44846.875</v>
      </c>
      <c r="B9911" s="11">
        <v>331.01</v>
      </c>
      <c r="C9911" s="11">
        <v>326.48764</v>
      </c>
      <c r="D9911" s="11">
        <v>0.0138515503986613</v>
      </c>
      <c r="E9911" s="8">
        <f t="shared" si="1"/>
        <v>0.06976846827</v>
      </c>
      <c r="F9911" s="8"/>
    </row>
    <row r="9912">
      <c r="A9912" s="10">
        <v>44846.916666666664</v>
      </c>
      <c r="B9912" s="11">
        <v>333.71</v>
      </c>
      <c r="C9912" s="11">
        <v>329.40985</v>
      </c>
      <c r="D9912" s="11">
        <v>0.0130541026626859</v>
      </c>
      <c r="E9912" s="8">
        <f t="shared" si="1"/>
        <v>0.06399036206</v>
      </c>
      <c r="F9912" s="8"/>
    </row>
    <row r="9913">
      <c r="A9913" s="10">
        <v>44846.958333333336</v>
      </c>
      <c r="B9913" s="11">
        <v>344.33</v>
      </c>
      <c r="C9913" s="11">
        <v>331.50413</v>
      </c>
      <c r="D9913" s="11">
        <v>0.0386899252205395</v>
      </c>
      <c r="E9913" s="8">
        <f t="shared" si="1"/>
        <v>0.06041247309</v>
      </c>
      <c r="F9913" s="8"/>
    </row>
    <row r="9914">
      <c r="A9914" s="10">
        <v>44847.0</v>
      </c>
      <c r="B9914" s="11">
        <v>373.46</v>
      </c>
      <c r="C9914" s="11">
        <v>370.36838</v>
      </c>
      <c r="D9914" s="11">
        <v>0.00834741885902888</v>
      </c>
      <c r="E9914" s="8">
        <f t="shared" si="1"/>
        <v>0.0589917614</v>
      </c>
      <c r="F9914" s="8"/>
    </row>
    <row r="9915">
      <c r="A9915" s="10">
        <v>44847.041666666664</v>
      </c>
      <c r="B9915" s="11">
        <v>387.21</v>
      </c>
      <c r="C9915" s="11">
        <v>367.45408</v>
      </c>
      <c r="D9915" s="11">
        <v>0.0537643234223988</v>
      </c>
      <c r="E9915" s="8">
        <f t="shared" si="1"/>
        <v>0.05932703559</v>
      </c>
      <c r="F9915" s="8"/>
    </row>
    <row r="9916">
      <c r="A9916" s="10">
        <v>44847.083333333336</v>
      </c>
      <c r="B9916" s="11">
        <v>375.06</v>
      </c>
      <c r="C9916" s="11">
        <v>359.91359</v>
      </c>
      <c r="D9916" s="11">
        <v>0.0420834623110508</v>
      </c>
      <c r="E9916" s="8">
        <f t="shared" si="1"/>
        <v>0.06043109223</v>
      </c>
      <c r="F9916" s="8"/>
    </row>
    <row r="9917">
      <c r="A9917" s="10">
        <v>44847.125</v>
      </c>
      <c r="B9917" s="11">
        <v>364.04</v>
      </c>
      <c r="C9917" s="11">
        <v>348.75331</v>
      </c>
      <c r="D9917" s="11">
        <v>0.0438323868524717</v>
      </c>
      <c r="E9917" s="8">
        <f t="shared" si="1"/>
        <v>0.05992347107</v>
      </c>
      <c r="F9917" s="8"/>
    </row>
    <row r="9918">
      <c r="A9918" s="10">
        <v>44847.166666666664</v>
      </c>
      <c r="B9918" s="11">
        <v>353.62</v>
      </c>
      <c r="C9918" s="11">
        <v>336.6455</v>
      </c>
      <c r="D9918" s="11">
        <v>0.0504224770567257</v>
      </c>
      <c r="E9918" s="8">
        <f t="shared" si="1"/>
        <v>0.05949908213</v>
      </c>
      <c r="F9918" s="8"/>
    </row>
    <row r="9919">
      <c r="A9919" s="10">
        <v>44847.208333333336</v>
      </c>
      <c r="B9919" s="11">
        <v>341.82</v>
      </c>
      <c r="C9919" s="11">
        <v>326.36754</v>
      </c>
      <c r="D9919" s="11">
        <v>0.047346804158281</v>
      </c>
      <c r="E9919" s="8">
        <f t="shared" si="1"/>
        <v>0.05933315858</v>
      </c>
      <c r="F9919" s="8"/>
    </row>
    <row r="9920">
      <c r="A9920" s="10">
        <v>44847.25</v>
      </c>
      <c r="B9920" s="11">
        <v>337.54</v>
      </c>
      <c r="C9920" s="11">
        <v>319.86928</v>
      </c>
      <c r="D9920" s="11">
        <v>0.0552435669971183</v>
      </c>
      <c r="E9920" s="8">
        <f t="shared" si="1"/>
        <v>0.0589091918</v>
      </c>
      <c r="F9920" s="8"/>
    </row>
    <row r="9921">
      <c r="A9921" s="10">
        <v>44847.291666666664</v>
      </c>
      <c r="B9921" s="11">
        <v>330.45</v>
      </c>
      <c r="C9921" s="11">
        <v>317.01808</v>
      </c>
      <c r="D9921" s="11">
        <v>0.0423695708459277</v>
      </c>
      <c r="E9921" s="8">
        <f t="shared" si="1"/>
        <v>0.05721214578</v>
      </c>
      <c r="F9921" s="8"/>
    </row>
    <row r="9922">
      <c r="A9922" s="10">
        <v>44847.333333333336</v>
      </c>
      <c r="B9922" s="11">
        <v>328.37</v>
      </c>
      <c r="C9922" s="11">
        <v>317.88719</v>
      </c>
      <c r="D9922" s="11">
        <v>0.0329765096857159</v>
      </c>
      <c r="E9922" s="8">
        <f t="shared" si="1"/>
        <v>0.05504422065</v>
      </c>
      <c r="F9922" s="8"/>
    </row>
    <row r="9923">
      <c r="A9923" s="10">
        <v>44847.375</v>
      </c>
      <c r="B9923" s="11">
        <v>322.27</v>
      </c>
      <c r="C9923" s="11">
        <v>321.79749</v>
      </c>
      <c r="D9923" s="11">
        <v>0.00146834582208829</v>
      </c>
      <c r="E9923" s="8">
        <f t="shared" si="1"/>
        <v>0.05084328022</v>
      </c>
      <c r="F9923" s="8"/>
    </row>
    <row r="9924">
      <c r="A9924" s="10">
        <v>44847.416666666664</v>
      </c>
      <c r="B9924" s="11">
        <v>321.57</v>
      </c>
      <c r="C9924" s="11">
        <v>328.47098</v>
      </c>
      <c r="D9924" s="11">
        <v>0.0210094054579798</v>
      </c>
      <c r="E9924" s="8">
        <f t="shared" si="1"/>
        <v>0.04727884846</v>
      </c>
      <c r="F9924" s="8"/>
    </row>
    <row r="9925">
      <c r="A9925" s="10">
        <v>44847.458333333336</v>
      </c>
      <c r="B9925" s="11">
        <v>325.36</v>
      </c>
      <c r="C9925" s="11">
        <v>337.35137</v>
      </c>
      <c r="D9925" s="11">
        <v>0.0355456389579801</v>
      </c>
      <c r="E9925" s="8">
        <f t="shared" si="1"/>
        <v>0.04473306235</v>
      </c>
      <c r="F9925" s="8"/>
    </row>
    <row r="9926">
      <c r="A9926" s="10">
        <v>44847.5</v>
      </c>
      <c r="B9926" s="11">
        <v>330.59</v>
      </c>
      <c r="C9926" s="11">
        <v>344.73944</v>
      </c>
      <c r="D9926" s="11">
        <v>0.0410438677976619</v>
      </c>
      <c r="E9926" s="8">
        <f t="shared" si="1"/>
        <v>0.04330007166</v>
      </c>
      <c r="F9926" s="8"/>
    </row>
    <row r="9927">
      <c r="A9927" s="10">
        <v>44847.541666666664</v>
      </c>
      <c r="B9927" s="11">
        <v>337.28</v>
      </c>
      <c r="C9927" s="11">
        <v>348.46738</v>
      </c>
      <c r="D9927" s="11">
        <v>0.0321045258239093</v>
      </c>
      <c r="E9927" s="8">
        <f t="shared" si="1"/>
        <v>0.04228994303</v>
      </c>
      <c r="F9927" s="8"/>
    </row>
    <row r="9928">
      <c r="A9928" s="10">
        <v>44847.583333333336</v>
      </c>
      <c r="B9928" s="11">
        <v>328.78</v>
      </c>
      <c r="C9928" s="11">
        <v>349.00378</v>
      </c>
      <c r="D9928" s="11">
        <v>0.0579471660736741</v>
      </c>
      <c r="E9928" s="8">
        <f t="shared" si="1"/>
        <v>0.04193576467</v>
      </c>
      <c r="F9928" s="8"/>
    </row>
    <row r="9929">
      <c r="A9929" s="10">
        <v>44847.625</v>
      </c>
      <c r="B9929" s="11">
        <v>313.27</v>
      </c>
      <c r="C9929" s="11">
        <v>349.42616</v>
      </c>
      <c r="D9929" s="11">
        <v>0.103472962642522</v>
      </c>
      <c r="E9929" s="8">
        <f t="shared" si="1"/>
        <v>0.04192264079</v>
      </c>
      <c r="F9929" s="8"/>
    </row>
    <row r="9930">
      <c r="A9930" s="10">
        <v>44847.666666666664</v>
      </c>
      <c r="B9930" s="11">
        <v>317.75</v>
      </c>
      <c r="C9930" s="11">
        <v>349.76884</v>
      </c>
      <c r="D9930" s="11">
        <v>0.0915428601358543</v>
      </c>
      <c r="E9930" s="8">
        <f t="shared" si="1"/>
        <v>0.04076922282</v>
      </c>
      <c r="F9930" s="8"/>
    </row>
    <row r="9931">
      <c r="A9931" s="10">
        <v>44847.708333333336</v>
      </c>
      <c r="B9931" s="11">
        <v>332.27</v>
      </c>
      <c r="C9931" s="11">
        <v>351.08105</v>
      </c>
      <c r="D9931" s="11">
        <v>0.0535803627111176</v>
      </c>
      <c r="E9931" s="8">
        <f t="shared" si="1"/>
        <v>0.03956544372</v>
      </c>
      <c r="F9931" s="8"/>
    </row>
    <row r="9932">
      <c r="A9932" s="10">
        <v>44847.75</v>
      </c>
      <c r="B9932" s="11">
        <v>342.12</v>
      </c>
      <c r="C9932" s="11">
        <v>352.40681</v>
      </c>
      <c r="D9932" s="11">
        <v>0.0291901566828405</v>
      </c>
      <c r="E9932" s="8">
        <f t="shared" si="1"/>
        <v>0.03910068886</v>
      </c>
      <c r="F9932" s="8"/>
    </row>
    <row r="9933">
      <c r="A9933" s="10">
        <v>44847.791666666664</v>
      </c>
      <c r="B9933" s="11">
        <v>349.18</v>
      </c>
      <c r="C9933" s="11">
        <v>353.5257</v>
      </c>
      <c r="D9933" s="11">
        <v>0.0122924585115027</v>
      </c>
      <c r="E9933" s="8">
        <f t="shared" si="1"/>
        <v>0.03923335214</v>
      </c>
      <c r="F9933" s="8"/>
    </row>
    <row r="9934">
      <c r="A9934" s="10">
        <v>44847.833333333336</v>
      </c>
      <c r="B9934" s="11">
        <v>354.77</v>
      </c>
      <c r="C9934" s="11">
        <v>354.92904</v>
      </c>
      <c r="D9934" s="11">
        <v>4.48089567424532E-4</v>
      </c>
      <c r="E9934" s="8">
        <f t="shared" si="1"/>
        <v>0.03840116411</v>
      </c>
      <c r="F9934" s="8"/>
    </row>
    <row r="9935">
      <c r="A9935" s="10">
        <v>44847.875</v>
      </c>
      <c r="B9935" s="11">
        <v>350.82</v>
      </c>
      <c r="C9935" s="11">
        <v>357.20616</v>
      </c>
      <c r="D9935" s="11">
        <v>0.0178780791462275</v>
      </c>
      <c r="E9935" s="8">
        <f t="shared" si="1"/>
        <v>0.03856893614</v>
      </c>
      <c r="F9935" s="8"/>
    </row>
    <row r="9936">
      <c r="A9936" s="10">
        <v>44847.916666666664</v>
      </c>
      <c r="B9936" s="11">
        <v>352.83</v>
      </c>
      <c r="C9936" s="11">
        <v>359.79446</v>
      </c>
      <c r="D9936" s="11">
        <v>0.0193567738647227</v>
      </c>
      <c r="E9936" s="8">
        <f t="shared" si="1"/>
        <v>0.03883154744</v>
      </c>
      <c r="F9936" s="8"/>
    </row>
    <row r="9937">
      <c r="A9937" s="10">
        <v>44847.958333333336</v>
      </c>
      <c r="B9937" s="11">
        <v>366.37</v>
      </c>
      <c r="C9937" s="11">
        <v>361.75417</v>
      </c>
      <c r="D9937" s="11">
        <v>0.01275957648256</v>
      </c>
      <c r="E9937" s="8">
        <f t="shared" si="1"/>
        <v>0.03775111624</v>
      </c>
      <c r="F9937" s="8"/>
    </row>
    <row r="9938">
      <c r="A9938" s="10">
        <v>44848.0</v>
      </c>
      <c r="B9938" s="11">
        <v>397.45</v>
      </c>
      <c r="C9938" s="11">
        <v>371.02685</v>
      </c>
      <c r="D9938" s="11">
        <v>0.0712162745095131</v>
      </c>
      <c r="E9938" s="8">
        <f t="shared" si="1"/>
        <v>0.0403706519</v>
      </c>
      <c r="F9938" s="8"/>
    </row>
    <row r="9939">
      <c r="A9939" s="10">
        <v>44848.041666666664</v>
      </c>
      <c r="B9939" s="11">
        <v>404.86</v>
      </c>
      <c r="C9939" s="11">
        <v>369.15694</v>
      </c>
      <c r="D9939" s="11">
        <v>0.0967151260924418</v>
      </c>
      <c r="E9939" s="8">
        <f t="shared" si="1"/>
        <v>0.04216026867</v>
      </c>
      <c r="F9939" s="8"/>
    </row>
    <row r="9940">
      <c r="A9940" s="10">
        <v>44848.083333333336</v>
      </c>
      <c r="B9940" s="11">
        <v>393.87</v>
      </c>
      <c r="C9940" s="11">
        <v>360.20005</v>
      </c>
      <c r="D9940" s="11">
        <v>0.0934756949645066</v>
      </c>
      <c r="E9940" s="8">
        <f t="shared" si="1"/>
        <v>0.0443016117</v>
      </c>
      <c r="F9940" s="8"/>
    </row>
    <row r="9941">
      <c r="A9941" s="10">
        <v>44848.125</v>
      </c>
      <c r="B9941" s="11">
        <v>388.09</v>
      </c>
      <c r="C9941" s="11">
        <v>346.3248</v>
      </c>
      <c r="D9941" s="11">
        <v>0.120595464142331</v>
      </c>
      <c r="E9941" s="8">
        <f t="shared" si="1"/>
        <v>0.04750007326</v>
      </c>
      <c r="F9941" s="8"/>
    </row>
    <row r="9942">
      <c r="A9942" s="10">
        <v>44848.166666666664</v>
      </c>
      <c r="B9942" s="11">
        <v>384.03</v>
      </c>
      <c r="C9942" s="11">
        <v>331.18257</v>
      </c>
      <c r="D9942" s="11">
        <v>0.15957189413682</v>
      </c>
      <c r="E9942" s="8">
        <f t="shared" si="1"/>
        <v>0.05204796563</v>
      </c>
      <c r="F9942" s="8"/>
    </row>
    <row r="9943">
      <c r="A9943" s="10">
        <v>44848.208333333336</v>
      </c>
      <c r="B9943" s="11">
        <v>378.44</v>
      </c>
      <c r="C9943" s="11">
        <v>317.53163</v>
      </c>
      <c r="D9943" s="11">
        <v>0.191818276497368</v>
      </c>
      <c r="E9943" s="8">
        <f t="shared" si="1"/>
        <v>0.05806761031</v>
      </c>
      <c r="F9943" s="8"/>
    </row>
    <row r="9944">
      <c r="A9944" s="10">
        <v>44848.25</v>
      </c>
      <c r="B9944" s="11">
        <v>359.94</v>
      </c>
      <c r="C9944" s="11">
        <v>307.19415</v>
      </c>
      <c r="D9944" s="11">
        <v>0.171702000184573</v>
      </c>
      <c r="E9944" s="8">
        <f t="shared" si="1"/>
        <v>0.06292004503</v>
      </c>
      <c r="F9944" s="8"/>
    </row>
    <row r="9945">
      <c r="A9945" s="10">
        <v>44848.291666666664</v>
      </c>
      <c r="B9945" s="11">
        <v>345.4</v>
      </c>
      <c r="C9945" s="11">
        <v>300.08676</v>
      </c>
      <c r="D9945" s="11">
        <v>0.151000463999144</v>
      </c>
      <c r="E9945" s="8">
        <f t="shared" si="1"/>
        <v>0.06744633225</v>
      </c>
      <c r="F9945" s="8"/>
    </row>
    <row r="9946">
      <c r="A9946" s="10">
        <v>44848.333333333336</v>
      </c>
      <c r="B9946" s="11">
        <v>340.31</v>
      </c>
      <c r="C9946" s="11">
        <v>296.66342</v>
      </c>
      <c r="D9946" s="11">
        <v>0.14712491347939</v>
      </c>
      <c r="E9946" s="8">
        <f t="shared" si="1"/>
        <v>0.07220251574</v>
      </c>
      <c r="F9946" s="8"/>
    </row>
    <row r="9947">
      <c r="A9947" s="10">
        <v>44848.375</v>
      </c>
      <c r="B9947" s="11">
        <v>340.17</v>
      </c>
      <c r="C9947" s="11">
        <v>298.12641</v>
      </c>
      <c r="D9947" s="11">
        <v>0.141026049990002</v>
      </c>
      <c r="E9947" s="8">
        <f t="shared" si="1"/>
        <v>0.07801742008</v>
      </c>
      <c r="F9947" s="8"/>
    </row>
    <row r="9948">
      <c r="A9948" s="10">
        <v>44848.416666666664</v>
      </c>
      <c r="B9948" s="11">
        <v>337.2</v>
      </c>
      <c r="C9948" s="11">
        <v>304.81039</v>
      </c>
      <c r="D9948" s="11">
        <v>0.10626150243763</v>
      </c>
      <c r="E9948" s="8">
        <f t="shared" si="1"/>
        <v>0.08156959078</v>
      </c>
      <c r="F9948" s="8"/>
    </row>
    <row r="9949">
      <c r="A9949" s="10">
        <v>44848.458333333336</v>
      </c>
      <c r="B9949" s="11">
        <v>334.32</v>
      </c>
      <c r="C9949" s="11">
        <v>314.9845</v>
      </c>
      <c r="D9949" s="11">
        <v>0.061385560241853</v>
      </c>
      <c r="E9949" s="8">
        <f t="shared" si="1"/>
        <v>0.08264625417</v>
      </c>
      <c r="F9949" s="8"/>
    </row>
    <row r="9950">
      <c r="A9950" s="10">
        <v>44848.5</v>
      </c>
      <c r="B9950" s="11">
        <v>337.09</v>
      </c>
      <c r="C9950" s="11">
        <v>323.33413</v>
      </c>
      <c r="D9950" s="11">
        <v>0.0425438230105802</v>
      </c>
      <c r="E9950" s="8">
        <f t="shared" si="1"/>
        <v>0.08270875231</v>
      </c>
      <c r="F9950" s="8"/>
    </row>
    <row r="9951">
      <c r="A9951" s="10">
        <v>44848.541666666664</v>
      </c>
      <c r="B9951" s="11">
        <v>333.01</v>
      </c>
      <c r="C9951" s="11">
        <v>325.31286</v>
      </c>
      <c r="D9951" s="11">
        <v>0.0236607307808243</v>
      </c>
      <c r="E9951" s="8">
        <f t="shared" si="1"/>
        <v>0.08235692751</v>
      </c>
      <c r="F9951" s="8"/>
    </row>
    <row r="9952">
      <c r="A9952" s="10">
        <v>44848.583333333336</v>
      </c>
      <c r="B9952" s="11">
        <v>297.97</v>
      </c>
      <c r="C9952" s="11">
        <v>321.03089</v>
      </c>
      <c r="D9952" s="11">
        <v>0.0718338662052115</v>
      </c>
      <c r="E9952" s="8">
        <f t="shared" si="1"/>
        <v>0.08293554002</v>
      </c>
      <c r="F9952" s="8"/>
    </row>
    <row r="9953">
      <c r="A9953" s="10">
        <v>44848.625</v>
      </c>
      <c r="B9953" s="11">
        <v>270.35</v>
      </c>
      <c r="C9953" s="11">
        <v>315.44904</v>
      </c>
      <c r="D9953" s="11">
        <v>0.142967751621624</v>
      </c>
      <c r="E9953" s="8">
        <f t="shared" si="1"/>
        <v>0.08458115622</v>
      </c>
      <c r="F9953" s="8"/>
    </row>
    <row r="9954">
      <c r="A9954" s="10">
        <v>44848.666666666664</v>
      </c>
      <c r="B9954" s="11">
        <v>263.29</v>
      </c>
      <c r="C9954" s="11">
        <v>309.67216</v>
      </c>
      <c r="D9954" s="11">
        <v>0.149778268734264</v>
      </c>
      <c r="E9954" s="8">
        <f t="shared" si="1"/>
        <v>0.08700763158</v>
      </c>
      <c r="F9954" s="8"/>
    </row>
    <row r="9955">
      <c r="A9955" s="10">
        <v>44848.708333333336</v>
      </c>
      <c r="B9955" s="11">
        <v>253.53</v>
      </c>
      <c r="C9955" s="11">
        <v>305.59325</v>
      </c>
      <c r="D9955" s="11">
        <v>0.170367800990368</v>
      </c>
      <c r="E9955" s="8">
        <f t="shared" si="1"/>
        <v>0.09187377484</v>
      </c>
      <c r="F9955" s="8"/>
    </row>
    <row r="9956">
      <c r="A9956" s="10">
        <v>44848.75</v>
      </c>
      <c r="B9956" s="11">
        <v>257.46</v>
      </c>
      <c r="C9956" s="11">
        <v>302.52902</v>
      </c>
      <c r="D9956" s="11">
        <v>0.1489742041937</v>
      </c>
      <c r="E9956" s="8">
        <f t="shared" si="1"/>
        <v>0.09686477682</v>
      </c>
      <c r="F9956" s="8"/>
    </row>
    <row r="9957">
      <c r="A9957" s="10">
        <v>44848.791666666664</v>
      </c>
      <c r="B9957" s="11">
        <v>263.73</v>
      </c>
      <c r="C9957" s="11">
        <v>299.97968</v>
      </c>
      <c r="D9957" s="11">
        <v>0.120840451593254</v>
      </c>
      <c r="E9957" s="8">
        <f t="shared" si="1"/>
        <v>0.1013876099</v>
      </c>
      <c r="F9957" s="8"/>
    </row>
    <row r="9958">
      <c r="A9958" s="10">
        <v>44848.833333333336</v>
      </c>
      <c r="B9958" s="11">
        <v>276.57</v>
      </c>
      <c r="C9958" s="11">
        <v>299.94186</v>
      </c>
      <c r="D9958" s="11">
        <v>0.0779213011481625</v>
      </c>
      <c r="E9958" s="8">
        <f t="shared" si="1"/>
        <v>0.1046156604</v>
      </c>
      <c r="F9958" s="8"/>
    </row>
    <row r="9959">
      <c r="A9959" s="10">
        <v>44848.875</v>
      </c>
      <c r="B9959" s="11">
        <v>285.9</v>
      </c>
      <c r="C9959" s="11">
        <v>304.40003</v>
      </c>
      <c r="D9959" s="11">
        <v>0.0607753882284441</v>
      </c>
      <c r="E9959" s="8">
        <f t="shared" si="1"/>
        <v>0.1064030482</v>
      </c>
      <c r="F9959" s="8"/>
    </row>
    <row r="9960">
      <c r="A9960" s="10">
        <v>44848.916666666664</v>
      </c>
      <c r="B9960" s="11">
        <v>290.59</v>
      </c>
      <c r="C9960" s="11">
        <v>313.49696</v>
      </c>
      <c r="D9960" s="11">
        <v>0.0730691615000031</v>
      </c>
      <c r="E9960" s="8">
        <f t="shared" si="1"/>
        <v>0.1086410644</v>
      </c>
      <c r="F9960" s="8"/>
    </row>
    <row r="9961">
      <c r="A9961" s="10">
        <v>44848.958333333336</v>
      </c>
      <c r="B9961" s="11">
        <v>304.82</v>
      </c>
      <c r="C9961" s="11">
        <v>324.76371</v>
      </c>
      <c r="D9961" s="11">
        <v>0.061409909376882</v>
      </c>
      <c r="E9961" s="8">
        <f t="shared" si="1"/>
        <v>0.1106681616</v>
      </c>
      <c r="F9961" s="8"/>
    </row>
    <row r="9962">
      <c r="A9962" s="10">
        <v>44849.0</v>
      </c>
      <c r="B9962" s="11">
        <v>339.32</v>
      </c>
      <c r="C9962" s="11">
        <v>341.13289</v>
      </c>
      <c r="D9962" s="11">
        <v>0.00531432193477439</v>
      </c>
      <c r="E9962" s="8">
        <f t="shared" si="1"/>
        <v>0.1079222469</v>
      </c>
      <c r="F9962" s="8"/>
    </row>
    <row r="9963">
      <c r="A9963" s="10">
        <v>44849.041666666664</v>
      </c>
      <c r="B9963" s="11">
        <v>338.28</v>
      </c>
      <c r="C9963" s="11">
        <v>339.28781</v>
      </c>
      <c r="D9963" s="11">
        <v>0.00297036902092063</v>
      </c>
      <c r="E9963" s="8">
        <f t="shared" si="1"/>
        <v>0.1040162154</v>
      </c>
      <c r="F9963" s="8"/>
    </row>
    <row r="9964">
      <c r="A9964" s="10">
        <v>44849.083333333336</v>
      </c>
      <c r="B9964" s="11">
        <v>312.82</v>
      </c>
      <c r="C9964" s="11">
        <v>330.85791</v>
      </c>
      <c r="D9964" s="11">
        <v>0.054518599842452</v>
      </c>
      <c r="E9964" s="8">
        <f t="shared" si="1"/>
        <v>0.1023930031</v>
      </c>
      <c r="F9964" s="8"/>
    </row>
    <row r="9965">
      <c r="A9965" s="10">
        <v>44849.125</v>
      </c>
      <c r="B9965" s="11">
        <v>293.28</v>
      </c>
      <c r="C9965" s="11">
        <v>316.0865</v>
      </c>
      <c r="D9965" s="11">
        <v>0.0721527176896198</v>
      </c>
      <c r="E9965" s="8">
        <f t="shared" si="1"/>
        <v>0.1003745553</v>
      </c>
      <c r="F9965" s="8"/>
    </row>
    <row r="9966">
      <c r="A9966" s="10">
        <v>44849.166666666664</v>
      </c>
      <c r="B9966" s="11">
        <v>272.25</v>
      </c>
      <c r="C9966" s="11">
        <v>298.21655</v>
      </c>
      <c r="D9966" s="11">
        <v>0.0870727999502374</v>
      </c>
      <c r="E9966" s="8">
        <f t="shared" si="1"/>
        <v>0.09735375969</v>
      </c>
      <c r="F9966" s="8"/>
    </row>
    <row r="9967">
      <c r="A9967" s="10">
        <v>44849.208333333336</v>
      </c>
      <c r="B9967" s="11">
        <v>251.18</v>
      </c>
      <c r="C9967" s="11">
        <v>280.60131</v>
      </c>
      <c r="D9967" s="11">
        <v>0.104850936013092</v>
      </c>
      <c r="E9967" s="8">
        <f t="shared" si="1"/>
        <v>0.09373012051</v>
      </c>
      <c r="F9967" s="8"/>
    </row>
    <row r="9968">
      <c r="A9968" s="10">
        <v>44849.25</v>
      </c>
      <c r="B9968" s="11">
        <v>233.93</v>
      </c>
      <c r="C9968" s="11">
        <v>266.148</v>
      </c>
      <c r="D9968" s="11">
        <v>0.121052947983828</v>
      </c>
      <c r="E9968" s="8">
        <f t="shared" si="1"/>
        <v>0.09161974333</v>
      </c>
      <c r="F9968" s="8"/>
    </row>
    <row r="9969">
      <c r="A9969" s="10">
        <v>44849.291666666664</v>
      </c>
      <c r="B9969" s="11">
        <v>227.89</v>
      </c>
      <c r="C9969" s="11">
        <v>255.61372</v>
      </c>
      <c r="D9969" s="11">
        <v>0.108459436371412</v>
      </c>
      <c r="E9969" s="8">
        <f t="shared" si="1"/>
        <v>0.08984720051</v>
      </c>
      <c r="F9969" s="8"/>
    </row>
    <row r="9970">
      <c r="A9970" s="10">
        <v>44849.333333333336</v>
      </c>
      <c r="B9970" s="11">
        <v>222.96</v>
      </c>
      <c r="C9970" s="11">
        <v>249.6524</v>
      </c>
      <c r="D9970" s="11">
        <v>0.106918259147518</v>
      </c>
      <c r="E9970" s="8">
        <f t="shared" si="1"/>
        <v>0.08817192325</v>
      </c>
      <c r="F9970" s="8"/>
    </row>
    <row r="9971">
      <c r="A9971" s="10">
        <v>44849.375</v>
      </c>
      <c r="B9971" s="11">
        <v>225.18</v>
      </c>
      <c r="C9971" s="11">
        <v>248.53381</v>
      </c>
      <c r="D9971" s="11">
        <v>0.0939663299733745</v>
      </c>
      <c r="E9971" s="8">
        <f t="shared" si="1"/>
        <v>0.08621110158</v>
      </c>
      <c r="F9971" s="8"/>
    </row>
    <row r="9972">
      <c r="A9972" s="10">
        <v>44849.416666666664</v>
      </c>
      <c r="B9972" s="11">
        <v>225.15</v>
      </c>
      <c r="C9972" s="11">
        <v>252.32336</v>
      </c>
      <c r="D9972" s="11">
        <v>0.107692605234806</v>
      </c>
      <c r="E9972" s="8">
        <f t="shared" si="1"/>
        <v>0.08627073087</v>
      </c>
      <c r="F9972" s="8"/>
    </row>
    <row r="9973">
      <c r="A9973" s="10">
        <v>44849.458333333336</v>
      </c>
      <c r="B9973" s="11">
        <v>232.3</v>
      </c>
      <c r="C9973" s="11">
        <v>260.60823</v>
      </c>
      <c r="D9973" s="11">
        <v>0.108623699259229</v>
      </c>
      <c r="E9973" s="8">
        <f t="shared" si="1"/>
        <v>0.08823898666</v>
      </c>
      <c r="F9973" s="8"/>
    </row>
    <row r="9974">
      <c r="A9974" s="10">
        <v>44849.5</v>
      </c>
      <c r="B9974" s="11">
        <v>244.61</v>
      </c>
      <c r="C9974" s="11">
        <v>270.51288</v>
      </c>
      <c r="D9974" s="11">
        <v>0.0957547012179234</v>
      </c>
      <c r="E9974" s="8">
        <f t="shared" si="1"/>
        <v>0.09045610658</v>
      </c>
      <c r="F9974" s="8"/>
    </row>
    <row r="9975">
      <c r="A9975" s="10">
        <v>44849.541666666664</v>
      </c>
      <c r="B9975" s="11">
        <v>256.73</v>
      </c>
      <c r="C9975" s="11">
        <v>279.04878</v>
      </c>
      <c r="D9975" s="11">
        <v>0.0799816433528217</v>
      </c>
      <c r="E9975" s="8">
        <f t="shared" si="1"/>
        <v>0.09280281127</v>
      </c>
      <c r="F9975" s="8"/>
    </row>
    <row r="9976">
      <c r="A9976" s="10">
        <v>44849.583333333336</v>
      </c>
      <c r="B9976" s="11">
        <v>265.11</v>
      </c>
      <c r="C9976" s="11">
        <v>284.99714</v>
      </c>
      <c r="D9976" s="11">
        <v>0.0697801388463055</v>
      </c>
      <c r="E9976" s="8">
        <f t="shared" si="1"/>
        <v>0.0927172393</v>
      </c>
      <c r="F9976" s="8"/>
    </row>
    <row r="9977">
      <c r="A9977" s="10">
        <v>44849.625</v>
      </c>
      <c r="B9977" s="11">
        <v>256.79</v>
      </c>
      <c r="C9977" s="11">
        <v>290.16913</v>
      </c>
      <c r="D9977" s="11">
        <v>0.11503336002696</v>
      </c>
      <c r="E9977" s="8">
        <f t="shared" si="1"/>
        <v>0.09155330632</v>
      </c>
      <c r="F9977" s="8"/>
    </row>
    <row r="9978">
      <c r="A9978" s="10">
        <v>44849.666666666664</v>
      </c>
      <c r="B9978" s="11">
        <v>240.06</v>
      </c>
      <c r="C9978" s="11">
        <v>294.33313</v>
      </c>
      <c r="D9978" s="11">
        <v>0.184393547542541</v>
      </c>
      <c r="E9978" s="8">
        <f t="shared" si="1"/>
        <v>0.0929956096</v>
      </c>
      <c r="F9978" s="8"/>
    </row>
    <row r="9979">
      <c r="A9979" s="10">
        <v>44849.708333333336</v>
      </c>
      <c r="B9979" s="11">
        <v>243.44</v>
      </c>
      <c r="C9979" s="11">
        <v>299.43193</v>
      </c>
      <c r="D9979" s="11">
        <v>0.186993851991669</v>
      </c>
      <c r="E9979" s="8">
        <f t="shared" si="1"/>
        <v>0.09368836173</v>
      </c>
      <c r="F9979" s="8"/>
    </row>
    <row r="9980">
      <c r="A9980" s="10">
        <v>44849.75</v>
      </c>
      <c r="B9980" s="11">
        <v>270.83</v>
      </c>
      <c r="C9980" s="11">
        <v>304.36991</v>
      </c>
      <c r="D9980" s="11">
        <v>0.110194565553474</v>
      </c>
      <c r="E9980" s="8">
        <f t="shared" si="1"/>
        <v>0.09207254345</v>
      </c>
      <c r="F9980" s="8"/>
    </row>
    <row r="9981">
      <c r="A9981" s="10">
        <v>44849.791666666664</v>
      </c>
      <c r="B9981" s="11">
        <v>287.89</v>
      </c>
      <c r="C9981" s="11">
        <v>308.52823</v>
      </c>
      <c r="D9981" s="11">
        <v>0.0668925174205291</v>
      </c>
      <c r="E9981" s="8">
        <f t="shared" si="1"/>
        <v>0.08982471286</v>
      </c>
      <c r="F9981" s="8"/>
    </row>
    <row r="9982">
      <c r="A9982" s="10">
        <v>44849.833333333336</v>
      </c>
      <c r="B9982" s="11">
        <v>294.71</v>
      </c>
      <c r="C9982" s="11">
        <v>312.41677</v>
      </c>
      <c r="D9982" s="11">
        <v>0.0566767590613013</v>
      </c>
      <c r="E9982" s="8">
        <f t="shared" si="1"/>
        <v>0.08893952361</v>
      </c>
      <c r="F9982" s="8"/>
    </row>
    <row r="9983">
      <c r="A9983" s="10">
        <v>44849.875</v>
      </c>
      <c r="B9983" s="11">
        <v>297.6</v>
      </c>
      <c r="C9983" s="11">
        <v>317.34968</v>
      </c>
      <c r="D9983" s="11">
        <v>0.0622331807613606</v>
      </c>
      <c r="E9983" s="8">
        <f t="shared" si="1"/>
        <v>0.08900026496</v>
      </c>
      <c r="F9983" s="8"/>
    </row>
    <row r="9984">
      <c r="A9984" s="10">
        <v>44849.916666666664</v>
      </c>
      <c r="B9984" s="11">
        <v>297.39</v>
      </c>
      <c r="C9984" s="11">
        <v>323.83366</v>
      </c>
      <c r="D9984" s="11">
        <v>0.0816581574626924</v>
      </c>
      <c r="E9984" s="8">
        <f t="shared" si="1"/>
        <v>0.08935813979</v>
      </c>
      <c r="F9984" s="8"/>
    </row>
    <row r="9985">
      <c r="A9985" s="10">
        <v>44849.958333333336</v>
      </c>
      <c r="B9985" s="11">
        <v>305.93</v>
      </c>
      <c r="C9985" s="11">
        <v>331.17111</v>
      </c>
      <c r="D9985" s="11">
        <v>0.0762177292578449</v>
      </c>
      <c r="E9985" s="8">
        <f t="shared" si="1"/>
        <v>0.08997513229</v>
      </c>
      <c r="F9985" s="8"/>
    </row>
    <row r="9986">
      <c r="A9986" s="10">
        <v>44847.0</v>
      </c>
      <c r="B9986" s="11">
        <v>373.46</v>
      </c>
      <c r="C9986" s="11">
        <v>360.76517</v>
      </c>
      <c r="D9986" s="11">
        <v>0.0351886242233416</v>
      </c>
      <c r="E9986" s="8">
        <f t="shared" si="1"/>
        <v>0.09121989488</v>
      </c>
      <c r="F9986" s="8"/>
    </row>
    <row r="9987">
      <c r="A9987" s="10">
        <v>44847.041666666664</v>
      </c>
      <c r="B9987" s="11">
        <v>387.21</v>
      </c>
      <c r="C9987" s="11">
        <v>358.28164</v>
      </c>
      <c r="D9987" s="11">
        <v>0.080741954848705</v>
      </c>
      <c r="E9987" s="8">
        <f t="shared" si="1"/>
        <v>0.09446037763</v>
      </c>
      <c r="F9987" s="8"/>
    </row>
    <row r="9988">
      <c r="A9988" s="10">
        <v>44847.083333333336</v>
      </c>
      <c r="B9988" s="11">
        <v>375.06</v>
      </c>
      <c r="C9988" s="11">
        <v>349.56863</v>
      </c>
      <c r="D9988" s="11">
        <v>0.0729223614830656</v>
      </c>
      <c r="E9988" s="8">
        <f t="shared" si="1"/>
        <v>0.09522720103</v>
      </c>
      <c r="F9988" s="8"/>
    </row>
    <row r="9989">
      <c r="A9989" s="10">
        <v>44847.125</v>
      </c>
      <c r="B9989" s="11">
        <v>364.04</v>
      </c>
      <c r="C9989" s="11">
        <v>335.54964</v>
      </c>
      <c r="D9989" s="11">
        <v>0.0849065431868739</v>
      </c>
      <c r="E9989" s="8">
        <f t="shared" si="1"/>
        <v>0.09575861042</v>
      </c>
      <c r="F9989" s="8"/>
    </row>
    <row r="9990">
      <c r="A9990" s="10">
        <v>44847.166666666664</v>
      </c>
      <c r="B9990" s="11">
        <v>353.62</v>
      </c>
      <c r="C9990" s="11">
        <v>321.0404</v>
      </c>
      <c r="D9990" s="11">
        <v>0.101481308894456</v>
      </c>
      <c r="E9990" s="8">
        <f t="shared" si="1"/>
        <v>0.09635896496</v>
      </c>
      <c r="F9990" s="8"/>
    </row>
    <row r="9991">
      <c r="A9991" s="10">
        <v>44847.208333333336</v>
      </c>
      <c r="B9991" s="11">
        <v>341.82</v>
      </c>
      <c r="C9991" s="11">
        <v>308.99869</v>
      </c>
      <c r="D9991" s="11">
        <v>0.106218282025726</v>
      </c>
      <c r="E9991" s="8">
        <f t="shared" si="1"/>
        <v>0.09641593771</v>
      </c>
      <c r="F9991" s="8"/>
    </row>
    <row r="9992">
      <c r="A9992" s="10">
        <v>44847.25</v>
      </c>
      <c r="B9992" s="11">
        <v>337.54</v>
      </c>
      <c r="C9992" s="11">
        <v>300.49795</v>
      </c>
      <c r="D9992" s="11">
        <v>0.123268894180476</v>
      </c>
      <c r="E9992" s="8">
        <f t="shared" si="1"/>
        <v>0.09650826881</v>
      </c>
      <c r="F9992" s="8"/>
    </row>
    <row r="9993">
      <c r="A9993" s="10">
        <v>44847.291666666664</v>
      </c>
      <c r="B9993" s="11">
        <v>330.45</v>
      </c>
      <c r="C9993" s="11">
        <v>294.76302</v>
      </c>
      <c r="D9993" s="11">
        <v>0.121070071815657</v>
      </c>
      <c r="E9993" s="8">
        <f t="shared" si="1"/>
        <v>0.09703371195</v>
      </c>
      <c r="F9993" s="8"/>
    </row>
    <row r="9994">
      <c r="A9994" s="10">
        <v>44847.333333333336</v>
      </c>
      <c r="B9994" s="11">
        <v>328.37</v>
      </c>
      <c r="C9994" s="11">
        <v>292.1851</v>
      </c>
      <c r="D9994" s="11">
        <v>0.123842386213397</v>
      </c>
      <c r="E9994" s="8">
        <f t="shared" si="1"/>
        <v>0.09773888391</v>
      </c>
      <c r="F9994" s="8"/>
    </row>
    <row r="9995">
      <c r="A9995" s="10">
        <v>44847.375</v>
      </c>
      <c r="B9995" s="11">
        <v>322.27</v>
      </c>
      <c r="C9995" s="11">
        <v>293.2878</v>
      </c>
      <c r="D9995" s="11">
        <v>0.0988182938397027</v>
      </c>
      <c r="E9995" s="8">
        <f t="shared" si="1"/>
        <v>0.09794104907</v>
      </c>
      <c r="F9995" s="8"/>
    </row>
    <row r="9996">
      <c r="A9996" s="10">
        <v>44847.416666666664</v>
      </c>
      <c r="B9996" s="11">
        <v>321.57</v>
      </c>
      <c r="C9996" s="11">
        <v>298.02309</v>
      </c>
      <c r="D9996" s="11">
        <v>0.0790103545332677</v>
      </c>
      <c r="E9996" s="8">
        <f t="shared" si="1"/>
        <v>0.09674595529</v>
      </c>
      <c r="F9996" s="8"/>
    </row>
    <row r="9997">
      <c r="A9997" s="10">
        <v>44847.458333333336</v>
      </c>
      <c r="B9997" s="11">
        <v>325.36</v>
      </c>
      <c r="C9997" s="11">
        <v>305.34349</v>
      </c>
      <c r="D9997" s="11">
        <v>0.0655540748551739</v>
      </c>
      <c r="E9997" s="8">
        <f t="shared" si="1"/>
        <v>0.09495138761</v>
      </c>
      <c r="F9997" s="8"/>
    </row>
    <row r="9998">
      <c r="A9998" s="10">
        <v>44847.5</v>
      </c>
      <c r="B9998" s="11">
        <v>330.59</v>
      </c>
      <c r="C9998" s="11">
        <v>311.3679</v>
      </c>
      <c r="D9998" s="11">
        <v>0.0617343663235675</v>
      </c>
      <c r="E9998" s="8">
        <f t="shared" si="1"/>
        <v>0.09353387365</v>
      </c>
      <c r="F9998" s="8"/>
    </row>
    <row r="9999">
      <c r="A9999" s="10">
        <v>44847.541666666664</v>
      </c>
      <c r="B9999" s="11">
        <v>337.28</v>
      </c>
      <c r="C9999" s="11">
        <v>313.15037</v>
      </c>
      <c r="D9999" s="11">
        <v>0.0770544515083918</v>
      </c>
      <c r="E9999" s="8">
        <f t="shared" si="1"/>
        <v>0.09341190733</v>
      </c>
      <c r="F9999" s="8"/>
    </row>
    <row r="10000">
      <c r="A10000" s="10">
        <v>44847.583333333336</v>
      </c>
      <c r="B10000" s="11">
        <v>328.78</v>
      </c>
      <c r="C10000" s="11">
        <v>310.7925</v>
      </c>
      <c r="D10000" s="11">
        <v>0.0578762357521496</v>
      </c>
      <c r="E10000" s="8">
        <f t="shared" si="1"/>
        <v>0.09291591137</v>
      </c>
      <c r="F10000" s="8"/>
    </row>
    <row r="10001">
      <c r="A10001" s="10">
        <v>44847.625</v>
      </c>
      <c r="B10001" s="11">
        <v>313.27</v>
      </c>
      <c r="C10001" s="11">
        <v>308.93361</v>
      </c>
      <c r="D10001" s="11">
        <v>0.0140366404289905</v>
      </c>
      <c r="E10001" s="8">
        <f t="shared" si="1"/>
        <v>0.08870771472</v>
      </c>
      <c r="F10001" s="8"/>
    </row>
    <row r="10002">
      <c r="A10002" s="10">
        <v>44847.666666666664</v>
      </c>
      <c r="B10002" s="11">
        <v>317.75</v>
      </c>
      <c r="C10002" s="11">
        <v>308.92341</v>
      </c>
      <c r="D10002" s="11">
        <v>0.0285720981779917</v>
      </c>
      <c r="E10002" s="8">
        <f t="shared" si="1"/>
        <v>0.08221515432</v>
      </c>
      <c r="F10002" s="8"/>
    </row>
    <row r="10003">
      <c r="A10003" s="10">
        <v>44847.708333333336</v>
      </c>
      <c r="B10003" s="11">
        <v>332.27</v>
      </c>
      <c r="C10003" s="11">
        <v>312.3101</v>
      </c>
      <c r="D10003" s="11">
        <v>0.0639105171430575</v>
      </c>
      <c r="E10003" s="8">
        <f t="shared" si="1"/>
        <v>0.07708668204</v>
      </c>
      <c r="F10003" s="8"/>
    </row>
    <row r="10004">
      <c r="A10004" s="10">
        <v>44847.75</v>
      </c>
      <c r="B10004" s="11">
        <v>342.12</v>
      </c>
      <c r="C10004" s="11">
        <v>316.91101</v>
      </c>
      <c r="D10004" s="11">
        <v>0.0795459583433217</v>
      </c>
      <c r="E10004" s="8">
        <f t="shared" si="1"/>
        <v>0.07580965674</v>
      </c>
      <c r="F10004" s="8"/>
    </row>
    <row r="10005">
      <c r="A10005" s="10">
        <v>44847.791666666664</v>
      </c>
      <c r="B10005" s="11">
        <v>349.18</v>
      </c>
      <c r="C10005" s="11">
        <v>321.22062</v>
      </c>
      <c r="D10005" s="11">
        <v>0.0870410498553922</v>
      </c>
      <c r="E10005" s="8">
        <f t="shared" si="1"/>
        <v>0.07664917892</v>
      </c>
      <c r="F10005" s="8"/>
    </row>
    <row r="10006">
      <c r="A10006" s="10">
        <v>44847.833333333336</v>
      </c>
      <c r="B10006" s="11">
        <v>354.77</v>
      </c>
      <c r="C10006" s="11">
        <v>325.54543</v>
      </c>
      <c r="D10006" s="11">
        <v>0.0897710958498172</v>
      </c>
      <c r="E10006" s="8">
        <f t="shared" si="1"/>
        <v>0.07802810962</v>
      </c>
      <c r="F10006" s="8"/>
    </row>
    <row r="10007">
      <c r="A10007" s="10">
        <v>44847.875</v>
      </c>
      <c r="B10007" s="11">
        <v>350.82</v>
      </c>
      <c r="C10007" s="11">
        <v>331.41648</v>
      </c>
      <c r="D10007" s="11">
        <v>0.0585472394130793</v>
      </c>
      <c r="E10007" s="8">
        <f t="shared" si="1"/>
        <v>0.07787452873</v>
      </c>
      <c r="F10007" s="8"/>
    </row>
    <row r="10008">
      <c r="A10008" s="10">
        <v>44847.916666666664</v>
      </c>
      <c r="B10008" s="11">
        <v>352.83</v>
      </c>
      <c r="C10008" s="11">
        <v>338.7876</v>
      </c>
      <c r="D10008" s="11">
        <v>0.0414489786521111</v>
      </c>
      <c r="E10008" s="8">
        <f t="shared" si="1"/>
        <v>0.07619914628</v>
      </c>
      <c r="F10008" s="8"/>
    </row>
    <row r="10009">
      <c r="A10009" s="10">
        <v>44847.958333333336</v>
      </c>
      <c r="B10009" s="11">
        <v>366.37</v>
      </c>
      <c r="C10009" s="11">
        <v>345.7587</v>
      </c>
      <c r="D10009" s="11">
        <v>0.0596118044173582</v>
      </c>
      <c r="E10009" s="8">
        <f t="shared" si="1"/>
        <v>0.07550723275</v>
      </c>
      <c r="F10009" s="8"/>
    </row>
    <row r="10010">
      <c r="A10010" s="10">
        <v>44848.0</v>
      </c>
      <c r="B10010" s="11">
        <v>397.45</v>
      </c>
      <c r="C10010" s="11">
        <v>356.07951</v>
      </c>
      <c r="D10010" s="11">
        <v>0.116183292883097</v>
      </c>
      <c r="E10010" s="8">
        <f t="shared" si="1"/>
        <v>0.07888201061</v>
      </c>
      <c r="F10010" s="8"/>
    </row>
    <row r="10011">
      <c r="A10011" s="10">
        <v>44848.041666666664</v>
      </c>
      <c r="B10011" s="11">
        <v>404.86</v>
      </c>
      <c r="C10011" s="11">
        <v>349.83105</v>
      </c>
      <c r="D10011" s="11">
        <v>0.157301503111287</v>
      </c>
      <c r="E10011" s="8">
        <f t="shared" si="1"/>
        <v>0.08207199179</v>
      </c>
      <c r="F10011" s="8"/>
    </row>
    <row r="10012">
      <c r="A10012" s="10">
        <v>44848.083333333336</v>
      </c>
      <c r="B10012" s="11">
        <v>393.87</v>
      </c>
      <c r="C10012" s="11">
        <v>333.82377</v>
      </c>
      <c r="D10012" s="11">
        <v>0.179874039526903</v>
      </c>
      <c r="E10012" s="8">
        <f t="shared" si="1"/>
        <v>0.08652831171</v>
      </c>
      <c r="F10012" s="8"/>
    </row>
    <row r="10013">
      <c r="A10013" s="10">
        <v>44848.125</v>
      </c>
      <c r="B10013" s="11">
        <v>388.09</v>
      </c>
      <c r="C10013" s="11">
        <v>312.2985</v>
      </c>
      <c r="D10013" s="11">
        <v>0.242689286051646</v>
      </c>
      <c r="E10013" s="8">
        <f t="shared" si="1"/>
        <v>0.09310259266</v>
      </c>
      <c r="F10013" s="8"/>
    </row>
    <row r="10014">
      <c r="A10014" s="10">
        <v>44848.166666666664</v>
      </c>
      <c r="B10014" s="11">
        <v>384.03</v>
      </c>
      <c r="C10014" s="11">
        <v>290.3312</v>
      </c>
      <c r="D10014" s="11">
        <v>0.322730729594338</v>
      </c>
      <c r="E10014" s="8">
        <f t="shared" si="1"/>
        <v>0.1023213185</v>
      </c>
      <c r="F10014" s="8"/>
    </row>
    <row r="10015">
      <c r="A10015" s="10">
        <v>44848.208333333336</v>
      </c>
      <c r="B10015" s="11">
        <v>378.44</v>
      </c>
      <c r="C10015" s="11">
        <v>271.73205</v>
      </c>
      <c r="D10015" s="11">
        <v>0.392695488073637</v>
      </c>
      <c r="E10015" s="8">
        <f t="shared" si="1"/>
        <v>0.1142578688</v>
      </c>
      <c r="F10015" s="8"/>
    </row>
    <row r="10016">
      <c r="A10016" s="10">
        <v>44848.25</v>
      </c>
      <c r="B10016" s="11">
        <v>359.94</v>
      </c>
      <c r="C10016" s="11">
        <v>258.31641</v>
      </c>
      <c r="D10016" s="11">
        <v>0.393407410702246</v>
      </c>
      <c r="E10016" s="8">
        <f t="shared" si="1"/>
        <v>0.1255136403</v>
      </c>
      <c r="F10016" s="8"/>
    </row>
    <row r="10017">
      <c r="A10017" s="10">
        <v>44848.291666666664</v>
      </c>
      <c r="B10017" s="11">
        <v>345.4</v>
      </c>
      <c r="C10017" s="11">
        <v>249.26</v>
      </c>
      <c r="D10017" s="11">
        <v>0.385701676963812</v>
      </c>
      <c r="E10017" s="8">
        <f t="shared" si="1"/>
        <v>0.1365399572</v>
      </c>
      <c r="F10017" s="8"/>
    </row>
    <row r="10018">
      <c r="A10018" s="10">
        <v>44848.333333333336</v>
      </c>
      <c r="B10018" s="11">
        <v>340.31</v>
      </c>
      <c r="C10018" s="11">
        <v>244.5638</v>
      </c>
      <c r="D10018" s="11">
        <v>0.391497842280828</v>
      </c>
      <c r="E10018" s="8">
        <f t="shared" si="1"/>
        <v>0.1476922678</v>
      </c>
      <c r="F10018" s="8"/>
    </row>
    <row r="10019">
      <c r="A10019" s="10">
        <v>44848.375</v>
      </c>
      <c r="B10019" s="11">
        <v>340.17</v>
      </c>
      <c r="C10019" s="11">
        <v>245.91765</v>
      </c>
      <c r="D10019" s="11">
        <v>0.383267935424724</v>
      </c>
      <c r="E10019" s="8">
        <f t="shared" si="1"/>
        <v>0.1595443362</v>
      </c>
      <c r="F10019" s="8"/>
    </row>
    <row r="10020">
      <c r="A10020" s="10">
        <v>44848.416666666664</v>
      </c>
      <c r="B10020" s="11">
        <v>337.2</v>
      </c>
      <c r="C10020" s="11">
        <v>253.98236</v>
      </c>
      <c r="D10020" s="11">
        <v>0.32765125892995</v>
      </c>
      <c r="E10020" s="8">
        <f t="shared" si="1"/>
        <v>0.1699043739</v>
      </c>
      <c r="F10020" s="8"/>
    </row>
    <row r="10021">
      <c r="A10021" s="10">
        <v>44848.458333333336</v>
      </c>
      <c r="B10021" s="11">
        <v>334.32</v>
      </c>
      <c r="C10021" s="11">
        <v>266.73706</v>
      </c>
      <c r="D10021" s="11">
        <v>0.253369141880772</v>
      </c>
      <c r="E10021" s="8">
        <f t="shared" si="1"/>
        <v>0.1777300017</v>
      </c>
      <c r="F10021" s="8"/>
    </row>
    <row r="10022">
      <c r="A10022" s="10">
        <v>44848.5</v>
      </c>
      <c r="B10022" s="11">
        <v>337.09</v>
      </c>
      <c r="C10022" s="11">
        <v>278.07916</v>
      </c>
      <c r="D10022" s="11">
        <v>0.212208782563928</v>
      </c>
      <c r="E10022" s="8">
        <f t="shared" si="1"/>
        <v>0.1839997691</v>
      </c>
      <c r="F10022" s="8"/>
    </row>
    <row r="10023">
      <c r="A10023" s="10">
        <v>44848.541666666664</v>
      </c>
      <c r="B10023" s="11">
        <v>333.01</v>
      </c>
      <c r="C10023" s="11">
        <v>282.20239</v>
      </c>
      <c r="D10023" s="11">
        <v>0.180039616248466</v>
      </c>
      <c r="E10023" s="8">
        <f t="shared" si="1"/>
        <v>0.1882908176</v>
      </c>
      <c r="F10023" s="8"/>
    </row>
    <row r="10024">
      <c r="A10024" s="10">
        <v>44848.583333333336</v>
      </c>
      <c r="B10024" s="11">
        <v>297.97</v>
      </c>
      <c r="C10024" s="11">
        <v>278.25667</v>
      </c>
      <c r="D10024" s="11">
        <v>0.0708458489063354</v>
      </c>
      <c r="E10024" s="8">
        <f t="shared" si="1"/>
        <v>0.1888312181</v>
      </c>
      <c r="F10024" s="8"/>
    </row>
    <row r="10025">
      <c r="A10025" s="10">
        <v>44848.625</v>
      </c>
      <c r="B10025" s="11">
        <v>270.35</v>
      </c>
      <c r="C10025" s="11">
        <v>272.34771</v>
      </c>
      <c r="D10025" s="11">
        <v>0.00733514520830736</v>
      </c>
      <c r="E10025" s="8">
        <f t="shared" si="1"/>
        <v>0.1885519892</v>
      </c>
      <c r="F10025" s="8"/>
    </row>
    <row r="10026">
      <c r="A10026" s="10">
        <v>44848.666666666664</v>
      </c>
      <c r="B10026" s="11">
        <v>263.29</v>
      </c>
      <c r="C10026" s="11">
        <v>266.54204</v>
      </c>
      <c r="D10026" s="11">
        <v>0.0122008520682139</v>
      </c>
      <c r="E10026" s="8">
        <f t="shared" si="1"/>
        <v>0.1878698539</v>
      </c>
      <c r="F10026" s="8"/>
    </row>
    <row r="10027">
      <c r="A10027" s="10">
        <v>44848.708333333336</v>
      </c>
      <c r="B10027" s="11">
        <v>253.53</v>
      </c>
      <c r="C10027" s="11">
        <v>263.57748</v>
      </c>
      <c r="D10027" s="11">
        <v>0.0381196451229444</v>
      </c>
      <c r="E10027" s="8">
        <f t="shared" si="1"/>
        <v>0.1867952343</v>
      </c>
      <c r="F10027" s="8"/>
    </row>
    <row r="10028">
      <c r="A10028" s="10">
        <v>44848.75</v>
      </c>
      <c r="B10028" s="11">
        <v>257.46</v>
      </c>
      <c r="C10028" s="11">
        <v>263.07608</v>
      </c>
      <c r="D10028" s="11">
        <v>0.0213477409272633</v>
      </c>
      <c r="E10028" s="8">
        <f t="shared" si="1"/>
        <v>0.1843703085</v>
      </c>
      <c r="F10028" s="8"/>
    </row>
    <row r="10029">
      <c r="A10029" s="10">
        <v>44848.791666666664</v>
      </c>
      <c r="B10029" s="11">
        <v>263.73</v>
      </c>
      <c r="C10029" s="11">
        <v>262.80046</v>
      </c>
      <c r="D10029" s="11">
        <v>0.00353705621367645</v>
      </c>
      <c r="E10029" s="8">
        <f t="shared" si="1"/>
        <v>0.1808909755</v>
      </c>
      <c r="F10029" s="8"/>
    </row>
    <row r="10030">
      <c r="A10030" s="10">
        <v>44848.833333333336</v>
      </c>
      <c r="B10030" s="11">
        <v>276.57</v>
      </c>
      <c r="C10030" s="11">
        <v>263.79103</v>
      </c>
      <c r="D10030" s="11">
        <v>0.0484435350208838</v>
      </c>
      <c r="E10030" s="8">
        <f t="shared" si="1"/>
        <v>0.1791689938</v>
      </c>
      <c r="F10030" s="8"/>
    </row>
    <row r="10031">
      <c r="A10031" s="10">
        <v>44848.875</v>
      </c>
      <c r="B10031" s="11">
        <v>285.9</v>
      </c>
      <c r="C10031" s="11">
        <v>269.3204</v>
      </c>
      <c r="D10031" s="11">
        <v>0.0615608769331991</v>
      </c>
      <c r="E10031" s="8">
        <f t="shared" si="1"/>
        <v>0.179294562</v>
      </c>
      <c r="F10031" s="8"/>
    </row>
    <row r="10032">
      <c r="A10032" s="10">
        <v>44848.916666666664</v>
      </c>
      <c r="B10032" s="11">
        <v>290.59</v>
      </c>
      <c r="C10032" s="11">
        <v>280.50562</v>
      </c>
      <c r="D10032" s="11">
        <v>0.0359507235541304</v>
      </c>
      <c r="E10032" s="8">
        <f t="shared" si="1"/>
        <v>0.179065468</v>
      </c>
      <c r="F10032" s="8"/>
    </row>
    <row r="10033">
      <c r="A10033" s="10">
        <v>44848.958333333336</v>
      </c>
      <c r="B10033" s="11">
        <v>304.82</v>
      </c>
      <c r="C10033" s="11">
        <v>294.98865</v>
      </c>
      <c r="D10033" s="11">
        <v>0.0333278924460313</v>
      </c>
      <c r="E10033" s="8">
        <f t="shared" si="1"/>
        <v>0.177970305</v>
      </c>
      <c r="F10033" s="8"/>
    </row>
    <row r="10034">
      <c r="A10034" s="10">
        <v>44849.0</v>
      </c>
      <c r="B10034" s="11">
        <v>339.32</v>
      </c>
      <c r="C10034" s="11">
        <v>331.87383</v>
      </c>
      <c r="D10034" s="11">
        <v>0.0224367495321941</v>
      </c>
      <c r="E10034" s="8">
        <f t="shared" si="1"/>
        <v>0.1740641991</v>
      </c>
      <c r="F10034" s="8"/>
    </row>
    <row r="10035">
      <c r="A10035" s="10">
        <v>44849.041666666664</v>
      </c>
      <c r="B10035" s="11">
        <v>338.28</v>
      </c>
      <c r="C10035" s="11">
        <v>327.92031</v>
      </c>
      <c r="D10035" s="11">
        <v>0.031592096262656</v>
      </c>
      <c r="E10035" s="8">
        <f t="shared" si="1"/>
        <v>0.1688263071</v>
      </c>
      <c r="F10035" s="8"/>
    </row>
    <row r="10036">
      <c r="A10036" s="10">
        <v>44849.083333333336</v>
      </c>
      <c r="B10036" s="11">
        <v>312.82</v>
      </c>
      <c r="C10036" s="11">
        <v>316.92511</v>
      </c>
      <c r="D10036" s="11">
        <v>0.0129529338965916</v>
      </c>
      <c r="E10036" s="8">
        <f t="shared" si="1"/>
        <v>0.161871261</v>
      </c>
      <c r="F10036" s="8"/>
    </row>
    <row r="10037">
      <c r="A10037" s="10">
        <v>44849.125</v>
      </c>
      <c r="B10037" s="11">
        <v>293.28</v>
      </c>
      <c r="C10037" s="11">
        <v>300.19699</v>
      </c>
      <c r="D10037" s="11">
        <v>0.023041503514076</v>
      </c>
      <c r="E10037" s="8">
        <f t="shared" si="1"/>
        <v>0.1527192701</v>
      </c>
      <c r="F10037" s="8"/>
    </row>
    <row r="10038">
      <c r="A10038" s="10">
        <v>44849.166666666664</v>
      </c>
      <c r="B10038" s="11">
        <v>272.25</v>
      </c>
      <c r="C10038" s="11">
        <v>280.89336</v>
      </c>
      <c r="D10038" s="11">
        <v>0.0307709658925364</v>
      </c>
      <c r="E10038" s="8">
        <f t="shared" si="1"/>
        <v>0.1405542799</v>
      </c>
      <c r="F10038" s="8"/>
    </row>
    <row r="10039">
      <c r="A10039" s="10">
        <v>44849.208333333336</v>
      </c>
      <c r="B10039" s="11">
        <v>251.18</v>
      </c>
      <c r="C10039" s="11">
        <v>262.49495</v>
      </c>
      <c r="D10039" s="11">
        <v>0.0431054006943753</v>
      </c>
      <c r="E10039" s="8">
        <f t="shared" si="1"/>
        <v>0.1259880263</v>
      </c>
      <c r="F10039" s="8"/>
    </row>
    <row r="10040">
      <c r="A10040" s="10">
        <v>44849.25</v>
      </c>
      <c r="B10040" s="11">
        <v>233.93</v>
      </c>
      <c r="C10040" s="11">
        <v>247.96629</v>
      </c>
      <c r="D10040" s="11">
        <v>0.056605637806655</v>
      </c>
      <c r="E10040" s="8">
        <f t="shared" si="1"/>
        <v>0.1119546191</v>
      </c>
      <c r="F10040" s="8"/>
    </row>
    <row r="10041">
      <c r="A10041" s="10">
        <v>44849.291666666664</v>
      </c>
      <c r="B10041" s="11">
        <v>227.89</v>
      </c>
      <c r="C10041" s="11">
        <v>237.96599</v>
      </c>
      <c r="D10041" s="11">
        <v>0.0423421430936413</v>
      </c>
      <c r="E10041" s="8">
        <f t="shared" si="1"/>
        <v>0.09764797185</v>
      </c>
      <c r="F10041" s="8"/>
    </row>
    <row r="10042">
      <c r="A10042" s="10">
        <v>44849.333333333336</v>
      </c>
      <c r="B10042" s="11">
        <v>222.96</v>
      </c>
      <c r="C10042" s="11">
        <v>233.14565</v>
      </c>
      <c r="D10042" s="11">
        <v>0.0436879264099501</v>
      </c>
      <c r="E10042" s="8">
        <f t="shared" si="1"/>
        <v>0.08315589202</v>
      </c>
      <c r="F10042" s="8"/>
    </row>
    <row r="10043">
      <c r="A10043" s="10">
        <v>44849.375</v>
      </c>
      <c r="B10043" s="11">
        <v>225.18</v>
      </c>
      <c r="C10043" s="11">
        <v>233.68689</v>
      </c>
      <c r="D10043" s="11">
        <v>0.036402940704119</v>
      </c>
      <c r="E10043" s="8">
        <f t="shared" si="1"/>
        <v>0.06870318391</v>
      </c>
      <c r="F10043" s="8"/>
    </row>
    <row r="10044">
      <c r="A10044" s="10">
        <v>44849.416666666664</v>
      </c>
      <c r="B10044" s="11">
        <v>225.15</v>
      </c>
      <c r="C10044" s="11">
        <v>239.56075</v>
      </c>
      <c r="D10044" s="11">
        <v>0.0601548876433222</v>
      </c>
      <c r="E10044" s="8">
        <f t="shared" si="1"/>
        <v>0.05755750177</v>
      </c>
      <c r="F10044" s="8"/>
    </row>
    <row r="10045">
      <c r="A10045" s="10">
        <v>44849.458333333336</v>
      </c>
      <c r="B10045" s="11">
        <v>232.3</v>
      </c>
      <c r="C10045" s="11">
        <v>249.75912</v>
      </c>
      <c r="D10045" s="11">
        <v>0.0699038337418869</v>
      </c>
      <c r="E10045" s="8">
        <f t="shared" si="1"/>
        <v>0.04991311393</v>
      </c>
      <c r="F10045" s="8"/>
    </row>
    <row r="10046">
      <c r="A10046" s="10">
        <v>44849.5</v>
      </c>
      <c r="B10046" s="11">
        <v>244.61</v>
      </c>
      <c r="C10046" s="11">
        <v>260.85686</v>
      </c>
      <c r="D10046" s="11">
        <v>0.062282663373315</v>
      </c>
      <c r="E10046" s="8">
        <f t="shared" si="1"/>
        <v>0.0436661923</v>
      </c>
      <c r="F10046" s="8"/>
    </row>
    <row r="10047">
      <c r="A10047" s="10">
        <v>44849.541666666664</v>
      </c>
      <c r="B10047" s="11">
        <v>256.73</v>
      </c>
      <c r="C10047" s="11">
        <v>270.15669</v>
      </c>
      <c r="D10047" s="11">
        <v>0.049699639124243</v>
      </c>
      <c r="E10047" s="8">
        <f t="shared" si="1"/>
        <v>0.03823535992</v>
      </c>
      <c r="F10047" s="8"/>
    </row>
    <row r="10048">
      <c r="A10048" s="10">
        <v>44849.583333333336</v>
      </c>
      <c r="B10048" s="11">
        <v>265.11</v>
      </c>
      <c r="C10048" s="11">
        <v>277.35809</v>
      </c>
      <c r="D10048" s="11">
        <v>0.0441598440485366</v>
      </c>
      <c r="E10048" s="8">
        <f t="shared" si="1"/>
        <v>0.03712344305</v>
      </c>
      <c r="F10048" s="8"/>
    </row>
    <row r="10049">
      <c r="A10049" s="10">
        <v>44849.625</v>
      </c>
      <c r="B10049" s="11">
        <v>256.79</v>
      </c>
      <c r="C10049" s="11">
        <v>284.12279</v>
      </c>
      <c r="D10049" s="11">
        <v>0.0962006250888919</v>
      </c>
      <c r="E10049" s="8">
        <f t="shared" si="1"/>
        <v>0.04082617138</v>
      </c>
      <c r="F10049" s="8"/>
    </row>
    <row r="10050">
      <c r="A10050" s="10">
        <v>44849.666666666664</v>
      </c>
      <c r="B10050" s="11">
        <v>240.06</v>
      </c>
      <c r="C10050" s="11">
        <v>289.31543</v>
      </c>
      <c r="D10050" s="11">
        <v>0.170248195887789</v>
      </c>
      <c r="E10050" s="8">
        <f t="shared" si="1"/>
        <v>0.04741147737</v>
      </c>
      <c r="F10050" s="8"/>
    </row>
    <row r="10051">
      <c r="A10051" s="10">
        <v>44849.708333333336</v>
      </c>
      <c r="B10051" s="11">
        <v>243.44</v>
      </c>
      <c r="C10051" s="11">
        <v>294.65256</v>
      </c>
      <c r="D10051" s="11">
        <v>0.1738066012391</v>
      </c>
      <c r="E10051" s="8">
        <f t="shared" si="1"/>
        <v>0.05306510054</v>
      </c>
      <c r="F10051" s="8"/>
    </row>
    <row r="10052">
      <c r="A10052" s="10">
        <v>44849.75</v>
      </c>
      <c r="B10052" s="11">
        <v>270.83</v>
      </c>
      <c r="C10052" s="11">
        <v>299.31676</v>
      </c>
      <c r="D10052" s="11">
        <v>0.0951726191343244</v>
      </c>
      <c r="E10052" s="8">
        <f t="shared" si="1"/>
        <v>0.05614113714</v>
      </c>
      <c r="F10052" s="8"/>
    </row>
    <row r="10053">
      <c r="A10053" s="10">
        <v>44849.791666666664</v>
      </c>
      <c r="B10053" s="11">
        <v>287.89</v>
      </c>
      <c r="C10053" s="11">
        <v>302.242</v>
      </c>
      <c r="D10053" s="11">
        <v>0.0474851278114889</v>
      </c>
      <c r="E10053" s="8">
        <f t="shared" si="1"/>
        <v>0.05797230679</v>
      </c>
      <c r="F10053" s="8"/>
    </row>
    <row r="10054">
      <c r="A10054" s="10">
        <v>44849.833333333336</v>
      </c>
      <c r="B10054" s="11">
        <v>294.71</v>
      </c>
      <c r="C10054" s="11">
        <v>304.04993</v>
      </c>
      <c r="D10054" s="11">
        <v>0.0307184086508424</v>
      </c>
      <c r="E10054" s="8">
        <f t="shared" si="1"/>
        <v>0.05723375985</v>
      </c>
      <c r="F10054" s="8"/>
    </row>
    <row r="10055">
      <c r="A10055" s="10">
        <v>44849.875</v>
      </c>
      <c r="B10055" s="11">
        <v>297.6</v>
      </c>
      <c r="C10055" s="11">
        <v>306.6311</v>
      </c>
      <c r="D10055" s="11">
        <v>0.0294526549981393</v>
      </c>
      <c r="E10055" s="8">
        <f t="shared" si="1"/>
        <v>0.05589591727</v>
      </c>
      <c r="F10055" s="8"/>
    </row>
    <row r="10056">
      <c r="A10056" s="10">
        <v>44849.916666666664</v>
      </c>
      <c r="B10056" s="11">
        <v>297.39</v>
      </c>
      <c r="C10056" s="11">
        <v>311.01564</v>
      </c>
      <c r="D10056" s="11">
        <v>0.0438101440815003</v>
      </c>
      <c r="E10056" s="8">
        <f t="shared" si="1"/>
        <v>0.05622339313</v>
      </c>
      <c r="F10056" s="8"/>
    </row>
    <row r="10057">
      <c r="A10057" s="10">
        <v>44849.958333333336</v>
      </c>
      <c r="B10057" s="11">
        <v>305.93</v>
      </c>
      <c r="C10057" s="11">
        <v>316.90101</v>
      </c>
      <c r="D10057" s="11">
        <v>0.0346196750840269</v>
      </c>
      <c r="E10057" s="8">
        <f t="shared" si="1"/>
        <v>0.0562772174</v>
      </c>
      <c r="F10057" s="8"/>
    </row>
    <row r="10058">
      <c r="A10058" s="10">
        <v>44850.0</v>
      </c>
      <c r="B10058" s="11">
        <v>335.58</v>
      </c>
      <c r="C10058" s="11">
        <v>341.72619</v>
      </c>
      <c r="D10058" s="11">
        <v>0.0179857154056585</v>
      </c>
      <c r="E10058" s="8">
        <f t="shared" si="1"/>
        <v>0.05609175765</v>
      </c>
      <c r="F10058" s="8"/>
    </row>
    <row r="10059">
      <c r="A10059" s="10">
        <v>44850.041666666664</v>
      </c>
      <c r="B10059" s="11">
        <v>336.42</v>
      </c>
      <c r="C10059" s="11">
        <v>338.65612</v>
      </c>
      <c r="D10059" s="11">
        <v>0.00660292216186724</v>
      </c>
      <c r="E10059" s="8">
        <f t="shared" si="1"/>
        <v>0.05505054206</v>
      </c>
      <c r="F10059" s="8"/>
    </row>
    <row r="10060">
      <c r="A10060" s="10">
        <v>44850.083333333336</v>
      </c>
      <c r="B10060" s="11">
        <v>304.96</v>
      </c>
      <c r="C10060" s="11">
        <v>330.66653</v>
      </c>
      <c r="D10060" s="11">
        <v>0.0777415543085054</v>
      </c>
      <c r="E10060" s="8">
        <f t="shared" si="1"/>
        <v>0.05775006791</v>
      </c>
      <c r="F10060" s="8"/>
    </row>
    <row r="10061">
      <c r="A10061" s="10">
        <v>44850.125</v>
      </c>
      <c r="B10061" s="11">
        <v>276.09</v>
      </c>
      <c r="C10061" s="11">
        <v>319.09542</v>
      </c>
      <c r="D10061" s="11">
        <v>0.134772915261522</v>
      </c>
      <c r="E10061" s="8">
        <f t="shared" si="1"/>
        <v>0.0624055434</v>
      </c>
      <c r="F10061" s="8"/>
    </row>
    <row r="10062">
      <c r="A10062" s="10">
        <v>44850.166666666664</v>
      </c>
      <c r="B10062" s="11">
        <v>259.91</v>
      </c>
      <c r="C10062" s="11">
        <v>306.01919</v>
      </c>
      <c r="D10062" s="11">
        <v>0.150674178308883</v>
      </c>
      <c r="E10062" s="8">
        <f t="shared" si="1"/>
        <v>0.06740151059</v>
      </c>
      <c r="F10062" s="8"/>
    </row>
    <row r="10063">
      <c r="A10063" s="10">
        <v>44850.208333333336</v>
      </c>
      <c r="B10063" s="11">
        <v>243.01</v>
      </c>
      <c r="C10063" s="11">
        <v>294.51171</v>
      </c>
      <c r="D10063" s="11">
        <v>0.174871518691056</v>
      </c>
      <c r="E10063" s="8">
        <f t="shared" si="1"/>
        <v>0.0728917655</v>
      </c>
      <c r="F10063" s="8"/>
    </row>
    <row r="10064">
      <c r="A10064" s="10">
        <v>44850.25</v>
      </c>
      <c r="B10064" s="11">
        <v>241.91</v>
      </c>
      <c r="C10064" s="11">
        <v>287.38841</v>
      </c>
      <c r="D10064" s="11">
        <v>0.158247195842031</v>
      </c>
      <c r="E10064" s="8">
        <f t="shared" si="1"/>
        <v>0.07712683042</v>
      </c>
      <c r="F10064" s="8"/>
    </row>
    <row r="10065">
      <c r="A10065" s="10">
        <v>44850.291666666664</v>
      </c>
      <c r="B10065" s="11">
        <v>235.97</v>
      </c>
      <c r="C10065" s="11">
        <v>284.78858</v>
      </c>
      <c r="D10065" s="11">
        <v>0.171420427041</v>
      </c>
      <c r="E10065" s="8">
        <f t="shared" si="1"/>
        <v>0.08250509225</v>
      </c>
      <c r="F10065" s="8"/>
    </row>
    <row r="10066">
      <c r="A10066" s="10">
        <v>44850.333333333336</v>
      </c>
      <c r="B10066" s="11">
        <v>259.75</v>
      </c>
      <c r="C10066" s="11">
        <v>286.41042</v>
      </c>
      <c r="D10066" s="11">
        <v>0.0930846719892383</v>
      </c>
      <c r="E10066" s="8">
        <f t="shared" si="1"/>
        <v>0.08456328998</v>
      </c>
      <c r="F10066" s="8"/>
    </row>
    <row r="10067">
      <c r="A10067" s="10">
        <v>44850.375</v>
      </c>
      <c r="B10067" s="11">
        <v>289.55</v>
      </c>
      <c r="C10067" s="11">
        <v>291.2406</v>
      </c>
      <c r="D10067" s="11">
        <v>0.00580482254191194</v>
      </c>
      <c r="E10067" s="8">
        <f t="shared" si="1"/>
        <v>0.08328836839</v>
      </c>
      <c r="F10067" s="8"/>
    </row>
    <row r="10068">
      <c r="A10068" s="10">
        <v>44850.416666666664</v>
      </c>
      <c r="B10068" s="11">
        <v>298.61</v>
      </c>
      <c r="C10068" s="11">
        <v>298.60594</v>
      </c>
      <c r="D10068" s="12">
        <v>1.35965145235829E-5</v>
      </c>
      <c r="E10068" s="8">
        <f t="shared" si="1"/>
        <v>0.08078248126</v>
      </c>
      <c r="F10068" s="8"/>
    </row>
    <row r="10069">
      <c r="A10069" s="10">
        <v>44850.458333333336</v>
      </c>
      <c r="B10069" s="11">
        <v>306.45</v>
      </c>
      <c r="C10069" s="11">
        <v>307.54451</v>
      </c>
      <c r="D10069" s="11">
        <v>0.00355886697506001</v>
      </c>
      <c r="E10069" s="8">
        <f t="shared" si="1"/>
        <v>0.07801810765</v>
      </c>
      <c r="F10069" s="8"/>
    </row>
    <row r="10070">
      <c r="A10070" s="10">
        <v>44850.5</v>
      </c>
      <c r="B10070" s="11">
        <v>305.14</v>
      </c>
      <c r="C10070" s="11">
        <v>315.07166</v>
      </c>
      <c r="D10070" s="11">
        <v>0.0315219083810966</v>
      </c>
      <c r="E10070" s="8">
        <f t="shared" si="1"/>
        <v>0.07673640952</v>
      </c>
      <c r="F10070" s="8"/>
    </row>
    <row r="10071">
      <c r="A10071" s="10">
        <v>44850.541666666664</v>
      </c>
      <c r="B10071" s="11">
        <v>304.16</v>
      </c>
      <c r="C10071" s="11">
        <v>319.01017</v>
      </c>
      <c r="D10071" s="11">
        <v>0.0465507729737894</v>
      </c>
      <c r="E10071" s="8">
        <f t="shared" si="1"/>
        <v>0.07660520677</v>
      </c>
      <c r="F10071" s="8"/>
    </row>
    <row r="10072">
      <c r="A10072" s="10">
        <v>44850.583333333336</v>
      </c>
      <c r="B10072" s="11">
        <v>309.03</v>
      </c>
      <c r="C10072" s="11">
        <v>319.71301</v>
      </c>
      <c r="D10072" s="11">
        <v>0.033414373722233</v>
      </c>
      <c r="E10072" s="8">
        <f t="shared" si="1"/>
        <v>0.07615747884</v>
      </c>
      <c r="F10072" s="8"/>
    </row>
    <row r="10073">
      <c r="A10073" s="10">
        <v>44850.625</v>
      </c>
      <c r="B10073" s="11">
        <v>317.99</v>
      </c>
      <c r="C10073" s="11">
        <v>319.8505</v>
      </c>
      <c r="D10073" s="11">
        <v>0.00581678002691883</v>
      </c>
      <c r="E10073" s="8">
        <f t="shared" si="1"/>
        <v>0.07239148529</v>
      </c>
      <c r="F10073" s="8"/>
    </row>
    <row r="10074">
      <c r="A10074" s="10">
        <v>44850.666666666664</v>
      </c>
      <c r="B10074" s="11">
        <v>330.61</v>
      </c>
      <c r="C10074" s="11">
        <v>319.256</v>
      </c>
      <c r="D10074" s="11">
        <v>0.0355639361515524</v>
      </c>
      <c r="E10074" s="8">
        <f t="shared" si="1"/>
        <v>0.06677964114</v>
      </c>
      <c r="F10074" s="8"/>
    </row>
    <row r="10075">
      <c r="A10075" s="10">
        <v>44850.708333333336</v>
      </c>
      <c r="B10075" s="11">
        <v>337.42</v>
      </c>
      <c r="C10075" s="11">
        <v>319.67546</v>
      </c>
      <c r="D10075" s="11">
        <v>0.0555079830025114</v>
      </c>
      <c r="E10075" s="8">
        <f t="shared" si="1"/>
        <v>0.06185053204</v>
      </c>
      <c r="F10075" s="8"/>
    </row>
    <row r="10076">
      <c r="A10076" s="10">
        <v>44850.75</v>
      </c>
      <c r="B10076" s="11">
        <v>330.06</v>
      </c>
      <c r="C10076" s="11">
        <v>320.30643</v>
      </c>
      <c r="D10076" s="11">
        <v>0.0304507468051766</v>
      </c>
      <c r="E10076" s="8">
        <f t="shared" si="1"/>
        <v>0.05915378736</v>
      </c>
      <c r="F10076" s="8"/>
    </row>
    <row r="10077">
      <c r="A10077" s="10">
        <v>44850.791666666664</v>
      </c>
      <c r="B10077" s="11">
        <v>318.67</v>
      </c>
      <c r="C10077" s="11">
        <v>320.8567</v>
      </c>
      <c r="D10077" s="11">
        <v>0.00681519195329246</v>
      </c>
      <c r="E10077" s="8">
        <f t="shared" si="1"/>
        <v>0.0574592067</v>
      </c>
      <c r="F10077" s="8"/>
    </row>
    <row r="10078">
      <c r="A10078" s="10">
        <v>44850.833333333336</v>
      </c>
      <c r="B10078" s="11">
        <v>307.57</v>
      </c>
      <c r="C10078" s="11">
        <v>322.1522</v>
      </c>
      <c r="D10078" s="11">
        <v>0.0452649399879932</v>
      </c>
      <c r="E10078" s="8">
        <f t="shared" si="1"/>
        <v>0.05806531218</v>
      </c>
      <c r="F10078" s="8"/>
    </row>
    <row r="10079">
      <c r="A10079" s="10">
        <v>44850.875</v>
      </c>
      <c r="B10079" s="11">
        <v>287.83</v>
      </c>
      <c r="C10079" s="11">
        <v>324.79872</v>
      </c>
      <c r="D10079" s="11">
        <v>0.113820399292214</v>
      </c>
      <c r="E10079" s="8">
        <f t="shared" si="1"/>
        <v>0.06158063485</v>
      </c>
      <c r="F10079" s="8"/>
    </row>
    <row r="10080">
      <c r="A10080" s="10">
        <v>44850.916666666664</v>
      </c>
      <c r="B10080" s="11">
        <v>279.0</v>
      </c>
      <c r="C10080" s="11">
        <v>328.41438</v>
      </c>
      <c r="D10080" s="11">
        <v>0.150463508936484</v>
      </c>
      <c r="E10080" s="8">
        <f t="shared" si="1"/>
        <v>0.06602452506</v>
      </c>
      <c r="F10080" s="8"/>
    </row>
    <row r="10081">
      <c r="A10081" s="10">
        <v>44850.958333333336</v>
      </c>
      <c r="B10081" s="11">
        <v>288.31</v>
      </c>
      <c r="C10081" s="11">
        <v>332.19964</v>
      </c>
      <c r="D10081" s="11">
        <v>0.132118264788005</v>
      </c>
      <c r="E10081" s="8">
        <f t="shared" si="1"/>
        <v>0.07008696629</v>
      </c>
      <c r="F10081" s="8"/>
    </row>
    <row r="10082">
      <c r="A10082" s="10">
        <v>44848.0</v>
      </c>
      <c r="B10082" s="11">
        <v>397.45</v>
      </c>
      <c r="C10082" s="11">
        <v>371.4141</v>
      </c>
      <c r="D10082" s="11">
        <v>0.0700993850260395</v>
      </c>
      <c r="E10082" s="8">
        <f t="shared" si="1"/>
        <v>0.0722583692</v>
      </c>
      <c r="F10082" s="8"/>
    </row>
    <row r="10083">
      <c r="A10083" s="10">
        <v>44848.041666666664</v>
      </c>
      <c r="B10083" s="11">
        <v>404.86</v>
      </c>
      <c r="C10083" s="11">
        <v>371.51646</v>
      </c>
      <c r="D10083" s="11">
        <v>0.0897498323492854</v>
      </c>
      <c r="E10083" s="8">
        <f t="shared" si="1"/>
        <v>0.07572282379</v>
      </c>
      <c r="F10083" s="8"/>
    </row>
    <row r="10084">
      <c r="A10084" s="10">
        <v>44848.083333333336</v>
      </c>
      <c r="B10084" s="11">
        <v>393.87</v>
      </c>
      <c r="C10084" s="11">
        <v>364.984</v>
      </c>
      <c r="D10084" s="11">
        <v>0.079143195318151</v>
      </c>
      <c r="E10084" s="8">
        <f t="shared" si="1"/>
        <v>0.07578122549</v>
      </c>
      <c r="F10084" s="8"/>
    </row>
    <row r="10085">
      <c r="A10085" s="10">
        <v>44848.125</v>
      </c>
      <c r="B10085" s="11">
        <v>388.09</v>
      </c>
      <c r="C10085" s="11">
        <v>352.55307</v>
      </c>
      <c r="D10085" s="11">
        <v>0.100798810233023</v>
      </c>
      <c r="E10085" s="8">
        <f t="shared" si="1"/>
        <v>0.07436563779</v>
      </c>
      <c r="F10085" s="8"/>
    </row>
    <row r="10086">
      <c r="A10086" s="10">
        <v>44848.166666666664</v>
      </c>
      <c r="B10086" s="11">
        <v>384.03</v>
      </c>
      <c r="C10086" s="11">
        <v>338.32083</v>
      </c>
      <c r="D10086" s="11">
        <v>0.135105988005527</v>
      </c>
      <c r="E10086" s="8">
        <f t="shared" si="1"/>
        <v>0.07371696319</v>
      </c>
      <c r="F10086" s="8"/>
    </row>
    <row r="10087">
      <c r="A10087" s="10">
        <v>44848.208333333336</v>
      </c>
      <c r="B10087" s="11">
        <v>378.44</v>
      </c>
      <c r="C10087" s="11">
        <v>324.91242</v>
      </c>
      <c r="D10087" s="11">
        <v>0.164744641032805</v>
      </c>
      <c r="E10087" s="8">
        <f t="shared" si="1"/>
        <v>0.07329500995</v>
      </c>
      <c r="F10087" s="8"/>
    </row>
    <row r="10088">
      <c r="A10088" s="10">
        <v>44848.25</v>
      </c>
      <c r="B10088" s="11">
        <v>359.94</v>
      </c>
      <c r="C10088" s="11">
        <v>313.00096</v>
      </c>
      <c r="D10088" s="11">
        <v>0.149964524070469</v>
      </c>
      <c r="E10088" s="8">
        <f t="shared" si="1"/>
        <v>0.07294989863</v>
      </c>
      <c r="F10088" s="8"/>
    </row>
    <row r="10089">
      <c r="A10089" s="10">
        <v>44848.291666666664</v>
      </c>
      <c r="B10089" s="11">
        <v>345.4</v>
      </c>
      <c r="C10089" s="11">
        <v>301.47885</v>
      </c>
      <c r="D10089" s="11">
        <v>0.145685675794504</v>
      </c>
      <c r="E10089" s="8">
        <f t="shared" si="1"/>
        <v>0.07187761733</v>
      </c>
      <c r="F10089" s="8"/>
    </row>
    <row r="10090">
      <c r="A10090" s="10">
        <v>44848.333333333336</v>
      </c>
      <c r="B10090" s="11">
        <v>340.31</v>
      </c>
      <c r="C10090" s="11">
        <v>292.22455</v>
      </c>
      <c r="D10090" s="11">
        <v>0.164549658815455</v>
      </c>
      <c r="E10090" s="8">
        <f t="shared" si="1"/>
        <v>0.07485532511</v>
      </c>
      <c r="F10090" s="8"/>
    </row>
    <row r="10091">
      <c r="A10091" s="10">
        <v>44848.375</v>
      </c>
      <c r="B10091" s="11">
        <v>340.17</v>
      </c>
      <c r="C10091" s="11">
        <v>287.8014</v>
      </c>
      <c r="D10091" s="11">
        <v>0.181960893866395</v>
      </c>
      <c r="E10091" s="13">
        <f t="shared" si="1"/>
        <v>0.08219516142</v>
      </c>
      <c r="F10091" s="8"/>
    </row>
    <row r="10092">
      <c r="A10092" s="10">
        <v>44848.416666666664</v>
      </c>
      <c r="B10092" s="11">
        <v>337.2</v>
      </c>
      <c r="C10092" s="11">
        <v>288.5193</v>
      </c>
      <c r="D10092" s="11">
        <v>0.168725974310904</v>
      </c>
      <c r="E10092" s="8">
        <f t="shared" si="1"/>
        <v>0.08922484383</v>
      </c>
      <c r="F10092" s="8"/>
    </row>
    <row r="10093">
      <c r="A10093" s="10">
        <v>44848.458333333336</v>
      </c>
      <c r="B10093" s="11">
        <v>334.32</v>
      </c>
      <c r="C10093" s="11">
        <v>293.32778</v>
      </c>
      <c r="D10093" s="11">
        <v>0.139748850245278</v>
      </c>
      <c r="E10093" s="8">
        <f t="shared" si="1"/>
        <v>0.09489942646</v>
      </c>
      <c r="F10093" s="8"/>
    </row>
    <row r="10094">
      <c r="A10094" s="10">
        <v>44848.5</v>
      </c>
      <c r="B10094" s="11">
        <v>337.09</v>
      </c>
      <c r="C10094" s="11">
        <v>298.16349</v>
      </c>
      <c r="D10094" s="11">
        <v>0.130554247268838</v>
      </c>
      <c r="E10094" s="8">
        <f t="shared" si="1"/>
        <v>0.09902577392</v>
      </c>
      <c r="F10094" s="8"/>
    </row>
    <row r="10095">
      <c r="A10095" s="10">
        <v>44848.541666666664</v>
      </c>
      <c r="B10095" s="11">
        <v>333.01</v>
      </c>
      <c r="C10095" s="11">
        <v>299.70153</v>
      </c>
      <c r="D10095" s="11">
        <v>0.111138805330756</v>
      </c>
      <c r="E10095" s="8">
        <f t="shared" si="1"/>
        <v>0.1017169419</v>
      </c>
      <c r="F10095" s="8"/>
    </row>
    <row r="10096">
      <c r="A10096" s="10">
        <v>44848.583333333336</v>
      </c>
      <c r="B10096" s="11">
        <v>297.97</v>
      </c>
      <c r="C10096" s="11">
        <v>296.10618</v>
      </c>
      <c r="D10096" s="11">
        <v>0.00629443127461923</v>
      </c>
      <c r="E10096" s="8">
        <f t="shared" si="1"/>
        <v>0.1005869443</v>
      </c>
      <c r="F10096" s="8"/>
    </row>
    <row r="10097">
      <c r="A10097" s="10">
        <v>44848.625</v>
      </c>
      <c r="B10097" s="11">
        <v>270.35</v>
      </c>
      <c r="C10097" s="11">
        <v>291.03243</v>
      </c>
      <c r="D10097" s="11">
        <v>0.0710657228130897</v>
      </c>
      <c r="E10097" s="8">
        <f t="shared" si="1"/>
        <v>0.1033056503</v>
      </c>
      <c r="F10097" s="8"/>
    </row>
    <row r="10098">
      <c r="A10098" s="10">
        <v>44848.666666666664</v>
      </c>
      <c r="B10098" s="11">
        <v>263.29</v>
      </c>
      <c r="C10098" s="11">
        <v>286.15936</v>
      </c>
      <c r="D10098" s="11">
        <v>0.0799182665211439</v>
      </c>
      <c r="E10098" s="8">
        <f t="shared" si="1"/>
        <v>0.1051537474</v>
      </c>
      <c r="F10098" s="8"/>
    </row>
    <row r="10099">
      <c r="A10099" s="10">
        <v>44848.708333333336</v>
      </c>
      <c r="B10099" s="11">
        <v>253.53</v>
      </c>
      <c r="C10099" s="11">
        <v>283.5781</v>
      </c>
      <c r="D10099" s="11">
        <v>0.105960580171741</v>
      </c>
      <c r="E10099" s="8">
        <f t="shared" si="1"/>
        <v>0.1072559389</v>
      </c>
      <c r="F10099" s="8"/>
    </row>
    <row r="10100">
      <c r="A10100" s="10">
        <v>44848.75</v>
      </c>
      <c r="B10100" s="11">
        <v>257.46</v>
      </c>
      <c r="C10100" s="11">
        <v>282.3021</v>
      </c>
      <c r="D10100" s="11">
        <v>0.087998282690777</v>
      </c>
      <c r="E10100" s="8">
        <f t="shared" si="1"/>
        <v>0.1096537529</v>
      </c>
      <c r="F10100" s="8"/>
    </row>
    <row r="10101">
      <c r="A10101" s="10">
        <v>44848.791666666664</v>
      </c>
      <c r="B10101" s="11">
        <v>263.73</v>
      </c>
      <c r="C10101" s="11">
        <v>281.55844</v>
      </c>
      <c r="D10101" s="11">
        <v>0.063320566771147</v>
      </c>
      <c r="E10101" s="8">
        <f t="shared" si="1"/>
        <v>0.1120081435</v>
      </c>
      <c r="F10101" s="8"/>
    </row>
    <row r="10102">
      <c r="A10102" s="10">
        <v>44848.833333333336</v>
      </c>
      <c r="B10102" s="11">
        <v>276.57</v>
      </c>
      <c r="C10102" s="11">
        <v>282.16637</v>
      </c>
      <c r="D10102" s="11">
        <v>0.0198335825775409</v>
      </c>
      <c r="E10102" s="8">
        <f t="shared" si="1"/>
        <v>0.1109485036</v>
      </c>
      <c r="F10102" s="8"/>
    </row>
    <row r="10103">
      <c r="A10103" s="10">
        <v>44848.875</v>
      </c>
      <c r="B10103" s="11">
        <v>285.9</v>
      </c>
      <c r="C10103" s="11">
        <v>286.20323</v>
      </c>
      <c r="D10103" s="11">
        <v>0.00105949188623776</v>
      </c>
      <c r="E10103" s="8">
        <f t="shared" si="1"/>
        <v>0.1062501325</v>
      </c>
      <c r="F10103" s="8"/>
    </row>
    <row r="10104">
      <c r="A10104" s="10">
        <v>44848.916666666664</v>
      </c>
      <c r="B10104" s="11">
        <v>290.59</v>
      </c>
      <c r="C10104" s="11">
        <v>293.83632</v>
      </c>
      <c r="D10104" s="11">
        <v>0.011048055597756</v>
      </c>
      <c r="E10104" s="8">
        <f t="shared" si="1"/>
        <v>0.1004411553</v>
      </c>
      <c r="F10104" s="8"/>
    </row>
    <row r="10105">
      <c r="A10105" s="10">
        <v>44848.958333333336</v>
      </c>
      <c r="B10105" s="11">
        <v>304.82</v>
      </c>
      <c r="C10105" s="11">
        <v>303.68366</v>
      </c>
      <c r="D10105" s="11">
        <v>0.00374185427032859</v>
      </c>
      <c r="E10105" s="8">
        <f t="shared" si="1"/>
        <v>0.09509213818</v>
      </c>
      <c r="F10105" s="8"/>
    </row>
    <row r="10106">
      <c r="A10106" s="10">
        <v>44849.0</v>
      </c>
      <c r="B10106" s="11">
        <v>339.32</v>
      </c>
      <c r="C10106" s="11">
        <v>333.26532</v>
      </c>
      <c r="D10106" s="11">
        <v>0.0181677469470871</v>
      </c>
      <c r="E10106" s="8">
        <f t="shared" si="1"/>
        <v>0.09292831992</v>
      </c>
      <c r="F10106" s="8"/>
    </row>
    <row r="10107">
      <c r="A10107" s="10">
        <v>44849.041666666664</v>
      </c>
      <c r="B10107" s="11">
        <v>338.28</v>
      </c>
      <c r="C10107" s="11">
        <v>328.44911</v>
      </c>
      <c r="D10107" s="11">
        <v>0.0299312426208125</v>
      </c>
      <c r="E10107" s="8">
        <f t="shared" si="1"/>
        <v>0.09043587868</v>
      </c>
      <c r="F10107" s="8"/>
    </row>
    <row r="10108">
      <c r="A10108" s="10">
        <v>44849.083333333336</v>
      </c>
      <c r="B10108" s="11">
        <v>312.82</v>
      </c>
      <c r="C10108" s="11">
        <v>316.36321</v>
      </c>
      <c r="D10108" s="11">
        <v>0.0111998168181438</v>
      </c>
      <c r="E10108" s="8">
        <f t="shared" si="1"/>
        <v>0.08760490458</v>
      </c>
      <c r="F10108" s="8"/>
    </row>
    <row r="10109">
      <c r="A10109" s="10">
        <v>44849.125</v>
      </c>
      <c r="B10109" s="11">
        <v>293.28</v>
      </c>
      <c r="C10109" s="11">
        <v>298.89033</v>
      </c>
      <c r="D10109" s="11">
        <v>0.0187705303145807</v>
      </c>
      <c r="E10109" s="8">
        <f t="shared" si="1"/>
        <v>0.08418705958</v>
      </c>
      <c r="F10109" s="8"/>
    </row>
    <row r="10110">
      <c r="A10110" s="10">
        <v>44849.166666666664</v>
      </c>
      <c r="B10110" s="11">
        <v>272.25</v>
      </c>
      <c r="C10110" s="11">
        <v>279.69254</v>
      </c>
      <c r="D10110" s="11">
        <v>0.0266097193725653</v>
      </c>
      <c r="E10110" s="8">
        <f t="shared" si="1"/>
        <v>0.07966638172</v>
      </c>
      <c r="F10110" s="8"/>
    </row>
    <row r="10111">
      <c r="A10111" s="10">
        <v>44849.208333333336</v>
      </c>
      <c r="B10111" s="11">
        <v>251.18</v>
      </c>
      <c r="C10111" s="11">
        <v>262.42574</v>
      </c>
      <c r="D10111" s="11">
        <v>0.0428530372058777</v>
      </c>
      <c r="E10111" s="8">
        <f t="shared" si="1"/>
        <v>0.0745875649</v>
      </c>
      <c r="F10111" s="8"/>
    </row>
    <row r="10112">
      <c r="A10112" s="10">
        <v>44849.25</v>
      </c>
      <c r="B10112" s="11">
        <v>233.93</v>
      </c>
      <c r="C10112" s="11">
        <v>249.51767</v>
      </c>
      <c r="D10112" s="11">
        <v>0.0624712069489908</v>
      </c>
      <c r="E10112" s="8">
        <f t="shared" si="1"/>
        <v>0.07094201002</v>
      </c>
      <c r="F10112" s="8"/>
    </row>
    <row r="10113">
      <c r="A10113" s="10">
        <v>44849.291666666664</v>
      </c>
      <c r="B10113" s="11">
        <v>227.89</v>
      </c>
      <c r="C10113" s="11">
        <v>240.90552</v>
      </c>
      <c r="D10113" s="11">
        <v>0.0540274876225335</v>
      </c>
      <c r="E10113" s="8">
        <f t="shared" si="1"/>
        <v>0.06712291884</v>
      </c>
      <c r="F10113" s="8"/>
    </row>
    <row r="10114">
      <c r="A10114" s="10">
        <v>44849.333333333336</v>
      </c>
      <c r="B10114" s="11">
        <v>222.96</v>
      </c>
      <c r="C10114" s="11">
        <v>236.93482</v>
      </c>
      <c r="D10114" s="11">
        <v>0.0589817064456798</v>
      </c>
      <c r="E10114" s="8">
        <f t="shared" si="1"/>
        <v>0.06272425416</v>
      </c>
      <c r="F10114" s="8"/>
    </row>
    <row r="10115">
      <c r="A10115" s="10">
        <v>44849.375</v>
      </c>
      <c r="B10115" s="11">
        <v>225.18</v>
      </c>
      <c r="C10115" s="11">
        <v>237.96188</v>
      </c>
      <c r="D10115" s="11">
        <v>0.0537139814158469</v>
      </c>
      <c r="E10115" s="8">
        <f t="shared" si="1"/>
        <v>0.05738063281</v>
      </c>
      <c r="F10115" s="8"/>
    </row>
    <row r="10116">
      <c r="A10116" s="10">
        <v>44849.416666666664</v>
      </c>
      <c r="B10116" s="11">
        <v>225.15</v>
      </c>
      <c r="C10116" s="11">
        <v>243.84599</v>
      </c>
      <c r="D10116" s="11">
        <v>0.076671303883242</v>
      </c>
      <c r="E10116" s="8">
        <f t="shared" si="1"/>
        <v>0.05354502154</v>
      </c>
      <c r="F10116" s="8"/>
    </row>
    <row r="10117">
      <c r="A10117" s="10">
        <v>44849.458333333336</v>
      </c>
      <c r="B10117" s="11">
        <v>232.3</v>
      </c>
      <c r="C10117" s="11">
        <v>253.54614</v>
      </c>
      <c r="D10117" s="11">
        <v>0.0837959513010136</v>
      </c>
      <c r="E10117" s="8">
        <f t="shared" si="1"/>
        <v>0.05121365075</v>
      </c>
      <c r="F10117" s="8"/>
    </row>
    <row r="10118">
      <c r="A10118" s="10">
        <v>44849.5</v>
      </c>
      <c r="B10118" s="11">
        <v>244.61</v>
      </c>
      <c r="C10118" s="11">
        <v>263.5214</v>
      </c>
      <c r="D10118" s="11">
        <v>0.0717641906881187</v>
      </c>
      <c r="E10118" s="8">
        <f t="shared" si="1"/>
        <v>0.04876406506</v>
      </c>
      <c r="F10118" s="8"/>
    </row>
    <row r="10119">
      <c r="A10119" s="10">
        <v>44849.541666666664</v>
      </c>
      <c r="B10119" s="11">
        <v>256.73</v>
      </c>
      <c r="C10119" s="11">
        <v>270.60879</v>
      </c>
      <c r="D10119" s="11">
        <v>0.0512872844965604</v>
      </c>
      <c r="E10119" s="8">
        <f t="shared" si="1"/>
        <v>0.04627025169</v>
      </c>
      <c r="F10119" s="8"/>
    </row>
    <row r="10120">
      <c r="A10120" s="10">
        <v>44849.583333333336</v>
      </c>
      <c r="B10120" s="11">
        <v>265.11</v>
      </c>
      <c r="C10120" s="11">
        <v>274.34784</v>
      </c>
      <c r="D10120" s="11">
        <v>0.0336719982923867</v>
      </c>
      <c r="E10120" s="8">
        <f t="shared" si="1"/>
        <v>0.04741098365</v>
      </c>
      <c r="F10120" s="8"/>
    </row>
    <row r="10121">
      <c r="A10121" s="10">
        <v>44849.625</v>
      </c>
      <c r="B10121" s="11">
        <v>256.79</v>
      </c>
      <c r="C10121" s="11">
        <v>277.54236</v>
      </c>
      <c r="D10121" s="11">
        <v>0.0747718654550604</v>
      </c>
      <c r="E10121" s="8">
        <f t="shared" si="1"/>
        <v>0.04756540626</v>
      </c>
      <c r="F10121" s="8"/>
    </row>
    <row r="10122">
      <c r="A10122" s="10">
        <v>44849.666666666664</v>
      </c>
      <c r="B10122" s="11">
        <v>240.06</v>
      </c>
      <c r="C10122" s="11">
        <v>279.90913</v>
      </c>
      <c r="D10122" s="11">
        <v>0.142364523800992</v>
      </c>
      <c r="E10122" s="8">
        <f t="shared" si="1"/>
        <v>0.05016733365</v>
      </c>
      <c r="F10122" s="8"/>
    </row>
    <row r="10123">
      <c r="A10123" s="10">
        <v>44849.708333333336</v>
      </c>
      <c r="B10123" s="11">
        <v>243.44</v>
      </c>
      <c r="C10123" s="11">
        <v>283.27458</v>
      </c>
      <c r="D10123" s="11">
        <v>0.140621795291338</v>
      </c>
      <c r="E10123" s="8">
        <f t="shared" si="1"/>
        <v>0.05161155095</v>
      </c>
      <c r="F10123" s="8"/>
    </row>
    <row r="10124">
      <c r="A10124" s="10">
        <v>44849.75</v>
      </c>
      <c r="B10124" s="11">
        <v>270.83</v>
      </c>
      <c r="C10124" s="11">
        <v>286.80178</v>
      </c>
      <c r="D10124" s="11">
        <v>0.0556892638532439</v>
      </c>
      <c r="E10124" s="8">
        <f t="shared" si="1"/>
        <v>0.05026534183</v>
      </c>
      <c r="F10124" s="8"/>
    </row>
    <row r="10125">
      <c r="A10125" s="10">
        <v>44849.791666666664</v>
      </c>
      <c r="B10125" s="11">
        <v>287.89</v>
      </c>
      <c r="C10125" s="11">
        <v>288.74425</v>
      </c>
      <c r="D10125" s="11">
        <v>0.0029585004723039</v>
      </c>
      <c r="E10125" s="8">
        <f t="shared" si="1"/>
        <v>0.04775025573</v>
      </c>
      <c r="F10125" s="8"/>
    </row>
    <row r="10126">
      <c r="A10126" s="10">
        <v>44849.833333333336</v>
      </c>
      <c r="B10126" s="11">
        <v>294.71</v>
      </c>
      <c r="C10126" s="11">
        <v>289.54155</v>
      </c>
      <c r="D10126" s="11">
        <v>0.0178504604952208</v>
      </c>
      <c r="E10126" s="8">
        <f t="shared" si="1"/>
        <v>0.04766762565</v>
      </c>
      <c r="F10126" s="8"/>
    </row>
    <row r="10127">
      <c r="A10127" s="10">
        <v>44849.875</v>
      </c>
      <c r="B10127" s="11">
        <v>297.6</v>
      </c>
      <c r="C10127" s="11">
        <v>291.50269</v>
      </c>
      <c r="D10127" s="11">
        <v>0.020916822414229</v>
      </c>
      <c r="E10127" s="8">
        <f t="shared" si="1"/>
        <v>0.04849501442</v>
      </c>
      <c r="F10127" s="8"/>
    </row>
    <row r="10128">
      <c r="A10128" s="10">
        <v>44849.916666666664</v>
      </c>
      <c r="B10128" s="11">
        <v>297.39</v>
      </c>
      <c r="C10128" s="11">
        <v>295.8197</v>
      </c>
      <c r="D10128" s="11">
        <v>0.00530830096846144</v>
      </c>
      <c r="E10128" s="8">
        <f t="shared" si="1"/>
        <v>0.04825585797</v>
      </c>
      <c r="F10128" s="8"/>
    </row>
    <row r="10129">
      <c r="A10129" s="10">
        <v>44849.958333333336</v>
      </c>
      <c r="B10129" s="11">
        <v>305.93</v>
      </c>
      <c r="C10129" s="11">
        <v>302.07658</v>
      </c>
      <c r="D10129" s="11">
        <v>0.0127564341465996</v>
      </c>
      <c r="E10129" s="8">
        <f t="shared" si="1"/>
        <v>0.04863146547</v>
      </c>
      <c r="F10129" s="8"/>
    </row>
    <row r="10130">
      <c r="A10130" s="10">
        <v>44850.0</v>
      </c>
      <c r="B10130" s="11">
        <v>335.58</v>
      </c>
      <c r="C10130" s="11">
        <v>349.37867</v>
      </c>
      <c r="D10130" s="11">
        <v>0.0394948838748513</v>
      </c>
      <c r="E10130" s="8">
        <f t="shared" si="1"/>
        <v>0.04952009617</v>
      </c>
      <c r="F10130" s="8"/>
    </row>
    <row r="10131">
      <c r="A10131" s="10">
        <v>44850.041666666664</v>
      </c>
      <c r="B10131" s="11">
        <v>336.42</v>
      </c>
      <c r="C10131" s="11">
        <v>340.94135</v>
      </c>
      <c r="D10131" s="11">
        <v>0.0132613717872589</v>
      </c>
      <c r="E10131" s="8">
        <f t="shared" si="1"/>
        <v>0.04882551822</v>
      </c>
      <c r="F10131" s="8"/>
    </row>
    <row r="10132">
      <c r="A10132" s="10">
        <v>44850.083333333336</v>
      </c>
      <c r="B10132" s="11">
        <v>304.96</v>
      </c>
      <c r="C10132" s="11">
        <v>328.74287</v>
      </c>
      <c r="D10132" s="11">
        <v>0.0723448998300708</v>
      </c>
      <c r="E10132" s="8">
        <f t="shared" si="1"/>
        <v>0.05137323002</v>
      </c>
      <c r="F10132" s="8"/>
    </row>
    <row r="10133">
      <c r="A10133" s="10">
        <v>44850.125</v>
      </c>
      <c r="B10133" s="11">
        <v>276.09</v>
      </c>
      <c r="C10133" s="11">
        <v>314.61924</v>
      </c>
      <c r="D10133" s="11">
        <v>0.122463076320443</v>
      </c>
      <c r="E10133" s="8">
        <f t="shared" si="1"/>
        <v>0.05569375277</v>
      </c>
      <c r="F10133" s="8"/>
    </row>
    <row r="10134">
      <c r="A10134" s="10">
        <v>44850.166666666664</v>
      </c>
      <c r="B10134" s="11">
        <v>259.91</v>
      </c>
      <c r="C10134" s="11">
        <v>300.91612</v>
      </c>
      <c r="D10134" s="11">
        <v>0.136270931580534</v>
      </c>
      <c r="E10134" s="8">
        <f t="shared" si="1"/>
        <v>0.06026296994</v>
      </c>
      <c r="F10134" s="8"/>
    </row>
    <row r="10135">
      <c r="A10135" s="10">
        <v>44850.208333333336</v>
      </c>
      <c r="B10135" s="11">
        <v>243.01</v>
      </c>
      <c r="C10135" s="11">
        <v>290.13708</v>
      </c>
      <c r="D10135" s="11">
        <v>0.162430393247219</v>
      </c>
      <c r="E10135" s="8">
        <f t="shared" si="1"/>
        <v>0.06524535978</v>
      </c>
      <c r="F10135" s="8"/>
    </row>
    <row r="10136">
      <c r="A10136" s="10">
        <v>44850.25</v>
      </c>
      <c r="B10136" s="11">
        <v>241.91</v>
      </c>
      <c r="C10136" s="11">
        <v>284.56253</v>
      </c>
      <c r="D10136" s="11">
        <v>0.149888075566378</v>
      </c>
      <c r="E10136" s="8">
        <f t="shared" si="1"/>
        <v>0.0688877293</v>
      </c>
      <c r="F10136" s="8"/>
    </row>
    <row r="10137">
      <c r="A10137" s="10">
        <v>44850.291666666664</v>
      </c>
      <c r="B10137" s="11">
        <v>235.97</v>
      </c>
      <c r="C10137" s="11">
        <v>284.00352</v>
      </c>
      <c r="D10137" s="11">
        <v>0.169130016416697</v>
      </c>
      <c r="E10137" s="8">
        <f t="shared" si="1"/>
        <v>0.073683668</v>
      </c>
      <c r="F10137" s="8"/>
    </row>
    <row r="10138">
      <c r="A10138" s="10">
        <v>44850.333333333336</v>
      </c>
      <c r="B10138" s="11">
        <v>259.75</v>
      </c>
      <c r="C10138" s="11">
        <v>287.81362</v>
      </c>
      <c r="D10138" s="11">
        <v>0.0975062264252818</v>
      </c>
      <c r="E10138" s="8">
        <f t="shared" si="1"/>
        <v>0.07528885633</v>
      </c>
      <c r="F10138" s="8"/>
    </row>
    <row r="10139">
      <c r="A10139" s="10">
        <v>44850.375</v>
      </c>
      <c r="B10139" s="11">
        <v>289.55</v>
      </c>
      <c r="C10139" s="11">
        <v>293.77681</v>
      </c>
      <c r="D10139" s="11">
        <v>0.0143878272760875</v>
      </c>
      <c r="E10139" s="8">
        <f t="shared" si="1"/>
        <v>0.07365026658</v>
      </c>
      <c r="F10139" s="8"/>
    </row>
    <row r="10140">
      <c r="A10140" s="10">
        <v>44850.416666666664</v>
      </c>
      <c r="B10140" s="11">
        <v>298.61</v>
      </c>
      <c r="C10140" s="11">
        <v>300.67613</v>
      </c>
      <c r="D10140" s="11">
        <v>0.00687161298770204</v>
      </c>
      <c r="E10140" s="8">
        <f t="shared" si="1"/>
        <v>0.07074194612</v>
      </c>
      <c r="F10140" s="8"/>
    </row>
    <row r="10141">
      <c r="A10141" s="10">
        <v>44850.458333333336</v>
      </c>
      <c r="B10141" s="11">
        <v>306.45</v>
      </c>
      <c r="C10141" s="11">
        <v>308.41983</v>
      </c>
      <c r="D10141" s="11">
        <v>0.00638684613761703</v>
      </c>
      <c r="E10141" s="8">
        <f t="shared" si="1"/>
        <v>0.06751656674</v>
      </c>
      <c r="F10141" s="8"/>
    </row>
    <row r="10142">
      <c r="A10142" s="10">
        <v>44850.5</v>
      </c>
      <c r="B10142" s="11">
        <v>305.14</v>
      </c>
      <c r="C10142" s="11">
        <v>314.80765</v>
      </c>
      <c r="D10142" s="11">
        <v>0.0307097047991052</v>
      </c>
      <c r="E10142" s="8">
        <f t="shared" si="1"/>
        <v>0.06580596316</v>
      </c>
      <c r="F10142" s="8"/>
    </row>
    <row r="10143">
      <c r="A10143" s="10">
        <v>44850.541666666664</v>
      </c>
      <c r="B10143" s="11">
        <v>304.16</v>
      </c>
      <c r="C10143" s="11">
        <v>318.8347</v>
      </c>
      <c r="D10143" s="11">
        <v>0.0460260442166425</v>
      </c>
      <c r="E10143" s="8">
        <f t="shared" si="1"/>
        <v>0.06558674482</v>
      </c>
      <c r="F10143" s="8"/>
    </row>
    <row r="10144">
      <c r="A10144" s="10">
        <v>44850.583333333336</v>
      </c>
      <c r="B10144" s="11">
        <v>309.03</v>
      </c>
      <c r="C10144" s="11">
        <v>321.6661</v>
      </c>
      <c r="D10144" s="11">
        <v>0.0392832816389417</v>
      </c>
      <c r="E10144" s="8">
        <f t="shared" si="1"/>
        <v>0.06582054829</v>
      </c>
      <c r="F10144" s="8"/>
    </row>
    <row r="10145">
      <c r="A10145" s="10">
        <v>44850.625</v>
      </c>
      <c r="B10145" s="11">
        <v>317.99</v>
      </c>
      <c r="C10145" s="11">
        <v>325.88294</v>
      </c>
      <c r="D10145" s="11">
        <v>0.02422016936511</v>
      </c>
      <c r="E10145" s="8">
        <f t="shared" si="1"/>
        <v>0.06371422762</v>
      </c>
      <c r="F10145" s="8"/>
    </row>
    <row r="10146">
      <c r="A10146" s="10">
        <v>44850.666666666664</v>
      </c>
      <c r="B10146" s="11">
        <v>330.61</v>
      </c>
      <c r="C10146" s="11">
        <v>330.08221</v>
      </c>
      <c r="D10146" s="11">
        <v>0.00159896530019003</v>
      </c>
      <c r="E10146" s="8">
        <f t="shared" si="1"/>
        <v>0.05784899602</v>
      </c>
      <c r="F10146" s="8"/>
    </row>
    <row r="10147">
      <c r="A10147" s="10">
        <v>44850.708333333336</v>
      </c>
      <c r="B10147" s="11">
        <v>337.42</v>
      </c>
      <c r="C10147" s="11">
        <v>335.34697</v>
      </c>
      <c r="D10147" s="11">
        <v>0.00618174662499564</v>
      </c>
      <c r="E10147" s="8">
        <f t="shared" si="1"/>
        <v>0.05224732732</v>
      </c>
      <c r="F10147" s="8"/>
    </row>
    <row r="10148">
      <c r="A10148" s="10">
        <v>44850.75</v>
      </c>
      <c r="B10148" s="11">
        <v>330.06</v>
      </c>
      <c r="C10148" s="11">
        <v>340.90827</v>
      </c>
      <c r="D10148" s="11">
        <v>0.031821668626578</v>
      </c>
      <c r="E10148" s="8">
        <f t="shared" si="1"/>
        <v>0.05125284419</v>
      </c>
      <c r="F10148" s="8"/>
    </row>
    <row r="10149">
      <c r="A10149" s="10">
        <v>44850.791666666664</v>
      </c>
      <c r="B10149" s="11">
        <v>318.67</v>
      </c>
      <c r="C10149" s="11">
        <v>346.21222</v>
      </c>
      <c r="D10149" s="11">
        <v>0.0795529978693414</v>
      </c>
      <c r="E10149" s="8">
        <f t="shared" si="1"/>
        <v>0.05444428158</v>
      </c>
      <c r="F10149" s="8"/>
    </row>
    <row r="10150">
      <c r="A10150" s="10">
        <v>44850.833333333336</v>
      </c>
      <c r="B10150" s="11">
        <v>307.57</v>
      </c>
      <c r="C10150" s="11">
        <v>351.00993</v>
      </c>
      <c r="D10150" s="11">
        <v>0.123756983171387</v>
      </c>
      <c r="E10150" s="8">
        <f t="shared" si="1"/>
        <v>0.05885705336</v>
      </c>
      <c r="F10150" s="8"/>
    </row>
    <row r="10151">
      <c r="A10151" s="10">
        <v>44850.875</v>
      </c>
      <c r="B10151" s="11">
        <v>287.83</v>
      </c>
      <c r="C10151" s="11">
        <v>354.59925</v>
      </c>
      <c r="D10151" s="11">
        <v>0.188294955502584</v>
      </c>
      <c r="E10151" s="8">
        <f t="shared" si="1"/>
        <v>0.06583114224</v>
      </c>
      <c r="F10151" s="8"/>
    </row>
    <row r="10152">
      <c r="A10152" s="10">
        <v>44850.916666666664</v>
      </c>
      <c r="B10152" s="11">
        <v>279.0</v>
      </c>
      <c r="C10152" s="11">
        <v>355.86771</v>
      </c>
      <c r="D10152" s="11">
        <v>0.216000799847786</v>
      </c>
      <c r="E10152" s="8">
        <f t="shared" si="1"/>
        <v>0.07460999636</v>
      </c>
      <c r="F10152" s="8"/>
    </row>
    <row r="10153">
      <c r="A10153" s="10">
        <v>44850.958333333336</v>
      </c>
      <c r="B10153" s="11">
        <v>288.31</v>
      </c>
      <c r="C10153" s="11">
        <v>354.53244</v>
      </c>
      <c r="D10153" s="11">
        <v>0.186788097585653</v>
      </c>
      <c r="E10153" s="8">
        <f t="shared" si="1"/>
        <v>0.08186131567</v>
      </c>
      <c r="F10153" s="8"/>
    </row>
    <row r="10154">
      <c r="A10154" s="10">
        <v>44851.0</v>
      </c>
      <c r="B10154" s="11">
        <v>298.72</v>
      </c>
      <c r="C10154" s="11">
        <v>368.77202</v>
      </c>
      <c r="D10154" s="11">
        <v>0.18996023613722</v>
      </c>
      <c r="E10154" s="8">
        <f t="shared" si="1"/>
        <v>0.08813070534</v>
      </c>
      <c r="F10154" s="8"/>
    </row>
    <row r="10155">
      <c r="A10155" s="10">
        <v>44851.041666666664</v>
      </c>
      <c r="B10155" s="11">
        <v>301.56</v>
      </c>
      <c r="C10155" s="11">
        <v>371.14169</v>
      </c>
      <c r="D10155" s="11">
        <v>0.187480123830874</v>
      </c>
      <c r="E10155" s="8">
        <f t="shared" si="1"/>
        <v>0.09538982001</v>
      </c>
      <c r="F10155" s="8"/>
    </row>
    <row r="10156">
      <c r="A10156" s="10">
        <v>44851.083333333336</v>
      </c>
      <c r="B10156" s="11">
        <v>305.57</v>
      </c>
      <c r="C10156" s="11">
        <v>371.10373</v>
      </c>
      <c r="D10156" s="11">
        <v>0.176591407475209</v>
      </c>
      <c r="E10156" s="8">
        <f t="shared" si="1"/>
        <v>0.0997334245</v>
      </c>
      <c r="F10156" s="8"/>
    </row>
    <row r="10157">
      <c r="A10157" s="10">
        <v>44851.125</v>
      </c>
      <c r="B10157" s="11">
        <v>308.73</v>
      </c>
      <c r="C10157" s="11">
        <v>368.80693</v>
      </c>
      <c r="D10157" s="11">
        <v>0.162895339303955</v>
      </c>
      <c r="E10157" s="8">
        <f t="shared" si="1"/>
        <v>0.1014181021</v>
      </c>
      <c r="F10157" s="8"/>
    </row>
    <row r="10158">
      <c r="A10158" s="10">
        <v>44851.166666666664</v>
      </c>
      <c r="B10158" s="11">
        <v>301.6</v>
      </c>
      <c r="C10158" s="11">
        <v>365.57746</v>
      </c>
      <c r="D10158" s="11">
        <v>0.175003841867055</v>
      </c>
      <c r="E10158" s="8">
        <f t="shared" si="1"/>
        <v>0.1030319734</v>
      </c>
      <c r="F10158" s="8"/>
    </row>
    <row r="10159">
      <c r="A10159" s="10">
        <v>44851.208333333336</v>
      </c>
      <c r="B10159" s="11">
        <v>289.45</v>
      </c>
      <c r="C10159" s="11">
        <v>363.17713</v>
      </c>
      <c r="D10159" s="11">
        <v>0.203005982232416</v>
      </c>
      <c r="E10159" s="8">
        <f t="shared" si="1"/>
        <v>0.1047226229</v>
      </c>
      <c r="F10159" s="8"/>
    </row>
    <row r="10160">
      <c r="A10160" s="10">
        <v>44851.25</v>
      </c>
      <c r="B10160" s="11">
        <v>284.09</v>
      </c>
      <c r="C10160" s="11">
        <v>361.92149</v>
      </c>
      <c r="D10160" s="11">
        <v>0.215050755897363</v>
      </c>
      <c r="E10160" s="8">
        <f t="shared" si="1"/>
        <v>0.1074377346</v>
      </c>
      <c r="F10160" s="8"/>
    </row>
    <row r="10161">
      <c r="A10161" s="10">
        <v>44851.291666666664</v>
      </c>
      <c r="B10161" s="11">
        <v>286.0</v>
      </c>
      <c r="C10161" s="11">
        <v>360.60964</v>
      </c>
      <c r="D10161" s="11">
        <v>0.206898628666721</v>
      </c>
      <c r="E10161" s="8">
        <f t="shared" si="1"/>
        <v>0.1090114268</v>
      </c>
      <c r="F10161" s="8"/>
    </row>
    <row r="10162">
      <c r="A10162" s="10">
        <v>44851.333333333336</v>
      </c>
      <c r="B10162" s="11">
        <v>289.9</v>
      </c>
      <c r="C10162" s="11">
        <v>359.82425</v>
      </c>
      <c r="D10162" s="11">
        <v>0.194328898066208</v>
      </c>
      <c r="E10162" s="8">
        <f t="shared" si="1"/>
        <v>0.1130457048</v>
      </c>
      <c r="F10162" s="8"/>
    </row>
    <row r="10163">
      <c r="A10163" s="10">
        <v>44851.375</v>
      </c>
      <c r="B10163" s="11">
        <v>290.92</v>
      </c>
      <c r="C10163" s="11">
        <v>360.44281</v>
      </c>
      <c r="D10163" s="11">
        <v>0.192881666858606</v>
      </c>
      <c r="E10163" s="8">
        <f t="shared" si="1"/>
        <v>0.1204829481</v>
      </c>
      <c r="F10163" s="8"/>
    </row>
    <row r="10164">
      <c r="A10164" s="10">
        <v>44851.416666666664</v>
      </c>
      <c r="B10164" s="11">
        <v>278.93</v>
      </c>
      <c r="C10164" s="11">
        <v>362.73896</v>
      </c>
      <c r="D10164" s="11">
        <v>0.231044826284995</v>
      </c>
      <c r="E10164" s="8">
        <f t="shared" si="1"/>
        <v>0.1298234986</v>
      </c>
      <c r="F10164" s="8"/>
    </row>
    <row r="10165">
      <c r="A10165" s="10">
        <v>44851.458333333336</v>
      </c>
      <c r="B10165" s="11">
        <v>279.85</v>
      </c>
      <c r="C10165" s="11">
        <v>367.16002</v>
      </c>
      <c r="D10165" s="11">
        <v>0.23779827662064</v>
      </c>
      <c r="E10165" s="8">
        <f t="shared" si="1"/>
        <v>0.1394656416</v>
      </c>
      <c r="F10165" s="8"/>
    </row>
    <row r="10166">
      <c r="A10166" s="10">
        <v>44851.5</v>
      </c>
      <c r="B10166" s="11">
        <v>294.29</v>
      </c>
      <c r="C10166" s="11">
        <v>371.33784</v>
      </c>
      <c r="D10166" s="11">
        <v>0.207487176636779</v>
      </c>
      <c r="E10166" s="8">
        <f t="shared" si="1"/>
        <v>0.1468313696</v>
      </c>
      <c r="F10166" s="8"/>
    </row>
    <row r="10167">
      <c r="A10167" s="10">
        <v>44851.541666666664</v>
      </c>
      <c r="B10167" s="11">
        <v>311.06</v>
      </c>
      <c r="C10167" s="11">
        <v>373.88706</v>
      </c>
      <c r="D10167" s="11">
        <v>0.16803753518509</v>
      </c>
      <c r="E10167" s="8">
        <f t="shared" si="1"/>
        <v>0.1519151817</v>
      </c>
      <c r="F10167" s="8"/>
    </row>
    <row r="10168">
      <c r="A10168" s="10">
        <v>44851.583333333336</v>
      </c>
      <c r="B10168" s="11">
        <v>313.66</v>
      </c>
      <c r="C10168" s="11">
        <v>374.09461</v>
      </c>
      <c r="D10168" s="11">
        <v>0.161548999596652</v>
      </c>
      <c r="E10168" s="8">
        <f t="shared" si="1"/>
        <v>0.1570095866</v>
      </c>
      <c r="F10168" s="8"/>
    </row>
    <row r="10169">
      <c r="A10169" s="10">
        <v>44851.625</v>
      </c>
      <c r="B10169" s="11">
        <v>313.72</v>
      </c>
      <c r="C10169" s="11">
        <v>373.58712</v>
      </c>
      <c r="D10169" s="11">
        <v>0.160249421875143</v>
      </c>
      <c r="E10169" s="8">
        <f t="shared" si="1"/>
        <v>0.1626774721</v>
      </c>
      <c r="F10169" s="8"/>
    </row>
    <row r="10170">
      <c r="A10170" s="10">
        <v>44851.666666666664</v>
      </c>
      <c r="B10170" s="11">
        <v>301.36</v>
      </c>
      <c r="C10170" s="11">
        <v>372.27081</v>
      </c>
      <c r="D10170" s="11">
        <v>0.19048178931891</v>
      </c>
      <c r="E10170" s="8">
        <f t="shared" si="1"/>
        <v>0.1705475898</v>
      </c>
      <c r="F10170" s="8"/>
    </row>
    <row r="10171">
      <c r="A10171" s="10">
        <v>44851.708333333336</v>
      </c>
      <c r="B10171" s="11">
        <v>291.2</v>
      </c>
      <c r="C10171" s="11">
        <v>371.27103</v>
      </c>
      <c r="D10171" s="11">
        <v>0.215667325296024</v>
      </c>
      <c r="E10171" s="8">
        <f t="shared" si="1"/>
        <v>0.1792761556</v>
      </c>
      <c r="F10171" s="8"/>
    </row>
    <row r="10172">
      <c r="A10172" s="10">
        <v>44851.75</v>
      </c>
      <c r="B10172" s="11">
        <v>284.98</v>
      </c>
      <c r="C10172" s="11">
        <v>370.37065</v>
      </c>
      <c r="D10172" s="11">
        <v>0.230554580931291</v>
      </c>
      <c r="E10172" s="8">
        <f t="shared" si="1"/>
        <v>0.1875566936</v>
      </c>
      <c r="F10172" s="8"/>
    </row>
    <row r="10173">
      <c r="A10173" s="10">
        <v>44851.791666666664</v>
      </c>
      <c r="B10173" s="11">
        <v>280.42</v>
      </c>
      <c r="C10173" s="11">
        <v>369.47205</v>
      </c>
      <c r="D10173" s="11">
        <v>0.24102513302427</v>
      </c>
      <c r="E10173" s="8">
        <f t="shared" si="1"/>
        <v>0.1942846992</v>
      </c>
      <c r="F10173" s="8"/>
    </row>
    <row r="10174">
      <c r="A10174" s="10">
        <v>44851.833333333336</v>
      </c>
      <c r="B10174" s="11">
        <v>280.51</v>
      </c>
      <c r="C10174" s="11">
        <v>367.78691</v>
      </c>
      <c r="D10174" s="11">
        <v>0.237302926305887</v>
      </c>
      <c r="E10174" s="8">
        <f t="shared" si="1"/>
        <v>0.1990157802</v>
      </c>
      <c r="F10174" s="8"/>
    </row>
    <row r="10175">
      <c r="A10175" s="10">
        <v>44851.875</v>
      </c>
      <c r="B10175" s="11">
        <v>274.36</v>
      </c>
      <c r="C10175" s="11">
        <v>366.19116</v>
      </c>
      <c r="D10175" s="11">
        <v>0.250773830804654</v>
      </c>
      <c r="E10175" s="8">
        <f t="shared" si="1"/>
        <v>0.2016190667</v>
      </c>
      <c r="F10175" s="8"/>
    </row>
    <row r="10176">
      <c r="A10176" s="10">
        <v>44851.916666666664</v>
      </c>
      <c r="B10176" s="11">
        <v>276.15</v>
      </c>
      <c r="C10176" s="11">
        <v>365.1438</v>
      </c>
      <c r="D10176" s="11">
        <v>0.243722610105936</v>
      </c>
      <c r="E10176" s="8">
        <f t="shared" si="1"/>
        <v>0.2027741421</v>
      </c>
      <c r="F10176" s="8"/>
    </row>
    <row r="10177">
      <c r="A10177" s="10">
        <v>44851.958333333336</v>
      </c>
      <c r="B10177" s="11">
        <v>288.3</v>
      </c>
      <c r="C10177" s="11">
        <v>364.72272</v>
      </c>
      <c r="D10177" s="11">
        <v>0.209536493915158</v>
      </c>
      <c r="E10177" s="8">
        <f t="shared" si="1"/>
        <v>0.2037219919</v>
      </c>
      <c r="F10177" s="8"/>
    </row>
    <row r="10178">
      <c r="A10178" s="10">
        <v>44849.0</v>
      </c>
      <c r="B10178" s="11">
        <v>339.32</v>
      </c>
      <c r="C10178" s="11">
        <v>334.41701</v>
      </c>
      <c r="D10178" s="11">
        <v>0.0146613056554748</v>
      </c>
      <c r="E10178" s="8">
        <f t="shared" si="1"/>
        <v>0.1964178698</v>
      </c>
      <c r="F10178" s="8"/>
    </row>
    <row r="10179">
      <c r="A10179" s="10">
        <v>44849.041666666664</v>
      </c>
      <c r="B10179" s="11">
        <v>338.28</v>
      </c>
      <c r="C10179" s="11">
        <v>330.55985</v>
      </c>
      <c r="D10179" s="11">
        <v>0.0233547722144718</v>
      </c>
      <c r="E10179" s="8">
        <f t="shared" si="1"/>
        <v>0.1895793135</v>
      </c>
      <c r="F10179" s="8"/>
    </row>
    <row r="10180">
      <c r="A10180" s="10">
        <v>44849.083333333336</v>
      </c>
      <c r="B10180" s="11">
        <v>312.82</v>
      </c>
      <c r="C10180" s="11">
        <v>319.3912</v>
      </c>
      <c r="D10180" s="11">
        <v>0.0205741423057367</v>
      </c>
      <c r="E10180" s="8">
        <f t="shared" si="1"/>
        <v>0.1830785941</v>
      </c>
      <c r="F10180" s="8"/>
    </row>
    <row r="10181">
      <c r="A10181" s="10">
        <v>44849.125</v>
      </c>
      <c r="B10181" s="11">
        <v>293.28</v>
      </c>
      <c r="C10181" s="11">
        <v>302.44453</v>
      </c>
      <c r="D10181" s="11">
        <v>0.0303015233900907</v>
      </c>
      <c r="E10181" s="8">
        <f t="shared" si="1"/>
        <v>0.1775538518</v>
      </c>
      <c r="F10181" s="8"/>
    </row>
    <row r="10182">
      <c r="A10182" s="10">
        <v>44849.166666666664</v>
      </c>
      <c r="B10182" s="11">
        <v>272.25</v>
      </c>
      <c r="C10182" s="11">
        <v>283.25724</v>
      </c>
      <c r="D10182" s="11">
        <v>0.0388595186481377</v>
      </c>
      <c r="E10182" s="8">
        <f t="shared" si="1"/>
        <v>0.1718811717</v>
      </c>
      <c r="F10182" s="8"/>
    </row>
    <row r="10183">
      <c r="A10183" s="10">
        <v>44849.208333333336</v>
      </c>
      <c r="B10183" s="11">
        <v>251.18</v>
      </c>
      <c r="C10183" s="11">
        <v>265.36999</v>
      </c>
      <c r="D10183" s="11">
        <v>0.0534724744120462</v>
      </c>
      <c r="E10183" s="8">
        <f t="shared" si="1"/>
        <v>0.1656506088</v>
      </c>
      <c r="F10183" s="8"/>
    </row>
    <row r="10184">
      <c r="A10184" s="10">
        <v>44849.25</v>
      </c>
      <c r="B10184" s="11">
        <v>233.93</v>
      </c>
      <c r="C10184" s="11">
        <v>251.14575</v>
      </c>
      <c r="D10184" s="11">
        <v>0.0685488406632403</v>
      </c>
      <c r="E10184" s="8">
        <f t="shared" si="1"/>
        <v>0.1595463624</v>
      </c>
      <c r="F10184" s="8"/>
    </row>
    <row r="10185">
      <c r="A10185" s="10">
        <v>44849.291666666664</v>
      </c>
      <c r="B10185" s="11">
        <v>227.89</v>
      </c>
      <c r="C10185" s="11">
        <v>241.09115</v>
      </c>
      <c r="D10185" s="11">
        <v>0.054755846492084</v>
      </c>
      <c r="E10185" s="8">
        <f t="shared" si="1"/>
        <v>0.1532070798</v>
      </c>
      <c r="F10185" s="8"/>
    </row>
    <row r="10186">
      <c r="A10186" s="10">
        <v>44849.333333333336</v>
      </c>
      <c r="B10186" s="11">
        <v>222.96</v>
      </c>
      <c r="C10186" s="11">
        <v>235.92237</v>
      </c>
      <c r="D10186" s="11">
        <v>0.0549433697194547</v>
      </c>
      <c r="E10186" s="8">
        <f t="shared" si="1"/>
        <v>0.1473993494</v>
      </c>
      <c r="F10186" s="8"/>
    </row>
    <row r="10187">
      <c r="A10187" s="10">
        <v>44849.375</v>
      </c>
      <c r="B10187" s="11">
        <v>225.18</v>
      </c>
      <c r="C10187" s="11">
        <v>236.29281</v>
      </c>
      <c r="D10187" s="11">
        <v>0.047029827103076</v>
      </c>
      <c r="E10187" s="8">
        <f t="shared" si="1"/>
        <v>0.1413221894</v>
      </c>
      <c r="F10187" s="8"/>
    </row>
    <row r="10188">
      <c r="A10188" s="10">
        <v>44849.416666666664</v>
      </c>
      <c r="B10188" s="11">
        <v>225.15</v>
      </c>
      <c r="C10188" s="11">
        <v>242.15476</v>
      </c>
      <c r="D10188" s="11">
        <v>0.0702226956017713</v>
      </c>
      <c r="E10188" s="8">
        <f t="shared" si="1"/>
        <v>0.1346212673</v>
      </c>
      <c r="F10188" s="8"/>
    </row>
    <row r="10189">
      <c r="A10189" s="10">
        <v>44849.458333333336</v>
      </c>
      <c r="B10189" s="11">
        <v>232.3</v>
      </c>
      <c r="C10189" s="11">
        <v>251.98882</v>
      </c>
      <c r="D10189" s="11">
        <v>0.0781337045032394</v>
      </c>
      <c r="E10189" s="8">
        <f t="shared" si="1"/>
        <v>0.1279685768</v>
      </c>
      <c r="F10189" s="8"/>
    </row>
    <row r="10190">
      <c r="A10190" s="10">
        <v>44849.5</v>
      </c>
      <c r="B10190" s="11">
        <v>244.61</v>
      </c>
      <c r="C10190" s="11">
        <v>261.75344</v>
      </c>
      <c r="D10190" s="11">
        <v>0.0654946120287855</v>
      </c>
      <c r="E10190" s="8">
        <f t="shared" si="1"/>
        <v>0.12205222</v>
      </c>
      <c r="F10190" s="8"/>
    </row>
    <row r="10191">
      <c r="A10191" s="10">
        <v>44849.541666666664</v>
      </c>
      <c r="B10191" s="11">
        <v>256.73</v>
      </c>
      <c r="C10191" s="11">
        <v>268.18264</v>
      </c>
      <c r="D10191" s="11">
        <v>0.0427046284576808</v>
      </c>
      <c r="E10191" s="8">
        <f t="shared" si="1"/>
        <v>0.1168300155</v>
      </c>
      <c r="F10191" s="8"/>
    </row>
    <row r="10192">
      <c r="A10192" s="10">
        <v>44849.583333333336</v>
      </c>
      <c r="B10192" s="11">
        <v>265.11</v>
      </c>
      <c r="C10192" s="11">
        <v>270.48776</v>
      </c>
      <c r="D10192" s="11">
        <v>0.0198817129470108</v>
      </c>
      <c r="E10192" s="8">
        <f t="shared" si="1"/>
        <v>0.1109272119</v>
      </c>
      <c r="F10192" s="8"/>
    </row>
    <row r="10193">
      <c r="A10193" s="10">
        <v>44849.625</v>
      </c>
      <c r="B10193" s="11">
        <v>256.79</v>
      </c>
      <c r="C10193" s="11">
        <v>271.82487</v>
      </c>
      <c r="D10193" s="11">
        <v>0.0553108698258549</v>
      </c>
      <c r="E10193" s="8">
        <f t="shared" si="1"/>
        <v>0.1065547722</v>
      </c>
      <c r="F10193" s="8"/>
    </row>
    <row r="10194">
      <c r="A10194" s="10">
        <v>44849.666666666664</v>
      </c>
      <c r="B10194" s="11">
        <v>240.06</v>
      </c>
      <c r="C10194" s="11">
        <v>272.25934</v>
      </c>
      <c r="D10194" s="11">
        <v>0.118267163947433</v>
      </c>
      <c r="E10194" s="8">
        <f t="shared" si="1"/>
        <v>0.1035458295</v>
      </c>
      <c r="F10194" s="8"/>
    </row>
    <row r="10195">
      <c r="A10195" s="10">
        <v>44849.708333333336</v>
      </c>
      <c r="B10195" s="11">
        <v>243.44</v>
      </c>
      <c r="C10195" s="11">
        <v>273.25927</v>
      </c>
      <c r="D10195" s="11">
        <v>0.109124458979927</v>
      </c>
      <c r="E10195" s="8">
        <f t="shared" si="1"/>
        <v>0.09910654342</v>
      </c>
      <c r="F10195" s="8"/>
    </row>
    <row r="10196">
      <c r="A10196" s="10">
        <v>44849.75</v>
      </c>
      <c r="B10196" s="11">
        <v>270.83</v>
      </c>
      <c r="C10196" s="11">
        <v>274.11944</v>
      </c>
      <c r="D10196" s="11">
        <v>0.0120000245148611</v>
      </c>
      <c r="E10196" s="8">
        <f t="shared" si="1"/>
        <v>0.09000010357</v>
      </c>
      <c r="F10196" s="8"/>
    </row>
    <row r="10197">
      <c r="A10197" s="10">
        <v>44849.791666666664</v>
      </c>
      <c r="B10197" s="11">
        <v>287.89</v>
      </c>
      <c r="C10197" s="11">
        <v>273.74604</v>
      </c>
      <c r="D10197" s="11">
        <v>0.0516681812091235</v>
      </c>
      <c r="E10197" s="8">
        <f t="shared" si="1"/>
        <v>0.08211023057</v>
      </c>
      <c r="F10197" s="8"/>
    </row>
    <row r="10198">
      <c r="A10198" s="10">
        <v>44849.833333333336</v>
      </c>
      <c r="B10198" s="11">
        <v>294.71</v>
      </c>
      <c r="C10198" s="11">
        <v>273.11144</v>
      </c>
      <c r="D10198" s="11">
        <v>0.0790833221779357</v>
      </c>
      <c r="E10198" s="8">
        <f t="shared" si="1"/>
        <v>0.07551774707</v>
      </c>
      <c r="F10198" s="8"/>
    </row>
    <row r="10199">
      <c r="A10199" s="10">
        <v>44849.875</v>
      </c>
      <c r="B10199" s="11">
        <v>297.6</v>
      </c>
      <c r="C10199" s="11">
        <v>274.60621</v>
      </c>
      <c r="D10199" s="11">
        <v>0.083733685410829</v>
      </c>
      <c r="E10199" s="8">
        <f t="shared" si="1"/>
        <v>0.06855774101</v>
      </c>
      <c r="F10199" s="8"/>
    </row>
    <row r="10200">
      <c r="A10200" s="10">
        <v>44849.916666666664</v>
      </c>
      <c r="B10200" s="11">
        <v>297.39</v>
      </c>
      <c r="C10200" s="11">
        <v>279.22372</v>
      </c>
      <c r="D10200" s="11">
        <v>0.0650599454802764</v>
      </c>
      <c r="E10200" s="8">
        <f t="shared" si="1"/>
        <v>0.06111346332</v>
      </c>
      <c r="F10200" s="8"/>
    </row>
    <row r="10201">
      <c r="A10201" s="10">
        <v>44849.958333333336</v>
      </c>
      <c r="B10201" s="11">
        <v>305.93</v>
      </c>
      <c r="C10201" s="11">
        <v>286.48479</v>
      </c>
      <c r="D10201" s="11">
        <v>0.0678751915590354</v>
      </c>
      <c r="E10201" s="8">
        <f t="shared" si="1"/>
        <v>0.05521090905</v>
      </c>
      <c r="F10201" s="8"/>
    </row>
    <row r="10202">
      <c r="A10202" s="10">
        <v>44850.0</v>
      </c>
      <c r="B10202" s="11">
        <v>335.58</v>
      </c>
      <c r="C10202" s="11">
        <v>335.36217</v>
      </c>
      <c r="D10202" s="11">
        <v>6.49536589055325E-4</v>
      </c>
      <c r="E10202" s="8">
        <f t="shared" si="1"/>
        <v>0.05462708534</v>
      </c>
      <c r="F10202" s="8"/>
    </row>
    <row r="10203">
      <c r="A10203" s="10">
        <v>44850.041666666664</v>
      </c>
      <c r="B10203" s="11">
        <v>336.42</v>
      </c>
      <c r="C10203" s="11">
        <v>325.17242</v>
      </c>
      <c r="D10203" s="11">
        <v>0.0345895878869432</v>
      </c>
      <c r="E10203" s="8">
        <f t="shared" si="1"/>
        <v>0.05509520266</v>
      </c>
      <c r="F10203" s="8"/>
    </row>
    <row r="10204">
      <c r="A10204" s="10">
        <v>44850.083333333336</v>
      </c>
      <c r="B10204" s="11">
        <v>304.96</v>
      </c>
      <c r="C10204" s="11">
        <v>311.77883</v>
      </c>
      <c r="D10204" s="11">
        <v>0.0218707280414133</v>
      </c>
      <c r="E10204" s="8">
        <f t="shared" si="1"/>
        <v>0.05514922707</v>
      </c>
      <c r="F10204" s="8"/>
    </row>
    <row r="10205">
      <c r="A10205" s="10">
        <v>44850.125</v>
      </c>
      <c r="B10205" s="11">
        <v>276.09</v>
      </c>
      <c r="C10205" s="11">
        <v>297.2035</v>
      </c>
      <c r="D10205" s="11">
        <v>0.0710405496570533</v>
      </c>
      <c r="E10205" s="8">
        <f t="shared" si="1"/>
        <v>0.05684668649</v>
      </c>
      <c r="F10205" s="8"/>
    </row>
    <row r="10206">
      <c r="A10206" s="10">
        <v>44850.166666666664</v>
      </c>
      <c r="B10206" s="11">
        <v>259.91</v>
      </c>
      <c r="C10206" s="11">
        <v>283.9621</v>
      </c>
      <c r="D10206" s="11">
        <v>0.0847017964721348</v>
      </c>
      <c r="E10206" s="8">
        <f t="shared" si="1"/>
        <v>0.0587567814</v>
      </c>
      <c r="F10206" s="8"/>
    </row>
    <row r="10207">
      <c r="A10207" s="10">
        <v>44850.208333333336</v>
      </c>
      <c r="B10207" s="11">
        <v>243.01</v>
      </c>
      <c r="C10207" s="11">
        <v>274.59277</v>
      </c>
      <c r="D10207" s="11">
        <v>0.115016757360363</v>
      </c>
      <c r="E10207" s="8">
        <f t="shared" si="1"/>
        <v>0.06132112653</v>
      </c>
      <c r="F10207" s="8"/>
    </row>
    <row r="10208">
      <c r="A10208" s="10">
        <v>44850.25</v>
      </c>
      <c r="B10208" s="11">
        <v>241.91</v>
      </c>
      <c r="C10208" s="11">
        <v>270.82851</v>
      </c>
      <c r="D10208" s="11">
        <v>0.106777938556025</v>
      </c>
      <c r="E10208" s="8">
        <f t="shared" si="1"/>
        <v>0.06291400561</v>
      </c>
      <c r="F10208" s="8"/>
    </row>
    <row r="10209">
      <c r="A10209" s="10">
        <v>44850.291666666664</v>
      </c>
      <c r="B10209" s="11">
        <v>235.97</v>
      </c>
      <c r="C10209" s="11">
        <v>272.23866</v>
      </c>
      <c r="D10209" s="11">
        <v>0.13322376770441</v>
      </c>
      <c r="E10209" s="8">
        <f t="shared" si="1"/>
        <v>0.06618350232</v>
      </c>
      <c r="F10209" s="8"/>
    </row>
    <row r="10210">
      <c r="A10210" s="10">
        <v>44850.333333333336</v>
      </c>
      <c r="B10210" s="11">
        <v>259.75</v>
      </c>
      <c r="C10210" s="11">
        <v>278.19261</v>
      </c>
      <c r="D10210" s="11">
        <v>0.0662943922198364</v>
      </c>
      <c r="E10210" s="8">
        <f t="shared" si="1"/>
        <v>0.06665646159</v>
      </c>
      <c r="F10210" s="8"/>
    </row>
    <row r="10211">
      <c r="A10211" s="10">
        <v>44850.375</v>
      </c>
      <c r="B10211" s="11">
        <v>289.55</v>
      </c>
      <c r="C10211" s="11">
        <v>286.32912</v>
      </c>
      <c r="D10211" s="11">
        <v>0.0112488733245155</v>
      </c>
      <c r="E10211" s="8">
        <f t="shared" si="1"/>
        <v>0.06516558852</v>
      </c>
      <c r="F10211" s="8"/>
    </row>
    <row r="10212">
      <c r="A10212" s="10">
        <v>44850.416666666664</v>
      </c>
      <c r="B10212" s="11">
        <v>298.61</v>
      </c>
      <c r="C10212" s="11">
        <v>294.68674</v>
      </c>
      <c r="D10212" s="11">
        <v>0.0133133238366952</v>
      </c>
      <c r="E10212" s="8">
        <f t="shared" si="1"/>
        <v>0.0627943647</v>
      </c>
      <c r="F10212" s="8"/>
    </row>
    <row r="10213">
      <c r="A10213" s="10">
        <v>44850.458333333336</v>
      </c>
      <c r="B10213" s="11">
        <v>306.45</v>
      </c>
      <c r="C10213" s="11">
        <v>302.58106</v>
      </c>
      <c r="D10213" s="11">
        <v>0.012786457949483</v>
      </c>
      <c r="E10213" s="8">
        <f t="shared" si="1"/>
        <v>0.06007156276</v>
      </c>
      <c r="F10213" s="8"/>
    </row>
    <row r="10214">
      <c r="A10214" s="10">
        <v>44850.5</v>
      </c>
      <c r="B10214" s="11">
        <v>305.14</v>
      </c>
      <c r="C10214" s="11">
        <v>308.20358</v>
      </c>
      <c r="D10214" s="11">
        <v>0.00994011815177488</v>
      </c>
      <c r="E10214" s="8">
        <f t="shared" si="1"/>
        <v>0.05775679218</v>
      </c>
      <c r="F10214" s="8"/>
    </row>
    <row r="10215">
      <c r="A10215" s="10">
        <v>44850.541666666664</v>
      </c>
      <c r="B10215" s="11">
        <v>304.16</v>
      </c>
      <c r="C10215" s="11">
        <v>311.69408</v>
      </c>
      <c r="D10215" s="11">
        <v>0.0241713926680928</v>
      </c>
      <c r="E10215" s="8">
        <f t="shared" si="1"/>
        <v>0.05698457402</v>
      </c>
      <c r="F10215" s="8"/>
    </row>
    <row r="10216">
      <c r="A10216" s="10">
        <v>44850.583333333336</v>
      </c>
      <c r="B10216" s="11">
        <v>309.03</v>
      </c>
      <c r="C10216" s="11">
        <v>314.89809</v>
      </c>
      <c r="D10216" s="11">
        <v>0.018634885972157</v>
      </c>
      <c r="E10216" s="8">
        <f t="shared" si="1"/>
        <v>0.0569326229</v>
      </c>
      <c r="F10216" s="8"/>
    </row>
    <row r="10217">
      <c r="A10217" s="10">
        <v>44850.625</v>
      </c>
      <c r="B10217" s="11">
        <v>317.99</v>
      </c>
      <c r="C10217" s="11">
        <v>320.07092</v>
      </c>
      <c r="D10217" s="11">
        <v>0.0065014341196632</v>
      </c>
      <c r="E10217" s="8">
        <f t="shared" si="1"/>
        <v>0.05489889641</v>
      </c>
      <c r="F10217" s="8"/>
    </row>
    <row r="10218">
      <c r="A10218" s="10">
        <v>44850.666666666664</v>
      </c>
      <c r="B10218" s="11">
        <v>330.61</v>
      </c>
      <c r="C10218" s="11">
        <v>325.46714</v>
      </c>
      <c r="D10218" s="11">
        <v>0.0158014723083873</v>
      </c>
      <c r="E10218" s="8">
        <f t="shared" si="1"/>
        <v>0.05062949259</v>
      </c>
      <c r="F10218" s="8"/>
    </row>
    <row r="10219">
      <c r="A10219" s="10">
        <v>44850.708333333336</v>
      </c>
      <c r="B10219" s="11">
        <v>337.42</v>
      </c>
      <c r="C10219" s="11">
        <v>332.01411</v>
      </c>
      <c r="D10219" s="11">
        <v>0.0162821092151776</v>
      </c>
      <c r="E10219" s="8">
        <f t="shared" si="1"/>
        <v>0.04676106135</v>
      </c>
      <c r="F10219" s="8"/>
    </row>
    <row r="10220">
      <c r="A10220" s="10">
        <v>44850.75</v>
      </c>
      <c r="B10220" s="11">
        <v>330.06</v>
      </c>
      <c r="C10220" s="11">
        <v>339.03818</v>
      </c>
      <c r="D10220" s="11">
        <v>0.0264813243157452</v>
      </c>
      <c r="E10220" s="8">
        <f t="shared" si="1"/>
        <v>0.04736444884</v>
      </c>
      <c r="F10220" s="8"/>
    </row>
    <row r="10221">
      <c r="A10221" s="10">
        <v>44850.791666666664</v>
      </c>
      <c r="B10221" s="11">
        <v>318.67</v>
      </c>
      <c r="C10221" s="11">
        <v>346.01053</v>
      </c>
      <c r="D10221" s="11">
        <v>0.0790164680826332</v>
      </c>
      <c r="E10221" s="8">
        <f t="shared" si="1"/>
        <v>0.04850396079</v>
      </c>
      <c r="F10221" s="8"/>
    </row>
    <row r="10222">
      <c r="A10222" s="10">
        <v>44850.833333333336</v>
      </c>
      <c r="B10222" s="11">
        <v>307.57</v>
      </c>
      <c r="C10222" s="11">
        <v>352.71638</v>
      </c>
      <c r="D10222" s="11">
        <v>0.127996267142456</v>
      </c>
      <c r="E10222" s="8">
        <f t="shared" si="1"/>
        <v>0.05054200017</v>
      </c>
      <c r="F10222" s="8"/>
    </row>
    <row r="10223">
      <c r="A10223" s="10">
        <v>44850.875</v>
      </c>
      <c r="B10223" s="11">
        <v>287.83</v>
      </c>
      <c r="C10223" s="11">
        <v>357.86164</v>
      </c>
      <c r="D10223" s="11">
        <v>0.195694738335184</v>
      </c>
      <c r="E10223" s="8">
        <f t="shared" si="1"/>
        <v>0.05520704404</v>
      </c>
      <c r="F10223" s="8"/>
    </row>
    <row r="10224">
      <c r="A10224" s="10">
        <v>44850.916666666664</v>
      </c>
      <c r="B10224" s="11">
        <v>279.0</v>
      </c>
      <c r="C10224" s="11">
        <v>359.13638</v>
      </c>
      <c r="D10224" s="11">
        <v>0.223136347256159</v>
      </c>
      <c r="E10224" s="8">
        <f t="shared" si="1"/>
        <v>0.06179356078</v>
      </c>
      <c r="F10224" s="8"/>
    </row>
    <row r="10225">
      <c r="A10225" s="10">
        <v>44850.958333333336</v>
      </c>
      <c r="B10225" s="11">
        <v>288.31</v>
      </c>
      <c r="C10225" s="11">
        <v>356.09684</v>
      </c>
      <c r="D10225" s="11">
        <v>0.190360689524793</v>
      </c>
      <c r="E10225" s="8">
        <f t="shared" si="1"/>
        <v>0.0668971232</v>
      </c>
      <c r="F10225" s="8"/>
    </row>
    <row r="10226">
      <c r="A10226" s="10">
        <v>44851.0</v>
      </c>
      <c r="B10226" s="11">
        <v>298.72</v>
      </c>
      <c r="C10226" s="11">
        <v>370.44322</v>
      </c>
      <c r="D10226" s="11">
        <v>0.19361461116767</v>
      </c>
      <c r="E10226" s="8">
        <f t="shared" si="1"/>
        <v>0.07493733464</v>
      </c>
      <c r="F10226" s="8"/>
    </row>
    <row r="10227">
      <c r="A10227" s="10">
        <v>44851.041666666664</v>
      </c>
      <c r="B10227" s="11">
        <v>301.56</v>
      </c>
      <c r="C10227" s="11">
        <v>372.35056</v>
      </c>
      <c r="D10227" s="11">
        <v>0.190118043598484</v>
      </c>
      <c r="E10227" s="8">
        <f t="shared" si="1"/>
        <v>0.08141768696</v>
      </c>
      <c r="F10227" s="8"/>
    </row>
    <row r="10228">
      <c r="A10228" s="10">
        <v>44851.083333333336</v>
      </c>
      <c r="B10228" s="11">
        <v>305.57</v>
      </c>
      <c r="C10228" s="11">
        <v>371.36419</v>
      </c>
      <c r="D10228" s="11">
        <v>0.177168913351607</v>
      </c>
      <c r="E10228" s="8">
        <f t="shared" si="1"/>
        <v>0.08788844468</v>
      </c>
      <c r="F10228" s="8"/>
    </row>
    <row r="10229">
      <c r="A10229" s="10">
        <v>44851.125</v>
      </c>
      <c r="B10229" s="11">
        <v>308.73</v>
      </c>
      <c r="C10229" s="11">
        <v>367.9949</v>
      </c>
      <c r="D10229" s="11">
        <v>0.16104815583042</v>
      </c>
      <c r="E10229" s="8">
        <f t="shared" si="1"/>
        <v>0.0916387616</v>
      </c>
      <c r="F10229" s="8"/>
    </row>
    <row r="10230">
      <c r="A10230" s="10">
        <v>44851.166666666664</v>
      </c>
      <c r="B10230" s="11">
        <v>301.6</v>
      </c>
      <c r="C10230" s="11">
        <v>364.28196</v>
      </c>
      <c r="D10230" s="11">
        <v>0.172069898822329</v>
      </c>
      <c r="E10230" s="8">
        <f t="shared" si="1"/>
        <v>0.0952790992</v>
      </c>
      <c r="F10230" s="8"/>
    </row>
    <row r="10231">
      <c r="A10231" s="10">
        <v>44851.208333333336</v>
      </c>
      <c r="B10231" s="11">
        <v>289.45</v>
      </c>
      <c r="C10231" s="11">
        <v>361.92239</v>
      </c>
      <c r="D10231" s="11">
        <v>0.200242902905233</v>
      </c>
      <c r="E10231" s="8">
        <f t="shared" si="1"/>
        <v>0.0988301886</v>
      </c>
      <c r="F10231" s="8"/>
    </row>
    <row r="10232">
      <c r="A10232" s="10">
        <v>44851.25</v>
      </c>
      <c r="B10232" s="11">
        <v>284.09</v>
      </c>
      <c r="C10232" s="11">
        <v>361.10712</v>
      </c>
      <c r="D10232" s="11">
        <v>0.213280535703643</v>
      </c>
      <c r="E10232" s="8">
        <f t="shared" si="1"/>
        <v>0.1032677968</v>
      </c>
      <c r="F10232" s="8"/>
    </row>
    <row r="10233">
      <c r="A10233" s="10">
        <v>44851.291666666664</v>
      </c>
      <c r="B10233" s="11">
        <v>286.0</v>
      </c>
      <c r="C10233" s="11">
        <v>360.24582</v>
      </c>
      <c r="D10233" s="11">
        <v>0.206097658537717</v>
      </c>
      <c r="E10233" s="8">
        <f t="shared" si="1"/>
        <v>0.1063042089</v>
      </c>
      <c r="F10233" s="8"/>
    </row>
    <row r="10234">
      <c r="A10234" s="10">
        <v>44851.333333333336</v>
      </c>
      <c r="B10234" s="11">
        <v>289.9</v>
      </c>
      <c r="C10234" s="11">
        <v>359.36182</v>
      </c>
      <c r="D10234" s="11">
        <v>0.193292153295528</v>
      </c>
      <c r="E10234" s="8">
        <f t="shared" si="1"/>
        <v>0.1115957823</v>
      </c>
      <c r="F10234" s="8"/>
    </row>
    <row r="10235">
      <c r="A10235" s="10">
        <v>44851.375</v>
      </c>
      <c r="B10235" s="11">
        <v>290.92</v>
      </c>
      <c r="C10235" s="11">
        <v>359.27957</v>
      </c>
      <c r="D10235" s="11">
        <v>0.190268458626801</v>
      </c>
      <c r="E10235" s="8">
        <f t="shared" si="1"/>
        <v>0.1190549317</v>
      </c>
      <c r="F10235" s="8"/>
    </row>
    <row r="10236">
      <c r="A10236" s="10">
        <v>44851.416666666664</v>
      </c>
      <c r="B10236" s="11">
        <v>278.93</v>
      </c>
      <c r="C10236" s="11">
        <v>360.77656</v>
      </c>
      <c r="D10236" s="11">
        <v>0.226862188607818</v>
      </c>
      <c r="E10236" s="8">
        <f t="shared" si="1"/>
        <v>0.1279528011</v>
      </c>
      <c r="F10236" s="8"/>
    </row>
    <row r="10237">
      <c r="A10237" s="10">
        <v>44851.458333333336</v>
      </c>
      <c r="B10237" s="11">
        <v>279.85</v>
      </c>
      <c r="C10237" s="11">
        <v>365.20864</v>
      </c>
      <c r="D10237" s="11">
        <v>0.233725686226919</v>
      </c>
      <c r="E10237" s="8">
        <f t="shared" si="1"/>
        <v>0.1371586022</v>
      </c>
      <c r="F10237" s="8"/>
    </row>
    <row r="10238">
      <c r="A10238" s="10">
        <v>44851.5</v>
      </c>
      <c r="B10238" s="11">
        <v>294.29</v>
      </c>
      <c r="C10238" s="11">
        <v>370.19384</v>
      </c>
      <c r="D10238" s="11">
        <v>0.205038095717638</v>
      </c>
      <c r="E10238" s="8">
        <f t="shared" si="1"/>
        <v>0.1452876846</v>
      </c>
      <c r="F10238" s="8"/>
    </row>
    <row r="10239">
      <c r="A10239" s="10">
        <v>44851.541666666664</v>
      </c>
      <c r="B10239" s="11">
        <v>311.06</v>
      </c>
      <c r="C10239" s="11">
        <v>373.40936</v>
      </c>
      <c r="D10239" s="11">
        <v>0.166973211383881</v>
      </c>
      <c r="E10239" s="8">
        <f t="shared" si="1"/>
        <v>0.1512377604</v>
      </c>
      <c r="F10239" s="8"/>
    </row>
    <row r="10240">
      <c r="A10240" s="10">
        <v>44851.583333333336</v>
      </c>
      <c r="B10240" s="11">
        <v>313.66</v>
      </c>
      <c r="C10240" s="11">
        <v>373.50386</v>
      </c>
      <c r="D10240" s="11">
        <v>0.160222868914928</v>
      </c>
      <c r="E10240" s="8">
        <f t="shared" si="1"/>
        <v>0.1571372597</v>
      </c>
      <c r="F10240" s="8"/>
    </row>
    <row r="10241">
      <c r="A10241" s="10">
        <v>44851.625</v>
      </c>
      <c r="B10241" s="11">
        <v>313.72</v>
      </c>
      <c r="C10241" s="11">
        <v>372.50051</v>
      </c>
      <c r="D10241" s="11">
        <v>0.157799810797574</v>
      </c>
      <c r="E10241" s="8">
        <f t="shared" si="1"/>
        <v>0.1634413587</v>
      </c>
      <c r="F10241" s="8"/>
    </row>
    <row r="10242">
      <c r="A10242" s="10">
        <v>44851.666666666664</v>
      </c>
      <c r="B10242" s="11">
        <v>301.36</v>
      </c>
      <c r="C10242" s="11">
        <v>370.5333</v>
      </c>
      <c r="D10242" s="11">
        <v>0.186685785056295</v>
      </c>
      <c r="E10242" s="8">
        <f t="shared" si="1"/>
        <v>0.1705615384</v>
      </c>
      <c r="F10242" s="8"/>
    </row>
    <row r="10243">
      <c r="A10243" s="10">
        <v>44851.708333333336</v>
      </c>
      <c r="B10243" s="11">
        <v>291.2</v>
      </c>
      <c r="C10243" s="11">
        <v>369.11052</v>
      </c>
      <c r="D10243" s="11">
        <v>0.211076400640111</v>
      </c>
      <c r="E10243" s="8">
        <f t="shared" si="1"/>
        <v>0.1786779672</v>
      </c>
      <c r="F10243" s="8"/>
    </row>
    <row r="10244">
      <c r="A10244" s="10">
        <v>44851.75</v>
      </c>
      <c r="B10244" s="11">
        <v>284.98</v>
      </c>
      <c r="C10244" s="11">
        <v>368.35798</v>
      </c>
      <c r="D10244" s="11">
        <v>0.226350410543569</v>
      </c>
      <c r="E10244" s="8">
        <f t="shared" si="1"/>
        <v>0.1870058458</v>
      </c>
      <c r="F10244" s="8"/>
    </row>
    <row r="10245">
      <c r="A10245" s="10">
        <v>44851.791666666664</v>
      </c>
      <c r="B10245" s="11">
        <v>280.42</v>
      </c>
      <c r="C10245" s="11">
        <v>367.88116</v>
      </c>
      <c r="D10245" s="11">
        <v>0.237742971126871</v>
      </c>
      <c r="E10245" s="8">
        <f t="shared" si="1"/>
        <v>0.1936194501</v>
      </c>
      <c r="F10245" s="8"/>
    </row>
    <row r="10246">
      <c r="A10246" s="10">
        <v>44851.833333333336</v>
      </c>
      <c r="B10246" s="11">
        <v>280.51</v>
      </c>
      <c r="C10246" s="11">
        <v>366.40489</v>
      </c>
      <c r="D10246" s="11">
        <v>0.234426156266637</v>
      </c>
      <c r="E10246" s="8">
        <f t="shared" si="1"/>
        <v>0.1980540288</v>
      </c>
      <c r="F10246" s="8"/>
    </row>
    <row r="10247">
      <c r="A10247" s="10">
        <v>44851.875</v>
      </c>
      <c r="B10247" s="11">
        <v>274.36</v>
      </c>
      <c r="C10247" s="11">
        <v>365.03149</v>
      </c>
      <c r="D10247" s="11">
        <v>0.248393611192283</v>
      </c>
      <c r="E10247" s="8">
        <f t="shared" si="1"/>
        <v>0.2002498152</v>
      </c>
      <c r="F10247" s="8"/>
    </row>
    <row r="10248">
      <c r="A10248" s="10">
        <v>44851.916666666664</v>
      </c>
      <c r="B10248" s="11">
        <v>276.15</v>
      </c>
      <c r="C10248" s="11">
        <v>364.75777</v>
      </c>
      <c r="D10248" s="11">
        <v>0.242922227537469</v>
      </c>
      <c r="E10248" s="8">
        <f t="shared" si="1"/>
        <v>0.2010742269</v>
      </c>
      <c r="F10248" s="8"/>
    </row>
    <row r="10249">
      <c r="A10249" s="10">
        <v>44851.958333333336</v>
      </c>
      <c r="B10249" s="11">
        <v>288.3</v>
      </c>
      <c r="C10249" s="11">
        <v>365.44025</v>
      </c>
      <c r="D10249" s="11">
        <v>0.211088543202342</v>
      </c>
      <c r="E10249" s="8">
        <f t="shared" si="1"/>
        <v>0.2019378875</v>
      </c>
      <c r="F10249" s="8"/>
    </row>
    <row r="10250">
      <c r="A10250" s="10">
        <v>44852.0</v>
      </c>
      <c r="B10250" s="11">
        <v>328.21</v>
      </c>
      <c r="C10250" s="11">
        <v>387.29555</v>
      </c>
      <c r="D10250" s="11">
        <v>0.15255933098121</v>
      </c>
      <c r="E10250" s="8">
        <f t="shared" si="1"/>
        <v>0.2002272508</v>
      </c>
      <c r="F10250" s="8"/>
    </row>
    <row r="10251">
      <c r="A10251" s="10">
        <v>44852.041666666664</v>
      </c>
      <c r="B10251" s="11">
        <v>346.83</v>
      </c>
      <c r="C10251" s="11">
        <v>383.58756</v>
      </c>
      <c r="D10251" s="11">
        <v>0.0958257353288516</v>
      </c>
      <c r="E10251" s="8">
        <f t="shared" si="1"/>
        <v>0.1962984046</v>
      </c>
      <c r="F10251" s="8"/>
    </row>
    <row r="10252">
      <c r="A10252" s="10">
        <v>44852.083333333336</v>
      </c>
      <c r="B10252" s="11">
        <v>340.23</v>
      </c>
      <c r="C10252" s="11">
        <v>378.38826</v>
      </c>
      <c r="D10252" s="11">
        <v>0.100844196381779</v>
      </c>
      <c r="E10252" s="8">
        <f t="shared" si="1"/>
        <v>0.1931182081</v>
      </c>
      <c r="F10252" s="8"/>
    </row>
    <row r="10253">
      <c r="A10253" s="10">
        <v>44852.125</v>
      </c>
      <c r="B10253" s="11">
        <v>332.91</v>
      </c>
      <c r="C10253" s="11">
        <v>373.0712</v>
      </c>
      <c r="D10253" s="11">
        <v>0.107650228696291</v>
      </c>
      <c r="E10253" s="8">
        <f t="shared" si="1"/>
        <v>0.1908932944</v>
      </c>
      <c r="F10253" s="8"/>
    </row>
    <row r="10254">
      <c r="A10254" s="10">
        <v>44852.166666666664</v>
      </c>
      <c r="B10254" s="11">
        <v>319.79</v>
      </c>
      <c r="C10254" s="11">
        <v>367.6621</v>
      </c>
      <c r="D10254" s="11">
        <v>0.130206784980012</v>
      </c>
      <c r="E10254" s="8">
        <f t="shared" si="1"/>
        <v>0.189148998</v>
      </c>
      <c r="F10254" s="8"/>
    </row>
    <row r="10255">
      <c r="A10255" s="10">
        <v>44852.208333333336</v>
      </c>
      <c r="B10255" s="11">
        <v>318.05</v>
      </c>
      <c r="C10255" s="11">
        <v>362.86467</v>
      </c>
      <c r="D10255" s="11">
        <v>0.123502434116829</v>
      </c>
      <c r="E10255" s="8">
        <f t="shared" si="1"/>
        <v>0.1859514785</v>
      </c>
      <c r="F10255" s="8"/>
    </row>
    <row r="10256">
      <c r="A10256" s="10">
        <v>44852.25</v>
      </c>
      <c r="B10256" s="11">
        <v>312.93</v>
      </c>
      <c r="C10256" s="11">
        <v>360.04051</v>
      </c>
      <c r="D10256" s="11">
        <v>0.130847803765192</v>
      </c>
      <c r="E10256" s="8">
        <f t="shared" si="1"/>
        <v>0.1825167813</v>
      </c>
      <c r="F10256" s="8"/>
    </row>
    <row r="10257">
      <c r="A10257" s="10">
        <v>44852.291666666664</v>
      </c>
      <c r="B10257" s="11">
        <v>314.0</v>
      </c>
      <c r="C10257" s="11">
        <v>358.45582</v>
      </c>
      <c r="D10257" s="11">
        <v>0.124020360444977</v>
      </c>
      <c r="E10257" s="8">
        <f t="shared" si="1"/>
        <v>0.1790968939</v>
      </c>
      <c r="F10257" s="8"/>
    </row>
    <row r="10258">
      <c r="A10258" s="10">
        <v>44852.333333333336</v>
      </c>
      <c r="B10258" s="11">
        <v>317.7</v>
      </c>
      <c r="C10258" s="11">
        <v>358.154</v>
      </c>
      <c r="D10258" s="11">
        <v>0.112951411962451</v>
      </c>
      <c r="E10258" s="8">
        <f t="shared" si="1"/>
        <v>0.175749363</v>
      </c>
      <c r="F10258" s="8"/>
    </row>
    <row r="10259">
      <c r="A10259" s="10">
        <v>44852.375</v>
      </c>
      <c r="B10259" s="11">
        <v>322.93</v>
      </c>
      <c r="C10259" s="11">
        <v>358.05482</v>
      </c>
      <c r="D10259" s="11">
        <v>0.0980990005943782</v>
      </c>
      <c r="E10259" s="8">
        <f t="shared" si="1"/>
        <v>0.1719089689</v>
      </c>
      <c r="F10259" s="8"/>
    </row>
    <row r="10260">
      <c r="A10260" s="10">
        <v>44852.416666666664</v>
      </c>
      <c r="B10260" s="11">
        <v>332.91</v>
      </c>
      <c r="C10260" s="11">
        <v>357.29281</v>
      </c>
      <c r="D10260" s="11">
        <v>0.0682432148578639</v>
      </c>
      <c r="E10260" s="8">
        <f t="shared" si="1"/>
        <v>0.165299845</v>
      </c>
      <c r="F10260" s="8"/>
    </row>
    <row r="10261">
      <c r="A10261" s="10">
        <v>44852.458333333336</v>
      </c>
      <c r="B10261" s="11">
        <v>339.39</v>
      </c>
      <c r="C10261" s="11">
        <v>356.82565</v>
      </c>
      <c r="D10261" s="11">
        <v>0.0488632193341482</v>
      </c>
      <c r="E10261" s="8">
        <f t="shared" si="1"/>
        <v>0.1575972422</v>
      </c>
      <c r="F10261" s="8"/>
    </row>
    <row r="10262">
      <c r="A10262" s="10">
        <v>44852.5</v>
      </c>
      <c r="B10262" s="11">
        <v>347.38</v>
      </c>
      <c r="C10262" s="11">
        <v>355.02237</v>
      </c>
      <c r="D10262" s="11">
        <v>0.0215264463475922</v>
      </c>
      <c r="E10262" s="8">
        <f t="shared" si="1"/>
        <v>0.1499509235</v>
      </c>
      <c r="F10262" s="8"/>
    </row>
    <row r="10263">
      <c r="A10263" s="10">
        <v>44852.541666666664</v>
      </c>
      <c r="B10263" s="11">
        <v>349.37</v>
      </c>
      <c r="C10263" s="11">
        <v>352.79065</v>
      </c>
      <c r="D10263" s="11">
        <v>0.00969597692002331</v>
      </c>
      <c r="E10263" s="8">
        <f t="shared" si="1"/>
        <v>0.1433977054</v>
      </c>
      <c r="F10263" s="8"/>
    </row>
    <row r="10264">
      <c r="A10264" s="10">
        <v>44852.583333333336</v>
      </c>
      <c r="B10264" s="11">
        <v>336.04</v>
      </c>
      <c r="C10264" s="11">
        <v>351.1231</v>
      </c>
      <c r="D10264" s="11">
        <v>0.0429567294205365</v>
      </c>
      <c r="E10264" s="8">
        <f t="shared" si="1"/>
        <v>0.1385116163</v>
      </c>
      <c r="F10264" s="8"/>
    </row>
    <row r="10265">
      <c r="A10265" s="10">
        <v>44852.625</v>
      </c>
      <c r="B10265" s="11">
        <v>325.84</v>
      </c>
      <c r="C10265" s="11">
        <v>352.0515</v>
      </c>
      <c r="D10265" s="11">
        <v>0.0744535955676939</v>
      </c>
      <c r="E10265" s="8">
        <f t="shared" si="1"/>
        <v>0.1350388573</v>
      </c>
      <c r="F10265" s="8"/>
    </row>
    <row r="10266">
      <c r="A10266" s="10">
        <v>44852.666666666664</v>
      </c>
      <c r="B10266" s="11">
        <v>319.68</v>
      </c>
      <c r="C10266" s="11">
        <v>353.93759</v>
      </c>
      <c r="D10266" s="11">
        <v>0.0967899171150484</v>
      </c>
      <c r="E10266" s="8">
        <f t="shared" si="1"/>
        <v>0.1312931961</v>
      </c>
      <c r="F10266" s="8"/>
    </row>
    <row r="10267">
      <c r="A10267" s="10">
        <v>44852.708333333336</v>
      </c>
      <c r="B10267" s="11">
        <v>313.24</v>
      </c>
      <c r="C10267" s="11">
        <v>356.6257</v>
      </c>
      <c r="D10267" s="11">
        <v>0.12165612293225</v>
      </c>
      <c r="E10267" s="8">
        <f t="shared" si="1"/>
        <v>0.1275673512</v>
      </c>
      <c r="F10267" s="8"/>
    </row>
    <row r="10268">
      <c r="A10268" s="10">
        <v>44852.75</v>
      </c>
      <c r="B10268" s="11">
        <v>304.62</v>
      </c>
      <c r="C10268" s="11">
        <v>359.71377</v>
      </c>
      <c r="D10268" s="11">
        <v>0.153160024983197</v>
      </c>
      <c r="E10268" s="8">
        <f t="shared" si="1"/>
        <v>0.1245177518</v>
      </c>
      <c r="F10268" s="8"/>
    </row>
    <row r="10269">
      <c r="A10269" s="10">
        <v>44852.791666666664</v>
      </c>
      <c r="B10269" s="11">
        <v>300.29</v>
      </c>
      <c r="C10269" s="11">
        <v>363.41578</v>
      </c>
      <c r="D10269" s="11">
        <v>0.173701263054675</v>
      </c>
      <c r="E10269" s="8">
        <f t="shared" si="1"/>
        <v>0.1218493473</v>
      </c>
      <c r="F10269" s="8"/>
    </row>
    <row r="10270">
      <c r="A10270" s="10">
        <v>44852.833333333336</v>
      </c>
      <c r="B10270" s="11">
        <v>303.65</v>
      </c>
      <c r="C10270" s="11">
        <v>367.41243</v>
      </c>
      <c r="D10270" s="11">
        <v>0.173544564074764</v>
      </c>
      <c r="E10270" s="8">
        <f t="shared" si="1"/>
        <v>0.1193126143</v>
      </c>
      <c r="F10270" s="8"/>
    </row>
    <row r="10271">
      <c r="A10271" s="10">
        <v>44852.875</v>
      </c>
      <c r="B10271" s="11">
        <v>309.08</v>
      </c>
      <c r="C10271" s="11">
        <v>371.01752</v>
      </c>
      <c r="D10271" s="11">
        <v>0.166939609752121</v>
      </c>
      <c r="E10271" s="8">
        <f t="shared" si="1"/>
        <v>0.1159186976</v>
      </c>
      <c r="F10271" s="8"/>
    </row>
    <row r="10272">
      <c r="A10272" s="10">
        <v>44852.916666666664</v>
      </c>
      <c r="B10272" s="11">
        <v>315.47</v>
      </c>
      <c r="C10272" s="11">
        <v>372.29214</v>
      </c>
      <c r="D10272" s="11">
        <v>0.152627826093776</v>
      </c>
      <c r="E10272" s="8">
        <f t="shared" si="1"/>
        <v>0.1121564309</v>
      </c>
      <c r="F10272" s="8"/>
    </row>
    <row r="10273">
      <c r="A10273" s="10">
        <v>44852.958333333336</v>
      </c>
      <c r="B10273" s="11">
        <v>336.25</v>
      </c>
      <c r="C10273" s="11">
        <v>371.03168</v>
      </c>
      <c r="D10273" s="11">
        <v>0.0937431542233805</v>
      </c>
      <c r="E10273" s="8">
        <f t="shared" si="1"/>
        <v>0.1072670397</v>
      </c>
      <c r="F10273" s="8"/>
    </row>
    <row r="10274">
      <c r="A10274" s="10">
        <v>44850.0</v>
      </c>
      <c r="B10274" s="11">
        <v>335.58</v>
      </c>
      <c r="C10274" s="11">
        <v>326.4552</v>
      </c>
      <c r="D10274" s="11">
        <v>0.0279511553193209</v>
      </c>
      <c r="E10274" s="8">
        <f t="shared" si="1"/>
        <v>0.1020750323</v>
      </c>
      <c r="F10274" s="8"/>
    </row>
    <row r="10275">
      <c r="A10275" s="10">
        <v>44850.041666666664</v>
      </c>
      <c r="B10275" s="11">
        <v>336.42</v>
      </c>
      <c r="C10275" s="11">
        <v>318.78017</v>
      </c>
      <c r="D10275" s="11">
        <v>0.0553354055868657</v>
      </c>
      <c r="E10275" s="8">
        <f t="shared" si="1"/>
        <v>0.1003879353</v>
      </c>
      <c r="F10275" s="8"/>
    </row>
    <row r="10276">
      <c r="A10276" s="10">
        <v>44850.083333333336</v>
      </c>
      <c r="B10276" s="11">
        <v>304.96</v>
      </c>
      <c r="C10276" s="11">
        <v>306.26817</v>
      </c>
      <c r="D10276" s="11">
        <v>0.00427132209004944</v>
      </c>
      <c r="E10276" s="8">
        <f t="shared" si="1"/>
        <v>0.09636406551</v>
      </c>
      <c r="F10276" s="8"/>
    </row>
    <row r="10277">
      <c r="A10277" s="10">
        <v>44850.125</v>
      </c>
      <c r="B10277" s="11">
        <v>276.09</v>
      </c>
      <c r="C10277" s="11">
        <v>291.41385</v>
      </c>
      <c r="D10277" s="11">
        <v>0.0525844945255692</v>
      </c>
      <c r="E10277" s="8">
        <f t="shared" si="1"/>
        <v>0.09406965992</v>
      </c>
      <c r="F10277" s="8"/>
    </row>
    <row r="10278">
      <c r="A10278" s="10">
        <v>44850.166666666664</v>
      </c>
      <c r="B10278" s="11">
        <v>259.91</v>
      </c>
      <c r="C10278" s="11">
        <v>277.55903</v>
      </c>
      <c r="D10278" s="11">
        <v>0.0635865819245728</v>
      </c>
      <c r="E10278" s="8">
        <f t="shared" si="1"/>
        <v>0.09129381813</v>
      </c>
      <c r="F10278" s="8"/>
    </row>
    <row r="10279">
      <c r="A10279" s="10">
        <v>44850.208333333336</v>
      </c>
      <c r="B10279" s="11">
        <v>243.01</v>
      </c>
      <c r="C10279" s="11">
        <v>267.6279</v>
      </c>
      <c r="D10279" s="11">
        <v>0.0919855515811319</v>
      </c>
      <c r="E10279" s="8">
        <f t="shared" si="1"/>
        <v>0.08998061469</v>
      </c>
      <c r="F10279" s="8"/>
    </row>
    <row r="10280">
      <c r="A10280" s="10">
        <v>44850.25</v>
      </c>
      <c r="B10280" s="11">
        <v>241.91</v>
      </c>
      <c r="C10280" s="11">
        <v>262.85704</v>
      </c>
      <c r="D10280" s="11">
        <v>0.0796898572699441</v>
      </c>
      <c r="E10280" s="8">
        <f t="shared" si="1"/>
        <v>0.08784903358</v>
      </c>
      <c r="F10280" s="8"/>
    </row>
    <row r="10281">
      <c r="A10281" s="10">
        <v>44850.291666666664</v>
      </c>
      <c r="B10281" s="11">
        <v>235.97</v>
      </c>
      <c r="C10281" s="11">
        <v>262.10312</v>
      </c>
      <c r="D10281" s="11">
        <v>0.0997054899613556</v>
      </c>
      <c r="E10281" s="8">
        <f t="shared" si="1"/>
        <v>0.08683591398</v>
      </c>
      <c r="F10281" s="8"/>
    </row>
    <row r="10282">
      <c r="A10282" s="10">
        <v>44850.333333333336</v>
      </c>
      <c r="B10282" s="11">
        <v>259.75</v>
      </c>
      <c r="C10282" s="11">
        <v>264.8284</v>
      </c>
      <c r="D10282" s="11">
        <v>0.0191761910731628</v>
      </c>
      <c r="E10282" s="8">
        <f t="shared" si="1"/>
        <v>0.08292861311</v>
      </c>
      <c r="F10282" s="8"/>
    </row>
    <row r="10283">
      <c r="A10283" s="10">
        <v>44850.375</v>
      </c>
      <c r="B10283" s="11">
        <v>289.55</v>
      </c>
      <c r="C10283" s="11">
        <v>270.16796</v>
      </c>
      <c r="D10283" s="11">
        <v>0.0717407053005101</v>
      </c>
      <c r="E10283" s="8">
        <f t="shared" si="1"/>
        <v>0.0818303508</v>
      </c>
      <c r="F10283" s="8"/>
    </row>
    <row r="10284">
      <c r="A10284" s="10">
        <v>44850.416666666664</v>
      </c>
      <c r="B10284" s="11">
        <v>298.61</v>
      </c>
      <c r="C10284" s="11">
        <v>277.07316</v>
      </c>
      <c r="D10284" s="11">
        <v>0.0777297952641823</v>
      </c>
      <c r="E10284" s="8">
        <f t="shared" si="1"/>
        <v>0.08222562499</v>
      </c>
      <c r="F10284" s="8"/>
    </row>
    <row r="10285">
      <c r="A10285" s="10">
        <v>44850.458333333336</v>
      </c>
      <c r="B10285" s="11">
        <v>306.45</v>
      </c>
      <c r="C10285" s="11">
        <v>285.06405</v>
      </c>
      <c r="D10285" s="11">
        <v>0.0750215609439351</v>
      </c>
      <c r="E10285" s="8">
        <f t="shared" si="1"/>
        <v>0.08331555589</v>
      </c>
      <c r="F10285" s="8"/>
    </row>
    <row r="10286">
      <c r="A10286" s="10">
        <v>44850.5</v>
      </c>
      <c r="B10286" s="11">
        <v>305.14</v>
      </c>
      <c r="C10286" s="11">
        <v>291.84872</v>
      </c>
      <c r="D10286" s="11">
        <v>0.0455416765233713</v>
      </c>
      <c r="E10286" s="8">
        <f t="shared" si="1"/>
        <v>0.08431619048</v>
      </c>
      <c r="F10286" s="8"/>
    </row>
    <row r="10287">
      <c r="A10287" s="10">
        <v>44850.541666666664</v>
      </c>
      <c r="B10287" s="11">
        <v>304.16</v>
      </c>
      <c r="C10287" s="11">
        <v>295.81795</v>
      </c>
      <c r="D10287" s="11">
        <v>0.0281999452703935</v>
      </c>
      <c r="E10287" s="8">
        <f t="shared" si="1"/>
        <v>0.08508718916</v>
      </c>
      <c r="F10287" s="8"/>
    </row>
    <row r="10288">
      <c r="A10288" s="10">
        <v>44850.583333333336</v>
      </c>
      <c r="B10288" s="11">
        <v>309.03</v>
      </c>
      <c r="C10288" s="11">
        <v>297.9436</v>
      </c>
      <c r="D10288" s="11">
        <v>0.0372097269416089</v>
      </c>
      <c r="E10288" s="8">
        <f t="shared" si="1"/>
        <v>0.08484773072</v>
      </c>
      <c r="F10288" s="8"/>
    </row>
    <row r="10289">
      <c r="A10289" s="10">
        <v>44850.625</v>
      </c>
      <c r="B10289" s="11">
        <v>317.99</v>
      </c>
      <c r="C10289" s="11">
        <v>301.26381</v>
      </c>
      <c r="D10289" s="11">
        <v>0.0555200772372892</v>
      </c>
      <c r="E10289" s="8">
        <f t="shared" si="1"/>
        <v>0.08405883413</v>
      </c>
      <c r="F10289" s="8"/>
    </row>
    <row r="10290">
      <c r="A10290" s="10">
        <v>44850.666666666664</v>
      </c>
      <c r="B10290" s="11">
        <v>330.61</v>
      </c>
      <c r="C10290" s="11">
        <v>305.26422</v>
      </c>
      <c r="D10290" s="11">
        <v>0.0830289904267194</v>
      </c>
      <c r="E10290" s="8">
        <f t="shared" si="1"/>
        <v>0.08348546218</v>
      </c>
      <c r="F10290" s="8"/>
    </row>
    <row r="10291">
      <c r="A10291" s="10">
        <v>44850.708333333336</v>
      </c>
      <c r="B10291" s="11">
        <v>337.42</v>
      </c>
      <c r="C10291" s="11">
        <v>311.194</v>
      </c>
      <c r="D10291" s="11">
        <v>0.0842754037674248</v>
      </c>
      <c r="E10291" s="8">
        <f t="shared" si="1"/>
        <v>0.08192793222</v>
      </c>
      <c r="F10291" s="8"/>
    </row>
    <row r="10292">
      <c r="A10292" s="10">
        <v>44850.75</v>
      </c>
      <c r="B10292" s="11">
        <v>330.06</v>
      </c>
      <c r="C10292" s="11">
        <v>317.62914</v>
      </c>
      <c r="D10292" s="11">
        <v>0.0391363966165069</v>
      </c>
      <c r="E10292" s="8">
        <f t="shared" si="1"/>
        <v>0.0771769477</v>
      </c>
      <c r="F10292" s="8"/>
    </row>
    <row r="10293">
      <c r="A10293" s="10">
        <v>44850.791666666664</v>
      </c>
      <c r="B10293" s="11">
        <v>318.67</v>
      </c>
      <c r="C10293" s="11">
        <v>322.86638</v>
      </c>
      <c r="D10293" s="11">
        <v>0.0129972653083296</v>
      </c>
      <c r="E10293" s="8">
        <f t="shared" si="1"/>
        <v>0.07048094779</v>
      </c>
      <c r="F10293" s="8"/>
    </row>
    <row r="10294">
      <c r="A10294" s="10">
        <v>44850.833333333336</v>
      </c>
      <c r="B10294" s="11">
        <v>307.57</v>
      </c>
      <c r="C10294" s="11">
        <v>326.87897</v>
      </c>
      <c r="D10294" s="11">
        <v>0.0590707013057462</v>
      </c>
      <c r="E10294" s="8">
        <f t="shared" si="1"/>
        <v>0.06571120351</v>
      </c>
      <c r="F10294" s="8"/>
    </row>
    <row r="10295">
      <c r="A10295" s="10">
        <v>44850.875</v>
      </c>
      <c r="B10295" s="11">
        <v>287.83</v>
      </c>
      <c r="C10295" s="11">
        <v>330.50159</v>
      </c>
      <c r="D10295" s="11">
        <v>0.129111602761124</v>
      </c>
      <c r="E10295" s="8">
        <f t="shared" si="1"/>
        <v>0.06413503655</v>
      </c>
      <c r="F10295" s="8"/>
    </row>
    <row r="10296">
      <c r="A10296" s="10">
        <v>44850.916666666664</v>
      </c>
      <c r="B10296" s="11">
        <v>279.0</v>
      </c>
      <c r="C10296" s="11">
        <v>333.40461</v>
      </c>
      <c r="D10296" s="11">
        <v>0.163178937447805</v>
      </c>
      <c r="E10296" s="8">
        <f t="shared" si="1"/>
        <v>0.06457466619</v>
      </c>
      <c r="F10296" s="8"/>
    </row>
    <row r="10297">
      <c r="A10297" s="10">
        <v>44850.958333333336</v>
      </c>
      <c r="B10297" s="11">
        <v>288.31</v>
      </c>
      <c r="C10297" s="11">
        <v>334.94125</v>
      </c>
      <c r="D10297" s="11">
        <v>0.139222177023582</v>
      </c>
      <c r="E10297" s="8">
        <f t="shared" si="1"/>
        <v>0.06646962548</v>
      </c>
      <c r="F10297" s="8"/>
    </row>
    <row r="10298">
      <c r="A10298" s="10">
        <v>44851.0</v>
      </c>
      <c r="B10298" s="11">
        <v>298.72</v>
      </c>
      <c r="C10298" s="11">
        <v>356.29665</v>
      </c>
      <c r="D10298" s="11">
        <v>0.161597505898525</v>
      </c>
      <c r="E10298" s="8">
        <f t="shared" si="1"/>
        <v>0.07203822342</v>
      </c>
      <c r="F10298" s="8"/>
    </row>
    <row r="10299">
      <c r="A10299" s="10">
        <v>44851.041666666664</v>
      </c>
      <c r="B10299" s="11">
        <v>301.56</v>
      </c>
      <c r="C10299" s="11">
        <v>357.16959</v>
      </c>
      <c r="D10299" s="11">
        <v>0.155695197903046</v>
      </c>
      <c r="E10299" s="8">
        <f t="shared" si="1"/>
        <v>0.07621988143</v>
      </c>
      <c r="F10299" s="8"/>
    </row>
    <row r="10300">
      <c r="A10300" s="10">
        <v>44851.083333333336</v>
      </c>
      <c r="B10300" s="11">
        <v>305.57</v>
      </c>
      <c r="C10300" s="11">
        <v>354.21079</v>
      </c>
      <c r="D10300" s="11">
        <v>0.137321593167729</v>
      </c>
      <c r="E10300" s="8">
        <f t="shared" si="1"/>
        <v>0.08176364273</v>
      </c>
      <c r="F10300" s="8"/>
    </row>
    <row r="10301">
      <c r="A10301" s="10">
        <v>44851.125</v>
      </c>
      <c r="B10301" s="11">
        <v>308.73</v>
      </c>
      <c r="C10301" s="11">
        <v>347.58842</v>
      </c>
      <c r="D10301" s="11">
        <v>0.111794345737985</v>
      </c>
      <c r="E10301" s="8">
        <f t="shared" si="1"/>
        <v>0.08423071986</v>
      </c>
      <c r="F10301" s="8"/>
    </row>
    <row r="10302">
      <c r="A10302" s="10">
        <v>44851.166666666664</v>
      </c>
      <c r="B10302" s="11">
        <v>301.6</v>
      </c>
      <c r="C10302" s="11">
        <v>340.37169</v>
      </c>
      <c r="D10302" s="11">
        <v>0.113909855428928</v>
      </c>
      <c r="E10302" s="8">
        <f t="shared" si="1"/>
        <v>0.08632752292</v>
      </c>
      <c r="F10302" s="8"/>
    </row>
    <row r="10303">
      <c r="A10303" s="10">
        <v>44851.208333333336</v>
      </c>
      <c r="B10303" s="11">
        <v>289.45</v>
      </c>
      <c r="C10303" s="11">
        <v>335.19872</v>
      </c>
      <c r="D10303" s="11">
        <v>0.136482382748955</v>
      </c>
      <c r="E10303" s="8">
        <f t="shared" si="1"/>
        <v>0.08818155756</v>
      </c>
      <c r="F10303" s="8"/>
    </row>
    <row r="10304">
      <c r="A10304" s="10">
        <v>44851.25</v>
      </c>
      <c r="B10304" s="11">
        <v>284.09</v>
      </c>
      <c r="C10304" s="11">
        <v>332.93829</v>
      </c>
      <c r="D10304" s="11">
        <v>0.146718750793127</v>
      </c>
      <c r="E10304" s="8">
        <f t="shared" si="1"/>
        <v>0.09097442812</v>
      </c>
      <c r="F10304" s="8"/>
    </row>
    <row r="10305">
      <c r="A10305" s="10">
        <v>44851.291666666664</v>
      </c>
      <c r="B10305" s="11">
        <v>286.0</v>
      </c>
      <c r="C10305" s="11">
        <v>332.47377</v>
      </c>
      <c r="D10305" s="11">
        <v>0.139781763836587</v>
      </c>
      <c r="E10305" s="8">
        <f t="shared" si="1"/>
        <v>0.09264427286</v>
      </c>
      <c r="F10305" s="8"/>
    </row>
    <row r="10306">
      <c r="A10306" s="10">
        <v>44851.333333333336</v>
      </c>
      <c r="B10306" s="11">
        <v>289.9</v>
      </c>
      <c r="C10306" s="11">
        <v>333.68937</v>
      </c>
      <c r="D10306" s="11">
        <v>0.131227944120605</v>
      </c>
      <c r="E10306" s="8">
        <f t="shared" si="1"/>
        <v>0.09731309591</v>
      </c>
      <c r="F10306" s="8"/>
    </row>
    <row r="10307">
      <c r="A10307" s="10">
        <v>44851.375</v>
      </c>
      <c r="B10307" s="11">
        <v>290.92</v>
      </c>
      <c r="C10307" s="11">
        <v>336.17627</v>
      </c>
      <c r="D10307" s="11">
        <v>0.134620656002876</v>
      </c>
      <c r="E10307" s="8">
        <f t="shared" si="1"/>
        <v>0.09993309385</v>
      </c>
      <c r="F10307" s="8"/>
    </row>
    <row r="10308">
      <c r="A10308" s="10">
        <v>44851.416666666664</v>
      </c>
      <c r="B10308" s="11">
        <v>278.93</v>
      </c>
      <c r="C10308" s="11">
        <v>339.58319</v>
      </c>
      <c r="D10308" s="11">
        <v>0.17861069624795</v>
      </c>
      <c r="E10308" s="8">
        <f t="shared" si="1"/>
        <v>0.1041364647</v>
      </c>
      <c r="F10308" s="8"/>
    </row>
    <row r="10309">
      <c r="A10309" s="10">
        <v>44851.458333333336</v>
      </c>
      <c r="B10309" s="11">
        <v>279.85</v>
      </c>
      <c r="C10309" s="11">
        <v>344.20204</v>
      </c>
      <c r="D10309" s="11">
        <v>0.186960077284841</v>
      </c>
      <c r="E10309" s="8">
        <f t="shared" si="1"/>
        <v>0.1088005696</v>
      </c>
      <c r="F10309" s="8"/>
    </row>
    <row r="10310">
      <c r="A10310" s="10">
        <v>44851.5</v>
      </c>
      <c r="B10310" s="11">
        <v>294.29</v>
      </c>
      <c r="C10310" s="11">
        <v>347.44525</v>
      </c>
      <c r="D10310" s="11">
        <v>0.152988852200454</v>
      </c>
      <c r="E10310" s="8">
        <f t="shared" si="1"/>
        <v>0.1132775352</v>
      </c>
      <c r="F10310" s="8"/>
    </row>
    <row r="10311">
      <c r="A10311" s="10">
        <v>44851.541666666664</v>
      </c>
      <c r="B10311" s="11">
        <v>311.06</v>
      </c>
      <c r="C10311" s="11">
        <v>348.12805</v>
      </c>
      <c r="D10311" s="11">
        <v>0.106478205361504</v>
      </c>
      <c r="E10311" s="8">
        <f t="shared" si="1"/>
        <v>0.1165391294</v>
      </c>
      <c r="F10311" s="8"/>
    </row>
    <row r="10312">
      <c r="A10312" s="10">
        <v>44851.583333333336</v>
      </c>
      <c r="B10312" s="11">
        <v>313.66</v>
      </c>
      <c r="C10312" s="11">
        <v>346.20103</v>
      </c>
      <c r="D10312" s="11">
        <v>0.0939946076994628</v>
      </c>
      <c r="E10312" s="8">
        <f t="shared" si="1"/>
        <v>0.1189051661</v>
      </c>
      <c r="F10312" s="8"/>
    </row>
    <row r="10313">
      <c r="A10313" s="10">
        <v>44851.625</v>
      </c>
      <c r="B10313" s="11">
        <v>313.72</v>
      </c>
      <c r="C10313" s="11">
        <v>344.31872</v>
      </c>
      <c r="D10313" s="11">
        <v>0.0888674307339431</v>
      </c>
      <c r="E10313" s="8">
        <f t="shared" si="1"/>
        <v>0.1202946392</v>
      </c>
      <c r="F10313" s="8"/>
    </row>
    <row r="10314">
      <c r="A10314" s="10">
        <v>44851.666666666664</v>
      </c>
      <c r="B10314" s="11">
        <v>301.36</v>
      </c>
      <c r="C10314" s="11">
        <v>342.85515</v>
      </c>
      <c r="D10314" s="11">
        <v>0.121028224309887</v>
      </c>
      <c r="E10314" s="8">
        <f t="shared" si="1"/>
        <v>0.1218779406</v>
      </c>
      <c r="F10314" s="8"/>
    </row>
    <row r="10315">
      <c r="A10315" s="10">
        <v>44851.708333333336</v>
      </c>
      <c r="B10315" s="11">
        <v>291.2</v>
      </c>
      <c r="C10315" s="11">
        <v>342.92598</v>
      </c>
      <c r="D10315" s="11">
        <v>0.150837157336402</v>
      </c>
      <c r="E10315" s="8">
        <f t="shared" si="1"/>
        <v>0.124651347</v>
      </c>
      <c r="F10315" s="8"/>
    </row>
    <row r="10316">
      <c r="A10316" s="10">
        <v>44851.75</v>
      </c>
      <c r="B10316" s="11">
        <v>284.98</v>
      </c>
      <c r="C10316" s="11">
        <v>343.85664</v>
      </c>
      <c r="D10316" s="11">
        <v>0.171224380020697</v>
      </c>
      <c r="E10316" s="8">
        <f t="shared" si="1"/>
        <v>0.1301550129</v>
      </c>
      <c r="F10316" s="8"/>
    </row>
    <row r="10317">
      <c r="A10317" s="10">
        <v>44851.791666666664</v>
      </c>
      <c r="B10317" s="11">
        <v>280.42</v>
      </c>
      <c r="C10317" s="11">
        <v>345.72999</v>
      </c>
      <c r="D10317" s="11">
        <v>0.188904613105736</v>
      </c>
      <c r="E10317" s="8">
        <f t="shared" si="1"/>
        <v>0.1374844858</v>
      </c>
      <c r="F10317" s="8"/>
    </row>
    <row r="10318">
      <c r="A10318" s="10">
        <v>44851.833333333336</v>
      </c>
      <c r="B10318" s="11">
        <v>280.51</v>
      </c>
      <c r="C10318" s="11">
        <v>348.208</v>
      </c>
      <c r="D10318" s="11">
        <v>0.194418278729954</v>
      </c>
      <c r="E10318" s="8">
        <f t="shared" si="1"/>
        <v>0.1431239682</v>
      </c>
      <c r="F10318" s="8"/>
    </row>
    <row r="10319">
      <c r="A10319" s="10">
        <v>44851.875</v>
      </c>
      <c r="B10319" s="11">
        <v>274.36</v>
      </c>
      <c r="C10319" s="11">
        <v>351.36113</v>
      </c>
      <c r="D10319" s="11">
        <v>0.219150962999236</v>
      </c>
      <c r="E10319" s="8">
        <f t="shared" si="1"/>
        <v>0.1468756082</v>
      </c>
      <c r="F10319" s="8"/>
    </row>
    <row r="10320">
      <c r="A10320" s="10">
        <v>44851.916666666664</v>
      </c>
      <c r="B10320" s="11">
        <v>276.15</v>
      </c>
      <c r="C10320" s="11">
        <v>354.40877</v>
      </c>
      <c r="D10320" s="11">
        <v>0.220814992811831</v>
      </c>
      <c r="E10320" s="8">
        <f t="shared" si="1"/>
        <v>0.1492771105</v>
      </c>
      <c r="F10320" s="8"/>
    </row>
    <row r="10321">
      <c r="A10321" s="10">
        <v>44851.958333333336</v>
      </c>
      <c r="B10321" s="11">
        <v>288.3</v>
      </c>
      <c r="C10321" s="11">
        <v>356.61324</v>
      </c>
      <c r="D10321" s="11">
        <v>0.191561143383235</v>
      </c>
      <c r="E10321" s="8">
        <f t="shared" si="1"/>
        <v>0.1514579007</v>
      </c>
      <c r="F10321" s="8"/>
    </row>
    <row r="10322">
      <c r="A10322" s="10">
        <v>44852.0</v>
      </c>
      <c r="B10322" s="11">
        <v>328.21</v>
      </c>
      <c r="C10322" s="11">
        <v>373.76837</v>
      </c>
      <c r="D10322" s="11">
        <v>0.121889313426922</v>
      </c>
      <c r="E10322" s="8">
        <f t="shared" si="1"/>
        <v>0.1498033927</v>
      </c>
      <c r="F10322" s="8"/>
    </row>
    <row r="10323">
      <c r="A10323" s="10">
        <v>44852.041666666664</v>
      </c>
      <c r="B10323" s="11">
        <v>346.83</v>
      </c>
      <c r="C10323" s="11">
        <v>373.62379</v>
      </c>
      <c r="D10323" s="11">
        <v>0.071713286779731</v>
      </c>
      <c r="E10323" s="8">
        <f t="shared" si="1"/>
        <v>0.1463041464</v>
      </c>
      <c r="F10323" s="8"/>
    </row>
    <row r="10324">
      <c r="A10324" s="10">
        <v>44852.083333333336</v>
      </c>
      <c r="B10324" s="11">
        <v>340.23</v>
      </c>
      <c r="C10324" s="11">
        <v>369.57279</v>
      </c>
      <c r="D10324" s="11">
        <v>0.0793965107658493</v>
      </c>
      <c r="E10324" s="8">
        <f t="shared" si="1"/>
        <v>0.1438906013</v>
      </c>
      <c r="F10324" s="8"/>
    </row>
    <row r="10325">
      <c r="A10325" s="10">
        <v>44852.125</v>
      </c>
      <c r="B10325" s="11">
        <v>332.91</v>
      </c>
      <c r="C10325" s="11">
        <v>361.56072</v>
      </c>
      <c r="D10325" s="11">
        <v>0.0792417937435238</v>
      </c>
      <c r="E10325" s="8">
        <f t="shared" si="1"/>
        <v>0.142534245</v>
      </c>
      <c r="F10325" s="8"/>
    </row>
    <row r="10326">
      <c r="A10326" s="10">
        <v>44852.166666666664</v>
      </c>
      <c r="B10326" s="11">
        <v>319.79</v>
      </c>
      <c r="C10326" s="11">
        <v>352.18335</v>
      </c>
      <c r="D10326" s="11">
        <v>0.0919786525967227</v>
      </c>
      <c r="E10326" s="8">
        <f t="shared" si="1"/>
        <v>0.1416204449</v>
      </c>
      <c r="F10326" s="8"/>
    </row>
    <row r="10327">
      <c r="A10327" s="10">
        <v>44852.208333333336</v>
      </c>
      <c r="B10327" s="11">
        <v>318.05</v>
      </c>
      <c r="C10327" s="11">
        <v>343.25998</v>
      </c>
      <c r="D10327" s="11">
        <v>0.0734428173071616</v>
      </c>
      <c r="E10327" s="8">
        <f t="shared" si="1"/>
        <v>0.1389937963</v>
      </c>
      <c r="F10327" s="8"/>
    </row>
    <row r="10328">
      <c r="A10328" s="10">
        <v>44852.25</v>
      </c>
      <c r="B10328" s="11">
        <v>312.93</v>
      </c>
      <c r="C10328" s="11">
        <v>335.52406</v>
      </c>
      <c r="D10328" s="11">
        <v>0.0673396119491401</v>
      </c>
      <c r="E10328" s="8">
        <f t="shared" si="1"/>
        <v>0.1356863322</v>
      </c>
      <c r="F10328" s="8"/>
    </row>
    <row r="10329">
      <c r="A10329" s="10">
        <v>44852.291666666664</v>
      </c>
      <c r="B10329" s="11">
        <v>314.0</v>
      </c>
      <c r="C10329" s="11">
        <v>328.37558</v>
      </c>
      <c r="D10329" s="11">
        <v>0.0437778594863845</v>
      </c>
      <c r="E10329" s="8">
        <f t="shared" si="1"/>
        <v>0.1316861695</v>
      </c>
      <c r="F10329" s="8"/>
    </row>
    <row r="10330">
      <c r="A10330" s="10">
        <v>44852.333333333336</v>
      </c>
      <c r="B10330" s="11">
        <v>317.7</v>
      </c>
      <c r="C10330" s="11">
        <v>322.86175</v>
      </c>
      <c r="D10330" s="11">
        <v>0.0159874930988263</v>
      </c>
      <c r="E10330" s="8">
        <f t="shared" si="1"/>
        <v>0.1268844841</v>
      </c>
      <c r="F10330" s="8"/>
    </row>
    <row r="10331">
      <c r="A10331" s="10">
        <v>44852.375</v>
      </c>
      <c r="B10331" s="11">
        <v>322.93</v>
      </c>
      <c r="C10331" s="11">
        <v>320.07746</v>
      </c>
      <c r="D10331" s="11">
        <v>0.00891203023168214</v>
      </c>
      <c r="E10331" s="8">
        <f t="shared" si="1"/>
        <v>0.1216466247</v>
      </c>
      <c r="F10331" s="8"/>
    </row>
    <row r="10332">
      <c r="A10332" s="10">
        <v>44852.416666666664</v>
      </c>
      <c r="B10332" s="11">
        <v>332.91</v>
      </c>
      <c r="C10332" s="11">
        <v>320.50574</v>
      </c>
      <c r="D10332" s="11">
        <v>0.0387021461768516</v>
      </c>
      <c r="E10332" s="8">
        <f t="shared" si="1"/>
        <v>0.1158171017</v>
      </c>
      <c r="F10332" s="8"/>
    </row>
    <row r="10333">
      <c r="A10333" s="10">
        <v>44852.458333333336</v>
      </c>
      <c r="B10333" s="11">
        <v>339.39</v>
      </c>
      <c r="C10333" s="11">
        <v>324.35674</v>
      </c>
      <c r="D10333" s="11">
        <v>0.0463479192693821</v>
      </c>
      <c r="E10333" s="8">
        <f t="shared" si="1"/>
        <v>0.1099582618</v>
      </c>
      <c r="F10333" s="8"/>
    </row>
    <row r="10334">
      <c r="A10334" s="10">
        <v>44852.5</v>
      </c>
      <c r="B10334" s="11">
        <v>347.38</v>
      </c>
      <c r="C10334" s="11">
        <v>328.84279</v>
      </c>
      <c r="D10334" s="11">
        <v>0.0563710397907766</v>
      </c>
      <c r="E10334" s="8">
        <f t="shared" si="1"/>
        <v>0.1059325196</v>
      </c>
      <c r="F10334" s="8"/>
    </row>
    <row r="10335">
      <c r="A10335" s="10">
        <v>44852.541666666664</v>
      </c>
      <c r="B10335" s="11">
        <v>349.37</v>
      </c>
      <c r="C10335" s="11">
        <v>331.90812</v>
      </c>
      <c r="D10335" s="11">
        <v>0.0526105839170189</v>
      </c>
      <c r="E10335" s="8">
        <f t="shared" si="1"/>
        <v>0.1036880354</v>
      </c>
      <c r="F10335" s="8"/>
    </row>
    <row r="10336">
      <c r="A10336" s="10">
        <v>44852.583333333336</v>
      </c>
      <c r="B10336" s="11">
        <v>336.04</v>
      </c>
      <c r="C10336" s="11">
        <v>332.39812</v>
      </c>
      <c r="D10336" s="11">
        <v>0.0109563796570209</v>
      </c>
      <c r="E10336" s="8">
        <f t="shared" si="1"/>
        <v>0.1002281092</v>
      </c>
      <c r="F10336" s="8"/>
    </row>
    <row r="10337">
      <c r="A10337" s="10">
        <v>44852.625</v>
      </c>
      <c r="B10337" s="11">
        <v>325.84</v>
      </c>
      <c r="C10337" s="11">
        <v>333.20415</v>
      </c>
      <c r="D10337" s="11">
        <v>0.0221010152484596</v>
      </c>
      <c r="E10337" s="8">
        <f t="shared" si="1"/>
        <v>0.09744617526</v>
      </c>
      <c r="F10337" s="8"/>
    </row>
    <row r="10338">
      <c r="A10338" s="10">
        <v>44852.666666666664</v>
      </c>
      <c r="B10338" s="11">
        <v>319.68</v>
      </c>
      <c r="C10338" s="11">
        <v>334.76273</v>
      </c>
      <c r="D10338" s="11">
        <v>0.0450549856610381</v>
      </c>
      <c r="E10338" s="8">
        <f t="shared" si="1"/>
        <v>0.09428062365</v>
      </c>
      <c r="F10338" s="8"/>
    </row>
    <row r="10339">
      <c r="A10339" s="10">
        <v>44852.708333333336</v>
      </c>
      <c r="B10339" s="11">
        <v>313.24</v>
      </c>
      <c r="C10339" s="11">
        <v>338.1711</v>
      </c>
      <c r="D10339" s="11">
        <v>0.0737233311776199</v>
      </c>
      <c r="E10339" s="8">
        <f t="shared" si="1"/>
        <v>0.09106754756</v>
      </c>
      <c r="F10339" s="8"/>
    </row>
    <row r="10340">
      <c r="A10340" s="10">
        <v>44852.75</v>
      </c>
      <c r="B10340" s="11">
        <v>304.62</v>
      </c>
      <c r="C10340" s="11">
        <v>342.10398</v>
      </c>
      <c r="D10340" s="11">
        <v>0.10956896789099</v>
      </c>
      <c r="E10340" s="8">
        <f t="shared" si="1"/>
        <v>0.08849857205</v>
      </c>
      <c r="F10340" s="8"/>
    </row>
    <row r="10341">
      <c r="A10341" s="10">
        <v>44852.791666666664</v>
      </c>
      <c r="B10341" s="11">
        <v>300.29</v>
      </c>
      <c r="C10341" s="11">
        <v>346.05798</v>
      </c>
      <c r="D10341" s="11">
        <v>0.132255236535796</v>
      </c>
      <c r="E10341" s="8">
        <f t="shared" si="1"/>
        <v>0.08613818136</v>
      </c>
      <c r="F10341" s="8"/>
    </row>
    <row r="10342">
      <c r="A10342" s="10">
        <v>44852.833333333336</v>
      </c>
      <c r="B10342" s="11">
        <v>303.65</v>
      </c>
      <c r="C10342" s="11">
        <v>349.43056</v>
      </c>
      <c r="D10342" s="11">
        <v>0.131014757266794</v>
      </c>
      <c r="E10342" s="8">
        <f t="shared" si="1"/>
        <v>0.08349636797</v>
      </c>
      <c r="F10342" s="8"/>
    </row>
    <row r="10343">
      <c r="A10343" s="10">
        <v>44852.875</v>
      </c>
      <c r="B10343" s="11">
        <v>309.08</v>
      </c>
      <c r="C10343" s="11">
        <v>352.97251</v>
      </c>
      <c r="D10343" s="11">
        <v>0.124351071985747</v>
      </c>
      <c r="E10343" s="8">
        <f t="shared" si="1"/>
        <v>0.07954637251</v>
      </c>
      <c r="F10343" s="8"/>
    </row>
    <row r="10344">
      <c r="A10344" s="10">
        <v>44852.916666666664</v>
      </c>
      <c r="B10344" s="11">
        <v>315.47</v>
      </c>
      <c r="C10344" s="11">
        <v>356.64715</v>
      </c>
      <c r="D10344" s="11">
        <v>0.115456270995015</v>
      </c>
      <c r="E10344" s="8">
        <f t="shared" si="1"/>
        <v>0.07515642576</v>
      </c>
      <c r="F10344" s="8"/>
    </row>
    <row r="10345">
      <c r="A10345" s="10">
        <v>44852.958333333336</v>
      </c>
      <c r="B10345" s="11">
        <v>336.25</v>
      </c>
      <c r="C10345" s="11">
        <v>359.78082</v>
      </c>
      <c r="D10345" s="11">
        <v>0.0654032085423564</v>
      </c>
      <c r="E10345" s="8">
        <f t="shared" si="1"/>
        <v>0.06989984515</v>
      </c>
      <c r="F10345" s="8"/>
    </row>
    <row r="10346">
      <c r="A10346" s="10">
        <v>44853.0</v>
      </c>
      <c r="B10346" s="11">
        <v>384.77</v>
      </c>
      <c r="C10346" s="11">
        <v>388.41617</v>
      </c>
      <c r="D10346" s="11">
        <v>0.00938727653897632</v>
      </c>
      <c r="E10346" s="8">
        <f t="shared" si="1"/>
        <v>0.06521226028</v>
      </c>
      <c r="F10346" s="8"/>
    </row>
    <row r="10347">
      <c r="A10347" s="10">
        <v>44853.041666666664</v>
      </c>
      <c r="B10347" s="11">
        <v>394.08</v>
      </c>
      <c r="C10347" s="11">
        <v>389.6896</v>
      </c>
      <c r="D10347" s="11">
        <v>0.011266402798535</v>
      </c>
      <c r="E10347" s="8">
        <f t="shared" si="1"/>
        <v>0.06269364011</v>
      </c>
      <c r="F10347" s="8"/>
    </row>
    <row r="10348">
      <c r="A10348" s="10">
        <v>44853.083333333336</v>
      </c>
      <c r="B10348" s="11">
        <v>383.27</v>
      </c>
      <c r="C10348" s="11">
        <v>386.39798</v>
      </c>
      <c r="D10348" s="11">
        <v>0.00809522865518095</v>
      </c>
      <c r="E10348" s="8">
        <f t="shared" si="1"/>
        <v>0.05972275336</v>
      </c>
      <c r="F10348" s="8"/>
    </row>
    <row r="10349">
      <c r="A10349" s="10">
        <v>44853.125</v>
      </c>
      <c r="B10349" s="11">
        <v>372.28</v>
      </c>
      <c r="C10349" s="11">
        <v>378.54332</v>
      </c>
      <c r="D10349" s="11">
        <v>0.0165458473814833</v>
      </c>
      <c r="E10349" s="8">
        <f t="shared" si="1"/>
        <v>0.05711042226</v>
      </c>
      <c r="F10349" s="8"/>
    </row>
    <row r="10350">
      <c r="A10350" s="10">
        <v>44853.166666666664</v>
      </c>
      <c r="B10350" s="11">
        <v>355.7</v>
      </c>
      <c r="C10350" s="11">
        <v>368.95644</v>
      </c>
      <c r="D10350" s="11">
        <v>0.0359295530930426</v>
      </c>
      <c r="E10350" s="8">
        <f t="shared" si="1"/>
        <v>0.05477504311</v>
      </c>
      <c r="F10350" s="8"/>
    </row>
    <row r="10351">
      <c r="A10351" s="10">
        <v>44853.208333333336</v>
      </c>
      <c r="B10351" s="11">
        <v>348.91</v>
      </c>
      <c r="C10351" s="11">
        <v>360.42771</v>
      </c>
      <c r="D10351" s="11">
        <v>0.0319556728865268</v>
      </c>
      <c r="E10351" s="8">
        <f t="shared" si="1"/>
        <v>0.05304641209</v>
      </c>
      <c r="F10351" s="8"/>
    </row>
    <row r="10352">
      <c r="A10352" s="10">
        <v>44853.25</v>
      </c>
      <c r="B10352" s="11">
        <v>347.51</v>
      </c>
      <c r="C10352" s="11">
        <v>353.51449</v>
      </c>
      <c r="D10352" s="11">
        <v>0.0169851312176766</v>
      </c>
      <c r="E10352" s="8">
        <f t="shared" si="1"/>
        <v>0.05094830873</v>
      </c>
      <c r="F10352" s="8"/>
    </row>
    <row r="10353">
      <c r="A10353" s="10">
        <v>44853.291666666664</v>
      </c>
      <c r="B10353" s="11">
        <v>346.12</v>
      </c>
      <c r="C10353" s="11">
        <v>347.13114</v>
      </c>
      <c r="D10353" s="11">
        <v>0.00291284728877971</v>
      </c>
      <c r="E10353" s="8">
        <f t="shared" si="1"/>
        <v>0.04924559989</v>
      </c>
      <c r="F10353" s="8"/>
    </row>
    <row r="10354">
      <c r="A10354" s="10">
        <v>44853.333333333336</v>
      </c>
      <c r="B10354" s="11">
        <v>344.93</v>
      </c>
      <c r="C10354" s="11">
        <v>342.77334</v>
      </c>
      <c r="D10354" s="11">
        <v>0.00629179620562085</v>
      </c>
      <c r="E10354" s="8">
        <f t="shared" si="1"/>
        <v>0.04884161252</v>
      </c>
      <c r="F10354" s="8"/>
    </row>
    <row r="10355">
      <c r="A10355" s="10">
        <v>44853.375</v>
      </c>
      <c r="B10355" s="11">
        <v>347.43</v>
      </c>
      <c r="C10355" s="11">
        <v>342.25192</v>
      </c>
      <c r="D10355" s="11">
        <v>0.015129440325711</v>
      </c>
      <c r="E10355" s="8">
        <f t="shared" si="1"/>
        <v>0.04910067127</v>
      </c>
      <c r="F10355" s="8"/>
    </row>
    <row r="10356">
      <c r="A10356" s="10">
        <v>44853.416666666664</v>
      </c>
      <c r="B10356" s="11">
        <v>348.58</v>
      </c>
      <c r="C10356" s="11">
        <v>345.98106</v>
      </c>
      <c r="D10356" s="11">
        <v>0.00751179847821719</v>
      </c>
      <c r="E10356" s="8">
        <f t="shared" si="1"/>
        <v>0.04780107345</v>
      </c>
      <c r="F10356" s="8"/>
    </row>
    <row r="10357">
      <c r="A10357" s="10">
        <v>44853.458333333336</v>
      </c>
      <c r="B10357" s="11">
        <v>348.55</v>
      </c>
      <c r="C10357" s="11">
        <v>353.26378</v>
      </c>
      <c r="D10357" s="11">
        <v>0.0133435134504872</v>
      </c>
      <c r="E10357" s="8">
        <f t="shared" si="1"/>
        <v>0.04642588987</v>
      </c>
      <c r="F10357" s="8"/>
    </row>
    <row r="10358">
      <c r="A10358" s="10">
        <v>44853.5</v>
      </c>
      <c r="B10358" s="11">
        <v>357.12</v>
      </c>
      <c r="C10358" s="11">
        <v>360.16767</v>
      </c>
      <c r="D10358" s="11">
        <v>0.00846180891249895</v>
      </c>
      <c r="E10358" s="8">
        <f t="shared" si="1"/>
        <v>0.04442967192</v>
      </c>
      <c r="F10358" s="8"/>
    </row>
    <row r="10359">
      <c r="A10359" s="10">
        <v>44853.541666666664</v>
      </c>
      <c r="B10359" s="11">
        <v>363.32</v>
      </c>
      <c r="C10359" s="11">
        <v>363.69245</v>
      </c>
      <c r="D10359" s="11">
        <v>0.00102407954853067</v>
      </c>
      <c r="E10359" s="8">
        <f t="shared" si="1"/>
        <v>0.04228023424</v>
      </c>
      <c r="F10359" s="8"/>
    </row>
    <row r="10360">
      <c r="A10360" s="10">
        <v>44853.583333333336</v>
      </c>
      <c r="B10360" s="11">
        <v>334.3</v>
      </c>
      <c r="C10360" s="11">
        <v>362.88108</v>
      </c>
      <c r="D10360" s="11">
        <v>0.0787615601232227</v>
      </c>
      <c r="E10360" s="8">
        <f t="shared" si="1"/>
        <v>0.04510545009</v>
      </c>
      <c r="F10360" s="8"/>
    </row>
    <row r="10361">
      <c r="A10361" s="10">
        <v>44853.625</v>
      </c>
      <c r="B10361" s="11">
        <v>291.21</v>
      </c>
      <c r="C10361" s="11">
        <v>360.68291</v>
      </c>
      <c r="D10361" s="11">
        <v>0.192614920401967</v>
      </c>
      <c r="E10361" s="8">
        <f t="shared" si="1"/>
        <v>0.05221019614</v>
      </c>
      <c r="F10361" s="8"/>
    </row>
    <row r="10362">
      <c r="A10362" s="10">
        <v>44853.666666666664</v>
      </c>
      <c r="B10362" s="11">
        <v>281.21</v>
      </c>
      <c r="C10362" s="11">
        <v>358.89121</v>
      </c>
      <c r="D10362" s="11">
        <v>0.216447792076044</v>
      </c>
      <c r="E10362" s="8">
        <f t="shared" si="1"/>
        <v>0.05935156307</v>
      </c>
      <c r="F10362" s="8"/>
    </row>
    <row r="10363">
      <c r="A10363" s="10">
        <v>44853.708333333336</v>
      </c>
      <c r="B10363" s="11">
        <v>271.27</v>
      </c>
      <c r="C10363" s="11">
        <v>358.86946</v>
      </c>
      <c r="D10363" s="11">
        <v>0.244098397227783</v>
      </c>
      <c r="E10363" s="8">
        <f t="shared" si="1"/>
        <v>0.06645052416</v>
      </c>
      <c r="F10363" s="8"/>
    </row>
    <row r="10364">
      <c r="A10364" s="10">
        <v>44853.75</v>
      </c>
      <c r="B10364" s="11">
        <v>267.39</v>
      </c>
      <c r="C10364" s="11">
        <v>359.02051</v>
      </c>
      <c r="D10364" s="11">
        <v>0.255223608255695</v>
      </c>
      <c r="E10364" s="8">
        <f t="shared" si="1"/>
        <v>0.07251946751</v>
      </c>
      <c r="F10364" s="8"/>
    </row>
    <row r="10365">
      <c r="A10365" s="10">
        <v>44853.791666666664</v>
      </c>
      <c r="B10365" s="11">
        <v>270.07</v>
      </c>
      <c r="C10365" s="11">
        <v>358.64088</v>
      </c>
      <c r="D10365" s="11">
        <v>0.24696258831397</v>
      </c>
      <c r="E10365" s="8">
        <f t="shared" si="1"/>
        <v>0.0772989405</v>
      </c>
      <c r="F10365" s="8"/>
    </row>
    <row r="10366">
      <c r="A10366" s="10">
        <v>44853.833333333336</v>
      </c>
      <c r="B10366" s="11">
        <v>273.46</v>
      </c>
      <c r="C10366" s="11">
        <v>358.18931</v>
      </c>
      <c r="D10366" s="11">
        <v>0.236548963451756</v>
      </c>
      <c r="E10366" s="8">
        <f t="shared" si="1"/>
        <v>0.08169619909</v>
      </c>
      <c r="F10366" s="8"/>
    </row>
    <row r="10367">
      <c r="A10367" s="10">
        <v>44853.875</v>
      </c>
      <c r="B10367" s="11">
        <v>276.34</v>
      </c>
      <c r="C10367" s="11">
        <v>359.32413</v>
      </c>
      <c r="D10367" s="11">
        <v>0.230945052312518</v>
      </c>
      <c r="E10367" s="8">
        <f t="shared" si="1"/>
        <v>0.08613761494</v>
      </c>
      <c r="F10367" s="8"/>
    </row>
    <row r="10368">
      <c r="A10368" s="10">
        <v>44853.916666666664</v>
      </c>
      <c r="B10368" s="11">
        <v>282.96</v>
      </c>
      <c r="C10368" s="11">
        <v>361.94318</v>
      </c>
      <c r="D10368" s="11">
        <v>0.218219832184709</v>
      </c>
      <c r="E10368" s="8">
        <f t="shared" si="1"/>
        <v>0.09041942999</v>
      </c>
      <c r="F10368" s="8"/>
    </row>
    <row r="10369">
      <c r="A10369" s="10">
        <v>44853.958333333336</v>
      </c>
      <c r="B10369" s="11">
        <v>304.08</v>
      </c>
      <c r="C10369" s="11">
        <v>365.07554</v>
      </c>
      <c r="D10369" s="11">
        <v>0.167076490525769</v>
      </c>
      <c r="E10369" s="8">
        <f t="shared" si="1"/>
        <v>0.09465581674</v>
      </c>
      <c r="F10369" s="8"/>
    </row>
    <row r="10370">
      <c r="A10370" s="10">
        <v>44851.0</v>
      </c>
      <c r="B10370" s="11">
        <v>298.72</v>
      </c>
      <c r="C10370" s="11">
        <v>319.37269</v>
      </c>
      <c r="D10370" s="11">
        <v>0.0646664246714393</v>
      </c>
      <c r="E10370" s="8">
        <f t="shared" si="1"/>
        <v>0.09695911457</v>
      </c>
      <c r="F10370" s="8"/>
    </row>
    <row r="10371">
      <c r="A10371" s="10">
        <v>44851.041666666664</v>
      </c>
      <c r="B10371" s="11">
        <v>301.56</v>
      </c>
      <c r="C10371" s="11">
        <v>325.22464</v>
      </c>
      <c r="D10371" s="11">
        <v>0.0727639824584017</v>
      </c>
      <c r="E10371" s="8">
        <f t="shared" si="1"/>
        <v>0.09952151373</v>
      </c>
      <c r="F10371" s="8"/>
    </row>
    <row r="10372">
      <c r="A10372" s="10">
        <v>44851.083333333336</v>
      </c>
      <c r="B10372" s="11">
        <v>305.57</v>
      </c>
      <c r="C10372" s="11">
        <v>326.50604</v>
      </c>
      <c r="D10372" s="11">
        <v>0.0641214477992504</v>
      </c>
      <c r="E10372" s="8">
        <f t="shared" si="1"/>
        <v>0.1018559395</v>
      </c>
      <c r="F10372" s="8"/>
    </row>
    <row r="10373">
      <c r="A10373" s="10">
        <v>44851.125</v>
      </c>
      <c r="B10373" s="11">
        <v>308.73</v>
      </c>
      <c r="C10373" s="11">
        <v>321.9017</v>
      </c>
      <c r="D10373" s="11">
        <v>0.0409183921675467</v>
      </c>
      <c r="E10373" s="8">
        <f t="shared" si="1"/>
        <v>0.1028714622</v>
      </c>
      <c r="F10373" s="8"/>
    </row>
    <row r="10374">
      <c r="A10374" s="10">
        <v>44851.166666666664</v>
      </c>
      <c r="B10374" s="11">
        <v>301.6</v>
      </c>
      <c r="C10374" s="11">
        <v>315.24787</v>
      </c>
      <c r="D10374" s="11">
        <v>0.0432925050373852</v>
      </c>
      <c r="E10374" s="8">
        <f t="shared" si="1"/>
        <v>0.1031782519</v>
      </c>
      <c r="F10374" s="8"/>
    </row>
    <row r="10375">
      <c r="A10375" s="10">
        <v>44851.208333333336</v>
      </c>
      <c r="B10375" s="11">
        <v>289.45</v>
      </c>
      <c r="C10375" s="11">
        <v>309.60928</v>
      </c>
      <c r="D10375" s="11">
        <v>0.0651120018107985</v>
      </c>
      <c r="E10375" s="8">
        <f t="shared" si="1"/>
        <v>0.1045597656</v>
      </c>
      <c r="F10375" s="8"/>
    </row>
    <row r="10376">
      <c r="A10376" s="10">
        <v>44851.25</v>
      </c>
      <c r="B10376" s="11">
        <v>284.09</v>
      </c>
      <c r="C10376" s="11">
        <v>305.76198</v>
      </c>
      <c r="D10376" s="11">
        <v>0.0708785964821395</v>
      </c>
      <c r="E10376" s="8">
        <f t="shared" si="1"/>
        <v>0.1068053266</v>
      </c>
      <c r="F10376" s="8"/>
    </row>
    <row r="10377">
      <c r="A10377" s="10">
        <v>44851.291666666664</v>
      </c>
      <c r="B10377" s="11">
        <v>286.0</v>
      </c>
      <c r="C10377" s="11">
        <v>302.61094</v>
      </c>
      <c r="D10377" s="11">
        <v>0.0548920670217673</v>
      </c>
      <c r="E10377" s="8">
        <f t="shared" si="1"/>
        <v>0.1089711275</v>
      </c>
      <c r="F10377" s="8"/>
    </row>
    <row r="10378">
      <c r="A10378" s="10">
        <v>44851.333333333336</v>
      </c>
      <c r="B10378" s="11">
        <v>289.9</v>
      </c>
      <c r="C10378" s="11">
        <v>300.87937</v>
      </c>
      <c r="D10378" s="11">
        <v>0.0364909365504189</v>
      </c>
      <c r="E10378" s="8">
        <f t="shared" si="1"/>
        <v>0.110229425</v>
      </c>
      <c r="F10378" s="8"/>
    </row>
    <row r="10379">
      <c r="A10379" s="10">
        <v>44851.375</v>
      </c>
      <c r="B10379" s="11">
        <v>290.92</v>
      </c>
      <c r="C10379" s="11">
        <v>301.37422</v>
      </c>
      <c r="D10379" s="11">
        <v>0.0346885012261498</v>
      </c>
      <c r="E10379" s="8">
        <f t="shared" si="1"/>
        <v>0.1110443859</v>
      </c>
      <c r="F10379" s="8"/>
    </row>
    <row r="10380">
      <c r="A10380" s="10">
        <v>44851.416666666664</v>
      </c>
      <c r="B10380" s="11">
        <v>278.93</v>
      </c>
      <c r="C10380" s="11">
        <v>303.69913</v>
      </c>
      <c r="D10380" s="11">
        <v>0.0815581197088052</v>
      </c>
      <c r="E10380" s="8">
        <f t="shared" si="1"/>
        <v>0.1141296492</v>
      </c>
      <c r="F10380" s="8"/>
    </row>
    <row r="10381">
      <c r="A10381" s="10">
        <v>44851.458333333336</v>
      </c>
      <c r="B10381" s="11">
        <v>279.85</v>
      </c>
      <c r="C10381" s="11">
        <v>307.9876</v>
      </c>
      <c r="D10381" s="11">
        <v>0.0913595222664807</v>
      </c>
      <c r="E10381" s="8">
        <f t="shared" si="1"/>
        <v>0.1173803163</v>
      </c>
      <c r="F10381" s="8"/>
    </row>
    <row r="10382">
      <c r="A10382" s="10">
        <v>44851.5</v>
      </c>
      <c r="B10382" s="11">
        <v>294.29</v>
      </c>
      <c r="C10382" s="11">
        <v>312.25211</v>
      </c>
      <c r="D10382" s="11">
        <v>0.0575243831018467</v>
      </c>
      <c r="E10382" s="8">
        <f t="shared" si="1"/>
        <v>0.1194245902</v>
      </c>
      <c r="F10382" s="8"/>
    </row>
    <row r="10383">
      <c r="A10383" s="10">
        <v>44851.541666666664</v>
      </c>
      <c r="B10383" s="11">
        <v>311.06</v>
      </c>
      <c r="C10383" s="11">
        <v>314.89524</v>
      </c>
      <c r="D10383" s="11">
        <v>0.012179415605012</v>
      </c>
      <c r="E10383" s="8">
        <f t="shared" si="1"/>
        <v>0.1198893959</v>
      </c>
      <c r="F10383" s="8"/>
    </row>
    <row r="10384">
      <c r="A10384" s="10">
        <v>44851.583333333336</v>
      </c>
      <c r="B10384" s="11">
        <v>313.66</v>
      </c>
      <c r="C10384" s="11">
        <v>314.55024</v>
      </c>
      <c r="D10384" s="11">
        <v>0.00283019971626773</v>
      </c>
      <c r="E10384" s="8">
        <f t="shared" si="1"/>
        <v>0.1167255892</v>
      </c>
      <c r="F10384" s="8"/>
    </row>
    <row r="10385">
      <c r="A10385" s="10">
        <v>44851.625</v>
      </c>
      <c r="B10385" s="11">
        <v>313.72</v>
      </c>
      <c r="C10385" s="11">
        <v>313.3009</v>
      </c>
      <c r="D10385" s="11">
        <v>0.00133769165680664</v>
      </c>
      <c r="E10385" s="8">
        <f t="shared" si="1"/>
        <v>0.1087557047</v>
      </c>
      <c r="F10385" s="8"/>
    </row>
    <row r="10386">
      <c r="A10386" s="10">
        <v>44851.666666666664</v>
      </c>
      <c r="B10386" s="11">
        <v>301.36</v>
      </c>
      <c r="C10386" s="11">
        <v>311.98913</v>
      </c>
      <c r="D10386" s="11">
        <v>0.0340689113111087</v>
      </c>
      <c r="E10386" s="8">
        <f t="shared" si="1"/>
        <v>0.1011565846</v>
      </c>
      <c r="F10386" s="8"/>
    </row>
    <row r="10387">
      <c r="A10387" s="10">
        <v>44851.708333333336</v>
      </c>
      <c r="B10387" s="11">
        <v>291.2</v>
      </c>
      <c r="C10387" s="11">
        <v>311.78914</v>
      </c>
      <c r="D10387" s="11">
        <v>0.0660354622999376</v>
      </c>
      <c r="E10387" s="8">
        <f t="shared" si="1"/>
        <v>0.09373729566</v>
      </c>
      <c r="F10387" s="8"/>
    </row>
    <row r="10388">
      <c r="A10388" s="10">
        <v>44851.75</v>
      </c>
      <c r="B10388" s="11">
        <v>284.98</v>
      </c>
      <c r="C10388" s="11">
        <v>311.41196</v>
      </c>
      <c r="D10388" s="11">
        <v>0.0848777933898235</v>
      </c>
      <c r="E10388" s="8">
        <f t="shared" si="1"/>
        <v>0.08663955338</v>
      </c>
      <c r="F10388" s="8"/>
    </row>
    <row r="10389">
      <c r="A10389" s="10">
        <v>44851.791666666664</v>
      </c>
      <c r="B10389" s="11">
        <v>280.42</v>
      </c>
      <c r="C10389" s="11">
        <v>311.16956</v>
      </c>
      <c r="D10389" s="11">
        <v>0.098819306104363</v>
      </c>
      <c r="E10389" s="8">
        <f t="shared" si="1"/>
        <v>0.08046691662</v>
      </c>
      <c r="F10389" s="8"/>
    </row>
    <row r="10390">
      <c r="A10390" s="10">
        <v>44851.833333333336</v>
      </c>
      <c r="B10390" s="11">
        <v>280.51</v>
      </c>
      <c r="C10390" s="11">
        <v>311.32914</v>
      </c>
      <c r="D10390" s="11">
        <v>0.0989921470248496</v>
      </c>
      <c r="E10390" s="8">
        <f t="shared" si="1"/>
        <v>0.0747353826</v>
      </c>
      <c r="F10390" s="8"/>
    </row>
    <row r="10391">
      <c r="A10391" s="10">
        <v>44851.875</v>
      </c>
      <c r="B10391" s="11">
        <v>274.36</v>
      </c>
      <c r="C10391" s="11">
        <v>313.0246</v>
      </c>
      <c r="D10391" s="11">
        <v>0.123519365570629</v>
      </c>
      <c r="E10391" s="8">
        <f t="shared" si="1"/>
        <v>0.07025931232</v>
      </c>
      <c r="F10391" s="8"/>
    </row>
    <row r="10392">
      <c r="A10392" s="10">
        <v>44851.916666666664</v>
      </c>
      <c r="B10392" s="11">
        <v>276.15</v>
      </c>
      <c r="C10392" s="11">
        <v>316.37805</v>
      </c>
      <c r="D10392" s="11">
        <v>0.12715183622884</v>
      </c>
      <c r="E10392" s="8">
        <f t="shared" si="1"/>
        <v>0.06646481249</v>
      </c>
      <c r="F10392" s="8"/>
    </row>
    <row r="10393">
      <c r="A10393" s="10">
        <v>44851.958333333336</v>
      </c>
      <c r="B10393" s="11">
        <v>288.3</v>
      </c>
      <c r="C10393" s="11">
        <v>320.66556</v>
      </c>
      <c r="D10393" s="11">
        <v>0.100932448124457</v>
      </c>
      <c r="E10393" s="8">
        <f t="shared" si="1"/>
        <v>0.06370881072</v>
      </c>
      <c r="F10393" s="8"/>
    </row>
    <row r="10394">
      <c r="A10394" s="10">
        <v>44852.0</v>
      </c>
      <c r="B10394" s="11">
        <v>328.21</v>
      </c>
      <c r="C10394" s="11">
        <v>353.18676</v>
      </c>
      <c r="D10394" s="11">
        <v>0.0707182794734434</v>
      </c>
      <c r="E10394" s="8">
        <f t="shared" si="1"/>
        <v>0.06396097134</v>
      </c>
      <c r="F10394" s="8"/>
    </row>
    <row r="10395">
      <c r="A10395" s="10">
        <v>44852.041666666664</v>
      </c>
      <c r="B10395" s="11">
        <v>346.83</v>
      </c>
      <c r="C10395" s="11">
        <v>353.9159</v>
      </c>
      <c r="D10395" s="11">
        <v>0.0200214231686116</v>
      </c>
      <c r="E10395" s="8">
        <f t="shared" si="1"/>
        <v>0.0617633647</v>
      </c>
      <c r="F10395" s="8"/>
    </row>
    <row r="10396">
      <c r="A10396" s="10">
        <v>44852.083333333336</v>
      </c>
      <c r="B10396" s="11">
        <v>340.23</v>
      </c>
      <c r="C10396" s="11">
        <v>350.17601</v>
      </c>
      <c r="D10396" s="11">
        <v>0.0284028880219407</v>
      </c>
      <c r="E10396" s="8">
        <f t="shared" si="1"/>
        <v>0.06027509138</v>
      </c>
      <c r="F10396" s="8"/>
    </row>
    <row r="10397">
      <c r="A10397" s="10">
        <v>44852.125</v>
      </c>
      <c r="B10397" s="11">
        <v>332.91</v>
      </c>
      <c r="C10397" s="11">
        <v>341.59342</v>
      </c>
      <c r="D10397" s="11">
        <v>0.0254203374292161</v>
      </c>
      <c r="E10397" s="8">
        <f t="shared" si="1"/>
        <v>0.0596293391</v>
      </c>
      <c r="F10397" s="8"/>
    </row>
    <row r="10398">
      <c r="A10398" s="10">
        <v>44852.166666666664</v>
      </c>
      <c r="B10398" s="11">
        <v>319.79</v>
      </c>
      <c r="C10398" s="11">
        <v>331.60505</v>
      </c>
      <c r="D10398" s="11">
        <v>0.0356298856124175</v>
      </c>
      <c r="E10398" s="8">
        <f t="shared" si="1"/>
        <v>0.05931006329</v>
      </c>
      <c r="F10398" s="8"/>
    </row>
    <row r="10399">
      <c r="A10399" s="10">
        <v>44852.208333333336</v>
      </c>
      <c r="B10399" s="11">
        <v>318.05</v>
      </c>
      <c r="C10399" s="11">
        <v>322.61333</v>
      </c>
      <c r="D10399" s="11">
        <v>0.014144889797331</v>
      </c>
      <c r="E10399" s="8">
        <f t="shared" si="1"/>
        <v>0.05718643362</v>
      </c>
      <c r="F10399" s="8"/>
    </row>
    <row r="10400">
      <c r="A10400" s="10">
        <v>44852.25</v>
      </c>
      <c r="B10400" s="11">
        <v>312.93</v>
      </c>
      <c r="C10400" s="11">
        <v>315.66855</v>
      </c>
      <c r="D10400" s="11">
        <v>0.00867539702640625</v>
      </c>
      <c r="E10400" s="8">
        <f t="shared" si="1"/>
        <v>0.05459463364</v>
      </c>
      <c r="F10400" s="8"/>
    </row>
    <row r="10401">
      <c r="A10401" s="10">
        <v>44852.291666666664</v>
      </c>
      <c r="B10401" s="11">
        <v>314.0</v>
      </c>
      <c r="C10401" s="11">
        <v>310.168</v>
      </c>
      <c r="D10401" s="11">
        <v>0.0123545949291996</v>
      </c>
      <c r="E10401" s="8">
        <f t="shared" si="1"/>
        <v>0.05282223897</v>
      </c>
      <c r="F10401" s="8"/>
    </row>
    <row r="10402">
      <c r="A10402" s="10">
        <v>44852.333333333336</v>
      </c>
      <c r="B10402" s="11">
        <v>317.7</v>
      </c>
      <c r="C10402" s="11">
        <v>306.50679</v>
      </c>
      <c r="D10402" s="11">
        <v>0.036518636340813</v>
      </c>
      <c r="E10402" s="8">
        <f t="shared" si="1"/>
        <v>0.05282339313</v>
      </c>
      <c r="F10402" s="8"/>
    </row>
    <row r="10403">
      <c r="A10403" s="10">
        <v>44852.375</v>
      </c>
      <c r="B10403" s="11">
        <v>322.93</v>
      </c>
      <c r="C10403" s="11">
        <v>305.03151</v>
      </c>
      <c r="D10403" s="11">
        <v>0.0586775117101835</v>
      </c>
      <c r="E10403" s="8">
        <f t="shared" si="1"/>
        <v>0.05382293523</v>
      </c>
      <c r="F10403" s="8"/>
    </row>
    <row r="10404">
      <c r="A10404" s="10">
        <v>44852.416666666664</v>
      </c>
      <c r="B10404" s="11">
        <v>332.91</v>
      </c>
      <c r="C10404" s="11">
        <v>305.83709</v>
      </c>
      <c r="D10404" s="11">
        <v>0.0885206892336048</v>
      </c>
      <c r="E10404" s="8">
        <f t="shared" si="1"/>
        <v>0.0541130423</v>
      </c>
      <c r="F10404" s="8"/>
    </row>
    <row r="10405">
      <c r="A10405" s="10">
        <v>44852.458333333336</v>
      </c>
      <c r="B10405" s="11">
        <v>339.39</v>
      </c>
      <c r="C10405" s="11">
        <v>309.29919</v>
      </c>
      <c r="D10405" s="11">
        <v>0.0972870637003607</v>
      </c>
      <c r="E10405" s="8">
        <f t="shared" si="1"/>
        <v>0.05436002319</v>
      </c>
      <c r="F10405" s="8"/>
    </row>
    <row r="10406">
      <c r="A10406" s="10">
        <v>44852.5</v>
      </c>
      <c r="B10406" s="11">
        <v>347.38</v>
      </c>
      <c r="C10406" s="11">
        <v>313.28265</v>
      </c>
      <c r="D10406" s="11">
        <v>0.108838935063911</v>
      </c>
      <c r="E10406" s="8">
        <f t="shared" si="1"/>
        <v>0.05649812952</v>
      </c>
      <c r="F10406" s="8"/>
    </row>
    <row r="10407">
      <c r="A10407" s="10">
        <v>44852.541666666664</v>
      </c>
      <c r="B10407" s="11">
        <v>349.37</v>
      </c>
      <c r="C10407" s="11">
        <v>315.81665</v>
      </c>
      <c r="D10407" s="11">
        <v>0.106243131893141</v>
      </c>
      <c r="E10407" s="8">
        <f t="shared" si="1"/>
        <v>0.06041745103</v>
      </c>
      <c r="F10407" s="8"/>
    </row>
    <row r="10408">
      <c r="A10408" s="10">
        <v>44852.583333333336</v>
      </c>
      <c r="B10408" s="11">
        <v>336.04</v>
      </c>
      <c r="C10408" s="11">
        <v>315.91954</v>
      </c>
      <c r="D10408" s="11">
        <v>0.0636885581689566</v>
      </c>
      <c r="E10408" s="8">
        <f t="shared" si="1"/>
        <v>0.06295321597</v>
      </c>
      <c r="F10408" s="8"/>
    </row>
    <row r="10409">
      <c r="A10409" s="10">
        <v>44852.625</v>
      </c>
      <c r="B10409" s="11">
        <v>325.84</v>
      </c>
      <c r="C10409" s="11">
        <v>316.50872</v>
      </c>
      <c r="D10409" s="11">
        <v>0.0294819049535191</v>
      </c>
      <c r="E10409" s="8">
        <f t="shared" si="1"/>
        <v>0.06412589152</v>
      </c>
      <c r="F10409" s="8"/>
    </row>
    <row r="10410">
      <c r="A10410" s="10">
        <v>44852.666666666664</v>
      </c>
      <c r="B10410" s="11">
        <v>319.68</v>
      </c>
      <c r="C10410" s="11">
        <v>318.17543</v>
      </c>
      <c r="D10410" s="11">
        <v>0.00472874351108758</v>
      </c>
      <c r="E10410" s="8">
        <f t="shared" si="1"/>
        <v>0.06290338453</v>
      </c>
      <c r="F10410" s="8"/>
    </row>
    <row r="10411">
      <c r="A10411" s="10">
        <v>44852.708333333336</v>
      </c>
      <c r="B10411" s="11">
        <v>313.24</v>
      </c>
      <c r="C10411" s="11">
        <v>322.26046</v>
      </c>
      <c r="D10411" s="11">
        <v>0.027991209346626</v>
      </c>
      <c r="E10411" s="8">
        <f t="shared" si="1"/>
        <v>0.06131820733</v>
      </c>
      <c r="F10411" s="8"/>
    </row>
    <row r="10412">
      <c r="A10412" s="10">
        <v>44852.75</v>
      </c>
      <c r="B10412" s="11">
        <v>304.62</v>
      </c>
      <c r="C10412" s="11">
        <v>327.32105</v>
      </c>
      <c r="D10412" s="11">
        <v>0.0693540791220118</v>
      </c>
      <c r="E10412" s="8">
        <f t="shared" si="1"/>
        <v>0.0606713859</v>
      </c>
      <c r="F10412" s="8"/>
    </row>
    <row r="10413">
      <c r="A10413" s="10">
        <v>44852.791666666664</v>
      </c>
      <c r="B10413" s="11">
        <v>300.29</v>
      </c>
      <c r="C10413" s="11">
        <v>332.44687</v>
      </c>
      <c r="D10413" s="11">
        <v>0.0967278470692173</v>
      </c>
      <c r="E10413" s="8">
        <f t="shared" si="1"/>
        <v>0.06058424177</v>
      </c>
      <c r="F10413" s="8"/>
    </row>
    <row r="10414">
      <c r="A10414" s="10">
        <v>44852.833333333336</v>
      </c>
      <c r="B10414" s="11">
        <v>303.65</v>
      </c>
      <c r="C10414" s="11">
        <v>336.82001</v>
      </c>
      <c r="D10414" s="11">
        <v>0.0984799270090872</v>
      </c>
      <c r="E10414" s="8">
        <f t="shared" si="1"/>
        <v>0.06056289927</v>
      </c>
      <c r="F10414" s="8"/>
    </row>
    <row r="10415">
      <c r="A10415" s="10">
        <v>44852.875</v>
      </c>
      <c r="B10415" s="11">
        <v>309.08</v>
      </c>
      <c r="C10415" s="11">
        <v>341.08079</v>
      </c>
      <c r="D10415" s="11">
        <v>0.0938217306228239</v>
      </c>
      <c r="E10415" s="8">
        <f t="shared" si="1"/>
        <v>0.05932549781</v>
      </c>
      <c r="F10415" s="8"/>
    </row>
    <row r="10416">
      <c r="A10416" s="10">
        <v>44852.916666666664</v>
      </c>
      <c r="B10416" s="11">
        <v>315.47</v>
      </c>
      <c r="C10416" s="11">
        <v>345.37064</v>
      </c>
      <c r="D10416" s="11">
        <v>0.0865755120354178</v>
      </c>
      <c r="E10416" s="8">
        <f t="shared" si="1"/>
        <v>0.05763481764</v>
      </c>
      <c r="F10416" s="8"/>
    </row>
    <row r="10417">
      <c r="A10417" s="10">
        <v>44852.958333333336</v>
      </c>
      <c r="B10417" s="11">
        <v>336.25</v>
      </c>
      <c r="C10417" s="11">
        <v>349.00847</v>
      </c>
      <c r="D10417" s="11">
        <v>0.0365563334322516</v>
      </c>
      <c r="E10417" s="8">
        <f t="shared" si="1"/>
        <v>0.05495247953</v>
      </c>
      <c r="F10417" s="8"/>
    </row>
    <row r="10418">
      <c r="A10418" s="10">
        <v>44853.0</v>
      </c>
      <c r="B10418" s="11">
        <v>384.77</v>
      </c>
      <c r="C10418" s="11">
        <v>385.21567</v>
      </c>
      <c r="D10418" s="11">
        <v>0.00115693632089267</v>
      </c>
      <c r="E10418" s="8">
        <f t="shared" si="1"/>
        <v>0.05205409023</v>
      </c>
      <c r="F10418" s="8"/>
    </row>
    <row r="10419">
      <c r="A10419" s="10">
        <v>44853.041666666664</v>
      </c>
      <c r="B10419" s="11">
        <v>394.08</v>
      </c>
      <c r="C10419" s="11">
        <v>386.86502</v>
      </c>
      <c r="D10419" s="11">
        <v>0.0186498639758124</v>
      </c>
      <c r="E10419" s="8">
        <f t="shared" si="1"/>
        <v>0.05199694193</v>
      </c>
      <c r="F10419" s="8"/>
    </row>
    <row r="10420">
      <c r="A10420" s="10">
        <v>44853.083333333336</v>
      </c>
      <c r="B10420" s="11">
        <v>383.27</v>
      </c>
      <c r="C10420" s="11">
        <v>384.1864</v>
      </c>
      <c r="D10420" s="11">
        <v>0.00238530046873083</v>
      </c>
      <c r="E10420" s="8">
        <f t="shared" si="1"/>
        <v>0.05091287578</v>
      </c>
      <c r="F10420" s="8"/>
    </row>
    <row r="10421">
      <c r="A10421" s="10">
        <v>44853.125</v>
      </c>
      <c r="B10421" s="11">
        <v>372.28</v>
      </c>
      <c r="C10421" s="11">
        <v>377.27216</v>
      </c>
      <c r="D10421" s="11">
        <v>0.0132322512215054</v>
      </c>
      <c r="E10421" s="8">
        <f t="shared" si="1"/>
        <v>0.05040503886</v>
      </c>
      <c r="F10421" s="8"/>
    </row>
    <row r="10422">
      <c r="A10422" s="10">
        <v>44853.166666666664</v>
      </c>
      <c r="B10422" s="11">
        <v>355.7</v>
      </c>
      <c r="C10422" s="11">
        <v>368.87903</v>
      </c>
      <c r="D10422" s="11">
        <v>0.0357272409873773</v>
      </c>
      <c r="E10422" s="8">
        <f t="shared" si="1"/>
        <v>0.05040909533</v>
      </c>
      <c r="F10422" s="8"/>
    </row>
    <row r="10423">
      <c r="A10423" s="10">
        <v>44853.208333333336</v>
      </c>
      <c r="B10423" s="11">
        <v>348.91</v>
      </c>
      <c r="C10423" s="11">
        <v>361.48837</v>
      </c>
      <c r="D10423" s="11">
        <v>0.0347960572009549</v>
      </c>
      <c r="E10423" s="8">
        <f t="shared" si="1"/>
        <v>0.05126956064</v>
      </c>
      <c r="F10423" s="8"/>
    </row>
    <row r="10424">
      <c r="A10424" s="10">
        <v>44853.25</v>
      </c>
      <c r="B10424" s="11">
        <v>347.51</v>
      </c>
      <c r="C10424" s="11">
        <v>355.18115</v>
      </c>
      <c r="D10424" s="11">
        <v>0.0215978522508866</v>
      </c>
      <c r="E10424" s="8">
        <f t="shared" si="1"/>
        <v>0.05180799627</v>
      </c>
      <c r="F10424" s="8"/>
    </row>
    <row r="10425">
      <c r="A10425" s="10">
        <v>44853.291666666664</v>
      </c>
      <c r="B10425" s="11">
        <v>346.12</v>
      </c>
      <c r="C10425" s="11">
        <v>348.70835</v>
      </c>
      <c r="D10425" s="11">
        <v>0.0074226785793916</v>
      </c>
      <c r="E10425" s="8">
        <f t="shared" si="1"/>
        <v>0.05160249976</v>
      </c>
      <c r="F10425" s="8"/>
    </row>
    <row r="10426">
      <c r="A10426" s="10">
        <v>44853.333333333336</v>
      </c>
      <c r="B10426" s="11">
        <v>344.93</v>
      </c>
      <c r="C10426" s="11">
        <v>343.77408</v>
      </c>
      <c r="D10426" s="11">
        <v>0.00336244082159998</v>
      </c>
      <c r="E10426" s="8">
        <f t="shared" si="1"/>
        <v>0.05022099161</v>
      </c>
      <c r="F10426" s="8"/>
    </row>
    <row r="10427">
      <c r="A10427" s="10">
        <v>44853.375</v>
      </c>
      <c r="B10427" s="11">
        <v>347.43</v>
      </c>
      <c r="C10427" s="11">
        <v>342.58105</v>
      </c>
      <c r="D10427" s="11">
        <v>0.014154168772616</v>
      </c>
      <c r="E10427" s="8">
        <f t="shared" si="1"/>
        <v>0.04836585232</v>
      </c>
      <c r="F10427" s="8"/>
    </row>
    <row r="10428">
      <c r="A10428" s="10">
        <v>44853.416666666664</v>
      </c>
      <c r="B10428" s="11">
        <v>348.58</v>
      </c>
      <c r="C10428" s="11">
        <v>345.60909</v>
      </c>
      <c r="D10428" s="11">
        <v>0.00859615700501397</v>
      </c>
      <c r="E10428" s="8">
        <f t="shared" si="1"/>
        <v>0.04503566348</v>
      </c>
      <c r="F10428" s="8"/>
    </row>
    <row r="10429">
      <c r="A10429" s="10">
        <v>44853.458333333336</v>
      </c>
      <c r="B10429" s="11">
        <v>348.55</v>
      </c>
      <c r="C10429" s="11">
        <v>352.26178</v>
      </c>
      <c r="D10429" s="11">
        <v>0.0105369932554135</v>
      </c>
      <c r="E10429" s="8">
        <f t="shared" si="1"/>
        <v>0.04142107721</v>
      </c>
      <c r="F10429" s="8"/>
    </row>
    <row r="10430">
      <c r="A10430" s="10">
        <v>44853.5</v>
      </c>
      <c r="B10430" s="11">
        <v>357.12</v>
      </c>
      <c r="C10430" s="11">
        <v>358.63135</v>
      </c>
      <c r="D10430" s="11">
        <v>0.00421421607452888</v>
      </c>
      <c r="E10430" s="8">
        <f t="shared" si="1"/>
        <v>0.03706171392</v>
      </c>
      <c r="F10430" s="8"/>
    </row>
    <row r="10431">
      <c r="A10431" s="10">
        <v>44853.541666666664</v>
      </c>
      <c r="B10431" s="11">
        <v>363.32</v>
      </c>
      <c r="C10431" s="11">
        <v>361.83169</v>
      </c>
      <c r="D10431" s="11">
        <v>0.00411326603261315</v>
      </c>
      <c r="E10431" s="8">
        <f t="shared" si="1"/>
        <v>0.03280630284</v>
      </c>
      <c r="F10431" s="8"/>
    </row>
    <row r="10432">
      <c r="A10432" s="10">
        <v>44853.583333333336</v>
      </c>
      <c r="B10432" s="11">
        <v>334.3</v>
      </c>
      <c r="C10432" s="11">
        <v>360.96523</v>
      </c>
      <c r="D10432" s="11">
        <v>0.0738720180888336</v>
      </c>
      <c r="E10432" s="8">
        <f t="shared" si="1"/>
        <v>0.03323061367</v>
      </c>
      <c r="F10432" s="8"/>
    </row>
    <row r="10433">
      <c r="A10433" s="10">
        <v>44853.625</v>
      </c>
      <c r="B10433" s="11">
        <v>291.21</v>
      </c>
      <c r="C10433" s="11">
        <v>359.00828</v>
      </c>
      <c r="D10433" s="11">
        <v>0.188848792011148</v>
      </c>
      <c r="E10433" s="8">
        <f t="shared" si="1"/>
        <v>0.03987090063</v>
      </c>
      <c r="F10433" s="8"/>
    </row>
    <row r="10434">
      <c r="A10434" s="10">
        <v>44853.666666666664</v>
      </c>
      <c r="B10434" s="11">
        <v>281.21</v>
      </c>
      <c r="C10434" s="11">
        <v>357.50602</v>
      </c>
      <c r="D10434" s="11">
        <v>0.213411846883025</v>
      </c>
      <c r="E10434" s="8">
        <f t="shared" si="1"/>
        <v>0.04856602994</v>
      </c>
      <c r="F10434" s="8"/>
    </row>
    <row r="10435">
      <c r="A10435" s="10">
        <v>44853.708333333336</v>
      </c>
      <c r="B10435" s="11">
        <v>271.27</v>
      </c>
      <c r="C10435" s="11">
        <v>357.40485</v>
      </c>
      <c r="D10435" s="11">
        <v>0.241000786642934</v>
      </c>
      <c r="E10435" s="8">
        <f t="shared" si="1"/>
        <v>0.057441429</v>
      </c>
      <c r="F10435" s="8"/>
    </row>
    <row r="10436">
      <c r="A10436" s="10">
        <v>44853.75</v>
      </c>
      <c r="B10436" s="11">
        <v>267.39</v>
      </c>
      <c r="C10436" s="11">
        <v>356.99067</v>
      </c>
      <c r="D10436" s="11">
        <v>0.250988828363497</v>
      </c>
      <c r="E10436" s="8">
        <f t="shared" si="1"/>
        <v>0.06500954355</v>
      </c>
      <c r="F10436" s="8"/>
    </row>
    <row r="10437">
      <c r="A10437" s="10">
        <v>44853.791666666664</v>
      </c>
      <c r="B10437" s="11">
        <v>270.07</v>
      </c>
      <c r="C10437" s="11">
        <v>355.82557</v>
      </c>
      <c r="D10437" s="11">
        <v>0.241004518028313</v>
      </c>
      <c r="E10437" s="8">
        <f t="shared" si="1"/>
        <v>0.0710210715</v>
      </c>
      <c r="F10437" s="8"/>
    </row>
    <row r="10438">
      <c r="A10438" s="10">
        <v>44853.833333333336</v>
      </c>
      <c r="B10438" s="11">
        <v>273.46</v>
      </c>
      <c r="C10438" s="11">
        <v>354.61789</v>
      </c>
      <c r="D10438" s="11">
        <v>0.228860111936259</v>
      </c>
      <c r="E10438" s="8">
        <f t="shared" si="1"/>
        <v>0.07645357921</v>
      </c>
      <c r="F10438" s="8"/>
    </row>
    <row r="10439">
      <c r="A10439" s="10">
        <v>44853.875</v>
      </c>
      <c r="B10439" s="11">
        <v>276.34</v>
      </c>
      <c r="C10439" s="11">
        <v>355.15126</v>
      </c>
      <c r="D10439" s="11">
        <v>0.221908997310047</v>
      </c>
      <c r="E10439" s="8">
        <f t="shared" si="1"/>
        <v>0.08179054865</v>
      </c>
      <c r="F10439" s="8"/>
    </row>
    <row r="10440">
      <c r="A10440" s="10">
        <v>44853.916666666664</v>
      </c>
      <c r="B10440" s="11">
        <v>282.96</v>
      </c>
      <c r="C10440" s="11">
        <v>357.51411</v>
      </c>
      <c r="D10440" s="11">
        <v>0.208534734475235</v>
      </c>
      <c r="E10440" s="8">
        <f t="shared" si="1"/>
        <v>0.08687218292</v>
      </c>
      <c r="F10440" s="8"/>
    </row>
    <row r="10441">
      <c r="A10441" s="10">
        <v>44853.958333333336</v>
      </c>
      <c r="B10441" s="11">
        <v>304.08</v>
      </c>
      <c r="C10441" s="11">
        <v>360.8025</v>
      </c>
      <c r="D10441" s="11">
        <v>0.157212048142682</v>
      </c>
      <c r="E10441" s="8">
        <f t="shared" si="1"/>
        <v>0.09189950437</v>
      </c>
      <c r="F10441" s="8"/>
    </row>
    <row r="10442">
      <c r="A10442" s="10">
        <v>44854.0</v>
      </c>
      <c r="B10442" s="11">
        <v>369.84</v>
      </c>
      <c r="C10442" s="11">
        <v>390.6319</v>
      </c>
      <c r="D10442" s="11">
        <v>0.0532263238102162</v>
      </c>
      <c r="E10442" s="8">
        <f t="shared" si="1"/>
        <v>0.09406906218</v>
      </c>
      <c r="F10442" s="8"/>
    </row>
    <row r="10443">
      <c r="A10443" s="10">
        <v>44854.041666666664</v>
      </c>
      <c r="B10443" s="11">
        <v>378.65</v>
      </c>
      <c r="C10443" s="11">
        <v>389.76558</v>
      </c>
      <c r="D10443" s="11">
        <v>0.0285186290692985</v>
      </c>
      <c r="E10443" s="8">
        <f t="shared" si="1"/>
        <v>0.09448026073</v>
      </c>
      <c r="F10443" s="8"/>
    </row>
    <row r="10444">
      <c r="A10444" s="10">
        <v>44854.083333333336</v>
      </c>
      <c r="B10444" s="11">
        <v>338.55</v>
      </c>
      <c r="C10444" s="11">
        <v>384.53738</v>
      </c>
      <c r="D10444" s="11">
        <v>0.119591442579652</v>
      </c>
      <c r="E10444" s="8">
        <f t="shared" si="1"/>
        <v>0.09936384998</v>
      </c>
      <c r="F10444" s="8"/>
    </row>
    <row r="10445">
      <c r="A10445" s="10">
        <v>44854.125</v>
      </c>
      <c r="B10445" s="11">
        <v>294.17</v>
      </c>
      <c r="C10445" s="11">
        <v>376.15269</v>
      </c>
      <c r="D10445" s="11">
        <v>0.217950561512666</v>
      </c>
      <c r="E10445" s="8">
        <f t="shared" si="1"/>
        <v>0.1078937796</v>
      </c>
      <c r="F10445" s="8"/>
    </row>
    <row r="10446">
      <c r="A10446" s="10">
        <v>44854.166666666664</v>
      </c>
      <c r="B10446" s="11">
        <v>253.76</v>
      </c>
      <c r="C10446" s="11">
        <v>366.66503</v>
      </c>
      <c r="D10446" s="11">
        <v>0.307924183552492</v>
      </c>
      <c r="E10446" s="8">
        <f t="shared" si="1"/>
        <v>0.1192353188</v>
      </c>
      <c r="F10446" s="8"/>
    </row>
    <row r="10447">
      <c r="A10447" s="10">
        <v>44854.208333333336</v>
      </c>
      <c r="B10447" s="11">
        <v>221.33</v>
      </c>
      <c r="C10447" s="11">
        <v>358.11347</v>
      </c>
      <c r="D10447" s="11">
        <v>0.381955668967157</v>
      </c>
      <c r="E10447" s="8">
        <f t="shared" si="1"/>
        <v>0.1337003027</v>
      </c>
      <c r="F10447" s="8"/>
    </row>
    <row r="10448">
      <c r="A10448" s="10">
        <v>44854.25</v>
      </c>
      <c r="B10448" s="11">
        <v>199.88</v>
      </c>
      <c r="C10448" s="11">
        <v>350.43113</v>
      </c>
      <c r="D10448" s="11">
        <v>0.429616883637021</v>
      </c>
      <c r="E10448" s="8">
        <f t="shared" si="1"/>
        <v>0.1507010956</v>
      </c>
      <c r="F10448" s="8"/>
    </row>
    <row r="10449">
      <c r="A10449" s="10">
        <v>44854.291666666664</v>
      </c>
      <c r="B10449" s="11">
        <v>190.93</v>
      </c>
      <c r="C10449" s="11">
        <v>342.60884</v>
      </c>
      <c r="D10449" s="11">
        <v>0.442717239870401</v>
      </c>
      <c r="E10449" s="8">
        <f t="shared" si="1"/>
        <v>0.168838369</v>
      </c>
      <c r="F10449" s="8"/>
    </row>
    <row r="10450">
      <c r="A10450" s="10">
        <v>44854.333333333336</v>
      </c>
      <c r="B10450" s="11">
        <v>186.1</v>
      </c>
      <c r="C10450" s="11">
        <v>336.67156</v>
      </c>
      <c r="D10450" s="11">
        <v>0.447235757008997</v>
      </c>
      <c r="E10450" s="8">
        <f t="shared" si="1"/>
        <v>0.1873330905</v>
      </c>
      <c r="F10450" s="8"/>
    </row>
    <row r="10451">
      <c r="A10451" s="10">
        <v>44854.375</v>
      </c>
      <c r="B10451" s="11">
        <v>186.28</v>
      </c>
      <c r="C10451" s="11">
        <v>335.32917</v>
      </c>
      <c r="D10451" s="11">
        <v>0.444486144763367</v>
      </c>
      <c r="E10451" s="8">
        <f t="shared" si="1"/>
        <v>0.2052635895</v>
      </c>
      <c r="F10451" s="8"/>
    </row>
    <row r="10452">
      <c r="A10452" s="10">
        <v>44854.416666666664</v>
      </c>
      <c r="B10452" s="11">
        <v>192.07</v>
      </c>
      <c r="C10452" s="11">
        <v>339.56859</v>
      </c>
      <c r="D10452" s="11">
        <v>0.434370534683434</v>
      </c>
      <c r="E10452" s="8">
        <f t="shared" si="1"/>
        <v>0.2230041886</v>
      </c>
      <c r="F10452" s="8"/>
    </row>
    <row r="10453">
      <c r="A10453" s="10">
        <v>44854.458333333336</v>
      </c>
      <c r="B10453" s="11">
        <v>189.28</v>
      </c>
      <c r="C10453" s="11">
        <v>348.31522</v>
      </c>
      <c r="D10453" s="11">
        <v>0.456584182568881</v>
      </c>
      <c r="E10453" s="8">
        <f t="shared" si="1"/>
        <v>0.2415894882</v>
      </c>
      <c r="F10453" s="8"/>
    </row>
    <row r="10454">
      <c r="A10454" s="10">
        <v>44854.5</v>
      </c>
      <c r="B10454" s="11">
        <v>218.19</v>
      </c>
      <c r="C10454" s="11">
        <v>356.85891</v>
      </c>
      <c r="D10454" s="11">
        <v>0.388581890809451</v>
      </c>
      <c r="E10454" s="8">
        <f t="shared" si="1"/>
        <v>0.2576048079</v>
      </c>
      <c r="F10454" s="8"/>
    </row>
    <row r="10455">
      <c r="A10455" s="10">
        <v>44854.541666666664</v>
      </c>
      <c r="B10455" s="11">
        <v>245.99</v>
      </c>
      <c r="C10455" s="11">
        <v>362.23181</v>
      </c>
      <c r="D10455" s="11">
        <v>0.320904478267659</v>
      </c>
      <c r="E10455" s="8">
        <f t="shared" si="1"/>
        <v>0.2708044418</v>
      </c>
      <c r="F10455" s="8"/>
    </row>
    <row r="10456">
      <c r="A10456" s="10">
        <v>44854.583333333336</v>
      </c>
      <c r="B10456" s="11">
        <v>244.22</v>
      </c>
      <c r="C10456" s="11">
        <v>364.23168</v>
      </c>
      <c r="D10456" s="11">
        <v>0.329492700909487</v>
      </c>
      <c r="E10456" s="8">
        <f t="shared" si="1"/>
        <v>0.2814553036</v>
      </c>
      <c r="F10456" s="8"/>
    </row>
    <row r="10457">
      <c r="A10457" s="10">
        <v>44854.625</v>
      </c>
      <c r="B10457" s="11">
        <v>235.77</v>
      </c>
      <c r="C10457" s="11">
        <v>365.57726</v>
      </c>
      <c r="D10457" s="11">
        <v>0.355074765864813</v>
      </c>
      <c r="E10457" s="8">
        <f t="shared" si="1"/>
        <v>0.2883813858</v>
      </c>
      <c r="F10457" s="8"/>
    </row>
    <row r="10458">
      <c r="A10458" s="10">
        <v>44854.666666666664</v>
      </c>
      <c r="B10458" s="11">
        <v>255.52</v>
      </c>
      <c r="C10458" s="11">
        <v>366.71785</v>
      </c>
      <c r="D10458" s="11">
        <v>0.30322453624769</v>
      </c>
      <c r="E10458" s="8">
        <f t="shared" si="1"/>
        <v>0.2921235812</v>
      </c>
      <c r="F10458" s="8"/>
    </row>
    <row r="10459">
      <c r="A10459" s="10">
        <v>44854.708333333336</v>
      </c>
      <c r="B10459" s="11">
        <v>271.05</v>
      </c>
      <c r="C10459" s="11">
        <v>368.09933</v>
      </c>
      <c r="D10459" s="11">
        <v>0.263649841470779</v>
      </c>
      <c r="E10459" s="8">
        <f t="shared" si="1"/>
        <v>0.2930672918</v>
      </c>
      <c r="F10459" s="8"/>
    </row>
    <row r="10460">
      <c r="A10460" s="10">
        <v>44854.75</v>
      </c>
      <c r="B10460" s="11">
        <v>293.5</v>
      </c>
      <c r="C10460" s="11">
        <v>367.94115</v>
      </c>
      <c r="D10460" s="11">
        <v>0.202318088096425</v>
      </c>
      <c r="E10460" s="8">
        <f t="shared" si="1"/>
        <v>0.2910393443</v>
      </c>
      <c r="F10460" s="8"/>
    </row>
    <row r="10461">
      <c r="A10461" s="10">
        <v>44854.791666666664</v>
      </c>
      <c r="B10461" s="11">
        <v>309.79</v>
      </c>
      <c r="C10461" s="11">
        <v>365.68578</v>
      </c>
      <c r="D10461" s="11">
        <v>0.152851937529536</v>
      </c>
      <c r="E10461" s="8">
        <f t="shared" si="1"/>
        <v>0.2873663201</v>
      </c>
      <c r="F10461" s="8"/>
    </row>
    <row r="10462">
      <c r="A10462" s="10">
        <v>44854.833333333336</v>
      </c>
      <c r="B10462" s="11">
        <v>312.45</v>
      </c>
      <c r="C10462" s="11">
        <v>362.50522</v>
      </c>
      <c r="D10462" s="11">
        <v>0.13808137714541</v>
      </c>
      <c r="E10462" s="8">
        <f t="shared" si="1"/>
        <v>0.2835838728</v>
      </c>
      <c r="F10462" s="8"/>
    </row>
    <row r="10463">
      <c r="A10463" s="10">
        <v>44854.875</v>
      </c>
      <c r="B10463" s="11">
        <v>311.87</v>
      </c>
      <c r="C10463" s="11">
        <v>360.87017</v>
      </c>
      <c r="D10463" s="11">
        <v>0.135783376054607</v>
      </c>
      <c r="E10463" s="8">
        <f t="shared" si="1"/>
        <v>0.2799953053</v>
      </c>
      <c r="F10463" s="8"/>
    </row>
    <row r="10464">
      <c r="A10464" s="10">
        <v>44854.916666666664</v>
      </c>
      <c r="B10464" s="11">
        <v>314.68</v>
      </c>
      <c r="C10464" s="11">
        <v>361.67384</v>
      </c>
      <c r="D10464" s="11">
        <v>0.129934307662395</v>
      </c>
      <c r="E10464" s="8">
        <f t="shared" si="1"/>
        <v>0.2767202875</v>
      </c>
      <c r="F10464" s="8"/>
    </row>
    <row r="10465">
      <c r="A10465" s="10">
        <v>44854.958333333336</v>
      </c>
      <c r="B10465" s="11">
        <v>331.31</v>
      </c>
      <c r="C10465" s="11">
        <v>364.34513</v>
      </c>
      <c r="D10465" s="11">
        <v>0.090669882152672</v>
      </c>
      <c r="E10465" s="8">
        <f t="shared" si="1"/>
        <v>0.2739476973</v>
      </c>
      <c r="F10465" s="8"/>
    </row>
    <row r="10466">
      <c r="A10466" s="10">
        <v>44852.0</v>
      </c>
      <c r="B10466" s="11">
        <v>328.21</v>
      </c>
      <c r="C10466" s="11">
        <v>319.41981</v>
      </c>
      <c r="D10466" s="11">
        <v>0.0275192387097093</v>
      </c>
      <c r="E10466" s="8">
        <f t="shared" si="1"/>
        <v>0.2728765687</v>
      </c>
      <c r="F10466" s="8"/>
    </row>
    <row r="10467">
      <c r="A10467" s="10">
        <v>44852.041666666664</v>
      </c>
      <c r="B10467" s="11">
        <v>346.83</v>
      </c>
      <c r="C10467" s="11">
        <v>324.46763</v>
      </c>
      <c r="D10467" s="11">
        <v>0.0689201878165781</v>
      </c>
      <c r="E10467" s="8">
        <f t="shared" si="1"/>
        <v>0.274559967</v>
      </c>
      <c r="F10467" s="8"/>
    </row>
    <row r="10468">
      <c r="A10468" s="10">
        <v>44852.083333333336</v>
      </c>
      <c r="B10468" s="11">
        <v>340.23</v>
      </c>
      <c r="C10468" s="11">
        <v>327.82943</v>
      </c>
      <c r="D10468" s="11">
        <v>0.0378262866759705</v>
      </c>
      <c r="E10468" s="8">
        <f t="shared" si="1"/>
        <v>0.2711530855</v>
      </c>
      <c r="F10468" s="8"/>
    </row>
    <row r="10469">
      <c r="A10469" s="10">
        <v>44852.125</v>
      </c>
      <c r="B10469" s="11">
        <v>332.91</v>
      </c>
      <c r="C10469" s="11">
        <v>327.73238</v>
      </c>
      <c r="D10469" s="11">
        <v>0.0157983169072279</v>
      </c>
      <c r="E10469" s="8">
        <f t="shared" si="1"/>
        <v>0.2627300753</v>
      </c>
      <c r="F10469" s="8"/>
    </row>
    <row r="10470">
      <c r="A10470" s="10">
        <v>44852.166666666664</v>
      </c>
      <c r="B10470" s="11">
        <v>319.79</v>
      </c>
      <c r="C10470" s="11">
        <v>324.69678</v>
      </c>
      <c r="D10470" s="11">
        <v>0.0151118837704518</v>
      </c>
      <c r="E10470" s="8">
        <f t="shared" si="1"/>
        <v>0.2505295628</v>
      </c>
      <c r="F10470" s="8"/>
    </row>
    <row r="10471">
      <c r="A10471" s="10">
        <v>44852.208333333336</v>
      </c>
      <c r="B10471" s="11">
        <v>318.05</v>
      </c>
      <c r="C10471" s="11">
        <v>319.881</v>
      </c>
      <c r="D10471" s="11">
        <v>0.00572400361384377</v>
      </c>
      <c r="E10471" s="8">
        <f t="shared" si="1"/>
        <v>0.2348532434</v>
      </c>
      <c r="F10471" s="8"/>
    </row>
    <row r="10472">
      <c r="A10472" s="10">
        <v>44852.25</v>
      </c>
      <c r="B10472" s="11">
        <v>312.93</v>
      </c>
      <c r="C10472" s="11">
        <v>314.26208</v>
      </c>
      <c r="D10472" s="11">
        <v>0.00423875511802129</v>
      </c>
      <c r="E10472" s="8">
        <f t="shared" si="1"/>
        <v>0.2171291547</v>
      </c>
      <c r="F10472" s="8"/>
    </row>
    <row r="10473">
      <c r="A10473" s="10">
        <v>44852.291666666664</v>
      </c>
      <c r="B10473" s="11">
        <v>314.0</v>
      </c>
      <c r="C10473" s="11">
        <v>308.19782</v>
      </c>
      <c r="D10473" s="11">
        <v>0.018826155227185</v>
      </c>
      <c r="E10473" s="8">
        <f t="shared" si="1"/>
        <v>0.1994670262</v>
      </c>
      <c r="F10473" s="8"/>
    </row>
    <row r="10474">
      <c r="A10474" s="10">
        <v>44852.333333333336</v>
      </c>
      <c r="B10474" s="11">
        <v>317.7</v>
      </c>
      <c r="C10474" s="11">
        <v>302.3118</v>
      </c>
      <c r="D10474" s="11">
        <v>0.0509017511059772</v>
      </c>
      <c r="E10474" s="8">
        <f t="shared" si="1"/>
        <v>0.1829531093</v>
      </c>
      <c r="F10474" s="8"/>
    </row>
    <row r="10475">
      <c r="A10475" s="10">
        <v>44852.375</v>
      </c>
      <c r="B10475" s="11">
        <v>322.93</v>
      </c>
      <c r="C10475" s="11">
        <v>297.41125</v>
      </c>
      <c r="D10475" s="11">
        <v>0.0858029075900794</v>
      </c>
      <c r="E10475" s="8">
        <f t="shared" si="1"/>
        <v>0.1680079744</v>
      </c>
      <c r="F10475" s="8"/>
    </row>
    <row r="10476">
      <c r="A10476" s="10">
        <v>44852.416666666664</v>
      </c>
      <c r="B10476" s="11">
        <v>332.91</v>
      </c>
      <c r="C10476" s="11">
        <v>293.98083</v>
      </c>
      <c r="D10476" s="11">
        <v>0.132420777232311</v>
      </c>
      <c r="E10476" s="8">
        <f t="shared" si="1"/>
        <v>0.1554267345</v>
      </c>
      <c r="F10476" s="8"/>
    </row>
    <row r="10477">
      <c r="A10477" s="10">
        <v>44852.458333333336</v>
      </c>
      <c r="B10477" s="11">
        <v>339.39</v>
      </c>
      <c r="C10477" s="11">
        <v>293.64758</v>
      </c>
      <c r="D10477" s="11">
        <v>0.155773189072424</v>
      </c>
      <c r="E10477" s="8">
        <f t="shared" si="1"/>
        <v>0.1428929431</v>
      </c>
      <c r="F10477" s="8"/>
    </row>
    <row r="10478">
      <c r="A10478" s="10">
        <v>44852.5</v>
      </c>
      <c r="B10478" s="11">
        <v>347.38</v>
      </c>
      <c r="C10478" s="11">
        <v>295.85262</v>
      </c>
      <c r="D10478" s="11">
        <v>0.174165704532209</v>
      </c>
      <c r="E10478" s="8">
        <f t="shared" si="1"/>
        <v>0.1339589354</v>
      </c>
      <c r="F10478" s="8"/>
    </row>
    <row r="10479">
      <c r="A10479" s="10">
        <v>44852.541666666664</v>
      </c>
      <c r="B10479" s="11">
        <v>349.37</v>
      </c>
      <c r="C10479" s="11">
        <v>300.23667</v>
      </c>
      <c r="D10479" s="11">
        <v>0.163648664235451</v>
      </c>
      <c r="E10479" s="8">
        <f t="shared" si="1"/>
        <v>0.1274066098</v>
      </c>
      <c r="F10479" s="8"/>
    </row>
    <row r="10480">
      <c r="A10480" s="10">
        <v>44852.583333333336</v>
      </c>
      <c r="B10480" s="11">
        <v>336.04</v>
      </c>
      <c r="C10480" s="11">
        <v>305.52574</v>
      </c>
      <c r="D10480" s="11">
        <v>0.0998745964906264</v>
      </c>
      <c r="E10480" s="8">
        <f t="shared" si="1"/>
        <v>0.1178391888</v>
      </c>
      <c r="F10480" s="8"/>
    </row>
    <row r="10481">
      <c r="A10481" s="10">
        <v>44852.625</v>
      </c>
      <c r="B10481" s="11">
        <v>325.84</v>
      </c>
      <c r="C10481" s="11">
        <v>311.90454</v>
      </c>
      <c r="D10481" s="11">
        <v>0.0446786058324126</v>
      </c>
      <c r="E10481" s="8">
        <f t="shared" si="1"/>
        <v>0.1049060154</v>
      </c>
      <c r="F10481" s="8"/>
    </row>
    <row r="10482">
      <c r="A10482" s="10">
        <v>44852.666666666664</v>
      </c>
      <c r="B10482" s="11">
        <v>319.68</v>
      </c>
      <c r="C10482" s="11">
        <v>317.45064</v>
      </c>
      <c r="D10482" s="11">
        <v>0.00702269807992822</v>
      </c>
      <c r="E10482" s="8">
        <f t="shared" si="1"/>
        <v>0.09256427217</v>
      </c>
      <c r="F10482" s="8"/>
    </row>
    <row r="10483">
      <c r="A10483" s="10">
        <v>44852.708333333336</v>
      </c>
      <c r="B10483" s="11">
        <v>313.24</v>
      </c>
      <c r="C10483" s="11">
        <v>322.20527</v>
      </c>
      <c r="D10483" s="11">
        <v>0.0278247155920198</v>
      </c>
      <c r="E10483" s="8">
        <f t="shared" si="1"/>
        <v>0.08273822526</v>
      </c>
      <c r="F10483" s="8"/>
    </row>
    <row r="10484">
      <c r="A10484" s="10">
        <v>44852.75</v>
      </c>
      <c r="B10484" s="11">
        <v>304.62</v>
      </c>
      <c r="C10484" s="11">
        <v>326.1123</v>
      </c>
      <c r="D10484" s="11">
        <v>0.0659045978946516</v>
      </c>
      <c r="E10484" s="8">
        <f t="shared" si="1"/>
        <v>0.07705432984</v>
      </c>
      <c r="F10484" s="8"/>
    </row>
    <row r="10485">
      <c r="A10485" s="10">
        <v>44852.791666666664</v>
      </c>
      <c r="B10485" s="11">
        <v>300.29</v>
      </c>
      <c r="C10485" s="11">
        <v>330.23993</v>
      </c>
      <c r="D10485" s="11">
        <v>0.0906914254735942</v>
      </c>
      <c r="E10485" s="8">
        <f t="shared" si="1"/>
        <v>0.0744643085</v>
      </c>
      <c r="F10485" s="8"/>
    </row>
    <row r="10486">
      <c r="A10486" s="10">
        <v>44852.833333333336</v>
      </c>
      <c r="B10486" s="11">
        <v>303.65</v>
      </c>
      <c r="C10486" s="11">
        <v>334.35989</v>
      </c>
      <c r="D10486" s="11">
        <v>0.0918468121280935</v>
      </c>
      <c r="E10486" s="8">
        <f t="shared" si="1"/>
        <v>0.07253786829</v>
      </c>
      <c r="F10486" s="8"/>
    </row>
    <row r="10487">
      <c r="A10487" s="10">
        <v>44852.875</v>
      </c>
      <c r="B10487" s="11">
        <v>309.08</v>
      </c>
      <c r="C10487" s="11">
        <v>338.39178</v>
      </c>
      <c r="D10487" s="11">
        <v>0.0866208393123497</v>
      </c>
      <c r="E10487" s="8">
        <f t="shared" si="1"/>
        <v>0.07048942926</v>
      </c>
      <c r="F10487" s="8"/>
    </row>
    <row r="10488">
      <c r="A10488" s="10">
        <v>44852.916666666664</v>
      </c>
      <c r="B10488" s="11">
        <v>315.47</v>
      </c>
      <c r="C10488" s="11">
        <v>341.40063</v>
      </c>
      <c r="D10488" s="11">
        <v>0.0759536676894824</v>
      </c>
      <c r="E10488" s="8">
        <f t="shared" si="1"/>
        <v>0.06824023593</v>
      </c>
      <c r="F10488" s="8"/>
    </row>
    <row r="10489">
      <c r="A10489" s="10">
        <v>44852.958333333336</v>
      </c>
      <c r="B10489" s="11">
        <v>336.25</v>
      </c>
      <c r="C10489" s="11">
        <v>343.16671</v>
      </c>
      <c r="D10489" s="11">
        <v>0.0201555389798737</v>
      </c>
      <c r="E10489" s="8">
        <f t="shared" si="1"/>
        <v>0.0653021383</v>
      </c>
      <c r="F10489" s="8"/>
    </row>
    <row r="10490">
      <c r="A10490" s="10">
        <v>44853.0</v>
      </c>
      <c r="B10490" s="11">
        <v>384.77</v>
      </c>
      <c r="C10490" s="11">
        <v>379.88688</v>
      </c>
      <c r="D10490" s="11">
        <v>0.0128541422646656</v>
      </c>
      <c r="E10490" s="8">
        <f t="shared" si="1"/>
        <v>0.06469109261</v>
      </c>
      <c r="F10490" s="8"/>
    </row>
    <row r="10491">
      <c r="A10491" s="10">
        <v>44853.041666666664</v>
      </c>
      <c r="B10491" s="11">
        <v>394.08</v>
      </c>
      <c r="C10491" s="11">
        <v>381.68179</v>
      </c>
      <c r="D10491" s="11">
        <v>0.0324831058877606</v>
      </c>
      <c r="E10491" s="8">
        <f t="shared" si="1"/>
        <v>0.06317288086</v>
      </c>
      <c r="F10491" s="8"/>
    </row>
    <row r="10492">
      <c r="A10492" s="10">
        <v>44853.083333333336</v>
      </c>
      <c r="B10492" s="11">
        <v>383.27</v>
      </c>
      <c r="C10492" s="11">
        <v>379.03135</v>
      </c>
      <c r="D10492" s="11">
        <v>0.0111828480678445</v>
      </c>
      <c r="E10492" s="8">
        <f t="shared" si="1"/>
        <v>0.06206273759</v>
      </c>
      <c r="F10492" s="8"/>
    </row>
    <row r="10493">
      <c r="A10493" s="10">
        <v>44853.125</v>
      </c>
      <c r="B10493" s="11">
        <v>372.28</v>
      </c>
      <c r="C10493" s="11">
        <v>371.79285</v>
      </c>
      <c r="D10493" s="11">
        <v>0.0013102726424136</v>
      </c>
      <c r="E10493" s="8">
        <f t="shared" si="1"/>
        <v>0.06145906908</v>
      </c>
      <c r="F10493" s="8"/>
    </row>
    <row r="10494">
      <c r="A10494" s="10">
        <v>44853.166666666664</v>
      </c>
      <c r="B10494" s="11">
        <v>355.7</v>
      </c>
      <c r="C10494" s="11">
        <v>362.78293</v>
      </c>
      <c r="D10494" s="11">
        <v>0.0195238789212051</v>
      </c>
      <c r="E10494" s="8">
        <f t="shared" si="1"/>
        <v>0.06164290221</v>
      </c>
      <c r="F10494" s="8"/>
    </row>
    <row r="10495">
      <c r="A10495" s="10">
        <v>44853.208333333336</v>
      </c>
      <c r="B10495" s="11">
        <v>348.91</v>
      </c>
      <c r="C10495" s="11">
        <v>354.68195</v>
      </c>
      <c r="D10495" s="11">
        <v>0.0162735938493626</v>
      </c>
      <c r="E10495" s="8">
        <f t="shared" si="1"/>
        <v>0.06208246847</v>
      </c>
      <c r="F10495" s="8"/>
    </row>
    <row r="10496">
      <c r="A10496" s="10">
        <v>44853.25</v>
      </c>
      <c r="B10496" s="11">
        <v>347.51</v>
      </c>
      <c r="C10496" s="11">
        <v>348.21787</v>
      </c>
      <c r="D10496" s="11">
        <v>0.00203283651123365</v>
      </c>
      <c r="E10496" s="8">
        <f t="shared" si="1"/>
        <v>0.06199055519</v>
      </c>
      <c r="F10496" s="8"/>
    </row>
    <row r="10497">
      <c r="A10497" s="10">
        <v>44853.291666666664</v>
      </c>
      <c r="B10497" s="11">
        <v>346.12</v>
      </c>
      <c r="C10497" s="11">
        <v>342.47442</v>
      </c>
      <c r="D10497" s="11">
        <v>0.0106448242178204</v>
      </c>
      <c r="E10497" s="8">
        <f t="shared" si="1"/>
        <v>0.0616496664</v>
      </c>
      <c r="F10497" s="8"/>
    </row>
    <row r="10498">
      <c r="A10498" s="10">
        <v>44853.333333333336</v>
      </c>
      <c r="B10498" s="11">
        <v>344.93</v>
      </c>
      <c r="C10498" s="11">
        <v>338.7245</v>
      </c>
      <c r="D10498" s="11">
        <v>0.018320198273228</v>
      </c>
      <c r="E10498" s="8">
        <f t="shared" si="1"/>
        <v>0.0602921017</v>
      </c>
      <c r="F10498" s="8"/>
    </row>
    <row r="10499">
      <c r="A10499" s="10">
        <v>44853.375</v>
      </c>
      <c r="B10499" s="11">
        <v>347.43</v>
      </c>
      <c r="C10499" s="11">
        <v>338.41356</v>
      </c>
      <c r="D10499" s="11">
        <v>0.026643258621197</v>
      </c>
      <c r="E10499" s="8">
        <f t="shared" si="1"/>
        <v>0.05782711633</v>
      </c>
      <c r="F10499" s="8"/>
    </row>
    <row r="10500">
      <c r="A10500" s="10">
        <v>44853.416666666664</v>
      </c>
      <c r="B10500" s="11">
        <v>348.58</v>
      </c>
      <c r="C10500" s="11">
        <v>341.89813</v>
      </c>
      <c r="D10500" s="11">
        <v>0.0195434528992598</v>
      </c>
      <c r="E10500" s="8">
        <f t="shared" si="1"/>
        <v>0.05312389448</v>
      </c>
      <c r="F10500" s="8"/>
    </row>
    <row r="10501">
      <c r="A10501" s="10">
        <v>44853.458333333336</v>
      </c>
      <c r="B10501" s="11">
        <v>348.55</v>
      </c>
      <c r="C10501" s="11">
        <v>348.76559</v>
      </c>
      <c r="D10501" s="11">
        <v>6.1815157854295E-4</v>
      </c>
      <c r="E10501" s="8">
        <f t="shared" si="1"/>
        <v>0.04665910125</v>
      </c>
      <c r="F10501" s="8"/>
    </row>
    <row r="10502">
      <c r="A10502" s="10">
        <v>44853.5</v>
      </c>
      <c r="B10502" s="11">
        <v>357.12</v>
      </c>
      <c r="C10502" s="11">
        <v>355.36413</v>
      </c>
      <c r="D10502" s="11">
        <v>0.00494104455618527</v>
      </c>
      <c r="E10502" s="8">
        <f t="shared" si="1"/>
        <v>0.03960807375</v>
      </c>
      <c r="F10502" s="8"/>
    </row>
    <row r="10503">
      <c r="A10503" s="10">
        <v>44853.541666666664</v>
      </c>
      <c r="B10503" s="11">
        <v>363.32</v>
      </c>
      <c r="C10503" s="11">
        <v>358.94197</v>
      </c>
      <c r="D10503" s="11">
        <v>0.0121970412097531</v>
      </c>
      <c r="E10503" s="8">
        <f t="shared" si="1"/>
        <v>0.03329758946</v>
      </c>
      <c r="F10503" s="8"/>
    </row>
    <row r="10504">
      <c r="A10504" s="10">
        <v>44853.583333333336</v>
      </c>
      <c r="B10504" s="11">
        <v>334.3</v>
      </c>
      <c r="C10504" s="11">
        <v>358.56392</v>
      </c>
      <c r="D10504" s="11">
        <v>0.0676697198089534</v>
      </c>
      <c r="E10504" s="8">
        <f t="shared" si="1"/>
        <v>0.0319557196</v>
      </c>
      <c r="F10504" s="8"/>
    </row>
    <row r="10505">
      <c r="A10505" s="10">
        <v>44853.625</v>
      </c>
      <c r="B10505" s="11">
        <v>291.21</v>
      </c>
      <c r="C10505" s="11">
        <v>357.0315</v>
      </c>
      <c r="D10505" s="11">
        <v>0.184357682725473</v>
      </c>
      <c r="E10505" s="8">
        <f t="shared" si="1"/>
        <v>0.03777568113</v>
      </c>
      <c r="F10505" s="8"/>
    </row>
    <row r="10506">
      <c r="A10506" s="10">
        <v>44853.666666666664</v>
      </c>
      <c r="B10506" s="11">
        <v>281.21</v>
      </c>
      <c r="C10506" s="11">
        <v>355.74023</v>
      </c>
      <c r="D10506" s="11">
        <v>0.209507454357917</v>
      </c>
      <c r="E10506" s="8">
        <f t="shared" si="1"/>
        <v>0.04621254598</v>
      </c>
      <c r="F10506" s="8"/>
    </row>
    <row r="10507">
      <c r="A10507" s="10">
        <v>44853.708333333336</v>
      </c>
      <c r="B10507" s="11">
        <v>271.27</v>
      </c>
      <c r="C10507" s="11">
        <v>355.90185</v>
      </c>
      <c r="D10507" s="11">
        <v>0.237795476477573</v>
      </c>
      <c r="E10507" s="8">
        <f t="shared" si="1"/>
        <v>0.05496132768</v>
      </c>
      <c r="F10507" s="8"/>
    </row>
    <row r="10508">
      <c r="A10508" s="10">
        <v>44853.75</v>
      </c>
      <c r="B10508" s="11">
        <v>267.39</v>
      </c>
      <c r="C10508" s="11">
        <v>356.0318</v>
      </c>
      <c r="D10508" s="11">
        <v>0.248971580628471</v>
      </c>
      <c r="E10508" s="8">
        <f t="shared" si="1"/>
        <v>0.06258911863</v>
      </c>
      <c r="F10508" s="8"/>
    </row>
    <row r="10509">
      <c r="A10509" s="10">
        <v>44853.791666666664</v>
      </c>
      <c r="B10509" s="11">
        <v>270.07</v>
      </c>
      <c r="C10509" s="11">
        <v>355.73786</v>
      </c>
      <c r="D10509" s="11">
        <v>0.240817381652883</v>
      </c>
      <c r="E10509" s="8">
        <f t="shared" si="1"/>
        <v>0.0688443668</v>
      </c>
      <c r="F10509" s="8"/>
    </row>
    <row r="10510">
      <c r="A10510" s="10">
        <v>44853.833333333336</v>
      </c>
      <c r="B10510" s="11">
        <v>273.46</v>
      </c>
      <c r="C10510" s="11">
        <v>355.40913</v>
      </c>
      <c r="D10510" s="11">
        <v>0.230576884730001</v>
      </c>
      <c r="E10510" s="8">
        <f t="shared" si="1"/>
        <v>0.07462478649</v>
      </c>
      <c r="F10510" s="8"/>
    </row>
    <row r="10511">
      <c r="A10511" s="10">
        <v>44853.875</v>
      </c>
      <c r="B10511" s="11">
        <v>276.34</v>
      </c>
      <c r="C10511" s="11">
        <v>356.49543</v>
      </c>
      <c r="D10511" s="11">
        <v>0.22484279812507</v>
      </c>
      <c r="E10511" s="8">
        <f t="shared" si="1"/>
        <v>0.08038403478</v>
      </c>
      <c r="F10511" s="8"/>
    </row>
    <row r="10512">
      <c r="A10512" s="10">
        <v>44853.916666666664</v>
      </c>
      <c r="B10512" s="11">
        <v>282.96</v>
      </c>
      <c r="C10512" s="11">
        <v>358.99507</v>
      </c>
      <c r="D10512" s="11">
        <v>0.211799760927079</v>
      </c>
      <c r="E10512" s="8">
        <f t="shared" si="1"/>
        <v>0.08604428866</v>
      </c>
      <c r="F10512" s="8"/>
    </row>
    <row r="10513">
      <c r="A10513" s="10">
        <v>44853.958333333336</v>
      </c>
      <c r="B10513" s="11">
        <v>304.08</v>
      </c>
      <c r="C10513" s="11">
        <v>362.04422</v>
      </c>
      <c r="D10513" s="11">
        <v>0.160102597411995</v>
      </c>
      <c r="E10513" s="8">
        <f t="shared" si="1"/>
        <v>0.0918754161</v>
      </c>
      <c r="F10513" s="8"/>
    </row>
    <row r="10514">
      <c r="A10514" s="10">
        <v>44854.0</v>
      </c>
      <c r="B10514" s="11">
        <v>369.84</v>
      </c>
      <c r="C10514" s="11">
        <v>382.88883</v>
      </c>
      <c r="D10514" s="11">
        <v>0.0340799443013263</v>
      </c>
      <c r="E10514" s="8">
        <f t="shared" si="1"/>
        <v>0.09275982452</v>
      </c>
      <c r="F10514" s="8"/>
    </row>
    <row r="10515">
      <c r="A10515" s="10">
        <v>44854.041666666664</v>
      </c>
      <c r="B10515" s="11">
        <v>378.65</v>
      </c>
      <c r="C10515" s="11">
        <v>380.8247</v>
      </c>
      <c r="D10515" s="11">
        <v>0.00571050144594095</v>
      </c>
      <c r="E10515" s="8">
        <f t="shared" si="1"/>
        <v>0.09164429933</v>
      </c>
      <c r="F10515" s="8"/>
    </row>
    <row r="10516">
      <c r="A10516" s="10">
        <v>44854.083333333336</v>
      </c>
      <c r="B10516" s="11">
        <v>338.55</v>
      </c>
      <c r="C10516" s="11">
        <v>373.36851</v>
      </c>
      <c r="D10516" s="11">
        <v>0.0932550792781105</v>
      </c>
      <c r="E10516" s="8">
        <f t="shared" si="1"/>
        <v>0.09506397563</v>
      </c>
      <c r="F10516" s="8"/>
    </row>
    <row r="10517">
      <c r="A10517" s="10">
        <v>44854.125</v>
      </c>
      <c r="B10517" s="11">
        <v>294.17</v>
      </c>
      <c r="C10517" s="11">
        <v>361.19148</v>
      </c>
      <c r="D10517" s="11">
        <v>0.185556647127999</v>
      </c>
      <c r="E10517" s="8">
        <f t="shared" si="1"/>
        <v>0.1027409079</v>
      </c>
      <c r="F10517" s="8"/>
    </row>
    <row r="10518">
      <c r="A10518" s="10">
        <v>44854.166666666664</v>
      </c>
      <c r="B10518" s="11">
        <v>253.76</v>
      </c>
      <c r="C10518" s="11">
        <v>346.87821</v>
      </c>
      <c r="D10518" s="11">
        <v>0.268446409476109</v>
      </c>
      <c r="E10518" s="8">
        <f t="shared" si="1"/>
        <v>0.11311268</v>
      </c>
      <c r="F10518" s="8"/>
    </row>
    <row r="10519">
      <c r="A10519" s="10">
        <v>44854.208333333336</v>
      </c>
      <c r="B10519" s="11">
        <v>221.33</v>
      </c>
      <c r="C10519" s="11">
        <v>332.81896</v>
      </c>
      <c r="D10519" s="11">
        <v>0.334983800201767</v>
      </c>
      <c r="E10519" s="8">
        <f t="shared" si="1"/>
        <v>0.1263922719</v>
      </c>
      <c r="F10519" s="8"/>
    </row>
    <row r="10520">
      <c r="A10520" s="10">
        <v>44854.25</v>
      </c>
      <c r="B10520" s="11">
        <v>199.88</v>
      </c>
      <c r="C10520" s="11">
        <v>320.50732</v>
      </c>
      <c r="D10520" s="11">
        <v>0.376363697403229</v>
      </c>
      <c r="E10520" s="8">
        <f t="shared" si="1"/>
        <v>0.1419893911</v>
      </c>
      <c r="F10520" s="8"/>
    </row>
    <row r="10521">
      <c r="A10521" s="10">
        <v>44854.291666666664</v>
      </c>
      <c r="B10521" s="11">
        <v>190.93</v>
      </c>
      <c r="C10521" s="11">
        <v>310.22801</v>
      </c>
      <c r="D10521" s="11">
        <v>0.384549448001165</v>
      </c>
      <c r="E10521" s="8">
        <f t="shared" si="1"/>
        <v>0.1575687505</v>
      </c>
      <c r="F10521" s="8"/>
    </row>
    <row r="10522">
      <c r="A10522" s="10">
        <v>44854.333333333336</v>
      </c>
      <c r="B10522" s="11">
        <v>186.1</v>
      </c>
      <c r="C10522" s="11">
        <v>303.40539</v>
      </c>
      <c r="D10522" s="11">
        <v>0.386629222374724</v>
      </c>
      <c r="E10522" s="8">
        <f t="shared" si="1"/>
        <v>0.1729149598</v>
      </c>
      <c r="F10522" s="8"/>
    </row>
    <row r="10523">
      <c r="A10523" s="10">
        <v>44854.375</v>
      </c>
      <c r="B10523" s="11">
        <v>186.28</v>
      </c>
      <c r="C10523" s="11">
        <v>301.7185</v>
      </c>
      <c r="D10523" s="11">
        <v>0.382603320644905</v>
      </c>
      <c r="E10523" s="8">
        <f t="shared" si="1"/>
        <v>0.1877466291</v>
      </c>
      <c r="F10523" s="8"/>
    </row>
    <row r="10524">
      <c r="A10524" s="10">
        <v>44854.416666666664</v>
      </c>
      <c r="B10524" s="11">
        <v>192.07</v>
      </c>
      <c r="C10524" s="11">
        <v>306.31646</v>
      </c>
      <c r="D10524" s="11">
        <v>0.372968726525502</v>
      </c>
      <c r="E10524" s="8">
        <f t="shared" si="1"/>
        <v>0.2024726821</v>
      </c>
      <c r="F10524" s="8"/>
    </row>
    <row r="10525">
      <c r="A10525" s="10">
        <v>44854.458333333336</v>
      </c>
      <c r="B10525" s="11">
        <v>189.28</v>
      </c>
      <c r="C10525" s="11">
        <v>316.3683</v>
      </c>
      <c r="D10525" s="11">
        <v>0.401709969045571</v>
      </c>
      <c r="E10525" s="8">
        <f t="shared" si="1"/>
        <v>0.2191848412</v>
      </c>
      <c r="F10525" s="8"/>
    </row>
    <row r="10526">
      <c r="A10526" s="10">
        <v>44854.5</v>
      </c>
      <c r="B10526" s="11">
        <v>218.19</v>
      </c>
      <c r="C10526" s="11">
        <v>327.37683</v>
      </c>
      <c r="D10526" s="11">
        <v>0.333520334960785</v>
      </c>
      <c r="E10526" s="8">
        <f t="shared" si="1"/>
        <v>0.232875645</v>
      </c>
      <c r="F10526" s="8"/>
    </row>
    <row r="10527">
      <c r="A10527" s="10">
        <v>44854.541666666664</v>
      </c>
      <c r="B10527" s="11">
        <v>245.99</v>
      </c>
      <c r="C10527" s="11">
        <v>335.73695</v>
      </c>
      <c r="D10527" s="11">
        <v>0.267313293934432</v>
      </c>
      <c r="E10527" s="8">
        <f t="shared" si="1"/>
        <v>0.2435054888</v>
      </c>
      <c r="F10527" s="8"/>
    </row>
    <row r="10528">
      <c r="A10528" s="10">
        <v>44854.583333333336</v>
      </c>
      <c r="B10528" s="11">
        <v>244.22</v>
      </c>
      <c r="C10528" s="11">
        <v>340.62109</v>
      </c>
      <c r="D10528" s="11">
        <v>0.283015623019702</v>
      </c>
      <c r="E10528" s="8">
        <f t="shared" si="1"/>
        <v>0.2524782348</v>
      </c>
      <c r="F10528" s="8"/>
    </row>
    <row r="10529">
      <c r="A10529" s="10">
        <v>44854.625</v>
      </c>
      <c r="B10529" s="11">
        <v>235.77</v>
      </c>
      <c r="C10529" s="11">
        <v>344.90103</v>
      </c>
      <c r="D10529" s="11">
        <v>0.316412595230579</v>
      </c>
      <c r="E10529" s="8">
        <f t="shared" si="1"/>
        <v>0.2579805228</v>
      </c>
      <c r="F10529" s="8"/>
    </row>
    <row r="10530">
      <c r="A10530" s="10">
        <v>44854.666666666664</v>
      </c>
      <c r="B10530" s="11">
        <v>255.52</v>
      </c>
      <c r="C10530" s="11">
        <v>348.64457</v>
      </c>
      <c r="D10530" s="11">
        <v>0.267104604554718</v>
      </c>
      <c r="E10530" s="8">
        <f t="shared" si="1"/>
        <v>0.2603804041</v>
      </c>
      <c r="F10530" s="8"/>
    </row>
    <row r="10531">
      <c r="A10531" s="10">
        <v>44854.708333333336</v>
      </c>
      <c r="B10531" s="11">
        <v>271.05</v>
      </c>
      <c r="C10531" s="11">
        <v>352.8381</v>
      </c>
      <c r="D10531" s="11">
        <v>0.231800647379067</v>
      </c>
      <c r="E10531" s="8">
        <f t="shared" si="1"/>
        <v>0.2601306195</v>
      </c>
      <c r="F10531" s="8"/>
    </row>
    <row r="10532">
      <c r="A10532" s="10">
        <v>44854.75</v>
      </c>
      <c r="B10532" s="11">
        <v>293.5</v>
      </c>
      <c r="C10532" s="11">
        <v>355.79369</v>
      </c>
      <c r="D10532" s="11">
        <v>0.175083740242835</v>
      </c>
      <c r="E10532" s="8">
        <f t="shared" si="1"/>
        <v>0.2570519595</v>
      </c>
      <c r="F10532" s="8"/>
    </row>
    <row r="10533">
      <c r="A10533" s="10">
        <v>44854.791666666664</v>
      </c>
      <c r="B10533" s="11">
        <v>309.79</v>
      </c>
      <c r="C10533" s="11">
        <v>356.93858</v>
      </c>
      <c r="D10533" s="11">
        <v>0.132091577211967</v>
      </c>
      <c r="E10533" s="8">
        <f t="shared" si="1"/>
        <v>0.2525217176</v>
      </c>
      <c r="F10533" s="8"/>
    </row>
    <row r="10534">
      <c r="A10534" s="10">
        <v>44854.833333333336</v>
      </c>
      <c r="B10534" s="11">
        <v>312.45</v>
      </c>
      <c r="C10534" s="11">
        <v>357.00413</v>
      </c>
      <c r="D10534" s="11">
        <v>0.124800040828659</v>
      </c>
      <c r="E10534" s="8">
        <f t="shared" si="1"/>
        <v>0.2481143492</v>
      </c>
      <c r="F10534" s="8"/>
    </row>
    <row r="10535">
      <c r="A10535" s="10">
        <v>44854.875</v>
      </c>
      <c r="B10535" s="11">
        <v>311.87</v>
      </c>
      <c r="C10535" s="11">
        <v>358.11668</v>
      </c>
      <c r="D10535" s="11">
        <v>0.129138581313777</v>
      </c>
      <c r="E10535" s="8">
        <f t="shared" si="1"/>
        <v>0.2441266735</v>
      </c>
      <c r="F10535" s="8"/>
    </row>
    <row r="10536">
      <c r="A10536" s="10">
        <v>44854.916666666664</v>
      </c>
      <c r="B10536" s="11">
        <v>314.68</v>
      </c>
      <c r="C10536" s="11">
        <v>361.32281</v>
      </c>
      <c r="D10536" s="11">
        <v>0.129089027066959</v>
      </c>
      <c r="E10536" s="8">
        <f t="shared" si="1"/>
        <v>0.2406803929</v>
      </c>
      <c r="F10536" s="8"/>
    </row>
    <row r="10537">
      <c r="A10537" s="10">
        <v>44854.958333333336</v>
      </c>
      <c r="B10537" s="11">
        <v>331.31</v>
      </c>
      <c r="C10537" s="11">
        <v>365.72011</v>
      </c>
      <c r="D10537" s="11">
        <v>0.0940886460960541</v>
      </c>
      <c r="E10537" s="8">
        <f t="shared" si="1"/>
        <v>0.2379298116</v>
      </c>
      <c r="F10537" s="8"/>
    </row>
    <row r="10538">
      <c r="A10538" s="10">
        <v>44855.0</v>
      </c>
      <c r="B10538" s="11">
        <v>376.06</v>
      </c>
      <c r="C10538" s="11">
        <v>368.18995</v>
      </c>
      <c r="D10538" s="11">
        <v>0.0213749723478329</v>
      </c>
      <c r="E10538" s="8">
        <f t="shared" si="1"/>
        <v>0.2374004377</v>
      </c>
      <c r="F10538" s="8"/>
    </row>
    <row r="10539">
      <c r="A10539" s="10">
        <v>44855.041666666664</v>
      </c>
      <c r="B10539" s="11">
        <v>383.18</v>
      </c>
      <c r="C10539" s="11">
        <v>363.0784</v>
      </c>
      <c r="D10539" s="11">
        <v>0.0553643510602669</v>
      </c>
      <c r="E10539" s="8">
        <f t="shared" si="1"/>
        <v>0.2394693481</v>
      </c>
      <c r="F10539" s="8"/>
    </row>
    <row r="10540">
      <c r="A10540" s="10">
        <v>44855.083333333336</v>
      </c>
      <c r="B10540" s="11">
        <v>367.33</v>
      </c>
      <c r="C10540" s="11">
        <v>349.3245</v>
      </c>
      <c r="D10540" s="11">
        <v>0.0515437651810851</v>
      </c>
      <c r="E10540" s="8">
        <f t="shared" si="1"/>
        <v>0.2377313767</v>
      </c>
      <c r="F10540" s="8"/>
    </row>
    <row r="10541">
      <c r="A10541" s="10">
        <v>44855.125</v>
      </c>
      <c r="B10541" s="11">
        <v>341.15</v>
      </c>
      <c r="C10541" s="11">
        <v>328.26209</v>
      </c>
      <c r="D10541" s="11">
        <v>0.0392610368136021</v>
      </c>
      <c r="E10541" s="8">
        <f t="shared" si="1"/>
        <v>0.2316357263</v>
      </c>
      <c r="F10541" s="8"/>
    </row>
    <row r="10542">
      <c r="A10542" s="10">
        <v>44855.166666666664</v>
      </c>
      <c r="B10542" s="11">
        <v>309.78</v>
      </c>
      <c r="C10542" s="11">
        <v>303.94554</v>
      </c>
      <c r="D10542" s="11">
        <v>0.019195741447629</v>
      </c>
      <c r="E10542" s="8">
        <f t="shared" si="1"/>
        <v>0.2212502818</v>
      </c>
      <c r="F10542" s="8"/>
    </row>
    <row r="10543">
      <c r="A10543" s="10">
        <v>44855.208333333336</v>
      </c>
      <c r="B10543" s="11">
        <v>284.76</v>
      </c>
      <c r="C10543" s="11">
        <v>280.23193</v>
      </c>
      <c r="D10543" s="11">
        <v>0.0161582943100024</v>
      </c>
      <c r="E10543" s="8">
        <f t="shared" si="1"/>
        <v>0.2079658857</v>
      </c>
      <c r="F10543" s="8"/>
    </row>
    <row r="10544">
      <c r="A10544" s="10">
        <v>44855.25</v>
      </c>
      <c r="B10544" s="11">
        <v>248.17</v>
      </c>
      <c r="C10544" s="11">
        <v>260.08202</v>
      </c>
      <c r="D10544" s="11">
        <v>0.0458010130804121</v>
      </c>
      <c r="E10544" s="8">
        <f t="shared" si="1"/>
        <v>0.1941924405</v>
      </c>
      <c r="F10544" s="8"/>
    </row>
    <row r="10545">
      <c r="A10545" s="10">
        <v>44855.291666666664</v>
      </c>
      <c r="B10545" s="11">
        <v>222.21</v>
      </c>
      <c r="C10545" s="11">
        <v>244.83202</v>
      </c>
      <c r="D10545" s="11">
        <v>0.0923981266829395</v>
      </c>
      <c r="E10545" s="8">
        <f t="shared" si="1"/>
        <v>0.1820194688</v>
      </c>
      <c r="F10545" s="8"/>
    </row>
    <row r="10546">
      <c r="A10546" s="10">
        <v>44855.333333333336</v>
      </c>
      <c r="B10546" s="11">
        <v>212.93</v>
      </c>
      <c r="C10546" s="11">
        <v>235.89024</v>
      </c>
      <c r="D10546" s="11">
        <v>0.0973344212969557</v>
      </c>
      <c r="E10546" s="8">
        <f t="shared" si="1"/>
        <v>0.1699655188</v>
      </c>
      <c r="F10546" s="8"/>
    </row>
    <row r="10547">
      <c r="A10547" s="10">
        <v>44855.375</v>
      </c>
      <c r="B10547" s="11">
        <v>205.44</v>
      </c>
      <c r="C10547" s="11">
        <v>234.08779</v>
      </c>
      <c r="D10547" s="11">
        <v>0.122380539369439</v>
      </c>
      <c r="E10547" s="8">
        <f t="shared" si="1"/>
        <v>0.1591229029</v>
      </c>
      <c r="F10547" s="8"/>
    </row>
    <row r="10548">
      <c r="A10548" s="10">
        <v>44855.416666666664</v>
      </c>
      <c r="B10548" s="11">
        <v>200.37</v>
      </c>
      <c r="C10548" s="11">
        <v>239.24138</v>
      </c>
      <c r="D10548" s="11">
        <v>0.162477661682105</v>
      </c>
      <c r="E10548" s="8">
        <f t="shared" si="1"/>
        <v>0.1503524418</v>
      </c>
      <c r="F10548" s="8"/>
    </row>
    <row r="10549">
      <c r="A10549" s="10">
        <v>44855.458333333336</v>
      </c>
      <c r="B10549" s="11">
        <v>211.21</v>
      </c>
      <c r="C10549" s="11">
        <v>249.41593</v>
      </c>
      <c r="D10549" s="11">
        <v>0.153181595096993</v>
      </c>
      <c r="E10549" s="8">
        <f t="shared" si="1"/>
        <v>0.1399970929</v>
      </c>
      <c r="F10549" s="8"/>
    </row>
    <row r="10550">
      <c r="A10550" s="10">
        <v>44855.5</v>
      </c>
      <c r="B10550" s="11">
        <v>237.5</v>
      </c>
      <c r="C10550" s="11">
        <v>259.85037</v>
      </c>
      <c r="D10550" s="11">
        <v>0.0860124617101757</v>
      </c>
      <c r="E10550" s="8">
        <f t="shared" si="1"/>
        <v>0.1296842649</v>
      </c>
      <c r="F10550" s="8"/>
    </row>
    <row r="10551">
      <c r="A10551" s="10">
        <v>44855.541666666664</v>
      </c>
      <c r="B10551" s="11">
        <v>240.84</v>
      </c>
      <c r="C10551" s="11">
        <v>266.30476</v>
      </c>
      <c r="D10551" s="11">
        <v>0.0956226242444933</v>
      </c>
      <c r="E10551" s="8">
        <f t="shared" si="1"/>
        <v>0.122530487</v>
      </c>
      <c r="F10551" s="8"/>
    </row>
    <row r="10552">
      <c r="A10552" s="10">
        <v>44855.583333333336</v>
      </c>
      <c r="B10552" s="11">
        <v>221.48</v>
      </c>
      <c r="C10552" s="11">
        <v>267.10305</v>
      </c>
      <c r="D10552" s="11">
        <v>0.170806922646521</v>
      </c>
      <c r="E10552" s="8">
        <f t="shared" si="1"/>
        <v>0.1178551245</v>
      </c>
      <c r="F10552" s="8"/>
    </row>
    <row r="10553">
      <c r="A10553" s="10">
        <v>44855.625</v>
      </c>
      <c r="B10553" s="11">
        <v>214.36</v>
      </c>
      <c r="C10553" s="11">
        <v>266.1748</v>
      </c>
      <c r="D10553" s="11">
        <v>0.194664558778667</v>
      </c>
      <c r="E10553" s="8">
        <f t="shared" si="1"/>
        <v>0.1127822896</v>
      </c>
      <c r="F10553" s="8"/>
    </row>
    <row r="10554">
      <c r="A10554" s="10">
        <v>44855.666666666664</v>
      </c>
      <c r="B10554" s="11">
        <v>240.5</v>
      </c>
      <c r="C10554" s="11">
        <v>264.47718</v>
      </c>
      <c r="D10554" s="11">
        <v>0.0906587857598904</v>
      </c>
      <c r="E10554" s="8">
        <f t="shared" si="1"/>
        <v>0.1054303805</v>
      </c>
      <c r="F10554" s="8"/>
    </row>
    <row r="10555">
      <c r="A10555" s="10">
        <v>44855.708333333336</v>
      </c>
      <c r="B10555" s="11">
        <v>246.22</v>
      </c>
      <c r="C10555" s="11">
        <v>263.79136</v>
      </c>
      <c r="D10555" s="11">
        <v>0.0666108245546783</v>
      </c>
      <c r="E10555" s="8">
        <f t="shared" si="1"/>
        <v>0.0985474712</v>
      </c>
      <c r="F10555" s="8"/>
    </row>
    <row r="10556">
      <c r="A10556" s="10">
        <v>44855.75</v>
      </c>
      <c r="B10556" s="11">
        <v>243.45</v>
      </c>
      <c r="C10556" s="11">
        <v>263.43556</v>
      </c>
      <c r="D10556" s="11">
        <v>0.0758650806292059</v>
      </c>
      <c r="E10556" s="8">
        <f t="shared" si="1"/>
        <v>0.09441336038</v>
      </c>
      <c r="F10556" s="8"/>
    </row>
    <row r="10557">
      <c r="A10557" s="10">
        <v>44855.791666666664</v>
      </c>
      <c r="B10557" s="11">
        <v>214.53</v>
      </c>
      <c r="C10557" s="11">
        <v>262.69978</v>
      </c>
      <c r="D10557" s="11">
        <v>0.183364371298674</v>
      </c>
      <c r="E10557" s="8">
        <f t="shared" si="1"/>
        <v>0.0965497268</v>
      </c>
      <c r="F10557" s="8"/>
    </row>
    <row r="10558">
      <c r="A10558" s="10">
        <v>44855.833333333336</v>
      </c>
      <c r="B10558" s="11">
        <v>199.28</v>
      </c>
      <c r="C10558" s="11">
        <v>263.13856</v>
      </c>
      <c r="D10558" s="11">
        <v>0.242680358211278</v>
      </c>
      <c r="E10558" s="8">
        <f t="shared" si="1"/>
        <v>0.1014614067</v>
      </c>
      <c r="F10558" s="8"/>
    </row>
    <row r="10559">
      <c r="A10559" s="10">
        <v>44855.875</v>
      </c>
      <c r="B10559" s="11">
        <v>198.57</v>
      </c>
      <c r="C10559" s="11">
        <v>267.27185</v>
      </c>
      <c r="D10559" s="11">
        <v>0.25704858180912</v>
      </c>
      <c r="E10559" s="8">
        <f t="shared" si="1"/>
        <v>0.10679099</v>
      </c>
      <c r="F10559" s="8"/>
    </row>
    <row r="10560">
      <c r="A10560" s="10">
        <v>44855.916666666664</v>
      </c>
      <c r="B10560" s="11">
        <v>203.08</v>
      </c>
      <c r="C10560" s="11">
        <v>275.46914</v>
      </c>
      <c r="D10560" s="11">
        <v>0.262784934820648</v>
      </c>
      <c r="E10560" s="8">
        <f t="shared" si="1"/>
        <v>0.1123616529</v>
      </c>
      <c r="F10560" s="8"/>
    </row>
    <row r="10561">
      <c r="A10561" s="10">
        <v>44855.958333333336</v>
      </c>
      <c r="B10561" s="11">
        <v>215.45</v>
      </c>
      <c r="C10561" s="11">
        <v>286.12942</v>
      </c>
      <c r="D10561" s="11">
        <v>0.247019058718254</v>
      </c>
      <c r="E10561" s="8">
        <f t="shared" si="1"/>
        <v>0.1187337534</v>
      </c>
      <c r="F10561" s="8"/>
    </row>
    <row r="10562">
      <c r="A10562" s="10">
        <v>44853.0</v>
      </c>
      <c r="B10562" s="11">
        <v>384.77</v>
      </c>
      <c r="C10562" s="11">
        <v>370.63927</v>
      </c>
      <c r="D10562" s="11">
        <v>0.038125290933149</v>
      </c>
      <c r="E10562" s="8">
        <f t="shared" si="1"/>
        <v>0.1194316833</v>
      </c>
      <c r="F10562" s="8"/>
    </row>
    <row r="10563">
      <c r="A10563" s="10">
        <v>44853.041666666664</v>
      </c>
      <c r="B10563" s="11">
        <v>394.08</v>
      </c>
      <c r="C10563" s="11">
        <v>369.83595</v>
      </c>
      <c r="D10563" s="11">
        <v>0.0655535244748379</v>
      </c>
      <c r="E10563" s="8">
        <f t="shared" si="1"/>
        <v>0.1198562322</v>
      </c>
      <c r="F10563" s="8"/>
    </row>
    <row r="10564">
      <c r="A10564" s="10">
        <v>44853.083333333336</v>
      </c>
      <c r="B10564" s="11">
        <v>383.27</v>
      </c>
      <c r="C10564" s="11">
        <v>363.51888</v>
      </c>
      <c r="D10564" s="11">
        <v>0.0543331339489161</v>
      </c>
      <c r="E10564" s="8">
        <f t="shared" si="1"/>
        <v>0.1199724559</v>
      </c>
      <c r="F10564" s="8"/>
    </row>
    <row r="10565">
      <c r="A10565" s="10">
        <v>44853.125</v>
      </c>
      <c r="B10565" s="11">
        <v>372.28</v>
      </c>
      <c r="C10565" s="11">
        <v>352.04449</v>
      </c>
      <c r="D10565" s="11">
        <v>0.0574799793060245</v>
      </c>
      <c r="E10565" s="8">
        <f t="shared" si="1"/>
        <v>0.1207315785</v>
      </c>
      <c r="F10565" s="8"/>
    </row>
    <row r="10566">
      <c r="A10566" s="10">
        <v>44853.166666666664</v>
      </c>
      <c r="B10566" s="11">
        <v>355.7</v>
      </c>
      <c r="C10566" s="11">
        <v>338.1701</v>
      </c>
      <c r="D10566" s="11">
        <v>0.0518375220044587</v>
      </c>
      <c r="E10566" s="8">
        <f t="shared" si="1"/>
        <v>0.1220916527</v>
      </c>
      <c r="F10566" s="8"/>
    </row>
    <row r="10567">
      <c r="A10567" s="10">
        <v>44853.208333333336</v>
      </c>
      <c r="B10567" s="11">
        <v>348.91</v>
      </c>
      <c r="C10567" s="11">
        <v>324.46307</v>
      </c>
      <c r="D10567" s="11">
        <v>0.0753458012956605</v>
      </c>
      <c r="E10567" s="8">
        <f t="shared" si="1"/>
        <v>0.1245577988</v>
      </c>
      <c r="F10567" s="8"/>
    </row>
    <row r="10568">
      <c r="A10568" s="10">
        <v>44853.25</v>
      </c>
      <c r="B10568" s="11">
        <v>347.51</v>
      </c>
      <c r="C10568" s="11">
        <v>313.4606</v>
      </c>
      <c r="D10568" s="11">
        <v>0.108624177966864</v>
      </c>
      <c r="E10568" s="8">
        <f t="shared" si="1"/>
        <v>0.1271754307</v>
      </c>
      <c r="F10568" s="8"/>
    </row>
    <row r="10569">
      <c r="A10569" s="10">
        <v>44853.291666666664</v>
      </c>
      <c r="B10569" s="11">
        <v>346.12</v>
      </c>
      <c r="C10569" s="11">
        <v>305.74368</v>
      </c>
      <c r="D10569" s="11">
        <v>0.132059377318936</v>
      </c>
      <c r="E10569" s="8">
        <f t="shared" si="1"/>
        <v>0.1288279828</v>
      </c>
      <c r="F10569" s="8"/>
    </row>
    <row r="10570">
      <c r="A10570" s="10">
        <v>44853.333333333336</v>
      </c>
      <c r="B10570" s="11">
        <v>344.93</v>
      </c>
      <c r="C10570" s="11">
        <v>301.83574</v>
      </c>
      <c r="D10570" s="11">
        <v>0.142773880919469</v>
      </c>
      <c r="E10570" s="8">
        <f t="shared" si="1"/>
        <v>0.1307212936</v>
      </c>
      <c r="F10570" s="8"/>
    </row>
    <row r="10571">
      <c r="A10571" s="10">
        <v>44853.375</v>
      </c>
      <c r="B10571" s="11">
        <v>347.43</v>
      </c>
      <c r="C10571" s="11">
        <v>302.01414</v>
      </c>
      <c r="D10571" s="11">
        <v>0.150376601572363</v>
      </c>
      <c r="E10571" s="8">
        <f t="shared" si="1"/>
        <v>0.1318877962</v>
      </c>
      <c r="F10571" s="8"/>
    </row>
    <row r="10572">
      <c r="A10572" s="10">
        <v>44853.416666666664</v>
      </c>
      <c r="B10572" s="11">
        <v>348.58</v>
      </c>
      <c r="C10572" s="11">
        <v>306.655</v>
      </c>
      <c r="D10572" s="11">
        <v>0.136717157717956</v>
      </c>
      <c r="E10572" s="8">
        <f t="shared" si="1"/>
        <v>0.1308144419</v>
      </c>
      <c r="F10572" s="8"/>
    </row>
    <row r="10573">
      <c r="A10573" s="10">
        <v>44853.458333333336</v>
      </c>
      <c r="B10573" s="11">
        <v>348.55</v>
      </c>
      <c r="C10573" s="11">
        <v>315.37057</v>
      </c>
      <c r="D10573" s="11">
        <v>0.105207756069312</v>
      </c>
      <c r="E10573" s="8">
        <f t="shared" si="1"/>
        <v>0.1288155319</v>
      </c>
      <c r="F10573" s="8"/>
    </row>
    <row r="10574">
      <c r="A10574" s="10">
        <v>44853.5</v>
      </c>
      <c r="B10574" s="11">
        <v>357.12</v>
      </c>
      <c r="C10574" s="11">
        <v>324.41063</v>
      </c>
      <c r="D10574" s="11">
        <v>0.100827059828464</v>
      </c>
      <c r="E10574" s="8">
        <f t="shared" si="1"/>
        <v>0.1294328069</v>
      </c>
      <c r="F10574" s="8"/>
    </row>
    <row r="10575">
      <c r="A10575" s="10">
        <v>44853.541666666664</v>
      </c>
      <c r="B10575" s="11">
        <v>363.32</v>
      </c>
      <c r="C10575" s="11">
        <v>330.30465</v>
      </c>
      <c r="D10575" s="11">
        <v>0.0999542392152215</v>
      </c>
      <c r="E10575" s="8">
        <f t="shared" si="1"/>
        <v>0.1296132908</v>
      </c>
      <c r="F10575" s="8"/>
    </row>
    <row r="10576">
      <c r="A10576" s="10">
        <v>44853.583333333336</v>
      </c>
      <c r="B10576" s="11">
        <v>334.3</v>
      </c>
      <c r="C10576" s="11">
        <v>332.14302</v>
      </c>
      <c r="D10576" s="11">
        <v>0.00649413014911477</v>
      </c>
      <c r="E10576" s="8">
        <f t="shared" si="1"/>
        <v>0.1227669245</v>
      </c>
      <c r="F10576" s="8"/>
    </row>
    <row r="10577">
      <c r="A10577" s="10">
        <v>44853.625</v>
      </c>
      <c r="B10577" s="11">
        <v>291.21</v>
      </c>
      <c r="C10577" s="11">
        <v>332.98997</v>
      </c>
      <c r="D10577" s="11">
        <v>0.125469154521381</v>
      </c>
      <c r="E10577" s="8">
        <f t="shared" si="1"/>
        <v>0.1198837826</v>
      </c>
      <c r="F10577" s="8"/>
    </row>
    <row r="10578">
      <c r="A10578" s="10">
        <v>44853.666666666664</v>
      </c>
      <c r="B10578" s="11">
        <v>281.21</v>
      </c>
      <c r="C10578" s="11">
        <v>333.20786</v>
      </c>
      <c r="D10578" s="11">
        <v>0.156052321214751</v>
      </c>
      <c r="E10578" s="8">
        <f t="shared" si="1"/>
        <v>0.1226085133</v>
      </c>
      <c r="F10578" s="8"/>
    </row>
    <row r="10579">
      <c r="A10579" s="10">
        <v>44853.708333333336</v>
      </c>
      <c r="B10579" s="11">
        <v>271.27</v>
      </c>
      <c r="C10579" s="11">
        <v>334.47252</v>
      </c>
      <c r="D10579" s="11">
        <v>0.188961771807142</v>
      </c>
      <c r="E10579" s="8">
        <f t="shared" si="1"/>
        <v>0.1277064694</v>
      </c>
      <c r="F10579" s="8"/>
    </row>
    <row r="10580">
      <c r="A10580" s="10">
        <v>44853.75</v>
      </c>
      <c r="B10580" s="11">
        <v>267.39</v>
      </c>
      <c r="C10580" s="11">
        <v>335.87978</v>
      </c>
      <c r="D10580" s="11">
        <v>0.203911590033791</v>
      </c>
      <c r="E10580" s="8">
        <f t="shared" si="1"/>
        <v>0.1330417406</v>
      </c>
      <c r="F10580" s="8"/>
    </row>
    <row r="10581">
      <c r="A10581" s="10">
        <v>44853.791666666664</v>
      </c>
      <c r="B10581" s="11">
        <v>270.07</v>
      </c>
      <c r="C10581" s="11">
        <v>337.44627</v>
      </c>
      <c r="D10581" s="11">
        <v>0.199665179289135</v>
      </c>
      <c r="E10581" s="8">
        <f t="shared" si="1"/>
        <v>0.133720941</v>
      </c>
      <c r="F10581" s="8"/>
    </row>
    <row r="10582">
      <c r="A10582" s="10">
        <v>44853.833333333336</v>
      </c>
      <c r="B10582" s="11">
        <v>273.46</v>
      </c>
      <c r="C10582" s="11">
        <v>339.92101</v>
      </c>
      <c r="D10582" s="11">
        <v>0.195518982483607</v>
      </c>
      <c r="E10582" s="8">
        <f t="shared" si="1"/>
        <v>0.1317558836</v>
      </c>
      <c r="F10582" s="8"/>
    </row>
    <row r="10583">
      <c r="A10583" s="10">
        <v>44853.875</v>
      </c>
      <c r="B10583" s="11">
        <v>276.34</v>
      </c>
      <c r="C10583" s="11">
        <v>344.33265</v>
      </c>
      <c r="D10583" s="11">
        <v>0.197462105321699</v>
      </c>
      <c r="E10583" s="8">
        <f t="shared" si="1"/>
        <v>0.1292731138</v>
      </c>
      <c r="F10583" s="8"/>
    </row>
    <row r="10584">
      <c r="A10584" s="10">
        <v>44853.916666666664</v>
      </c>
      <c r="B10584" s="11">
        <v>282.96</v>
      </c>
      <c r="C10584" s="11">
        <v>350.59467</v>
      </c>
      <c r="D10584" s="11">
        <v>0.192914142134562</v>
      </c>
      <c r="E10584" s="8">
        <f t="shared" si="1"/>
        <v>0.1263618308</v>
      </c>
      <c r="F10584" s="8"/>
    </row>
    <row r="10585">
      <c r="A10585" s="10">
        <v>44853.958333333336</v>
      </c>
      <c r="B10585" s="11">
        <v>304.08</v>
      </c>
      <c r="C10585" s="11">
        <v>357.11066</v>
      </c>
      <c r="D10585" s="11">
        <v>0.148499235503079</v>
      </c>
      <c r="E10585" s="8">
        <f t="shared" si="1"/>
        <v>0.1222568381</v>
      </c>
      <c r="F10585" s="8"/>
    </row>
    <row r="10586">
      <c r="A10586" s="10">
        <v>44854.0</v>
      </c>
      <c r="B10586" s="11">
        <v>369.84</v>
      </c>
      <c r="C10586" s="11">
        <v>370.06138</v>
      </c>
      <c r="D10586" s="11">
        <v>5.98225083633451E-4</v>
      </c>
      <c r="E10586" s="8">
        <f t="shared" si="1"/>
        <v>0.1206932104</v>
      </c>
      <c r="F10586" s="8"/>
    </row>
    <row r="10587">
      <c r="A10587" s="10">
        <v>44854.041666666664</v>
      </c>
      <c r="B10587" s="11">
        <v>378.65</v>
      </c>
      <c r="C10587" s="11">
        <v>363.24938</v>
      </c>
      <c r="D10587" s="11">
        <v>0.0423968239119912</v>
      </c>
      <c r="E10587" s="8">
        <f t="shared" si="1"/>
        <v>0.1197283479</v>
      </c>
      <c r="F10587" s="8"/>
    </row>
    <row r="10588">
      <c r="A10588" s="10">
        <v>44854.083333333336</v>
      </c>
      <c r="B10588" s="11">
        <v>338.55</v>
      </c>
      <c r="C10588" s="11">
        <v>350.43398</v>
      </c>
      <c r="D10588" s="11">
        <v>0.0339121794068029</v>
      </c>
      <c r="E10588" s="8">
        <f t="shared" si="1"/>
        <v>0.1188774748</v>
      </c>
      <c r="F10588" s="8"/>
    </row>
    <row r="10589">
      <c r="A10589" s="10">
        <v>44854.125</v>
      </c>
      <c r="B10589" s="11">
        <v>294.17</v>
      </c>
      <c r="C10589" s="11">
        <v>333.21022</v>
      </c>
      <c r="D10589" s="11">
        <v>0.117163933327134</v>
      </c>
      <c r="E10589" s="8">
        <f t="shared" si="1"/>
        <v>0.1213643062</v>
      </c>
      <c r="F10589" s="8"/>
    </row>
    <row r="10590">
      <c r="A10590" s="10">
        <v>44854.166666666664</v>
      </c>
      <c r="B10590" s="11">
        <v>253.76</v>
      </c>
      <c r="C10590" s="11">
        <v>314.21393</v>
      </c>
      <c r="D10590" s="11">
        <v>0.192397358067479</v>
      </c>
      <c r="E10590" s="8">
        <f t="shared" si="1"/>
        <v>0.127220966</v>
      </c>
      <c r="F10590" s="8"/>
    </row>
    <row r="10591">
      <c r="A10591" s="10">
        <v>44854.208333333336</v>
      </c>
      <c r="B10591" s="11">
        <v>221.33</v>
      </c>
      <c r="C10591" s="11">
        <v>295.90841</v>
      </c>
      <c r="D10591" s="11">
        <v>0.252032073032327</v>
      </c>
      <c r="E10591" s="8">
        <f t="shared" si="1"/>
        <v>0.134582894</v>
      </c>
      <c r="F10591" s="8"/>
    </row>
    <row r="10592">
      <c r="A10592" s="10">
        <v>44854.25</v>
      </c>
      <c r="B10592" s="11">
        <v>199.88</v>
      </c>
      <c r="C10592" s="11">
        <v>281.32065</v>
      </c>
      <c r="D10592" s="11">
        <v>0.28949403465405</v>
      </c>
      <c r="E10592" s="8">
        <f t="shared" si="1"/>
        <v>0.142119138</v>
      </c>
      <c r="F10592" s="8"/>
    </row>
    <row r="10593">
      <c r="A10593" s="10">
        <v>44854.291666666664</v>
      </c>
      <c r="B10593" s="11">
        <v>190.93</v>
      </c>
      <c r="C10593" s="11">
        <v>271.58173</v>
      </c>
      <c r="D10593" s="11">
        <v>0.29697038162324</v>
      </c>
      <c r="E10593" s="8">
        <f t="shared" si="1"/>
        <v>0.1489904299</v>
      </c>
      <c r="F10593" s="8"/>
    </row>
    <row r="10594">
      <c r="A10594" s="10">
        <v>44854.333333333336</v>
      </c>
      <c r="B10594" s="11">
        <v>186.1</v>
      </c>
      <c r="C10594" s="11">
        <v>266.88376</v>
      </c>
      <c r="D10594" s="11">
        <v>0.302692677890929</v>
      </c>
      <c r="E10594" s="8">
        <f t="shared" si="1"/>
        <v>0.1556537131</v>
      </c>
      <c r="F10594" s="8"/>
    </row>
    <row r="10595">
      <c r="A10595" s="10">
        <v>44854.375</v>
      </c>
      <c r="B10595" s="11">
        <v>186.28</v>
      </c>
      <c r="C10595" s="11">
        <v>266.97059</v>
      </c>
      <c r="D10595" s="11">
        <v>0.302245239822109</v>
      </c>
      <c r="E10595" s="8">
        <f t="shared" si="1"/>
        <v>0.161981573</v>
      </c>
      <c r="F10595" s="8"/>
    </row>
    <row r="10596">
      <c r="A10596" s="10">
        <v>44854.416666666664</v>
      </c>
      <c r="B10596" s="11">
        <v>192.07</v>
      </c>
      <c r="C10596" s="11">
        <v>272.56085</v>
      </c>
      <c r="D10596" s="11">
        <v>0.295313321777504</v>
      </c>
      <c r="E10596" s="8">
        <f t="shared" si="1"/>
        <v>0.1685897465</v>
      </c>
      <c r="F10596" s="8"/>
    </row>
    <row r="10597">
      <c r="A10597" s="10">
        <v>44854.458333333336</v>
      </c>
      <c r="B10597" s="11">
        <v>189.28</v>
      </c>
      <c r="C10597" s="11">
        <v>283.3382</v>
      </c>
      <c r="D10597" s="11">
        <v>0.331964415670036</v>
      </c>
      <c r="E10597" s="8">
        <f t="shared" si="1"/>
        <v>0.1780379407</v>
      </c>
      <c r="F10597" s="8"/>
    </row>
    <row r="10598">
      <c r="A10598" s="10">
        <v>44854.5</v>
      </c>
      <c r="B10598" s="11">
        <v>218.19</v>
      </c>
      <c r="C10598" s="11">
        <v>295.44984</v>
      </c>
      <c r="D10598" s="11">
        <v>0.261499007750351</v>
      </c>
      <c r="E10598" s="8">
        <f t="shared" si="1"/>
        <v>0.1847326052</v>
      </c>
      <c r="F10598" s="8"/>
    </row>
    <row r="10599">
      <c r="A10599" s="10">
        <v>44854.541666666664</v>
      </c>
      <c r="B10599" s="11">
        <v>245.99</v>
      </c>
      <c r="C10599" s="11">
        <v>305.29871</v>
      </c>
      <c r="D10599" s="11">
        <v>0.194264528664402</v>
      </c>
      <c r="E10599" s="8">
        <f t="shared" si="1"/>
        <v>0.1886622005</v>
      </c>
      <c r="F10599" s="8"/>
    </row>
    <row r="10600">
      <c r="A10600" s="10">
        <v>44854.583333333336</v>
      </c>
      <c r="B10600" s="11">
        <v>244.22</v>
      </c>
      <c r="C10600" s="11">
        <v>312.4338</v>
      </c>
      <c r="D10600" s="11">
        <v>0.21833041111429</v>
      </c>
      <c r="E10600" s="8">
        <f t="shared" si="1"/>
        <v>0.1974887123</v>
      </c>
      <c r="F10600" s="8"/>
    </row>
    <row r="10601">
      <c r="A10601" s="10">
        <v>44854.625</v>
      </c>
      <c r="B10601" s="11">
        <v>235.77</v>
      </c>
      <c r="C10601" s="11">
        <v>319.64462</v>
      </c>
      <c r="D10601" s="11">
        <v>0.26239959865428</v>
      </c>
      <c r="E10601" s="8">
        <f t="shared" si="1"/>
        <v>0.2031941474</v>
      </c>
      <c r="F10601" s="8"/>
    </row>
    <row r="10602">
      <c r="A10602" s="10">
        <v>44854.666666666664</v>
      </c>
      <c r="B10602" s="11">
        <v>255.52</v>
      </c>
      <c r="C10602" s="11">
        <v>325.77434</v>
      </c>
      <c r="D10602" s="11">
        <v>0.215653387556552</v>
      </c>
      <c r="E10602" s="8">
        <f t="shared" si="1"/>
        <v>0.2056775252</v>
      </c>
      <c r="F10602" s="8"/>
    </row>
    <row r="10603">
      <c r="A10603" s="10">
        <v>44854.708333333336</v>
      </c>
      <c r="B10603" s="11">
        <v>271.05</v>
      </c>
      <c r="C10603" s="11">
        <v>332.3725</v>
      </c>
      <c r="D10603" s="11">
        <v>0.184499319287847</v>
      </c>
      <c r="E10603" s="8">
        <f t="shared" si="1"/>
        <v>0.2054915897</v>
      </c>
      <c r="F10603" s="8"/>
    </row>
    <row r="10604">
      <c r="A10604" s="10">
        <v>44854.75</v>
      </c>
      <c r="B10604" s="11">
        <v>293.5</v>
      </c>
      <c r="C10604" s="11">
        <v>338.35803</v>
      </c>
      <c r="D10604" s="11">
        <v>0.132575632976702</v>
      </c>
      <c r="E10604" s="8">
        <f t="shared" si="1"/>
        <v>0.2025192581</v>
      </c>
      <c r="F10604" s="8"/>
    </row>
    <row r="10605">
      <c r="A10605" s="10">
        <v>44854.791666666664</v>
      </c>
      <c r="B10605" s="11">
        <v>309.79</v>
      </c>
      <c r="C10605" s="11">
        <v>343.08162</v>
      </c>
      <c r="D10605" s="11">
        <v>0.0970370257666381</v>
      </c>
      <c r="E10605" s="8">
        <f t="shared" si="1"/>
        <v>0.1982430851</v>
      </c>
      <c r="F10605" s="8"/>
    </row>
    <row r="10606">
      <c r="A10606" s="10">
        <v>44854.833333333336</v>
      </c>
      <c r="B10606" s="11">
        <v>312.45</v>
      </c>
      <c r="C10606" s="11">
        <v>346.99299</v>
      </c>
      <c r="D10606" s="11">
        <v>0.0995495326865249</v>
      </c>
      <c r="E10606" s="8">
        <f t="shared" si="1"/>
        <v>0.194244358</v>
      </c>
      <c r="F10606" s="8"/>
    </row>
    <row r="10607">
      <c r="A10607" s="10">
        <v>44854.875</v>
      </c>
      <c r="B10607" s="11">
        <v>311.87</v>
      </c>
      <c r="C10607" s="11">
        <v>351.31322</v>
      </c>
      <c r="D10607" s="11">
        <v>0.112273657108605</v>
      </c>
      <c r="E10607" s="8">
        <f t="shared" si="1"/>
        <v>0.1906948393</v>
      </c>
      <c r="F10607" s="8"/>
    </row>
    <row r="10608">
      <c r="A10608" s="10">
        <v>44854.916666666664</v>
      </c>
      <c r="B10608" s="11">
        <v>314.68</v>
      </c>
      <c r="C10608" s="11">
        <v>356.75515</v>
      </c>
      <c r="D10608" s="11">
        <v>0.117938451624314</v>
      </c>
      <c r="E10608" s="8">
        <f t="shared" si="1"/>
        <v>0.1875708522</v>
      </c>
      <c r="F10608" s="8"/>
    </row>
    <row r="10609">
      <c r="A10609" s="10">
        <v>44854.958333333336</v>
      </c>
      <c r="B10609" s="11">
        <v>331.31</v>
      </c>
      <c r="C10609" s="11">
        <v>362.21325</v>
      </c>
      <c r="D10609" s="11">
        <v>0.085317834176414</v>
      </c>
      <c r="E10609" s="8">
        <f t="shared" si="1"/>
        <v>0.1849382938</v>
      </c>
      <c r="F10609" s="8"/>
    </row>
    <row r="10610">
      <c r="A10610" s="10">
        <v>44855.0</v>
      </c>
      <c r="B10610" s="11">
        <v>376.06</v>
      </c>
      <c r="C10610" s="11">
        <v>367.61996</v>
      </c>
      <c r="D10610" s="11">
        <v>0.0229586010509331</v>
      </c>
      <c r="E10610" s="8">
        <f t="shared" si="1"/>
        <v>0.1858699762</v>
      </c>
      <c r="F10610" s="8"/>
    </row>
    <row r="10611">
      <c r="A10611" s="10">
        <v>44855.041666666664</v>
      </c>
      <c r="B10611" s="11">
        <v>383.18</v>
      </c>
      <c r="C10611" s="11">
        <v>359.87887</v>
      </c>
      <c r="D10611" s="11">
        <v>0.064747146727453</v>
      </c>
      <c r="E10611" s="8">
        <f t="shared" si="1"/>
        <v>0.1868012396</v>
      </c>
      <c r="F10611" s="8"/>
    </row>
    <row r="10612">
      <c r="A10612" s="10">
        <v>44855.083333333336</v>
      </c>
      <c r="B10612" s="11">
        <v>367.33</v>
      </c>
      <c r="C10612" s="11">
        <v>341.79794</v>
      </c>
      <c r="D10612" s="11">
        <v>0.074699279931295</v>
      </c>
      <c r="E10612" s="8">
        <f t="shared" si="1"/>
        <v>0.1885007021</v>
      </c>
      <c r="F10612" s="8"/>
    </row>
    <row r="10613">
      <c r="A10613" s="10">
        <v>44855.125</v>
      </c>
      <c r="B10613" s="11">
        <v>341.15</v>
      </c>
      <c r="C10613" s="11">
        <v>316.6866</v>
      </c>
      <c r="D10613" s="11">
        <v>0.0772479795482346</v>
      </c>
      <c r="E10613" s="8">
        <f t="shared" si="1"/>
        <v>0.1868375374</v>
      </c>
      <c r="F10613" s="8"/>
    </row>
    <row r="10614">
      <c r="A10614" s="10">
        <v>44855.166666666664</v>
      </c>
      <c r="B10614" s="11">
        <v>309.78</v>
      </c>
      <c r="C10614" s="11">
        <v>288.53425</v>
      </c>
      <c r="D10614" s="11">
        <v>0.0736333728144925</v>
      </c>
      <c r="E10614" s="8">
        <f t="shared" si="1"/>
        <v>0.181889038</v>
      </c>
      <c r="F10614" s="8"/>
    </row>
    <row r="10615">
      <c r="A10615" s="10">
        <v>44855.208333333336</v>
      </c>
      <c r="B10615" s="11">
        <v>284.76</v>
      </c>
      <c r="C10615" s="11">
        <v>261.58569</v>
      </c>
      <c r="D10615" s="11">
        <v>0.0885916580528544</v>
      </c>
      <c r="E10615" s="8">
        <f t="shared" si="1"/>
        <v>0.1750790207</v>
      </c>
      <c r="F10615" s="8"/>
    </row>
    <row r="10616">
      <c r="A10616" s="10">
        <v>44855.25</v>
      </c>
      <c r="B10616" s="11">
        <v>248.17</v>
      </c>
      <c r="C10616" s="11">
        <v>239.25736</v>
      </c>
      <c r="D10616" s="11">
        <v>0.0372512678397855</v>
      </c>
      <c r="E10616" s="8">
        <f t="shared" si="1"/>
        <v>0.1645689054</v>
      </c>
      <c r="F10616" s="8"/>
    </row>
    <row r="10617">
      <c r="A10617" s="10">
        <v>44855.291666666664</v>
      </c>
      <c r="B10617" s="11">
        <v>222.21</v>
      </c>
      <c r="C10617" s="11">
        <v>223.15486</v>
      </c>
      <c r="D10617" s="11">
        <v>0.00423410003259622</v>
      </c>
      <c r="E10617" s="8">
        <f t="shared" si="1"/>
        <v>0.1523715604</v>
      </c>
      <c r="F10617" s="8"/>
    </row>
    <row r="10618">
      <c r="A10618" s="10">
        <v>44855.333333333336</v>
      </c>
      <c r="B10618" s="11">
        <v>212.93</v>
      </c>
      <c r="C10618" s="11">
        <v>214.32151</v>
      </c>
      <c r="D10618" s="11">
        <v>0.00649262876134076</v>
      </c>
      <c r="E10618" s="8">
        <f t="shared" si="1"/>
        <v>0.1400298916</v>
      </c>
      <c r="F10618" s="8"/>
    </row>
    <row r="10619">
      <c r="A10619" s="10">
        <v>44855.375</v>
      </c>
      <c r="B10619" s="11">
        <v>205.44</v>
      </c>
      <c r="C10619" s="11">
        <v>213.67164</v>
      </c>
      <c r="D10619" s="11">
        <v>0.0385247195182289</v>
      </c>
      <c r="E10619" s="8">
        <f t="shared" si="1"/>
        <v>0.1290415366</v>
      </c>
      <c r="F10619" s="8"/>
    </row>
    <row r="10620">
      <c r="A10620" s="10">
        <v>44855.416666666664</v>
      </c>
      <c r="B10620" s="11">
        <v>200.37</v>
      </c>
      <c r="C10620" s="11">
        <v>221.67607</v>
      </c>
      <c r="D10620" s="11">
        <v>0.0961135317853659</v>
      </c>
      <c r="E10620" s="8">
        <f t="shared" si="1"/>
        <v>0.1207415454</v>
      </c>
      <c r="F10620" s="8"/>
    </row>
    <row r="10621">
      <c r="A10621" s="10">
        <v>44855.458333333336</v>
      </c>
      <c r="B10621" s="11">
        <v>211.21</v>
      </c>
      <c r="C10621" s="11">
        <v>235.5969</v>
      </c>
      <c r="D10621" s="11">
        <v>0.103511124297475</v>
      </c>
      <c r="E10621" s="8">
        <f t="shared" si="1"/>
        <v>0.1112226582</v>
      </c>
      <c r="F10621" s="8"/>
    </row>
    <row r="10622">
      <c r="A10622" s="10">
        <v>44855.5</v>
      </c>
      <c r="B10622" s="11">
        <v>237.5</v>
      </c>
      <c r="C10622" s="11">
        <v>248.83157</v>
      </c>
      <c r="D10622" s="11">
        <v>0.0455391170822898</v>
      </c>
      <c r="E10622" s="8">
        <f t="shared" si="1"/>
        <v>0.1022243295</v>
      </c>
      <c r="F10622" s="8"/>
    </row>
    <row r="10623">
      <c r="A10623" s="10">
        <v>44855.541666666664</v>
      </c>
      <c r="B10623" s="11">
        <v>240.84</v>
      </c>
      <c r="C10623" s="11">
        <v>256.04356</v>
      </c>
      <c r="D10623" s="11">
        <v>0.0593788025756242</v>
      </c>
      <c r="E10623" s="8">
        <f t="shared" si="1"/>
        <v>0.09660409087</v>
      </c>
      <c r="F10623" s="8"/>
    </row>
    <row r="10624">
      <c r="A10624" s="10">
        <v>44855.583333333336</v>
      </c>
      <c r="B10624" s="11">
        <v>221.48</v>
      </c>
      <c r="C10624" s="11">
        <v>255.45033</v>
      </c>
      <c r="D10624" s="11">
        <v>0.132982133943612</v>
      </c>
      <c r="E10624" s="8">
        <f t="shared" si="1"/>
        <v>0.09304791266</v>
      </c>
      <c r="F10624" s="8"/>
    </row>
    <row r="10625">
      <c r="A10625" s="10">
        <v>44855.625</v>
      </c>
      <c r="B10625" s="11">
        <v>214.36</v>
      </c>
      <c r="C10625" s="11">
        <v>252.24674</v>
      </c>
      <c r="D10625" s="11">
        <v>0.15019714427231</v>
      </c>
      <c r="E10625" s="8">
        <f t="shared" si="1"/>
        <v>0.08837281039</v>
      </c>
      <c r="F10625" s="8"/>
    </row>
    <row r="10626">
      <c r="A10626" s="10">
        <v>44855.666666666664</v>
      </c>
      <c r="B10626" s="11">
        <v>240.5</v>
      </c>
      <c r="C10626" s="11">
        <v>247.68632</v>
      </c>
      <c r="D10626" s="11">
        <v>0.0290137945446482</v>
      </c>
      <c r="E10626" s="8">
        <f t="shared" si="1"/>
        <v>0.08059616068</v>
      </c>
      <c r="F10626" s="8"/>
    </row>
    <row r="10627">
      <c r="A10627" s="10">
        <v>44855.708333333336</v>
      </c>
      <c r="B10627" s="11">
        <v>246.22</v>
      </c>
      <c r="C10627" s="11">
        <v>243.6767</v>
      </c>
      <c r="D10627" s="11">
        <v>0.010437189932398</v>
      </c>
      <c r="E10627" s="8">
        <f t="shared" si="1"/>
        <v>0.07334357196</v>
      </c>
      <c r="F10627" s="8"/>
    </row>
    <row r="10628">
      <c r="A10628" s="10">
        <v>44855.75</v>
      </c>
      <c r="B10628" s="11">
        <v>243.45</v>
      </c>
      <c r="C10628" s="11">
        <v>240.41512</v>
      </c>
      <c r="D10628" s="11">
        <v>0.0126234988880898</v>
      </c>
      <c r="E10628" s="8">
        <f t="shared" si="1"/>
        <v>0.06834556637</v>
      </c>
      <c r="F10628" s="8"/>
    </row>
    <row r="10629">
      <c r="A10629" s="10">
        <v>44855.791666666664</v>
      </c>
      <c r="B10629" s="11">
        <v>214.53</v>
      </c>
      <c r="C10629" s="11">
        <v>236.98831</v>
      </c>
      <c r="D10629" s="11">
        <v>0.0947654759848703</v>
      </c>
      <c r="E10629" s="8">
        <f t="shared" si="1"/>
        <v>0.06825091847</v>
      </c>
      <c r="F10629" s="8"/>
    </row>
    <row r="10630">
      <c r="A10630" s="10">
        <v>44855.833333333336</v>
      </c>
      <c r="B10630" s="11">
        <v>199.28</v>
      </c>
      <c r="C10630" s="11">
        <v>235.16987</v>
      </c>
      <c r="D10630" s="11">
        <v>0.152612534930601</v>
      </c>
      <c r="E10630" s="8">
        <f t="shared" si="1"/>
        <v>0.07046187689</v>
      </c>
      <c r="F10630" s="8"/>
    </row>
    <row r="10631">
      <c r="A10631" s="10">
        <v>44855.875</v>
      </c>
      <c r="B10631" s="11">
        <v>198.57</v>
      </c>
      <c r="C10631" s="11">
        <v>238.39369</v>
      </c>
      <c r="D10631" s="11">
        <v>0.167050101032456</v>
      </c>
      <c r="E10631" s="8">
        <f t="shared" si="1"/>
        <v>0.07274422872</v>
      </c>
      <c r="F10631" s="8"/>
    </row>
    <row r="10632">
      <c r="A10632" s="10">
        <v>44855.916666666664</v>
      </c>
      <c r="B10632" s="11">
        <v>203.08</v>
      </c>
      <c r="C10632" s="11">
        <v>247.42132</v>
      </c>
      <c r="D10632" s="11">
        <v>0.179213820377322</v>
      </c>
      <c r="E10632" s="8">
        <f t="shared" si="1"/>
        <v>0.07529736909</v>
      </c>
      <c r="F10632" s="8"/>
    </row>
    <row r="10633">
      <c r="A10633" s="10">
        <v>44855.958333333336</v>
      </c>
      <c r="B10633" s="11">
        <v>215.45</v>
      </c>
      <c r="C10633" s="11">
        <v>260.38599</v>
      </c>
      <c r="D10633" s="11">
        <v>0.172574530603585</v>
      </c>
      <c r="E10633" s="8">
        <f t="shared" si="1"/>
        <v>0.07893306477</v>
      </c>
      <c r="F10633" s="8"/>
    </row>
    <row r="10634">
      <c r="A10634" s="10">
        <v>44856.0</v>
      </c>
      <c r="B10634" s="11">
        <v>235.04</v>
      </c>
      <c r="C10634" s="11">
        <v>276.63539</v>
      </c>
      <c r="D10634" s="11">
        <v>0.150361781260163</v>
      </c>
      <c r="E10634" s="8">
        <f t="shared" si="1"/>
        <v>0.08424153061</v>
      </c>
      <c r="F10634" s="8"/>
    </row>
    <row r="10635">
      <c r="A10635" s="10">
        <v>44856.041666666664</v>
      </c>
      <c r="B10635" s="11">
        <v>232.86</v>
      </c>
      <c r="C10635" s="11">
        <v>273.88091</v>
      </c>
      <c r="D10635" s="11">
        <v>0.149776448457104</v>
      </c>
      <c r="E10635" s="8">
        <f t="shared" si="1"/>
        <v>0.08778441819</v>
      </c>
      <c r="F10635" s="8"/>
    </row>
    <row r="10636">
      <c r="A10636" s="10">
        <v>44856.083333333336</v>
      </c>
      <c r="B10636" s="11">
        <v>199.89</v>
      </c>
      <c r="C10636" s="11">
        <v>266.64013</v>
      </c>
      <c r="D10636" s="11">
        <v>0.250337899250199</v>
      </c>
      <c r="E10636" s="8">
        <f t="shared" si="1"/>
        <v>0.09510269399</v>
      </c>
      <c r="F10636" s="8"/>
    </row>
    <row r="10637">
      <c r="A10637" s="10">
        <v>44856.125</v>
      </c>
      <c r="B10637" s="11">
        <v>193.19</v>
      </c>
      <c r="C10637" s="11">
        <v>254.29421</v>
      </c>
      <c r="D10637" s="11">
        <v>0.240289426959426</v>
      </c>
      <c r="E10637" s="8">
        <f t="shared" si="1"/>
        <v>0.1018960876</v>
      </c>
      <c r="F10637" s="8"/>
    </row>
    <row r="10638">
      <c r="A10638" s="10">
        <v>44856.166666666664</v>
      </c>
      <c r="B10638" s="11">
        <v>188.17</v>
      </c>
      <c r="C10638" s="11">
        <v>237.66339</v>
      </c>
      <c r="D10638" s="11">
        <v>0.208249953852799</v>
      </c>
      <c r="E10638" s="8">
        <f t="shared" si="1"/>
        <v>0.1075051118</v>
      </c>
      <c r="F10638" s="8"/>
    </row>
    <row r="10639">
      <c r="A10639" s="10">
        <v>44856.208333333336</v>
      </c>
      <c r="B10639" s="11">
        <v>172.36</v>
      </c>
      <c r="C10639" s="11">
        <v>219.2731</v>
      </c>
      <c r="D10639" s="11">
        <v>0.21394826816422</v>
      </c>
      <c r="E10639" s="8">
        <f t="shared" si="1"/>
        <v>0.1127283039</v>
      </c>
      <c r="F10639" s="8"/>
    </row>
    <row r="10640">
      <c r="A10640" s="10">
        <v>44856.25</v>
      </c>
      <c r="B10640" s="11">
        <v>166.18</v>
      </c>
      <c r="C10640" s="11">
        <v>203.12987</v>
      </c>
      <c r="D10640" s="11">
        <v>0.18190269112071</v>
      </c>
      <c r="E10640" s="8">
        <f t="shared" si="1"/>
        <v>0.1187554466</v>
      </c>
      <c r="F10640" s="8"/>
    </row>
    <row r="10641">
      <c r="A10641" s="10">
        <v>44856.291666666664</v>
      </c>
      <c r="B10641" s="11">
        <v>152.6</v>
      </c>
      <c r="C10641" s="11">
        <v>192.32283</v>
      </c>
      <c r="D10641" s="11">
        <v>0.206542457803891</v>
      </c>
      <c r="E10641" s="8">
        <f t="shared" si="1"/>
        <v>0.1271849615</v>
      </c>
      <c r="F10641" s="8"/>
    </row>
    <row r="10642">
      <c r="A10642" s="10">
        <v>44856.333333333336</v>
      </c>
      <c r="B10642" s="11">
        <v>143.77</v>
      </c>
      <c r="C10642" s="11">
        <v>186.96413</v>
      </c>
      <c r="D10642" s="11">
        <v>0.231028967962999</v>
      </c>
      <c r="E10642" s="8">
        <f t="shared" si="1"/>
        <v>0.1365406423</v>
      </c>
      <c r="F10642" s="8"/>
    </row>
    <row r="10643">
      <c r="A10643" s="10">
        <v>44856.375</v>
      </c>
      <c r="B10643" s="11">
        <v>136.2</v>
      </c>
      <c r="C10643" s="11">
        <v>185.42475</v>
      </c>
      <c r="D10643" s="11">
        <v>0.265470224444147</v>
      </c>
      <c r="E10643" s="8">
        <f t="shared" si="1"/>
        <v>0.145996705</v>
      </c>
      <c r="F10643" s="8"/>
    </row>
    <row r="10644">
      <c r="A10644" s="10">
        <v>44856.416666666664</v>
      </c>
      <c r="B10644" s="11">
        <v>131.55</v>
      </c>
      <c r="C10644" s="11">
        <v>187.5374</v>
      </c>
      <c r="D10644" s="11">
        <v>0.298539917904375</v>
      </c>
      <c r="E10644" s="8">
        <f t="shared" si="1"/>
        <v>0.1544311377</v>
      </c>
      <c r="F10644" s="8"/>
    </row>
    <row r="10645">
      <c r="A10645" s="10">
        <v>44856.458333333336</v>
      </c>
      <c r="B10645" s="11">
        <v>133.02</v>
      </c>
      <c r="C10645" s="11">
        <v>193.42713</v>
      </c>
      <c r="D10645" s="11">
        <v>0.31229915886153</v>
      </c>
      <c r="E10645" s="8">
        <f t="shared" si="1"/>
        <v>0.1631306392</v>
      </c>
      <c r="F10645" s="8"/>
    </row>
    <row r="10646">
      <c r="A10646" s="10">
        <v>44856.5</v>
      </c>
      <c r="B10646" s="11">
        <v>142.34</v>
      </c>
      <c r="C10646" s="11">
        <v>201.49059</v>
      </c>
      <c r="D10646" s="11">
        <v>0.293565024550278</v>
      </c>
      <c r="E10646" s="8">
        <f t="shared" si="1"/>
        <v>0.173465052</v>
      </c>
      <c r="F10646" s="8"/>
    </row>
    <row r="10647">
      <c r="A10647" s="10">
        <v>44856.541666666664</v>
      </c>
      <c r="B10647" s="11">
        <v>157.25</v>
      </c>
      <c r="C10647" s="11">
        <v>210.30266</v>
      </c>
      <c r="D10647" s="11">
        <v>0.252268135838129</v>
      </c>
      <c r="E10647" s="8">
        <f t="shared" si="1"/>
        <v>0.1815021075</v>
      </c>
      <c r="F10647" s="8"/>
    </row>
    <row r="10648">
      <c r="A10648" s="10">
        <v>44856.583333333336</v>
      </c>
      <c r="B10648" s="11">
        <v>159.37</v>
      </c>
      <c r="C10648" s="11">
        <v>219.43636</v>
      </c>
      <c r="D10648" s="11">
        <v>0.273730205878369</v>
      </c>
      <c r="E10648" s="8">
        <f t="shared" si="1"/>
        <v>0.1873666105</v>
      </c>
      <c r="F10648" s="8"/>
    </row>
    <row r="10649">
      <c r="A10649" s="10">
        <v>44856.625</v>
      </c>
      <c r="B10649" s="11">
        <v>164.44</v>
      </c>
      <c r="C10649" s="11">
        <v>229.55607</v>
      </c>
      <c r="D10649" s="11">
        <v>0.283660850266342</v>
      </c>
      <c r="E10649" s="8">
        <f t="shared" si="1"/>
        <v>0.1929275983</v>
      </c>
      <c r="F10649" s="8"/>
    </row>
    <row r="10650">
      <c r="A10650" s="10">
        <v>44856.666666666664</v>
      </c>
      <c r="B10650" s="11">
        <v>161.59</v>
      </c>
      <c r="C10650" s="11">
        <v>237.76278</v>
      </c>
      <c r="D10650" s="11">
        <v>0.320373020537529</v>
      </c>
      <c r="E10650" s="8">
        <f t="shared" si="1"/>
        <v>0.205067566</v>
      </c>
      <c r="F10650" s="8"/>
    </row>
    <row r="10651">
      <c r="A10651" s="10">
        <v>44856.708333333336</v>
      </c>
      <c r="B10651" s="11">
        <v>167.04</v>
      </c>
      <c r="C10651" s="11">
        <v>244.24356</v>
      </c>
      <c r="D10651" s="11">
        <v>0.316092510279493</v>
      </c>
      <c r="E10651" s="8">
        <f t="shared" si="1"/>
        <v>0.2178032044</v>
      </c>
      <c r="F10651" s="8"/>
    </row>
    <row r="10652">
      <c r="A10652" s="10">
        <v>44856.75</v>
      </c>
      <c r="B10652" s="11">
        <v>170.45</v>
      </c>
      <c r="C10652" s="11">
        <v>249.13039</v>
      </c>
      <c r="D10652" s="11">
        <v>0.315820121342884</v>
      </c>
      <c r="E10652" s="8">
        <f t="shared" si="1"/>
        <v>0.230436397</v>
      </c>
      <c r="F10652" s="8"/>
    </row>
    <row r="10653">
      <c r="A10653" s="10">
        <v>44856.791666666664</v>
      </c>
      <c r="B10653" s="11">
        <v>173.95</v>
      </c>
      <c r="C10653" s="11">
        <v>253.31161</v>
      </c>
      <c r="D10653" s="11">
        <v>0.313296378322335</v>
      </c>
      <c r="E10653" s="8">
        <f t="shared" si="1"/>
        <v>0.2395418513</v>
      </c>
      <c r="F10653" s="8"/>
    </row>
    <row r="10654">
      <c r="A10654" s="10">
        <v>44856.833333333336</v>
      </c>
      <c r="B10654" s="11">
        <v>180.93</v>
      </c>
      <c r="C10654" s="11">
        <v>257.96243</v>
      </c>
      <c r="D10654" s="11">
        <v>0.298618794992743</v>
      </c>
      <c r="E10654" s="8">
        <f t="shared" si="1"/>
        <v>0.2456254454</v>
      </c>
      <c r="F10654" s="8"/>
    </row>
    <row r="10655">
      <c r="A10655" s="10">
        <v>44856.875</v>
      </c>
      <c r="B10655" s="11">
        <v>184.59</v>
      </c>
      <c r="C10655" s="11">
        <v>263.0291</v>
      </c>
      <c r="D10655" s="11">
        <v>0.298214532156328</v>
      </c>
      <c r="E10655" s="8">
        <f t="shared" si="1"/>
        <v>0.25109063</v>
      </c>
      <c r="F10655" s="8"/>
    </row>
    <row r="10656">
      <c r="A10656" s="10">
        <v>44856.916666666664</v>
      </c>
      <c r="B10656" s="11">
        <v>186.72</v>
      </c>
      <c r="C10656" s="11">
        <v>267.35135</v>
      </c>
      <c r="D10656" s="11">
        <v>0.301593203101461</v>
      </c>
      <c r="E10656" s="8">
        <f t="shared" si="1"/>
        <v>0.256189771</v>
      </c>
      <c r="F10656" s="8"/>
    </row>
    <row r="10657">
      <c r="A10657" s="10">
        <v>44856.958333333336</v>
      </c>
      <c r="B10657" s="11">
        <v>195.18</v>
      </c>
      <c r="C10657" s="11">
        <v>271.00818</v>
      </c>
      <c r="D10657" s="11">
        <v>0.279800336654044</v>
      </c>
      <c r="E10657" s="8">
        <f t="shared" si="1"/>
        <v>0.2606575129</v>
      </c>
      <c r="F10657" s="8"/>
    </row>
    <row r="10658">
      <c r="A10658" s="10">
        <v>44854.0</v>
      </c>
      <c r="B10658" s="11">
        <v>369.84</v>
      </c>
      <c r="C10658" s="11">
        <v>347.96059</v>
      </c>
      <c r="D10658" s="11">
        <v>0.0628789886808731</v>
      </c>
      <c r="E10658" s="8">
        <f t="shared" si="1"/>
        <v>0.2570123966</v>
      </c>
      <c r="F10658" s="8"/>
    </row>
    <row r="10659">
      <c r="A10659" s="10">
        <v>44854.041666666664</v>
      </c>
      <c r="B10659" s="11">
        <v>378.65</v>
      </c>
      <c r="C10659" s="11">
        <v>336.94416</v>
      </c>
      <c r="D10659" s="11">
        <v>0.123776711250908</v>
      </c>
      <c r="E10659" s="8">
        <f t="shared" si="1"/>
        <v>0.2559290742</v>
      </c>
      <c r="F10659" s="8"/>
    </row>
    <row r="10660">
      <c r="A10660" s="10">
        <v>44854.083333333336</v>
      </c>
      <c r="B10660" s="11">
        <v>338.55</v>
      </c>
      <c r="C10660" s="11">
        <v>318.81383</v>
      </c>
      <c r="D10660" s="11">
        <v>0.061904999541582</v>
      </c>
      <c r="E10660" s="8">
        <f t="shared" si="1"/>
        <v>0.2480777034</v>
      </c>
      <c r="F10660" s="8"/>
    </row>
    <row r="10661">
      <c r="A10661" s="10">
        <v>44854.125</v>
      </c>
      <c r="B10661" s="11">
        <v>294.17</v>
      </c>
      <c r="C10661" s="11">
        <v>296.93736</v>
      </c>
      <c r="D10661" s="11">
        <v>0.00931967604211203</v>
      </c>
      <c r="E10661" s="8">
        <f t="shared" si="1"/>
        <v>0.2384539637</v>
      </c>
      <c r="F10661" s="8"/>
    </row>
    <row r="10662">
      <c r="A10662" s="10">
        <v>44854.166666666664</v>
      </c>
      <c r="B10662" s="11">
        <v>253.76</v>
      </c>
      <c r="C10662" s="11">
        <v>275.65756</v>
      </c>
      <c r="D10662" s="11">
        <v>0.079437545627263</v>
      </c>
      <c r="E10662" s="8">
        <f t="shared" si="1"/>
        <v>0.2330867801</v>
      </c>
      <c r="F10662" s="8"/>
    </row>
    <row r="10663">
      <c r="A10663" s="10">
        <v>44854.208333333336</v>
      </c>
      <c r="B10663" s="11">
        <v>221.33</v>
      </c>
      <c r="C10663" s="11">
        <v>258.30522</v>
      </c>
      <c r="D10663" s="11">
        <v>0.143145461791287</v>
      </c>
      <c r="E10663" s="8">
        <f t="shared" si="1"/>
        <v>0.2301366631</v>
      </c>
      <c r="F10663" s="8"/>
    </row>
    <row r="10664">
      <c r="A10664" s="10">
        <v>44854.25</v>
      </c>
      <c r="B10664" s="11">
        <v>199.88</v>
      </c>
      <c r="C10664" s="11">
        <v>246.70295</v>
      </c>
      <c r="D10664" s="11">
        <v>0.189794852473389</v>
      </c>
      <c r="E10664" s="8">
        <f t="shared" si="1"/>
        <v>0.2304655032</v>
      </c>
      <c r="F10664" s="8"/>
    </row>
    <row r="10665">
      <c r="A10665" s="10">
        <v>44854.291666666664</v>
      </c>
      <c r="B10665" s="11">
        <v>190.93</v>
      </c>
      <c r="C10665" s="11">
        <v>239.34538</v>
      </c>
      <c r="D10665" s="11">
        <v>0.202282492354772</v>
      </c>
      <c r="E10665" s="8">
        <f t="shared" si="1"/>
        <v>0.2302880046</v>
      </c>
      <c r="F10665" s="8"/>
    </row>
    <row r="10666">
      <c r="A10666" s="10">
        <v>44854.333333333336</v>
      </c>
      <c r="B10666" s="11">
        <v>186.1</v>
      </c>
      <c r="C10666" s="11">
        <v>235.9549</v>
      </c>
      <c r="D10666" s="11">
        <v>0.211289954139541</v>
      </c>
      <c r="E10666" s="8">
        <f t="shared" si="1"/>
        <v>0.2294655457</v>
      </c>
      <c r="F10666" s="8"/>
    </row>
    <row r="10667">
      <c r="A10667" s="10">
        <v>44854.375</v>
      </c>
      <c r="B10667" s="11">
        <v>186.28</v>
      </c>
      <c r="C10667" s="11">
        <v>236.57541</v>
      </c>
      <c r="D10667" s="11">
        <v>0.212597792813716</v>
      </c>
      <c r="E10667" s="8">
        <f t="shared" si="1"/>
        <v>0.2272625277</v>
      </c>
      <c r="F10667" s="8"/>
    </row>
    <row r="10668">
      <c r="A10668" s="10">
        <v>44854.416666666664</v>
      </c>
      <c r="B10668" s="11">
        <v>192.07</v>
      </c>
      <c r="C10668" s="11">
        <v>241.41717</v>
      </c>
      <c r="D10668" s="11">
        <v>0.204406215183451</v>
      </c>
      <c r="E10668" s="8">
        <f t="shared" si="1"/>
        <v>0.2233402901</v>
      </c>
      <c r="F10668" s="8"/>
    </row>
    <row r="10669">
      <c r="A10669" s="10">
        <v>44854.458333333336</v>
      </c>
      <c r="B10669" s="11">
        <v>189.28</v>
      </c>
      <c r="C10669" s="11">
        <v>250.57678</v>
      </c>
      <c r="D10669" s="11">
        <v>0.244622745970317</v>
      </c>
      <c r="E10669" s="8">
        <f t="shared" si="1"/>
        <v>0.2205204396</v>
      </c>
      <c r="F10669" s="8"/>
    </row>
    <row r="10670">
      <c r="A10670" s="10">
        <v>44854.5</v>
      </c>
      <c r="B10670" s="11">
        <v>218.19</v>
      </c>
      <c r="C10670" s="11">
        <v>261.25518</v>
      </c>
      <c r="D10670" s="11">
        <v>0.164839525861267</v>
      </c>
      <c r="E10670" s="8">
        <f t="shared" si="1"/>
        <v>0.2151568771</v>
      </c>
      <c r="F10670" s="8"/>
    </row>
    <row r="10671">
      <c r="A10671" s="10">
        <v>44854.541666666664</v>
      </c>
      <c r="B10671" s="11">
        <v>245.99</v>
      </c>
      <c r="C10671" s="11">
        <v>270.10822</v>
      </c>
      <c r="D10671" s="11">
        <v>0.0892909516045087</v>
      </c>
      <c r="E10671" s="8">
        <f t="shared" si="1"/>
        <v>0.2083661611</v>
      </c>
      <c r="F10671" s="8"/>
    </row>
    <row r="10672">
      <c r="A10672" s="10">
        <v>44854.583333333336</v>
      </c>
      <c r="B10672" s="11">
        <v>244.22</v>
      </c>
      <c r="C10672" s="11">
        <v>277.03301</v>
      </c>
      <c r="D10672" s="11">
        <v>0.11844440487435</v>
      </c>
      <c r="E10672" s="8">
        <f t="shared" si="1"/>
        <v>0.2018959194</v>
      </c>
      <c r="F10672" s="8"/>
    </row>
    <row r="10673">
      <c r="A10673" s="10">
        <v>44854.625</v>
      </c>
      <c r="B10673" s="11">
        <v>235.77</v>
      </c>
      <c r="C10673" s="11">
        <v>284.24633</v>
      </c>
      <c r="D10673" s="11">
        <v>0.170543380454551</v>
      </c>
      <c r="E10673" s="8">
        <f t="shared" si="1"/>
        <v>0.1971826915</v>
      </c>
      <c r="F10673" s="8"/>
    </row>
    <row r="10674">
      <c r="A10674" s="10">
        <v>44854.666666666664</v>
      </c>
      <c r="B10674" s="11">
        <v>255.52</v>
      </c>
      <c r="C10674" s="11">
        <v>290.96498</v>
      </c>
      <c r="D10674" s="11">
        <v>0.12181871509073</v>
      </c>
      <c r="E10674" s="8">
        <f t="shared" si="1"/>
        <v>0.1889095954</v>
      </c>
      <c r="F10674" s="8"/>
    </row>
    <row r="10675">
      <c r="A10675" s="10">
        <v>44854.708333333336</v>
      </c>
      <c r="B10675" s="11">
        <v>271.05</v>
      </c>
      <c r="C10675" s="11">
        <v>300.1431</v>
      </c>
      <c r="D10675" s="11">
        <v>0.0969307640255597</v>
      </c>
      <c r="E10675" s="8">
        <f t="shared" si="1"/>
        <v>0.179777856</v>
      </c>
      <c r="F10675" s="8"/>
    </row>
    <row r="10676">
      <c r="A10676" s="10">
        <v>44854.75</v>
      </c>
      <c r="B10676" s="11">
        <v>293.5</v>
      </c>
      <c r="C10676" s="11">
        <v>310.44559</v>
      </c>
      <c r="D10676" s="11">
        <v>0.0545847341558306</v>
      </c>
      <c r="E10676" s="8">
        <f t="shared" si="1"/>
        <v>0.1688930482</v>
      </c>
      <c r="F10676" s="8"/>
    </row>
    <row r="10677">
      <c r="A10677" s="10">
        <v>44854.791666666664</v>
      </c>
      <c r="B10677" s="11">
        <v>309.79</v>
      </c>
      <c r="C10677" s="11">
        <v>318.47694</v>
      </c>
      <c r="D10677" s="11">
        <v>0.0272765117625156</v>
      </c>
      <c r="E10677" s="8">
        <f t="shared" si="1"/>
        <v>0.1569755538</v>
      </c>
      <c r="F10677" s="8"/>
    </row>
    <row r="10678">
      <c r="A10678" s="10">
        <v>44854.833333333336</v>
      </c>
      <c r="B10678" s="11">
        <v>312.45</v>
      </c>
      <c r="C10678" s="11">
        <v>323.45114</v>
      </c>
      <c r="D10678" s="11">
        <v>0.0340117521304764</v>
      </c>
      <c r="E10678" s="8">
        <f t="shared" si="1"/>
        <v>0.1459502603</v>
      </c>
      <c r="F10678" s="8"/>
    </row>
    <row r="10679">
      <c r="A10679" s="10">
        <v>44854.875</v>
      </c>
      <c r="B10679" s="11">
        <v>311.87</v>
      </c>
      <c r="C10679" s="11">
        <v>327.3943</v>
      </c>
      <c r="D10679" s="11">
        <v>0.0474177467353585</v>
      </c>
      <c r="E10679" s="8">
        <f t="shared" si="1"/>
        <v>0.1355003943</v>
      </c>
      <c r="F10679" s="8"/>
    </row>
    <row r="10680">
      <c r="A10680" s="10">
        <v>44854.916666666664</v>
      </c>
      <c r="B10680" s="11">
        <v>314.68</v>
      </c>
      <c r="C10680" s="11">
        <v>331.87078</v>
      </c>
      <c r="D10680" s="11">
        <v>0.0517996191168141</v>
      </c>
      <c r="E10680" s="8">
        <f t="shared" si="1"/>
        <v>0.1250923283</v>
      </c>
      <c r="F10680" s="8"/>
    </row>
    <row r="10681">
      <c r="A10681" s="10">
        <v>44854.958333333336</v>
      </c>
      <c r="B10681" s="11">
        <v>331.31</v>
      </c>
      <c r="C10681" s="11">
        <v>336.60748</v>
      </c>
      <c r="D10681" s="11">
        <v>0.0157378558551343</v>
      </c>
      <c r="E10681" s="8">
        <f t="shared" si="1"/>
        <v>0.1140897249</v>
      </c>
      <c r="F10681" s="8"/>
    </row>
    <row r="10682">
      <c r="A10682" s="10">
        <v>44855.0</v>
      </c>
      <c r="B10682" s="11">
        <v>376.06</v>
      </c>
      <c r="C10682" s="11">
        <v>358.21402</v>
      </c>
      <c r="D10682" s="11">
        <v>0.0498193230962875</v>
      </c>
      <c r="E10682" s="8">
        <f t="shared" si="1"/>
        <v>0.1135455722</v>
      </c>
      <c r="F10682" s="8"/>
    </row>
    <row r="10683">
      <c r="A10683" s="10">
        <v>44855.041666666664</v>
      </c>
      <c r="B10683" s="11">
        <v>383.18</v>
      </c>
      <c r="C10683" s="11">
        <v>346.46678</v>
      </c>
      <c r="D10683" s="11">
        <v>0.105964618021964</v>
      </c>
      <c r="E10683" s="8">
        <f t="shared" si="1"/>
        <v>0.1128034016</v>
      </c>
      <c r="F10683" s="8"/>
    </row>
    <row r="10684">
      <c r="A10684" s="10">
        <v>44855.083333333336</v>
      </c>
      <c r="B10684" s="11">
        <v>367.33</v>
      </c>
      <c r="C10684" s="11">
        <v>325.38984</v>
      </c>
      <c r="D10684" s="11">
        <v>0.128892039161394</v>
      </c>
      <c r="E10684" s="8">
        <f t="shared" si="1"/>
        <v>0.1155945283</v>
      </c>
      <c r="F10684" s="8"/>
    </row>
    <row r="10685">
      <c r="A10685" s="10">
        <v>44855.125</v>
      </c>
      <c r="B10685" s="11">
        <v>341.15</v>
      </c>
      <c r="C10685" s="11">
        <v>298.83929</v>
      </c>
      <c r="D10685" s="11">
        <v>0.141583491247084</v>
      </c>
      <c r="E10685" s="8">
        <f t="shared" si="1"/>
        <v>0.1211055206</v>
      </c>
      <c r="F10685" s="8"/>
    </row>
    <row r="10686">
      <c r="A10686" s="10">
        <v>44855.166666666664</v>
      </c>
      <c r="B10686" s="11">
        <v>309.78</v>
      </c>
      <c r="C10686" s="11">
        <v>269.98028</v>
      </c>
      <c r="D10686" s="11">
        <v>0.147417137281285</v>
      </c>
      <c r="E10686" s="8">
        <f t="shared" si="1"/>
        <v>0.1239380036</v>
      </c>
      <c r="F10686" s="8"/>
    </row>
    <row r="10687">
      <c r="A10687" s="10">
        <v>44855.208333333336</v>
      </c>
      <c r="B10687" s="11">
        <v>284.76</v>
      </c>
      <c r="C10687" s="11">
        <v>243.25464</v>
      </c>
      <c r="D10687" s="11">
        <v>0.17062515230953</v>
      </c>
      <c r="E10687" s="8">
        <f t="shared" si="1"/>
        <v>0.1250829907</v>
      </c>
      <c r="F10687" s="8"/>
    </row>
    <row r="10688">
      <c r="A10688" s="10">
        <v>44855.25</v>
      </c>
      <c r="B10688" s="11">
        <v>248.17</v>
      </c>
      <c r="C10688" s="11">
        <v>222.92034</v>
      </c>
      <c r="D10688" s="11">
        <v>0.113267636322463</v>
      </c>
      <c r="E10688" s="8">
        <f t="shared" si="1"/>
        <v>0.1218943566</v>
      </c>
      <c r="F10688" s="8"/>
    </row>
    <row r="10689">
      <c r="A10689" s="10">
        <v>44855.291666666664</v>
      </c>
      <c r="B10689" s="11">
        <v>222.21</v>
      </c>
      <c r="C10689" s="11">
        <v>210.6634</v>
      </c>
      <c r="D10689" s="11">
        <v>0.0548106600387158</v>
      </c>
      <c r="E10689" s="8">
        <f t="shared" si="1"/>
        <v>0.115749697</v>
      </c>
      <c r="F10689" s="8"/>
    </row>
    <row r="10690">
      <c r="A10690" s="10">
        <v>44855.333333333336</v>
      </c>
      <c r="B10690" s="11">
        <v>212.93</v>
      </c>
      <c r="C10690" s="11">
        <v>205.97985</v>
      </c>
      <c r="D10690" s="11">
        <v>0.0337418927142631</v>
      </c>
      <c r="E10690" s="8">
        <f t="shared" si="1"/>
        <v>0.1083518611</v>
      </c>
      <c r="F10690" s="8"/>
    </row>
    <row r="10691">
      <c r="A10691" s="10">
        <v>44855.375</v>
      </c>
      <c r="B10691" s="11">
        <v>205.44</v>
      </c>
      <c r="C10691" s="11">
        <v>207.9082</v>
      </c>
      <c r="D10691" s="11">
        <v>0.011871585632505</v>
      </c>
      <c r="E10691" s="8">
        <f t="shared" si="1"/>
        <v>0.09998826911</v>
      </c>
      <c r="F10691" s="8"/>
    </row>
    <row r="10692">
      <c r="A10692" s="10">
        <v>44855.416666666664</v>
      </c>
      <c r="B10692" s="11">
        <v>200.37</v>
      </c>
      <c r="C10692" s="11">
        <v>216.50583</v>
      </c>
      <c r="D10692" s="11">
        <v>0.0745283856790369</v>
      </c>
      <c r="E10692" s="8">
        <f t="shared" si="1"/>
        <v>0.09457669288</v>
      </c>
      <c r="F10692" s="8"/>
    </row>
    <row r="10693">
      <c r="A10693" s="10">
        <v>44855.458333333336</v>
      </c>
      <c r="B10693" s="11">
        <v>211.21</v>
      </c>
      <c r="C10693" s="11">
        <v>229.9548</v>
      </c>
      <c r="D10693" s="11">
        <v>0.081515149933813</v>
      </c>
      <c r="E10693" s="8">
        <f t="shared" si="1"/>
        <v>0.08778054305</v>
      </c>
      <c r="F10693" s="8"/>
    </row>
    <row r="10694">
      <c r="A10694" s="10">
        <v>44855.5</v>
      </c>
      <c r="B10694" s="11">
        <v>237.5</v>
      </c>
      <c r="C10694" s="11">
        <v>242.99298</v>
      </c>
      <c r="D10694" s="11">
        <v>0.0226055090151163</v>
      </c>
      <c r="E10694" s="8">
        <f t="shared" si="1"/>
        <v>0.08185412568</v>
      </c>
      <c r="F10694" s="8"/>
    </row>
    <row r="10695">
      <c r="A10695" s="10">
        <v>44855.541666666664</v>
      </c>
      <c r="B10695" s="11">
        <v>240.84</v>
      </c>
      <c r="C10695" s="11">
        <v>249.88152</v>
      </c>
      <c r="D10695" s="11">
        <v>0.0361832279553925</v>
      </c>
      <c r="E10695" s="8">
        <f t="shared" si="1"/>
        <v>0.07964130386</v>
      </c>
      <c r="F10695" s="8"/>
    </row>
    <row r="10696">
      <c r="A10696" s="10">
        <v>44855.583333333336</v>
      </c>
      <c r="B10696" s="11">
        <v>221.48</v>
      </c>
      <c r="C10696" s="11">
        <v>248.90714</v>
      </c>
      <c r="D10696" s="11">
        <v>0.110190250066751</v>
      </c>
      <c r="E10696" s="8">
        <f t="shared" si="1"/>
        <v>0.07929738074</v>
      </c>
      <c r="F10696" s="8"/>
    </row>
    <row r="10697">
      <c r="A10697" s="10">
        <v>44855.625</v>
      </c>
      <c r="B10697" s="11">
        <v>214.36</v>
      </c>
      <c r="C10697" s="11">
        <v>245.63954</v>
      </c>
      <c r="D10697" s="11">
        <v>0.127339189773763</v>
      </c>
      <c r="E10697" s="8">
        <f t="shared" si="1"/>
        <v>0.07749720613</v>
      </c>
      <c r="F10697" s="8"/>
    </row>
    <row r="10698">
      <c r="A10698" s="10">
        <v>44855.666666666664</v>
      </c>
      <c r="B10698" s="11">
        <v>240.5</v>
      </c>
      <c r="C10698" s="11">
        <v>240.94349</v>
      </c>
      <c r="D10698" s="11">
        <v>0.00184063906437147</v>
      </c>
      <c r="E10698" s="8">
        <f t="shared" si="1"/>
        <v>0.07249811963</v>
      </c>
      <c r="F10698" s="8"/>
    </row>
    <row r="10699">
      <c r="A10699" s="10">
        <v>44855.708333333336</v>
      </c>
      <c r="B10699" s="11">
        <v>246.22</v>
      </c>
      <c r="C10699" s="11">
        <v>237.2611</v>
      </c>
      <c r="D10699" s="11">
        <v>0.0377596664602836</v>
      </c>
      <c r="E10699" s="8">
        <f t="shared" si="1"/>
        <v>0.07003265723</v>
      </c>
      <c r="F10699" s="8"/>
    </row>
    <row r="10700">
      <c r="A10700" s="10">
        <v>44855.75</v>
      </c>
      <c r="B10700" s="11">
        <v>243.45</v>
      </c>
      <c r="C10700" s="11">
        <v>235.3157</v>
      </c>
      <c r="D10700" s="11">
        <v>0.0345676042864968</v>
      </c>
      <c r="E10700" s="8">
        <f t="shared" si="1"/>
        <v>0.06919861015</v>
      </c>
      <c r="F10700" s="8"/>
    </row>
    <row r="10701">
      <c r="A10701" s="10">
        <v>44855.791666666664</v>
      </c>
      <c r="B10701" s="11">
        <v>214.53</v>
      </c>
      <c r="C10701" s="11">
        <v>233.50324</v>
      </c>
      <c r="D10701" s="11">
        <v>0.0812547183499466</v>
      </c>
      <c r="E10701" s="8">
        <f t="shared" si="1"/>
        <v>0.07144770209</v>
      </c>
      <c r="F10701" s="8"/>
    </row>
    <row r="10702">
      <c r="A10702" s="10">
        <v>44855.833333333336</v>
      </c>
      <c r="B10702" s="11">
        <v>199.28</v>
      </c>
      <c r="C10702" s="11">
        <v>232.61367</v>
      </c>
      <c r="D10702" s="11">
        <v>0.143300563548135</v>
      </c>
      <c r="E10702" s="8">
        <f t="shared" si="1"/>
        <v>0.07600140257</v>
      </c>
      <c r="F10702" s="8"/>
    </row>
    <row r="10703">
      <c r="A10703" s="10">
        <v>44855.875</v>
      </c>
      <c r="B10703" s="11">
        <v>198.57</v>
      </c>
      <c r="C10703" s="11">
        <v>235.18497</v>
      </c>
      <c r="D10703" s="11">
        <v>0.155685841659014</v>
      </c>
      <c r="E10703" s="8">
        <f t="shared" si="1"/>
        <v>0.08051257319</v>
      </c>
      <c r="F10703" s="8"/>
    </row>
    <row r="10704">
      <c r="A10704" s="10">
        <v>44855.916666666664</v>
      </c>
      <c r="B10704" s="11">
        <v>203.08</v>
      </c>
      <c r="C10704" s="11">
        <v>242.05714</v>
      </c>
      <c r="D10704" s="11">
        <v>0.161024541560724</v>
      </c>
      <c r="E10704" s="8">
        <f t="shared" si="1"/>
        <v>0.08506361163</v>
      </c>
      <c r="F10704" s="8"/>
    </row>
    <row r="10705">
      <c r="A10705" s="10">
        <v>44855.958333333336</v>
      </c>
      <c r="B10705" s="11">
        <v>215.45</v>
      </c>
      <c r="C10705" s="11">
        <v>251.94165</v>
      </c>
      <c r="D10705" s="11">
        <v>0.144841672665079</v>
      </c>
      <c r="E10705" s="8">
        <f t="shared" si="1"/>
        <v>0.09044293733</v>
      </c>
      <c r="F10705" s="8"/>
    </row>
    <row r="10706">
      <c r="A10706" s="10">
        <v>44856.0</v>
      </c>
      <c r="B10706" s="11">
        <v>235.04</v>
      </c>
      <c r="C10706" s="11">
        <v>268.58235</v>
      </c>
      <c r="D10706" s="11">
        <v>0.124886650221058</v>
      </c>
      <c r="E10706" s="8">
        <f t="shared" si="1"/>
        <v>0.09357074262</v>
      </c>
      <c r="F10706" s="8"/>
    </row>
    <row r="10707">
      <c r="A10707" s="10">
        <v>44856.041666666664</v>
      </c>
      <c r="B10707" s="11">
        <v>232.86</v>
      </c>
      <c r="C10707" s="11">
        <v>264.7318</v>
      </c>
      <c r="D10707" s="11">
        <v>0.12039278998594</v>
      </c>
      <c r="E10707" s="8">
        <f t="shared" si="1"/>
        <v>0.09417191646</v>
      </c>
      <c r="F10707" s="8"/>
    </row>
    <row r="10708">
      <c r="A10708" s="10">
        <v>44856.083333333336</v>
      </c>
      <c r="B10708" s="11">
        <v>199.89</v>
      </c>
      <c r="C10708" s="11">
        <v>256.07713</v>
      </c>
      <c r="D10708" s="11">
        <v>0.219414869262241</v>
      </c>
      <c r="E10708" s="8">
        <f t="shared" si="1"/>
        <v>0.09794370104</v>
      </c>
      <c r="F10708" s="8"/>
    </row>
    <row r="10709">
      <c r="A10709" s="10">
        <v>44856.125</v>
      </c>
      <c r="B10709" s="11">
        <v>193.19</v>
      </c>
      <c r="C10709" s="11">
        <v>242.74524</v>
      </c>
      <c r="D10709" s="11">
        <v>0.204145053472521</v>
      </c>
      <c r="E10709" s="8">
        <f t="shared" si="1"/>
        <v>0.1005504328</v>
      </c>
      <c r="F10709" s="8"/>
    </row>
    <row r="10710">
      <c r="A10710" s="10">
        <v>44856.166666666664</v>
      </c>
      <c r="B10710" s="11">
        <v>188.17</v>
      </c>
      <c r="C10710" s="11">
        <v>225.6022</v>
      </c>
      <c r="D10710" s="11">
        <v>0.165921254314009</v>
      </c>
      <c r="E10710" s="8">
        <f t="shared" si="1"/>
        <v>0.1013214377</v>
      </c>
      <c r="F10710" s="8"/>
    </row>
    <row r="10711">
      <c r="A10711" s="10">
        <v>44856.208333333336</v>
      </c>
      <c r="B10711" s="11">
        <v>172.36</v>
      </c>
      <c r="C10711" s="11">
        <v>207.34362</v>
      </c>
      <c r="D10711" s="11">
        <v>0.168722915129966</v>
      </c>
      <c r="E10711" s="8">
        <f t="shared" si="1"/>
        <v>0.1012421778</v>
      </c>
      <c r="F10711" s="8"/>
    </row>
    <row r="10712">
      <c r="A10712" s="10">
        <v>44856.25</v>
      </c>
      <c r="B10712" s="11">
        <v>166.18</v>
      </c>
      <c r="C10712" s="11">
        <v>191.52333</v>
      </c>
      <c r="D10712" s="11">
        <v>0.132325027974398</v>
      </c>
      <c r="E10712" s="8">
        <f t="shared" si="1"/>
        <v>0.1020362358</v>
      </c>
      <c r="F10712" s="8"/>
    </row>
    <row r="10713">
      <c r="A10713" s="10">
        <v>44856.291666666664</v>
      </c>
      <c r="B10713" s="11">
        <v>152.6</v>
      </c>
      <c r="C10713" s="11">
        <v>180.66759</v>
      </c>
      <c r="D10713" s="11">
        <v>0.155354870234334</v>
      </c>
      <c r="E10713" s="8">
        <f t="shared" si="1"/>
        <v>0.1062255779</v>
      </c>
      <c r="F10713" s="8"/>
    </row>
    <row r="10714">
      <c r="A10714" s="10">
        <v>44856.333333333336</v>
      </c>
      <c r="B10714" s="11">
        <v>143.77</v>
      </c>
      <c r="C10714" s="11">
        <v>175.08278</v>
      </c>
      <c r="D10714" s="11">
        <v>0.17884557236297</v>
      </c>
      <c r="E10714" s="8">
        <f t="shared" si="1"/>
        <v>0.1122715645</v>
      </c>
      <c r="F10714" s="8"/>
    </row>
    <row r="10715">
      <c r="A10715" s="10">
        <v>44856.375</v>
      </c>
      <c r="B10715" s="11">
        <v>136.2</v>
      </c>
      <c r="C10715" s="11">
        <v>173.71627</v>
      </c>
      <c r="D10715" s="11">
        <v>0.215962903186903</v>
      </c>
      <c r="E10715" s="8">
        <f t="shared" si="1"/>
        <v>0.1207753694</v>
      </c>
      <c r="F10715" s="8"/>
    </row>
    <row r="10716">
      <c r="A10716" s="10">
        <v>44856.416666666664</v>
      </c>
      <c r="B10716" s="11">
        <v>131.55</v>
      </c>
      <c r="C10716" s="11">
        <v>176.83615</v>
      </c>
      <c r="D10716" s="11">
        <v>0.256091019850861</v>
      </c>
      <c r="E10716" s="8">
        <f t="shared" si="1"/>
        <v>0.1283404792</v>
      </c>
      <c r="F10716" s="8"/>
    </row>
    <row r="10717">
      <c r="A10717" s="10">
        <v>44856.458333333336</v>
      </c>
      <c r="B10717" s="11">
        <v>133.02</v>
      </c>
      <c r="C10717" s="11">
        <v>183.74434</v>
      </c>
      <c r="D10717" s="11">
        <v>0.27605933331062</v>
      </c>
      <c r="E10717" s="8">
        <f t="shared" si="1"/>
        <v>0.1364464868</v>
      </c>
      <c r="F10717" s="8"/>
    </row>
    <row r="10718">
      <c r="A10718" s="10">
        <v>44856.5</v>
      </c>
      <c r="B10718" s="11">
        <v>142.34</v>
      </c>
      <c r="C10718" s="11">
        <v>191.86546</v>
      </c>
      <c r="D10718" s="11">
        <v>0.258125980569926</v>
      </c>
      <c r="E10718" s="8">
        <f t="shared" si="1"/>
        <v>0.1462598398</v>
      </c>
      <c r="F10718" s="8"/>
    </row>
    <row r="10719">
      <c r="A10719" s="10">
        <v>44856.541666666664</v>
      </c>
      <c r="B10719" s="11">
        <v>157.25</v>
      </c>
      <c r="C10719" s="11">
        <v>199.4345</v>
      </c>
      <c r="D10719" s="11">
        <v>0.211520574424184</v>
      </c>
      <c r="E10719" s="8">
        <f t="shared" si="1"/>
        <v>0.1535655626</v>
      </c>
      <c r="F10719" s="8"/>
    </row>
    <row r="10720">
      <c r="A10720" s="10">
        <v>44856.583333333336</v>
      </c>
      <c r="B10720" s="11">
        <v>159.37</v>
      </c>
      <c r="C10720" s="11">
        <v>205.83328</v>
      </c>
      <c r="D10720" s="11">
        <v>0.225732592902372</v>
      </c>
      <c r="E10720" s="8">
        <f t="shared" si="1"/>
        <v>0.1583798269</v>
      </c>
      <c r="F10720" s="8"/>
    </row>
    <row r="10721">
      <c r="A10721" s="10">
        <v>44856.625</v>
      </c>
      <c r="B10721" s="11">
        <v>164.44</v>
      </c>
      <c r="C10721" s="11">
        <v>212.9852</v>
      </c>
      <c r="D10721" s="11">
        <v>0.227927574310327</v>
      </c>
      <c r="E10721" s="8">
        <f t="shared" si="1"/>
        <v>0.1625710095</v>
      </c>
      <c r="F10721" s="8"/>
    </row>
    <row r="10722">
      <c r="A10722" s="10">
        <v>44856.666666666664</v>
      </c>
      <c r="B10722" s="11">
        <v>161.59</v>
      </c>
      <c r="C10722" s="11">
        <v>218.87295</v>
      </c>
      <c r="D10722" s="11">
        <v>0.261717813918988</v>
      </c>
      <c r="E10722" s="8">
        <f t="shared" si="1"/>
        <v>0.1733992252</v>
      </c>
      <c r="F10722" s="8"/>
    </row>
    <row r="10723">
      <c r="A10723" s="10">
        <v>44856.708333333336</v>
      </c>
      <c r="B10723" s="11">
        <v>167.04</v>
      </c>
      <c r="C10723" s="11">
        <v>223.86037</v>
      </c>
      <c r="D10723" s="11">
        <v>0.253820584679637</v>
      </c>
      <c r="E10723" s="8">
        <f t="shared" si="1"/>
        <v>0.1824017634</v>
      </c>
      <c r="F10723" s="8"/>
    </row>
    <row r="10724">
      <c r="A10724" s="10">
        <v>44856.75</v>
      </c>
      <c r="B10724" s="11">
        <v>170.45</v>
      </c>
      <c r="C10724" s="11">
        <v>227.86606</v>
      </c>
      <c r="D10724" s="11">
        <v>0.251972847557903</v>
      </c>
      <c r="E10724" s="8">
        <f t="shared" si="1"/>
        <v>0.1914603152</v>
      </c>
      <c r="F10724" s="8"/>
    </row>
    <row r="10725">
      <c r="A10725" s="10">
        <v>44856.791666666664</v>
      </c>
      <c r="B10725" s="11">
        <v>173.95</v>
      </c>
      <c r="C10725" s="11">
        <v>230.81627</v>
      </c>
      <c r="D10725" s="11">
        <v>0.246370284035869</v>
      </c>
      <c r="E10725" s="8">
        <f t="shared" si="1"/>
        <v>0.1983401305</v>
      </c>
      <c r="F10725" s="8"/>
    </row>
    <row r="10726">
      <c r="A10726" s="10">
        <v>44856.833333333336</v>
      </c>
      <c r="B10726" s="11">
        <v>180.93</v>
      </c>
      <c r="C10726" s="11">
        <v>233.289</v>
      </c>
      <c r="D10726" s="11">
        <v>0.224438357573653</v>
      </c>
      <c r="E10726" s="8">
        <f t="shared" si="1"/>
        <v>0.2017208719</v>
      </c>
      <c r="F10726" s="8"/>
    </row>
    <row r="10727">
      <c r="A10727" s="10">
        <v>44856.875</v>
      </c>
      <c r="B10727" s="11">
        <v>184.59</v>
      </c>
      <c r="C10727" s="11">
        <v>236.18743</v>
      </c>
      <c r="D10727" s="11">
        <v>0.218459678400328</v>
      </c>
      <c r="E10727" s="8">
        <f t="shared" si="1"/>
        <v>0.2043364484</v>
      </c>
      <c r="F10727" s="8"/>
    </row>
    <row r="10728">
      <c r="A10728" s="10">
        <v>44856.916666666664</v>
      </c>
      <c r="B10728" s="11">
        <v>186.72</v>
      </c>
      <c r="C10728" s="11">
        <v>238.89251</v>
      </c>
      <c r="D10728" s="11">
        <v>0.21839324305312</v>
      </c>
      <c r="E10728" s="8">
        <f t="shared" si="1"/>
        <v>0.206726811</v>
      </c>
      <c r="F10728" s="8"/>
    </row>
    <row r="10729">
      <c r="A10729" s="10">
        <v>44856.958333333336</v>
      </c>
      <c r="B10729" s="11">
        <v>195.18</v>
      </c>
      <c r="C10729" s="11">
        <v>241.88495</v>
      </c>
      <c r="D10729" s="11">
        <v>0.193087457487536</v>
      </c>
      <c r="E10729" s="8">
        <f t="shared" si="1"/>
        <v>0.208737052</v>
      </c>
      <c r="F10729" s="8"/>
    </row>
    <row r="10730">
      <c r="A10730" s="10">
        <v>44857.0</v>
      </c>
      <c r="B10730" s="11">
        <v>222.41</v>
      </c>
      <c r="C10730" s="11">
        <v>228.03044</v>
      </c>
      <c r="D10730" s="11">
        <v>0.0246477619391516</v>
      </c>
      <c r="E10730" s="8">
        <f t="shared" si="1"/>
        <v>0.2045604317</v>
      </c>
      <c r="F10730" s="8"/>
    </row>
    <row r="10731">
      <c r="A10731" s="10">
        <v>44857.041666666664</v>
      </c>
      <c r="B10731" s="11">
        <v>210.33</v>
      </c>
      <c r="C10731" s="11">
        <v>228.80293</v>
      </c>
      <c r="D10731" s="11">
        <v>0.0807372965022781</v>
      </c>
      <c r="E10731" s="8">
        <f t="shared" si="1"/>
        <v>0.2029081194</v>
      </c>
      <c r="F10731" s="8"/>
    </row>
    <row r="10732">
      <c r="A10732" s="10">
        <v>44857.083333333336</v>
      </c>
      <c r="B10732" s="11">
        <v>198.22</v>
      </c>
      <c r="C10732" s="11">
        <v>226.24958</v>
      </c>
      <c r="D10732" s="11">
        <v>0.123887876388544</v>
      </c>
      <c r="E10732" s="8">
        <f t="shared" si="1"/>
        <v>0.1989278281</v>
      </c>
      <c r="F10732" s="8"/>
    </row>
    <row r="10733">
      <c r="A10733" s="10">
        <v>44857.125</v>
      </c>
      <c r="B10733" s="11">
        <v>195.15</v>
      </c>
      <c r="C10733" s="11">
        <v>221.06809</v>
      </c>
      <c r="D10733" s="11">
        <v>0.11724030365486</v>
      </c>
      <c r="E10733" s="8">
        <f t="shared" si="1"/>
        <v>0.1953067968</v>
      </c>
      <c r="F10733" s="8"/>
    </row>
    <row r="10734">
      <c r="A10734" s="10">
        <v>44857.166666666664</v>
      </c>
      <c r="B10734" s="11">
        <v>198.99</v>
      </c>
      <c r="C10734" s="11">
        <v>214.53526</v>
      </c>
      <c r="D10734" s="11">
        <v>0.072460163424884</v>
      </c>
      <c r="E10734" s="8">
        <f t="shared" si="1"/>
        <v>0.1914125847</v>
      </c>
      <c r="F10734" s="8"/>
    </row>
    <row r="10735">
      <c r="A10735" s="10">
        <v>44857.208333333336</v>
      </c>
      <c r="B10735" s="11">
        <v>179.51</v>
      </c>
      <c r="C10735" s="11">
        <v>208.06614</v>
      </c>
      <c r="D10735" s="11">
        <v>0.137245493187887</v>
      </c>
      <c r="E10735" s="8">
        <f t="shared" si="1"/>
        <v>0.1901010255</v>
      </c>
      <c r="F10735" s="8"/>
    </row>
    <row r="10736">
      <c r="A10736" s="10">
        <v>44857.25</v>
      </c>
      <c r="B10736" s="11">
        <v>165.34</v>
      </c>
      <c r="C10736" s="11">
        <v>202.76146</v>
      </c>
      <c r="D10736" s="11">
        <v>0.184559037994695</v>
      </c>
      <c r="E10736" s="8">
        <f t="shared" si="1"/>
        <v>0.1922774425</v>
      </c>
      <c r="F10736" s="8"/>
    </row>
    <row r="10737">
      <c r="A10737" s="10">
        <v>44857.291666666664</v>
      </c>
      <c r="B10737" s="11">
        <v>154.52</v>
      </c>
      <c r="C10737" s="11">
        <v>198.14416</v>
      </c>
      <c r="D10737" s="11">
        <v>0.220163743407829</v>
      </c>
      <c r="E10737" s="8">
        <f t="shared" si="1"/>
        <v>0.1949778123</v>
      </c>
      <c r="F10737" s="8"/>
    </row>
    <row r="10738">
      <c r="A10738" s="10">
        <v>44857.333333333336</v>
      </c>
      <c r="B10738" s="11">
        <v>148.62</v>
      </c>
      <c r="C10738" s="11">
        <v>194.30214</v>
      </c>
      <c r="D10738" s="11">
        <v>0.235108784699952</v>
      </c>
      <c r="E10738" s="8">
        <f t="shared" si="1"/>
        <v>0.1973221128</v>
      </c>
      <c r="F10738" s="8"/>
    </row>
    <row r="10739">
      <c r="A10739" s="10">
        <v>44857.375</v>
      </c>
      <c r="B10739" s="11">
        <v>143.96</v>
      </c>
      <c r="C10739" s="11">
        <v>192.39473</v>
      </c>
      <c r="D10739" s="11">
        <v>0.251746656470268</v>
      </c>
      <c r="E10739" s="8">
        <f t="shared" si="1"/>
        <v>0.1988131025</v>
      </c>
      <c r="F10739" s="8"/>
    </row>
    <row r="10740">
      <c r="A10740" s="10">
        <v>44857.416666666664</v>
      </c>
      <c r="B10740" s="11">
        <v>141.13</v>
      </c>
      <c r="C10740" s="11">
        <v>193.09688</v>
      </c>
      <c r="D10740" s="11">
        <v>0.269123354038656</v>
      </c>
      <c r="E10740" s="8">
        <f t="shared" si="1"/>
        <v>0.1993561164</v>
      </c>
      <c r="F10740" s="8"/>
    </row>
    <row r="10741">
      <c r="A10741" s="10">
        <v>44857.458333333336</v>
      </c>
      <c r="B10741" s="11">
        <v>140.82</v>
      </c>
      <c r="C10741" s="11">
        <v>196.75905</v>
      </c>
      <c r="D10741" s="11">
        <v>0.284302297657973</v>
      </c>
      <c r="E10741" s="8">
        <f t="shared" si="1"/>
        <v>0.1996995733</v>
      </c>
      <c r="F10741" s="8"/>
    </row>
    <row r="10742">
      <c r="A10742" s="10">
        <v>44857.5</v>
      </c>
      <c r="B10742" s="11">
        <v>142.13</v>
      </c>
      <c r="C10742" s="11">
        <v>201.64507</v>
      </c>
      <c r="D10742" s="11">
        <v>0.295147657217704</v>
      </c>
      <c r="E10742" s="8">
        <f t="shared" si="1"/>
        <v>0.2012421431</v>
      </c>
      <c r="F10742" s="8"/>
    </row>
    <row r="10743">
      <c r="A10743" s="10">
        <v>44857.541666666664</v>
      </c>
      <c r="B10743" s="11">
        <v>146.53</v>
      </c>
      <c r="C10743" s="11">
        <v>205.76084</v>
      </c>
      <c r="D10743" s="11">
        <v>0.287862549550244</v>
      </c>
      <c r="E10743" s="8">
        <f t="shared" si="1"/>
        <v>0.2044230588</v>
      </c>
      <c r="F10743" s="8"/>
    </row>
    <row r="10744">
      <c r="A10744" s="10">
        <v>44857.583333333336</v>
      </c>
      <c r="B10744" s="11">
        <v>150.38</v>
      </c>
      <c r="C10744" s="11">
        <v>207.37242</v>
      </c>
      <c r="D10744" s="11">
        <v>0.274831243228969</v>
      </c>
      <c r="E10744" s="8">
        <f t="shared" si="1"/>
        <v>0.2064688358</v>
      </c>
      <c r="F10744" s="8"/>
    </row>
    <row r="10745">
      <c r="A10745" s="10">
        <v>44857.625</v>
      </c>
      <c r="B10745" s="11">
        <v>149.95</v>
      </c>
      <c r="C10745" s="11">
        <v>208.79199</v>
      </c>
      <c r="D10745" s="11">
        <v>0.281821108175653</v>
      </c>
      <c r="E10745" s="8">
        <f t="shared" si="1"/>
        <v>0.2087143998</v>
      </c>
      <c r="F10745" s="8"/>
    </row>
    <row r="10746">
      <c r="A10746" s="10">
        <v>44857.666666666664</v>
      </c>
      <c r="B10746" s="11">
        <v>156.92</v>
      </c>
      <c r="C10746" s="11">
        <v>208.9812</v>
      </c>
      <c r="D10746" s="11">
        <v>0.249119059513487</v>
      </c>
      <c r="E10746" s="8">
        <f t="shared" si="1"/>
        <v>0.2081894517</v>
      </c>
      <c r="F10746" s="8"/>
    </row>
    <row r="10747">
      <c r="A10747" s="10">
        <v>44857.708333333336</v>
      </c>
      <c r="B10747" s="11">
        <v>172.92</v>
      </c>
      <c r="C10747" s="11">
        <v>209.01576</v>
      </c>
      <c r="D10747" s="11">
        <v>0.172693963364293</v>
      </c>
      <c r="E10747" s="8">
        <f t="shared" si="1"/>
        <v>0.2048091758</v>
      </c>
      <c r="F10747" s="8"/>
    </row>
    <row r="10748">
      <c r="A10748" s="10">
        <v>44857.75</v>
      </c>
      <c r="B10748" s="11">
        <v>176.62</v>
      </c>
      <c r="C10748" s="11">
        <v>209.40795</v>
      </c>
      <c r="D10748" s="11">
        <v>0.156574523555576</v>
      </c>
      <c r="E10748" s="8">
        <f t="shared" si="1"/>
        <v>0.2008342456</v>
      </c>
      <c r="F10748" s="8"/>
    </row>
    <row r="10749">
      <c r="A10749" s="10">
        <v>44857.791666666664</v>
      </c>
      <c r="B10749" s="11">
        <v>182.85</v>
      </c>
      <c r="C10749" s="11">
        <v>209.85526</v>
      </c>
      <c r="D10749" s="11">
        <v>0.128685170912561</v>
      </c>
      <c r="E10749" s="8">
        <f t="shared" si="1"/>
        <v>0.1959306992</v>
      </c>
      <c r="F10749" s="8"/>
    </row>
    <row r="10750">
      <c r="A10750" s="10">
        <v>44857.833333333336</v>
      </c>
      <c r="B10750" s="11">
        <v>189.25</v>
      </c>
      <c r="C10750" s="11">
        <v>210.46295</v>
      </c>
      <c r="D10750" s="11">
        <v>0.100791849586827</v>
      </c>
      <c r="E10750" s="8">
        <f t="shared" si="1"/>
        <v>0.1907787614</v>
      </c>
      <c r="F10750" s="8"/>
    </row>
    <row r="10751">
      <c r="A10751" s="10">
        <v>44857.875</v>
      </c>
      <c r="B10751" s="11">
        <v>195.15</v>
      </c>
      <c r="C10751" s="11">
        <v>212.20356</v>
      </c>
      <c r="D10751" s="11">
        <v>0.0803641560019068</v>
      </c>
      <c r="E10751" s="8">
        <f t="shared" si="1"/>
        <v>0.1850247813</v>
      </c>
      <c r="F10751" s="8"/>
    </row>
    <row r="10752">
      <c r="A10752" s="10">
        <v>44857.916666666664</v>
      </c>
      <c r="B10752" s="11">
        <v>201.82</v>
      </c>
      <c r="C10752" s="11">
        <v>214.58984</v>
      </c>
      <c r="D10752" s="11">
        <v>0.0595081295554347</v>
      </c>
      <c r="E10752" s="8">
        <f t="shared" si="1"/>
        <v>0.1784045682</v>
      </c>
      <c r="F10752" s="8"/>
    </row>
    <row r="10753">
      <c r="A10753" s="10">
        <v>44857.958333333336</v>
      </c>
      <c r="B10753" s="11">
        <v>213.21</v>
      </c>
      <c r="C10753" s="11">
        <v>218.31294</v>
      </c>
      <c r="D10753" s="11">
        <v>0.023374427553401</v>
      </c>
      <c r="E10753" s="8">
        <f t="shared" si="1"/>
        <v>0.171333192</v>
      </c>
      <c r="F10753" s="8"/>
    </row>
    <row r="10754">
      <c r="A10754" s="10">
        <v>44855.0</v>
      </c>
      <c r="B10754" s="11">
        <v>376.06</v>
      </c>
      <c r="C10754" s="11">
        <v>349.85601</v>
      </c>
      <c r="D10754" s="11">
        <v>0.0748993564523873</v>
      </c>
      <c r="E10754" s="8">
        <f t="shared" si="1"/>
        <v>0.1734270084</v>
      </c>
      <c r="F10754" s="8"/>
    </row>
    <row r="10755">
      <c r="A10755" s="10">
        <v>44855.041666666664</v>
      </c>
      <c r="B10755" s="11">
        <v>383.18</v>
      </c>
      <c r="C10755" s="11">
        <v>339.67319</v>
      </c>
      <c r="D10755" s="11">
        <v>0.128084321285409</v>
      </c>
      <c r="E10755" s="8">
        <f t="shared" si="1"/>
        <v>0.1753998011</v>
      </c>
      <c r="F10755" s="8"/>
    </row>
    <row r="10756">
      <c r="A10756" s="10">
        <v>44855.083333333336</v>
      </c>
      <c r="B10756" s="11">
        <v>367.33</v>
      </c>
      <c r="C10756" s="11">
        <v>319.94173</v>
      </c>
      <c r="D10756" s="11">
        <v>0.148115314623072</v>
      </c>
      <c r="E10756" s="8">
        <f t="shared" si="1"/>
        <v>0.1764092777</v>
      </c>
      <c r="F10756" s="8"/>
    </row>
    <row r="10757">
      <c r="A10757" s="10">
        <v>44855.125</v>
      </c>
      <c r="B10757" s="11">
        <v>341.15</v>
      </c>
      <c r="C10757" s="11">
        <v>294.50032</v>
      </c>
      <c r="D10757" s="11">
        <v>0.15840281599694</v>
      </c>
      <c r="E10757" s="8">
        <f t="shared" si="1"/>
        <v>0.1781243824</v>
      </c>
      <c r="F10757" s="8"/>
    </row>
    <row r="10758">
      <c r="A10758" s="10">
        <v>44855.166666666664</v>
      </c>
      <c r="B10758" s="11">
        <v>309.78</v>
      </c>
      <c r="C10758" s="11">
        <v>265.94179</v>
      </c>
      <c r="D10758" s="11">
        <v>0.164841373745735</v>
      </c>
      <c r="E10758" s="8">
        <f t="shared" si="1"/>
        <v>0.1819735995</v>
      </c>
      <c r="F10758" s="8"/>
    </row>
    <row r="10759">
      <c r="A10759" s="10">
        <v>44855.208333333336</v>
      </c>
      <c r="B10759" s="11">
        <v>284.76</v>
      </c>
      <c r="C10759" s="11">
        <v>238.97685</v>
      </c>
      <c r="D10759" s="11">
        <v>0.191579853864506</v>
      </c>
      <c r="E10759" s="8">
        <f t="shared" si="1"/>
        <v>0.1842375312</v>
      </c>
      <c r="F10759" s="8"/>
    </row>
    <row r="10760">
      <c r="A10760" s="10">
        <v>44855.25</v>
      </c>
      <c r="B10760" s="11">
        <v>248.17</v>
      </c>
      <c r="C10760" s="11">
        <v>218.5022</v>
      </c>
      <c r="D10760" s="11">
        <v>0.135778037932798</v>
      </c>
      <c r="E10760" s="8">
        <f t="shared" si="1"/>
        <v>0.1822049895</v>
      </c>
      <c r="F10760" s="8"/>
    </row>
    <row r="10761">
      <c r="A10761" s="10">
        <v>44855.291666666664</v>
      </c>
      <c r="B10761" s="11">
        <v>222.21</v>
      </c>
      <c r="C10761" s="11">
        <v>206.53272</v>
      </c>
      <c r="D10761" s="11">
        <v>0.075907003984647</v>
      </c>
      <c r="E10761" s="8">
        <f t="shared" si="1"/>
        <v>0.176194292</v>
      </c>
      <c r="F10761" s="8"/>
    </row>
    <row r="10762">
      <c r="A10762" s="10">
        <v>44855.333333333336</v>
      </c>
      <c r="B10762" s="11">
        <v>212.93</v>
      </c>
      <c r="C10762" s="11">
        <v>202.12812</v>
      </c>
      <c r="D10762" s="11">
        <v>0.053440758267578</v>
      </c>
      <c r="E10762" s="8">
        <f t="shared" si="1"/>
        <v>0.1686247909</v>
      </c>
      <c r="F10762" s="8"/>
    </row>
    <row r="10763">
      <c r="A10763" s="10">
        <v>44855.375</v>
      </c>
      <c r="B10763" s="11">
        <v>205.44</v>
      </c>
      <c r="C10763" s="11">
        <v>204.18232</v>
      </c>
      <c r="D10763" s="11">
        <v>0.00615959305389415</v>
      </c>
      <c r="E10763" s="8">
        <f t="shared" si="1"/>
        <v>0.1583919966</v>
      </c>
      <c r="F10763" s="8"/>
    </row>
    <row r="10764">
      <c r="A10764" s="10">
        <v>44855.416666666664</v>
      </c>
      <c r="B10764" s="11">
        <v>200.37</v>
      </c>
      <c r="C10764" s="11">
        <v>212.98377</v>
      </c>
      <c r="D10764" s="11">
        <v>0.0592240901736314</v>
      </c>
      <c r="E10764" s="8">
        <f t="shared" si="1"/>
        <v>0.149646194</v>
      </c>
      <c r="F10764" s="8"/>
    </row>
    <row r="10765">
      <c r="A10765" s="10">
        <v>44855.458333333336</v>
      </c>
      <c r="B10765" s="11">
        <v>211.21</v>
      </c>
      <c r="C10765" s="11">
        <v>226.22672</v>
      </c>
      <c r="D10765" s="11">
        <v>0.0663790731704901</v>
      </c>
      <c r="E10765" s="8">
        <f t="shared" si="1"/>
        <v>0.1405660596</v>
      </c>
      <c r="F10765" s="8"/>
    </row>
    <row r="10766">
      <c r="A10766" s="10">
        <v>44855.5</v>
      </c>
      <c r="B10766" s="11">
        <v>237.5</v>
      </c>
      <c r="C10766" s="11">
        <v>238.41262</v>
      </c>
      <c r="D10766" s="11">
        <v>0.00382790139213269</v>
      </c>
      <c r="E10766" s="8">
        <f t="shared" si="1"/>
        <v>0.1284277365</v>
      </c>
      <c r="F10766" s="8"/>
    </row>
    <row r="10767">
      <c r="A10767" s="10">
        <v>44855.541666666664</v>
      </c>
      <c r="B10767" s="11">
        <v>240.84</v>
      </c>
      <c r="C10767" s="11">
        <v>243.14014</v>
      </c>
      <c r="D10767" s="11">
        <v>0.00946014097055302</v>
      </c>
      <c r="E10767" s="8">
        <f t="shared" si="1"/>
        <v>0.1168276361</v>
      </c>
      <c r="F10767" s="8"/>
    </row>
    <row r="10768">
      <c r="A10768" s="10">
        <v>44855.583333333336</v>
      </c>
      <c r="B10768" s="11">
        <v>221.48</v>
      </c>
      <c r="C10768" s="11">
        <v>238.51061</v>
      </c>
      <c r="D10768" s="11">
        <v>0.0714039933066291</v>
      </c>
      <c r="E10768" s="8">
        <f t="shared" si="1"/>
        <v>0.1083515007</v>
      </c>
      <c r="F10768" s="8"/>
    </row>
    <row r="10769">
      <c r="A10769" s="10">
        <v>44855.625</v>
      </c>
      <c r="B10769" s="11">
        <v>214.36</v>
      </c>
      <c r="C10769" s="11">
        <v>231.11262</v>
      </c>
      <c r="D10769" s="11">
        <v>0.0724868248215955</v>
      </c>
      <c r="E10769" s="8">
        <f t="shared" si="1"/>
        <v>0.09962923888</v>
      </c>
      <c r="F10769" s="8"/>
    </row>
    <row r="10770">
      <c r="A10770" s="10">
        <v>44855.666666666664</v>
      </c>
      <c r="B10770" s="11">
        <v>240.5</v>
      </c>
      <c r="C10770" s="11">
        <v>222.61591</v>
      </c>
      <c r="D10770" s="11">
        <v>0.0803360819988112</v>
      </c>
      <c r="E10770" s="8">
        <f t="shared" si="1"/>
        <v>0.09259661482</v>
      </c>
      <c r="F10770" s="8"/>
    </row>
    <row r="10771">
      <c r="A10771" s="10">
        <v>44855.708333333336</v>
      </c>
      <c r="B10771" s="11">
        <v>246.22</v>
      </c>
      <c r="C10771" s="11">
        <v>216.26977</v>
      </c>
      <c r="D10771" s="11">
        <v>0.138485512792657</v>
      </c>
      <c r="E10771" s="8">
        <f t="shared" si="1"/>
        <v>0.09117126271</v>
      </c>
      <c r="F10771" s="8"/>
    </row>
    <row r="10772">
      <c r="A10772" s="10">
        <v>44855.75</v>
      </c>
      <c r="B10772" s="11">
        <v>243.45</v>
      </c>
      <c r="C10772" s="11">
        <v>213.40709</v>
      </c>
      <c r="D10772" s="11">
        <v>0.140777469014736</v>
      </c>
      <c r="E10772" s="8">
        <f t="shared" si="1"/>
        <v>0.0905130521</v>
      </c>
      <c r="F10772" s="8"/>
    </row>
    <row r="10773">
      <c r="A10773" s="10">
        <v>44855.791666666664</v>
      </c>
      <c r="B10773" s="11">
        <v>214.53</v>
      </c>
      <c r="C10773" s="11">
        <v>212.01228</v>
      </c>
      <c r="D10773" s="11">
        <v>0.0118753498618098</v>
      </c>
      <c r="E10773" s="8">
        <f t="shared" si="1"/>
        <v>0.08564597623</v>
      </c>
      <c r="F10773" s="8"/>
    </row>
    <row r="10774">
      <c r="A10774" s="10">
        <v>44855.833333333336</v>
      </c>
      <c r="B10774" s="11">
        <v>199.28</v>
      </c>
      <c r="C10774" s="11">
        <v>212.03409</v>
      </c>
      <c r="D10774" s="11">
        <v>0.0601511294716806</v>
      </c>
      <c r="E10774" s="8">
        <f t="shared" si="1"/>
        <v>0.08395261289</v>
      </c>
      <c r="F10774" s="8"/>
    </row>
    <row r="10775">
      <c r="A10775" s="10">
        <v>44855.875</v>
      </c>
      <c r="B10775" s="11">
        <v>198.57</v>
      </c>
      <c r="C10775" s="11">
        <v>215.83054</v>
      </c>
      <c r="D10775" s="11">
        <v>0.0799726489124292</v>
      </c>
      <c r="E10775" s="8">
        <f t="shared" si="1"/>
        <v>0.08393630009</v>
      </c>
      <c r="F10775" s="8"/>
    </row>
    <row r="10776">
      <c r="A10776" s="10">
        <v>44855.916666666664</v>
      </c>
      <c r="B10776" s="11">
        <v>203.08</v>
      </c>
      <c r="C10776" s="11">
        <v>224.44438</v>
      </c>
      <c r="D10776" s="11">
        <v>0.0951878590143356</v>
      </c>
      <c r="E10776" s="8">
        <f t="shared" si="1"/>
        <v>0.08542295549</v>
      </c>
      <c r="F10776" s="8"/>
    </row>
    <row r="10777">
      <c r="A10777" s="10">
        <v>44855.958333333336</v>
      </c>
      <c r="B10777" s="11">
        <v>215.45</v>
      </c>
      <c r="C10777" s="11">
        <v>236.58685</v>
      </c>
      <c r="D10777" s="11">
        <v>0.0893407642901539</v>
      </c>
      <c r="E10777" s="8">
        <f t="shared" si="1"/>
        <v>0.08817155285</v>
      </c>
      <c r="F10777" s="8"/>
    </row>
    <row r="10778">
      <c r="A10778" s="10">
        <v>44856.0</v>
      </c>
      <c r="B10778" s="11">
        <v>235.04</v>
      </c>
      <c r="C10778" s="11">
        <v>250.63352</v>
      </c>
      <c r="D10778" s="11">
        <v>0.0622164186179087</v>
      </c>
      <c r="E10778" s="8">
        <f t="shared" si="1"/>
        <v>0.08764309711</v>
      </c>
      <c r="F10778" s="8"/>
    </row>
    <row r="10779">
      <c r="A10779" s="10">
        <v>44856.041666666664</v>
      </c>
      <c r="B10779" s="11">
        <v>232.86</v>
      </c>
      <c r="C10779" s="11">
        <v>246.68184</v>
      </c>
      <c r="D10779" s="11">
        <v>0.0560310398203612</v>
      </c>
      <c r="E10779" s="8">
        <f t="shared" si="1"/>
        <v>0.08464087705</v>
      </c>
      <c r="F10779" s="8"/>
    </row>
    <row r="10780">
      <c r="A10780" s="10">
        <v>44856.083333333336</v>
      </c>
      <c r="B10780" s="11">
        <v>199.89</v>
      </c>
      <c r="C10780" s="11">
        <v>238.02524</v>
      </c>
      <c r="D10780" s="11">
        <v>0.160215109960607</v>
      </c>
      <c r="E10780" s="8">
        <f t="shared" si="1"/>
        <v>0.08514503518</v>
      </c>
      <c r="F10780" s="8"/>
    </row>
    <row r="10781">
      <c r="A10781" s="10">
        <v>44856.125</v>
      </c>
      <c r="B10781" s="11">
        <v>193.19</v>
      </c>
      <c r="C10781" s="11">
        <v>225.16406</v>
      </c>
      <c r="D10781" s="11">
        <v>0.142003390772044</v>
      </c>
      <c r="E10781" s="8">
        <f t="shared" si="1"/>
        <v>0.0844617258</v>
      </c>
      <c r="F10781" s="8"/>
    </row>
    <row r="10782">
      <c r="A10782" s="10">
        <v>44856.166666666664</v>
      </c>
      <c r="B10782" s="11">
        <v>188.17</v>
      </c>
      <c r="C10782" s="11">
        <v>209.24504</v>
      </c>
      <c r="D10782" s="11">
        <v>0.100719424460431</v>
      </c>
      <c r="E10782" s="8">
        <f t="shared" si="1"/>
        <v>0.08178997791</v>
      </c>
      <c r="F10782" s="8"/>
    </row>
    <row r="10783">
      <c r="A10783" s="10">
        <v>44856.208333333336</v>
      </c>
      <c r="B10783" s="11">
        <v>172.36</v>
      </c>
      <c r="C10783" s="11">
        <v>192.55863</v>
      </c>
      <c r="D10783" s="11">
        <v>0.104895999727459</v>
      </c>
      <c r="E10783" s="8">
        <f t="shared" si="1"/>
        <v>0.07817815066</v>
      </c>
      <c r="F10783" s="8"/>
    </row>
    <row r="10784">
      <c r="A10784" s="10">
        <v>44856.25</v>
      </c>
      <c r="B10784" s="11">
        <v>166.18</v>
      </c>
      <c r="C10784" s="11">
        <v>177.5662</v>
      </c>
      <c r="D10784" s="11">
        <v>0.0641236902068073</v>
      </c>
      <c r="E10784" s="8">
        <f t="shared" si="1"/>
        <v>0.07519255284</v>
      </c>
      <c r="F10784" s="8"/>
    </row>
    <row r="10785">
      <c r="A10785" s="10">
        <v>44856.291666666664</v>
      </c>
      <c r="B10785" s="11">
        <v>152.6</v>
      </c>
      <c r="C10785" s="11">
        <v>166.31094</v>
      </c>
      <c r="D10785" s="11">
        <v>0.0824416000534901</v>
      </c>
      <c r="E10785" s="8">
        <f t="shared" si="1"/>
        <v>0.07546482767</v>
      </c>
      <c r="F10785" s="8"/>
    </row>
    <row r="10786">
      <c r="A10786" s="10">
        <v>44856.333333333336</v>
      </c>
      <c r="B10786" s="11">
        <v>143.77</v>
      </c>
      <c r="C10786" s="11">
        <v>160.11891</v>
      </c>
      <c r="D10786" s="11">
        <v>0.102104804485616</v>
      </c>
      <c r="E10786" s="8">
        <f t="shared" si="1"/>
        <v>0.07749249626</v>
      </c>
      <c r="F10786" s="8"/>
    </row>
    <row r="10787">
      <c r="A10787" s="10">
        <v>44856.375</v>
      </c>
      <c r="B10787" s="11">
        <v>136.2</v>
      </c>
      <c r="C10787" s="11">
        <v>159.39872</v>
      </c>
      <c r="D10787" s="11">
        <v>0.145538935318928</v>
      </c>
      <c r="E10787" s="8">
        <f t="shared" si="1"/>
        <v>0.08329996886</v>
      </c>
      <c r="F10787" s="8"/>
    </row>
    <row r="10788">
      <c r="A10788" s="10">
        <v>44856.416666666664</v>
      </c>
      <c r="B10788" s="11">
        <v>131.55</v>
      </c>
      <c r="C10788" s="11">
        <v>164.29973</v>
      </c>
      <c r="D10788" s="11">
        <v>0.199329177229932</v>
      </c>
      <c r="E10788" s="8">
        <f t="shared" si="1"/>
        <v>0.08913768082</v>
      </c>
      <c r="F10788" s="8"/>
    </row>
    <row r="10789">
      <c r="A10789" s="10">
        <v>44856.458333333336</v>
      </c>
      <c r="B10789" s="11">
        <v>133.02</v>
      </c>
      <c r="C10789" s="11">
        <v>172.94971</v>
      </c>
      <c r="D10789" s="11">
        <v>0.230874686057582</v>
      </c>
      <c r="E10789" s="8">
        <f t="shared" si="1"/>
        <v>0.09599166469</v>
      </c>
      <c r="F10789" s="8"/>
    </row>
    <row r="10790">
      <c r="A10790" s="10">
        <v>44856.5</v>
      </c>
      <c r="B10790" s="11">
        <v>142.34</v>
      </c>
      <c r="C10790" s="11">
        <v>181.97035</v>
      </c>
      <c r="D10790" s="11">
        <v>0.217784655577131</v>
      </c>
      <c r="E10790" s="8">
        <f t="shared" si="1"/>
        <v>0.1049065294</v>
      </c>
      <c r="F10790" s="8"/>
    </row>
    <row r="10791">
      <c r="A10791" s="10">
        <v>44856.541666666664</v>
      </c>
      <c r="B10791" s="11">
        <v>157.25</v>
      </c>
      <c r="C10791" s="11">
        <v>189.59797</v>
      </c>
      <c r="D10791" s="11">
        <v>0.17061348283423</v>
      </c>
      <c r="E10791" s="8">
        <f t="shared" si="1"/>
        <v>0.111621252</v>
      </c>
      <c r="F10791" s="8"/>
    </row>
    <row r="10792">
      <c r="A10792" s="10">
        <v>44856.583333333336</v>
      </c>
      <c r="B10792" s="11">
        <v>159.37</v>
      </c>
      <c r="C10792" s="11">
        <v>195.06255</v>
      </c>
      <c r="D10792" s="11">
        <v>0.182980023587305</v>
      </c>
      <c r="E10792" s="8">
        <f t="shared" si="1"/>
        <v>0.1162702533</v>
      </c>
      <c r="F10792" s="8"/>
    </row>
    <row r="10793">
      <c r="A10793" s="10">
        <v>44856.625</v>
      </c>
      <c r="B10793" s="11">
        <v>164.44</v>
      </c>
      <c r="C10793" s="11">
        <v>200.87183</v>
      </c>
      <c r="D10793" s="11">
        <v>0.181368537340452</v>
      </c>
      <c r="E10793" s="8">
        <f t="shared" si="1"/>
        <v>0.1208069913</v>
      </c>
      <c r="F10793" s="8"/>
    </row>
    <row r="10794">
      <c r="A10794" s="10">
        <v>44856.666666666664</v>
      </c>
      <c r="B10794" s="11">
        <v>161.59</v>
      </c>
      <c r="C10794" s="11">
        <v>205.52293</v>
      </c>
      <c r="D10794" s="11">
        <v>0.213761695592798</v>
      </c>
      <c r="E10794" s="8">
        <f t="shared" si="1"/>
        <v>0.1263663919</v>
      </c>
      <c r="F10794" s="8"/>
    </row>
    <row r="10795">
      <c r="A10795" s="10">
        <v>44856.708333333336</v>
      </c>
      <c r="B10795" s="11">
        <v>167.04</v>
      </c>
      <c r="C10795" s="11">
        <v>209.54237</v>
      </c>
      <c r="D10795" s="11">
        <v>0.202834252566676</v>
      </c>
      <c r="E10795" s="8">
        <f t="shared" si="1"/>
        <v>0.1290475894</v>
      </c>
      <c r="F10795" s="8"/>
    </row>
    <row r="10796">
      <c r="A10796" s="10">
        <v>44856.75</v>
      </c>
      <c r="B10796" s="11">
        <v>170.45</v>
      </c>
      <c r="C10796" s="11">
        <v>213.06691</v>
      </c>
      <c r="D10796" s="11">
        <v>0.200016558178836</v>
      </c>
      <c r="E10796" s="8">
        <f t="shared" si="1"/>
        <v>0.1315158847</v>
      </c>
      <c r="F10796" s="8"/>
    </row>
    <row r="10797">
      <c r="A10797" s="10">
        <v>44856.791666666664</v>
      </c>
      <c r="B10797" s="11">
        <v>173.95</v>
      </c>
      <c r="C10797" s="11">
        <v>215.90216</v>
      </c>
      <c r="D10797" s="11">
        <v>0.194310978639583</v>
      </c>
      <c r="E10797" s="8">
        <f t="shared" si="1"/>
        <v>0.1391173693</v>
      </c>
      <c r="F10797" s="8"/>
    </row>
    <row r="10798">
      <c r="A10798" s="10">
        <v>44856.833333333336</v>
      </c>
      <c r="B10798" s="11">
        <v>180.93</v>
      </c>
      <c r="C10798" s="11">
        <v>218.26374</v>
      </c>
      <c r="D10798" s="11">
        <v>0.171048750470417</v>
      </c>
      <c r="E10798" s="8">
        <f t="shared" si="1"/>
        <v>0.1437381035</v>
      </c>
      <c r="F10798" s="8"/>
    </row>
    <row r="10799">
      <c r="A10799" s="10">
        <v>44856.875</v>
      </c>
      <c r="B10799" s="11">
        <v>184.59</v>
      </c>
      <c r="C10799" s="11">
        <v>221.31465</v>
      </c>
      <c r="D10799" s="11">
        <v>0.16593863081364</v>
      </c>
      <c r="E10799" s="8">
        <f t="shared" si="1"/>
        <v>0.1473200194</v>
      </c>
      <c r="F10799" s="8"/>
    </row>
    <row r="10800">
      <c r="A10800" s="10">
        <v>44856.916666666664</v>
      </c>
      <c r="B10800" s="11">
        <v>186.72</v>
      </c>
      <c r="C10800" s="11">
        <v>224.0791</v>
      </c>
      <c r="D10800" s="11">
        <v>0.1667228224319</v>
      </c>
      <c r="E10800" s="8">
        <f t="shared" si="1"/>
        <v>0.1503006429</v>
      </c>
      <c r="F10800" s="8"/>
    </row>
    <row r="10801">
      <c r="A10801" s="10">
        <v>44856.958333333336</v>
      </c>
      <c r="B10801" s="11">
        <v>195.18</v>
      </c>
      <c r="C10801" s="11">
        <v>227.0175</v>
      </c>
      <c r="D10801" s="11">
        <v>0.140242492318874</v>
      </c>
      <c r="E10801" s="8">
        <f t="shared" si="1"/>
        <v>0.1524215482</v>
      </c>
      <c r="F10801" s="8"/>
    </row>
    <row r="10802">
      <c r="A10802" s="10">
        <v>44857.0</v>
      </c>
      <c r="B10802" s="11">
        <v>222.41</v>
      </c>
      <c r="C10802" s="11">
        <v>216.84199</v>
      </c>
      <c r="D10802" s="11">
        <v>0.0256777296685018</v>
      </c>
      <c r="E10802" s="8">
        <f t="shared" si="1"/>
        <v>0.1508991028</v>
      </c>
      <c r="F10802" s="8"/>
    </row>
    <row r="10803">
      <c r="A10803" s="10">
        <v>44857.041666666664</v>
      </c>
      <c r="B10803" s="11">
        <v>210.33</v>
      </c>
      <c r="C10803" s="11">
        <v>218.29257</v>
      </c>
      <c r="D10803" s="11">
        <v>0.0364765965236471</v>
      </c>
      <c r="E10803" s="8">
        <f t="shared" si="1"/>
        <v>0.1500843344</v>
      </c>
      <c r="F10803" s="8"/>
    </row>
    <row r="10804">
      <c r="A10804" s="10">
        <v>44857.083333333336</v>
      </c>
      <c r="B10804" s="11">
        <v>198.22</v>
      </c>
      <c r="C10804" s="11">
        <v>216.75394</v>
      </c>
      <c r="D10804" s="11">
        <v>0.0855068193916106</v>
      </c>
      <c r="E10804" s="8">
        <f t="shared" si="1"/>
        <v>0.1469714889</v>
      </c>
      <c r="F10804" s="8"/>
    </row>
    <row r="10805">
      <c r="A10805" s="10">
        <v>44857.125</v>
      </c>
      <c r="B10805" s="11">
        <v>195.15</v>
      </c>
      <c r="C10805" s="11">
        <v>212.9723</v>
      </c>
      <c r="D10805" s="11">
        <v>0.0836836527567199</v>
      </c>
      <c r="E10805" s="8">
        <f t="shared" si="1"/>
        <v>0.1445414998</v>
      </c>
      <c r="F10805" s="8"/>
    </row>
    <row r="10806">
      <c r="A10806" s="10">
        <v>44857.166666666664</v>
      </c>
      <c r="B10806" s="11">
        <v>198.99</v>
      </c>
      <c r="C10806" s="11">
        <v>208.19555</v>
      </c>
      <c r="D10806" s="11">
        <v>0.0442158826161269</v>
      </c>
      <c r="E10806" s="8">
        <f t="shared" si="1"/>
        <v>0.1421871856</v>
      </c>
      <c r="F10806" s="8"/>
    </row>
    <row r="10807">
      <c r="A10807" s="10">
        <v>44857.208333333336</v>
      </c>
      <c r="B10807" s="11">
        <v>179.51</v>
      </c>
      <c r="C10807" s="11">
        <v>203.50293</v>
      </c>
      <c r="D10807" s="11">
        <v>0.11789967839775</v>
      </c>
      <c r="E10807" s="8">
        <f t="shared" si="1"/>
        <v>0.1427290055</v>
      </c>
      <c r="F10807" s="8"/>
    </row>
    <row r="10808">
      <c r="A10808" s="10">
        <v>44857.25</v>
      </c>
      <c r="B10808" s="11">
        <v>165.34</v>
      </c>
      <c r="C10808" s="11">
        <v>199.55202</v>
      </c>
      <c r="D10808" s="11">
        <v>0.171444117679189</v>
      </c>
      <c r="E10808" s="8">
        <f t="shared" si="1"/>
        <v>0.14720069</v>
      </c>
      <c r="F10808" s="8"/>
    </row>
    <row r="10809">
      <c r="A10809" s="10">
        <v>44857.291666666664</v>
      </c>
      <c r="B10809" s="11">
        <v>154.52</v>
      </c>
      <c r="C10809" s="11">
        <v>195.76845</v>
      </c>
      <c r="D10809" s="11">
        <v>0.210700191987013</v>
      </c>
      <c r="E10809" s="8">
        <f t="shared" si="1"/>
        <v>0.152544798</v>
      </c>
      <c r="F10809" s="8"/>
    </row>
    <row r="10810">
      <c r="A10810" s="10">
        <v>44857.333333333336</v>
      </c>
      <c r="B10810" s="11">
        <v>148.62</v>
      </c>
      <c r="C10810" s="11">
        <v>192.37469</v>
      </c>
      <c r="D10810" s="11">
        <v>0.227445148839486</v>
      </c>
      <c r="E10810" s="8">
        <f t="shared" si="1"/>
        <v>0.1577673124</v>
      </c>
      <c r="F10810" s="8"/>
    </row>
    <row r="10811">
      <c r="A10811" s="10">
        <v>44857.375</v>
      </c>
      <c r="B10811" s="11">
        <v>143.96</v>
      </c>
      <c r="C10811" s="11">
        <v>190.87158</v>
      </c>
      <c r="D10811" s="11">
        <v>0.245775615206831</v>
      </c>
      <c r="E10811" s="8">
        <f t="shared" si="1"/>
        <v>0.1619438407</v>
      </c>
      <c r="F10811" s="8"/>
    </row>
    <row r="10812">
      <c r="A10812" s="10">
        <v>44857.416666666664</v>
      </c>
      <c r="B10812" s="11">
        <v>141.13</v>
      </c>
      <c r="C10812" s="11">
        <v>191.88164</v>
      </c>
      <c r="D10812" s="11">
        <v>0.26449450817702</v>
      </c>
      <c r="E10812" s="8">
        <f t="shared" si="1"/>
        <v>0.1646590628</v>
      </c>
      <c r="F10812" s="8"/>
    </row>
    <row r="10813">
      <c r="A10813" s="10">
        <v>44857.458333333336</v>
      </c>
      <c r="B10813" s="11">
        <v>140.82</v>
      </c>
      <c r="C10813" s="11">
        <v>195.38899</v>
      </c>
      <c r="D10813" s="11">
        <v>0.279283853199712</v>
      </c>
      <c r="E10813" s="8">
        <f t="shared" si="1"/>
        <v>0.1666761114</v>
      </c>
      <c r="F10813" s="8"/>
    </row>
    <row r="10814">
      <c r="A10814" s="10">
        <v>44857.5</v>
      </c>
      <c r="B10814" s="11">
        <v>142.13</v>
      </c>
      <c r="C10814" s="11">
        <v>199.5926</v>
      </c>
      <c r="D10814" s="11">
        <v>0.287899451182057</v>
      </c>
      <c r="E10814" s="8">
        <f t="shared" si="1"/>
        <v>0.1695975613</v>
      </c>
      <c r="F10814" s="8"/>
    </row>
    <row r="10815">
      <c r="A10815" s="10">
        <v>44857.541666666664</v>
      </c>
      <c r="B10815" s="11">
        <v>146.53</v>
      </c>
      <c r="C10815" s="11">
        <v>202.90095</v>
      </c>
      <c r="D10815" s="11">
        <v>0.277824968291178</v>
      </c>
      <c r="E10815" s="8">
        <f t="shared" si="1"/>
        <v>0.1740647065</v>
      </c>
      <c r="F10815" s="8"/>
    </row>
    <row r="10816">
      <c r="A10816" s="10">
        <v>44857.583333333336</v>
      </c>
      <c r="B10816" s="11">
        <v>150.38</v>
      </c>
      <c r="C10816" s="11">
        <v>204.03107</v>
      </c>
      <c r="D10816" s="11">
        <v>0.262955392039065</v>
      </c>
      <c r="E10816" s="8">
        <f t="shared" si="1"/>
        <v>0.1773970135</v>
      </c>
      <c r="F10816" s="8"/>
    </row>
    <row r="10817">
      <c r="A10817" s="10">
        <v>44857.625</v>
      </c>
      <c r="B10817" s="11">
        <v>149.95</v>
      </c>
      <c r="C10817" s="11">
        <v>205.28256</v>
      </c>
      <c r="D10817" s="11">
        <v>0.269543403979373</v>
      </c>
      <c r="E10817" s="8">
        <f t="shared" si="1"/>
        <v>0.1810709663</v>
      </c>
      <c r="F10817" s="8"/>
    </row>
    <row r="10818">
      <c r="A10818" s="10">
        <v>44857.666666666664</v>
      </c>
      <c r="B10818" s="11">
        <v>156.92</v>
      </c>
      <c r="C10818" s="11">
        <v>205.37511</v>
      </c>
      <c r="D10818" s="11">
        <v>0.23593467582318</v>
      </c>
      <c r="E10818" s="8">
        <f t="shared" si="1"/>
        <v>0.1819948405</v>
      </c>
      <c r="F10818" s="8"/>
    </row>
    <row r="10819">
      <c r="A10819" s="10">
        <v>44857.708333333336</v>
      </c>
      <c r="B10819" s="11">
        <v>172.92</v>
      </c>
      <c r="C10819" s="11">
        <v>205.195</v>
      </c>
      <c r="D10819" s="11">
        <v>0.157289407636638</v>
      </c>
      <c r="E10819" s="8">
        <f t="shared" si="1"/>
        <v>0.1800971386</v>
      </c>
      <c r="F10819" s="8"/>
    </row>
    <row r="10820">
      <c r="A10820" s="10">
        <v>44857.75</v>
      </c>
      <c r="B10820" s="11">
        <v>176.62</v>
      </c>
      <c r="C10820" s="11">
        <v>205.26499</v>
      </c>
      <c r="D10820" s="11">
        <v>0.139551269800076</v>
      </c>
      <c r="E10820" s="8">
        <f t="shared" si="1"/>
        <v>0.1775777516</v>
      </c>
      <c r="F10820" s="8"/>
    </row>
    <row r="10821">
      <c r="A10821" s="10">
        <v>44857.791666666664</v>
      </c>
      <c r="B10821" s="11">
        <v>182.85</v>
      </c>
      <c r="C10821" s="11">
        <v>205.35748</v>
      </c>
      <c r="D10821" s="11">
        <v>0.109601461802121</v>
      </c>
      <c r="E10821" s="8">
        <f t="shared" si="1"/>
        <v>0.1740481884</v>
      </c>
      <c r="F10821" s="8"/>
    </row>
    <row r="10822">
      <c r="A10822" s="10">
        <v>44857.833333333336</v>
      </c>
      <c r="B10822" s="11">
        <v>189.25</v>
      </c>
      <c r="C10822" s="11">
        <v>205.72715</v>
      </c>
      <c r="D10822" s="11">
        <v>0.0800922483979387</v>
      </c>
      <c r="E10822" s="8">
        <f t="shared" si="1"/>
        <v>0.1702583341</v>
      </c>
      <c r="F10822" s="8"/>
    </row>
    <row r="10823">
      <c r="A10823" s="10">
        <v>44857.875</v>
      </c>
      <c r="B10823" s="11">
        <v>195.15</v>
      </c>
      <c r="C10823" s="11">
        <v>207.34275</v>
      </c>
      <c r="D10823" s="11">
        <v>0.0588048050872287</v>
      </c>
      <c r="E10823" s="8">
        <f t="shared" si="1"/>
        <v>0.1657944247</v>
      </c>
      <c r="F10823" s="8"/>
    </row>
    <row r="10824">
      <c r="A10824" s="10">
        <v>44857.916666666664</v>
      </c>
      <c r="B10824" s="11">
        <v>201.82</v>
      </c>
      <c r="C10824" s="11">
        <v>209.61507</v>
      </c>
      <c r="D10824" s="11">
        <v>0.0371875457236925</v>
      </c>
      <c r="E10824" s="8">
        <f t="shared" si="1"/>
        <v>0.1603971215</v>
      </c>
      <c r="F10824" s="8"/>
    </row>
    <row r="10825">
      <c r="A10825" s="10">
        <v>44857.958333333336</v>
      </c>
      <c r="B10825" s="11">
        <v>213.21</v>
      </c>
      <c r="C10825" s="11">
        <v>213.26025</v>
      </c>
      <c r="D10825" s="11">
        <v>2.35627595860013E-4</v>
      </c>
      <c r="E10825" s="8">
        <f t="shared" si="1"/>
        <v>0.1545635022</v>
      </c>
      <c r="F10825" s="8"/>
    </row>
    <row r="10826">
      <c r="A10826" s="10">
        <v>44858.0</v>
      </c>
      <c r="B10826" s="11">
        <v>217.95</v>
      </c>
      <c r="C10826" s="11">
        <v>213.94438</v>
      </c>
      <c r="D10826" s="11">
        <v>0.0187227166238252</v>
      </c>
      <c r="E10826" s="8">
        <f t="shared" si="1"/>
        <v>0.1542737099</v>
      </c>
      <c r="F10826" s="8"/>
    </row>
    <row r="10827">
      <c r="A10827" s="10">
        <v>44858.041666666664</v>
      </c>
      <c r="B10827" s="11">
        <v>217.98</v>
      </c>
      <c r="C10827" s="11">
        <v>215.58102</v>
      </c>
      <c r="D10827" s="11">
        <v>0.0111279740674758</v>
      </c>
      <c r="E10827" s="8">
        <f t="shared" si="1"/>
        <v>0.1532175173</v>
      </c>
      <c r="F10827" s="8"/>
    </row>
    <row r="10828">
      <c r="A10828" s="10">
        <v>44858.083333333336</v>
      </c>
      <c r="B10828" s="11">
        <v>214.1</v>
      </c>
      <c r="C10828" s="11">
        <v>217.73311</v>
      </c>
      <c r="D10828" s="11">
        <v>0.0166860703914072</v>
      </c>
      <c r="E10828" s="8">
        <f t="shared" si="1"/>
        <v>0.1503499861</v>
      </c>
      <c r="F10828" s="8"/>
    </row>
    <row r="10829">
      <c r="A10829" s="10">
        <v>44858.125</v>
      </c>
      <c r="B10829" s="11">
        <v>205.46</v>
      </c>
      <c r="C10829" s="11">
        <v>219.9004</v>
      </c>
      <c r="D10829" s="11">
        <v>0.0656679114726484</v>
      </c>
      <c r="E10829" s="8">
        <f t="shared" si="1"/>
        <v>0.1495993303</v>
      </c>
      <c r="F10829" s="8"/>
    </row>
    <row r="10830">
      <c r="A10830" s="10">
        <v>44858.166666666664</v>
      </c>
      <c r="B10830" s="11">
        <v>201.54</v>
      </c>
      <c r="C10830" s="11">
        <v>221.51542</v>
      </c>
      <c r="D10830" s="11">
        <v>0.090176205340468</v>
      </c>
      <c r="E10830" s="8">
        <f t="shared" si="1"/>
        <v>0.1515143437</v>
      </c>
      <c r="F10830" s="8"/>
    </row>
    <row r="10831">
      <c r="A10831" s="10">
        <v>44858.208333333336</v>
      </c>
      <c r="B10831" s="11">
        <v>191.35</v>
      </c>
      <c r="C10831" s="11">
        <v>222.09479</v>
      </c>
      <c r="D10831" s="11">
        <v>0.138430937528971</v>
      </c>
      <c r="E10831" s="8">
        <f t="shared" si="1"/>
        <v>0.1523698128</v>
      </c>
      <c r="F10831" s="8"/>
    </row>
    <row r="10832">
      <c r="A10832" s="10">
        <v>44858.25</v>
      </c>
      <c r="B10832" s="11">
        <v>183.82</v>
      </c>
      <c r="C10832" s="11">
        <v>222.40493</v>
      </c>
      <c r="D10832" s="11">
        <v>0.173489544498856</v>
      </c>
      <c r="E10832" s="8">
        <f t="shared" si="1"/>
        <v>0.1524550389</v>
      </c>
      <c r="F10832" s="8"/>
    </row>
    <row r="10833">
      <c r="A10833" s="10">
        <v>44858.291666666664</v>
      </c>
      <c r="B10833" s="11">
        <v>176.96</v>
      </c>
      <c r="C10833" s="11">
        <v>222.07762</v>
      </c>
      <c r="D10833" s="11">
        <v>0.203161489212645</v>
      </c>
      <c r="E10833" s="8">
        <f t="shared" si="1"/>
        <v>0.1521409263</v>
      </c>
      <c r="F10833" s="8"/>
    </row>
    <row r="10834">
      <c r="A10834" s="10">
        <v>44858.333333333336</v>
      </c>
      <c r="B10834" s="11">
        <v>174.99</v>
      </c>
      <c r="C10834" s="11">
        <v>220.77945</v>
      </c>
      <c r="D10834" s="11">
        <v>0.207399058200389</v>
      </c>
      <c r="E10834" s="8">
        <f t="shared" si="1"/>
        <v>0.1513056726</v>
      </c>
      <c r="F10834" s="8"/>
    </row>
    <row r="10835">
      <c r="A10835" s="10">
        <v>44858.375</v>
      </c>
      <c r="B10835" s="11">
        <v>181.43</v>
      </c>
      <c r="C10835" s="11">
        <v>219.23707</v>
      </c>
      <c r="D10835" s="11">
        <v>0.172448345528427</v>
      </c>
      <c r="E10835" s="8">
        <f t="shared" si="1"/>
        <v>0.1482503697</v>
      </c>
      <c r="F10835" s="8"/>
    </row>
    <row r="10836">
      <c r="A10836" s="10">
        <v>44858.416666666664</v>
      </c>
      <c r="B10836" s="11">
        <v>184.46</v>
      </c>
      <c r="C10836" s="11">
        <v>218.22114</v>
      </c>
      <c r="D10836" s="11">
        <v>0.154710675601822</v>
      </c>
      <c r="E10836" s="8">
        <f t="shared" si="1"/>
        <v>0.1436760433</v>
      </c>
      <c r="F10836" s="8"/>
    </row>
    <row r="10837">
      <c r="A10837" s="10">
        <v>44858.458333333336</v>
      </c>
      <c r="B10837" s="11">
        <v>209.31</v>
      </c>
      <c r="C10837" s="11">
        <v>218.89387</v>
      </c>
      <c r="D10837" s="11">
        <v>0.0437831813197874</v>
      </c>
      <c r="E10837" s="8">
        <f t="shared" si="1"/>
        <v>0.1338635153</v>
      </c>
      <c r="F10837" s="8"/>
    </row>
    <row r="10838">
      <c r="A10838" s="10">
        <v>44858.5</v>
      </c>
      <c r="B10838" s="11">
        <v>226.69</v>
      </c>
      <c r="C10838" s="11">
        <v>221.53153</v>
      </c>
      <c r="D10838" s="11">
        <v>0.0232854889775735</v>
      </c>
      <c r="E10838" s="8">
        <f t="shared" si="1"/>
        <v>0.1228379335</v>
      </c>
      <c r="F10838" s="8"/>
    </row>
    <row r="10839">
      <c r="A10839" s="10">
        <v>44858.541666666664</v>
      </c>
      <c r="B10839" s="11">
        <v>286.72</v>
      </c>
      <c r="C10839" s="11">
        <v>226.11342</v>
      </c>
      <c r="D10839" s="11">
        <v>0.268036191748371</v>
      </c>
      <c r="E10839" s="8">
        <f t="shared" si="1"/>
        <v>0.1224300678</v>
      </c>
      <c r="F10839" s="8"/>
    </row>
    <row r="10840">
      <c r="A10840" s="10">
        <v>44858.583333333336</v>
      </c>
      <c r="B10840" s="11">
        <v>309.48</v>
      </c>
      <c r="C10840" s="11">
        <v>231.52415</v>
      </c>
      <c r="D10840" s="11">
        <v>0.336707207433868</v>
      </c>
      <c r="E10840" s="8">
        <f t="shared" si="1"/>
        <v>0.1255030602</v>
      </c>
      <c r="F10840" s="8"/>
    </row>
    <row r="10841">
      <c r="A10841" s="10">
        <v>44858.625</v>
      </c>
      <c r="B10841" s="11">
        <v>297.59</v>
      </c>
      <c r="C10841" s="11">
        <v>238.31716</v>
      </c>
      <c r="D10841" s="11">
        <v>0.248714108543421</v>
      </c>
      <c r="E10841" s="8">
        <f t="shared" si="1"/>
        <v>0.1246351728</v>
      </c>
      <c r="F10841" s="8"/>
    </row>
    <row r="10842">
      <c r="A10842" s="10">
        <v>44858.666666666664</v>
      </c>
      <c r="B10842" s="11">
        <v>288.06</v>
      </c>
      <c r="C10842" s="11">
        <v>243.33019</v>
      </c>
      <c r="D10842" s="11">
        <v>0.18382351158317</v>
      </c>
      <c r="E10842" s="8">
        <f t="shared" si="1"/>
        <v>0.1224638743</v>
      </c>
      <c r="F10842" s="8"/>
    </row>
    <row r="10843">
      <c r="A10843" s="10">
        <v>44858.708333333336</v>
      </c>
      <c r="B10843" s="11">
        <v>278.61</v>
      </c>
      <c r="C10843" s="11">
        <v>246.71257</v>
      </c>
      <c r="D10843" s="11">
        <v>0.129289845264065</v>
      </c>
      <c r="E10843" s="8">
        <f t="shared" si="1"/>
        <v>0.1212972259</v>
      </c>
      <c r="F10843" s="8"/>
    </row>
    <row r="10844">
      <c r="A10844" s="10">
        <v>44858.75</v>
      </c>
      <c r="B10844" s="11">
        <v>273.16</v>
      </c>
      <c r="C10844" s="11">
        <v>248.18473</v>
      </c>
      <c r="D10844" s="11">
        <v>0.100631775371514</v>
      </c>
      <c r="E10844" s="8">
        <f t="shared" si="1"/>
        <v>0.1196755803</v>
      </c>
      <c r="F10844" s="8"/>
    </row>
    <row r="10845">
      <c r="A10845" s="10">
        <v>44858.791666666664</v>
      </c>
      <c r="B10845" s="11">
        <v>281.95</v>
      </c>
      <c r="C10845" s="11">
        <v>247.73624</v>
      </c>
      <c r="D10845" s="11">
        <v>0.138105591656674</v>
      </c>
      <c r="E10845" s="8">
        <f t="shared" si="1"/>
        <v>0.1208632524</v>
      </c>
      <c r="F10845" s="8"/>
    </row>
    <row r="10846">
      <c r="A10846" s="10">
        <v>44858.833333333336</v>
      </c>
      <c r="B10846" s="11">
        <v>276.01</v>
      </c>
      <c r="C10846" s="11">
        <v>245.70937</v>
      </c>
      <c r="D10846" s="11">
        <v>0.123318984538522</v>
      </c>
      <c r="E10846" s="8">
        <f t="shared" si="1"/>
        <v>0.1226643664</v>
      </c>
      <c r="F10846" s="8"/>
    </row>
    <row r="10847">
      <c r="A10847" s="10">
        <v>44858.875</v>
      </c>
      <c r="B10847" s="11">
        <v>256.71</v>
      </c>
      <c r="C10847" s="11">
        <v>242.52407</v>
      </c>
      <c r="D10847" s="11">
        <v>0.0584928745423082</v>
      </c>
      <c r="E10847" s="8">
        <f t="shared" si="1"/>
        <v>0.1226513693</v>
      </c>
      <c r="F10847" s="8"/>
    </row>
    <row r="10848">
      <c r="A10848" s="10">
        <v>44858.916666666664</v>
      </c>
      <c r="B10848" s="11">
        <v>250.88</v>
      </c>
      <c r="C10848" s="11">
        <v>238.2247</v>
      </c>
      <c r="D10848" s="11">
        <v>0.0531233746962425</v>
      </c>
      <c r="E10848" s="8">
        <f t="shared" si="1"/>
        <v>0.1233153622</v>
      </c>
      <c r="F10848" s="8"/>
    </row>
    <row r="10849">
      <c r="A10849" s="10">
        <v>44858.958333333336</v>
      </c>
      <c r="B10849" s="11">
        <v>247.84</v>
      </c>
      <c r="C10849" s="11">
        <v>234.99017</v>
      </c>
      <c r="D10849" s="11">
        <v>0.0546824150133599</v>
      </c>
      <c r="E10849" s="8">
        <f t="shared" si="1"/>
        <v>0.1255839783</v>
      </c>
      <c r="F10849" s="8"/>
    </row>
    <row r="10850">
      <c r="A10850" s="10">
        <v>44856.0</v>
      </c>
      <c r="B10850" s="11">
        <v>235.04</v>
      </c>
      <c r="C10850" s="11">
        <v>239.83848</v>
      </c>
      <c r="D10850" s="11">
        <v>0.0200071314661434</v>
      </c>
      <c r="E10850" s="8">
        <f t="shared" si="1"/>
        <v>0.1256374956</v>
      </c>
      <c r="F10850" s="8"/>
    </row>
    <row r="10851">
      <c r="A10851" s="10">
        <v>44856.041666666664</v>
      </c>
      <c r="B10851" s="11">
        <v>232.86</v>
      </c>
      <c r="C10851" s="11">
        <v>237.39684</v>
      </c>
      <c r="D10851" s="11">
        <v>0.0191107851309224</v>
      </c>
      <c r="E10851" s="8">
        <f t="shared" si="1"/>
        <v>0.1259701127</v>
      </c>
      <c r="F10851" s="8"/>
    </row>
    <row r="10852">
      <c r="A10852" s="10">
        <v>44856.083333333336</v>
      </c>
      <c r="B10852" s="11">
        <v>199.89</v>
      </c>
      <c r="C10852" s="11">
        <v>230.45505</v>
      </c>
      <c r="D10852" s="11">
        <v>0.132629117912582</v>
      </c>
      <c r="E10852" s="8">
        <f t="shared" si="1"/>
        <v>0.130801073</v>
      </c>
      <c r="F10852" s="8"/>
    </row>
    <row r="10853">
      <c r="A10853" s="10">
        <v>44856.125</v>
      </c>
      <c r="B10853" s="11">
        <v>193.19</v>
      </c>
      <c r="C10853" s="11">
        <v>219.32321</v>
      </c>
      <c r="D10853" s="11">
        <v>0.11915387340902</v>
      </c>
      <c r="E10853" s="8">
        <f t="shared" si="1"/>
        <v>0.1330296548</v>
      </c>
      <c r="F10853" s="8"/>
    </row>
    <row r="10854">
      <c r="A10854" s="10">
        <v>44856.166666666664</v>
      </c>
      <c r="B10854" s="11">
        <v>188.17</v>
      </c>
      <c r="C10854" s="11">
        <v>205.4222</v>
      </c>
      <c r="D10854" s="11">
        <v>0.0839841068784192</v>
      </c>
      <c r="E10854" s="8">
        <f t="shared" si="1"/>
        <v>0.1327716507</v>
      </c>
      <c r="F10854" s="8"/>
    </row>
    <row r="10855">
      <c r="A10855" s="10">
        <v>44856.208333333336</v>
      </c>
      <c r="B10855" s="11">
        <v>172.36</v>
      </c>
      <c r="C10855" s="11">
        <v>190.72411</v>
      </c>
      <c r="D10855" s="11">
        <v>0.0962862534789124</v>
      </c>
      <c r="E10855" s="8">
        <f t="shared" si="1"/>
        <v>0.1310156222</v>
      </c>
      <c r="F10855" s="8"/>
    </row>
    <row r="10856">
      <c r="A10856" s="10">
        <v>44856.25</v>
      </c>
      <c r="B10856" s="11">
        <v>166.18</v>
      </c>
      <c r="C10856" s="11">
        <v>176.74029</v>
      </c>
      <c r="D10856" s="11">
        <v>0.0597503263121271</v>
      </c>
      <c r="E10856" s="8">
        <f t="shared" si="1"/>
        <v>0.1262764881</v>
      </c>
      <c r="F10856" s="8"/>
    </row>
    <row r="10857">
      <c r="A10857" s="10">
        <v>44856.291666666664</v>
      </c>
      <c r="B10857" s="11">
        <v>152.6</v>
      </c>
      <c r="C10857" s="11">
        <v>165.10459</v>
      </c>
      <c r="D10857" s="11">
        <v>0.0757373856172018</v>
      </c>
      <c r="E10857" s="8">
        <f t="shared" si="1"/>
        <v>0.1209671504</v>
      </c>
      <c r="F10857" s="8"/>
    </row>
    <row r="10858">
      <c r="A10858" s="10">
        <v>44856.333333333336</v>
      </c>
      <c r="B10858" s="11">
        <v>143.77</v>
      </c>
      <c r="C10858" s="11">
        <v>157.65653</v>
      </c>
      <c r="D10858" s="11">
        <v>0.0880809060049716</v>
      </c>
      <c r="E10858" s="8">
        <f t="shared" si="1"/>
        <v>0.1159955608</v>
      </c>
      <c r="F10858" s="8"/>
    </row>
    <row r="10859">
      <c r="A10859" s="10">
        <v>44856.375</v>
      </c>
      <c r="B10859" s="11">
        <v>136.2</v>
      </c>
      <c r="C10859" s="11">
        <v>155.77188</v>
      </c>
      <c r="D10859" s="11">
        <v>0.125644500149834</v>
      </c>
      <c r="E10859" s="8">
        <f t="shared" si="1"/>
        <v>0.1140454005</v>
      </c>
      <c r="F10859" s="8"/>
    </row>
    <row r="10860">
      <c r="A10860" s="10">
        <v>44856.416666666664</v>
      </c>
      <c r="B10860" s="11">
        <v>131.55</v>
      </c>
      <c r="C10860" s="11">
        <v>159.83614</v>
      </c>
      <c r="D10860" s="11">
        <v>0.176969614005943</v>
      </c>
      <c r="E10860" s="8">
        <f t="shared" si="1"/>
        <v>0.1149728563</v>
      </c>
      <c r="F10860" s="8"/>
    </row>
    <row r="10861">
      <c r="A10861" s="10">
        <v>44856.458333333336</v>
      </c>
      <c r="B10861" s="11">
        <v>133.02</v>
      </c>
      <c r="C10861" s="11">
        <v>167.66651</v>
      </c>
      <c r="D10861" s="11">
        <v>0.206639417734644</v>
      </c>
      <c r="E10861" s="8">
        <f t="shared" si="1"/>
        <v>0.1217585328</v>
      </c>
      <c r="F10861" s="8"/>
    </row>
    <row r="10862">
      <c r="A10862" s="10">
        <v>44856.5</v>
      </c>
      <c r="B10862" s="11">
        <v>142.34</v>
      </c>
      <c r="C10862" s="11">
        <v>175.7539</v>
      </c>
      <c r="D10862" s="11">
        <v>0.190117545044519</v>
      </c>
      <c r="E10862" s="8">
        <f t="shared" si="1"/>
        <v>0.1287098685</v>
      </c>
      <c r="F10862" s="8"/>
    </row>
    <row r="10863">
      <c r="A10863" s="10">
        <v>44856.541666666664</v>
      </c>
      <c r="B10863" s="11">
        <v>157.25</v>
      </c>
      <c r="C10863" s="11">
        <v>182.56009</v>
      </c>
      <c r="D10863" s="11">
        <v>0.138639776086876</v>
      </c>
      <c r="E10863" s="8">
        <f t="shared" si="1"/>
        <v>0.1233183512</v>
      </c>
      <c r="F10863" s="8"/>
    </row>
    <row r="10864">
      <c r="A10864" s="10">
        <v>44856.583333333336</v>
      </c>
      <c r="B10864" s="11">
        <v>159.37</v>
      </c>
      <c r="C10864" s="11">
        <v>187.39787</v>
      </c>
      <c r="D10864" s="11">
        <v>0.149563439541762</v>
      </c>
      <c r="E10864" s="8">
        <f t="shared" si="1"/>
        <v>0.1155206942</v>
      </c>
      <c r="F10864" s="8"/>
    </row>
    <row r="10865">
      <c r="A10865" s="10">
        <v>44856.625</v>
      </c>
      <c r="B10865" s="11">
        <v>164.44</v>
      </c>
      <c r="C10865" s="11">
        <v>192.60899</v>
      </c>
      <c r="D10865" s="11">
        <v>0.146249611713347</v>
      </c>
      <c r="E10865" s="8">
        <f t="shared" si="1"/>
        <v>0.1112513401</v>
      </c>
      <c r="F10865" s="8"/>
    </row>
    <row r="10866">
      <c r="A10866" s="10">
        <v>44856.666666666664</v>
      </c>
      <c r="B10866" s="11">
        <v>161.59</v>
      </c>
      <c r="C10866" s="11">
        <v>196.74801</v>
      </c>
      <c r="D10866" s="11">
        <v>0.178695632042224</v>
      </c>
      <c r="E10866" s="8">
        <f t="shared" si="1"/>
        <v>0.1110376785</v>
      </c>
      <c r="F10866" s="8"/>
    </row>
    <row r="10867">
      <c r="A10867" s="10">
        <v>44856.708333333336</v>
      </c>
      <c r="B10867" s="11">
        <v>167.04</v>
      </c>
      <c r="C10867" s="11">
        <v>200.275</v>
      </c>
      <c r="D10867" s="11">
        <v>0.165946823118212</v>
      </c>
      <c r="E10867" s="8">
        <f t="shared" si="1"/>
        <v>0.1125650526</v>
      </c>
      <c r="F10867" s="8"/>
    </row>
    <row r="10868">
      <c r="A10868" s="10">
        <v>44856.75</v>
      </c>
      <c r="B10868" s="11">
        <v>170.45</v>
      </c>
      <c r="C10868" s="11">
        <v>203.37354</v>
      </c>
      <c r="D10868" s="11">
        <v>0.161887038008976</v>
      </c>
      <c r="E10868" s="8">
        <f t="shared" si="1"/>
        <v>0.1151173552</v>
      </c>
      <c r="F10868" s="8"/>
    </row>
    <row r="10869">
      <c r="A10869" s="10">
        <v>44856.791666666664</v>
      </c>
      <c r="B10869" s="11">
        <v>173.95</v>
      </c>
      <c r="C10869" s="11">
        <v>205.85446</v>
      </c>
      <c r="D10869" s="11">
        <v>0.154985517437902</v>
      </c>
      <c r="E10869" s="8">
        <f t="shared" si="1"/>
        <v>0.1158206854</v>
      </c>
      <c r="F10869" s="8"/>
    </row>
    <row r="10870">
      <c r="A10870" s="10">
        <v>44856.833333333336</v>
      </c>
      <c r="B10870" s="11">
        <v>180.93</v>
      </c>
      <c r="C10870" s="11">
        <v>207.93302</v>
      </c>
      <c r="D10870" s="11">
        <v>0.129864030253588</v>
      </c>
      <c r="E10870" s="8">
        <f t="shared" si="1"/>
        <v>0.1160933957</v>
      </c>
      <c r="F10870" s="8"/>
    </row>
    <row r="10871">
      <c r="A10871" s="10">
        <v>44856.875</v>
      </c>
      <c r="B10871" s="11">
        <v>184.59</v>
      </c>
      <c r="C10871" s="11">
        <v>211.00323</v>
      </c>
      <c r="D10871" s="11">
        <v>0.12517926858276</v>
      </c>
      <c r="E10871" s="8">
        <f t="shared" si="1"/>
        <v>0.1188719954</v>
      </c>
      <c r="F10871" s="8"/>
    </row>
    <row r="10872">
      <c r="A10872" s="10">
        <v>44856.916666666664</v>
      </c>
      <c r="B10872" s="11">
        <v>186.72</v>
      </c>
      <c r="C10872" s="11">
        <v>214.18298</v>
      </c>
      <c r="D10872" s="11">
        <v>0.128222046401632</v>
      </c>
      <c r="E10872" s="8">
        <f t="shared" si="1"/>
        <v>0.1220011067</v>
      </c>
      <c r="F10872" s="8"/>
    </row>
    <row r="10873">
      <c r="A10873" s="10">
        <v>44856.958333333336</v>
      </c>
      <c r="B10873" s="11">
        <v>195.18</v>
      </c>
      <c r="C10873" s="11">
        <v>217.89875</v>
      </c>
      <c r="D10873" s="11">
        <v>0.104262874385465</v>
      </c>
      <c r="E10873" s="8">
        <f t="shared" si="1"/>
        <v>0.1240669592</v>
      </c>
      <c r="F10873" s="8"/>
    </row>
    <row r="10874">
      <c r="A10874" s="10">
        <v>44857.0</v>
      </c>
      <c r="B10874" s="11">
        <v>222.41</v>
      </c>
      <c r="C10874" s="11">
        <v>207.60667</v>
      </c>
      <c r="D10874" s="11">
        <v>0.071304693630508</v>
      </c>
      <c r="E10874" s="8">
        <f t="shared" si="1"/>
        <v>0.1262043576</v>
      </c>
      <c r="F10874" s="8"/>
    </row>
    <row r="10875">
      <c r="A10875" s="10">
        <v>44857.041666666664</v>
      </c>
      <c r="B10875" s="11">
        <v>210.33</v>
      </c>
      <c r="C10875" s="11">
        <v>209.71022</v>
      </c>
      <c r="D10875" s="11">
        <v>0.00295541151976293</v>
      </c>
      <c r="E10875" s="8">
        <f t="shared" si="1"/>
        <v>0.1255312171</v>
      </c>
      <c r="F10875" s="8"/>
    </row>
    <row r="10876">
      <c r="A10876" s="10">
        <v>44857.083333333336</v>
      </c>
      <c r="B10876" s="11">
        <v>198.22</v>
      </c>
      <c r="C10876" s="11">
        <v>209.1397</v>
      </c>
      <c r="D10876" s="11">
        <v>0.0522124685078921</v>
      </c>
      <c r="E10876" s="8">
        <f t="shared" si="1"/>
        <v>0.1221805233</v>
      </c>
      <c r="F10876" s="8"/>
    </row>
    <row r="10877">
      <c r="A10877" s="10">
        <v>44857.125</v>
      </c>
      <c r="B10877" s="11">
        <v>195.15</v>
      </c>
      <c r="C10877" s="11">
        <v>206.75946</v>
      </c>
      <c r="D10877" s="11">
        <v>0.0561495952833306</v>
      </c>
      <c r="E10877" s="8">
        <f t="shared" si="1"/>
        <v>0.1195553451</v>
      </c>
      <c r="F10877" s="8"/>
    </row>
    <row r="10878">
      <c r="A10878" s="10">
        <v>44857.166666666664</v>
      </c>
      <c r="B10878" s="11">
        <v>198.99</v>
      </c>
      <c r="C10878" s="11">
        <v>203.74094</v>
      </c>
      <c r="D10878" s="11">
        <v>0.0233185338204485</v>
      </c>
      <c r="E10878" s="8">
        <f t="shared" si="1"/>
        <v>0.1170276129</v>
      </c>
      <c r="F10878" s="8"/>
    </row>
    <row r="10879">
      <c r="A10879" s="10">
        <v>44857.208333333336</v>
      </c>
      <c r="B10879" s="11">
        <v>179.51</v>
      </c>
      <c r="C10879" s="11">
        <v>200.90221</v>
      </c>
      <c r="D10879" s="11">
        <v>0.106480710192287</v>
      </c>
      <c r="E10879" s="8">
        <f t="shared" si="1"/>
        <v>0.1174523819</v>
      </c>
      <c r="F10879" s="8"/>
    </row>
    <row r="10880">
      <c r="A10880" s="10">
        <v>44857.25</v>
      </c>
      <c r="B10880" s="11">
        <v>165.34</v>
      </c>
      <c r="C10880" s="11">
        <v>198.62679</v>
      </c>
      <c r="D10880" s="11">
        <v>0.167584594203027</v>
      </c>
      <c r="E10880" s="8">
        <f t="shared" si="1"/>
        <v>0.1219454764</v>
      </c>
      <c r="F10880" s="8"/>
    </row>
    <row r="10881">
      <c r="A10881" s="10">
        <v>44857.291666666664</v>
      </c>
      <c r="B10881" s="11">
        <v>154.52</v>
      </c>
      <c r="C10881" s="11">
        <v>196.14843</v>
      </c>
      <c r="D10881" s="11">
        <v>0.212229228650976</v>
      </c>
      <c r="E10881" s="8">
        <f t="shared" si="1"/>
        <v>0.1276326365</v>
      </c>
      <c r="F10881" s="8"/>
    </row>
    <row r="10882">
      <c r="A10882" s="10">
        <v>44857.333333333336</v>
      </c>
      <c r="B10882" s="11">
        <v>148.62</v>
      </c>
      <c r="C10882" s="11">
        <v>193.55004</v>
      </c>
      <c r="D10882" s="11">
        <v>0.232136557553798</v>
      </c>
      <c r="E10882" s="8">
        <f t="shared" si="1"/>
        <v>0.1336349553</v>
      </c>
      <c r="F10882" s="8"/>
    </row>
    <row r="10883">
      <c r="A10883" s="10">
        <v>44857.375</v>
      </c>
      <c r="B10883" s="11">
        <v>143.96</v>
      </c>
      <c r="C10883" s="11">
        <v>192.41824</v>
      </c>
      <c r="D10883" s="11">
        <v>0.251838079383742</v>
      </c>
      <c r="E10883" s="8">
        <f t="shared" si="1"/>
        <v>0.1388930211</v>
      </c>
      <c r="F10883" s="8"/>
    </row>
    <row r="10884">
      <c r="A10884" s="10">
        <v>44857.416666666664</v>
      </c>
      <c r="B10884" s="11">
        <v>141.13</v>
      </c>
      <c r="C10884" s="11">
        <v>193.39805</v>
      </c>
      <c r="D10884" s="11">
        <v>0.270261515046299</v>
      </c>
      <c r="E10884" s="8">
        <f t="shared" si="1"/>
        <v>0.1427801837</v>
      </c>
      <c r="F10884" s="8"/>
    </row>
    <row r="10885">
      <c r="A10885" s="10">
        <v>44857.458333333336</v>
      </c>
      <c r="B10885" s="11">
        <v>140.82</v>
      </c>
      <c r="C10885" s="11">
        <v>196.40777</v>
      </c>
      <c r="D10885" s="11">
        <v>0.283022255178601</v>
      </c>
      <c r="E10885" s="8">
        <f t="shared" si="1"/>
        <v>0.1459628019</v>
      </c>
      <c r="F10885" s="8"/>
    </row>
    <row r="10886">
      <c r="A10886" s="10">
        <v>44857.5</v>
      </c>
      <c r="B10886" s="11">
        <v>142.13</v>
      </c>
      <c r="C10886" s="11">
        <v>199.74062</v>
      </c>
      <c r="D10886" s="11">
        <v>0.288427161185341</v>
      </c>
      <c r="E10886" s="8">
        <f t="shared" si="1"/>
        <v>0.1500590359</v>
      </c>
      <c r="F10886" s="8"/>
    </row>
    <row r="10887">
      <c r="A10887" s="10">
        <v>44857.541666666664</v>
      </c>
      <c r="B10887" s="11">
        <v>146.53</v>
      </c>
      <c r="C10887" s="11">
        <v>202.17157</v>
      </c>
      <c r="D10887" s="11">
        <v>0.27521955732945</v>
      </c>
      <c r="E10887" s="8">
        <f t="shared" si="1"/>
        <v>0.1557498601</v>
      </c>
      <c r="F10887" s="8"/>
    </row>
    <row r="10888">
      <c r="A10888" s="10">
        <v>44857.583333333336</v>
      </c>
      <c r="B10888" s="11">
        <v>150.38</v>
      </c>
      <c r="C10888" s="11">
        <v>202.76713</v>
      </c>
      <c r="D10888" s="11">
        <v>0.258361056843878</v>
      </c>
      <c r="E10888" s="8">
        <f t="shared" si="1"/>
        <v>0.1602830942</v>
      </c>
      <c r="F10888" s="8"/>
    </row>
    <row r="10889">
      <c r="A10889" s="10">
        <v>44857.625</v>
      </c>
      <c r="B10889" s="11">
        <v>149.95</v>
      </c>
      <c r="C10889" s="11">
        <v>203.77726</v>
      </c>
      <c r="D10889" s="11">
        <v>0.264147530494815</v>
      </c>
      <c r="E10889" s="8">
        <f t="shared" si="1"/>
        <v>0.1651955075</v>
      </c>
      <c r="F10889" s="8"/>
    </row>
    <row r="10890">
      <c r="A10890" s="10">
        <v>44857.666666666664</v>
      </c>
      <c r="B10890" s="11">
        <v>156.92</v>
      </c>
      <c r="C10890" s="11">
        <v>203.69777</v>
      </c>
      <c r="D10890" s="11">
        <v>0.229643014746798</v>
      </c>
      <c r="E10890" s="8">
        <f t="shared" si="1"/>
        <v>0.1673183151</v>
      </c>
      <c r="F10890" s="8"/>
    </row>
    <row r="10891">
      <c r="A10891" s="10">
        <v>44857.708333333336</v>
      </c>
      <c r="B10891" s="11">
        <v>172.92</v>
      </c>
      <c r="C10891" s="11">
        <v>203.31851</v>
      </c>
      <c r="D10891" s="11">
        <v>0.149511768505484</v>
      </c>
      <c r="E10891" s="8">
        <f t="shared" si="1"/>
        <v>0.1666335211</v>
      </c>
      <c r="F10891" s="8"/>
    </row>
    <row r="10892">
      <c r="A10892" s="10">
        <v>44857.75</v>
      </c>
      <c r="B10892" s="11">
        <v>176.62</v>
      </c>
      <c r="C10892" s="11">
        <v>203.17677</v>
      </c>
      <c r="D10892" s="11">
        <v>0.130707708366463</v>
      </c>
      <c r="E10892" s="8">
        <f t="shared" si="1"/>
        <v>0.1653343824</v>
      </c>
      <c r="F10892" s="8"/>
    </row>
    <row r="10893">
      <c r="A10893" s="10">
        <v>44857.791666666664</v>
      </c>
      <c r="B10893" s="11">
        <v>182.85</v>
      </c>
      <c r="C10893" s="11">
        <v>203.06346</v>
      </c>
      <c r="D10893" s="11">
        <v>0.0995425764930825</v>
      </c>
      <c r="E10893" s="8">
        <f t="shared" si="1"/>
        <v>0.1630242599</v>
      </c>
      <c r="F10893" s="8"/>
    </row>
    <row r="10894">
      <c r="A10894" s="10">
        <v>44857.833333333336</v>
      </c>
      <c r="B10894" s="11">
        <v>189.25</v>
      </c>
      <c r="C10894" s="11">
        <v>203.2966</v>
      </c>
      <c r="D10894" s="11">
        <v>0.0690941215937699</v>
      </c>
      <c r="E10894" s="8">
        <f t="shared" si="1"/>
        <v>0.1604921803</v>
      </c>
      <c r="F10894" s="8"/>
    </row>
    <row r="10895">
      <c r="A10895" s="10">
        <v>44857.875</v>
      </c>
      <c r="B10895" s="11">
        <v>195.15</v>
      </c>
      <c r="C10895" s="11">
        <v>204.77768</v>
      </c>
      <c r="D10895" s="11">
        <v>0.0470152801809259</v>
      </c>
      <c r="E10895" s="8">
        <f t="shared" si="1"/>
        <v>0.1572353475</v>
      </c>
      <c r="F10895" s="8"/>
    </row>
    <row r="10896">
      <c r="A10896" s="10">
        <v>44857.916666666664</v>
      </c>
      <c r="B10896" s="11">
        <v>201.82</v>
      </c>
      <c r="C10896" s="11">
        <v>206.91718</v>
      </c>
      <c r="D10896" s="11">
        <v>0.0246339139166695</v>
      </c>
      <c r="E10896" s="8">
        <f t="shared" si="1"/>
        <v>0.1529191753</v>
      </c>
      <c r="F10896" s="8"/>
    </row>
    <row r="10897">
      <c r="A10897" s="10">
        <v>44857.958333333336</v>
      </c>
      <c r="B10897" s="11">
        <v>213.21</v>
      </c>
      <c r="C10897" s="11">
        <v>210.51882</v>
      </c>
      <c r="D10897" s="11">
        <v>0.0127835601586594</v>
      </c>
      <c r="E10897" s="8">
        <f t="shared" si="1"/>
        <v>0.1491075372</v>
      </c>
      <c r="F10897" s="8"/>
    </row>
    <row r="10898">
      <c r="A10898" s="10">
        <v>44858.0</v>
      </c>
      <c r="B10898" s="11">
        <v>217.95</v>
      </c>
      <c r="C10898" s="11">
        <v>230.95015</v>
      </c>
      <c r="D10898" s="11">
        <v>0.0562898530267246</v>
      </c>
      <c r="E10898" s="8">
        <f t="shared" si="1"/>
        <v>0.1484819188</v>
      </c>
      <c r="F10898" s="8"/>
    </row>
    <row r="10899">
      <c r="A10899" s="10">
        <v>44858.041666666664</v>
      </c>
      <c r="B10899" s="11">
        <v>217.98</v>
      </c>
      <c r="C10899" s="11">
        <v>227.97261</v>
      </c>
      <c r="D10899" s="11">
        <v>0.043832502509841</v>
      </c>
      <c r="E10899" s="8">
        <f t="shared" si="1"/>
        <v>0.150185131</v>
      </c>
      <c r="F10899" s="8"/>
    </row>
    <row r="10900">
      <c r="A10900" s="10">
        <v>44858.083333333336</v>
      </c>
      <c r="B10900" s="11">
        <v>214.1</v>
      </c>
      <c r="C10900" s="11">
        <v>223.71203</v>
      </c>
      <c r="D10900" s="11">
        <v>0.0429660845686305</v>
      </c>
      <c r="E10900" s="8">
        <f t="shared" si="1"/>
        <v>0.149799865</v>
      </c>
      <c r="F10900" s="8"/>
    </row>
    <row r="10901">
      <c r="A10901" s="10">
        <v>44858.125</v>
      </c>
      <c r="B10901" s="11">
        <v>205.46</v>
      </c>
      <c r="C10901" s="11">
        <v>220.01351</v>
      </c>
      <c r="D10901" s="11">
        <v>0.0661482560775472</v>
      </c>
      <c r="E10901" s="8">
        <f t="shared" si="1"/>
        <v>0.1502164758</v>
      </c>
      <c r="F10901" s="8"/>
    </row>
    <row r="10902">
      <c r="A10902" s="10">
        <v>44858.166666666664</v>
      </c>
      <c r="B10902" s="11">
        <v>201.54</v>
      </c>
      <c r="C10902" s="11">
        <v>216.72596</v>
      </c>
      <c r="D10902" s="11">
        <v>0.0700698707252236</v>
      </c>
      <c r="E10902" s="8">
        <f t="shared" si="1"/>
        <v>0.1521644482</v>
      </c>
      <c r="F10902" s="8"/>
    </row>
    <row r="10903">
      <c r="A10903" s="10">
        <v>44858.208333333336</v>
      </c>
      <c r="B10903" s="11">
        <v>191.35</v>
      </c>
      <c r="C10903" s="11">
        <v>214.75686</v>
      </c>
      <c r="D10903" s="11">
        <v>0.108992373980509</v>
      </c>
      <c r="E10903" s="8">
        <f t="shared" si="1"/>
        <v>0.1522691009</v>
      </c>
      <c r="F10903" s="8"/>
    </row>
    <row r="10904">
      <c r="A10904" s="10">
        <v>44858.25</v>
      </c>
      <c r="B10904" s="11">
        <v>183.82</v>
      </c>
      <c r="C10904" s="11">
        <v>215.57837</v>
      </c>
      <c r="D10904" s="11">
        <v>0.14731705226271</v>
      </c>
      <c r="E10904" s="8">
        <f t="shared" si="1"/>
        <v>0.1514246199</v>
      </c>
      <c r="F10904" s="8"/>
    </row>
    <row r="10905">
      <c r="A10905" s="10">
        <v>44858.291666666664</v>
      </c>
      <c r="B10905" s="11">
        <v>176.96</v>
      </c>
      <c r="C10905" s="11">
        <v>219.04725</v>
      </c>
      <c r="D10905" s="11">
        <v>0.192137769362546</v>
      </c>
      <c r="E10905" s="8">
        <f t="shared" si="1"/>
        <v>0.1505874758</v>
      </c>
      <c r="F10905" s="8"/>
    </row>
    <row r="10906">
      <c r="A10906" s="10">
        <v>44858.333333333336</v>
      </c>
      <c r="B10906" s="11">
        <v>174.99</v>
      </c>
      <c r="C10906" s="11">
        <v>224.13684</v>
      </c>
      <c r="D10906" s="11">
        <v>0.21927158426968</v>
      </c>
      <c r="E10906" s="8">
        <f t="shared" si="1"/>
        <v>0.1500514353</v>
      </c>
      <c r="F10906" s="8"/>
    </row>
    <row r="10907">
      <c r="A10907" s="10">
        <v>44858.375</v>
      </c>
      <c r="B10907" s="11">
        <v>181.43</v>
      </c>
      <c r="C10907" s="11">
        <v>230.0442</v>
      </c>
      <c r="D10907" s="11">
        <v>0.211325475712928</v>
      </c>
      <c r="E10907" s="8">
        <f t="shared" si="1"/>
        <v>0.1483634101</v>
      </c>
      <c r="F10907" s="8"/>
    </row>
    <row r="10908">
      <c r="A10908" s="10">
        <v>44858.416666666664</v>
      </c>
      <c r="B10908" s="11">
        <v>184.46</v>
      </c>
      <c r="C10908" s="11">
        <v>235.64809</v>
      </c>
      <c r="D10908" s="11">
        <v>0.217222596627029</v>
      </c>
      <c r="E10908" s="8">
        <f t="shared" si="1"/>
        <v>0.1461534552</v>
      </c>
      <c r="F10908" s="8"/>
    </row>
    <row r="10909">
      <c r="A10909" s="10">
        <v>44858.458333333336</v>
      </c>
      <c r="B10909" s="11">
        <v>209.31</v>
      </c>
      <c r="C10909" s="11">
        <v>243.12924</v>
      </c>
      <c r="D10909" s="11">
        <v>0.139099846649461</v>
      </c>
      <c r="E10909" s="8">
        <f t="shared" si="1"/>
        <v>0.1401566881</v>
      </c>
      <c r="F10909" s="8"/>
    </row>
    <row r="10910">
      <c r="A10910" s="10">
        <v>44858.5</v>
      </c>
      <c r="B10910" s="11">
        <v>226.69</v>
      </c>
      <c r="C10910" s="11">
        <v>252.42133</v>
      </c>
      <c r="D10910" s="11">
        <v>0.101938017678616</v>
      </c>
      <c r="E10910" s="8">
        <f t="shared" si="1"/>
        <v>0.1323863072</v>
      </c>
      <c r="F10910" s="8"/>
    </row>
    <row r="10911">
      <c r="A10911" s="10">
        <v>44858.541666666664</v>
      </c>
      <c r="B10911" s="11">
        <v>286.72</v>
      </c>
      <c r="C10911" s="11">
        <v>261.3976</v>
      </c>
      <c r="D10911" s="11">
        <v>0.096873115897009</v>
      </c>
      <c r="E10911" s="8">
        <f t="shared" si="1"/>
        <v>0.1249552054</v>
      </c>
      <c r="F10911" s="8"/>
    </row>
    <row r="10912">
      <c r="A10912" s="10">
        <v>44858.583333333336</v>
      </c>
      <c r="B10912" s="11">
        <v>309.48</v>
      </c>
      <c r="C10912" s="11">
        <v>268.87807</v>
      </c>
      <c r="D10912" s="11">
        <v>0.151004988989991</v>
      </c>
      <c r="E10912" s="8">
        <f t="shared" si="1"/>
        <v>0.1204820359</v>
      </c>
      <c r="F10912" s="8"/>
    </row>
    <row r="10913">
      <c r="A10913" s="10">
        <v>44858.625</v>
      </c>
      <c r="B10913" s="11">
        <v>297.59</v>
      </c>
      <c r="C10913" s="11">
        <v>275.94791</v>
      </c>
      <c r="D10913" s="11">
        <v>0.0784281714617805</v>
      </c>
      <c r="E10913" s="8">
        <f t="shared" si="1"/>
        <v>0.1127437293</v>
      </c>
      <c r="F10913" s="8"/>
    </row>
    <row r="10914">
      <c r="A10914" s="10">
        <v>44858.666666666664</v>
      </c>
      <c r="B10914" s="11">
        <v>288.06</v>
      </c>
      <c r="C10914" s="11">
        <v>279.50133</v>
      </c>
      <c r="D10914" s="11">
        <v>0.0306212138596979</v>
      </c>
      <c r="E10914" s="8">
        <f t="shared" si="1"/>
        <v>0.1044511543</v>
      </c>
      <c r="F10914" s="8"/>
    </row>
    <row r="10915">
      <c r="A10915" s="10">
        <v>44858.708333333336</v>
      </c>
      <c r="B10915" s="11">
        <v>278.61</v>
      </c>
      <c r="C10915" s="11">
        <v>279.97</v>
      </c>
      <c r="D10915" s="11">
        <v>0.00485766332107016</v>
      </c>
      <c r="E10915" s="8">
        <f t="shared" si="1"/>
        <v>0.0984238999</v>
      </c>
      <c r="F10915" s="8"/>
    </row>
    <row r="10916">
      <c r="A10916" s="10">
        <v>44858.75</v>
      </c>
      <c r="B10916" s="11">
        <v>273.16</v>
      </c>
      <c r="C10916" s="11">
        <v>278.76603</v>
      </c>
      <c r="D10916" s="11">
        <v>0.0201101619160698</v>
      </c>
      <c r="E10916" s="8">
        <f t="shared" si="1"/>
        <v>0.0938156688</v>
      </c>
      <c r="F10916" s="8"/>
    </row>
    <row r="10917">
      <c r="A10917" s="10">
        <v>44858.791666666664</v>
      </c>
      <c r="B10917" s="11">
        <v>281.95</v>
      </c>
      <c r="C10917" s="11">
        <v>277.75433</v>
      </c>
      <c r="D10917" s="11">
        <v>0.0151056871012596</v>
      </c>
      <c r="E10917" s="8">
        <f t="shared" si="1"/>
        <v>0.09029746508</v>
      </c>
      <c r="F10917" s="8"/>
    </row>
    <row r="10918">
      <c r="A10918" s="10">
        <v>44858.833333333336</v>
      </c>
      <c r="B10918" s="11">
        <v>276.01</v>
      </c>
      <c r="C10918" s="11">
        <v>277.56038</v>
      </c>
      <c r="D10918" s="11">
        <v>0.00558573957853789</v>
      </c>
      <c r="E10918" s="8">
        <f t="shared" si="1"/>
        <v>0.08765128249</v>
      </c>
      <c r="F10918" s="8"/>
    </row>
    <row r="10919">
      <c r="A10919" s="10">
        <v>44858.875</v>
      </c>
      <c r="B10919" s="11">
        <v>256.71</v>
      </c>
      <c r="C10919" s="11">
        <v>277.9426</v>
      </c>
      <c r="D10919" s="11">
        <v>0.0763920320238784</v>
      </c>
      <c r="E10919" s="8">
        <f t="shared" si="1"/>
        <v>0.08887531382</v>
      </c>
      <c r="F10919" s="8"/>
    </row>
    <row r="10920">
      <c r="A10920" s="10">
        <v>44858.916666666664</v>
      </c>
      <c r="B10920" s="11">
        <v>250.88</v>
      </c>
      <c r="C10920" s="11">
        <v>278.31722</v>
      </c>
      <c r="D10920" s="11">
        <v>0.0985825454853279</v>
      </c>
      <c r="E10920" s="8">
        <f t="shared" si="1"/>
        <v>0.0919565068</v>
      </c>
      <c r="F10920" s="8"/>
    </row>
    <row r="10921">
      <c r="A10921" s="10">
        <v>44858.958333333336</v>
      </c>
      <c r="B10921" s="11">
        <v>247.84</v>
      </c>
      <c r="C10921" s="11">
        <v>279.05091</v>
      </c>
      <c r="D10921" s="11">
        <v>0.111846651924553</v>
      </c>
      <c r="E10921" s="8">
        <f t="shared" si="1"/>
        <v>0.09608413563</v>
      </c>
      <c r="F10921" s="8"/>
    </row>
    <row r="10922">
      <c r="A10922" s="10">
        <v>44859.0</v>
      </c>
      <c r="B10922" s="11">
        <v>247.23</v>
      </c>
      <c r="C10922" s="11">
        <v>308.37903</v>
      </c>
      <c r="D10922" s="11">
        <v>0.198291790463184</v>
      </c>
      <c r="E10922" s="8">
        <f t="shared" si="1"/>
        <v>0.102000883</v>
      </c>
      <c r="F10922" s="8"/>
    </row>
    <row r="10923">
      <c r="A10923" s="10">
        <v>44859.041666666664</v>
      </c>
      <c r="B10923" s="11">
        <v>244.4</v>
      </c>
      <c r="C10923" s="11">
        <v>309.7854</v>
      </c>
      <c r="D10923" s="11">
        <v>0.211066757826546</v>
      </c>
      <c r="E10923" s="8">
        <f t="shared" si="1"/>
        <v>0.108968977</v>
      </c>
      <c r="F10923" s="8"/>
    </row>
    <row r="10924">
      <c r="A10924" s="10">
        <v>44859.083333333336</v>
      </c>
      <c r="B10924" s="11">
        <v>236.97</v>
      </c>
      <c r="C10924" s="11">
        <v>307.57165</v>
      </c>
      <c r="D10924" s="11">
        <v>0.229545375849822</v>
      </c>
      <c r="E10924" s="8">
        <f t="shared" si="1"/>
        <v>0.1167431141</v>
      </c>
      <c r="F10924" s="8"/>
    </row>
    <row r="10925">
      <c r="A10925" s="10">
        <v>44859.125</v>
      </c>
      <c r="B10925" s="11">
        <v>228.73</v>
      </c>
      <c r="C10925" s="11">
        <v>301.5649</v>
      </c>
      <c r="D10925" s="11">
        <v>0.241523134821061</v>
      </c>
      <c r="E10925" s="8">
        <f t="shared" si="1"/>
        <v>0.1240504007</v>
      </c>
      <c r="F10925" s="8"/>
    </row>
    <row r="10926">
      <c r="A10926" s="10">
        <v>44859.166666666664</v>
      </c>
      <c r="B10926" s="11">
        <v>207.8</v>
      </c>
      <c r="C10926" s="11">
        <v>293.46062</v>
      </c>
      <c r="D10926" s="11">
        <v>0.29189817700242</v>
      </c>
      <c r="E10926" s="8">
        <f t="shared" si="1"/>
        <v>0.1332932468</v>
      </c>
      <c r="F10926" s="8"/>
    </row>
    <row r="10927">
      <c r="A10927" s="10">
        <v>44859.208333333336</v>
      </c>
      <c r="B10927" s="11">
        <v>191.4</v>
      </c>
      <c r="C10927" s="11">
        <v>284.88616</v>
      </c>
      <c r="D10927" s="11">
        <v>0.328152690885369</v>
      </c>
      <c r="E10927" s="8">
        <f t="shared" si="1"/>
        <v>0.1424249267</v>
      </c>
      <c r="F10927" s="8"/>
    </row>
    <row r="10928">
      <c r="A10928" s="10">
        <v>44859.25</v>
      </c>
      <c r="B10928" s="11">
        <v>184.59</v>
      </c>
      <c r="C10928" s="11">
        <v>277.08035</v>
      </c>
      <c r="D10928" s="11">
        <v>0.333803353431594</v>
      </c>
      <c r="E10928" s="8">
        <f t="shared" si="1"/>
        <v>0.1501951893</v>
      </c>
      <c r="F10928" s="8"/>
    </row>
    <row r="10929">
      <c r="A10929" s="10">
        <v>44859.291666666664</v>
      </c>
      <c r="B10929" s="11">
        <v>177.18</v>
      </c>
      <c r="C10929" s="11">
        <v>270.92337</v>
      </c>
      <c r="D10929" s="11">
        <v>0.346014336083299</v>
      </c>
      <c r="E10929" s="8">
        <f t="shared" si="1"/>
        <v>0.1566067129</v>
      </c>
      <c r="F10929" s="8"/>
    </row>
    <row r="10930">
      <c r="A10930" s="10">
        <v>44859.333333333336</v>
      </c>
      <c r="B10930" s="11">
        <v>177.37</v>
      </c>
      <c r="C10930" s="11">
        <v>267.26929</v>
      </c>
      <c r="D10930" s="11">
        <v>0.336362213556222</v>
      </c>
      <c r="E10930" s="8">
        <f t="shared" si="1"/>
        <v>0.1614854891</v>
      </c>
      <c r="F10930" s="8"/>
    </row>
    <row r="10931">
      <c r="A10931" s="10">
        <v>44859.375</v>
      </c>
      <c r="B10931" s="11">
        <v>189.35</v>
      </c>
      <c r="C10931" s="11">
        <v>267.04102</v>
      </c>
      <c r="D10931" s="11">
        <v>0.290932906113075</v>
      </c>
      <c r="E10931" s="8">
        <f t="shared" si="1"/>
        <v>0.1648024654</v>
      </c>
      <c r="F10931" s="8"/>
    </row>
    <row r="10932">
      <c r="A10932" s="10">
        <v>44859.416666666664</v>
      </c>
      <c r="B10932" s="11">
        <v>205.37</v>
      </c>
      <c r="C10932" s="11">
        <v>269.46938</v>
      </c>
      <c r="D10932" s="11">
        <v>0.2378725924259</v>
      </c>
      <c r="E10932" s="8">
        <f t="shared" si="1"/>
        <v>0.1656628818</v>
      </c>
      <c r="F10932" s="8"/>
    </row>
    <row r="10933">
      <c r="A10933" s="10">
        <v>44859.458333333336</v>
      </c>
      <c r="B10933" s="11">
        <v>223.25</v>
      </c>
      <c r="C10933" s="11">
        <v>273.94999</v>
      </c>
      <c r="D10933" s="11">
        <v>0.185070238549744</v>
      </c>
      <c r="E10933" s="8">
        <f t="shared" si="1"/>
        <v>0.1675783148</v>
      </c>
      <c r="F10933" s="8"/>
    </row>
    <row r="10934">
      <c r="A10934" s="10">
        <v>44859.5</v>
      </c>
      <c r="B10934" s="11">
        <v>239.86</v>
      </c>
      <c r="C10934" s="11">
        <v>278.43458</v>
      </c>
      <c r="D10934" s="11">
        <v>0.138540909681548</v>
      </c>
      <c r="E10934" s="8">
        <f t="shared" si="1"/>
        <v>0.1691034353</v>
      </c>
      <c r="F10934" s="8"/>
    </row>
    <row r="10935">
      <c r="A10935" s="10">
        <v>44859.541666666664</v>
      </c>
      <c r="B10935" s="11">
        <v>258.88</v>
      </c>
      <c r="C10935" s="11">
        <v>281.46378</v>
      </c>
      <c r="D10935" s="11">
        <v>0.0802368958449999</v>
      </c>
      <c r="E10935" s="8">
        <f t="shared" si="1"/>
        <v>0.1684102595</v>
      </c>
      <c r="F10935" s="8"/>
    </row>
    <row r="10936">
      <c r="A10936" s="10">
        <v>44859.583333333336</v>
      </c>
      <c r="B10936" s="11">
        <v>249.52</v>
      </c>
      <c r="C10936" s="11">
        <v>282.17879</v>
      </c>
      <c r="D10936" s="11">
        <v>0.115737933386134</v>
      </c>
      <c r="E10936" s="8">
        <f t="shared" si="1"/>
        <v>0.1669407989</v>
      </c>
      <c r="F10936" s="8"/>
    </row>
    <row r="10937">
      <c r="A10937" s="10">
        <v>44859.625</v>
      </c>
      <c r="B10937" s="11">
        <v>219.62</v>
      </c>
      <c r="C10937" s="11">
        <v>284.05033</v>
      </c>
      <c r="D10937" s="11">
        <v>0.226827161228786</v>
      </c>
      <c r="E10937" s="8">
        <f t="shared" si="1"/>
        <v>0.1731240901</v>
      </c>
      <c r="F10937" s="8"/>
    </row>
    <row r="10938">
      <c r="A10938" s="10">
        <v>44859.666666666664</v>
      </c>
      <c r="B10938" s="11">
        <v>216.55</v>
      </c>
      <c r="C10938" s="11">
        <v>287.50784</v>
      </c>
      <c r="D10938" s="11">
        <v>0.246803148046328</v>
      </c>
      <c r="E10938" s="8">
        <f t="shared" si="1"/>
        <v>0.1821316707</v>
      </c>
      <c r="F10938" s="8"/>
    </row>
    <row r="10939">
      <c r="A10939" s="10">
        <v>44859.708333333336</v>
      </c>
      <c r="B10939" s="11">
        <v>224.34</v>
      </c>
      <c r="C10939" s="11">
        <v>292.3879</v>
      </c>
      <c r="D10939" s="11">
        <v>0.232731587045838</v>
      </c>
      <c r="E10939" s="8">
        <f t="shared" si="1"/>
        <v>0.1916264175</v>
      </c>
      <c r="F10939" s="8"/>
    </row>
    <row r="10940">
      <c r="A10940" s="10">
        <v>44859.75</v>
      </c>
      <c r="B10940" s="11">
        <v>242.06</v>
      </c>
      <c r="C10940" s="11">
        <v>297.24091</v>
      </c>
      <c r="D10940" s="11">
        <v>0.185643725824954</v>
      </c>
      <c r="E10940" s="8">
        <f t="shared" si="1"/>
        <v>0.1985236493</v>
      </c>
      <c r="F10940" s="8"/>
    </row>
    <row r="10941">
      <c r="A10941" s="10">
        <v>44859.791666666664</v>
      </c>
      <c r="B10941" s="11">
        <v>267.2</v>
      </c>
      <c r="C10941" s="11">
        <v>302.73523</v>
      </c>
      <c r="D10941" s="11">
        <v>0.117380557261208</v>
      </c>
      <c r="E10941" s="8">
        <f t="shared" si="1"/>
        <v>0.2027851023</v>
      </c>
      <c r="F10941" s="8"/>
    </row>
    <row r="10942">
      <c r="A10942" s="10">
        <v>44859.833333333336</v>
      </c>
      <c r="B10942" s="11">
        <v>282.18</v>
      </c>
      <c r="C10942" s="11">
        <v>309.54372</v>
      </c>
      <c r="D10942" s="11">
        <v>0.0884001781719235</v>
      </c>
      <c r="E10942" s="8">
        <f t="shared" si="1"/>
        <v>0.2062357039</v>
      </c>
      <c r="F10942" s="8"/>
    </row>
    <row r="10943">
      <c r="A10943" s="10">
        <v>44859.875</v>
      </c>
      <c r="B10943" s="11">
        <v>297.71</v>
      </c>
      <c r="C10943" s="11">
        <v>317.57641</v>
      </c>
      <c r="D10943" s="11">
        <v>0.0625563151872647</v>
      </c>
      <c r="E10943" s="8">
        <f t="shared" si="1"/>
        <v>0.2056592157</v>
      </c>
      <c r="F10943" s="8"/>
    </row>
    <row r="10944">
      <c r="A10944" s="10">
        <v>44859.916666666664</v>
      </c>
      <c r="B10944" s="11">
        <v>313.32</v>
      </c>
      <c r="C10944" s="11">
        <v>324.94623</v>
      </c>
      <c r="D10944" s="11">
        <v>0.0357789348717786</v>
      </c>
      <c r="E10944" s="8">
        <f t="shared" si="1"/>
        <v>0.2030423986</v>
      </c>
      <c r="F10944" s="8"/>
    </row>
    <row r="10945">
      <c r="A10945" s="10">
        <v>44859.958333333336</v>
      </c>
      <c r="B10945" s="11">
        <v>347.16</v>
      </c>
      <c r="C10945" s="11">
        <v>330.63902</v>
      </c>
      <c r="D10945" s="11">
        <v>0.0499668187983378</v>
      </c>
      <c r="E10945" s="8">
        <f t="shared" si="1"/>
        <v>0.2004640722</v>
      </c>
      <c r="F10945" s="8"/>
    </row>
    <row r="10946">
      <c r="A10946" s="10">
        <v>44857.0</v>
      </c>
      <c r="B10946" s="11">
        <v>222.41</v>
      </c>
      <c r="C10946" s="11">
        <v>188.70333</v>
      </c>
      <c r="D10946" s="11">
        <v>0.178622550010113</v>
      </c>
      <c r="E10946" s="8">
        <f t="shared" si="1"/>
        <v>0.1996445205</v>
      </c>
      <c r="F10946" s="8"/>
    </row>
    <row r="10947">
      <c r="A10947" s="10">
        <v>44857.041666666664</v>
      </c>
      <c r="B10947" s="11">
        <v>210.33</v>
      </c>
      <c r="C10947" s="11">
        <v>192.30336</v>
      </c>
      <c r="D10947" s="11">
        <v>0.0937406397891332</v>
      </c>
      <c r="E10947" s="8">
        <f t="shared" si="1"/>
        <v>0.1947559322</v>
      </c>
      <c r="F10947" s="8"/>
    </row>
    <row r="10948">
      <c r="A10948" s="10">
        <v>44857.083333333336</v>
      </c>
      <c r="B10948" s="11">
        <v>198.22</v>
      </c>
      <c r="C10948" s="11">
        <v>193.65416</v>
      </c>
      <c r="D10948" s="11">
        <v>0.0235772885023487</v>
      </c>
      <c r="E10948" s="8">
        <f t="shared" si="1"/>
        <v>0.1861739286</v>
      </c>
      <c r="F10948" s="8"/>
    </row>
    <row r="10949">
      <c r="A10949" s="10">
        <v>44857.125</v>
      </c>
      <c r="B10949" s="11">
        <v>195.15</v>
      </c>
      <c r="C10949" s="11">
        <v>193.01591</v>
      </c>
      <c r="D10949" s="11">
        <v>0.0110565496906447</v>
      </c>
      <c r="E10949" s="8">
        <f t="shared" si="1"/>
        <v>0.1765711542</v>
      </c>
      <c r="F10949" s="8"/>
    </row>
    <row r="10950">
      <c r="A10950" s="10">
        <v>44857.166666666664</v>
      </c>
      <c r="B10950" s="11">
        <v>198.99</v>
      </c>
      <c r="C10950" s="11">
        <v>191.37618</v>
      </c>
      <c r="D10950" s="11">
        <v>0.0397845750709414</v>
      </c>
      <c r="E10950" s="8">
        <f t="shared" si="1"/>
        <v>0.1660664208</v>
      </c>
      <c r="F10950" s="8"/>
    </row>
    <row r="10951">
      <c r="A10951" s="10">
        <v>44857.208333333336</v>
      </c>
      <c r="B10951" s="11">
        <v>179.51</v>
      </c>
      <c r="C10951" s="11">
        <v>189.31064</v>
      </c>
      <c r="D10951" s="11">
        <v>0.0517701487882562</v>
      </c>
      <c r="E10951" s="8">
        <f t="shared" si="1"/>
        <v>0.1545504816</v>
      </c>
      <c r="F10951" s="8"/>
    </row>
    <row r="10952">
      <c r="A10952" s="10">
        <v>44857.25</v>
      </c>
      <c r="B10952" s="11">
        <v>165.34</v>
      </c>
      <c r="C10952" s="11">
        <v>186.69044</v>
      </c>
      <c r="D10952" s="11">
        <v>0.11436279222439</v>
      </c>
      <c r="E10952" s="8">
        <f t="shared" si="1"/>
        <v>0.1454071248</v>
      </c>
      <c r="F10952" s="8"/>
    </row>
    <row r="10953">
      <c r="A10953" s="10">
        <v>44857.291666666664</v>
      </c>
      <c r="B10953" s="11">
        <v>154.52</v>
      </c>
      <c r="C10953" s="11">
        <v>183.24986</v>
      </c>
      <c r="D10953" s="11">
        <v>0.156779710500188</v>
      </c>
      <c r="E10953" s="8">
        <f t="shared" si="1"/>
        <v>0.1375223488</v>
      </c>
      <c r="F10953" s="8"/>
    </row>
    <row r="10954">
      <c r="A10954" s="10">
        <v>44857.333333333336</v>
      </c>
      <c r="B10954" s="11">
        <v>148.62</v>
      </c>
      <c r="C10954" s="11">
        <v>179.46724</v>
      </c>
      <c r="D10954" s="11">
        <v>0.171882288934738</v>
      </c>
      <c r="E10954" s="8">
        <f t="shared" si="1"/>
        <v>0.1306690186</v>
      </c>
      <c r="F10954" s="8"/>
    </row>
    <row r="10955">
      <c r="A10955" s="10">
        <v>44857.375</v>
      </c>
      <c r="B10955" s="11">
        <v>143.96</v>
      </c>
      <c r="C10955" s="11">
        <v>177.27071</v>
      </c>
      <c r="D10955" s="11">
        <v>0.187908707535497</v>
      </c>
      <c r="E10955" s="8">
        <f t="shared" si="1"/>
        <v>0.1263763436</v>
      </c>
      <c r="F10955" s="8"/>
    </row>
    <row r="10956">
      <c r="A10956" s="10">
        <v>44857.416666666664</v>
      </c>
      <c r="B10956" s="11">
        <v>141.13</v>
      </c>
      <c r="C10956" s="11">
        <v>177.32469</v>
      </c>
      <c r="D10956" s="11">
        <v>0.204115343441457</v>
      </c>
      <c r="E10956" s="8">
        <f t="shared" si="1"/>
        <v>0.1249697916</v>
      </c>
      <c r="F10956" s="8"/>
    </row>
    <row r="10957">
      <c r="A10957" s="10">
        <v>44857.458333333336</v>
      </c>
      <c r="B10957" s="11">
        <v>140.82</v>
      </c>
      <c r="C10957" s="11">
        <v>179.00069</v>
      </c>
      <c r="D10957" s="11">
        <v>0.213299121919585</v>
      </c>
      <c r="E10957" s="8">
        <f t="shared" si="1"/>
        <v>0.1261459951</v>
      </c>
      <c r="F10957" s="8"/>
    </row>
    <row r="10958">
      <c r="A10958" s="10">
        <v>44857.5</v>
      </c>
      <c r="B10958" s="11">
        <v>142.13</v>
      </c>
      <c r="C10958" s="11">
        <v>180.64228</v>
      </c>
      <c r="D10958" s="11">
        <v>0.213196379053674</v>
      </c>
      <c r="E10958" s="8">
        <f t="shared" si="1"/>
        <v>0.1292566396</v>
      </c>
      <c r="F10958" s="8"/>
    </row>
    <row r="10959">
      <c r="A10959" s="10">
        <v>44857.541666666664</v>
      </c>
      <c r="B10959" s="11">
        <v>146.53</v>
      </c>
      <c r="C10959" s="11">
        <v>181.86797</v>
      </c>
      <c r="D10959" s="11">
        <v>0.194305627318543</v>
      </c>
      <c r="E10959" s="8">
        <f t="shared" si="1"/>
        <v>0.1340095034</v>
      </c>
      <c r="F10959" s="8"/>
    </row>
    <row r="10960">
      <c r="A10960" s="10">
        <v>44857.583333333336</v>
      </c>
      <c r="B10960" s="11">
        <v>150.38</v>
      </c>
      <c r="C10960" s="11">
        <v>182.67182</v>
      </c>
      <c r="D10960" s="11">
        <v>0.176775049375431</v>
      </c>
      <c r="E10960" s="8">
        <f t="shared" si="1"/>
        <v>0.1365527166</v>
      </c>
      <c r="F10960" s="8"/>
    </row>
    <row r="10961">
      <c r="A10961" s="10">
        <v>44857.625</v>
      </c>
      <c r="B10961" s="11">
        <v>149.95</v>
      </c>
      <c r="C10961" s="11">
        <v>185.02477</v>
      </c>
      <c r="D10961" s="11">
        <v>0.189567969737241</v>
      </c>
      <c r="E10961" s="8">
        <f t="shared" si="1"/>
        <v>0.1350002503</v>
      </c>
      <c r="F10961" s="8"/>
    </row>
    <row r="10962">
      <c r="A10962" s="10">
        <v>44857.666666666664</v>
      </c>
      <c r="B10962" s="11">
        <v>156.92</v>
      </c>
      <c r="C10962" s="11">
        <v>186.65176</v>
      </c>
      <c r="D10962" s="11">
        <v>0.159290006159063</v>
      </c>
      <c r="E10962" s="8">
        <f t="shared" si="1"/>
        <v>0.1313538694</v>
      </c>
      <c r="F10962" s="8"/>
    </row>
    <row r="10963">
      <c r="A10963" s="10">
        <v>44857.708333333336</v>
      </c>
      <c r="B10963" s="11">
        <v>172.92</v>
      </c>
      <c r="C10963" s="11">
        <v>187.39744</v>
      </c>
      <c r="D10963" s="11">
        <v>0.0772552709364653</v>
      </c>
      <c r="E10963" s="8">
        <f t="shared" si="1"/>
        <v>0.1248756895</v>
      </c>
      <c r="F10963" s="8"/>
    </row>
    <row r="10964">
      <c r="A10964" s="10">
        <v>44857.75</v>
      </c>
      <c r="B10964" s="11">
        <v>176.62</v>
      </c>
      <c r="C10964" s="11">
        <v>187.68333</v>
      </c>
      <c r="D10964" s="11">
        <v>0.0589467908524428</v>
      </c>
      <c r="E10964" s="8">
        <f t="shared" si="1"/>
        <v>0.1195966506</v>
      </c>
      <c r="F10964" s="8"/>
    </row>
    <row r="10965">
      <c r="A10965" s="10">
        <v>44857.791666666664</v>
      </c>
      <c r="B10965" s="11">
        <v>182.85</v>
      </c>
      <c r="C10965" s="11">
        <v>187.38865</v>
      </c>
      <c r="D10965" s="11">
        <v>0.0242205170910832</v>
      </c>
      <c r="E10965" s="8">
        <f t="shared" si="1"/>
        <v>0.1157149822</v>
      </c>
      <c r="F10965" s="8"/>
    </row>
    <row r="10966">
      <c r="A10966" s="10">
        <v>44857.833333333336</v>
      </c>
      <c r="B10966" s="11">
        <v>189.25</v>
      </c>
      <c r="C10966" s="11">
        <v>187.1416</v>
      </c>
      <c r="D10966" s="11">
        <v>0.0112663352242365</v>
      </c>
      <c r="E10966" s="8">
        <f t="shared" si="1"/>
        <v>0.1125010721</v>
      </c>
      <c r="F10966" s="8"/>
    </row>
    <row r="10967">
      <c r="A10967" s="10">
        <v>44857.875</v>
      </c>
      <c r="B10967" s="11">
        <v>195.15</v>
      </c>
      <c r="C10967" s="11">
        <v>188.05533</v>
      </c>
      <c r="D10967" s="11">
        <v>0.0377265031520245</v>
      </c>
      <c r="E10967" s="8">
        <f t="shared" si="1"/>
        <v>0.1114664966</v>
      </c>
      <c r="F10967" s="8"/>
    </row>
    <row r="10968">
      <c r="A10968" s="10">
        <v>44857.916666666664</v>
      </c>
      <c r="B10968" s="11">
        <v>201.82</v>
      </c>
      <c r="C10968" s="11">
        <v>189.49883</v>
      </c>
      <c r="D10968" s="11">
        <v>0.0650197681959302</v>
      </c>
      <c r="E10968" s="8">
        <f t="shared" si="1"/>
        <v>0.1126848647</v>
      </c>
      <c r="F10968" s="8"/>
    </row>
    <row r="10969">
      <c r="A10969" s="10">
        <v>44857.958333333336</v>
      </c>
      <c r="B10969" s="11">
        <v>213.21</v>
      </c>
      <c r="C10969" s="11">
        <v>192.44065</v>
      </c>
      <c r="D10969" s="11">
        <v>0.107926002120653</v>
      </c>
      <c r="E10969" s="8">
        <f t="shared" si="1"/>
        <v>0.1150998307</v>
      </c>
      <c r="F10969" s="8"/>
    </row>
    <row r="10970">
      <c r="A10970" s="10">
        <v>44858.0</v>
      </c>
      <c r="B10970" s="11">
        <v>217.95</v>
      </c>
      <c r="C10970" s="11">
        <v>222.49787</v>
      </c>
      <c r="D10970" s="11">
        <v>0.0204400608419308</v>
      </c>
      <c r="E10970" s="8">
        <f t="shared" si="1"/>
        <v>0.1085088936</v>
      </c>
      <c r="F10970" s="8"/>
    </row>
    <row r="10971">
      <c r="A10971" s="10">
        <v>44858.041666666664</v>
      </c>
      <c r="B10971" s="11">
        <v>217.98</v>
      </c>
      <c r="C10971" s="11">
        <v>214.89378</v>
      </c>
      <c r="D10971" s="11">
        <v>0.0143616069297119</v>
      </c>
      <c r="E10971" s="8">
        <f t="shared" si="1"/>
        <v>0.1052014339</v>
      </c>
      <c r="F10971" s="8"/>
    </row>
    <row r="10972">
      <c r="A10972" s="10">
        <v>44858.083333333336</v>
      </c>
      <c r="B10972" s="11">
        <v>214.1</v>
      </c>
      <c r="C10972" s="11">
        <v>206.04136</v>
      </c>
      <c r="D10972" s="11">
        <v>0.0391117589206361</v>
      </c>
      <c r="E10972" s="8">
        <f t="shared" si="1"/>
        <v>0.1058487035</v>
      </c>
      <c r="F10972" s="8"/>
    </row>
    <row r="10973">
      <c r="A10973" s="10">
        <v>44858.125</v>
      </c>
      <c r="B10973" s="11">
        <v>205.46</v>
      </c>
      <c r="C10973" s="11">
        <v>198.72514</v>
      </c>
      <c r="D10973" s="11">
        <v>0.0338903271121107</v>
      </c>
      <c r="E10973" s="8">
        <f t="shared" si="1"/>
        <v>0.1068001109</v>
      </c>
      <c r="F10973" s="8"/>
    </row>
    <row r="10974">
      <c r="A10974" s="10">
        <v>44858.166666666664</v>
      </c>
      <c r="B10974" s="11">
        <v>201.54</v>
      </c>
      <c r="C10974" s="11">
        <v>193.12464</v>
      </c>
      <c r="D10974" s="11">
        <v>0.0435747608383891</v>
      </c>
      <c r="E10974" s="8">
        <f t="shared" si="1"/>
        <v>0.1069580353</v>
      </c>
      <c r="F10974" s="8"/>
    </row>
    <row r="10975">
      <c r="A10975" s="10">
        <v>44858.208333333336</v>
      </c>
      <c r="B10975" s="11">
        <v>191.35</v>
      </c>
      <c r="C10975" s="11">
        <v>189.46982</v>
      </c>
      <c r="D10975" s="11">
        <v>0.00992337460393426</v>
      </c>
      <c r="E10975" s="8">
        <f t="shared" si="1"/>
        <v>0.1052144197</v>
      </c>
      <c r="F10975" s="8"/>
    </row>
    <row r="10976">
      <c r="A10976" s="10">
        <v>44858.25</v>
      </c>
      <c r="B10976" s="11">
        <v>183.82</v>
      </c>
      <c r="C10976" s="11">
        <v>189.48723</v>
      </c>
      <c r="D10976" s="11">
        <v>0.0299082423654618</v>
      </c>
      <c r="E10976" s="8">
        <f t="shared" si="1"/>
        <v>0.1016954801</v>
      </c>
      <c r="F10976" s="8"/>
    </row>
    <row r="10977">
      <c r="A10977" s="10">
        <v>44858.291666666664</v>
      </c>
      <c r="B10977" s="11">
        <v>176.96</v>
      </c>
      <c r="C10977" s="11">
        <v>193.80913</v>
      </c>
      <c r="D10977" s="11">
        <v>0.0869367196478308</v>
      </c>
      <c r="E10977" s="8">
        <f t="shared" si="1"/>
        <v>0.09878535551</v>
      </c>
      <c r="F10977" s="8"/>
    </row>
    <row r="10978">
      <c r="A10978" s="10">
        <v>44858.333333333336</v>
      </c>
      <c r="B10978" s="11">
        <v>174.99</v>
      </c>
      <c r="C10978" s="11">
        <v>201.60901</v>
      </c>
      <c r="D10978" s="11">
        <v>0.132032839206938</v>
      </c>
      <c r="E10978" s="8">
        <f t="shared" si="1"/>
        <v>0.09712496177</v>
      </c>
      <c r="F10978" s="8"/>
    </row>
    <row r="10979">
      <c r="A10979" s="10">
        <v>44858.375</v>
      </c>
      <c r="B10979" s="11">
        <v>181.43</v>
      </c>
      <c r="C10979" s="11">
        <v>210.81731</v>
      </c>
      <c r="D10979" s="11">
        <v>0.139397044768287</v>
      </c>
      <c r="E10979" s="8">
        <f t="shared" si="1"/>
        <v>0.09510364249</v>
      </c>
      <c r="F10979" s="8"/>
    </row>
    <row r="10980">
      <c r="A10980" s="10">
        <v>44858.416666666664</v>
      </c>
      <c r="B10980" s="11">
        <v>184.46</v>
      </c>
      <c r="C10980" s="11">
        <v>218.34165</v>
      </c>
      <c r="D10980" s="11">
        <v>0.155177218821969</v>
      </c>
      <c r="E10980" s="8">
        <f t="shared" si="1"/>
        <v>0.09306455397</v>
      </c>
      <c r="F10980" s="8"/>
    </row>
    <row r="10981">
      <c r="A10981" s="10">
        <v>44858.458333333336</v>
      </c>
      <c r="B10981" s="11">
        <v>209.31</v>
      </c>
      <c r="C10981" s="11">
        <v>225.5712</v>
      </c>
      <c r="D10981" s="11">
        <v>0.0720889900838405</v>
      </c>
      <c r="E10981" s="8">
        <f t="shared" si="1"/>
        <v>0.08718079847</v>
      </c>
      <c r="F10981" s="8"/>
    </row>
    <row r="10982">
      <c r="A10982" s="10">
        <v>44858.5</v>
      </c>
      <c r="B10982" s="11">
        <v>226.69</v>
      </c>
      <c r="C10982" s="11">
        <v>232.53698</v>
      </c>
      <c r="D10982" s="11">
        <v>0.0251443017794417</v>
      </c>
      <c r="E10982" s="8">
        <f t="shared" si="1"/>
        <v>0.07934529525</v>
      </c>
      <c r="F10982" s="8"/>
    </row>
    <row r="10983">
      <c r="A10983" s="10">
        <v>44858.541666666664</v>
      </c>
      <c r="B10983" s="11">
        <v>286.72</v>
      </c>
      <c r="C10983" s="11">
        <v>238.44986</v>
      </c>
      <c r="D10983" s="11">
        <v>0.202433081738861</v>
      </c>
      <c r="E10983" s="8">
        <f t="shared" si="1"/>
        <v>0.07968393919</v>
      </c>
      <c r="F10983" s="8"/>
    </row>
    <row r="10984">
      <c r="A10984" s="10">
        <v>44858.583333333336</v>
      </c>
      <c r="B10984" s="11">
        <v>309.48</v>
      </c>
      <c r="C10984" s="11">
        <v>243.51564</v>
      </c>
      <c r="D10984" s="11">
        <v>0.270883463583694</v>
      </c>
      <c r="E10984" s="8">
        <f t="shared" si="1"/>
        <v>0.08360512311</v>
      </c>
      <c r="F10984" s="8"/>
    </row>
    <row r="10985">
      <c r="A10985" s="10">
        <v>44858.625</v>
      </c>
      <c r="B10985" s="11">
        <v>297.59</v>
      </c>
      <c r="C10985" s="11">
        <v>250.37008</v>
      </c>
      <c r="D10985" s="11">
        <v>0.188600490921279</v>
      </c>
      <c r="E10985" s="8">
        <f t="shared" si="1"/>
        <v>0.0835648115</v>
      </c>
      <c r="F10985" s="8"/>
    </row>
    <row r="10986">
      <c r="A10986" s="10">
        <v>44858.666666666664</v>
      </c>
      <c r="B10986" s="11">
        <v>288.06</v>
      </c>
      <c r="C10986" s="11">
        <v>255.64971</v>
      </c>
      <c r="D10986" s="11">
        <v>0.126776165715188</v>
      </c>
      <c r="E10986" s="8">
        <f t="shared" si="1"/>
        <v>0.08221006814</v>
      </c>
      <c r="F10986" s="8"/>
    </row>
    <row r="10987">
      <c r="A10987" s="10">
        <v>44858.708333333336</v>
      </c>
      <c r="B10987" s="11">
        <v>278.61</v>
      </c>
      <c r="C10987" s="11">
        <v>259.12306</v>
      </c>
      <c r="D10987" s="11">
        <v>0.0752034187925999</v>
      </c>
      <c r="E10987" s="8">
        <f t="shared" si="1"/>
        <v>0.0821245743</v>
      </c>
      <c r="F10987" s="8"/>
    </row>
    <row r="10988">
      <c r="A10988" s="10">
        <v>44858.75</v>
      </c>
      <c r="B10988" s="11">
        <v>273.16</v>
      </c>
      <c r="C10988" s="11">
        <v>262.28633</v>
      </c>
      <c r="D10988" s="11">
        <v>0.0414572501738844</v>
      </c>
      <c r="E10988" s="8">
        <f t="shared" si="1"/>
        <v>0.08139584344</v>
      </c>
      <c r="F10988" s="8"/>
    </row>
    <row r="10989">
      <c r="A10989" s="10">
        <v>44858.791666666664</v>
      </c>
      <c r="B10989" s="11">
        <v>281.95</v>
      </c>
      <c r="C10989" s="11">
        <v>267.76996</v>
      </c>
      <c r="D10989" s="11">
        <v>0.0529560522771111</v>
      </c>
      <c r="E10989" s="8">
        <f t="shared" si="1"/>
        <v>0.08259315741</v>
      </c>
      <c r="F10989" s="8"/>
    </row>
    <row r="10990">
      <c r="A10990" s="10">
        <v>44858.833333333336</v>
      </c>
      <c r="B10990" s="11">
        <v>276.01</v>
      </c>
      <c r="C10990" s="11">
        <v>276.02774</v>
      </c>
      <c r="D10990" s="12">
        <v>6.4268902828402E-5</v>
      </c>
      <c r="E10990" s="8">
        <f t="shared" si="1"/>
        <v>0.08212640465</v>
      </c>
      <c r="F10990" s="8"/>
    </row>
    <row r="10991">
      <c r="A10991" s="10">
        <v>44858.875</v>
      </c>
      <c r="B10991" s="11">
        <v>256.71</v>
      </c>
      <c r="C10991" s="11">
        <v>284.60726</v>
      </c>
      <c r="D10991" s="11">
        <v>0.098020198079276</v>
      </c>
      <c r="E10991" s="8">
        <f t="shared" si="1"/>
        <v>0.08463864193</v>
      </c>
      <c r="F10991" s="8"/>
    </row>
    <row r="10992">
      <c r="A10992" s="10">
        <v>44858.916666666664</v>
      </c>
      <c r="B10992" s="11">
        <v>250.88</v>
      </c>
      <c r="C10992" s="11">
        <v>290.20226</v>
      </c>
      <c r="D10992" s="11">
        <v>0.135499496110057</v>
      </c>
      <c r="E10992" s="8">
        <f t="shared" si="1"/>
        <v>0.08757529726</v>
      </c>
      <c r="F10992" s="8"/>
    </row>
    <row r="10993">
      <c r="A10993" s="10">
        <v>44858.958333333336</v>
      </c>
      <c r="B10993" s="11">
        <v>247.84</v>
      </c>
      <c r="C10993" s="11">
        <v>292.20771</v>
      </c>
      <c r="D10993" s="11">
        <v>0.151836205827697</v>
      </c>
      <c r="E10993" s="8">
        <f t="shared" si="1"/>
        <v>0.08940488909</v>
      </c>
      <c r="F10993" s="8"/>
    </row>
    <row r="10994">
      <c r="A10994" s="10">
        <v>44859.0</v>
      </c>
      <c r="B10994" s="11">
        <v>247.23</v>
      </c>
      <c r="C10994" s="11">
        <v>314.7724</v>
      </c>
      <c r="D10994" s="11">
        <v>0.214575356670406</v>
      </c>
      <c r="E10994" s="8">
        <f t="shared" si="1"/>
        <v>0.09749385974</v>
      </c>
      <c r="F10994" s="8"/>
    </row>
    <row r="10995">
      <c r="A10995" s="10">
        <v>44859.041666666664</v>
      </c>
      <c r="B10995" s="11">
        <v>244.4</v>
      </c>
      <c r="C10995" s="11">
        <v>315.99321</v>
      </c>
      <c r="D10995" s="11">
        <v>0.226565659432998</v>
      </c>
      <c r="E10995" s="8">
        <f t="shared" si="1"/>
        <v>0.1063356953</v>
      </c>
      <c r="F10995" s="8"/>
    </row>
    <row r="10996">
      <c r="A10996" s="10">
        <v>44859.083333333336</v>
      </c>
      <c r="B10996" s="11">
        <v>236.97</v>
      </c>
      <c r="C10996" s="11">
        <v>312.76847</v>
      </c>
      <c r="D10996" s="11">
        <v>0.242346902806411</v>
      </c>
      <c r="E10996" s="8">
        <f t="shared" si="1"/>
        <v>0.1148038263</v>
      </c>
      <c r="F10996" s="8"/>
    </row>
    <row r="10997">
      <c r="A10997" s="10">
        <v>44859.125</v>
      </c>
      <c r="B10997" s="11">
        <v>228.73</v>
      </c>
      <c r="C10997" s="11">
        <v>305.33709</v>
      </c>
      <c r="D10997" s="11">
        <v>0.250893496102946</v>
      </c>
      <c r="E10997" s="8">
        <f t="shared" si="1"/>
        <v>0.123845625</v>
      </c>
      <c r="F10997" s="8"/>
    </row>
    <row r="10998">
      <c r="A10998" s="10">
        <v>44859.166666666664</v>
      </c>
      <c r="B10998" s="11">
        <v>207.8</v>
      </c>
      <c r="C10998" s="11">
        <v>295.83424</v>
      </c>
      <c r="D10998" s="11">
        <v>0.297579617558805</v>
      </c>
      <c r="E10998" s="8">
        <f t="shared" si="1"/>
        <v>0.1344291607</v>
      </c>
      <c r="F10998" s="8"/>
    </row>
    <row r="10999">
      <c r="A10999" s="10">
        <v>44859.208333333336</v>
      </c>
      <c r="B10999" s="11">
        <v>191.4</v>
      </c>
      <c r="C10999" s="11">
        <v>285.4942</v>
      </c>
      <c r="D10999" s="11">
        <v>0.32958357823031</v>
      </c>
      <c r="E10999" s="8">
        <f t="shared" si="1"/>
        <v>0.1477483358</v>
      </c>
      <c r="F10999" s="8"/>
    </row>
    <row r="11000">
      <c r="A11000" s="10">
        <v>44859.25</v>
      </c>
      <c r="B11000" s="11">
        <v>184.59</v>
      </c>
      <c r="C11000" s="11">
        <v>274.72238</v>
      </c>
      <c r="D11000" s="11">
        <v>0.328085320169401</v>
      </c>
      <c r="E11000" s="8">
        <f t="shared" si="1"/>
        <v>0.1601723807</v>
      </c>
      <c r="F11000" s="8"/>
    </row>
    <row r="11001">
      <c r="A11001" s="10">
        <v>44859.291666666664</v>
      </c>
      <c r="B11001" s="11">
        <v>177.18</v>
      </c>
      <c r="C11001" s="11">
        <v>264.43459</v>
      </c>
      <c r="D11001" s="11">
        <v>0.329966628042118</v>
      </c>
      <c r="E11001" s="8">
        <f t="shared" si="1"/>
        <v>0.1702986269</v>
      </c>
      <c r="F11001" s="8"/>
    </row>
    <row r="11002">
      <c r="A11002" s="10">
        <v>44859.333333333336</v>
      </c>
      <c r="B11002" s="11">
        <v>177.37</v>
      </c>
      <c r="C11002" s="11">
        <v>255.89645</v>
      </c>
      <c r="D11002" s="11">
        <v>0.306868071049832</v>
      </c>
      <c r="E11002" s="8">
        <f t="shared" si="1"/>
        <v>0.1775834282</v>
      </c>
      <c r="F11002" s="8"/>
    </row>
    <row r="11003">
      <c r="A11003" s="10">
        <v>44859.375</v>
      </c>
      <c r="B11003" s="11">
        <v>189.35</v>
      </c>
      <c r="C11003" s="11">
        <v>251.40298</v>
      </c>
      <c r="D11003" s="11">
        <v>0.24682674803616</v>
      </c>
      <c r="E11003" s="8">
        <f t="shared" si="1"/>
        <v>0.1820596659</v>
      </c>
      <c r="F11003" s="8"/>
    </row>
    <row r="11004">
      <c r="A11004" s="10">
        <v>44859.416666666664</v>
      </c>
      <c r="B11004" s="11">
        <v>205.37</v>
      </c>
      <c r="C11004" s="11">
        <v>251.24267</v>
      </c>
      <c r="D11004" s="11">
        <v>0.182583117748271</v>
      </c>
      <c r="E11004" s="8">
        <f t="shared" si="1"/>
        <v>0.1832015783</v>
      </c>
      <c r="F11004" s="8"/>
    </row>
    <row r="11005">
      <c r="A11005" s="10">
        <v>44859.458333333336</v>
      </c>
      <c r="B11005" s="11">
        <v>223.25</v>
      </c>
      <c r="C11005" s="11">
        <v>254.72087</v>
      </c>
      <c r="D11005" s="11">
        <v>0.123550418149875</v>
      </c>
      <c r="E11005" s="8">
        <f t="shared" si="1"/>
        <v>0.1853458045</v>
      </c>
      <c r="F11005" s="8"/>
    </row>
    <row r="11006">
      <c r="A11006" s="10">
        <v>44859.5</v>
      </c>
      <c r="B11006" s="11">
        <v>239.86</v>
      </c>
      <c r="C11006" s="11">
        <v>259.14811</v>
      </c>
      <c r="D11006" s="11">
        <v>0.0744289047680107</v>
      </c>
      <c r="E11006" s="8">
        <f t="shared" si="1"/>
        <v>0.1873993296</v>
      </c>
      <c r="F11006" s="8"/>
    </row>
    <row r="11007">
      <c r="A11007" s="10">
        <v>44859.541666666664</v>
      </c>
      <c r="B11007" s="11">
        <v>258.88</v>
      </c>
      <c r="C11007" s="11">
        <v>262.05618</v>
      </c>
      <c r="D11007" s="11">
        <v>0.0121202255180549</v>
      </c>
      <c r="E11007" s="8">
        <f t="shared" si="1"/>
        <v>0.1794696273</v>
      </c>
      <c r="F11007" s="8"/>
    </row>
    <row r="11008">
      <c r="A11008" s="10">
        <v>44859.583333333336</v>
      </c>
      <c r="B11008" s="11">
        <v>249.52</v>
      </c>
      <c r="C11008" s="11">
        <v>262.28657</v>
      </c>
      <c r="D11008" s="11">
        <v>0.0486741276917074</v>
      </c>
      <c r="E11008" s="8">
        <f t="shared" si="1"/>
        <v>0.1702109049</v>
      </c>
      <c r="F11008" s="8"/>
    </row>
    <row r="11009">
      <c r="A11009" s="10">
        <v>44859.625</v>
      </c>
      <c r="B11009" s="11">
        <v>219.62</v>
      </c>
      <c r="C11009" s="11">
        <v>263.42246</v>
      </c>
      <c r="D11009" s="11">
        <v>0.166282176546373</v>
      </c>
      <c r="E11009" s="8">
        <f t="shared" si="1"/>
        <v>0.1692809752</v>
      </c>
      <c r="F11009" s="8"/>
    </row>
    <row r="11010">
      <c r="A11010" s="10">
        <v>44859.666666666664</v>
      </c>
      <c r="B11010" s="11">
        <v>216.55</v>
      </c>
      <c r="C11010" s="11">
        <v>266.06685</v>
      </c>
      <c r="D11010" s="11">
        <v>0.18610679985124</v>
      </c>
      <c r="E11010" s="8">
        <f t="shared" si="1"/>
        <v>0.1717530849</v>
      </c>
      <c r="F11010" s="8"/>
    </row>
    <row r="11011">
      <c r="A11011" s="10">
        <v>44859.708333333336</v>
      </c>
      <c r="B11011" s="11">
        <v>224.34</v>
      </c>
      <c r="C11011" s="11">
        <v>270.58042</v>
      </c>
      <c r="D11011" s="11">
        <v>0.170893444544139</v>
      </c>
      <c r="E11011" s="8">
        <f t="shared" si="1"/>
        <v>0.1757401693</v>
      </c>
      <c r="F11011" s="8"/>
    </row>
    <row r="11012">
      <c r="A11012" s="10">
        <v>44859.75</v>
      </c>
      <c r="B11012" s="11">
        <v>242.06</v>
      </c>
      <c r="C11012" s="11">
        <v>275.78469</v>
      </c>
      <c r="D11012" s="11">
        <v>0.122286302404966</v>
      </c>
      <c r="E11012" s="8">
        <f t="shared" si="1"/>
        <v>0.1791080465</v>
      </c>
      <c r="F11012" s="8"/>
    </row>
    <row r="11013">
      <c r="A11013" s="10">
        <v>44859.791666666664</v>
      </c>
      <c r="B11013" s="11">
        <v>267.2</v>
      </c>
      <c r="C11013" s="11">
        <v>282.02616</v>
      </c>
      <c r="D11013" s="11">
        <v>0.0525701587398843</v>
      </c>
      <c r="E11013" s="13">
        <f t="shared" si="1"/>
        <v>0.1790919676</v>
      </c>
      <c r="F11013" s="8"/>
    </row>
    <row r="11014">
      <c r="A11014" s="10">
        <v>44859.833333333336</v>
      </c>
      <c r="B11014" s="11">
        <v>282.18</v>
      </c>
      <c r="C11014" s="11">
        <v>290.03054</v>
      </c>
      <c r="D11014" s="11">
        <v>0.02706797704821</v>
      </c>
      <c r="E11014" s="8">
        <f t="shared" si="1"/>
        <v>0.1802171221</v>
      </c>
      <c r="F11014" s="8"/>
    </row>
    <row r="11015">
      <c r="A11015" s="10">
        <v>44859.875</v>
      </c>
      <c r="B11015" s="11">
        <v>297.71</v>
      </c>
      <c r="C11015" s="11">
        <v>300.59959</v>
      </c>
      <c r="D11015" s="11">
        <v>0.00961275429550652</v>
      </c>
      <c r="E11015" s="8">
        <f t="shared" si="1"/>
        <v>0.1765334786</v>
      </c>
      <c r="F11015" s="8"/>
    </row>
    <row r="11016">
      <c r="A11016" s="10">
        <v>44859.916666666664</v>
      </c>
      <c r="B11016" s="11">
        <v>313.32</v>
      </c>
      <c r="C11016" s="11">
        <v>312.41512</v>
      </c>
      <c r="D11016" s="11">
        <v>0.00289640270931826</v>
      </c>
      <c r="E11016" s="8">
        <f t="shared" si="1"/>
        <v>0.1710083497</v>
      </c>
      <c r="F11016" s="8"/>
    </row>
    <row r="11017">
      <c r="A11017" s="10">
        <v>44859.958333333336</v>
      </c>
      <c r="B11017" s="11">
        <v>347.16</v>
      </c>
      <c r="C11017" s="11">
        <v>323.61046</v>
      </c>
      <c r="D11017" s="11">
        <v>0.0727712571466325</v>
      </c>
      <c r="E11017" s="8">
        <f t="shared" si="1"/>
        <v>0.1677139769</v>
      </c>
      <c r="F11017" s="8"/>
    </row>
    <row r="11018">
      <c r="A11018" s="10">
        <v>44860.0</v>
      </c>
      <c r="B11018" s="11">
        <v>406.57</v>
      </c>
      <c r="C11018" s="11">
        <v>347.12777</v>
      </c>
      <c r="D11018" s="11">
        <v>0.171240203571151</v>
      </c>
      <c r="E11018" s="8">
        <f t="shared" si="1"/>
        <v>0.1659083455</v>
      </c>
      <c r="F11018" s="8"/>
    </row>
    <row r="11019">
      <c r="A11019" s="10">
        <v>44860.041666666664</v>
      </c>
      <c r="B11019" s="11">
        <v>419.2</v>
      </c>
      <c r="C11019" s="11">
        <v>343.74408</v>
      </c>
      <c r="D11019" s="11">
        <v>0.219511911303316</v>
      </c>
      <c r="E11019" s="8">
        <f t="shared" si="1"/>
        <v>0.1656144393</v>
      </c>
      <c r="F11019" s="8"/>
    </row>
    <row r="11020">
      <c r="A11020" s="10">
        <v>44860.083333333336</v>
      </c>
      <c r="B11020" s="11">
        <v>409.3</v>
      </c>
      <c r="C11020" s="11">
        <v>333.04477</v>
      </c>
      <c r="D11020" s="11">
        <v>0.228963901760114</v>
      </c>
      <c r="E11020" s="8">
        <f t="shared" si="1"/>
        <v>0.1650568143</v>
      </c>
      <c r="F11020" s="8"/>
    </row>
    <row r="11021">
      <c r="A11021" s="10">
        <v>44860.125</v>
      </c>
      <c r="B11021" s="11">
        <v>401.68</v>
      </c>
      <c r="C11021" s="11">
        <v>317.87832</v>
      </c>
      <c r="D11021" s="11">
        <v>0.263628170678642</v>
      </c>
      <c r="E11021" s="8">
        <f t="shared" si="1"/>
        <v>0.1655874257</v>
      </c>
      <c r="F11021" s="8"/>
    </row>
    <row r="11022">
      <c r="A11022" s="10">
        <v>44860.166666666664</v>
      </c>
      <c r="B11022" s="11">
        <v>386.47</v>
      </c>
      <c r="C11022" s="11">
        <v>301.35355</v>
      </c>
      <c r="D11022" s="11">
        <v>0.282447145553785</v>
      </c>
      <c r="E11022" s="8">
        <f t="shared" si="1"/>
        <v>0.1649569061</v>
      </c>
      <c r="F11022" s="8"/>
    </row>
    <row r="11023">
      <c r="A11023" s="10">
        <v>44860.208333333336</v>
      </c>
      <c r="B11023" s="11">
        <v>366.69</v>
      </c>
      <c r="C11023" s="11">
        <v>286.93221</v>
      </c>
      <c r="D11023" s="11">
        <v>0.277967363789516</v>
      </c>
      <c r="E11023" s="8">
        <f t="shared" si="1"/>
        <v>0.1628062305</v>
      </c>
      <c r="F11023" s="8"/>
    </row>
    <row r="11024">
      <c r="A11024" s="10">
        <v>44860.25</v>
      </c>
      <c r="B11024" s="11">
        <v>351.05</v>
      </c>
      <c r="C11024" s="11">
        <v>276.72152</v>
      </c>
      <c r="D11024" s="11">
        <v>0.268603901857723</v>
      </c>
      <c r="E11024" s="8">
        <f t="shared" si="1"/>
        <v>0.160327838</v>
      </c>
      <c r="F11024" s="8"/>
    </row>
    <row r="11025">
      <c r="A11025" s="10">
        <v>44860.291666666664</v>
      </c>
      <c r="B11025" s="11">
        <v>334.51</v>
      </c>
      <c r="C11025" s="11">
        <v>270.18626</v>
      </c>
      <c r="D11025" s="11">
        <v>0.238071839774531</v>
      </c>
      <c r="E11025" s="8">
        <f t="shared" si="1"/>
        <v>0.1564988885</v>
      </c>
      <c r="F11025" s="8"/>
    </row>
    <row r="11026">
      <c r="A11026" s="10">
        <v>44860.333333333336</v>
      </c>
      <c r="B11026" s="11">
        <v>315.15</v>
      </c>
      <c r="C11026" s="11">
        <v>267.43293</v>
      </c>
      <c r="D11026" s="11">
        <v>0.178426306737917</v>
      </c>
      <c r="E11026" s="8">
        <f t="shared" si="1"/>
        <v>0.1511471483</v>
      </c>
      <c r="F11026" s="8"/>
    </row>
    <row r="11027">
      <c r="A11027" s="10">
        <v>44860.375</v>
      </c>
      <c r="B11027" s="11">
        <v>308.45</v>
      </c>
      <c r="C11027" s="11">
        <v>269.44747</v>
      </c>
      <c r="D11027" s="11">
        <v>0.144750032353244</v>
      </c>
      <c r="E11027" s="8">
        <f t="shared" si="1"/>
        <v>0.1468939519</v>
      </c>
      <c r="F11027" s="8"/>
    </row>
    <row r="11028">
      <c r="A11028" s="10">
        <v>44860.416666666664</v>
      </c>
      <c r="B11028" s="11">
        <v>313.75</v>
      </c>
      <c r="C11028" s="11">
        <v>276.27032</v>
      </c>
      <c r="D11028" s="11">
        <v>0.135663070864796</v>
      </c>
      <c r="E11028" s="8">
        <f t="shared" si="1"/>
        <v>0.1449389499</v>
      </c>
      <c r="F11028" s="8"/>
    </row>
    <row r="11029">
      <c r="A11029" s="10">
        <v>44860.458333333336</v>
      </c>
      <c r="B11029" s="11">
        <v>319.01</v>
      </c>
      <c r="C11029" s="11">
        <v>286.71211</v>
      </c>
      <c r="D11029" s="11">
        <v>0.112649200621487</v>
      </c>
      <c r="E11029" s="8">
        <f t="shared" si="1"/>
        <v>0.1444847325</v>
      </c>
      <c r="F11029" s="8"/>
    </row>
    <row r="11030">
      <c r="A11030" s="10">
        <v>44860.5</v>
      </c>
      <c r="B11030" s="11">
        <v>319.45</v>
      </c>
      <c r="C11030" s="11">
        <v>296.35857</v>
      </c>
      <c r="D11030" s="11">
        <v>0.0779172000998655</v>
      </c>
      <c r="E11030" s="8">
        <f t="shared" si="1"/>
        <v>0.1446300781</v>
      </c>
      <c r="F11030" s="8"/>
    </row>
    <row r="11031">
      <c r="A11031" s="10">
        <v>44860.541666666664</v>
      </c>
      <c r="B11031" s="11">
        <v>318.03</v>
      </c>
      <c r="C11031" s="11">
        <v>301.0502</v>
      </c>
      <c r="D11031" s="11">
        <v>0.0564018891201532</v>
      </c>
      <c r="E11031" s="8">
        <f t="shared" si="1"/>
        <v>0.1464751475</v>
      </c>
      <c r="F11031" s="8"/>
    </row>
    <row r="11032">
      <c r="A11032" s="10">
        <v>44860.583333333336</v>
      </c>
      <c r="B11032" s="11">
        <v>292.75</v>
      </c>
      <c r="C11032" s="11">
        <v>299.74204</v>
      </c>
      <c r="D11032" s="11">
        <v>0.0233268579876215</v>
      </c>
      <c r="E11032" s="8">
        <f t="shared" si="1"/>
        <v>0.1454190112</v>
      </c>
      <c r="F11032" s="8"/>
    </row>
    <row r="11033">
      <c r="A11033" s="10">
        <v>44860.625</v>
      </c>
      <c r="B11033" s="11">
        <v>254.18</v>
      </c>
      <c r="C11033" s="11">
        <v>296.29252</v>
      </c>
      <c r="D11033" s="11">
        <v>0.142131566466814</v>
      </c>
      <c r="E11033" s="8">
        <f t="shared" si="1"/>
        <v>0.1444127358</v>
      </c>
      <c r="F11033" s="8"/>
    </row>
    <row r="11034">
      <c r="A11034" s="10">
        <v>44860.666666666664</v>
      </c>
      <c r="B11034" s="11">
        <v>248.74</v>
      </c>
      <c r="C11034" s="11">
        <v>291.51749</v>
      </c>
      <c r="D11034" s="11">
        <v>0.14674073243427</v>
      </c>
      <c r="E11034" s="8">
        <f t="shared" si="1"/>
        <v>0.142772483</v>
      </c>
      <c r="F11034" s="8"/>
    </row>
    <row r="11035">
      <c r="A11035" s="10">
        <v>44860.708333333336</v>
      </c>
      <c r="B11035" s="11">
        <v>218.91</v>
      </c>
      <c r="C11035" s="11">
        <v>287.67747</v>
      </c>
      <c r="D11035" s="11">
        <v>0.239043641478076</v>
      </c>
      <c r="E11035" s="8">
        <f t="shared" si="1"/>
        <v>0.1456120745</v>
      </c>
      <c r="F11035" s="8"/>
    </row>
    <row r="11036">
      <c r="A11036" s="10">
        <v>44860.75</v>
      </c>
      <c r="B11036" s="11">
        <v>204.7</v>
      </c>
      <c r="C11036" s="11">
        <v>285.18084</v>
      </c>
      <c r="D11036" s="11">
        <v>0.282209842708928</v>
      </c>
      <c r="E11036" s="8">
        <f t="shared" si="1"/>
        <v>0.1522755554</v>
      </c>
      <c r="F11036" s="8"/>
    </row>
    <row r="11037">
      <c r="A11037" s="10">
        <v>44860.791666666664</v>
      </c>
      <c r="B11037" s="11">
        <v>199.95</v>
      </c>
      <c r="C11037" s="11">
        <v>282.9703</v>
      </c>
      <c r="D11037" s="11">
        <v>0.293388740797179</v>
      </c>
      <c r="E11037" s="8">
        <f t="shared" si="1"/>
        <v>0.162309663</v>
      </c>
      <c r="F11037" s="8"/>
    </row>
    <row r="11038">
      <c r="A11038" s="10">
        <v>44860.833333333336</v>
      </c>
      <c r="B11038" s="11">
        <v>205.56</v>
      </c>
      <c r="C11038" s="11">
        <v>281.78337</v>
      </c>
      <c r="D11038" s="11">
        <v>0.270503436735815</v>
      </c>
      <c r="E11038" s="8">
        <f t="shared" si="1"/>
        <v>0.1724528071</v>
      </c>
      <c r="F11038" s="8"/>
    </row>
    <row r="11039">
      <c r="A11039" s="10">
        <v>44860.875</v>
      </c>
      <c r="B11039" s="11">
        <v>209.12</v>
      </c>
      <c r="C11039" s="11">
        <v>283.88778</v>
      </c>
      <c r="D11039" s="11">
        <v>0.263370899585744</v>
      </c>
      <c r="E11039" s="8">
        <f t="shared" si="1"/>
        <v>0.1830260632</v>
      </c>
      <c r="F11039" s="8"/>
    </row>
    <row r="11040">
      <c r="A11040" s="10">
        <v>44860.916666666664</v>
      </c>
      <c r="B11040" s="11">
        <v>212.26</v>
      </c>
      <c r="C11040" s="11">
        <v>290.02104</v>
      </c>
      <c r="D11040" s="11">
        <v>0.268122064523318</v>
      </c>
      <c r="E11040" s="8">
        <f t="shared" si="1"/>
        <v>0.1940771324</v>
      </c>
      <c r="F11040" s="8"/>
    </row>
    <row r="11041">
      <c r="A11041" s="10">
        <v>44860.958333333336</v>
      </c>
      <c r="B11041" s="11">
        <v>229.91</v>
      </c>
      <c r="C11041" s="11">
        <v>299.05861</v>
      </c>
      <c r="D11041" s="11">
        <v>0.23122093023839</v>
      </c>
      <c r="E11041" s="8">
        <f t="shared" si="1"/>
        <v>0.2006792021</v>
      </c>
      <c r="F11041" s="8"/>
    </row>
    <row r="11042">
      <c r="A11042" s="10">
        <v>44858.0</v>
      </c>
      <c r="B11042" s="11">
        <v>217.95</v>
      </c>
      <c r="C11042" s="11">
        <v>223.13244</v>
      </c>
      <c r="D11042" s="11">
        <v>0.0232258473935928</v>
      </c>
      <c r="E11042" s="8">
        <f t="shared" si="1"/>
        <v>0.1945119373</v>
      </c>
      <c r="F11042" s="8"/>
    </row>
    <row r="11043">
      <c r="A11043" s="10">
        <v>44858.041666666664</v>
      </c>
      <c r="B11043" s="11">
        <v>217.98</v>
      </c>
      <c r="C11043" s="11">
        <v>221.16327</v>
      </c>
      <c r="D11043" s="11">
        <v>0.0143933031918004</v>
      </c>
      <c r="E11043" s="8">
        <f t="shared" si="1"/>
        <v>0.1859653286</v>
      </c>
      <c r="F11043" s="8"/>
    </row>
    <row r="11044">
      <c r="A11044" s="10">
        <v>44858.083333333336</v>
      </c>
      <c r="B11044" s="11">
        <v>214.1</v>
      </c>
      <c r="C11044" s="11">
        <v>217.53509</v>
      </c>
      <c r="D11044" s="11">
        <v>0.015790969631612</v>
      </c>
      <c r="E11044" s="8">
        <f t="shared" si="1"/>
        <v>0.1770831231</v>
      </c>
      <c r="F11044" s="8"/>
    </row>
    <row r="11045">
      <c r="A11045" s="10">
        <v>44858.125</v>
      </c>
      <c r="B11045" s="11">
        <v>205.46</v>
      </c>
      <c r="C11045" s="11">
        <v>212.92495</v>
      </c>
      <c r="D11045" s="11">
        <v>0.0350590665866071</v>
      </c>
      <c r="E11045" s="8">
        <f t="shared" si="1"/>
        <v>0.1675594104</v>
      </c>
      <c r="F11045" s="8"/>
    </row>
    <row r="11046">
      <c r="A11046" s="10">
        <v>44858.166666666664</v>
      </c>
      <c r="B11046" s="11">
        <v>201.54</v>
      </c>
      <c r="C11046" s="11">
        <v>208.1931</v>
      </c>
      <c r="D11046" s="11">
        <v>0.0319563904855636</v>
      </c>
      <c r="E11046" s="8">
        <f t="shared" si="1"/>
        <v>0.1571222956</v>
      </c>
      <c r="F11046" s="8"/>
    </row>
    <row r="11047">
      <c r="A11047" s="10">
        <v>44858.208333333336</v>
      </c>
      <c r="B11047" s="11">
        <v>191.35</v>
      </c>
      <c r="C11047" s="11">
        <v>204.18038</v>
      </c>
      <c r="D11047" s="11">
        <v>0.0628384568585875</v>
      </c>
      <c r="E11047" s="8">
        <f t="shared" si="1"/>
        <v>0.1481585912</v>
      </c>
      <c r="F11047" s="8"/>
    </row>
    <row r="11048">
      <c r="A11048" s="10">
        <v>44858.25</v>
      </c>
      <c r="B11048" s="11">
        <v>183.82</v>
      </c>
      <c r="C11048" s="11">
        <v>202.17805</v>
      </c>
      <c r="D11048" s="11">
        <v>0.0908014000530721</v>
      </c>
      <c r="E11048" s="8">
        <f t="shared" si="1"/>
        <v>0.1407501536</v>
      </c>
      <c r="F11048" s="8"/>
    </row>
    <row r="11049">
      <c r="A11049" s="10">
        <v>44858.291666666664</v>
      </c>
      <c r="B11049" s="11">
        <v>176.96</v>
      </c>
      <c r="C11049" s="11">
        <v>201.74191</v>
      </c>
      <c r="D11049" s="11">
        <v>0.122839671737022</v>
      </c>
      <c r="E11049" s="8">
        <f t="shared" si="1"/>
        <v>0.1359488133</v>
      </c>
      <c r="F11049" s="8"/>
    </row>
    <row r="11050">
      <c r="A11050" s="10">
        <v>44858.333333333336</v>
      </c>
      <c r="B11050" s="11">
        <v>174.99</v>
      </c>
      <c r="C11050" s="11">
        <v>202.27962</v>
      </c>
      <c r="D11050" s="11">
        <v>0.134910378020286</v>
      </c>
      <c r="E11050" s="8">
        <f t="shared" si="1"/>
        <v>0.1341356496</v>
      </c>
      <c r="F11050" s="8"/>
    </row>
    <row r="11051">
      <c r="A11051" s="10">
        <v>44858.375</v>
      </c>
      <c r="B11051" s="11">
        <v>181.43</v>
      </c>
      <c r="C11051" s="11">
        <v>203.4291</v>
      </c>
      <c r="D11051" s="11">
        <v>0.108141362273145</v>
      </c>
      <c r="E11051" s="8">
        <f t="shared" si="1"/>
        <v>0.1326102883</v>
      </c>
      <c r="F11051" s="8"/>
    </row>
    <row r="11052">
      <c r="A11052" s="10">
        <v>44858.416666666664</v>
      </c>
      <c r="B11052" s="11">
        <v>184.46</v>
      </c>
      <c r="C11052" s="11">
        <v>204.35414</v>
      </c>
      <c r="D11052" s="11">
        <v>0.0973512941797997</v>
      </c>
      <c r="E11052" s="8">
        <f t="shared" si="1"/>
        <v>0.1310139643</v>
      </c>
      <c r="F11052" s="8"/>
    </row>
    <row r="11053">
      <c r="A11053" s="10">
        <v>44858.458333333336</v>
      </c>
      <c r="B11053" s="11">
        <v>209.31</v>
      </c>
      <c r="C11053" s="11">
        <v>205.76111</v>
      </c>
      <c r="D11053" s="11">
        <v>0.0172476227407599</v>
      </c>
      <c r="E11053" s="8">
        <f t="shared" si="1"/>
        <v>0.1270388986</v>
      </c>
      <c r="F11053" s="8"/>
    </row>
    <row r="11054">
      <c r="A11054" s="10">
        <v>44858.5</v>
      </c>
      <c r="B11054" s="11">
        <v>226.69</v>
      </c>
      <c r="C11054" s="11">
        <v>207.72939</v>
      </c>
      <c r="D11054" s="11">
        <v>0.0912755291872758</v>
      </c>
      <c r="E11054" s="8">
        <f t="shared" si="1"/>
        <v>0.1275954956</v>
      </c>
      <c r="F11054" s="8"/>
    </row>
    <row r="11055">
      <c r="A11055" s="10">
        <v>44858.541666666664</v>
      </c>
      <c r="B11055" s="11">
        <v>286.72</v>
      </c>
      <c r="C11055" s="11">
        <v>210.16152</v>
      </c>
      <c r="D11055" s="11">
        <v>0.364284004036514</v>
      </c>
      <c r="E11055" s="8">
        <f t="shared" si="1"/>
        <v>0.1404239171</v>
      </c>
      <c r="F11055" s="8"/>
    </row>
    <row r="11056">
      <c r="A11056" s="10">
        <v>44858.583333333336</v>
      </c>
      <c r="B11056" s="11">
        <v>309.48</v>
      </c>
      <c r="C11056" s="11">
        <v>212.75631</v>
      </c>
      <c r="D11056" s="11">
        <v>0.454621956923392</v>
      </c>
      <c r="E11056" s="8">
        <f t="shared" si="1"/>
        <v>0.1583945462</v>
      </c>
      <c r="F11056" s="8"/>
    </row>
    <row r="11057">
      <c r="A11057" s="10">
        <v>44858.625</v>
      </c>
      <c r="B11057" s="11">
        <v>297.59</v>
      </c>
      <c r="C11057" s="11">
        <v>216.94324</v>
      </c>
      <c r="D11057" s="11">
        <v>0.371741290486857</v>
      </c>
      <c r="E11057" s="8">
        <f t="shared" si="1"/>
        <v>0.167961618</v>
      </c>
      <c r="F11057" s="8"/>
    </row>
    <row r="11058">
      <c r="A11058" s="10">
        <v>44858.666666666664</v>
      </c>
      <c r="B11058" s="11">
        <v>288.06</v>
      </c>
      <c r="C11058" s="11">
        <v>220.33231</v>
      </c>
      <c r="D11058" s="11">
        <v>0.307388825542654</v>
      </c>
      <c r="E11058" s="8">
        <f t="shared" si="1"/>
        <v>0.1746552886</v>
      </c>
      <c r="F11058" s="8"/>
    </row>
    <row r="11059">
      <c r="A11059" s="10">
        <v>44858.708333333336</v>
      </c>
      <c r="B11059" s="11">
        <v>278.61</v>
      </c>
      <c r="C11059" s="11">
        <v>223.88419</v>
      </c>
      <c r="D11059" s="11">
        <v>0.244438028428894</v>
      </c>
      <c r="E11059" s="8">
        <f t="shared" si="1"/>
        <v>0.1748800547</v>
      </c>
      <c r="F11059" s="8"/>
    </row>
    <row r="11060">
      <c r="A11060" s="10">
        <v>44858.75</v>
      </c>
      <c r="B11060" s="11">
        <v>273.16</v>
      </c>
      <c r="C11060" s="11">
        <v>227.99598</v>
      </c>
      <c r="D11060" s="11">
        <v>0.198091299679933</v>
      </c>
      <c r="E11060" s="8">
        <f t="shared" si="1"/>
        <v>0.1713751154</v>
      </c>
      <c r="F11060" s="8"/>
    </row>
    <row r="11061">
      <c r="A11061" s="10">
        <v>44858.791666666664</v>
      </c>
      <c r="B11061" s="11">
        <v>281.95</v>
      </c>
      <c r="C11061" s="11">
        <v>232.83245</v>
      </c>
      <c r="D11061" s="11">
        <v>0.2109566342664</v>
      </c>
      <c r="E11061" s="8">
        <f t="shared" si="1"/>
        <v>0.1679404443</v>
      </c>
      <c r="F11061" s="8"/>
    </row>
    <row r="11062">
      <c r="A11062" s="10">
        <v>44858.833333333336</v>
      </c>
      <c r="B11062" s="11">
        <v>276.01</v>
      </c>
      <c r="C11062" s="11">
        <v>238.60349</v>
      </c>
      <c r="D11062" s="11">
        <v>0.156772685931794</v>
      </c>
      <c r="E11062" s="8">
        <f t="shared" si="1"/>
        <v>0.163201663</v>
      </c>
      <c r="F11062" s="8"/>
    </row>
    <row r="11063">
      <c r="A11063" s="10">
        <v>44858.875</v>
      </c>
      <c r="B11063" s="11">
        <v>256.71</v>
      </c>
      <c r="C11063" s="11">
        <v>244.23399</v>
      </c>
      <c r="D11063" s="11">
        <v>0.0510822019490406</v>
      </c>
      <c r="E11063" s="8">
        <f t="shared" si="1"/>
        <v>0.1543563006</v>
      </c>
      <c r="F11063" s="8"/>
    </row>
    <row r="11064">
      <c r="A11064" s="10">
        <v>44858.916666666664</v>
      </c>
      <c r="B11064" s="11">
        <v>250.88</v>
      </c>
      <c r="C11064" s="11">
        <v>247.62561</v>
      </c>
      <c r="D11064" s="11">
        <v>0.0131423805477955</v>
      </c>
      <c r="E11064" s="8">
        <f t="shared" si="1"/>
        <v>0.1437321471</v>
      </c>
      <c r="F11064" s="8"/>
    </row>
    <row r="11065">
      <c r="A11065" s="10">
        <v>44858.958333333336</v>
      </c>
      <c r="B11065" s="11">
        <v>247.84</v>
      </c>
      <c r="C11065" s="11">
        <v>249.38654</v>
      </c>
      <c r="D11065" s="11">
        <v>0.00620137718739749</v>
      </c>
      <c r="E11065" s="8">
        <f t="shared" si="1"/>
        <v>0.1343563324</v>
      </c>
      <c r="F11065" s="8"/>
    </row>
    <row r="11066">
      <c r="A11066" s="10">
        <v>44859.0</v>
      </c>
      <c r="B11066" s="11">
        <v>247.23</v>
      </c>
      <c r="C11066" s="11">
        <v>278.13208</v>
      </c>
      <c r="D11066" s="11">
        <v>0.111105773918636</v>
      </c>
      <c r="E11066" s="8">
        <f t="shared" si="1"/>
        <v>0.138017996</v>
      </c>
      <c r="F11066" s="8"/>
    </row>
    <row r="11067">
      <c r="A11067" s="10">
        <v>44859.041666666664</v>
      </c>
      <c r="B11067" s="11">
        <v>244.4</v>
      </c>
      <c r="C11067" s="11">
        <v>273.7825</v>
      </c>
      <c r="D11067" s="11">
        <v>0.107320592075826</v>
      </c>
      <c r="E11067" s="8">
        <f t="shared" si="1"/>
        <v>0.1418899664</v>
      </c>
      <c r="F11067" s="8"/>
    </row>
    <row r="11068">
      <c r="A11068" s="10">
        <v>44859.083333333336</v>
      </c>
      <c r="B11068" s="11">
        <v>236.97</v>
      </c>
      <c r="C11068" s="11">
        <v>266.68554</v>
      </c>
      <c r="D11068" s="11">
        <v>0.111425388868102</v>
      </c>
      <c r="E11068" s="8">
        <f t="shared" si="1"/>
        <v>0.1458747338</v>
      </c>
      <c r="F11068" s="8"/>
    </row>
    <row r="11069">
      <c r="A11069" s="10">
        <v>44859.125</v>
      </c>
      <c r="B11069" s="11">
        <v>228.73</v>
      </c>
      <c r="C11069" s="11">
        <v>258.09795</v>
      </c>
      <c r="D11069" s="11">
        <v>0.113786064554174</v>
      </c>
      <c r="E11069" s="8">
        <f t="shared" si="1"/>
        <v>0.1491550254</v>
      </c>
      <c r="F11069" s="8"/>
    </row>
    <row r="11070">
      <c r="A11070" s="10">
        <v>44859.166666666664</v>
      </c>
      <c r="B11070" s="11">
        <v>207.8</v>
      </c>
      <c r="C11070" s="11">
        <v>249.33567</v>
      </c>
      <c r="D11070" s="11">
        <v>0.166585350583813</v>
      </c>
      <c r="E11070" s="8">
        <f t="shared" si="1"/>
        <v>0.1547645654</v>
      </c>
      <c r="F11070" s="8"/>
    </row>
    <row r="11071">
      <c r="A11071" s="10">
        <v>44859.208333333336</v>
      </c>
      <c r="B11071" s="11">
        <v>191.4</v>
      </c>
      <c r="C11071" s="11">
        <v>240.8571</v>
      </c>
      <c r="D11071" s="11">
        <v>0.205337936892871</v>
      </c>
      <c r="E11071" s="8">
        <f t="shared" si="1"/>
        <v>0.1607020438</v>
      </c>
      <c r="F11071" s="8"/>
    </row>
    <row r="11072">
      <c r="A11072" s="10">
        <v>44859.25</v>
      </c>
      <c r="B11072" s="11">
        <v>184.59</v>
      </c>
      <c r="C11072" s="11">
        <v>234.15487</v>
      </c>
      <c r="D11072" s="11">
        <v>0.211675588895503</v>
      </c>
      <c r="E11072" s="8">
        <f t="shared" si="1"/>
        <v>0.1657384683</v>
      </c>
      <c r="F11072" s="8"/>
    </row>
    <row r="11073">
      <c r="A11073" s="10">
        <v>44859.291666666664</v>
      </c>
      <c r="B11073" s="11">
        <v>177.18</v>
      </c>
      <c r="C11073" s="11">
        <v>230.03371</v>
      </c>
      <c r="D11073" s="11">
        <v>0.229765063563944</v>
      </c>
      <c r="E11073" s="8">
        <f t="shared" si="1"/>
        <v>0.1701936929</v>
      </c>
      <c r="F11073" s="8"/>
    </row>
    <row r="11074">
      <c r="A11074" s="10">
        <v>44859.333333333336</v>
      </c>
      <c r="B11074" s="11">
        <v>177.37</v>
      </c>
      <c r="C11074" s="11">
        <v>229.01157</v>
      </c>
      <c r="D11074" s="11">
        <v>0.225497646254291</v>
      </c>
      <c r="E11074" s="8">
        <f t="shared" si="1"/>
        <v>0.1739681625</v>
      </c>
      <c r="F11074" s="8"/>
    </row>
    <row r="11075">
      <c r="A11075" s="10">
        <v>44859.375</v>
      </c>
      <c r="B11075" s="11">
        <v>189.35</v>
      </c>
      <c r="C11075" s="11">
        <v>230.77658</v>
      </c>
      <c r="D11075" s="11">
        <v>0.179509463221961</v>
      </c>
      <c r="E11075" s="8">
        <f t="shared" si="1"/>
        <v>0.1769418333</v>
      </c>
      <c r="F11075" s="8"/>
    </row>
    <row r="11076">
      <c r="A11076" s="10">
        <v>44859.416666666664</v>
      </c>
      <c r="B11076" s="11">
        <v>205.37</v>
      </c>
      <c r="C11076" s="11">
        <v>233.75131</v>
      </c>
      <c r="D11076" s="11">
        <v>0.121416688531071</v>
      </c>
      <c r="E11076" s="8">
        <f t="shared" si="1"/>
        <v>0.1779445581</v>
      </c>
      <c r="F11076" s="8"/>
    </row>
    <row r="11077">
      <c r="A11077" s="10">
        <v>44859.458333333336</v>
      </c>
      <c r="B11077" s="11">
        <v>223.25</v>
      </c>
      <c r="C11077" s="11">
        <v>238.37567</v>
      </c>
      <c r="D11077" s="11">
        <v>0.0634530780762987</v>
      </c>
      <c r="E11077" s="8">
        <f t="shared" si="1"/>
        <v>0.1798697854</v>
      </c>
      <c r="F11077" s="8"/>
    </row>
    <row r="11078">
      <c r="A11078" s="10">
        <v>44859.5</v>
      </c>
      <c r="B11078" s="11">
        <v>239.86</v>
      </c>
      <c r="C11078" s="11">
        <v>243.17344</v>
      </c>
      <c r="D11078" s="11">
        <v>0.0136258301893495</v>
      </c>
      <c r="E11078" s="8">
        <f t="shared" si="1"/>
        <v>0.1766343813</v>
      </c>
      <c r="F11078" s="8"/>
    </row>
    <row r="11079">
      <c r="A11079" s="10">
        <v>44859.541666666664</v>
      </c>
      <c r="B11079" s="11">
        <v>258.88</v>
      </c>
      <c r="C11079" s="11">
        <v>246.8586</v>
      </c>
      <c r="D11079" s="11">
        <v>0.0486975134753255</v>
      </c>
      <c r="E11079" s="8">
        <f t="shared" si="1"/>
        <v>0.1634849442</v>
      </c>
      <c r="F11079" s="8"/>
    </row>
    <row r="11080">
      <c r="A11080" s="10">
        <v>44859.583333333336</v>
      </c>
      <c r="B11080" s="11">
        <v>249.52</v>
      </c>
      <c r="C11080" s="11">
        <v>249.23712</v>
      </c>
      <c r="D11080" s="11">
        <v>0.00113498342461991</v>
      </c>
      <c r="E11080" s="8">
        <f t="shared" si="1"/>
        <v>0.1445896536</v>
      </c>
      <c r="F11080" s="8"/>
    </row>
    <row r="11081">
      <c r="A11081" s="10">
        <v>44859.625</v>
      </c>
      <c r="B11081" s="11">
        <v>219.62</v>
      </c>
      <c r="C11081" s="11">
        <v>253.52978</v>
      </c>
      <c r="D11081" s="11">
        <v>0.133750678125465</v>
      </c>
      <c r="E11081" s="8">
        <f t="shared" si="1"/>
        <v>0.1346733781</v>
      </c>
      <c r="F11081" s="8"/>
    </row>
    <row r="11082">
      <c r="A11082" s="10">
        <v>44859.666666666664</v>
      </c>
      <c r="B11082" s="11">
        <v>216.55</v>
      </c>
      <c r="C11082" s="11">
        <v>257.79033</v>
      </c>
      <c r="D11082" s="11">
        <v>0.159976248915155</v>
      </c>
      <c r="E11082" s="8">
        <f t="shared" si="1"/>
        <v>0.1285311874</v>
      </c>
      <c r="F11082" s="8"/>
    </row>
    <row r="11083">
      <c r="A11083" s="10">
        <v>44859.708333333336</v>
      </c>
      <c r="B11083" s="11">
        <v>224.34</v>
      </c>
      <c r="C11083" s="11">
        <v>262.09834</v>
      </c>
      <c r="D11083" s="11">
        <v>0.144061728891529</v>
      </c>
      <c r="E11083" s="8">
        <f t="shared" si="1"/>
        <v>0.1243488416</v>
      </c>
      <c r="F11083" s="8"/>
    </row>
    <row r="11084">
      <c r="A11084" s="10">
        <v>44859.75</v>
      </c>
      <c r="B11084" s="11">
        <v>242.06</v>
      </c>
      <c r="C11084" s="11">
        <v>266.67062</v>
      </c>
      <c r="D11084" s="11">
        <v>0.0922884568236275</v>
      </c>
      <c r="E11084" s="8">
        <f t="shared" si="1"/>
        <v>0.1199403898</v>
      </c>
      <c r="F11084" s="8"/>
    </row>
    <row r="11085">
      <c r="A11085" s="10">
        <v>44859.791666666664</v>
      </c>
      <c r="B11085" s="11">
        <v>267.2</v>
      </c>
      <c r="C11085" s="11">
        <v>273.16385</v>
      </c>
      <c r="D11085" s="11">
        <v>0.0218325008964401</v>
      </c>
      <c r="E11085" s="8">
        <f t="shared" si="1"/>
        <v>0.1120602176</v>
      </c>
      <c r="F11085" s="8"/>
    </row>
    <row r="11086">
      <c r="A11086" s="10">
        <v>44859.833333333336</v>
      </c>
      <c r="B11086" s="11">
        <v>282.18</v>
      </c>
      <c r="C11086" s="11">
        <v>281.96722</v>
      </c>
      <c r="D11086" s="11">
        <v>7.54626725759147E-4</v>
      </c>
      <c r="E11086" s="8">
        <f t="shared" si="1"/>
        <v>0.1055594651</v>
      </c>
      <c r="F11086" s="8"/>
    </row>
    <row r="11087">
      <c r="A11087" s="10">
        <v>44859.875</v>
      </c>
      <c r="B11087" s="11">
        <v>297.71</v>
      </c>
      <c r="C11087" s="11">
        <v>291.82538</v>
      </c>
      <c r="D11087" s="11">
        <v>0.0201648670859264</v>
      </c>
      <c r="E11087" s="8">
        <f t="shared" si="1"/>
        <v>0.1042712428</v>
      </c>
      <c r="F11087" s="8"/>
    </row>
    <row r="11088">
      <c r="A11088" s="10">
        <v>44859.916666666664</v>
      </c>
      <c r="B11088" s="11">
        <v>313.32</v>
      </c>
      <c r="C11088" s="11">
        <v>300.06415</v>
      </c>
      <c r="D11088" s="11">
        <v>0.0441767202113281</v>
      </c>
      <c r="E11088" s="8">
        <f t="shared" si="1"/>
        <v>0.1055643403</v>
      </c>
      <c r="F11088" s="8"/>
    </row>
    <row r="11089">
      <c r="A11089" s="10">
        <v>44859.958333333336</v>
      </c>
      <c r="B11089" s="11">
        <v>347.16</v>
      </c>
      <c r="C11089" s="11">
        <v>305.44029</v>
      </c>
      <c r="D11089" s="11">
        <v>0.136588758477147</v>
      </c>
      <c r="E11089" s="8">
        <f t="shared" si="1"/>
        <v>0.1109971479</v>
      </c>
      <c r="F11089" s="8"/>
    </row>
    <row r="11090">
      <c r="A11090" s="10">
        <v>44860.0</v>
      </c>
      <c r="B11090" s="11">
        <v>406.57</v>
      </c>
      <c r="C11090" s="11">
        <v>337.56414</v>
      </c>
      <c r="D11090" s="11">
        <v>0.20442295795993</v>
      </c>
      <c r="E11090" s="8">
        <f t="shared" si="1"/>
        <v>0.1148853639</v>
      </c>
      <c r="F11090" s="8"/>
    </row>
    <row r="11091">
      <c r="A11091" s="10">
        <v>44860.041666666664</v>
      </c>
      <c r="B11091" s="11">
        <v>419.2</v>
      </c>
      <c r="C11091" s="11">
        <v>334.08555</v>
      </c>
      <c r="D11091" s="11">
        <v>0.254768426829594</v>
      </c>
      <c r="E11091" s="8">
        <f t="shared" si="1"/>
        <v>0.1210290236</v>
      </c>
      <c r="F11091" s="8"/>
    </row>
    <row r="11092">
      <c r="A11092" s="10">
        <v>44860.083333333336</v>
      </c>
      <c r="B11092" s="11">
        <v>409.3</v>
      </c>
      <c r="C11092" s="11">
        <v>322.85065</v>
      </c>
      <c r="D11092" s="11">
        <v>0.267768858448945</v>
      </c>
      <c r="E11092" s="8">
        <f t="shared" si="1"/>
        <v>0.1275433349</v>
      </c>
      <c r="F11092" s="8"/>
    </row>
    <row r="11093">
      <c r="A11093" s="10">
        <v>44860.125</v>
      </c>
      <c r="B11093" s="11">
        <v>401.68</v>
      </c>
      <c r="C11093" s="11">
        <v>306.72731</v>
      </c>
      <c r="D11093" s="11">
        <v>0.30956712005853</v>
      </c>
      <c r="E11093" s="8">
        <f t="shared" si="1"/>
        <v>0.1357008789</v>
      </c>
      <c r="F11093" s="8"/>
    </row>
    <row r="11094">
      <c r="A11094" s="10">
        <v>44860.166666666664</v>
      </c>
      <c r="B11094" s="11">
        <v>386.47</v>
      </c>
      <c r="C11094" s="11">
        <v>288.95232</v>
      </c>
      <c r="D11094" s="11">
        <v>0.33748709821745</v>
      </c>
      <c r="E11094" s="8">
        <f t="shared" si="1"/>
        <v>0.142821785</v>
      </c>
      <c r="F11094" s="8"/>
    </row>
    <row r="11095">
      <c r="A11095" s="10">
        <v>44860.208333333336</v>
      </c>
      <c r="B11095" s="11">
        <v>366.69</v>
      </c>
      <c r="C11095" s="11">
        <v>273.16665</v>
      </c>
      <c r="D11095" s="11">
        <v>0.342367379034007</v>
      </c>
      <c r="E11095" s="8">
        <f t="shared" si="1"/>
        <v>0.1485313451</v>
      </c>
      <c r="F11095" s="8"/>
    </row>
    <row r="11096">
      <c r="A11096" s="10">
        <v>44860.25</v>
      </c>
      <c r="B11096" s="11">
        <v>351.05</v>
      </c>
      <c r="C11096" s="11">
        <v>261.86203</v>
      </c>
      <c r="D11096" s="11">
        <v>0.340591455737206</v>
      </c>
      <c r="E11096" s="8">
        <f t="shared" si="1"/>
        <v>0.1539028395</v>
      </c>
      <c r="F11096" s="8"/>
    </row>
    <row r="11097">
      <c r="A11097" s="10">
        <v>44860.291666666664</v>
      </c>
      <c r="B11097" s="11">
        <v>334.51</v>
      </c>
      <c r="C11097" s="11">
        <v>254.79607</v>
      </c>
      <c r="D11097" s="11">
        <v>0.312853844252778</v>
      </c>
      <c r="E11097" s="8">
        <f t="shared" si="1"/>
        <v>0.1573648721</v>
      </c>
      <c r="F11097" s="8"/>
    </row>
    <row r="11098">
      <c r="A11098" s="10">
        <v>44860.333333333336</v>
      </c>
      <c r="B11098" s="11">
        <v>315.15</v>
      </c>
      <c r="C11098" s="11">
        <v>251.902</v>
      </c>
      <c r="D11098" s="11">
        <v>0.251081769894641</v>
      </c>
      <c r="E11098" s="8">
        <f t="shared" si="1"/>
        <v>0.1584308772</v>
      </c>
      <c r="F11098" s="8"/>
    </row>
    <row r="11099">
      <c r="A11099" s="10">
        <v>44860.375</v>
      </c>
      <c r="B11099" s="11">
        <v>308.45</v>
      </c>
      <c r="C11099" s="11">
        <v>253.89052</v>
      </c>
      <c r="D11099" s="11">
        <v>0.214893726634613</v>
      </c>
      <c r="E11099" s="8">
        <f t="shared" si="1"/>
        <v>0.1599052215</v>
      </c>
      <c r="F11099" s="8"/>
    </row>
    <row r="11100">
      <c r="A11100" s="10">
        <v>44860.416666666664</v>
      </c>
      <c r="B11100" s="11">
        <v>313.75</v>
      </c>
      <c r="C11100" s="11">
        <v>260.96265</v>
      </c>
      <c r="D11100" s="11">
        <v>0.202279330011402</v>
      </c>
      <c r="E11100" s="8">
        <f t="shared" si="1"/>
        <v>0.1632744983</v>
      </c>
      <c r="F11100" s="8"/>
    </row>
    <row r="11101">
      <c r="A11101" s="10">
        <v>44860.458333333336</v>
      </c>
      <c r="B11101" s="11">
        <v>319.01</v>
      </c>
      <c r="C11101" s="11">
        <v>272.2025</v>
      </c>
      <c r="D11101" s="11">
        <v>0.171958376576262</v>
      </c>
      <c r="E11101" s="8">
        <f t="shared" si="1"/>
        <v>0.1677955524</v>
      </c>
      <c r="F11101" s="8"/>
    </row>
    <row r="11102">
      <c r="A11102" s="10">
        <v>44860.5</v>
      </c>
      <c r="B11102" s="11">
        <v>319.45</v>
      </c>
      <c r="C11102" s="11">
        <v>283.21577</v>
      </c>
      <c r="D11102" s="11">
        <v>0.1279386031364</v>
      </c>
      <c r="E11102" s="8">
        <f t="shared" si="1"/>
        <v>0.1725585846</v>
      </c>
      <c r="F11102" s="8"/>
    </row>
    <row r="11103">
      <c r="A11103" s="10">
        <v>44860.541666666664</v>
      </c>
      <c r="B11103" s="11">
        <v>318.03</v>
      </c>
      <c r="C11103" s="11">
        <v>289.565</v>
      </c>
      <c r="D11103" s="11">
        <v>0.098302626353323</v>
      </c>
      <c r="E11103" s="8">
        <f t="shared" si="1"/>
        <v>0.1746254643</v>
      </c>
      <c r="F11103" s="8"/>
    </row>
    <row r="11104">
      <c r="A11104" s="10">
        <v>44860.583333333336</v>
      </c>
      <c r="B11104" s="11">
        <v>292.75</v>
      </c>
      <c r="C11104" s="11">
        <v>289.75605</v>
      </c>
      <c r="D11104" s="11">
        <v>0.0103326574199226</v>
      </c>
      <c r="E11104" s="8">
        <f t="shared" si="1"/>
        <v>0.1750087007</v>
      </c>
      <c r="F11104" s="8"/>
    </row>
    <row r="11105">
      <c r="A11105" s="10">
        <v>44860.625</v>
      </c>
      <c r="B11105" s="11">
        <v>254.18</v>
      </c>
      <c r="C11105" s="11">
        <v>287.6626</v>
      </c>
      <c r="D11105" s="11">
        <v>0.116395388208268</v>
      </c>
      <c r="E11105" s="8">
        <f t="shared" si="1"/>
        <v>0.1742855636</v>
      </c>
      <c r="F11105" s="8"/>
    </row>
    <row r="11106">
      <c r="A11106" s="10">
        <v>44860.666666666664</v>
      </c>
      <c r="B11106" s="11">
        <v>248.74</v>
      </c>
      <c r="C11106" s="11">
        <v>283.93741</v>
      </c>
      <c r="D11106" s="11">
        <v>0.123961861876531</v>
      </c>
      <c r="E11106" s="8">
        <f t="shared" si="1"/>
        <v>0.1727849642</v>
      </c>
      <c r="F11106" s="8"/>
    </row>
    <row r="11107">
      <c r="A11107" s="10">
        <v>44860.708333333336</v>
      </c>
      <c r="B11107" s="11">
        <v>218.91</v>
      </c>
      <c r="C11107" s="11">
        <v>280.63118</v>
      </c>
      <c r="D11107" s="11">
        <v>0.219937000585608</v>
      </c>
      <c r="E11107" s="8">
        <f t="shared" si="1"/>
        <v>0.1759464338</v>
      </c>
      <c r="F11107" s="8"/>
    </row>
    <row r="11108">
      <c r="A11108" s="10">
        <v>44860.75</v>
      </c>
      <c r="B11108" s="11">
        <v>204.7</v>
      </c>
      <c r="C11108" s="11">
        <v>278.10565</v>
      </c>
      <c r="D11108" s="11">
        <v>0.263948790684403</v>
      </c>
      <c r="E11108" s="8">
        <f t="shared" si="1"/>
        <v>0.1830989477</v>
      </c>
      <c r="F11108" s="8"/>
    </row>
    <row r="11109">
      <c r="A11109" s="10">
        <v>44860.791666666664</v>
      </c>
      <c r="B11109" s="11">
        <v>199.95</v>
      </c>
      <c r="C11109" s="11">
        <v>275.38161</v>
      </c>
      <c r="D11109" s="11">
        <v>0.273916656961951</v>
      </c>
      <c r="E11109" s="8">
        <f t="shared" si="1"/>
        <v>0.1936024542</v>
      </c>
      <c r="F11109" s="8"/>
    </row>
    <row r="11110">
      <c r="A11110" s="10">
        <v>44860.833333333336</v>
      </c>
      <c r="B11110" s="11">
        <v>205.56</v>
      </c>
      <c r="C11110" s="11">
        <v>273.23846</v>
      </c>
      <c r="D11110" s="11">
        <v>0.247690094578925</v>
      </c>
      <c r="E11110" s="8">
        <f t="shared" si="1"/>
        <v>0.2038914321</v>
      </c>
      <c r="F11110" s="8"/>
    </row>
    <row r="11111">
      <c r="A11111" s="10">
        <v>44860.875</v>
      </c>
      <c r="B11111" s="11">
        <v>209.12</v>
      </c>
      <c r="C11111" s="11">
        <v>274.25783</v>
      </c>
      <c r="D11111" s="11">
        <v>0.237505817062725</v>
      </c>
      <c r="E11111" s="8">
        <f t="shared" si="1"/>
        <v>0.212947305</v>
      </c>
      <c r="F11111" s="8"/>
    </row>
    <row r="11112">
      <c r="A11112" s="10">
        <v>44860.916666666664</v>
      </c>
      <c r="B11112" s="11">
        <v>212.26</v>
      </c>
      <c r="C11112" s="11">
        <v>279.62508</v>
      </c>
      <c r="D11112" s="11">
        <v>0.240912152801172</v>
      </c>
      <c r="E11112" s="8">
        <f t="shared" si="1"/>
        <v>0.2211446147</v>
      </c>
      <c r="F11112" s="8"/>
    </row>
    <row r="11113">
      <c r="A11113" s="10">
        <v>44860.958333333336</v>
      </c>
      <c r="B11113" s="11">
        <v>229.91</v>
      </c>
      <c r="C11113" s="11">
        <v>288.36605</v>
      </c>
      <c r="D11113" s="11">
        <v>0.202714743985985</v>
      </c>
      <c r="E11113" s="8">
        <f t="shared" si="1"/>
        <v>0.2238998641</v>
      </c>
      <c r="F11113" s="8"/>
    </row>
    <row r="11114">
      <c r="A11114" s="10">
        <v>44861.0</v>
      </c>
      <c r="B11114" s="11">
        <v>284.04</v>
      </c>
      <c r="C11114" s="11">
        <v>327.8955</v>
      </c>
      <c r="D11114" s="11">
        <v>0.133748404598416</v>
      </c>
      <c r="E11114" s="8">
        <f t="shared" si="1"/>
        <v>0.220955091</v>
      </c>
      <c r="F11114" s="8"/>
    </row>
    <row r="11115">
      <c r="A11115" s="10">
        <v>44861.041666666664</v>
      </c>
      <c r="B11115" s="11">
        <v>284.79</v>
      </c>
      <c r="C11115" s="11">
        <v>323.32606</v>
      </c>
      <c r="D11115" s="11">
        <v>0.119186371800652</v>
      </c>
      <c r="E11115" s="8">
        <f t="shared" si="1"/>
        <v>0.2153058387</v>
      </c>
      <c r="F11115" s="8"/>
    </row>
    <row r="11116">
      <c r="A11116" s="10">
        <v>44861.083333333336</v>
      </c>
      <c r="B11116" s="11">
        <v>252.55</v>
      </c>
      <c r="C11116" s="11">
        <v>310.49456</v>
      </c>
      <c r="D11116" s="11">
        <v>0.1866202100288</v>
      </c>
      <c r="E11116" s="8">
        <f t="shared" si="1"/>
        <v>0.211924645</v>
      </c>
      <c r="F11116" s="8"/>
    </row>
    <row r="11117">
      <c r="A11117" s="10">
        <v>44861.125</v>
      </c>
      <c r="B11117" s="11">
        <v>239.83</v>
      </c>
      <c r="C11117" s="11">
        <v>291.98058</v>
      </c>
      <c r="D11117" s="11">
        <v>0.178609755484422</v>
      </c>
      <c r="E11117" s="8">
        <f t="shared" si="1"/>
        <v>0.2064680882</v>
      </c>
      <c r="F11117" s="8"/>
    </row>
    <row r="11118">
      <c r="A11118" s="10">
        <v>44861.166666666664</v>
      </c>
      <c r="B11118" s="11">
        <v>225.72</v>
      </c>
      <c r="C11118" s="11">
        <v>270.86054</v>
      </c>
      <c r="D11118" s="11">
        <v>0.166656021582176</v>
      </c>
      <c r="E11118" s="8">
        <f t="shared" si="1"/>
        <v>0.1993501266</v>
      </c>
      <c r="F11118" s="8"/>
    </row>
    <row r="11119">
      <c r="A11119" s="10">
        <v>44861.208333333336</v>
      </c>
      <c r="B11119" s="11">
        <v>210.53</v>
      </c>
      <c r="C11119" s="11">
        <v>251.05009</v>
      </c>
      <c r="D11119" s="11">
        <v>0.161402411765715</v>
      </c>
      <c r="E11119" s="8">
        <f t="shared" si="1"/>
        <v>0.1918099197</v>
      </c>
      <c r="F11119" s="8"/>
    </row>
    <row r="11120">
      <c r="A11120" s="10">
        <v>44861.25</v>
      </c>
      <c r="B11120" s="11">
        <v>194.2</v>
      </c>
      <c r="C11120" s="11">
        <v>235.46599</v>
      </c>
      <c r="D11120" s="11">
        <v>0.175252443038589</v>
      </c>
      <c r="E11120" s="8">
        <f t="shared" si="1"/>
        <v>0.1849207941</v>
      </c>
      <c r="F11120" s="8"/>
    </row>
    <row r="11121">
      <c r="A11121" s="10">
        <v>44861.291666666664</v>
      </c>
      <c r="B11121" s="11">
        <v>176.91</v>
      </c>
      <c r="C11121" s="11">
        <v>224.89967</v>
      </c>
      <c r="D11121" s="11">
        <v>0.213382571881941</v>
      </c>
      <c r="E11121" s="8">
        <f t="shared" si="1"/>
        <v>0.1807761578</v>
      </c>
      <c r="F11121" s="8"/>
    </row>
    <row r="11122">
      <c r="A11122" s="10">
        <v>44861.333333333336</v>
      </c>
      <c r="B11122" s="11">
        <v>174.57</v>
      </c>
      <c r="C11122" s="11">
        <v>219.84945</v>
      </c>
      <c r="D11122" s="11">
        <v>0.205956621679062</v>
      </c>
      <c r="E11122" s="8">
        <f t="shared" si="1"/>
        <v>0.1788959433</v>
      </c>
      <c r="F11122" s="8"/>
    </row>
    <row r="11123">
      <c r="A11123" s="10">
        <v>44861.375</v>
      </c>
      <c r="B11123" s="11">
        <v>172.75</v>
      </c>
      <c r="C11123" s="11">
        <v>220.86034</v>
      </c>
      <c r="D11123" s="11">
        <v>0.217831503836315</v>
      </c>
      <c r="E11123" s="8">
        <f t="shared" si="1"/>
        <v>0.1790183507</v>
      </c>
      <c r="F11123" s="8"/>
    </row>
    <row r="11124">
      <c r="A11124" s="10">
        <v>44861.416666666664</v>
      </c>
      <c r="B11124" s="11">
        <v>184.42</v>
      </c>
      <c r="C11124" s="11">
        <v>228.05539</v>
      </c>
      <c r="D11124" s="11">
        <v>0.191336806378485</v>
      </c>
      <c r="E11124" s="8">
        <f t="shared" si="1"/>
        <v>0.1785624122</v>
      </c>
      <c r="F11124" s="8"/>
    </row>
    <row r="11125">
      <c r="A11125" s="10">
        <v>44861.458333333336</v>
      </c>
      <c r="B11125" s="11">
        <v>202.54</v>
      </c>
      <c r="C11125" s="11">
        <v>239.5397</v>
      </c>
      <c r="D11125" s="11">
        <v>0.15446166126116</v>
      </c>
      <c r="E11125" s="8">
        <f t="shared" si="1"/>
        <v>0.1778333824</v>
      </c>
      <c r="F11125" s="8"/>
    </row>
    <row r="11126">
      <c r="A11126" s="10">
        <v>44861.5</v>
      </c>
      <c r="B11126" s="11">
        <v>230.38</v>
      </c>
      <c r="C11126" s="11">
        <v>250.43538</v>
      </c>
      <c r="D11126" s="11">
        <v>0.0800820554987079</v>
      </c>
      <c r="E11126" s="8">
        <f t="shared" si="1"/>
        <v>0.1758393596</v>
      </c>
      <c r="F11126" s="8"/>
    </row>
    <row r="11127">
      <c r="A11127" s="10">
        <v>44861.541666666664</v>
      </c>
      <c r="B11127" s="11">
        <v>244.38</v>
      </c>
      <c r="C11127" s="11">
        <v>256.69552</v>
      </c>
      <c r="D11127" s="11">
        <v>0.0479771520749563</v>
      </c>
      <c r="E11127" s="8">
        <f t="shared" si="1"/>
        <v>0.1737424648</v>
      </c>
      <c r="F11127" s="8"/>
    </row>
    <row r="11128">
      <c r="A11128" s="10">
        <v>44861.583333333336</v>
      </c>
      <c r="B11128" s="11">
        <v>227.52</v>
      </c>
      <c r="C11128" s="11">
        <v>256.87912</v>
      </c>
      <c r="D11128" s="11">
        <v>0.114291578077657</v>
      </c>
      <c r="E11128" s="8">
        <f t="shared" si="1"/>
        <v>0.1780740865</v>
      </c>
      <c r="F11128" s="8"/>
    </row>
    <row r="11129">
      <c r="A11129" s="10">
        <v>44861.625</v>
      </c>
      <c r="B11129" s="11">
        <v>215.2</v>
      </c>
      <c r="C11129" s="11">
        <v>254.94311</v>
      </c>
      <c r="D11129" s="11">
        <v>0.155890112111678</v>
      </c>
      <c r="E11129" s="8">
        <f t="shared" si="1"/>
        <v>0.1797197</v>
      </c>
      <c r="F11129" s="8"/>
    </row>
    <row r="11130">
      <c r="A11130" s="10">
        <v>44861.666666666664</v>
      </c>
      <c r="B11130" s="11">
        <v>197.13</v>
      </c>
      <c r="C11130" s="11">
        <v>251.32591</v>
      </c>
      <c r="D11130" s="11">
        <v>0.215639963265228</v>
      </c>
      <c r="E11130" s="8">
        <f t="shared" si="1"/>
        <v>0.1835396209</v>
      </c>
      <c r="F11130" s="8"/>
    </row>
    <row r="11131">
      <c r="A11131" s="10">
        <v>44861.708333333336</v>
      </c>
      <c r="B11131" s="11">
        <v>196.64</v>
      </c>
      <c r="C11131" s="11">
        <v>247.72046</v>
      </c>
      <c r="D11131" s="11">
        <v>0.206202023038387</v>
      </c>
      <c r="E11131" s="8">
        <f t="shared" si="1"/>
        <v>0.1829673301</v>
      </c>
      <c r="F11131" s="8"/>
    </row>
    <row r="11132">
      <c r="A11132" s="10">
        <v>44861.75</v>
      </c>
      <c r="B11132" s="11">
        <v>196.04</v>
      </c>
      <c r="C11132" s="11">
        <v>244.64755</v>
      </c>
      <c r="D11132" s="11">
        <v>0.198683984368533</v>
      </c>
      <c r="E11132" s="8">
        <f t="shared" si="1"/>
        <v>0.1802479632</v>
      </c>
      <c r="F11132" s="8"/>
    </row>
    <row r="11133">
      <c r="A11133" s="10">
        <v>44861.791666666664</v>
      </c>
      <c r="B11133" s="11">
        <v>200.45</v>
      </c>
      <c r="C11133" s="11">
        <v>241.21008</v>
      </c>
      <c r="D11133" s="11">
        <v>0.168981661131243</v>
      </c>
      <c r="E11133" s="8">
        <f t="shared" si="1"/>
        <v>0.1758756717</v>
      </c>
      <c r="F11133" s="8"/>
    </row>
    <row r="11134">
      <c r="A11134" s="10">
        <v>44861.833333333336</v>
      </c>
      <c r="B11134" s="11">
        <v>205.05</v>
      </c>
      <c r="C11134" s="11">
        <v>238.32913</v>
      </c>
      <c r="D11134" s="11">
        <v>0.139635175943452</v>
      </c>
      <c r="E11134" s="8">
        <f t="shared" si="1"/>
        <v>0.1713733834</v>
      </c>
      <c r="F11134" s="8"/>
    </row>
    <row r="11135">
      <c r="A11135" s="10">
        <v>44861.875</v>
      </c>
      <c r="B11135" s="11">
        <v>214.56</v>
      </c>
      <c r="C11135" s="11">
        <v>238.59741</v>
      </c>
      <c r="D11135" s="11">
        <v>0.100744639264944</v>
      </c>
      <c r="E11135" s="8">
        <f t="shared" si="1"/>
        <v>0.165675001</v>
      </c>
      <c r="F11135" s="8"/>
    </row>
    <row r="11136">
      <c r="A11136" s="10">
        <v>44861.916666666664</v>
      </c>
      <c r="B11136" s="11">
        <v>228.56</v>
      </c>
      <c r="C11136" s="11">
        <v>243.09184</v>
      </c>
      <c r="D11136" s="11">
        <v>0.059779217599406</v>
      </c>
      <c r="E11136" s="8">
        <f t="shared" si="1"/>
        <v>0.1581277954</v>
      </c>
      <c r="F11136" s="8"/>
    </row>
    <row r="11137">
      <c r="A11137" s="10">
        <v>44861.958333333336</v>
      </c>
      <c r="B11137" s="11">
        <v>242.82</v>
      </c>
      <c r="C11137" s="11">
        <v>251.45579</v>
      </c>
      <c r="D11137" s="11">
        <v>0.0343431742017155</v>
      </c>
      <c r="E11137" s="8">
        <f t="shared" si="1"/>
        <v>0.1511123133</v>
      </c>
      <c r="F11137" s="8"/>
    </row>
    <row r="11138">
      <c r="A11138" s="10">
        <v>44859.0</v>
      </c>
      <c r="B11138" s="11">
        <v>247.23</v>
      </c>
      <c r="C11138" s="11">
        <v>278.19773</v>
      </c>
      <c r="D11138" s="11">
        <v>0.111315538052736</v>
      </c>
      <c r="E11138" s="8">
        <f t="shared" si="1"/>
        <v>0.1501776106</v>
      </c>
      <c r="F11138" s="8"/>
    </row>
    <row r="11139">
      <c r="A11139" s="10">
        <v>44859.041666666664</v>
      </c>
      <c r="B11139" s="11">
        <v>244.4</v>
      </c>
      <c r="C11139" s="11">
        <v>282.16632</v>
      </c>
      <c r="D11139" s="11">
        <v>0.133844180978084</v>
      </c>
      <c r="E11139" s="8">
        <f t="shared" si="1"/>
        <v>0.1507883526</v>
      </c>
      <c r="F11139" s="8"/>
    </row>
    <row r="11140">
      <c r="A11140" s="10">
        <v>44859.083333333336</v>
      </c>
      <c r="B11140" s="11">
        <v>236.97</v>
      </c>
      <c r="C11140" s="11">
        <v>282.70001</v>
      </c>
      <c r="D11140" s="11">
        <v>0.161761614369946</v>
      </c>
      <c r="E11140" s="8">
        <f t="shared" si="1"/>
        <v>0.1497525778</v>
      </c>
      <c r="F11140" s="8"/>
    </row>
    <row r="11141">
      <c r="A11141" s="10">
        <v>44859.125</v>
      </c>
      <c r="B11141" s="11">
        <v>228.73</v>
      </c>
      <c r="C11141" s="11">
        <v>278.94306</v>
      </c>
      <c r="D11141" s="11">
        <v>0.180011863353044</v>
      </c>
      <c r="E11141" s="8">
        <f t="shared" si="1"/>
        <v>0.1498109989</v>
      </c>
      <c r="F11141" s="8"/>
    </row>
    <row r="11142">
      <c r="A11142" s="10">
        <v>44859.166666666664</v>
      </c>
      <c r="B11142" s="11">
        <v>207.8</v>
      </c>
      <c r="C11142" s="11">
        <v>271.92352</v>
      </c>
      <c r="D11142" s="11">
        <v>0.235814540794411</v>
      </c>
      <c r="E11142" s="8">
        <f t="shared" si="1"/>
        <v>0.1526926039</v>
      </c>
      <c r="F11142" s="8"/>
    </row>
    <row r="11143">
      <c r="A11143" s="10">
        <v>44859.208333333336</v>
      </c>
      <c r="B11143" s="11">
        <v>191.4</v>
      </c>
      <c r="C11143" s="11">
        <v>263.12538</v>
      </c>
      <c r="D11143" s="11">
        <v>0.272590124145378</v>
      </c>
      <c r="E11143" s="8">
        <f t="shared" si="1"/>
        <v>0.1573254253</v>
      </c>
      <c r="F11143" s="8"/>
    </row>
    <row r="11144">
      <c r="A11144" s="10">
        <v>44859.25</v>
      </c>
      <c r="B11144" s="11">
        <v>184.59</v>
      </c>
      <c r="C11144" s="11">
        <v>254.25325</v>
      </c>
      <c r="D11144" s="11">
        <v>0.273991581228558</v>
      </c>
      <c r="E11144" s="8">
        <f t="shared" si="1"/>
        <v>0.161439556</v>
      </c>
      <c r="F11144" s="8"/>
    </row>
    <row r="11145">
      <c r="A11145" s="10">
        <v>44859.291666666664</v>
      </c>
      <c r="B11145" s="11">
        <v>177.18</v>
      </c>
      <c r="C11145" s="11">
        <v>247.01921</v>
      </c>
      <c r="D11145" s="11">
        <v>0.282727849384669</v>
      </c>
      <c r="E11145" s="8">
        <f t="shared" si="1"/>
        <v>0.1643289426</v>
      </c>
      <c r="F11145" s="8"/>
    </row>
    <row r="11146">
      <c r="A11146" s="10">
        <v>44859.333333333336</v>
      </c>
      <c r="B11146" s="11">
        <v>177.37</v>
      </c>
      <c r="C11146" s="11">
        <v>241.87078</v>
      </c>
      <c r="D11146" s="11">
        <v>0.266674544151219</v>
      </c>
      <c r="E11146" s="8">
        <f t="shared" si="1"/>
        <v>0.166858856</v>
      </c>
      <c r="F11146" s="8"/>
    </row>
    <row r="11147">
      <c r="A11147" s="10">
        <v>44859.375</v>
      </c>
      <c r="B11147" s="11">
        <v>189.35</v>
      </c>
      <c r="C11147" s="11">
        <v>239.64277</v>
      </c>
      <c r="D11147" s="11">
        <v>0.209865584511479</v>
      </c>
      <c r="E11147" s="8">
        <f t="shared" si="1"/>
        <v>0.1665269427</v>
      </c>
      <c r="F11147" s="8"/>
    </row>
    <row r="11148">
      <c r="A11148" s="10">
        <v>44859.416666666664</v>
      </c>
      <c r="B11148" s="11">
        <v>205.37</v>
      </c>
      <c r="C11148" s="11">
        <v>240.17185</v>
      </c>
      <c r="D11148" s="11">
        <v>0.144903951066704</v>
      </c>
      <c r="E11148" s="8">
        <f t="shared" si="1"/>
        <v>0.1645922404</v>
      </c>
      <c r="F11148" s="8"/>
    </row>
    <row r="11149">
      <c r="A11149" s="10">
        <v>44859.458333333336</v>
      </c>
      <c r="B11149" s="11">
        <v>223.25</v>
      </c>
      <c r="C11149" s="11">
        <v>243.40265</v>
      </c>
      <c r="D11149" s="11">
        <v>0.0827955242064948</v>
      </c>
      <c r="E11149" s="8">
        <f t="shared" si="1"/>
        <v>0.1616061514</v>
      </c>
      <c r="F11149" s="8"/>
    </row>
    <row r="11150">
      <c r="A11150" s="10">
        <v>44859.5</v>
      </c>
      <c r="B11150" s="11">
        <v>239.86</v>
      </c>
      <c r="C11150" s="11">
        <v>247.57318</v>
      </c>
      <c r="D11150" s="11">
        <v>0.0311551517817882</v>
      </c>
      <c r="E11150" s="8">
        <f t="shared" si="1"/>
        <v>0.1595675304</v>
      </c>
      <c r="F11150" s="8"/>
    </row>
    <row r="11151">
      <c r="A11151" s="10">
        <v>44859.541666666664</v>
      </c>
      <c r="B11151" s="11">
        <v>258.88</v>
      </c>
      <c r="C11151" s="11">
        <v>251.55405</v>
      </c>
      <c r="D11151" s="11">
        <v>0.02912276705543</v>
      </c>
      <c r="E11151" s="8">
        <f t="shared" si="1"/>
        <v>0.158781931</v>
      </c>
      <c r="F11151" s="8"/>
    </row>
    <row r="11152">
      <c r="A11152" s="10">
        <v>44859.583333333336</v>
      </c>
      <c r="B11152" s="11">
        <v>249.52</v>
      </c>
      <c r="C11152" s="11">
        <v>254.73606</v>
      </c>
      <c r="D11152" s="11">
        <v>0.0204763314624556</v>
      </c>
      <c r="E11152" s="8">
        <f t="shared" si="1"/>
        <v>0.1548729624</v>
      </c>
      <c r="F11152" s="8"/>
    </row>
    <row r="11153">
      <c r="A11153" s="10">
        <v>44859.625</v>
      </c>
      <c r="B11153" s="11">
        <v>219.62</v>
      </c>
      <c r="C11153" s="11">
        <v>259.52394</v>
      </c>
      <c r="D11153" s="11">
        <v>0.153758223615131</v>
      </c>
      <c r="E11153" s="8">
        <f t="shared" si="1"/>
        <v>0.1547841337</v>
      </c>
      <c r="F11153" s="8"/>
    </row>
    <row r="11154">
      <c r="A11154" s="10">
        <v>44859.666666666664</v>
      </c>
      <c r="B11154" s="11">
        <v>216.55</v>
      </c>
      <c r="C11154" s="11">
        <v>264.90021</v>
      </c>
      <c r="D11154" s="11">
        <v>0.182522354361289</v>
      </c>
      <c r="E11154" s="8">
        <f t="shared" si="1"/>
        <v>0.1534042333</v>
      </c>
      <c r="F11154" s="8"/>
    </row>
    <row r="11155">
      <c r="A11155" s="10">
        <v>44859.708333333336</v>
      </c>
      <c r="B11155" s="11">
        <v>224.34</v>
      </c>
      <c r="C11155" s="11">
        <v>270.4726</v>
      </c>
      <c r="D11155" s="11">
        <v>0.170562933176965</v>
      </c>
      <c r="E11155" s="8">
        <f t="shared" si="1"/>
        <v>0.1519192713</v>
      </c>
      <c r="F11155" s="8"/>
    </row>
    <row r="11156">
      <c r="A11156" s="10">
        <v>44859.75</v>
      </c>
      <c r="B11156" s="11">
        <v>242.06</v>
      </c>
      <c r="C11156" s="11">
        <v>275.76584</v>
      </c>
      <c r="D11156" s="11">
        <v>0.122226306202392</v>
      </c>
      <c r="E11156" s="8">
        <f t="shared" si="1"/>
        <v>0.1487335347</v>
      </c>
      <c r="F11156" s="8"/>
    </row>
    <row r="11157">
      <c r="A11157" s="10">
        <v>44859.791666666664</v>
      </c>
      <c r="B11157" s="11">
        <v>267.2</v>
      </c>
      <c r="C11157" s="11">
        <v>282.1644</v>
      </c>
      <c r="D11157" s="11">
        <v>0.0530343303407517</v>
      </c>
      <c r="E11157" s="8">
        <f t="shared" si="1"/>
        <v>0.1439023959</v>
      </c>
      <c r="F11157" s="8"/>
    </row>
    <row r="11158">
      <c r="A11158" s="10">
        <v>44859.833333333336</v>
      </c>
      <c r="B11158" s="11">
        <v>282.18</v>
      </c>
      <c r="C11158" s="11">
        <v>290.23963</v>
      </c>
      <c r="D11158" s="11">
        <v>0.0277688818718517</v>
      </c>
      <c r="E11158" s="8">
        <f t="shared" si="1"/>
        <v>0.1392413003</v>
      </c>
      <c r="F11158" s="8"/>
    </row>
    <row r="11159">
      <c r="A11159" s="10">
        <v>44859.875</v>
      </c>
      <c r="B11159" s="11">
        <v>297.71</v>
      </c>
      <c r="C11159" s="11">
        <v>299.7542</v>
      </c>
      <c r="D11159" s="11">
        <v>0.00681958751537108</v>
      </c>
      <c r="E11159" s="8">
        <f t="shared" si="1"/>
        <v>0.1353277565</v>
      </c>
      <c r="F11159" s="8"/>
    </row>
    <row r="11160">
      <c r="A11160" s="10">
        <v>44859.916666666664</v>
      </c>
      <c r="B11160" s="11">
        <v>313.32</v>
      </c>
      <c r="C11160" s="11">
        <v>308.83064</v>
      </c>
      <c r="D11160" s="11">
        <v>0.0145366405354079</v>
      </c>
      <c r="E11160" s="8">
        <f t="shared" si="1"/>
        <v>0.1334426491</v>
      </c>
      <c r="F11160" s="8"/>
    </row>
    <row r="11161">
      <c r="A11161" s="10">
        <v>44859.958333333336</v>
      </c>
      <c r="B11161" s="11">
        <v>347.16</v>
      </c>
      <c r="C11161" s="11">
        <v>316.59347</v>
      </c>
      <c r="D11161" s="11">
        <v>0.0965482010731301</v>
      </c>
      <c r="E11161" s="8">
        <f t="shared" si="1"/>
        <v>0.1360345252</v>
      </c>
      <c r="F11161" s="8"/>
    </row>
    <row r="11162">
      <c r="A11162" s="10">
        <v>44860.0</v>
      </c>
      <c r="B11162" s="11">
        <v>406.57</v>
      </c>
      <c r="C11162" s="11">
        <v>347.14581</v>
      </c>
      <c r="D11162" s="11">
        <v>0.171179338157646</v>
      </c>
      <c r="E11162" s="8">
        <f t="shared" si="1"/>
        <v>0.1385288502</v>
      </c>
      <c r="F11162" s="8"/>
    </row>
    <row r="11163">
      <c r="A11163" s="10">
        <v>44860.041666666664</v>
      </c>
      <c r="B11163" s="11">
        <v>419.2</v>
      </c>
      <c r="C11163" s="11">
        <v>344.48103</v>
      </c>
      <c r="D11163" s="11">
        <v>0.216903003338093</v>
      </c>
      <c r="E11163" s="8">
        <f t="shared" si="1"/>
        <v>0.1419896345</v>
      </c>
      <c r="F11163" s="8"/>
    </row>
    <row r="11164">
      <c r="A11164" s="10">
        <v>44860.083333333336</v>
      </c>
      <c r="B11164" s="11">
        <v>409.3</v>
      </c>
      <c r="C11164" s="11">
        <v>334.84874</v>
      </c>
      <c r="D11164" s="11">
        <v>0.222342959988441</v>
      </c>
      <c r="E11164" s="8">
        <f t="shared" si="1"/>
        <v>0.1445138572</v>
      </c>
      <c r="F11164" s="8"/>
    </row>
    <row r="11165">
      <c r="A11165" s="10">
        <v>44860.125</v>
      </c>
      <c r="B11165" s="11">
        <v>401.68</v>
      </c>
      <c r="C11165" s="11">
        <v>320.60098</v>
      </c>
      <c r="D11165" s="11">
        <v>0.252896981163314</v>
      </c>
      <c r="E11165" s="8">
        <f t="shared" si="1"/>
        <v>0.1475507371</v>
      </c>
      <c r="F11165" s="8"/>
    </row>
    <row r="11166">
      <c r="A11166" s="10">
        <v>44860.166666666664</v>
      </c>
      <c r="B11166" s="11">
        <v>386.47</v>
      </c>
      <c r="C11166" s="11">
        <v>305.04347</v>
      </c>
      <c r="D11166" s="11">
        <v>0.266934184822904</v>
      </c>
      <c r="E11166" s="8">
        <f t="shared" si="1"/>
        <v>0.148847389</v>
      </c>
      <c r="F11166" s="8"/>
    </row>
    <row r="11167">
      <c r="A11167" s="10">
        <v>44860.208333333336</v>
      </c>
      <c r="B11167" s="11">
        <v>366.69</v>
      </c>
      <c r="C11167" s="11">
        <v>291.58009</v>
      </c>
      <c r="D11167" s="11">
        <v>0.257596154799184</v>
      </c>
      <c r="E11167" s="8">
        <f t="shared" si="1"/>
        <v>0.1482226402</v>
      </c>
      <c r="F11167" s="8"/>
    </row>
    <row r="11168">
      <c r="A11168" s="10">
        <v>44860.25</v>
      </c>
      <c r="B11168" s="11">
        <v>351.05</v>
      </c>
      <c r="C11168" s="11">
        <v>282.19986</v>
      </c>
      <c r="D11168" s="11">
        <v>0.243976520753766</v>
      </c>
      <c r="E11168" s="8">
        <f t="shared" si="1"/>
        <v>0.1469720127</v>
      </c>
      <c r="F11168" s="8"/>
    </row>
    <row r="11169">
      <c r="A11169" s="10">
        <v>44860.291666666664</v>
      </c>
      <c r="B11169" s="11">
        <v>334.51</v>
      </c>
      <c r="C11169" s="11">
        <v>276.31757</v>
      </c>
      <c r="D11169" s="11">
        <v>0.210599818172981</v>
      </c>
      <c r="E11169" s="8">
        <f t="shared" si="1"/>
        <v>0.1439666781</v>
      </c>
      <c r="F11169" s="8"/>
    </row>
    <row r="11170">
      <c r="A11170" s="10">
        <v>44860.333333333336</v>
      </c>
      <c r="B11170" s="11">
        <v>315.15</v>
      </c>
      <c r="C11170" s="11">
        <v>274.06551</v>
      </c>
      <c r="D11170" s="11">
        <v>0.149907553124798</v>
      </c>
      <c r="E11170" s="8">
        <f t="shared" si="1"/>
        <v>0.1391013868</v>
      </c>
      <c r="F11170" s="8"/>
    </row>
    <row r="11171">
      <c r="A11171" s="10">
        <v>44860.375</v>
      </c>
      <c r="B11171" s="11">
        <v>308.45</v>
      </c>
      <c r="C11171" s="11">
        <v>276.24467</v>
      </c>
      <c r="D11171" s="11">
        <v>0.116582629449465</v>
      </c>
      <c r="E11171" s="8">
        <f t="shared" si="1"/>
        <v>0.135214597</v>
      </c>
      <c r="F11171" s="8"/>
    </row>
    <row r="11172">
      <c r="A11172" s="10">
        <v>44860.416666666664</v>
      </c>
      <c r="B11172" s="11">
        <v>313.75</v>
      </c>
      <c r="C11172" s="11">
        <v>282.70613</v>
      </c>
      <c r="D11172" s="11">
        <v>0.10980968116963</v>
      </c>
      <c r="E11172" s="8">
        <f t="shared" si="1"/>
        <v>0.1337523358</v>
      </c>
      <c r="F11172" s="8"/>
    </row>
    <row r="11173">
      <c r="A11173" s="10">
        <v>44860.458333333336</v>
      </c>
      <c r="B11173" s="11">
        <v>319.01</v>
      </c>
      <c r="C11173" s="11">
        <v>292.37698</v>
      </c>
      <c r="D11173" s="11">
        <v>0.0910913711469349</v>
      </c>
      <c r="E11173" s="8">
        <f t="shared" si="1"/>
        <v>0.134097996</v>
      </c>
      <c r="F11173" s="8"/>
    </row>
    <row r="11174">
      <c r="A11174" s="10">
        <v>44860.5</v>
      </c>
      <c r="B11174" s="11">
        <v>319.45</v>
      </c>
      <c r="C11174" s="11">
        <v>301.16783</v>
      </c>
      <c r="D11174" s="11">
        <v>0.0607042591501224</v>
      </c>
      <c r="E11174" s="8">
        <f t="shared" si="1"/>
        <v>0.1353292089</v>
      </c>
      <c r="F11174" s="8"/>
    </row>
    <row r="11175">
      <c r="A11175" s="10">
        <v>44860.541666666664</v>
      </c>
      <c r="B11175" s="11">
        <v>318.03</v>
      </c>
      <c r="C11175" s="11">
        <v>305.28795</v>
      </c>
      <c r="D11175" s="11">
        <v>0.0417378085181545</v>
      </c>
      <c r="E11175" s="8">
        <f t="shared" si="1"/>
        <v>0.1358548356</v>
      </c>
      <c r="F11175" s="8"/>
    </row>
    <row r="11176">
      <c r="A11176" s="10">
        <v>44860.583333333336</v>
      </c>
      <c r="B11176" s="11">
        <v>292.75</v>
      </c>
      <c r="C11176" s="11">
        <v>304.0776</v>
      </c>
      <c r="D11176" s="11">
        <v>0.0372523329571136</v>
      </c>
      <c r="E11176" s="8">
        <f t="shared" si="1"/>
        <v>0.1365538356</v>
      </c>
      <c r="F11176" s="8"/>
    </row>
    <row r="11177">
      <c r="A11177" s="10">
        <v>44860.625</v>
      </c>
      <c r="B11177" s="11">
        <v>254.18</v>
      </c>
      <c r="C11177" s="11">
        <v>301.27372</v>
      </c>
      <c r="D11177" s="11">
        <v>0.156315393191281</v>
      </c>
      <c r="E11177" s="8">
        <f t="shared" si="1"/>
        <v>0.1366603844</v>
      </c>
      <c r="F11177" s="8"/>
    </row>
    <row r="11178">
      <c r="A11178" s="10">
        <v>44860.666666666664</v>
      </c>
      <c r="B11178" s="11">
        <v>248.74</v>
      </c>
      <c r="C11178" s="11">
        <v>297.6048</v>
      </c>
      <c r="D11178" s="11">
        <v>0.164193588275457</v>
      </c>
      <c r="E11178" s="8">
        <f t="shared" si="1"/>
        <v>0.1358966858</v>
      </c>
      <c r="F11178" s="8"/>
    </row>
    <row r="11179">
      <c r="A11179" s="10">
        <v>44860.708333333336</v>
      </c>
      <c r="B11179" s="11">
        <v>218.91</v>
      </c>
      <c r="C11179" s="11">
        <v>295.14291</v>
      </c>
      <c r="D11179" s="11">
        <v>0.258291517150115</v>
      </c>
      <c r="E11179" s="8">
        <f t="shared" si="1"/>
        <v>0.1395520435</v>
      </c>
      <c r="F11179" s="8"/>
    </row>
    <row r="11180">
      <c r="A11180" s="10">
        <v>44860.75</v>
      </c>
      <c r="B11180" s="11">
        <v>204.7</v>
      </c>
      <c r="C11180" s="11">
        <v>293.81302</v>
      </c>
      <c r="D11180" s="11">
        <v>0.303298403862429</v>
      </c>
      <c r="E11180" s="8">
        <f t="shared" si="1"/>
        <v>0.1470967142</v>
      </c>
      <c r="F11180" s="8"/>
    </row>
    <row r="11181">
      <c r="A11181" s="10">
        <v>44860.791666666664</v>
      </c>
      <c r="B11181" s="11">
        <v>199.95</v>
      </c>
      <c r="C11181" s="11">
        <v>292.57837</v>
      </c>
      <c r="D11181" s="11">
        <v>0.316593362660404</v>
      </c>
      <c r="E11181" s="8">
        <f t="shared" si="1"/>
        <v>0.1580783405</v>
      </c>
      <c r="F11181" s="8"/>
    </row>
    <row r="11182">
      <c r="A11182" s="10">
        <v>44860.833333333336</v>
      </c>
      <c r="B11182" s="11">
        <v>205.56</v>
      </c>
      <c r="C11182" s="11">
        <v>292.20012</v>
      </c>
      <c r="D11182" s="11">
        <v>0.296509529154197</v>
      </c>
      <c r="E11182" s="8">
        <f t="shared" si="1"/>
        <v>0.1692758675</v>
      </c>
      <c r="F11182" s="8"/>
    </row>
    <row r="11183">
      <c r="A11183" s="10">
        <v>44860.875</v>
      </c>
      <c r="B11183" s="11">
        <v>209.12</v>
      </c>
      <c r="C11183" s="11">
        <v>294.73118</v>
      </c>
      <c r="D11183" s="11">
        <v>0.290472083747637</v>
      </c>
      <c r="E11183" s="8">
        <f t="shared" si="1"/>
        <v>0.1810947215</v>
      </c>
      <c r="F11183" s="8"/>
    </row>
    <row r="11184">
      <c r="A11184" s="10">
        <v>44860.916666666664</v>
      </c>
      <c r="B11184" s="11">
        <v>212.26</v>
      </c>
      <c r="C11184" s="11">
        <v>300.7951</v>
      </c>
      <c r="D11184" s="11">
        <v>0.294336909078638</v>
      </c>
      <c r="E11184" s="8">
        <f t="shared" si="1"/>
        <v>0.192753066</v>
      </c>
      <c r="F11184" s="8"/>
    </row>
    <row r="11185">
      <c r="A11185" s="10">
        <v>44860.958333333336</v>
      </c>
      <c r="B11185" s="11">
        <v>229.91</v>
      </c>
      <c r="C11185" s="11">
        <v>309.22275</v>
      </c>
      <c r="D11185" s="11">
        <v>0.256490668943342</v>
      </c>
      <c r="E11185" s="8">
        <f t="shared" si="1"/>
        <v>0.1994173355</v>
      </c>
      <c r="F11185" s="8"/>
    </row>
    <row r="11186">
      <c r="A11186" s="10">
        <v>44861.0</v>
      </c>
      <c r="B11186" s="11">
        <v>284.04</v>
      </c>
      <c r="C11186" s="11">
        <v>343.38439</v>
      </c>
      <c r="D11186" s="11">
        <v>0.172822037716973</v>
      </c>
      <c r="E11186" s="8">
        <f t="shared" si="1"/>
        <v>0.1994857813</v>
      </c>
      <c r="F11186" s="8"/>
    </row>
    <row r="11187">
      <c r="A11187" s="10">
        <v>44861.041666666664</v>
      </c>
      <c r="B11187" s="11">
        <v>284.79</v>
      </c>
      <c r="C11187" s="11">
        <v>341.23325</v>
      </c>
      <c r="D11187" s="11">
        <v>0.165409584206697</v>
      </c>
      <c r="E11187" s="8">
        <f t="shared" si="1"/>
        <v>0.1973402222</v>
      </c>
      <c r="F11187" s="8"/>
    </row>
    <row r="11188">
      <c r="A11188" s="10">
        <v>44861.083333333336</v>
      </c>
      <c r="B11188" s="11">
        <v>252.55</v>
      </c>
      <c r="C11188" s="11">
        <v>329.58877</v>
      </c>
      <c r="D11188" s="11">
        <v>0.233742096249213</v>
      </c>
      <c r="E11188" s="8">
        <f t="shared" si="1"/>
        <v>0.1978151862</v>
      </c>
      <c r="F11188" s="8"/>
    </row>
    <row r="11189">
      <c r="A11189" s="10">
        <v>44861.125</v>
      </c>
      <c r="B11189" s="11">
        <v>239.83</v>
      </c>
      <c r="C11189" s="11">
        <v>310.56025</v>
      </c>
      <c r="D11189" s="11">
        <v>0.227750492859276</v>
      </c>
      <c r="E11189" s="8">
        <f t="shared" si="1"/>
        <v>0.1967674159</v>
      </c>
      <c r="F11189" s="8"/>
    </row>
    <row r="11190">
      <c r="A11190" s="10">
        <v>44861.166666666664</v>
      </c>
      <c r="B11190" s="11">
        <v>225.72</v>
      </c>
      <c r="C11190" s="11">
        <v>288.1478</v>
      </c>
      <c r="D11190" s="11">
        <v>0.216652009836618</v>
      </c>
      <c r="E11190" s="8">
        <f t="shared" si="1"/>
        <v>0.1946723253</v>
      </c>
      <c r="F11190" s="8"/>
    </row>
    <row r="11191">
      <c r="A11191" s="10">
        <v>44861.208333333336</v>
      </c>
      <c r="B11191" s="11">
        <v>210.53</v>
      </c>
      <c r="C11191" s="11">
        <v>266.33063</v>
      </c>
      <c r="D11191" s="11">
        <v>0.209516381949759</v>
      </c>
      <c r="E11191" s="8">
        <f t="shared" si="1"/>
        <v>0.1926690014</v>
      </c>
      <c r="F11191" s="8"/>
    </row>
    <row r="11192">
      <c r="A11192" s="10">
        <v>44861.25</v>
      </c>
      <c r="B11192" s="11">
        <v>194.2</v>
      </c>
      <c r="C11192" s="11">
        <v>247.51567</v>
      </c>
      <c r="D11192" s="11">
        <v>0.215403210633088</v>
      </c>
      <c r="E11192" s="8">
        <f t="shared" si="1"/>
        <v>0.1914784468</v>
      </c>
      <c r="F11192" s="8"/>
    </row>
    <row r="11193">
      <c r="A11193" s="10">
        <v>44861.291666666664</v>
      </c>
      <c r="B11193" s="11">
        <v>176.91</v>
      </c>
      <c r="C11193" s="11">
        <v>232.56084</v>
      </c>
      <c r="D11193" s="11">
        <v>0.239295833296783</v>
      </c>
      <c r="E11193" s="8">
        <f t="shared" si="1"/>
        <v>0.1926741141</v>
      </c>
      <c r="F11193" s="8"/>
    </row>
    <row r="11194">
      <c r="A11194" s="10">
        <v>44861.333333333336</v>
      </c>
      <c r="B11194" s="11">
        <v>174.57</v>
      </c>
      <c r="C11194" s="11">
        <v>223.26227</v>
      </c>
      <c r="D11194" s="11">
        <v>0.2180944859156</v>
      </c>
      <c r="E11194" s="8">
        <f t="shared" si="1"/>
        <v>0.1955152363</v>
      </c>
      <c r="F11194" s="8"/>
    </row>
    <row r="11195">
      <c r="A11195" s="10">
        <v>44861.375</v>
      </c>
      <c r="B11195" s="11">
        <v>172.75</v>
      </c>
      <c r="C11195" s="11">
        <v>221.607</v>
      </c>
      <c r="D11195" s="11">
        <v>0.220466862508855</v>
      </c>
      <c r="E11195" s="8">
        <f t="shared" si="1"/>
        <v>0.199843746</v>
      </c>
      <c r="F11195" s="8"/>
    </row>
    <row r="11196">
      <c r="A11196" s="10">
        <v>44861.416666666664</v>
      </c>
      <c r="B11196" s="11">
        <v>184.42</v>
      </c>
      <c r="C11196" s="11">
        <v>228.11122</v>
      </c>
      <c r="D11196" s="11">
        <v>0.191534725911334</v>
      </c>
      <c r="E11196" s="8">
        <f t="shared" si="1"/>
        <v>0.2032489562</v>
      </c>
      <c r="F11196" s="8"/>
    </row>
    <row r="11197">
      <c r="A11197" s="10">
        <v>44861.458333333336</v>
      </c>
      <c r="B11197" s="11">
        <v>202.54</v>
      </c>
      <c r="C11197" s="11">
        <v>239.79093</v>
      </c>
      <c r="D11197" s="11">
        <v>0.155347535455156</v>
      </c>
      <c r="E11197" s="8">
        <f t="shared" si="1"/>
        <v>0.2059262964</v>
      </c>
      <c r="F11197" s="8"/>
    </row>
    <row r="11198">
      <c r="A11198" s="10">
        <v>44861.5</v>
      </c>
      <c r="B11198" s="11">
        <v>230.38</v>
      </c>
      <c r="C11198" s="11">
        <v>250.51958</v>
      </c>
      <c r="D11198" s="11">
        <v>0.0803912412754324</v>
      </c>
      <c r="E11198" s="8">
        <f t="shared" si="1"/>
        <v>0.2067465873</v>
      </c>
      <c r="F11198" s="8"/>
    </row>
    <row r="11199">
      <c r="A11199" s="10">
        <v>44861.541666666664</v>
      </c>
      <c r="B11199" s="11">
        <v>244.38</v>
      </c>
      <c r="C11199" s="11">
        <v>256.22406</v>
      </c>
      <c r="D11199" s="11">
        <v>0.0462254013147711</v>
      </c>
      <c r="E11199" s="8">
        <f t="shared" si="1"/>
        <v>0.2069335703</v>
      </c>
      <c r="F11199" s="8"/>
    </row>
    <row r="11200">
      <c r="A11200" s="10">
        <v>44861.583333333336</v>
      </c>
      <c r="B11200" s="11">
        <v>227.52</v>
      </c>
      <c r="C11200" s="11">
        <v>255.51177</v>
      </c>
      <c r="D11200" s="11">
        <v>0.109551783074415</v>
      </c>
      <c r="E11200" s="8">
        <f t="shared" si="1"/>
        <v>0.2099460474</v>
      </c>
      <c r="F11200" s="8"/>
    </row>
    <row r="11201">
      <c r="A11201" s="10">
        <v>44861.625</v>
      </c>
      <c r="B11201" s="11">
        <v>215.2</v>
      </c>
      <c r="C11201" s="11">
        <v>252.3273</v>
      </c>
      <c r="D11201" s="11">
        <v>0.147139449437298</v>
      </c>
      <c r="E11201" s="8">
        <f t="shared" si="1"/>
        <v>0.2095637164</v>
      </c>
      <c r="F11201" s="8"/>
    </row>
    <row r="11202">
      <c r="A11202" s="10">
        <v>44861.666666666664</v>
      </c>
      <c r="B11202" s="11">
        <v>197.13</v>
      </c>
      <c r="C11202" s="11">
        <v>247.8107</v>
      </c>
      <c r="D11202" s="11">
        <v>0.204513767968856</v>
      </c>
      <c r="E11202" s="8">
        <f t="shared" si="1"/>
        <v>0.2112437239</v>
      </c>
      <c r="F11202" s="8"/>
    </row>
    <row r="11203">
      <c r="A11203" s="10">
        <v>44861.708333333336</v>
      </c>
      <c r="B11203" s="11">
        <v>196.64</v>
      </c>
      <c r="C11203" s="11">
        <v>243.86453</v>
      </c>
      <c r="D11203" s="11">
        <v>0.193650671542925</v>
      </c>
      <c r="E11203" s="8">
        <f t="shared" si="1"/>
        <v>0.2085503554</v>
      </c>
      <c r="F11203" s="8"/>
    </row>
    <row r="11204">
      <c r="A11204" s="10">
        <v>44861.75</v>
      </c>
      <c r="B11204" s="11">
        <v>196.04</v>
      </c>
      <c r="C11204" s="11">
        <v>240.53325</v>
      </c>
      <c r="D11204" s="11">
        <v>0.18497754468457</v>
      </c>
      <c r="E11204" s="8">
        <f t="shared" si="1"/>
        <v>0.2036203196</v>
      </c>
      <c r="F11204" s="8"/>
    </row>
    <row r="11205">
      <c r="A11205" s="10">
        <v>44861.791666666664</v>
      </c>
      <c r="B11205" s="11">
        <v>200.45</v>
      </c>
      <c r="C11205" s="11">
        <v>237.13294</v>
      </c>
      <c r="D11205" s="11">
        <v>0.154693565558627</v>
      </c>
      <c r="E11205" s="8">
        <f t="shared" si="1"/>
        <v>0.1968744947</v>
      </c>
      <c r="F11205" s="8"/>
    </row>
    <row r="11206">
      <c r="A11206" s="10">
        <v>44861.833333333336</v>
      </c>
      <c r="B11206" s="11">
        <v>205.05</v>
      </c>
      <c r="C11206" s="11">
        <v>235.21854</v>
      </c>
      <c r="D11206" s="11">
        <v>0.1282574919477</v>
      </c>
      <c r="E11206" s="8">
        <f t="shared" si="1"/>
        <v>0.1898639931</v>
      </c>
      <c r="F11206" s="8"/>
    </row>
    <row r="11207">
      <c r="A11207" s="10">
        <v>44861.875</v>
      </c>
      <c r="B11207" s="11">
        <v>214.56</v>
      </c>
      <c r="C11207" s="11">
        <v>238.06872</v>
      </c>
      <c r="D11207" s="11">
        <v>0.0987476221151607</v>
      </c>
      <c r="E11207" s="8">
        <f t="shared" si="1"/>
        <v>0.1818754739</v>
      </c>
      <c r="F11207" s="8"/>
    </row>
    <row r="11208">
      <c r="A11208" s="10">
        <v>44861.916666666664</v>
      </c>
      <c r="B11208" s="11">
        <v>228.56</v>
      </c>
      <c r="C11208" s="11">
        <v>246.62582</v>
      </c>
      <c r="D11208" s="11">
        <v>0.0732519409362734</v>
      </c>
      <c r="E11208" s="8">
        <f t="shared" si="1"/>
        <v>0.1726636002</v>
      </c>
      <c r="F11208" s="8"/>
    </row>
    <row r="11209">
      <c r="A11209" s="10">
        <v>44861.958333333336</v>
      </c>
      <c r="B11209" s="11">
        <v>242.82</v>
      </c>
      <c r="C11209" s="11">
        <v>259.58838</v>
      </c>
      <c r="D11209" s="11">
        <v>0.0645960346915373</v>
      </c>
      <c r="E11209" s="8">
        <f t="shared" si="1"/>
        <v>0.1646679905</v>
      </c>
      <c r="F11209" s="8"/>
    </row>
    <row r="11210">
      <c r="A11210" s="10">
        <v>44862.0</v>
      </c>
      <c r="B11210" s="11">
        <v>276.35</v>
      </c>
      <c r="C11210" s="11">
        <v>312.65542</v>
      </c>
      <c r="D11210" s="11">
        <v>0.116119592617329</v>
      </c>
      <c r="E11210" s="8">
        <f t="shared" si="1"/>
        <v>0.1623053886</v>
      </c>
      <c r="F11210" s="8"/>
    </row>
    <row r="11211">
      <c r="A11211" s="10">
        <v>44862.041666666664</v>
      </c>
      <c r="B11211" s="11">
        <v>270.25</v>
      </c>
      <c r="C11211" s="11">
        <v>313.4451</v>
      </c>
      <c r="D11211" s="11">
        <v>0.137807545882835</v>
      </c>
      <c r="E11211" s="8">
        <f t="shared" si="1"/>
        <v>0.1611553037</v>
      </c>
      <c r="F11211" s="8"/>
    </row>
    <row r="11212">
      <c r="A11212" s="10">
        <v>44862.083333333336</v>
      </c>
      <c r="B11212" s="11">
        <v>242.24</v>
      </c>
      <c r="C11212" s="11">
        <v>311.39565</v>
      </c>
      <c r="D11212" s="11">
        <v>0.222082903213323</v>
      </c>
      <c r="E11212" s="8">
        <f t="shared" si="1"/>
        <v>0.1606695039</v>
      </c>
      <c r="F11212" s="8"/>
    </row>
    <row r="11213">
      <c r="A11213" s="10">
        <v>44862.125</v>
      </c>
      <c r="B11213" s="11">
        <v>233.6</v>
      </c>
      <c r="C11213" s="11">
        <v>307.82447</v>
      </c>
      <c r="D11213" s="11">
        <v>0.241125957270388</v>
      </c>
      <c r="E11213" s="8">
        <f t="shared" si="1"/>
        <v>0.161226815</v>
      </c>
      <c r="F11213" s="8"/>
    </row>
    <row r="11214">
      <c r="A11214" s="10">
        <v>44862.166666666664</v>
      </c>
      <c r="B11214" s="11">
        <v>236.58</v>
      </c>
      <c r="C11214" s="11">
        <v>302.37323</v>
      </c>
      <c r="D11214" s="11">
        <v>0.217589467162817</v>
      </c>
      <c r="E11214" s="8">
        <f t="shared" si="1"/>
        <v>0.1612658757</v>
      </c>
      <c r="F11214" s="8"/>
    </row>
    <row r="11215">
      <c r="A11215" s="10">
        <v>44862.208333333336</v>
      </c>
      <c r="B11215" s="11">
        <v>252.28</v>
      </c>
      <c r="C11215" s="11">
        <v>295.40375</v>
      </c>
      <c r="D11215" s="11">
        <v>0.145982405436627</v>
      </c>
      <c r="E11215" s="8">
        <f t="shared" si="1"/>
        <v>0.1586186267</v>
      </c>
      <c r="F11215" s="8"/>
    </row>
    <row r="11216">
      <c r="A11216" s="10">
        <v>44862.25</v>
      </c>
      <c r="B11216" s="11">
        <v>262.81</v>
      </c>
      <c r="C11216" s="11">
        <v>289.06273</v>
      </c>
      <c r="D11216" s="11">
        <v>0.0908201828717247</v>
      </c>
      <c r="E11216" s="8">
        <f t="shared" si="1"/>
        <v>0.1534276672</v>
      </c>
      <c r="F11216" s="8"/>
    </row>
    <row r="11217">
      <c r="A11217" s="10">
        <v>44862.291666666664</v>
      </c>
      <c r="B11217" s="11">
        <v>261.3</v>
      </c>
      <c r="C11217" s="11">
        <v>284.25873</v>
      </c>
      <c r="D11217" s="11">
        <v>0.0807670181316858</v>
      </c>
      <c r="E11217" s="8">
        <f t="shared" si="1"/>
        <v>0.1468222999</v>
      </c>
      <c r="F11217" s="8"/>
    </row>
    <row r="11218">
      <c r="A11218" s="10">
        <v>44862.333333333336</v>
      </c>
      <c r="B11218" s="11">
        <v>260.22</v>
      </c>
      <c r="C11218" s="11">
        <v>280.60886</v>
      </c>
      <c r="D11218" s="11">
        <v>0.0726593593659158</v>
      </c>
      <c r="E11218" s="8">
        <f t="shared" si="1"/>
        <v>0.1407625029</v>
      </c>
      <c r="F11218" s="8"/>
    </row>
    <row r="11219">
      <c r="A11219" s="10">
        <v>44862.375</v>
      </c>
      <c r="B11219" s="11">
        <v>281.25</v>
      </c>
      <c r="C11219" s="11">
        <v>278.47876</v>
      </c>
      <c r="D11219" s="11">
        <v>0.00995135140647702</v>
      </c>
      <c r="E11219" s="8">
        <f t="shared" si="1"/>
        <v>0.1319910233</v>
      </c>
      <c r="F11219" s="8"/>
    </row>
    <row r="11220">
      <c r="A11220" s="10">
        <v>44862.416666666664</v>
      </c>
      <c r="B11220" s="11">
        <v>258.51</v>
      </c>
      <c r="C11220" s="11">
        <v>278.12543</v>
      </c>
      <c r="D11220" s="11">
        <v>0.0705272797241158</v>
      </c>
      <c r="E11220" s="8">
        <f t="shared" si="1"/>
        <v>0.1269490464</v>
      </c>
      <c r="F11220" s="8"/>
    </row>
    <row r="11221">
      <c r="A11221" s="10">
        <v>44862.458333333336</v>
      </c>
      <c r="B11221" s="11">
        <v>251.49</v>
      </c>
      <c r="C11221" s="11">
        <v>279.67912</v>
      </c>
      <c r="D11221" s="11">
        <v>0.100790934982919</v>
      </c>
      <c r="E11221" s="8">
        <f t="shared" si="1"/>
        <v>0.1246758547</v>
      </c>
      <c r="F11221" s="8"/>
    </row>
    <row r="11222">
      <c r="A11222" s="10">
        <v>44862.5</v>
      </c>
      <c r="B11222" s="11">
        <v>258.1</v>
      </c>
      <c r="C11222" s="11">
        <v>281.25189</v>
      </c>
      <c r="D11222" s="11">
        <v>0.0823172779390032</v>
      </c>
      <c r="E11222" s="8">
        <f t="shared" si="1"/>
        <v>0.1247561062</v>
      </c>
      <c r="F11222" s="8"/>
    </row>
    <row r="11223">
      <c r="A11223" s="10">
        <v>44862.541666666664</v>
      </c>
      <c r="B11223" s="11">
        <v>284.99</v>
      </c>
      <c r="C11223" s="11">
        <v>281.44589</v>
      </c>
      <c r="D11223" s="11">
        <v>0.0125925093452243</v>
      </c>
      <c r="E11223" s="8">
        <f t="shared" si="1"/>
        <v>0.1233547357</v>
      </c>
      <c r="F11223" s="8"/>
    </row>
    <row r="11224">
      <c r="A11224" s="10">
        <v>44862.583333333336</v>
      </c>
      <c r="B11224" s="11">
        <v>299.78</v>
      </c>
      <c r="C11224" s="11">
        <v>279.19932</v>
      </c>
      <c r="D11224" s="11">
        <v>0.0737132167800407</v>
      </c>
      <c r="E11224" s="8">
        <f t="shared" si="1"/>
        <v>0.1218614621</v>
      </c>
      <c r="F11224" s="8"/>
    </row>
    <row r="11225">
      <c r="A11225" s="10">
        <v>44862.625</v>
      </c>
      <c r="B11225" s="11">
        <v>275.74</v>
      </c>
      <c r="C11225" s="11">
        <v>277.79835</v>
      </c>
      <c r="D11225" s="11">
        <v>0.00740951125159677</v>
      </c>
      <c r="E11225" s="8">
        <f t="shared" si="1"/>
        <v>0.1160393814</v>
      </c>
      <c r="F11225" s="8"/>
    </row>
    <row r="11226">
      <c r="A11226" s="10">
        <v>44862.666666666664</v>
      </c>
      <c r="B11226" s="11">
        <v>266.64</v>
      </c>
      <c r="C11226" s="11">
        <v>276.12189</v>
      </c>
      <c r="D11226" s="11">
        <v>0.0343395085409563</v>
      </c>
      <c r="E11226" s="8">
        <f t="shared" si="1"/>
        <v>0.1089487872</v>
      </c>
      <c r="F11226" s="8"/>
    </row>
    <row r="11227">
      <c r="A11227" s="10">
        <v>44862.708333333336</v>
      </c>
      <c r="B11227" s="11">
        <v>283.71</v>
      </c>
      <c r="C11227" s="11">
        <v>275.03778</v>
      </c>
      <c r="D11227" s="11">
        <v>0.0315310136665587</v>
      </c>
      <c r="E11227" s="8">
        <f t="shared" si="1"/>
        <v>0.1021938015</v>
      </c>
      <c r="F11227" s="8"/>
    </row>
    <row r="11228">
      <c r="A11228" s="10">
        <v>44862.75</v>
      </c>
      <c r="B11228" s="11">
        <v>266.7</v>
      </c>
      <c r="C11228" s="11">
        <v>275.42084</v>
      </c>
      <c r="D11228" s="11">
        <v>0.0316636896467239</v>
      </c>
      <c r="E11228" s="8">
        <f t="shared" si="1"/>
        <v>0.09580572419</v>
      </c>
      <c r="F11228" s="8"/>
    </row>
    <row r="11229">
      <c r="A11229" s="10">
        <v>44862.791666666664</v>
      </c>
      <c r="B11229" s="11">
        <v>244.99</v>
      </c>
      <c r="C11229" s="11">
        <v>277.54358</v>
      </c>
      <c r="D11229" s="11">
        <v>0.117291778105622</v>
      </c>
      <c r="E11229" s="8">
        <f t="shared" si="1"/>
        <v>0.09424731638</v>
      </c>
      <c r="F11229" s="8"/>
    </row>
    <row r="11230">
      <c r="A11230" s="10">
        <v>44862.833333333336</v>
      </c>
      <c r="B11230" s="11">
        <v>214.85</v>
      </c>
      <c r="C11230" s="11">
        <v>281.43349</v>
      </c>
      <c r="D11230" s="11">
        <v>0.236586946350983</v>
      </c>
      <c r="E11230" s="8">
        <f t="shared" si="1"/>
        <v>0.09876104364</v>
      </c>
      <c r="F11230" s="8"/>
    </row>
    <row r="11231">
      <c r="A11231" s="10">
        <v>44862.875</v>
      </c>
      <c r="B11231" s="11">
        <v>199.39</v>
      </c>
      <c r="C11231" s="11">
        <v>287.11874</v>
      </c>
      <c r="D11231" s="11">
        <v>0.305548638169699</v>
      </c>
      <c r="E11231" s="8">
        <f t="shared" si="1"/>
        <v>0.1073777526</v>
      </c>
      <c r="F11231" s="8"/>
    </row>
    <row r="11232">
      <c r="A11232" s="10">
        <v>44862.916666666664</v>
      </c>
      <c r="B11232" s="11">
        <v>204.37</v>
      </c>
      <c r="C11232" s="11">
        <v>293.38309</v>
      </c>
      <c r="D11232" s="11">
        <v>0.303402251302213</v>
      </c>
      <c r="E11232" s="8">
        <f t="shared" si="1"/>
        <v>0.1169673489</v>
      </c>
      <c r="F11232" s="8"/>
    </row>
    <row r="11233">
      <c r="A11233" s="10">
        <v>44862.958333333336</v>
      </c>
      <c r="B11233" s="11">
        <v>216.29</v>
      </c>
      <c r="C11233" s="11">
        <v>299.49659</v>
      </c>
      <c r="D11233" s="11">
        <v>0.27782149372719</v>
      </c>
      <c r="E11233" s="8">
        <f t="shared" si="1"/>
        <v>0.125851743</v>
      </c>
      <c r="F11233" s="8"/>
    </row>
    <row r="11234">
      <c r="A11234" s="10">
        <v>44860.0</v>
      </c>
      <c r="B11234" s="11">
        <v>406.57</v>
      </c>
      <c r="C11234" s="11">
        <v>369.00844</v>
      </c>
      <c r="D11234" s="11">
        <v>0.101790517311744</v>
      </c>
      <c r="E11234" s="8">
        <f t="shared" si="1"/>
        <v>0.1252546982</v>
      </c>
      <c r="F11234" s="8"/>
    </row>
    <row r="11235">
      <c r="A11235" s="10">
        <v>44860.041666666664</v>
      </c>
      <c r="B11235" s="11">
        <v>419.2</v>
      </c>
      <c r="C11235" s="11">
        <v>369.66201</v>
      </c>
      <c r="D11235" s="11">
        <v>0.134008874755617</v>
      </c>
      <c r="E11235" s="8">
        <f t="shared" si="1"/>
        <v>0.1250964203</v>
      </c>
      <c r="F11235" s="8"/>
    </row>
    <row r="11236">
      <c r="A11236" s="10">
        <v>44860.083333333336</v>
      </c>
      <c r="B11236" s="11">
        <v>409.3</v>
      </c>
      <c r="C11236" s="11">
        <v>364.64804</v>
      </c>
      <c r="D11236" s="11">
        <v>0.122452214469602</v>
      </c>
      <c r="E11236" s="8">
        <f t="shared" si="1"/>
        <v>0.1209451416</v>
      </c>
      <c r="F11236" s="8"/>
    </row>
    <row r="11237">
      <c r="A11237" s="10">
        <v>44860.125</v>
      </c>
      <c r="B11237" s="11">
        <v>401.68</v>
      </c>
      <c r="C11237" s="11">
        <v>354.72428</v>
      </c>
      <c r="D11237" s="11">
        <v>0.132372444310832</v>
      </c>
      <c r="E11237" s="8">
        <f t="shared" si="1"/>
        <v>0.1164137452</v>
      </c>
      <c r="F11237" s="8"/>
    </row>
    <row r="11238">
      <c r="A11238" s="10">
        <v>44860.166666666664</v>
      </c>
      <c r="B11238" s="11">
        <v>386.47</v>
      </c>
      <c r="C11238" s="11">
        <v>343.16926</v>
      </c>
      <c r="D11238" s="11">
        <v>0.126178959036132</v>
      </c>
      <c r="E11238" s="8">
        <f t="shared" si="1"/>
        <v>0.112604974</v>
      </c>
      <c r="F11238" s="8"/>
    </row>
    <row r="11239">
      <c r="A11239" s="10">
        <v>44860.208333333336</v>
      </c>
      <c r="B11239" s="11">
        <v>366.69</v>
      </c>
      <c r="C11239" s="11">
        <v>332.7624</v>
      </c>
      <c r="D11239" s="11">
        <v>0.101957432690712</v>
      </c>
      <c r="E11239" s="8">
        <f t="shared" si="1"/>
        <v>0.1107706002</v>
      </c>
      <c r="F11239" s="8"/>
    </row>
    <row r="11240">
      <c r="A11240" s="10">
        <v>44860.25</v>
      </c>
      <c r="B11240" s="11">
        <v>351.05</v>
      </c>
      <c r="C11240" s="11">
        <v>324.5551</v>
      </c>
      <c r="D11240" s="11">
        <v>0.0816345206099057</v>
      </c>
      <c r="E11240" s="8">
        <f t="shared" si="1"/>
        <v>0.1103878642</v>
      </c>
      <c r="F11240" s="8"/>
    </row>
    <row r="11241">
      <c r="A11241" s="10">
        <v>44860.291666666664</v>
      </c>
      <c r="B11241" s="11">
        <v>334.51</v>
      </c>
      <c r="C11241" s="11">
        <v>317.86205</v>
      </c>
      <c r="D11241" s="11">
        <v>0.0523747644615014</v>
      </c>
      <c r="E11241" s="8">
        <f t="shared" si="1"/>
        <v>0.1092048537</v>
      </c>
      <c r="F11241" s="8"/>
    </row>
    <row r="11242">
      <c r="A11242" s="10">
        <v>44860.333333333336</v>
      </c>
      <c r="B11242" s="11">
        <v>315.15</v>
      </c>
      <c r="C11242" s="11">
        <v>313.69709</v>
      </c>
      <c r="D11242" s="11">
        <v>0.00463156990075991</v>
      </c>
      <c r="E11242" s="8">
        <f t="shared" si="1"/>
        <v>0.1063703624</v>
      </c>
      <c r="F11242" s="8"/>
    </row>
    <row r="11243">
      <c r="A11243" s="10">
        <v>44860.375</v>
      </c>
      <c r="B11243" s="11">
        <v>308.45</v>
      </c>
      <c r="C11243" s="11">
        <v>313.6109</v>
      </c>
      <c r="D11243" s="11">
        <v>0.0164563795454814</v>
      </c>
      <c r="E11243" s="8">
        <f t="shared" si="1"/>
        <v>0.1066414053</v>
      </c>
      <c r="F11243" s="8"/>
    </row>
    <row r="11244">
      <c r="A11244" s="10">
        <v>44860.416666666664</v>
      </c>
      <c r="B11244" s="11">
        <v>313.75</v>
      </c>
      <c r="C11244" s="11">
        <v>317.74289</v>
      </c>
      <c r="D11244" s="11">
        <v>0.012566418087278</v>
      </c>
      <c r="E11244" s="8">
        <f t="shared" si="1"/>
        <v>0.1042263694</v>
      </c>
      <c r="F11244" s="8"/>
    </row>
    <row r="11245">
      <c r="A11245" s="10">
        <v>44860.458333333336</v>
      </c>
      <c r="B11245" s="11">
        <v>319.01</v>
      </c>
      <c r="C11245" s="11">
        <v>324.76327</v>
      </c>
      <c r="D11245" s="11">
        <v>0.0177152730356483</v>
      </c>
      <c r="E11245" s="8">
        <f t="shared" si="1"/>
        <v>0.1007648835</v>
      </c>
      <c r="F11245" s="8"/>
    </row>
    <row r="11246">
      <c r="A11246" s="10">
        <v>44860.5</v>
      </c>
      <c r="B11246" s="11">
        <v>319.45</v>
      </c>
      <c r="C11246" s="11">
        <v>330.4931</v>
      </c>
      <c r="D11246" s="11">
        <v>0.0334140107614955</v>
      </c>
      <c r="E11246" s="8">
        <f t="shared" si="1"/>
        <v>0.09872724733</v>
      </c>
      <c r="F11246" s="8"/>
    </row>
    <row r="11247">
      <c r="A11247" s="10">
        <v>44860.541666666664</v>
      </c>
      <c r="B11247" s="11">
        <v>318.03</v>
      </c>
      <c r="C11247" s="11">
        <v>331.4693</v>
      </c>
      <c r="D11247" s="11">
        <v>0.0405446296233165</v>
      </c>
      <c r="E11247" s="8">
        <f t="shared" si="1"/>
        <v>0.09989191901</v>
      </c>
      <c r="F11247" s="8"/>
    </row>
    <row r="11248">
      <c r="A11248" s="10">
        <v>44860.583333333336</v>
      </c>
      <c r="B11248" s="11">
        <v>292.75</v>
      </c>
      <c r="C11248" s="11">
        <v>327.15594</v>
      </c>
      <c r="D11248" s="11">
        <v>0.105166789880079</v>
      </c>
      <c r="E11248" s="8">
        <f t="shared" si="1"/>
        <v>0.1012024846</v>
      </c>
      <c r="F11248" s="8"/>
    </row>
    <row r="11249">
      <c r="A11249" s="10">
        <v>44860.625</v>
      </c>
      <c r="B11249" s="11">
        <v>254.18</v>
      </c>
      <c r="C11249" s="11">
        <v>321.65077</v>
      </c>
      <c r="D11249" s="11">
        <v>0.209764055593586</v>
      </c>
      <c r="E11249" s="8">
        <f t="shared" si="1"/>
        <v>0.1096339239</v>
      </c>
      <c r="F11249" s="8"/>
    </row>
    <row r="11250">
      <c r="A11250" s="10">
        <v>44860.666666666664</v>
      </c>
      <c r="B11250" s="11">
        <v>248.74</v>
      </c>
      <c r="C11250" s="11">
        <v>316.70951</v>
      </c>
      <c r="D11250" s="11">
        <v>0.214611522085333</v>
      </c>
      <c r="E11250" s="8">
        <f t="shared" si="1"/>
        <v>0.1171452578</v>
      </c>
      <c r="F11250" s="8"/>
    </row>
    <row r="11251">
      <c r="A11251" s="10">
        <v>44860.708333333336</v>
      </c>
      <c r="B11251" s="11">
        <v>218.91</v>
      </c>
      <c r="C11251" s="11">
        <v>313.94045</v>
      </c>
      <c r="D11251" s="11">
        <v>0.302702152589766</v>
      </c>
      <c r="E11251" s="8">
        <f t="shared" si="1"/>
        <v>0.1284440553</v>
      </c>
      <c r="F11251" s="8"/>
    </row>
    <row r="11252">
      <c r="A11252" s="10">
        <v>44860.75</v>
      </c>
      <c r="B11252" s="11">
        <v>204.7</v>
      </c>
      <c r="C11252" s="11">
        <v>311.89395</v>
      </c>
      <c r="D11252" s="11">
        <v>0.343687173156132</v>
      </c>
      <c r="E11252" s="8">
        <f t="shared" si="1"/>
        <v>0.1414450337</v>
      </c>
      <c r="F11252" s="8"/>
    </row>
    <row r="11253">
      <c r="A11253" s="10">
        <v>44860.791666666664</v>
      </c>
      <c r="B11253" s="11">
        <v>199.95</v>
      </c>
      <c r="C11253" s="11">
        <v>309.96291</v>
      </c>
      <c r="D11253" s="11">
        <v>0.35492281963671</v>
      </c>
      <c r="E11253" s="8">
        <f t="shared" si="1"/>
        <v>0.1513463271</v>
      </c>
      <c r="F11253" s="8"/>
    </row>
    <row r="11254">
      <c r="A11254" s="10">
        <v>44860.833333333336</v>
      </c>
      <c r="B11254" s="11">
        <v>205.56</v>
      </c>
      <c r="C11254" s="11">
        <v>309.49226</v>
      </c>
      <c r="D11254" s="11">
        <v>0.335815377095375</v>
      </c>
      <c r="E11254" s="8">
        <f t="shared" si="1"/>
        <v>0.1554808451</v>
      </c>
      <c r="F11254" s="8"/>
    </row>
    <row r="11255">
      <c r="A11255" s="10">
        <v>44860.875</v>
      </c>
      <c r="B11255" s="11">
        <v>209.12</v>
      </c>
      <c r="C11255" s="11">
        <v>312.36613</v>
      </c>
      <c r="D11255" s="11">
        <v>0.33052920942485</v>
      </c>
      <c r="E11255" s="8">
        <f t="shared" si="1"/>
        <v>0.1565217022</v>
      </c>
      <c r="F11255" s="8"/>
    </row>
    <row r="11256">
      <c r="A11256" s="10">
        <v>44860.916666666664</v>
      </c>
      <c r="B11256" s="11">
        <v>212.26</v>
      </c>
      <c r="C11256" s="11">
        <v>318.50747</v>
      </c>
      <c r="D11256" s="11">
        <v>0.333579209303945</v>
      </c>
      <c r="E11256" s="8">
        <f t="shared" si="1"/>
        <v>0.1577790755</v>
      </c>
      <c r="F11256" s="8"/>
    </row>
    <row r="11257">
      <c r="A11257" s="10">
        <v>44860.958333333336</v>
      </c>
      <c r="B11257" s="11">
        <v>229.91</v>
      </c>
      <c r="C11257" s="11">
        <v>326.22435</v>
      </c>
      <c r="D11257" s="11">
        <v>0.295239610409216</v>
      </c>
      <c r="E11257" s="8">
        <f t="shared" si="1"/>
        <v>0.1585048303</v>
      </c>
      <c r="F11257" s="8"/>
    </row>
    <row r="11258">
      <c r="A11258" s="10">
        <v>44861.0</v>
      </c>
      <c r="B11258" s="11">
        <v>284.04</v>
      </c>
      <c r="C11258" s="11">
        <v>348.52074</v>
      </c>
      <c r="D11258" s="11">
        <v>0.185012633681427</v>
      </c>
      <c r="E11258" s="8">
        <f t="shared" si="1"/>
        <v>0.1619724185</v>
      </c>
      <c r="F11258" s="8"/>
    </row>
    <row r="11259">
      <c r="A11259" s="10">
        <v>44861.041666666664</v>
      </c>
      <c r="B11259" s="11">
        <v>284.79</v>
      </c>
      <c r="C11259" s="11">
        <v>342.52097</v>
      </c>
      <c r="D11259" s="11">
        <v>0.16854725712122</v>
      </c>
      <c r="E11259" s="8">
        <f t="shared" si="1"/>
        <v>0.1634115178</v>
      </c>
      <c r="F11259" s="8"/>
    </row>
    <row r="11260">
      <c r="A11260" s="10">
        <v>44861.083333333336</v>
      </c>
      <c r="B11260" s="11">
        <v>252.55</v>
      </c>
      <c r="C11260" s="11">
        <v>326.81559</v>
      </c>
      <c r="D11260" s="11">
        <v>0.227240046902291</v>
      </c>
      <c r="E11260" s="8">
        <f t="shared" si="1"/>
        <v>0.1677776775</v>
      </c>
      <c r="F11260" s="8"/>
    </row>
    <row r="11261">
      <c r="A11261" s="10">
        <v>44861.125</v>
      </c>
      <c r="B11261" s="11">
        <v>239.83</v>
      </c>
      <c r="C11261" s="11">
        <v>304.46848</v>
      </c>
      <c r="D11261" s="11">
        <v>0.212299414376161</v>
      </c>
      <c r="E11261" s="8">
        <f t="shared" si="1"/>
        <v>0.1711079679</v>
      </c>
      <c r="F11261" s="8"/>
    </row>
    <row r="11262">
      <c r="A11262" s="10">
        <v>44861.166666666664</v>
      </c>
      <c r="B11262" s="11">
        <v>225.72</v>
      </c>
      <c r="C11262" s="11">
        <v>279.44538</v>
      </c>
      <c r="D11262" s="11">
        <v>0.192257177413346</v>
      </c>
      <c r="E11262" s="8">
        <f t="shared" si="1"/>
        <v>0.173861227</v>
      </c>
      <c r="F11262" s="8"/>
    </row>
    <row r="11263">
      <c r="A11263" s="10">
        <v>44861.208333333336</v>
      </c>
      <c r="B11263" s="11">
        <v>210.53</v>
      </c>
      <c r="C11263" s="11">
        <v>255.87772</v>
      </c>
      <c r="D11263" s="11">
        <v>0.177224183488894</v>
      </c>
      <c r="E11263" s="8">
        <f t="shared" si="1"/>
        <v>0.1769973416</v>
      </c>
      <c r="F11263" s="8"/>
    </row>
    <row r="11264">
      <c r="A11264" s="10">
        <v>44861.25</v>
      </c>
      <c r="B11264" s="11">
        <v>194.2</v>
      </c>
      <c r="C11264" s="11">
        <v>236.74737</v>
      </c>
      <c r="D11264" s="11">
        <v>0.179716336447581</v>
      </c>
      <c r="E11264" s="8">
        <f t="shared" si="1"/>
        <v>0.1810840839</v>
      </c>
      <c r="F11264" s="8"/>
    </row>
    <row r="11265">
      <c r="A11265" s="10">
        <v>44861.291666666664</v>
      </c>
      <c r="B11265" s="11">
        <v>176.91</v>
      </c>
      <c r="C11265" s="11">
        <v>223.05665</v>
      </c>
      <c r="D11265" s="11">
        <v>0.206883094496398</v>
      </c>
      <c r="E11265" s="8">
        <f t="shared" si="1"/>
        <v>0.187521931</v>
      </c>
      <c r="F11265" s="8"/>
    </row>
    <row r="11266">
      <c r="A11266" s="10">
        <v>44861.333333333336</v>
      </c>
      <c r="B11266" s="11">
        <v>174.57</v>
      </c>
      <c r="C11266" s="11">
        <v>215.60157</v>
      </c>
      <c r="D11266" s="11">
        <v>0.190312018599864</v>
      </c>
      <c r="E11266" s="8">
        <f t="shared" si="1"/>
        <v>0.1952586164</v>
      </c>
      <c r="F11266" s="8"/>
    </row>
    <row r="11267">
      <c r="A11267" s="10">
        <v>44861.375</v>
      </c>
      <c r="B11267" s="11">
        <v>172.75</v>
      </c>
      <c r="C11267" s="11">
        <v>215.43326</v>
      </c>
      <c r="D11267" s="11">
        <v>0.198127531468446</v>
      </c>
      <c r="E11267" s="8">
        <f t="shared" si="1"/>
        <v>0.2028282477</v>
      </c>
      <c r="F11267" s="8"/>
    </row>
    <row r="11268">
      <c r="A11268" s="10">
        <v>44861.416666666664</v>
      </c>
      <c r="B11268" s="11">
        <v>184.42</v>
      </c>
      <c r="C11268" s="11">
        <v>223.10873</v>
      </c>
      <c r="D11268" s="11">
        <v>0.173407513009464</v>
      </c>
      <c r="E11268" s="8">
        <f t="shared" si="1"/>
        <v>0.20952996</v>
      </c>
      <c r="F11268" s="8"/>
    </row>
    <row r="11269">
      <c r="A11269" s="10">
        <v>44861.458333333336</v>
      </c>
      <c r="B11269" s="11">
        <v>202.54</v>
      </c>
      <c r="C11269" s="11">
        <v>236.1128</v>
      </c>
      <c r="D11269" s="11">
        <v>0.142189665278629</v>
      </c>
      <c r="E11269" s="8">
        <f t="shared" si="1"/>
        <v>0.214716393</v>
      </c>
      <c r="F11269" s="8"/>
    </row>
    <row r="11270">
      <c r="A11270" s="10">
        <v>44861.5</v>
      </c>
      <c r="B11270" s="11">
        <v>230.38</v>
      </c>
      <c r="C11270" s="11">
        <v>248.37357</v>
      </c>
      <c r="D11270" s="11">
        <v>0.0724455907285143</v>
      </c>
      <c r="E11270" s="8">
        <f t="shared" si="1"/>
        <v>0.2163427088</v>
      </c>
      <c r="F11270" s="8"/>
    </row>
    <row r="11271">
      <c r="A11271" s="10">
        <v>44861.541666666664</v>
      </c>
      <c r="B11271" s="11">
        <v>244.38</v>
      </c>
      <c r="C11271" s="11">
        <v>254.87783</v>
      </c>
      <c r="D11271" s="11">
        <v>0.0411876937276184</v>
      </c>
      <c r="E11271" s="8">
        <f t="shared" si="1"/>
        <v>0.2163695032</v>
      </c>
      <c r="F11271" s="8"/>
    </row>
    <row r="11272">
      <c r="A11272" s="10">
        <v>44861.583333333336</v>
      </c>
      <c r="B11272" s="11">
        <v>227.52</v>
      </c>
      <c r="C11272" s="11">
        <v>254.08918</v>
      </c>
      <c r="D11272" s="11">
        <v>0.104566357371061</v>
      </c>
      <c r="E11272" s="8">
        <f t="shared" si="1"/>
        <v>0.2163444851</v>
      </c>
      <c r="F11272" s="8"/>
    </row>
    <row r="11273">
      <c r="A11273" s="10">
        <v>44861.625</v>
      </c>
      <c r="B11273" s="11">
        <v>215.2</v>
      </c>
      <c r="C11273" s="11">
        <v>250.86072</v>
      </c>
      <c r="D11273" s="11">
        <v>0.142153462686386</v>
      </c>
      <c r="E11273" s="8">
        <f t="shared" si="1"/>
        <v>0.2135273771</v>
      </c>
      <c r="F11273" s="8"/>
    </row>
    <row r="11274">
      <c r="A11274" s="10">
        <v>44861.666666666664</v>
      </c>
      <c r="B11274" s="11">
        <v>197.13</v>
      </c>
      <c r="C11274" s="11">
        <v>246.35444</v>
      </c>
      <c r="D11274" s="11">
        <v>0.199811458644707</v>
      </c>
      <c r="E11274" s="8">
        <f t="shared" si="1"/>
        <v>0.2129107078</v>
      </c>
      <c r="F11274" s="8"/>
    </row>
    <row r="11275">
      <c r="A11275" s="10">
        <v>44861.708333333336</v>
      </c>
      <c r="B11275" s="11">
        <v>196.64</v>
      </c>
      <c r="C11275" s="11">
        <v>242.68824</v>
      </c>
      <c r="D11275" s="11">
        <v>0.189742362464699</v>
      </c>
      <c r="E11275" s="8">
        <f t="shared" si="1"/>
        <v>0.2082040499</v>
      </c>
      <c r="F11275" s="8"/>
    </row>
    <row r="11276">
      <c r="A11276" s="10">
        <v>44861.75</v>
      </c>
      <c r="B11276" s="11">
        <v>196.04</v>
      </c>
      <c r="C11276" s="11">
        <v>240.08319</v>
      </c>
      <c r="D11276" s="11">
        <v>0.183449703413221</v>
      </c>
      <c r="E11276" s="8">
        <f t="shared" si="1"/>
        <v>0.2015274886</v>
      </c>
      <c r="F11276" s="8"/>
    </row>
    <row r="11277">
      <c r="A11277" s="10">
        <v>44861.791666666664</v>
      </c>
      <c r="B11277" s="11">
        <v>200.45</v>
      </c>
      <c r="C11277" s="11">
        <v>237.31097</v>
      </c>
      <c r="D11277" s="11">
        <v>0.155327711989041</v>
      </c>
      <c r="E11277" s="8">
        <f t="shared" si="1"/>
        <v>0.1932110258</v>
      </c>
      <c r="F11277" s="8"/>
    </row>
    <row r="11278">
      <c r="A11278" s="10">
        <v>44861.833333333336</v>
      </c>
      <c r="B11278" s="11">
        <v>205.05</v>
      </c>
      <c r="C11278" s="11">
        <v>235.63666</v>
      </c>
      <c r="D11278" s="11">
        <v>0.129804335199794</v>
      </c>
      <c r="E11278" s="8">
        <f t="shared" si="1"/>
        <v>0.1846272324</v>
      </c>
      <c r="F11278" s="8"/>
    </row>
    <row r="11279">
      <c r="A11279" s="10">
        <v>44861.875</v>
      </c>
      <c r="B11279" s="11">
        <v>214.56</v>
      </c>
      <c r="C11279" s="11">
        <v>238.31739</v>
      </c>
      <c r="D11279" s="11">
        <v>0.0996880252842647</v>
      </c>
      <c r="E11279" s="8">
        <f t="shared" si="1"/>
        <v>0.1750088497</v>
      </c>
      <c r="F11279" s="8"/>
    </row>
    <row r="11280">
      <c r="A11280" s="10">
        <v>44861.916666666664</v>
      </c>
      <c r="B11280" s="11">
        <v>228.56</v>
      </c>
      <c r="C11280" s="11">
        <v>246.44993</v>
      </c>
      <c r="D11280" s="11">
        <v>0.0725905257915877</v>
      </c>
      <c r="E11280" s="8">
        <f t="shared" si="1"/>
        <v>0.1641343212</v>
      </c>
      <c r="F11280" s="8"/>
    </row>
    <row r="11281">
      <c r="A11281" s="10">
        <v>44861.958333333336</v>
      </c>
      <c r="B11281" s="11">
        <v>242.82</v>
      </c>
      <c r="C11281" s="11">
        <v>258.62436</v>
      </c>
      <c r="D11281" s="11">
        <v>0.0611093247364634</v>
      </c>
      <c r="E11281" s="8">
        <f t="shared" si="1"/>
        <v>0.1543788927</v>
      </c>
      <c r="F11281" s="8"/>
    </row>
    <row r="11282">
      <c r="A11282" s="10">
        <v>44862.0</v>
      </c>
      <c r="B11282" s="11">
        <v>276.35</v>
      </c>
      <c r="C11282" s="11">
        <v>315.32642</v>
      </c>
      <c r="D11282" s="11">
        <v>0.123606578858821</v>
      </c>
      <c r="E11282" s="8">
        <f t="shared" si="1"/>
        <v>0.1518203071</v>
      </c>
      <c r="F11282" s="8"/>
    </row>
    <row r="11283">
      <c r="A11283" s="10">
        <v>44862.041666666664</v>
      </c>
      <c r="B11283" s="11">
        <v>270.25</v>
      </c>
      <c r="C11283" s="11">
        <v>313.85813</v>
      </c>
      <c r="D11283" s="11">
        <v>0.138942171101318</v>
      </c>
      <c r="E11283" s="8">
        <f t="shared" si="1"/>
        <v>0.1505867618</v>
      </c>
      <c r="F11283" s="8"/>
    </row>
    <row r="11284">
      <c r="A11284" s="10">
        <v>44862.083333333336</v>
      </c>
      <c r="B11284" s="11">
        <v>242.24</v>
      </c>
      <c r="C11284" s="11">
        <v>309.15067</v>
      </c>
      <c r="D11284" s="11">
        <v>0.216433850846902</v>
      </c>
      <c r="E11284" s="8">
        <f t="shared" si="1"/>
        <v>0.1501365036</v>
      </c>
      <c r="F11284" s="8"/>
    </row>
    <row r="11285">
      <c r="A11285" s="10">
        <v>44862.125</v>
      </c>
      <c r="B11285" s="11">
        <v>233.6</v>
      </c>
      <c r="C11285" s="11">
        <v>302.9447</v>
      </c>
      <c r="D11285" s="11">
        <v>0.22890217257473</v>
      </c>
      <c r="E11285" s="8">
        <f t="shared" si="1"/>
        <v>0.1508282852</v>
      </c>
      <c r="F11285" s="8"/>
    </row>
    <row r="11286">
      <c r="A11286" s="10">
        <v>44862.166666666664</v>
      </c>
      <c r="B11286" s="11">
        <v>236.58</v>
      </c>
      <c r="C11286" s="11">
        <v>295.28709</v>
      </c>
      <c r="D11286" s="11">
        <v>0.198813602044031</v>
      </c>
      <c r="E11286" s="8">
        <f t="shared" si="1"/>
        <v>0.1511014696</v>
      </c>
      <c r="F11286" s="8"/>
    </row>
    <row r="11287">
      <c r="A11287" s="10">
        <v>44862.208333333336</v>
      </c>
      <c r="B11287" s="11">
        <v>252.28</v>
      </c>
      <c r="C11287" s="11">
        <v>287.20301</v>
      </c>
      <c r="D11287" s="11">
        <v>0.121596949836981</v>
      </c>
      <c r="E11287" s="8">
        <f t="shared" si="1"/>
        <v>0.1487836682</v>
      </c>
      <c r="F11287" s="8"/>
    </row>
    <row r="11288">
      <c r="A11288" s="10">
        <v>44862.25</v>
      </c>
      <c r="B11288" s="11">
        <v>262.81</v>
      </c>
      <c r="C11288" s="11">
        <v>281.03575</v>
      </c>
      <c r="D11288" s="11">
        <v>0.0648520695320791</v>
      </c>
      <c r="E11288" s="8">
        <f t="shared" si="1"/>
        <v>0.1439976571</v>
      </c>
      <c r="F11288" s="8"/>
    </row>
    <row r="11289">
      <c r="A11289" s="10">
        <v>44862.291666666664</v>
      </c>
      <c r="B11289" s="11">
        <v>261.3</v>
      </c>
      <c r="C11289" s="11">
        <v>277.38876</v>
      </c>
      <c r="D11289" s="11">
        <v>0.0580007639819291</v>
      </c>
      <c r="E11289" s="8">
        <f t="shared" si="1"/>
        <v>0.1377942266</v>
      </c>
      <c r="F11289" s="8"/>
    </row>
    <row r="11290">
      <c r="A11290" s="10">
        <v>44862.333333333336</v>
      </c>
      <c r="B11290" s="11">
        <v>260.22</v>
      </c>
      <c r="C11290" s="11">
        <v>275.41337</v>
      </c>
      <c r="D11290" s="11">
        <v>0.0551656951149465</v>
      </c>
      <c r="E11290" s="8">
        <f t="shared" si="1"/>
        <v>0.1321631298</v>
      </c>
      <c r="F11290" s="8"/>
    </row>
    <row r="11291">
      <c r="A11291" s="10">
        <v>44862.375</v>
      </c>
      <c r="B11291" s="11">
        <v>281.25</v>
      </c>
      <c r="C11291" s="11">
        <v>275.15946</v>
      </c>
      <c r="D11291" s="11">
        <v>0.0221345833430548</v>
      </c>
      <c r="E11291" s="8">
        <f t="shared" si="1"/>
        <v>0.1248300903</v>
      </c>
      <c r="F11291" s="8"/>
    </row>
    <row r="11292">
      <c r="A11292" s="10">
        <v>44862.416666666664</v>
      </c>
      <c r="B11292" s="11">
        <v>258.51</v>
      </c>
      <c r="C11292" s="11">
        <v>276.94579</v>
      </c>
      <c r="D11292" s="11">
        <v>0.0665682262221787</v>
      </c>
      <c r="E11292" s="8">
        <f t="shared" si="1"/>
        <v>0.1203784534</v>
      </c>
      <c r="F11292" s="8"/>
    </row>
    <row r="11293">
      <c r="A11293" s="10">
        <v>44862.458333333336</v>
      </c>
      <c r="B11293" s="11">
        <v>251.49</v>
      </c>
      <c r="C11293" s="11">
        <v>281.22099</v>
      </c>
      <c r="D11293" s="11">
        <v>0.105721091444845</v>
      </c>
      <c r="E11293" s="8">
        <f t="shared" si="1"/>
        <v>0.1188589295</v>
      </c>
      <c r="F11293" s="8"/>
    </row>
    <row r="11294">
      <c r="A11294" s="10">
        <v>44862.5</v>
      </c>
      <c r="B11294" s="11">
        <v>258.1</v>
      </c>
      <c r="C11294" s="11">
        <v>285.70101</v>
      </c>
      <c r="D11294" s="11">
        <v>0.09660802389183</v>
      </c>
      <c r="E11294" s="8">
        <f t="shared" si="1"/>
        <v>0.1198656975</v>
      </c>
      <c r="F11294" s="8"/>
    </row>
    <row r="11295">
      <c r="A11295" s="10">
        <v>44862.541666666664</v>
      </c>
      <c r="B11295" s="11">
        <v>284.99</v>
      </c>
      <c r="C11295" s="11">
        <v>287.92028</v>
      </c>
      <c r="D11295" s="11">
        <v>0.0101774004943312</v>
      </c>
      <c r="E11295" s="8">
        <f t="shared" si="1"/>
        <v>0.118573602</v>
      </c>
      <c r="F11295" s="8"/>
    </row>
    <row r="11296">
      <c r="A11296" s="10">
        <v>44862.583333333336</v>
      </c>
      <c r="B11296" s="11">
        <v>299.78</v>
      </c>
      <c r="C11296" s="11">
        <v>286.15681</v>
      </c>
      <c r="D11296" s="11">
        <v>0.0476074289477855</v>
      </c>
      <c r="E11296" s="8">
        <f t="shared" si="1"/>
        <v>0.1162003133</v>
      </c>
      <c r="F11296" s="8"/>
    </row>
    <row r="11297">
      <c r="A11297" s="10">
        <v>44862.625</v>
      </c>
      <c r="B11297" s="11">
        <v>275.74</v>
      </c>
      <c r="C11297" s="11">
        <v>283.74416</v>
      </c>
      <c r="D11297" s="11">
        <v>0.0282090739770644</v>
      </c>
      <c r="E11297" s="8">
        <f t="shared" si="1"/>
        <v>0.1114526304</v>
      </c>
      <c r="F11297" s="8"/>
    </row>
    <row r="11298">
      <c r="A11298" s="10">
        <v>44862.666666666664</v>
      </c>
      <c r="B11298" s="11">
        <v>266.64</v>
      </c>
      <c r="C11298" s="11">
        <v>279.75508</v>
      </c>
      <c r="D11298" s="11">
        <v>0.0468805785403433</v>
      </c>
      <c r="E11298" s="8">
        <f t="shared" si="1"/>
        <v>0.1050805104</v>
      </c>
      <c r="F11298" s="8"/>
    </row>
    <row r="11299">
      <c r="A11299" s="10">
        <v>44862.708333333336</v>
      </c>
      <c r="B11299" s="11">
        <v>283.71</v>
      </c>
      <c r="C11299" s="11">
        <v>275.36781</v>
      </c>
      <c r="D11299" s="11">
        <v>0.0302947174544474</v>
      </c>
      <c r="E11299" s="8">
        <f t="shared" si="1"/>
        <v>0.09843685853</v>
      </c>
      <c r="F11299" s="8"/>
    </row>
    <row r="11300">
      <c r="A11300" s="10">
        <v>44862.75</v>
      </c>
      <c r="B11300" s="11">
        <v>266.7</v>
      </c>
      <c r="C11300" s="11">
        <v>271.97769</v>
      </c>
      <c r="D11300" s="11">
        <v>0.0194048636856942</v>
      </c>
      <c r="E11300" s="8">
        <f t="shared" si="1"/>
        <v>0.09160165687</v>
      </c>
      <c r="F11300" s="8"/>
    </row>
    <row r="11301">
      <c r="A11301" s="10">
        <v>44862.791666666664</v>
      </c>
      <c r="B11301" s="11">
        <v>244.99</v>
      </c>
      <c r="C11301" s="11">
        <v>269.93581</v>
      </c>
      <c r="D11301" s="11">
        <v>0.092413859428284</v>
      </c>
      <c r="E11301" s="8">
        <f t="shared" si="1"/>
        <v>0.08898024635</v>
      </c>
      <c r="F11301" s="8"/>
    </row>
    <row r="11302">
      <c r="A11302" s="10">
        <v>44862.833333333336</v>
      </c>
      <c r="B11302" s="11">
        <v>214.85</v>
      </c>
      <c r="C11302" s="11">
        <v>269.62471</v>
      </c>
      <c r="D11302" s="11">
        <v>0.203151669592894</v>
      </c>
      <c r="E11302" s="8">
        <f t="shared" si="1"/>
        <v>0.09203638528</v>
      </c>
      <c r="F11302" s="8"/>
    </row>
    <row r="11303">
      <c r="A11303" s="10">
        <v>44862.875</v>
      </c>
      <c r="B11303" s="11">
        <v>199.39</v>
      </c>
      <c r="C11303" s="11">
        <v>272.13411</v>
      </c>
      <c r="D11303" s="11">
        <v>0.267309783400544</v>
      </c>
      <c r="E11303" s="8">
        <f t="shared" si="1"/>
        <v>0.0990206252</v>
      </c>
      <c r="F11303" s="8"/>
    </row>
    <row r="11304">
      <c r="A11304" s="10">
        <v>44862.916666666664</v>
      </c>
      <c r="B11304" s="11">
        <v>204.37</v>
      </c>
      <c r="C11304" s="11">
        <v>276.85198</v>
      </c>
      <c r="D11304" s="11">
        <v>0.261807699551218</v>
      </c>
      <c r="E11304" s="8">
        <f t="shared" si="1"/>
        <v>0.1069046741</v>
      </c>
      <c r="F11304" s="8"/>
    </row>
    <row r="11305">
      <c r="A11305" s="10">
        <v>44862.958333333336</v>
      </c>
      <c r="B11305" s="11">
        <v>216.29</v>
      </c>
      <c r="C11305" s="11">
        <v>282.85549</v>
      </c>
      <c r="D11305" s="11">
        <v>0.235333915562324</v>
      </c>
      <c r="E11305" s="8">
        <f t="shared" si="1"/>
        <v>0.1141640321</v>
      </c>
      <c r="F11305" s="8"/>
    </row>
    <row r="11306">
      <c r="A11306" s="10">
        <v>44863.0</v>
      </c>
      <c r="B11306" s="11">
        <v>240.3</v>
      </c>
      <c r="C11306" s="11">
        <v>328.39801</v>
      </c>
      <c r="D11306" s="11">
        <v>0.268265967872338</v>
      </c>
      <c r="E11306" s="8">
        <f t="shared" si="1"/>
        <v>0.1201915066</v>
      </c>
      <c r="F11306" s="8"/>
    </row>
    <row r="11307">
      <c r="A11307" s="10">
        <v>44863.041666666664</v>
      </c>
      <c r="B11307" s="11">
        <v>277.43</v>
      </c>
      <c r="C11307" s="11">
        <v>334.41725</v>
      </c>
      <c r="D11307" s="11">
        <v>0.170407626998906</v>
      </c>
      <c r="E11307" s="8">
        <f t="shared" si="1"/>
        <v>0.1215025673</v>
      </c>
      <c r="F11307" s="8"/>
    </row>
    <row r="11308">
      <c r="A11308" s="10">
        <v>44863.083333333336</v>
      </c>
      <c r="B11308" s="11">
        <v>289.76</v>
      </c>
      <c r="C11308" s="11">
        <v>336.3145</v>
      </c>
      <c r="D11308" s="11">
        <v>0.138425491615734</v>
      </c>
      <c r="E11308" s="8">
        <f t="shared" si="1"/>
        <v>0.118252219</v>
      </c>
      <c r="F11308" s="8"/>
    </row>
    <row r="11309">
      <c r="A11309" s="10">
        <v>44863.125</v>
      </c>
      <c r="B11309" s="11">
        <v>309.81</v>
      </c>
      <c r="C11309" s="11">
        <v>332.48641</v>
      </c>
      <c r="D11309" s="11">
        <v>0.0682025169088865</v>
      </c>
      <c r="E11309" s="8">
        <f t="shared" si="1"/>
        <v>0.1115564</v>
      </c>
      <c r="F11309" s="8"/>
    </row>
    <row r="11310">
      <c r="A11310" s="10">
        <v>44863.166666666664</v>
      </c>
      <c r="B11310" s="11">
        <v>318.56</v>
      </c>
      <c r="C11310" s="11">
        <v>326.92571</v>
      </c>
      <c r="D11310" s="11">
        <v>0.0255890244912215</v>
      </c>
      <c r="E11310" s="8">
        <f t="shared" si="1"/>
        <v>0.1043387092</v>
      </c>
      <c r="F11310" s="8"/>
    </row>
    <row r="11311">
      <c r="A11311" s="10">
        <v>44863.208333333336</v>
      </c>
      <c r="B11311" s="11">
        <v>323.95</v>
      </c>
      <c r="C11311" s="11">
        <v>322.42339</v>
      </c>
      <c r="D11311" s="11">
        <v>0.00473479917198316</v>
      </c>
      <c r="E11311" s="8">
        <f t="shared" si="1"/>
        <v>0.09946945297</v>
      </c>
      <c r="F11311" s="8"/>
    </row>
    <row r="11312">
      <c r="A11312" s="10">
        <v>44863.25</v>
      </c>
      <c r="B11312" s="11">
        <v>325.25</v>
      </c>
      <c r="C11312" s="11">
        <v>319.71528</v>
      </c>
      <c r="D11312" s="11">
        <v>0.0173114028206596</v>
      </c>
      <c r="E11312" s="8">
        <f t="shared" si="1"/>
        <v>0.09748859185</v>
      </c>
      <c r="F11312" s="8"/>
    </row>
    <row r="11313">
      <c r="A11313" s="10">
        <v>44863.291666666664</v>
      </c>
      <c r="B11313" s="11">
        <v>321.24</v>
      </c>
      <c r="C11313" s="11">
        <v>317.8795</v>
      </c>
      <c r="D11313" s="11">
        <v>0.0105716159739775</v>
      </c>
      <c r="E11313" s="8">
        <f t="shared" si="1"/>
        <v>0.09551237735</v>
      </c>
      <c r="F11313" s="8"/>
    </row>
    <row r="11314">
      <c r="A11314" s="10">
        <v>44863.333333333336</v>
      </c>
      <c r="B11314" s="11">
        <v>314.7</v>
      </c>
      <c r="C11314" s="11">
        <v>317.15208</v>
      </c>
      <c r="D11314" s="11">
        <v>0.00773155894169139</v>
      </c>
      <c r="E11314" s="8">
        <f t="shared" si="1"/>
        <v>0.09353595501</v>
      </c>
      <c r="F11314" s="8"/>
    </row>
    <row r="11315">
      <c r="A11315" s="10">
        <v>44863.375</v>
      </c>
      <c r="B11315" s="11">
        <v>313.45</v>
      </c>
      <c r="C11315" s="11">
        <v>317.83432</v>
      </c>
      <c r="D11315" s="11">
        <v>0.0137943567579486</v>
      </c>
      <c r="E11315" s="8">
        <f t="shared" si="1"/>
        <v>0.09318844557</v>
      </c>
      <c r="F11315" s="8"/>
    </row>
    <row r="11316">
      <c r="A11316" s="10">
        <v>44863.416666666664</v>
      </c>
      <c r="B11316" s="11">
        <v>325.55</v>
      </c>
      <c r="C11316" s="11">
        <v>319.9839</v>
      </c>
      <c r="D11316" s="11">
        <v>0.0173949376828021</v>
      </c>
      <c r="E11316" s="8">
        <f t="shared" si="1"/>
        <v>0.09113955855</v>
      </c>
      <c r="F11316" s="8"/>
    </row>
    <row r="11317">
      <c r="A11317" s="10">
        <v>44863.458333333336</v>
      </c>
      <c r="B11317" s="11">
        <v>329.67</v>
      </c>
      <c r="C11317" s="11">
        <v>323.57605</v>
      </c>
      <c r="D11317" s="11">
        <v>0.0188331305731682</v>
      </c>
      <c r="E11317" s="8">
        <f t="shared" si="1"/>
        <v>0.08751922685</v>
      </c>
      <c r="F11317" s="8"/>
    </row>
    <row r="11318">
      <c r="A11318" s="10">
        <v>44863.5</v>
      </c>
      <c r="B11318" s="11">
        <v>327.16</v>
      </c>
      <c r="C11318" s="11">
        <v>326.34445</v>
      </c>
      <c r="D11318" s="11">
        <v>0.002499046636154</v>
      </c>
      <c r="E11318" s="8">
        <f t="shared" si="1"/>
        <v>0.08359801946</v>
      </c>
      <c r="F11318" s="8"/>
    </row>
    <row r="11319">
      <c r="A11319" s="10">
        <v>44863.541666666664</v>
      </c>
      <c r="B11319" s="11">
        <v>335.46</v>
      </c>
      <c r="C11319" s="11">
        <v>326.85864</v>
      </c>
      <c r="D11319" s="11">
        <v>0.0263152291155589</v>
      </c>
      <c r="E11319" s="8">
        <f t="shared" si="1"/>
        <v>0.08427042899</v>
      </c>
      <c r="F11319" s="8"/>
    </row>
    <row r="11320">
      <c r="A11320" s="10">
        <v>44863.583333333336</v>
      </c>
      <c r="B11320" s="11">
        <v>316.92</v>
      </c>
      <c r="C11320" s="11">
        <v>324.41394</v>
      </c>
      <c r="D11320" s="11">
        <v>0.0230999321422501</v>
      </c>
      <c r="E11320" s="8">
        <f t="shared" si="1"/>
        <v>0.08324928329</v>
      </c>
      <c r="F11320" s="8"/>
    </row>
    <row r="11321">
      <c r="A11321" s="10">
        <v>44863.625</v>
      </c>
      <c r="B11321" s="11">
        <v>309.5</v>
      </c>
      <c r="C11321" s="11">
        <v>321.7992</v>
      </c>
      <c r="D11321" s="11">
        <v>0.0382201074458854</v>
      </c>
      <c r="E11321" s="8">
        <f t="shared" si="1"/>
        <v>0.08366640968</v>
      </c>
      <c r="F11321" s="8"/>
    </row>
    <row r="11322">
      <c r="A11322" s="10">
        <v>44863.666666666664</v>
      </c>
      <c r="B11322" s="11">
        <v>282.74</v>
      </c>
      <c r="C11322" s="11">
        <v>320.14461</v>
      </c>
      <c r="D11322" s="11">
        <v>0.116836607057042</v>
      </c>
      <c r="E11322" s="8">
        <f t="shared" si="1"/>
        <v>0.0865812442</v>
      </c>
      <c r="F11322" s="8"/>
    </row>
    <row r="11323">
      <c r="A11323" s="10">
        <v>44863.708333333336</v>
      </c>
      <c r="B11323" s="11">
        <v>273.4</v>
      </c>
      <c r="C11323" s="11">
        <v>320.85487</v>
      </c>
      <c r="D11323" s="11">
        <v>0.147901354902295</v>
      </c>
      <c r="E11323" s="8">
        <f t="shared" si="1"/>
        <v>0.09148152076</v>
      </c>
      <c r="F11323" s="8"/>
    </row>
    <row r="11324">
      <c r="A11324" s="10">
        <v>44863.75</v>
      </c>
      <c r="B11324" s="11">
        <v>262.03</v>
      </c>
      <c r="C11324" s="11">
        <v>322.26431</v>
      </c>
      <c r="D11324" s="11">
        <v>0.186909651894123</v>
      </c>
      <c r="E11324" s="8">
        <f t="shared" si="1"/>
        <v>0.09846088694</v>
      </c>
      <c r="F11324" s="8"/>
    </row>
    <row r="11325">
      <c r="A11325" s="10">
        <v>44863.791666666664</v>
      </c>
      <c r="B11325" s="11">
        <v>263.46</v>
      </c>
      <c r="C11325" s="11">
        <v>324.31878</v>
      </c>
      <c r="D11325" s="11">
        <v>0.187651112895775</v>
      </c>
      <c r="E11325" s="8">
        <f t="shared" si="1"/>
        <v>0.1024291058</v>
      </c>
      <c r="F11325" s="8"/>
    </row>
    <row r="11326">
      <c r="A11326" s="10">
        <v>44863.833333333336</v>
      </c>
      <c r="B11326" s="11">
        <v>271.23</v>
      </c>
      <c r="C11326" s="11">
        <v>326.75259</v>
      </c>
      <c r="D11326" s="11">
        <v>0.169922417447402</v>
      </c>
      <c r="E11326" s="8">
        <f t="shared" si="1"/>
        <v>0.1010445537</v>
      </c>
      <c r="F11326" s="8"/>
    </row>
    <row r="11327">
      <c r="A11327" s="10">
        <v>44863.875</v>
      </c>
      <c r="B11327" s="11">
        <v>278.42</v>
      </c>
      <c r="C11327" s="11">
        <v>330.4235</v>
      </c>
      <c r="D11327" s="11">
        <v>0.157384387006372</v>
      </c>
      <c r="E11327" s="8">
        <f t="shared" si="1"/>
        <v>0.09646432881</v>
      </c>
      <c r="F11327" s="8"/>
    </row>
    <row r="11328">
      <c r="A11328" s="10">
        <v>44863.916666666664</v>
      </c>
      <c r="B11328" s="11">
        <v>292.62</v>
      </c>
      <c r="C11328" s="11">
        <v>335.07995</v>
      </c>
      <c r="D11328" s="11">
        <v>0.126715877807669</v>
      </c>
      <c r="E11328" s="8">
        <f t="shared" si="1"/>
        <v>0.09083550291</v>
      </c>
      <c r="F11328" s="8"/>
    </row>
    <row r="11329">
      <c r="A11329" s="10">
        <v>44863.958333333336</v>
      </c>
      <c r="B11329" s="11">
        <v>330.01</v>
      </c>
      <c r="C11329" s="11">
        <v>339.39195</v>
      </c>
      <c r="D11329" s="11">
        <v>0.0276434075705096</v>
      </c>
      <c r="E11329" s="8">
        <f t="shared" si="1"/>
        <v>0.08218173174</v>
      </c>
      <c r="F11329" s="8"/>
    </row>
    <row r="11330">
      <c r="A11330" s="10">
        <v>44861.0</v>
      </c>
      <c r="B11330" s="11">
        <v>284.04</v>
      </c>
      <c r="C11330" s="11">
        <v>286.09048</v>
      </c>
      <c r="D11330" s="11">
        <v>0.00716724303444138</v>
      </c>
      <c r="E11330" s="8">
        <f t="shared" si="1"/>
        <v>0.0713026182</v>
      </c>
      <c r="F11330" s="8"/>
    </row>
    <row r="11331">
      <c r="A11331" s="10">
        <v>44861.041666666664</v>
      </c>
      <c r="B11331" s="11">
        <v>284.79</v>
      </c>
      <c r="C11331" s="11">
        <v>280.78768</v>
      </c>
      <c r="D11331" s="11">
        <v>0.0142539017381389</v>
      </c>
      <c r="E11331" s="8">
        <f t="shared" si="1"/>
        <v>0.06479621298</v>
      </c>
      <c r="F11331" s="8"/>
    </row>
    <row r="11332">
      <c r="A11332" s="10">
        <v>44861.083333333336</v>
      </c>
      <c r="B11332" s="11">
        <v>252.55</v>
      </c>
      <c r="C11332" s="11">
        <v>268.77653</v>
      </c>
      <c r="D11332" s="11">
        <v>0.0603718263644521</v>
      </c>
      <c r="E11332" s="8">
        <f t="shared" si="1"/>
        <v>0.06154397693</v>
      </c>
      <c r="F11332" s="8"/>
    </row>
    <row r="11333">
      <c r="A11333" s="10">
        <v>44861.125</v>
      </c>
      <c r="B11333" s="11">
        <v>239.83</v>
      </c>
      <c r="C11333" s="11">
        <v>251.80856</v>
      </c>
      <c r="D11333" s="11">
        <v>0.0475701064332363</v>
      </c>
      <c r="E11333" s="8">
        <f t="shared" si="1"/>
        <v>0.06068429316</v>
      </c>
      <c r="F11333" s="8"/>
    </row>
    <row r="11334">
      <c r="A11334" s="10">
        <v>44861.166666666664</v>
      </c>
      <c r="B11334" s="11">
        <v>225.72</v>
      </c>
      <c r="C11334" s="11">
        <v>231.26091</v>
      </c>
      <c r="D11334" s="11">
        <v>0.0239595615186327</v>
      </c>
      <c r="E11334" s="8">
        <f t="shared" si="1"/>
        <v>0.06061639887</v>
      </c>
      <c r="F11334" s="8"/>
    </row>
    <row r="11335">
      <c r="A11335" s="10">
        <v>44861.208333333336</v>
      </c>
      <c r="B11335" s="11">
        <v>210.53</v>
      </c>
      <c r="C11335" s="11">
        <v>211.72984</v>
      </c>
      <c r="D11335" s="11">
        <v>0.00566684412551388</v>
      </c>
      <c r="E11335" s="8">
        <f t="shared" si="1"/>
        <v>0.06065523408</v>
      </c>
      <c r="F11335" s="8"/>
    </row>
    <row r="11336">
      <c r="A11336" s="10">
        <v>44861.25</v>
      </c>
      <c r="B11336" s="11">
        <v>194.2</v>
      </c>
      <c r="C11336" s="11">
        <v>197.2536</v>
      </c>
      <c r="D11336" s="11">
        <v>0.0154805793151558</v>
      </c>
      <c r="E11336" s="8">
        <f t="shared" si="1"/>
        <v>0.06057894977</v>
      </c>
      <c r="F11336" s="8"/>
    </row>
    <row r="11337">
      <c r="A11337" s="10">
        <v>44861.291666666664</v>
      </c>
      <c r="B11337" s="11">
        <v>176.91</v>
      </c>
      <c r="C11337" s="11">
        <v>189.40725</v>
      </c>
      <c r="D11337" s="11">
        <v>0.0659808428663634</v>
      </c>
      <c r="E11337" s="8">
        <f t="shared" si="1"/>
        <v>0.06288766755</v>
      </c>
      <c r="F11337" s="8"/>
    </row>
    <row r="11338">
      <c r="A11338" s="10">
        <v>44861.333333333336</v>
      </c>
      <c r="B11338" s="11">
        <v>174.57</v>
      </c>
      <c r="C11338" s="11">
        <v>187.67929</v>
      </c>
      <c r="D11338" s="11">
        <v>0.0698494223843238</v>
      </c>
      <c r="E11338" s="8">
        <f t="shared" si="1"/>
        <v>0.06547591186</v>
      </c>
      <c r="F11338" s="8"/>
    </row>
    <row r="11339">
      <c r="A11339" s="10">
        <v>44861.375</v>
      </c>
      <c r="B11339" s="11">
        <v>172.75</v>
      </c>
      <c r="C11339" s="11">
        <v>190.69972</v>
      </c>
      <c r="D11339" s="11">
        <v>0.0941255708188769</v>
      </c>
      <c r="E11339" s="8">
        <f t="shared" si="1"/>
        <v>0.06882304578</v>
      </c>
      <c r="F11339" s="8"/>
    </row>
    <row r="11340">
      <c r="A11340" s="10">
        <v>44861.416666666664</v>
      </c>
      <c r="B11340" s="11">
        <v>184.42</v>
      </c>
      <c r="C11340" s="11">
        <v>197.6928</v>
      </c>
      <c r="D11340" s="11">
        <v>0.0671385098496253</v>
      </c>
      <c r="E11340" s="8">
        <f t="shared" si="1"/>
        <v>0.07089569462</v>
      </c>
      <c r="F11340" s="8"/>
    </row>
    <row r="11341">
      <c r="A11341" s="10">
        <v>44861.458333333336</v>
      </c>
      <c r="B11341" s="11">
        <v>202.54</v>
      </c>
      <c r="C11341" s="11">
        <v>206.4811</v>
      </c>
      <c r="D11341" s="11">
        <v>0.0190869769678677</v>
      </c>
      <c r="E11341" s="8">
        <f t="shared" si="1"/>
        <v>0.07090627156</v>
      </c>
      <c r="F11341" s="8"/>
    </row>
    <row r="11342">
      <c r="A11342" s="10">
        <v>44861.5</v>
      </c>
      <c r="B11342" s="11">
        <v>230.38</v>
      </c>
      <c r="C11342" s="11">
        <v>214.1723</v>
      </c>
      <c r="D11342" s="11">
        <v>0.0756759861102485</v>
      </c>
      <c r="E11342" s="8">
        <f t="shared" si="1"/>
        <v>0.0739553107</v>
      </c>
      <c r="F11342" s="8"/>
    </row>
    <row r="11343">
      <c r="A11343" s="10">
        <v>44861.541666666664</v>
      </c>
      <c r="B11343" s="11">
        <v>244.38</v>
      </c>
      <c r="C11343" s="11">
        <v>217.83395</v>
      </c>
      <c r="D11343" s="11">
        <v>0.121863694800557</v>
      </c>
      <c r="E11343" s="8">
        <f t="shared" si="1"/>
        <v>0.07793649677</v>
      </c>
      <c r="F11343" s="8"/>
    </row>
    <row r="11344">
      <c r="A11344" s="10">
        <v>44861.583333333336</v>
      </c>
      <c r="B11344" s="11">
        <v>227.52</v>
      </c>
      <c r="C11344" s="11">
        <v>216.64615</v>
      </c>
      <c r="D11344" s="11">
        <v>0.0501917527728972</v>
      </c>
      <c r="E11344" s="8">
        <f t="shared" si="1"/>
        <v>0.07906532263</v>
      </c>
      <c r="F11344" s="8"/>
    </row>
    <row r="11345">
      <c r="A11345" s="10">
        <v>44861.625</v>
      </c>
      <c r="B11345" s="11">
        <v>215.2</v>
      </c>
      <c r="C11345" s="11">
        <v>214.07692</v>
      </c>
      <c r="D11345" s="11">
        <v>0.0052461517103291</v>
      </c>
      <c r="E11345" s="8">
        <f t="shared" si="1"/>
        <v>0.07769140781</v>
      </c>
      <c r="F11345" s="8"/>
    </row>
    <row r="11346">
      <c r="A11346" s="10">
        <v>44861.666666666664</v>
      </c>
      <c r="B11346" s="11">
        <v>197.13</v>
      </c>
      <c r="C11346" s="11">
        <v>210.06394</v>
      </c>
      <c r="D11346" s="11">
        <v>0.0615714434376504</v>
      </c>
      <c r="E11346" s="8">
        <f t="shared" si="1"/>
        <v>0.07538869266</v>
      </c>
      <c r="F11346" s="8"/>
    </row>
    <row r="11347">
      <c r="A11347" s="10">
        <v>44861.708333333336</v>
      </c>
      <c r="B11347" s="11">
        <v>196.64</v>
      </c>
      <c r="C11347" s="11">
        <v>207.00544</v>
      </c>
      <c r="D11347" s="11">
        <v>0.0500732734366788</v>
      </c>
      <c r="E11347" s="8">
        <f t="shared" si="1"/>
        <v>0.0713125226</v>
      </c>
      <c r="F11347" s="8"/>
    </row>
    <row r="11348">
      <c r="A11348" s="10">
        <v>44861.75</v>
      </c>
      <c r="B11348" s="11">
        <v>196.04</v>
      </c>
      <c r="C11348" s="11">
        <v>206.29468</v>
      </c>
      <c r="D11348" s="11">
        <v>0.04970889215369</v>
      </c>
      <c r="E11348" s="8">
        <f t="shared" si="1"/>
        <v>0.06559582427</v>
      </c>
      <c r="F11348" s="8"/>
    </row>
    <row r="11349">
      <c r="A11349" s="10">
        <v>44861.791666666664</v>
      </c>
      <c r="B11349" s="11">
        <v>200.45</v>
      </c>
      <c r="C11349" s="11">
        <v>206.69511</v>
      </c>
      <c r="D11349" s="11">
        <v>0.0302141158540229</v>
      </c>
      <c r="E11349" s="8">
        <f t="shared" si="1"/>
        <v>0.0590359494</v>
      </c>
      <c r="F11349" s="8"/>
    </row>
    <row r="11350">
      <c r="A11350" s="10">
        <v>44861.833333333336</v>
      </c>
      <c r="B11350" s="11">
        <v>205.05</v>
      </c>
      <c r="C11350" s="11">
        <v>207.87281</v>
      </c>
      <c r="D11350" s="11">
        <v>0.0135795056602158</v>
      </c>
      <c r="E11350" s="8">
        <f t="shared" si="1"/>
        <v>0.05252166141</v>
      </c>
      <c r="F11350" s="8"/>
    </row>
    <row r="11351">
      <c r="A11351" s="10">
        <v>44861.875</v>
      </c>
      <c r="B11351" s="11">
        <v>214.56</v>
      </c>
      <c r="C11351" s="11">
        <v>210.22677</v>
      </c>
      <c r="D11351" s="11">
        <v>0.0206121703720226</v>
      </c>
      <c r="E11351" s="8">
        <f t="shared" si="1"/>
        <v>0.04682281905</v>
      </c>
      <c r="F11351" s="8"/>
    </row>
    <row r="11352">
      <c r="A11352" s="10">
        <v>44861.916666666664</v>
      </c>
      <c r="B11352" s="11">
        <v>228.56</v>
      </c>
      <c r="C11352" s="11">
        <v>213.67304</v>
      </c>
      <c r="D11352" s="11">
        <v>0.0696716815560822</v>
      </c>
      <c r="E11352" s="8">
        <f t="shared" si="1"/>
        <v>0.04444597754</v>
      </c>
      <c r="F11352" s="8"/>
    </row>
    <row r="11353">
      <c r="A11353" s="10">
        <v>44861.958333333336</v>
      </c>
      <c r="B11353" s="11">
        <v>242.82</v>
      </c>
      <c r="C11353" s="11">
        <v>218.97646</v>
      </c>
      <c r="D11353" s="11">
        <v>0.108886315908111</v>
      </c>
      <c r="E11353" s="8">
        <f t="shared" si="1"/>
        <v>0.04783109872</v>
      </c>
      <c r="F11353" s="8"/>
    </row>
    <row r="11354">
      <c r="A11354" s="10">
        <v>44862.0</v>
      </c>
      <c r="B11354" s="11">
        <v>276.35</v>
      </c>
      <c r="C11354" s="11">
        <v>281.4297</v>
      </c>
      <c r="D11354" s="11">
        <v>0.0180496230497349</v>
      </c>
      <c r="E11354" s="8">
        <f t="shared" si="1"/>
        <v>0.04828453122</v>
      </c>
      <c r="F11354" s="8"/>
    </row>
    <row r="11355">
      <c r="A11355" s="10">
        <v>44862.041666666664</v>
      </c>
      <c r="B11355" s="11">
        <v>270.25</v>
      </c>
      <c r="C11355" s="11">
        <v>279.93723</v>
      </c>
      <c r="D11355" s="11">
        <v>0.0346050077011907</v>
      </c>
      <c r="E11355" s="8">
        <f t="shared" si="1"/>
        <v>0.04913249397</v>
      </c>
      <c r="F11355" s="8"/>
    </row>
    <row r="11356">
      <c r="A11356" s="10">
        <v>44862.083333333336</v>
      </c>
      <c r="B11356" s="11">
        <v>242.24</v>
      </c>
      <c r="C11356" s="11">
        <v>274.58802</v>
      </c>
      <c r="D11356" s="11">
        <v>0.117805649350616</v>
      </c>
      <c r="E11356" s="8">
        <f t="shared" si="1"/>
        <v>0.05152556992</v>
      </c>
      <c r="F11356" s="8"/>
    </row>
    <row r="11357">
      <c r="A11357" s="10">
        <v>44862.125</v>
      </c>
      <c r="B11357" s="11">
        <v>233.6</v>
      </c>
      <c r="C11357" s="11">
        <v>267.42518</v>
      </c>
      <c r="D11357" s="11">
        <v>0.126484648902545</v>
      </c>
      <c r="E11357" s="8">
        <f t="shared" si="1"/>
        <v>0.05481367586</v>
      </c>
      <c r="F11357" s="8"/>
    </row>
    <row r="11358">
      <c r="A11358" s="10">
        <v>44862.166666666664</v>
      </c>
      <c r="B11358" s="11">
        <v>236.58</v>
      </c>
      <c r="C11358" s="11">
        <v>258.37234</v>
      </c>
      <c r="D11358" s="11">
        <v>0.0843447096542919</v>
      </c>
      <c r="E11358" s="8">
        <f t="shared" si="1"/>
        <v>0.0573297237</v>
      </c>
      <c r="F11358" s="8"/>
    </row>
    <row r="11359">
      <c r="A11359" s="10">
        <v>44862.208333333336</v>
      </c>
      <c r="B11359" s="11">
        <v>252.28</v>
      </c>
      <c r="C11359" s="11">
        <v>250.00427</v>
      </c>
      <c r="D11359" s="11">
        <v>0.00910276452478195</v>
      </c>
      <c r="E11359" s="8">
        <f t="shared" si="1"/>
        <v>0.05747288705</v>
      </c>
      <c r="F11359" s="8"/>
    </row>
    <row r="11360">
      <c r="A11360" s="10">
        <v>44862.25</v>
      </c>
      <c r="B11360" s="11">
        <v>262.81</v>
      </c>
      <c r="C11360" s="11">
        <v>245.35071</v>
      </c>
      <c r="D11360" s="11">
        <v>0.0711605440228805</v>
      </c>
      <c r="E11360" s="8">
        <f t="shared" si="1"/>
        <v>0.05979288558</v>
      </c>
      <c r="F11360" s="8"/>
    </row>
    <row r="11361">
      <c r="A11361" s="10">
        <v>44862.291666666664</v>
      </c>
      <c r="B11361" s="11">
        <v>261.3</v>
      </c>
      <c r="C11361" s="11">
        <v>244.8494</v>
      </c>
      <c r="D11361" s="11">
        <v>0.067186605317391</v>
      </c>
      <c r="E11361" s="8">
        <f t="shared" si="1"/>
        <v>0.05984312568</v>
      </c>
      <c r="F11361" s="8"/>
    </row>
    <row r="11362">
      <c r="A11362" s="10">
        <v>44862.333333333336</v>
      </c>
      <c r="B11362" s="11">
        <v>260.22</v>
      </c>
      <c r="C11362" s="11">
        <v>246.78988</v>
      </c>
      <c r="D11362" s="11">
        <v>0.0544192492820208</v>
      </c>
      <c r="E11362" s="8">
        <f t="shared" si="1"/>
        <v>0.0592002018</v>
      </c>
      <c r="F11362" s="8"/>
    </row>
    <row r="11363">
      <c r="A11363" s="10">
        <v>44862.375</v>
      </c>
      <c r="B11363" s="11">
        <v>281.25</v>
      </c>
      <c r="C11363" s="11">
        <v>249.99393</v>
      </c>
      <c r="D11363" s="11">
        <v>0.125027315663224</v>
      </c>
      <c r="E11363" s="8">
        <f t="shared" si="1"/>
        <v>0.0604877745</v>
      </c>
      <c r="F11363" s="8"/>
    </row>
    <row r="11364">
      <c r="A11364" s="10">
        <v>44862.416666666664</v>
      </c>
      <c r="B11364" s="11">
        <v>258.51</v>
      </c>
      <c r="C11364" s="11">
        <v>253.93881</v>
      </c>
      <c r="D11364" s="11">
        <v>0.0180011475992976</v>
      </c>
      <c r="E11364" s="8">
        <f t="shared" si="1"/>
        <v>0.05844038441</v>
      </c>
      <c r="F11364" s="8"/>
    </row>
    <row r="11365">
      <c r="A11365" s="10">
        <v>44862.458333333336</v>
      </c>
      <c r="B11365" s="11">
        <v>251.49</v>
      </c>
      <c r="C11365" s="11">
        <v>259.48687</v>
      </c>
      <c r="D11365" s="11">
        <v>0.0308180140289949</v>
      </c>
      <c r="E11365" s="8">
        <f t="shared" si="1"/>
        <v>0.05892917762</v>
      </c>
      <c r="F11365" s="8"/>
    </row>
    <row r="11366">
      <c r="A11366" s="10">
        <v>44862.5</v>
      </c>
      <c r="B11366" s="11">
        <v>258.1</v>
      </c>
      <c r="C11366" s="11">
        <v>265.27846</v>
      </c>
      <c r="D11366" s="11">
        <v>0.0270600937595912</v>
      </c>
      <c r="E11366" s="8">
        <f t="shared" si="1"/>
        <v>0.05690351544</v>
      </c>
      <c r="F11366" s="8"/>
    </row>
    <row r="11367">
      <c r="A11367" s="10">
        <v>44862.541666666664</v>
      </c>
      <c r="B11367" s="11">
        <v>284.99</v>
      </c>
      <c r="C11367" s="11">
        <v>269.15194</v>
      </c>
      <c r="D11367" s="11">
        <v>0.0588443092775031</v>
      </c>
      <c r="E11367" s="8">
        <f t="shared" si="1"/>
        <v>0.05427770771</v>
      </c>
      <c r="F11367" s="8"/>
    </row>
    <row r="11368">
      <c r="A11368" s="10">
        <v>44862.583333333336</v>
      </c>
      <c r="B11368" s="11">
        <v>299.78</v>
      </c>
      <c r="C11368" s="11">
        <v>270.24075</v>
      </c>
      <c r="D11368" s="11">
        <v>0.109307164074996</v>
      </c>
      <c r="E11368" s="8">
        <f t="shared" si="1"/>
        <v>0.05674084985</v>
      </c>
      <c r="F11368" s="8"/>
    </row>
    <row r="11369">
      <c r="A11369" s="10">
        <v>44862.625</v>
      </c>
      <c r="B11369" s="11">
        <v>275.74</v>
      </c>
      <c r="C11369" s="11">
        <v>270.66711</v>
      </c>
      <c r="D11369" s="11">
        <v>0.0187421737351096</v>
      </c>
      <c r="E11369" s="8">
        <f t="shared" si="1"/>
        <v>0.0573031841</v>
      </c>
      <c r="F11369" s="8"/>
    </row>
    <row r="11370">
      <c r="A11370" s="10">
        <v>44862.666666666664</v>
      </c>
      <c r="B11370" s="11">
        <v>266.64</v>
      </c>
      <c r="C11370" s="11">
        <v>269.2265</v>
      </c>
      <c r="D11370" s="11">
        <v>0.00960715234198714</v>
      </c>
      <c r="E11370" s="8">
        <f t="shared" si="1"/>
        <v>0.0551380053</v>
      </c>
      <c r="F11370" s="8"/>
    </row>
    <row r="11371">
      <c r="A11371" s="10">
        <v>44862.708333333336</v>
      </c>
      <c r="B11371" s="11">
        <v>283.71</v>
      </c>
      <c r="C11371" s="11">
        <v>266.6928</v>
      </c>
      <c r="D11371" s="11">
        <v>0.0638082467918144</v>
      </c>
      <c r="E11371" s="8">
        <f t="shared" si="1"/>
        <v>0.05571029586</v>
      </c>
      <c r="F11371" s="8"/>
    </row>
    <row r="11372">
      <c r="A11372" s="10">
        <v>44862.75</v>
      </c>
      <c r="B11372" s="11">
        <v>266.7</v>
      </c>
      <c r="C11372" s="11">
        <v>264.03036</v>
      </c>
      <c r="D11372" s="11">
        <v>0.0101111099496285</v>
      </c>
      <c r="E11372" s="8">
        <f t="shared" si="1"/>
        <v>0.05406038827</v>
      </c>
      <c r="F11372" s="8"/>
    </row>
    <row r="11373">
      <c r="A11373" s="10">
        <v>44862.791666666664</v>
      </c>
      <c r="B11373" s="11">
        <v>244.99</v>
      </c>
      <c r="C11373" s="11">
        <v>261.50246</v>
      </c>
      <c r="D11373" s="11">
        <v>0.0631445685061623</v>
      </c>
      <c r="E11373" s="8">
        <f t="shared" si="1"/>
        <v>0.05543249046</v>
      </c>
      <c r="F11373" s="8"/>
    </row>
    <row r="11374">
      <c r="A11374" s="10">
        <v>44862.833333333336</v>
      </c>
      <c r="B11374" s="11">
        <v>214.85</v>
      </c>
      <c r="C11374" s="11">
        <v>260.1968</v>
      </c>
      <c r="D11374" s="11">
        <v>0.174278853544701</v>
      </c>
      <c r="E11374" s="8">
        <f t="shared" si="1"/>
        <v>0.06212829662</v>
      </c>
      <c r="F11374" s="8"/>
    </row>
    <row r="11375">
      <c r="A11375" s="10">
        <v>44862.875</v>
      </c>
      <c r="B11375" s="11">
        <v>199.39</v>
      </c>
      <c r="C11375" s="11">
        <v>261.20267</v>
      </c>
      <c r="D11375" s="11">
        <v>0.236646394158222</v>
      </c>
      <c r="E11375" s="8">
        <f t="shared" si="1"/>
        <v>0.07112972261</v>
      </c>
      <c r="F11375" s="8"/>
    </row>
    <row r="11376">
      <c r="A11376" s="10">
        <v>44862.916666666664</v>
      </c>
      <c r="B11376" s="11">
        <v>204.37</v>
      </c>
      <c r="C11376" s="11">
        <v>264.18575</v>
      </c>
      <c r="D11376" s="11">
        <v>0.226415504999796</v>
      </c>
      <c r="E11376" s="8">
        <f t="shared" si="1"/>
        <v>0.07766071526</v>
      </c>
      <c r="F11376" s="8"/>
    </row>
    <row r="11377">
      <c r="A11377" s="10">
        <v>44862.958333333336</v>
      </c>
      <c r="B11377" s="11">
        <v>216.29</v>
      </c>
      <c r="C11377" s="11">
        <v>269.21468</v>
      </c>
      <c r="D11377" s="11">
        <v>0.196589131023612</v>
      </c>
      <c r="E11377" s="8">
        <f t="shared" si="1"/>
        <v>0.08131499922</v>
      </c>
      <c r="F11377" s="8"/>
    </row>
    <row r="11378">
      <c r="A11378" s="10">
        <v>44863.0</v>
      </c>
      <c r="B11378" s="11">
        <v>240.3</v>
      </c>
      <c r="C11378" s="11">
        <v>321.38345</v>
      </c>
      <c r="D11378" s="11">
        <v>0.252295038839118</v>
      </c>
      <c r="E11378" s="8">
        <f t="shared" si="1"/>
        <v>0.09107522488</v>
      </c>
      <c r="F11378" s="8"/>
    </row>
    <row r="11379">
      <c r="A11379" s="10">
        <v>44863.041666666664</v>
      </c>
      <c r="B11379" s="11">
        <v>277.43</v>
      </c>
      <c r="C11379" s="11">
        <v>328.05407</v>
      </c>
      <c r="D11379" s="11">
        <v>0.154316238173786</v>
      </c>
      <c r="E11379" s="8">
        <f t="shared" si="1"/>
        <v>0.09606319281</v>
      </c>
      <c r="F11379" s="8"/>
    </row>
    <row r="11380">
      <c r="A11380" s="10">
        <v>44863.083333333336</v>
      </c>
      <c r="B11380" s="11">
        <v>289.76</v>
      </c>
      <c r="C11380" s="11">
        <v>330.71101</v>
      </c>
      <c r="D11380" s="11">
        <v>0.1238271746683</v>
      </c>
      <c r="E11380" s="8">
        <f t="shared" si="1"/>
        <v>0.0963140897</v>
      </c>
      <c r="F11380" s="8"/>
    </row>
    <row r="11381">
      <c r="A11381" s="10">
        <v>44863.125</v>
      </c>
      <c r="B11381" s="11">
        <v>309.81</v>
      </c>
      <c r="C11381" s="11">
        <v>327.7632</v>
      </c>
      <c r="D11381" s="11">
        <v>0.0547749106672133</v>
      </c>
      <c r="E11381" s="8">
        <f t="shared" si="1"/>
        <v>0.09332618394</v>
      </c>
      <c r="F11381" s="8"/>
    </row>
    <row r="11382">
      <c r="A11382" s="10">
        <v>44863.166666666664</v>
      </c>
      <c r="B11382" s="11">
        <v>318.56</v>
      </c>
      <c r="C11382" s="11">
        <v>323.16045</v>
      </c>
      <c r="D11382" s="11">
        <v>0.0142358076305439</v>
      </c>
      <c r="E11382" s="8">
        <f t="shared" si="1"/>
        <v>0.09040497969</v>
      </c>
      <c r="F11382" s="8"/>
    </row>
    <row r="11383">
      <c r="A11383" s="10">
        <v>44863.208333333336</v>
      </c>
      <c r="B11383" s="11">
        <v>323.95</v>
      </c>
      <c r="C11383" s="11">
        <v>319.56645</v>
      </c>
      <c r="D11383" s="11">
        <v>0.0137171783834004</v>
      </c>
      <c r="E11383" s="8">
        <f t="shared" si="1"/>
        <v>0.09059724693</v>
      </c>
      <c r="F11383" s="8"/>
    </row>
    <row r="11384">
      <c r="A11384" s="10">
        <v>44863.25</v>
      </c>
      <c r="B11384" s="11">
        <v>325.25</v>
      </c>
      <c r="C11384" s="11">
        <v>317.52399</v>
      </c>
      <c r="D11384" s="11">
        <v>0.0243320512569773</v>
      </c>
      <c r="E11384" s="8">
        <f t="shared" si="1"/>
        <v>0.08864605974</v>
      </c>
      <c r="F11384" s="8"/>
    </row>
    <row r="11385">
      <c r="A11385" s="10">
        <v>44863.291666666664</v>
      </c>
      <c r="B11385" s="11">
        <v>321.24</v>
      </c>
      <c r="C11385" s="11">
        <v>316.03191</v>
      </c>
      <c r="D11385" s="11">
        <v>0.0164796333382917</v>
      </c>
      <c r="E11385" s="8">
        <f t="shared" si="1"/>
        <v>0.08653326924</v>
      </c>
      <c r="F11385" s="8"/>
    </row>
    <row r="11386">
      <c r="A11386" s="10">
        <v>44863.333333333336</v>
      </c>
      <c r="B11386" s="11">
        <v>314.7</v>
      </c>
      <c r="C11386" s="11">
        <v>315.52508</v>
      </c>
      <c r="D11386" s="11">
        <v>0.00261494268538023</v>
      </c>
      <c r="E11386" s="8">
        <f t="shared" si="1"/>
        <v>0.08437475646</v>
      </c>
      <c r="F11386" s="8"/>
    </row>
    <row r="11387">
      <c r="A11387" s="10">
        <v>44863.375</v>
      </c>
      <c r="B11387" s="11">
        <v>313.45</v>
      </c>
      <c r="C11387" s="11">
        <v>316.65346</v>
      </c>
      <c r="D11387" s="11">
        <v>0.0101166113896245</v>
      </c>
      <c r="E11387" s="8">
        <f t="shared" si="1"/>
        <v>0.07958681045</v>
      </c>
      <c r="F11387" s="8"/>
    </row>
    <row r="11388">
      <c r="A11388" s="10">
        <v>44863.416666666664</v>
      </c>
      <c r="B11388" s="11">
        <v>325.55</v>
      </c>
      <c r="C11388" s="11">
        <v>319.48464</v>
      </c>
      <c r="D11388" s="11">
        <v>0.0189848250607603</v>
      </c>
      <c r="E11388" s="8">
        <f t="shared" si="1"/>
        <v>0.07962779701</v>
      </c>
      <c r="F11388" s="8"/>
    </row>
    <row r="11389">
      <c r="A11389" s="10">
        <v>44863.458333333336</v>
      </c>
      <c r="B11389" s="11">
        <v>329.67</v>
      </c>
      <c r="C11389" s="11">
        <v>323.58213</v>
      </c>
      <c r="D11389" s="11">
        <v>0.0188139870393955</v>
      </c>
      <c r="E11389" s="8">
        <f t="shared" si="1"/>
        <v>0.07912762922</v>
      </c>
      <c r="F11389" s="8"/>
    </row>
    <row r="11390">
      <c r="A11390" s="10">
        <v>44863.5</v>
      </c>
      <c r="B11390" s="11">
        <v>327.16</v>
      </c>
      <c r="C11390" s="11">
        <v>326.37276</v>
      </c>
      <c r="D11390" s="11">
        <v>0.00241208855788086</v>
      </c>
      <c r="E11390" s="8">
        <f t="shared" si="1"/>
        <v>0.078100629</v>
      </c>
      <c r="F11390" s="8"/>
    </row>
    <row r="11391">
      <c r="A11391" s="10">
        <v>44863.541666666664</v>
      </c>
      <c r="B11391" s="11">
        <v>335.46</v>
      </c>
      <c r="C11391" s="11">
        <v>326.39778</v>
      </c>
      <c r="D11391" s="11">
        <v>0.0277643432501286</v>
      </c>
      <c r="E11391" s="8">
        <f t="shared" si="1"/>
        <v>0.07680563042</v>
      </c>
      <c r="F11391" s="8"/>
    </row>
    <row r="11392">
      <c r="A11392" s="10">
        <v>44863.583333333336</v>
      </c>
      <c r="B11392" s="11">
        <v>316.92</v>
      </c>
      <c r="C11392" s="11">
        <v>323.04468</v>
      </c>
      <c r="D11392" s="11">
        <v>0.0189592349887947</v>
      </c>
      <c r="E11392" s="8">
        <f t="shared" si="1"/>
        <v>0.07304113337</v>
      </c>
      <c r="F11392" s="8"/>
    </row>
    <row r="11393">
      <c r="A11393" s="10">
        <v>44863.625</v>
      </c>
      <c r="B11393" s="11">
        <v>309.5</v>
      </c>
      <c r="C11393" s="11">
        <v>319.44537</v>
      </c>
      <c r="D11393" s="11">
        <v>0.0311332419687285</v>
      </c>
      <c r="E11393" s="8">
        <f t="shared" si="1"/>
        <v>0.07355742788</v>
      </c>
      <c r="F11393" s="8"/>
    </row>
    <row r="11394">
      <c r="A11394" s="10">
        <v>44863.666666666664</v>
      </c>
      <c r="B11394" s="11">
        <v>282.74</v>
      </c>
      <c r="C11394" s="11">
        <v>316.98107</v>
      </c>
      <c r="D11394" s="11">
        <v>0.108022444368681</v>
      </c>
      <c r="E11394" s="8">
        <f t="shared" si="1"/>
        <v>0.07765806505</v>
      </c>
      <c r="F11394" s="8"/>
    </row>
    <row r="11395">
      <c r="A11395" s="10">
        <v>44863.708333333336</v>
      </c>
      <c r="B11395" s="11">
        <v>273.4</v>
      </c>
      <c r="C11395" s="11">
        <v>316.979</v>
      </c>
      <c r="D11395" s="11">
        <v>0.137482293779714</v>
      </c>
      <c r="E11395" s="8">
        <f t="shared" si="1"/>
        <v>0.08072781701</v>
      </c>
      <c r="F11395" s="8"/>
    </row>
    <row r="11396">
      <c r="A11396" s="10">
        <v>44863.75</v>
      </c>
      <c r="B11396" s="11">
        <v>262.03</v>
      </c>
      <c r="C11396" s="11">
        <v>317.56441</v>
      </c>
      <c r="D11396" s="11">
        <v>0.174876051129281</v>
      </c>
      <c r="E11396" s="8">
        <f t="shared" si="1"/>
        <v>0.08759302289</v>
      </c>
      <c r="F11396" s="8"/>
    </row>
    <row r="11397">
      <c r="A11397" s="10">
        <v>44863.791666666664</v>
      </c>
      <c r="B11397" s="11">
        <v>263.46</v>
      </c>
      <c r="C11397" s="11">
        <v>318.78857</v>
      </c>
      <c r="D11397" s="11">
        <v>0.173558826152393</v>
      </c>
      <c r="E11397" s="8">
        <f t="shared" si="1"/>
        <v>0.09219361696</v>
      </c>
      <c r="F11397" s="8"/>
    </row>
    <row r="11398">
      <c r="A11398" s="10">
        <v>44863.833333333336</v>
      </c>
      <c r="B11398" s="11">
        <v>271.23</v>
      </c>
      <c r="C11398" s="11">
        <v>320.66416</v>
      </c>
      <c r="D11398" s="11">
        <v>0.154161787210644</v>
      </c>
      <c r="E11398" s="8">
        <f t="shared" si="1"/>
        <v>0.09135540586</v>
      </c>
      <c r="F11398" s="8"/>
    </row>
    <row r="11399">
      <c r="A11399" s="10">
        <v>44863.875</v>
      </c>
      <c r="B11399" s="11">
        <v>278.42</v>
      </c>
      <c r="C11399" s="11">
        <v>324.24709</v>
      </c>
      <c r="D11399" s="11">
        <v>0.141333851292235</v>
      </c>
      <c r="E11399" s="8">
        <f t="shared" si="1"/>
        <v>0.08738404991</v>
      </c>
      <c r="F11399" s="8"/>
    </row>
    <row r="11400">
      <c r="A11400" s="10">
        <v>44863.916666666664</v>
      </c>
      <c r="B11400" s="11">
        <v>292.62</v>
      </c>
      <c r="C11400" s="11">
        <v>329.13221</v>
      </c>
      <c r="D11400" s="11">
        <v>0.110934782104735</v>
      </c>
      <c r="E11400" s="8">
        <f t="shared" si="1"/>
        <v>0.08257235312</v>
      </c>
      <c r="F11400" s="8"/>
    </row>
    <row r="11401">
      <c r="A11401" s="10">
        <v>44863.958333333336</v>
      </c>
      <c r="B11401" s="11">
        <v>330.01</v>
      </c>
      <c r="C11401" s="11">
        <v>333.79821</v>
      </c>
      <c r="D11401" s="11">
        <v>0.0113488026194028</v>
      </c>
      <c r="E11401" s="8">
        <f t="shared" si="1"/>
        <v>0.07485400611</v>
      </c>
      <c r="F11401" s="8"/>
    </row>
    <row r="11402">
      <c r="A11402" s="10">
        <v>44864.0</v>
      </c>
      <c r="B11402" s="11">
        <v>411.41</v>
      </c>
      <c r="C11402" s="11">
        <v>358.23796</v>
      </c>
      <c r="D11402" s="11">
        <v>0.148426593318028</v>
      </c>
      <c r="E11402" s="8">
        <f t="shared" si="1"/>
        <v>0.07052615421</v>
      </c>
      <c r="F11402" s="8"/>
    </row>
    <row r="11403">
      <c r="A11403" s="10">
        <v>44864.041666666664</v>
      </c>
      <c r="B11403" s="11">
        <v>429.92</v>
      </c>
      <c r="C11403" s="11">
        <v>362.90022</v>
      </c>
      <c r="D11403" s="11">
        <v>0.184678256739552</v>
      </c>
      <c r="E11403" s="8">
        <f t="shared" si="1"/>
        <v>0.07179123832</v>
      </c>
      <c r="F11403" s="8"/>
    </row>
    <row r="11404">
      <c r="A11404" s="10">
        <v>44864.083333333336</v>
      </c>
      <c r="B11404" s="11">
        <v>426.75</v>
      </c>
      <c r="C11404" s="11">
        <v>365.74665</v>
      </c>
      <c r="D11404" s="11">
        <v>0.16679127477996</v>
      </c>
      <c r="E11404" s="8">
        <f t="shared" si="1"/>
        <v>0.07358140915</v>
      </c>
      <c r="F11404" s="8"/>
    </row>
    <row r="11405">
      <c r="A11405" s="10">
        <v>44864.125</v>
      </c>
      <c r="B11405" s="11">
        <v>424.44</v>
      </c>
      <c r="C11405" s="11">
        <v>366.61297</v>
      </c>
      <c r="D11405" s="11">
        <v>0.157733181125588</v>
      </c>
      <c r="E11405" s="8">
        <f t="shared" si="1"/>
        <v>0.07787133709</v>
      </c>
      <c r="F11405" s="8"/>
    </row>
    <row r="11406">
      <c r="A11406" s="10">
        <v>44864.166666666664</v>
      </c>
      <c r="B11406" s="11">
        <v>416.37</v>
      </c>
      <c r="C11406" s="11">
        <v>366.88616</v>
      </c>
      <c r="D11406" s="11">
        <v>0.134875188532595</v>
      </c>
      <c r="E11406" s="8">
        <f t="shared" si="1"/>
        <v>0.08289797796</v>
      </c>
      <c r="F11406" s="8"/>
    </row>
    <row r="11407">
      <c r="A11407" s="10">
        <v>44864.208333333336</v>
      </c>
      <c r="B11407" s="11">
        <v>411.55</v>
      </c>
      <c r="C11407" s="11">
        <v>367.59687</v>
      </c>
      <c r="D11407" s="11">
        <v>0.1195688363723</v>
      </c>
      <c r="E11407" s="8">
        <f t="shared" si="1"/>
        <v>0.08730846371</v>
      </c>
      <c r="F11407" s="8"/>
    </row>
    <row r="11408">
      <c r="A11408" s="10">
        <v>44864.25</v>
      </c>
      <c r="B11408" s="11">
        <v>407.69</v>
      </c>
      <c r="C11408" s="11">
        <v>368.64283</v>
      </c>
      <c r="D11408" s="11">
        <v>0.105921414503029</v>
      </c>
      <c r="E11408" s="8">
        <f t="shared" si="1"/>
        <v>0.09070802051</v>
      </c>
      <c r="F11408" s="8"/>
    </row>
    <row r="11409">
      <c r="A11409" s="10">
        <v>44864.291666666664</v>
      </c>
      <c r="B11409" s="11">
        <v>402.54</v>
      </c>
      <c r="C11409" s="11">
        <v>368.33657</v>
      </c>
      <c r="D11409" s="11">
        <v>0.0928591749659829</v>
      </c>
      <c r="E11409" s="8">
        <f t="shared" si="1"/>
        <v>0.09389050141</v>
      </c>
      <c r="F11409" s="8"/>
    </row>
    <row r="11410">
      <c r="A11410" s="10">
        <v>44864.333333333336</v>
      </c>
      <c r="B11410" s="11">
        <v>400.16</v>
      </c>
      <c r="C11410" s="11">
        <v>367.10856</v>
      </c>
      <c r="D11410" s="11">
        <v>0.0900317878722305</v>
      </c>
      <c r="E11410" s="8">
        <f t="shared" si="1"/>
        <v>0.09753286996</v>
      </c>
      <c r="F11410" s="8"/>
    </row>
    <row r="11411">
      <c r="A11411" s="10">
        <v>44864.375</v>
      </c>
      <c r="B11411" s="11">
        <v>399.95</v>
      </c>
      <c r="C11411" s="11">
        <v>366.17437</v>
      </c>
      <c r="D11411" s="11">
        <v>0.0922391974075082</v>
      </c>
      <c r="E11411" s="8">
        <f t="shared" si="1"/>
        <v>0.1009546444</v>
      </c>
      <c r="F11411" s="8"/>
    </row>
    <row r="11412">
      <c r="A11412" s="10">
        <v>44864.416666666664</v>
      </c>
      <c r="B11412" s="11">
        <v>395.04</v>
      </c>
      <c r="C11412" s="11">
        <v>366.13121</v>
      </c>
      <c r="D11412" s="11">
        <v>0.0789574589940038</v>
      </c>
      <c r="E11412" s="8">
        <f t="shared" si="1"/>
        <v>0.1034535041</v>
      </c>
      <c r="F11412" s="8"/>
    </row>
    <row r="11413">
      <c r="A11413" s="10">
        <v>44864.458333333336</v>
      </c>
      <c r="B11413" s="11">
        <v>387.7</v>
      </c>
      <c r="C11413" s="11">
        <v>368.64153</v>
      </c>
      <c r="D11413" s="11">
        <v>0.0516991940653024</v>
      </c>
      <c r="E11413" s="8">
        <f t="shared" si="1"/>
        <v>0.1048237211</v>
      </c>
      <c r="F11413" s="8"/>
    </row>
    <row r="11414">
      <c r="A11414" s="10">
        <v>44864.5</v>
      </c>
      <c r="B11414" s="11">
        <v>383.69</v>
      </c>
      <c r="C11414" s="11">
        <v>372.03764</v>
      </c>
      <c r="D11414" s="11">
        <v>0.0313203793035564</v>
      </c>
      <c r="E11414" s="8">
        <f t="shared" si="1"/>
        <v>0.1060282332</v>
      </c>
      <c r="F11414" s="8"/>
    </row>
    <row r="11415">
      <c r="A11415" s="10">
        <v>44864.541666666664</v>
      </c>
      <c r="B11415" s="11">
        <v>388.19</v>
      </c>
      <c r="C11415" s="11">
        <v>374.79719</v>
      </c>
      <c r="D11415" s="11">
        <v>0.0357334856219172</v>
      </c>
      <c r="E11415" s="8">
        <f t="shared" si="1"/>
        <v>0.1063602808</v>
      </c>
      <c r="F11415" s="8"/>
    </row>
    <row r="11416">
      <c r="A11416" s="10">
        <v>44864.583333333336</v>
      </c>
      <c r="B11416" s="11">
        <v>374.01</v>
      </c>
      <c r="C11416" s="11">
        <v>375.51274</v>
      </c>
      <c r="D11416" s="11">
        <v>0.00400183493108653</v>
      </c>
      <c r="E11416" s="8">
        <f t="shared" si="1"/>
        <v>0.1057370558</v>
      </c>
      <c r="F11416" s="8"/>
    </row>
    <row r="11417">
      <c r="A11417" s="10">
        <v>44864.625</v>
      </c>
      <c r="B11417" s="11">
        <v>325.81</v>
      </c>
      <c r="C11417" s="11">
        <v>375.3663</v>
      </c>
      <c r="D11417" s="11">
        <v>0.132021175049545</v>
      </c>
      <c r="E11417" s="8">
        <f t="shared" si="1"/>
        <v>0.1099407197</v>
      </c>
      <c r="F11417" s="8"/>
    </row>
    <row r="11418">
      <c r="A11418" s="10">
        <v>44864.666666666664</v>
      </c>
      <c r="B11418" s="11">
        <v>319.81</v>
      </c>
      <c r="C11418" s="11">
        <v>373.91687</v>
      </c>
      <c r="D11418" s="11">
        <v>0.144702938917947</v>
      </c>
      <c r="E11418" s="8">
        <f t="shared" si="1"/>
        <v>0.1114690736</v>
      </c>
      <c r="F11418" s="8"/>
    </row>
    <row r="11419">
      <c r="A11419" s="10">
        <v>44864.708333333336</v>
      </c>
      <c r="B11419" s="11">
        <v>328.77</v>
      </c>
      <c r="C11419" s="11">
        <v>372.0008</v>
      </c>
      <c r="D11419" s="11">
        <v>0.116211578039617</v>
      </c>
      <c r="E11419" s="8">
        <f t="shared" si="1"/>
        <v>0.1105827938</v>
      </c>
      <c r="F11419" s="8"/>
    </row>
    <row r="11420">
      <c r="A11420" s="10">
        <v>44864.75</v>
      </c>
      <c r="B11420" s="11">
        <v>331.82</v>
      </c>
      <c r="C11420" s="11">
        <v>369.47288</v>
      </c>
      <c r="D11420" s="11">
        <v>0.101909726094104</v>
      </c>
      <c r="E11420" s="8">
        <f t="shared" si="1"/>
        <v>0.1075425303</v>
      </c>
      <c r="F11420" s="8"/>
    </row>
    <row r="11421">
      <c r="A11421" s="10">
        <v>44864.791666666664</v>
      </c>
      <c r="B11421" s="11">
        <v>335.05</v>
      </c>
      <c r="C11421" s="11">
        <v>366.69737</v>
      </c>
      <c r="D11421" s="11">
        <v>0.0863037823260089</v>
      </c>
      <c r="E11421" s="8">
        <f t="shared" si="1"/>
        <v>0.1039069034</v>
      </c>
      <c r="F11421" s="8"/>
    </row>
    <row r="11422">
      <c r="A11422" s="10">
        <v>44864.833333333336</v>
      </c>
      <c r="B11422" s="11">
        <v>336.76</v>
      </c>
      <c r="C11422" s="11">
        <v>363.12914</v>
      </c>
      <c r="D11422" s="11">
        <v>0.0726164251098108</v>
      </c>
      <c r="E11422" s="8">
        <f t="shared" si="1"/>
        <v>0.10050918</v>
      </c>
      <c r="F11422" s="8"/>
    </row>
    <row r="11423">
      <c r="A11423" s="10">
        <v>44864.875</v>
      </c>
      <c r="B11423" s="11">
        <v>338.72</v>
      </c>
      <c r="C11423" s="11">
        <v>359.78058</v>
      </c>
      <c r="D11423" s="11">
        <v>0.0585372895891155</v>
      </c>
      <c r="E11423" s="8">
        <f t="shared" si="1"/>
        <v>0.09705932327</v>
      </c>
      <c r="F11423" s="8"/>
    </row>
    <row r="11424">
      <c r="A11424" s="10">
        <v>44864.916666666664</v>
      </c>
      <c r="B11424" s="11">
        <v>346.73</v>
      </c>
      <c r="C11424" s="11">
        <v>357.62899</v>
      </c>
      <c r="D11424" s="11">
        <v>0.0304756893449828</v>
      </c>
      <c r="E11424" s="8">
        <f t="shared" si="1"/>
        <v>0.09370686107</v>
      </c>
      <c r="F11424" s="8"/>
    </row>
    <row r="11425">
      <c r="A11425" s="10">
        <v>44864.958333333336</v>
      </c>
      <c r="B11425" s="11">
        <v>365.64</v>
      </c>
      <c r="C11425" s="11">
        <v>356.97389</v>
      </c>
      <c r="D11425" s="11">
        <v>0.0242765934505742</v>
      </c>
      <c r="E11425" s="8">
        <f t="shared" si="1"/>
        <v>0.09424551902</v>
      </c>
      <c r="F11425" s="8"/>
    </row>
    <row r="11426">
      <c r="A11426" s="10">
        <v>44862.0</v>
      </c>
      <c r="B11426" s="11">
        <v>276.35</v>
      </c>
      <c r="C11426" s="11">
        <v>284.59663</v>
      </c>
      <c r="D11426" s="11">
        <v>0.028976555344313</v>
      </c>
      <c r="E11426" s="8">
        <f t="shared" si="1"/>
        <v>0.0892684341</v>
      </c>
      <c r="F11426" s="8"/>
    </row>
    <row r="11427">
      <c r="A11427" s="10">
        <v>44862.041666666664</v>
      </c>
      <c r="B11427" s="11">
        <v>270.25</v>
      </c>
      <c r="C11427" s="11">
        <v>283.19566</v>
      </c>
      <c r="D11427" s="11">
        <v>0.0457127768130344</v>
      </c>
      <c r="E11427" s="8">
        <f t="shared" si="1"/>
        <v>0.08347820577</v>
      </c>
      <c r="F11427" s="8"/>
    </row>
    <row r="11428">
      <c r="A11428" s="10">
        <v>44862.083333333336</v>
      </c>
      <c r="B11428" s="11">
        <v>242.24</v>
      </c>
      <c r="C11428" s="11">
        <v>277.50357</v>
      </c>
      <c r="D11428" s="11">
        <v>0.127074293134319</v>
      </c>
      <c r="E11428" s="8">
        <f t="shared" si="1"/>
        <v>0.08182333154</v>
      </c>
      <c r="F11428" s="8"/>
    </row>
    <row r="11429">
      <c r="A11429" s="10">
        <v>44862.125</v>
      </c>
      <c r="B11429" s="11">
        <v>233.6</v>
      </c>
      <c r="C11429" s="11">
        <v>269.52298</v>
      </c>
      <c r="D11429" s="11">
        <v>0.133283551554676</v>
      </c>
      <c r="E11429" s="8">
        <f t="shared" si="1"/>
        <v>0.08080459697</v>
      </c>
      <c r="F11429" s="8"/>
    </row>
    <row r="11430">
      <c r="A11430" s="10">
        <v>44862.166666666664</v>
      </c>
      <c r="B11430" s="11">
        <v>236.58</v>
      </c>
      <c r="C11430" s="11">
        <v>259.93317</v>
      </c>
      <c r="D11430" s="11">
        <v>0.0898429777161568</v>
      </c>
      <c r="E11430" s="8">
        <f t="shared" si="1"/>
        <v>0.07892825486</v>
      </c>
      <c r="F11430" s="8"/>
    </row>
    <row r="11431">
      <c r="A11431" s="10">
        <v>44862.208333333336</v>
      </c>
      <c r="B11431" s="11">
        <v>252.28</v>
      </c>
      <c r="C11431" s="11">
        <v>250.82247</v>
      </c>
      <c r="D11431" s="11">
        <v>0.00581100249909823</v>
      </c>
      <c r="E11431" s="8">
        <f t="shared" si="1"/>
        <v>0.07418834511</v>
      </c>
      <c r="F11431" s="8"/>
    </row>
    <row r="11432">
      <c r="A11432" s="10">
        <v>44862.25</v>
      </c>
      <c r="B11432" s="11">
        <v>262.81</v>
      </c>
      <c r="C11432" s="11">
        <v>244.7075</v>
      </c>
      <c r="D11432" s="11">
        <v>0.0739760734754757</v>
      </c>
      <c r="E11432" s="8">
        <f t="shared" si="1"/>
        <v>0.07285728923</v>
      </c>
      <c r="F11432" s="8"/>
    </row>
    <row r="11433">
      <c r="A11433" s="10">
        <v>44862.291666666664</v>
      </c>
      <c r="B11433" s="11">
        <v>261.3</v>
      </c>
      <c r="C11433" s="11">
        <v>242.36729</v>
      </c>
      <c r="D11433" s="11">
        <v>0.0781157803926429</v>
      </c>
      <c r="E11433" s="8">
        <f t="shared" si="1"/>
        <v>0.07224298113</v>
      </c>
      <c r="F11433" s="8"/>
    </row>
    <row r="11434">
      <c r="A11434" s="10">
        <v>44862.333333333336</v>
      </c>
      <c r="B11434" s="11">
        <v>260.22</v>
      </c>
      <c r="C11434" s="11">
        <v>242.84477</v>
      </c>
      <c r="D11434" s="11">
        <v>0.0715487099022145</v>
      </c>
      <c r="E11434" s="8">
        <f t="shared" si="1"/>
        <v>0.07147285288</v>
      </c>
      <c r="F11434" s="8"/>
    </row>
    <row r="11435">
      <c r="A11435" s="10">
        <v>44862.375</v>
      </c>
      <c r="B11435" s="11">
        <v>281.25</v>
      </c>
      <c r="C11435" s="11">
        <v>245.49787</v>
      </c>
      <c r="D11435" s="11">
        <v>0.145631120954328</v>
      </c>
      <c r="E11435" s="8">
        <f t="shared" si="1"/>
        <v>0.07369751636</v>
      </c>
      <c r="F11435" s="8"/>
    </row>
    <row r="11436">
      <c r="A11436" s="10">
        <v>44862.416666666664</v>
      </c>
      <c r="B11436" s="11">
        <v>258.51</v>
      </c>
      <c r="C11436" s="11">
        <v>249.82525</v>
      </c>
      <c r="D11436" s="11">
        <v>0.0347632995463828</v>
      </c>
      <c r="E11436" s="8">
        <f t="shared" si="1"/>
        <v>0.07185609305</v>
      </c>
      <c r="F11436" s="8"/>
    </row>
    <row r="11437">
      <c r="A11437" s="10">
        <v>44862.458333333336</v>
      </c>
      <c r="B11437" s="11">
        <v>251.49</v>
      </c>
      <c r="C11437" s="11">
        <v>255.30341</v>
      </c>
      <c r="D11437" s="11">
        <v>0.0149367765984794</v>
      </c>
      <c r="E11437" s="8">
        <f t="shared" si="1"/>
        <v>0.07032432565</v>
      </c>
      <c r="F11437" s="8"/>
    </row>
    <row r="11438">
      <c r="A11438" s="10">
        <v>44862.5</v>
      </c>
      <c r="B11438" s="11">
        <v>258.1</v>
      </c>
      <c r="C11438" s="11">
        <v>259.53893</v>
      </c>
      <c r="D11438" s="11">
        <v>0.00554417790040195</v>
      </c>
      <c r="E11438" s="8">
        <f t="shared" si="1"/>
        <v>0.06925031726</v>
      </c>
      <c r="F11438" s="8"/>
    </row>
    <row r="11439">
      <c r="A11439" s="10">
        <v>44862.541666666664</v>
      </c>
      <c r="B11439" s="11">
        <v>284.99</v>
      </c>
      <c r="C11439" s="11">
        <v>260.70312</v>
      </c>
      <c r="D11439" s="11">
        <v>0.0931591459281346</v>
      </c>
      <c r="E11439" s="8">
        <f t="shared" si="1"/>
        <v>0.07164305311</v>
      </c>
      <c r="F11439" s="8"/>
    </row>
    <row r="11440">
      <c r="A11440" s="10">
        <v>44862.583333333336</v>
      </c>
      <c r="B11440" s="11">
        <v>299.78</v>
      </c>
      <c r="C11440" s="11">
        <v>258.46403</v>
      </c>
      <c r="D11440" s="11">
        <v>0.159851914403718</v>
      </c>
      <c r="E11440" s="8">
        <f t="shared" si="1"/>
        <v>0.07813680642</v>
      </c>
      <c r="F11440" s="8"/>
    </row>
    <row r="11441">
      <c r="A11441" s="10">
        <v>44862.625</v>
      </c>
      <c r="B11441" s="11">
        <v>275.74</v>
      </c>
      <c r="C11441" s="11">
        <v>256.16376</v>
      </c>
      <c r="D11441" s="11">
        <v>0.0764208020681769</v>
      </c>
      <c r="E11441" s="8">
        <f t="shared" si="1"/>
        <v>0.07582012421</v>
      </c>
      <c r="F11441" s="8"/>
    </row>
    <row r="11442">
      <c r="A11442" s="10">
        <v>44862.666666666664</v>
      </c>
      <c r="B11442" s="11">
        <v>266.64</v>
      </c>
      <c r="C11442" s="11">
        <v>252.93098</v>
      </c>
      <c r="D11442" s="11">
        <v>0.0542006360786645</v>
      </c>
      <c r="E11442" s="8">
        <f t="shared" si="1"/>
        <v>0.07204919493</v>
      </c>
      <c r="F11442" s="8"/>
    </row>
    <row r="11443">
      <c r="A11443" s="10">
        <v>44862.708333333336</v>
      </c>
      <c r="B11443" s="11">
        <v>283.71</v>
      </c>
      <c r="C11443" s="11">
        <v>249.64595</v>
      </c>
      <c r="D11443" s="11">
        <v>0.136449439696498</v>
      </c>
      <c r="E11443" s="8">
        <f t="shared" si="1"/>
        <v>0.07289243916</v>
      </c>
      <c r="F11443" s="8"/>
    </row>
    <row r="11444">
      <c r="A11444" s="10">
        <v>44862.75</v>
      </c>
      <c r="B11444" s="11">
        <v>266.7</v>
      </c>
      <c r="C11444" s="11">
        <v>247.51847</v>
      </c>
      <c r="D11444" s="11">
        <v>0.0774953481249297</v>
      </c>
      <c r="E11444" s="8">
        <f t="shared" si="1"/>
        <v>0.07187517341</v>
      </c>
      <c r="F11444" s="8"/>
    </row>
    <row r="11445">
      <c r="A11445" s="10">
        <v>44862.791666666664</v>
      </c>
      <c r="B11445" s="11">
        <v>244.99</v>
      </c>
      <c r="C11445" s="11">
        <v>246.8403</v>
      </c>
      <c r="D11445" s="11">
        <v>0.00749593968245867</v>
      </c>
      <c r="E11445" s="8">
        <f t="shared" si="1"/>
        <v>0.0685915133</v>
      </c>
      <c r="F11445" s="8"/>
    </row>
    <row r="11446">
      <c r="A11446" s="10">
        <v>44862.833333333336</v>
      </c>
      <c r="B11446" s="11">
        <v>214.85</v>
      </c>
      <c r="C11446" s="11">
        <v>248.30554</v>
      </c>
      <c r="D11446" s="11">
        <v>0.134735374812821</v>
      </c>
      <c r="E11446" s="8">
        <f t="shared" si="1"/>
        <v>0.07117980288</v>
      </c>
      <c r="F11446" s="8"/>
    </row>
    <row r="11447">
      <c r="A11447" s="10">
        <v>44862.875</v>
      </c>
      <c r="B11447" s="11">
        <v>199.39</v>
      </c>
      <c r="C11447" s="11">
        <v>252.46602</v>
      </c>
      <c r="D11447" s="11">
        <v>0.210230350999314</v>
      </c>
      <c r="E11447" s="8">
        <f t="shared" si="1"/>
        <v>0.0775003471</v>
      </c>
      <c r="F11447" s="8"/>
    </row>
    <row r="11448">
      <c r="A11448" s="10">
        <v>44862.916666666664</v>
      </c>
      <c r="B11448" s="11">
        <v>204.37</v>
      </c>
      <c r="C11448" s="11">
        <v>258.38737</v>
      </c>
      <c r="D11448" s="11">
        <v>0.209055767702577</v>
      </c>
      <c r="E11448" s="8">
        <f t="shared" si="1"/>
        <v>0.0849411837</v>
      </c>
      <c r="F11448" s="8"/>
    </row>
    <row r="11449">
      <c r="A11449" s="10">
        <v>44862.958333333336</v>
      </c>
      <c r="B11449" s="11">
        <v>216.29</v>
      </c>
      <c r="C11449" s="11">
        <v>265.44404</v>
      </c>
      <c r="D11449" s="11">
        <v>0.185176657196748</v>
      </c>
      <c r="E11449" s="8">
        <f t="shared" si="1"/>
        <v>0.09164535302</v>
      </c>
      <c r="F11449" s="8"/>
    </row>
    <row r="11450">
      <c r="A11450" s="10">
        <v>44863.0</v>
      </c>
      <c r="B11450" s="11">
        <v>240.3</v>
      </c>
      <c r="C11450" s="11">
        <v>311.09308</v>
      </c>
      <c r="D11450" s="11">
        <v>0.227562374579338</v>
      </c>
      <c r="E11450" s="8">
        <f t="shared" si="1"/>
        <v>0.09991976216</v>
      </c>
      <c r="F11450" s="8"/>
    </row>
    <row r="11451">
      <c r="A11451" s="10">
        <v>44863.041666666664</v>
      </c>
      <c r="B11451" s="11">
        <v>277.43</v>
      </c>
      <c r="C11451" s="11">
        <v>317.5021</v>
      </c>
      <c r="D11451" s="11">
        <v>0.126210503804541</v>
      </c>
      <c r="E11451" s="8">
        <f t="shared" si="1"/>
        <v>0.1032738341</v>
      </c>
      <c r="F11451" s="8"/>
    </row>
    <row r="11452">
      <c r="A11452" s="10">
        <v>44863.083333333336</v>
      </c>
      <c r="B11452" s="11">
        <v>289.76</v>
      </c>
      <c r="C11452" s="11">
        <v>320.21643</v>
      </c>
      <c r="D11452" s="11">
        <v>0.0951120153328797</v>
      </c>
      <c r="E11452" s="8">
        <f t="shared" si="1"/>
        <v>0.1019420725</v>
      </c>
      <c r="F11452" s="8"/>
    </row>
    <row r="11453">
      <c r="A11453" s="10">
        <v>44863.125</v>
      </c>
      <c r="B11453" s="11">
        <v>309.81</v>
      </c>
      <c r="C11453" s="11">
        <v>317.60637</v>
      </c>
      <c r="D11453" s="11">
        <v>0.0245472721469661</v>
      </c>
      <c r="E11453" s="8">
        <f t="shared" si="1"/>
        <v>0.09741139423</v>
      </c>
      <c r="F11453" s="8"/>
    </row>
    <row r="11454">
      <c r="A11454" s="10">
        <v>44863.166666666664</v>
      </c>
      <c r="B11454" s="11">
        <v>318.56</v>
      </c>
      <c r="C11454" s="11">
        <v>313.35413</v>
      </c>
      <c r="D11454" s="11">
        <v>0.0166133760547531</v>
      </c>
      <c r="E11454" s="8">
        <f t="shared" si="1"/>
        <v>0.09436016083</v>
      </c>
      <c r="F11454" s="8"/>
    </row>
    <row r="11455">
      <c r="A11455" s="10">
        <v>44863.208333333336</v>
      </c>
      <c r="B11455" s="11">
        <v>323.95</v>
      </c>
      <c r="C11455" s="11">
        <v>309.99411</v>
      </c>
      <c r="D11455" s="11">
        <v>0.0450198553772522</v>
      </c>
      <c r="E11455" s="8">
        <f t="shared" si="1"/>
        <v>0.09599386303</v>
      </c>
      <c r="F11455" s="8"/>
    </row>
    <row r="11456">
      <c r="A11456" s="10">
        <v>44863.25</v>
      </c>
      <c r="B11456" s="11">
        <v>325.25</v>
      </c>
      <c r="C11456" s="11">
        <v>307.64866</v>
      </c>
      <c r="D11456" s="11">
        <v>0.0572124708750559</v>
      </c>
      <c r="E11456" s="8">
        <f t="shared" si="1"/>
        <v>0.09529537959</v>
      </c>
      <c r="F11456" s="8"/>
    </row>
    <row r="11457">
      <c r="A11457" s="10">
        <v>44863.291666666664</v>
      </c>
      <c r="B11457" s="11">
        <v>321.24</v>
      </c>
      <c r="C11457" s="11">
        <v>305.18186</v>
      </c>
      <c r="D11457" s="11">
        <v>0.0526182650567764</v>
      </c>
      <c r="E11457" s="8">
        <f t="shared" si="1"/>
        <v>0.09423298312</v>
      </c>
      <c r="F11457" s="8"/>
    </row>
    <row r="11458">
      <c r="A11458" s="10">
        <v>44863.333333333336</v>
      </c>
      <c r="B11458" s="11">
        <v>314.7</v>
      </c>
      <c r="C11458" s="11">
        <v>303.42665</v>
      </c>
      <c r="D11458" s="11">
        <v>0.0371534603173452</v>
      </c>
      <c r="E11458" s="8">
        <f t="shared" si="1"/>
        <v>0.09279984772</v>
      </c>
      <c r="F11458" s="8"/>
    </row>
    <row r="11459">
      <c r="A11459" s="10">
        <v>44863.375</v>
      </c>
      <c r="B11459" s="11">
        <v>313.45</v>
      </c>
      <c r="C11459" s="11">
        <v>303.55614</v>
      </c>
      <c r="D11459" s="11">
        <v>0.0325931802927786</v>
      </c>
      <c r="E11459" s="8">
        <f t="shared" si="1"/>
        <v>0.08808993352</v>
      </c>
      <c r="F11459" s="8"/>
    </row>
    <row r="11460">
      <c r="A11460" s="10">
        <v>44863.416666666664</v>
      </c>
      <c r="B11460" s="11">
        <v>325.55</v>
      </c>
      <c r="C11460" s="11">
        <v>305.41808</v>
      </c>
      <c r="D11460" s="11">
        <v>0.0659159405363298</v>
      </c>
      <c r="E11460" s="8">
        <f t="shared" si="1"/>
        <v>0.08938796023</v>
      </c>
      <c r="F11460" s="8"/>
    </row>
    <row r="11461">
      <c r="A11461" s="10">
        <v>44863.458333333336</v>
      </c>
      <c r="B11461" s="11">
        <v>329.67</v>
      </c>
      <c r="C11461" s="11">
        <v>308.93379</v>
      </c>
      <c r="D11461" s="11">
        <v>0.0671218580524973</v>
      </c>
      <c r="E11461" s="8">
        <f t="shared" si="1"/>
        <v>0.09156233863</v>
      </c>
      <c r="F11461" s="8"/>
    </row>
    <row r="11462">
      <c r="A11462" s="10">
        <v>44863.5</v>
      </c>
      <c r="B11462" s="11">
        <v>327.16</v>
      </c>
      <c r="C11462" s="11">
        <v>312.11882</v>
      </c>
      <c r="D11462" s="11">
        <v>0.0481905576856916</v>
      </c>
      <c r="E11462" s="8">
        <f t="shared" si="1"/>
        <v>0.09333927112</v>
      </c>
      <c r="F11462" s="8"/>
    </row>
    <row r="11463">
      <c r="A11463" s="10">
        <v>44863.541666666664</v>
      </c>
      <c r="B11463" s="11">
        <v>335.46</v>
      </c>
      <c r="C11463" s="11">
        <v>313.96597</v>
      </c>
      <c r="D11463" s="11">
        <v>0.0684597442200501</v>
      </c>
      <c r="E11463" s="8">
        <f t="shared" si="1"/>
        <v>0.09231012938</v>
      </c>
      <c r="F11463" s="8"/>
    </row>
    <row r="11464">
      <c r="A11464" s="10">
        <v>44863.583333333336</v>
      </c>
      <c r="B11464" s="11">
        <v>316.92</v>
      </c>
      <c r="C11464" s="11">
        <v>313.58493</v>
      </c>
      <c r="D11464" s="11">
        <v>0.0106353006185597</v>
      </c>
      <c r="E11464" s="8">
        <f t="shared" si="1"/>
        <v>0.08609277047</v>
      </c>
      <c r="F11464" s="8"/>
    </row>
    <row r="11465">
      <c r="A11465" s="10">
        <v>44863.625</v>
      </c>
      <c r="B11465" s="11">
        <v>309.5</v>
      </c>
      <c r="C11465" s="11">
        <v>313.05493</v>
      </c>
      <c r="D11465" s="11">
        <v>0.0113556109785589</v>
      </c>
      <c r="E11465" s="8">
        <f t="shared" si="1"/>
        <v>0.08338172084</v>
      </c>
      <c r="F11465" s="8"/>
    </row>
    <row r="11466">
      <c r="A11466" s="10">
        <v>44863.666666666664</v>
      </c>
      <c r="B11466" s="11">
        <v>282.74</v>
      </c>
      <c r="C11466" s="11">
        <v>312.96134</v>
      </c>
      <c r="D11466" s="11">
        <v>0.0965657291728109</v>
      </c>
      <c r="E11466" s="8">
        <f t="shared" si="1"/>
        <v>0.08514693305</v>
      </c>
      <c r="F11466" s="8"/>
    </row>
    <row r="11467">
      <c r="A11467" s="10">
        <v>44863.708333333336</v>
      </c>
      <c r="B11467" s="11">
        <v>273.4</v>
      </c>
      <c r="C11467" s="11">
        <v>314.24737</v>
      </c>
      <c r="D11467" s="11">
        <v>0.129984763277414</v>
      </c>
      <c r="E11467" s="8">
        <f t="shared" si="1"/>
        <v>0.08487757154</v>
      </c>
      <c r="F11467" s="8"/>
    </row>
    <row r="11468">
      <c r="A11468" s="10">
        <v>44863.75</v>
      </c>
      <c r="B11468" s="11">
        <v>262.03</v>
      </c>
      <c r="C11468" s="11">
        <v>315.45303</v>
      </c>
      <c r="D11468" s="11">
        <v>0.169353358247977</v>
      </c>
      <c r="E11468" s="8">
        <f t="shared" si="1"/>
        <v>0.08870498863</v>
      </c>
      <c r="F11468" s="8"/>
    </row>
    <row r="11469">
      <c r="A11469" s="10">
        <v>44863.791666666664</v>
      </c>
      <c r="B11469" s="11">
        <v>263.46</v>
      </c>
      <c r="C11469" s="11">
        <v>316.85742</v>
      </c>
      <c r="D11469" s="11">
        <v>0.168521917523661</v>
      </c>
      <c r="E11469" s="8">
        <f t="shared" si="1"/>
        <v>0.09541440437</v>
      </c>
      <c r="F11469" s="8"/>
    </row>
    <row r="11470">
      <c r="A11470" s="10">
        <v>44863.833333333336</v>
      </c>
      <c r="B11470" s="11">
        <v>271.23</v>
      </c>
      <c r="C11470" s="11">
        <v>318.56569</v>
      </c>
      <c r="D11470" s="11">
        <v>0.148590044332771</v>
      </c>
      <c r="E11470" s="8">
        <f t="shared" si="1"/>
        <v>0.09599168227</v>
      </c>
      <c r="F11470" s="8"/>
    </row>
    <row r="11471">
      <c r="A11471" s="10">
        <v>44863.875</v>
      </c>
      <c r="B11471" s="11">
        <v>278.42</v>
      </c>
      <c r="C11471" s="11">
        <v>321.69334</v>
      </c>
      <c r="D11471" s="11">
        <v>0.134517363648249</v>
      </c>
      <c r="E11471" s="8">
        <f t="shared" si="1"/>
        <v>0.09283697446</v>
      </c>
      <c r="F11471" s="8"/>
    </row>
    <row r="11472">
      <c r="A11472" s="10">
        <v>44863.916666666664</v>
      </c>
      <c r="B11472" s="11">
        <v>292.62</v>
      </c>
      <c r="C11472" s="11">
        <v>325.76626</v>
      </c>
      <c r="D11472" s="11">
        <v>0.101748597291812</v>
      </c>
      <c r="E11472" s="8">
        <f t="shared" si="1"/>
        <v>0.08836584236</v>
      </c>
      <c r="F11472" s="8"/>
    </row>
    <row r="11473">
      <c r="A11473" s="10">
        <v>44863.958333333336</v>
      </c>
      <c r="B11473" s="11">
        <v>330.01</v>
      </c>
      <c r="C11473" s="11">
        <v>329.60229</v>
      </c>
      <c r="D11473" s="11">
        <v>0.0012369756290225</v>
      </c>
      <c r="E11473" s="8">
        <f t="shared" si="1"/>
        <v>0.08070168896</v>
      </c>
      <c r="F11473" s="8"/>
    </row>
    <row r="11474">
      <c r="A11474" s="10">
        <v>44864.0</v>
      </c>
      <c r="B11474" s="11">
        <v>411.41</v>
      </c>
      <c r="C11474" s="11">
        <v>355.99529</v>
      </c>
      <c r="D11474" s="11">
        <v>0.155661357205034</v>
      </c>
      <c r="E11474" s="8">
        <f t="shared" si="1"/>
        <v>0.07770581324</v>
      </c>
      <c r="F11474" s="8"/>
    </row>
    <row r="11475">
      <c r="A11475" s="10">
        <v>44864.041666666664</v>
      </c>
      <c r="B11475" s="11">
        <v>429.92</v>
      </c>
      <c r="C11475" s="11">
        <v>359.97085</v>
      </c>
      <c r="D11475" s="11">
        <v>0.194318928879935</v>
      </c>
      <c r="E11475" s="8">
        <f t="shared" si="1"/>
        <v>0.08054366428</v>
      </c>
      <c r="F11475" s="8"/>
    </row>
    <row r="11476">
      <c r="A11476" s="10">
        <v>44864.083333333336</v>
      </c>
      <c r="B11476" s="11">
        <v>426.75</v>
      </c>
      <c r="C11476" s="11">
        <v>361.37225</v>
      </c>
      <c r="D11476" s="11">
        <v>0.180915247366116</v>
      </c>
      <c r="E11476" s="8">
        <f t="shared" si="1"/>
        <v>0.08411879895</v>
      </c>
      <c r="F11476" s="8"/>
    </row>
    <row r="11477">
      <c r="A11477" s="10">
        <v>44864.125</v>
      </c>
      <c r="B11477" s="11">
        <v>424.44</v>
      </c>
      <c r="C11477" s="11">
        <v>360.2403</v>
      </c>
      <c r="D11477" s="11">
        <v>0.178213542460407</v>
      </c>
      <c r="E11477" s="8">
        <f t="shared" si="1"/>
        <v>0.09052156021</v>
      </c>
      <c r="F11477" s="8"/>
    </row>
    <row r="11478">
      <c r="A11478" s="10">
        <v>44864.166666666664</v>
      </c>
      <c r="B11478" s="11">
        <v>416.37</v>
      </c>
      <c r="C11478" s="11">
        <v>358.4025</v>
      </c>
      <c r="D11478" s="11">
        <v>0.161738548140707</v>
      </c>
      <c r="E11478" s="8">
        <f t="shared" si="1"/>
        <v>0.09656844238</v>
      </c>
      <c r="F11478" s="8"/>
    </row>
    <row r="11479">
      <c r="A11479" s="10">
        <v>44864.208333333336</v>
      </c>
      <c r="B11479" s="11">
        <v>411.55</v>
      </c>
      <c r="C11479" s="11">
        <v>357.26019</v>
      </c>
      <c r="D11479" s="11">
        <v>0.151961543770102</v>
      </c>
      <c r="E11479" s="8">
        <f t="shared" si="1"/>
        <v>0.1010243461</v>
      </c>
      <c r="F11479" s="8"/>
    </row>
    <row r="11480">
      <c r="A11480" s="10">
        <v>44864.25</v>
      </c>
      <c r="B11480" s="11">
        <v>407.69</v>
      </c>
      <c r="C11480" s="11">
        <v>356.75272</v>
      </c>
      <c r="D11480" s="11">
        <v>0.142780354975289</v>
      </c>
      <c r="E11480" s="8">
        <f t="shared" si="1"/>
        <v>0.1045896746</v>
      </c>
      <c r="F11480" s="8"/>
    </row>
    <row r="11481">
      <c r="A11481" s="10">
        <v>44864.291666666664</v>
      </c>
      <c r="B11481" s="11">
        <v>402.54</v>
      </c>
      <c r="C11481" s="11">
        <v>355.47808</v>
      </c>
      <c r="D11481" s="11">
        <v>0.13239049788949</v>
      </c>
      <c r="E11481" s="8">
        <f t="shared" si="1"/>
        <v>0.1079135176</v>
      </c>
      <c r="F11481" s="8"/>
    </row>
    <row r="11482">
      <c r="A11482" s="10">
        <v>44864.333333333336</v>
      </c>
      <c r="B11482" s="11">
        <v>400.16</v>
      </c>
      <c r="C11482" s="11">
        <v>354.06373</v>
      </c>
      <c r="D11482" s="11">
        <v>0.130192013737187</v>
      </c>
      <c r="E11482" s="8">
        <f t="shared" si="1"/>
        <v>0.111790124</v>
      </c>
      <c r="F11482" s="8"/>
    </row>
    <row r="11483">
      <c r="A11483" s="10">
        <v>44864.375</v>
      </c>
      <c r="B11483" s="11">
        <v>399.95</v>
      </c>
      <c r="C11483" s="11">
        <v>353.83589</v>
      </c>
      <c r="D11483" s="11">
        <v>0.13032626509425</v>
      </c>
      <c r="E11483" s="8">
        <f t="shared" si="1"/>
        <v>0.1158623359</v>
      </c>
      <c r="F11483" s="8"/>
    </row>
    <row r="11484">
      <c r="A11484" s="10">
        <v>44864.416666666664</v>
      </c>
      <c r="B11484" s="11">
        <v>395.04</v>
      </c>
      <c r="C11484" s="11">
        <v>355.43196</v>
      </c>
      <c r="D11484" s="11">
        <v>0.111436349167925</v>
      </c>
      <c r="E11484" s="8">
        <f t="shared" si="1"/>
        <v>0.1177590196</v>
      </c>
      <c r="F11484" s="8"/>
    </row>
    <row r="11485">
      <c r="A11485" s="10">
        <v>44864.458333333336</v>
      </c>
      <c r="B11485" s="11">
        <v>387.7</v>
      </c>
      <c r="C11485" s="11">
        <v>359.78319</v>
      </c>
      <c r="D11485" s="11">
        <v>0.0775934250847017</v>
      </c>
      <c r="E11485" s="8">
        <f t="shared" si="1"/>
        <v>0.1181953348</v>
      </c>
      <c r="F11485" s="8"/>
    </row>
    <row r="11486">
      <c r="A11486" s="10">
        <v>44864.5</v>
      </c>
      <c r="B11486" s="11">
        <v>383.69</v>
      </c>
      <c r="C11486" s="11">
        <v>364.40187</v>
      </c>
      <c r="D11486" s="11">
        <v>0.0529309303489579</v>
      </c>
      <c r="E11486" s="8">
        <f t="shared" si="1"/>
        <v>0.1183928504</v>
      </c>
      <c r="F11486" s="8"/>
    </row>
    <row r="11487">
      <c r="A11487" s="10">
        <v>44864.541666666664</v>
      </c>
      <c r="B11487" s="11">
        <v>388.19</v>
      </c>
      <c r="C11487" s="11">
        <v>367.60233</v>
      </c>
      <c r="D11487" s="11">
        <v>0.0560052761363074</v>
      </c>
      <c r="E11487" s="8">
        <f t="shared" si="1"/>
        <v>0.1178739142</v>
      </c>
      <c r="F11487" s="8"/>
    </row>
    <row r="11488">
      <c r="A11488" s="10">
        <v>44864.583333333336</v>
      </c>
      <c r="B11488" s="11">
        <v>374.01</v>
      </c>
      <c r="C11488" s="11">
        <v>368.54593</v>
      </c>
      <c r="D11488" s="11">
        <v>0.014826021820401</v>
      </c>
      <c r="E11488" s="8">
        <f t="shared" si="1"/>
        <v>0.1180485276</v>
      </c>
      <c r="F11488" s="8"/>
    </row>
    <row r="11489">
      <c r="A11489" s="10">
        <v>44864.625</v>
      </c>
      <c r="B11489" s="11">
        <v>325.81</v>
      </c>
      <c r="C11489" s="11">
        <v>368.86607</v>
      </c>
      <c r="D11489" s="11">
        <v>0.116725482503717</v>
      </c>
      <c r="E11489" s="8">
        <f t="shared" si="1"/>
        <v>0.1224389389</v>
      </c>
      <c r="F11489" s="8"/>
    </row>
    <row r="11490">
      <c r="A11490" s="10">
        <v>44864.666666666664</v>
      </c>
      <c r="B11490" s="11">
        <v>319.81</v>
      </c>
      <c r="C11490" s="11">
        <v>368.20749</v>
      </c>
      <c r="D11490" s="11">
        <v>0.131440808007463</v>
      </c>
      <c r="E11490" s="8">
        <f t="shared" si="1"/>
        <v>0.1238920672</v>
      </c>
      <c r="F11490" s="8"/>
    </row>
    <row r="11491">
      <c r="A11491" s="10">
        <v>44864.708333333336</v>
      </c>
      <c r="B11491" s="11">
        <v>328.77</v>
      </c>
      <c r="C11491" s="11">
        <v>367.01996</v>
      </c>
      <c r="D11491" s="11">
        <v>0.10421765617325</v>
      </c>
      <c r="E11491" s="8">
        <f t="shared" si="1"/>
        <v>0.1228184377</v>
      </c>
      <c r="F11491" s="8"/>
    </row>
    <row r="11492">
      <c r="A11492" s="10">
        <v>44864.75</v>
      </c>
      <c r="B11492" s="11">
        <v>331.82</v>
      </c>
      <c r="C11492" s="11">
        <v>364.6612</v>
      </c>
      <c r="D11492" s="11">
        <v>0.0900594853524312</v>
      </c>
      <c r="E11492" s="8">
        <f t="shared" si="1"/>
        <v>0.1195145264</v>
      </c>
      <c r="F11492" s="8"/>
    </row>
    <row r="11493">
      <c r="A11493" s="10">
        <v>44864.791666666664</v>
      </c>
      <c r="B11493" s="11">
        <v>335.05</v>
      </c>
      <c r="C11493" s="11">
        <v>361.56794</v>
      </c>
      <c r="D11493" s="11">
        <v>0.0733415136308822</v>
      </c>
      <c r="E11493" s="8">
        <f t="shared" si="1"/>
        <v>0.1155486762</v>
      </c>
      <c r="F11493" s="8"/>
    </row>
    <row r="11494">
      <c r="A11494" s="10">
        <v>44864.833333333336</v>
      </c>
      <c r="B11494" s="11">
        <v>336.76</v>
      </c>
      <c r="C11494" s="11">
        <v>357.90044</v>
      </c>
      <c r="D11494" s="11">
        <v>0.0590679352056678</v>
      </c>
      <c r="E11494" s="8">
        <f t="shared" si="1"/>
        <v>0.1118185883</v>
      </c>
      <c r="F11494" s="8"/>
    </row>
    <row r="11495">
      <c r="A11495" s="10">
        <v>44864.875</v>
      </c>
      <c r="B11495" s="11">
        <v>338.72</v>
      </c>
      <c r="C11495" s="11">
        <v>354.97288</v>
      </c>
      <c r="D11495" s="11">
        <v>0.0457862583755692</v>
      </c>
      <c r="E11495" s="8">
        <f t="shared" si="1"/>
        <v>0.1081214589</v>
      </c>
      <c r="F11495" s="8"/>
    </row>
    <row r="11496">
      <c r="A11496" s="10">
        <v>44864.916666666664</v>
      </c>
      <c r="B11496" s="11">
        <v>346.73</v>
      </c>
      <c r="C11496" s="11">
        <v>353.67286</v>
      </c>
      <c r="D11496" s="11">
        <v>0.0196307401139007</v>
      </c>
      <c r="E11496" s="8">
        <f t="shared" si="1"/>
        <v>0.1046998815</v>
      </c>
      <c r="F11496" s="8"/>
    </row>
    <row r="11497">
      <c r="A11497" s="10">
        <v>44864.958333333336</v>
      </c>
      <c r="B11497" s="11">
        <v>365.64</v>
      </c>
      <c r="C11497" s="11">
        <v>354.03022</v>
      </c>
      <c r="D11497" s="11">
        <v>0.0327931892367832</v>
      </c>
      <c r="E11497" s="8">
        <f t="shared" si="1"/>
        <v>0.1060147238</v>
      </c>
      <c r="F11497" s="8"/>
    </row>
    <row r="11498">
      <c r="A11498" s="10">
        <v>44865.0</v>
      </c>
      <c r="B11498" s="11">
        <v>417.77</v>
      </c>
      <c r="C11498" s="11">
        <v>370.89939</v>
      </c>
      <c r="D11498" s="11">
        <v>0.126370145823103</v>
      </c>
      <c r="E11498" s="8">
        <f t="shared" si="1"/>
        <v>0.1047942566</v>
      </c>
      <c r="F11498" s="8"/>
    </row>
    <row r="11499">
      <c r="A11499" s="10">
        <v>44865.041666666664</v>
      </c>
      <c r="B11499" s="11">
        <v>419.51</v>
      </c>
      <c r="C11499" s="11">
        <v>371.14699</v>
      </c>
      <c r="D11499" s="11">
        <v>0.130306890000643</v>
      </c>
      <c r="E11499" s="8">
        <f t="shared" si="1"/>
        <v>0.1021270884</v>
      </c>
      <c r="F11499" s="8"/>
    </row>
    <row r="11500">
      <c r="A11500" s="10">
        <v>44865.083333333336</v>
      </c>
      <c r="B11500" s="11">
        <v>410.63</v>
      </c>
      <c r="C11500" s="11">
        <v>366.50647</v>
      </c>
      <c r="D11500" s="11">
        <v>0.120389498171751</v>
      </c>
      <c r="E11500" s="8">
        <f t="shared" si="1"/>
        <v>0.09960518213</v>
      </c>
      <c r="F11500" s="8"/>
    </row>
    <row r="11501">
      <c r="A11501" s="10">
        <v>44865.125</v>
      </c>
      <c r="B11501" s="11">
        <v>393.34</v>
      </c>
      <c r="C11501" s="11">
        <v>357.80847</v>
      </c>
      <c r="D11501" s="11">
        <v>0.0993032110167765</v>
      </c>
      <c r="E11501" s="8">
        <f t="shared" si="1"/>
        <v>0.09631725166</v>
      </c>
      <c r="F11501" s="8"/>
    </row>
    <row r="11502">
      <c r="A11502" s="10">
        <v>44865.166666666664</v>
      </c>
      <c r="B11502" s="11">
        <v>385.74</v>
      </c>
      <c r="C11502" s="11">
        <v>347.71885</v>
      </c>
      <c r="D11502" s="11">
        <v>0.109344517848255</v>
      </c>
      <c r="E11502" s="8">
        <f t="shared" si="1"/>
        <v>0.09413416706</v>
      </c>
      <c r="F11502" s="8"/>
    </row>
    <row r="11503">
      <c r="A11503" s="10">
        <v>44865.208333333336</v>
      </c>
      <c r="B11503" s="11">
        <v>381.22</v>
      </c>
      <c r="C11503" s="11">
        <v>338.43477</v>
      </c>
      <c r="D11503" s="11">
        <v>0.126420905275187</v>
      </c>
      <c r="E11503" s="8">
        <f t="shared" si="1"/>
        <v>0.09306997379</v>
      </c>
      <c r="F11503" s="8"/>
    </row>
    <row r="11504">
      <c r="A11504" s="10">
        <v>44865.25</v>
      </c>
      <c r="B11504" s="11">
        <v>375.65</v>
      </c>
      <c r="C11504" s="11">
        <v>330.71022</v>
      </c>
      <c r="D11504" s="11">
        <v>0.1358886943379</v>
      </c>
      <c r="E11504" s="8">
        <f t="shared" si="1"/>
        <v>0.09278282126</v>
      </c>
      <c r="F11504" s="8"/>
    </row>
    <row r="11505">
      <c r="A11505" s="10">
        <v>44865.291666666664</v>
      </c>
      <c r="B11505" s="11">
        <v>371.77</v>
      </c>
      <c r="C11505" s="11">
        <v>324.23303</v>
      </c>
      <c r="D11505" s="11">
        <v>0.146613594549574</v>
      </c>
      <c r="E11505" s="8">
        <f t="shared" si="1"/>
        <v>0.09337545029</v>
      </c>
      <c r="F11505" s="8"/>
    </row>
    <row r="11506">
      <c r="A11506" s="10">
        <v>44865.333333333336</v>
      </c>
      <c r="B11506" s="11">
        <v>369.65</v>
      </c>
      <c r="C11506" s="11">
        <v>320.14238</v>
      </c>
      <c r="D11506" s="11">
        <v>0.154642506249875</v>
      </c>
      <c r="E11506" s="8">
        <f t="shared" si="1"/>
        <v>0.09439422081</v>
      </c>
      <c r="F11506" s="8"/>
    </row>
    <row r="11507">
      <c r="A11507" s="10">
        <v>44865.375</v>
      </c>
      <c r="B11507" s="11">
        <v>371.02</v>
      </c>
      <c r="C11507" s="11">
        <v>320.15113</v>
      </c>
      <c r="D11507" s="11">
        <v>0.158890177898169</v>
      </c>
      <c r="E11507" s="8">
        <f t="shared" si="1"/>
        <v>0.09558438385</v>
      </c>
      <c r="F11507" s="8"/>
    </row>
    <row r="11508">
      <c r="A11508" s="10">
        <v>44865.416666666664</v>
      </c>
      <c r="B11508" s="11">
        <v>373.92</v>
      </c>
      <c r="C11508" s="11">
        <v>324.89781</v>
      </c>
      <c r="D11508" s="11">
        <v>0.150884950563378</v>
      </c>
      <c r="E11508" s="8">
        <f t="shared" si="1"/>
        <v>0.09722807557</v>
      </c>
      <c r="F11508" s="8"/>
    </row>
    <row r="11509">
      <c r="A11509" s="10">
        <v>44865.458333333336</v>
      </c>
      <c r="B11509" s="11">
        <v>382.65</v>
      </c>
      <c r="C11509" s="11">
        <v>333.37398</v>
      </c>
      <c r="D11509" s="11">
        <v>0.147810036044204</v>
      </c>
      <c r="E11509" s="8">
        <f t="shared" si="1"/>
        <v>0.1001537677</v>
      </c>
      <c r="F11509" s="8"/>
    </row>
    <row r="11510">
      <c r="A11510" s="10">
        <v>44865.5</v>
      </c>
      <c r="B11510" s="11">
        <v>393.03</v>
      </c>
      <c r="C11510" s="11">
        <v>341.13065</v>
      </c>
      <c r="D11510" s="11">
        <v>0.152139217041916</v>
      </c>
      <c r="E11510" s="8">
        <f t="shared" si="1"/>
        <v>0.1042874463</v>
      </c>
      <c r="F11510" s="8"/>
    </row>
    <row r="11511">
      <c r="A11511" s="10">
        <v>44865.541666666664</v>
      </c>
      <c r="B11511" s="11">
        <v>398.89</v>
      </c>
      <c r="C11511" s="11">
        <v>344.79422</v>
      </c>
      <c r="D11511" s="11">
        <v>0.156892943274977</v>
      </c>
      <c r="E11511" s="8">
        <f t="shared" si="1"/>
        <v>0.1084910991</v>
      </c>
      <c r="F11511" s="8"/>
    </row>
    <row r="11512">
      <c r="A11512" s="10">
        <v>44865.583333333336</v>
      </c>
      <c r="B11512" s="11">
        <v>381.03</v>
      </c>
      <c r="C11512" s="11">
        <v>344.11226</v>
      </c>
      <c r="D11512" s="11">
        <v>0.107284000866461</v>
      </c>
      <c r="E11512" s="8">
        <f t="shared" si="1"/>
        <v>0.1123435149</v>
      </c>
      <c r="F11512" s="8"/>
    </row>
    <row r="11513">
      <c r="A11513" s="10">
        <v>44865.625</v>
      </c>
      <c r="B11513" s="11">
        <v>348.27</v>
      </c>
      <c r="C11513" s="11">
        <v>343.08036</v>
      </c>
      <c r="D11513" s="11">
        <v>0.0151266018258812</v>
      </c>
      <c r="E11513" s="8">
        <f t="shared" si="1"/>
        <v>0.1081102282</v>
      </c>
      <c r="F11513" s="8"/>
    </row>
    <row r="11514">
      <c r="A11514" s="10">
        <v>44865.666666666664</v>
      </c>
      <c r="B11514" s="11">
        <v>333.58</v>
      </c>
      <c r="C11514" s="11">
        <v>342.47131</v>
      </c>
      <c r="D11514" s="11">
        <v>0.0259622039580484</v>
      </c>
      <c r="E11514" s="8">
        <f t="shared" si="1"/>
        <v>0.1037152864</v>
      </c>
      <c r="F11514" s="8"/>
    </row>
    <row r="11515">
      <c r="A11515" s="10">
        <v>44865.708333333336</v>
      </c>
      <c r="B11515" s="11">
        <v>318.14</v>
      </c>
      <c r="C11515" s="11">
        <v>342.68123</v>
      </c>
      <c r="D11515" s="11">
        <v>0.0716153318347784</v>
      </c>
      <c r="E11515" s="8">
        <f t="shared" si="1"/>
        <v>0.1023568562</v>
      </c>
      <c r="F11515" s="8"/>
    </row>
    <row r="11516">
      <c r="A11516" s="10">
        <v>44865.75</v>
      </c>
      <c r="B11516" s="11">
        <v>308.81</v>
      </c>
      <c r="C11516" s="11">
        <v>341.88674</v>
      </c>
      <c r="D11516" s="11">
        <v>0.0967476539160307</v>
      </c>
      <c r="E11516" s="8">
        <f t="shared" si="1"/>
        <v>0.1026355299</v>
      </c>
      <c r="F11516" s="8"/>
    </row>
    <row r="11517">
      <c r="A11517" s="10">
        <v>44865.791666666664</v>
      </c>
      <c r="B11517" s="11">
        <v>311.4</v>
      </c>
      <c r="C11517" s="11">
        <v>339.88269</v>
      </c>
      <c r="D11517" s="11">
        <v>0.0838015316402257</v>
      </c>
      <c r="E11517" s="8">
        <f t="shared" si="1"/>
        <v>0.103071364</v>
      </c>
      <c r="F11517" s="8"/>
    </row>
    <row r="11518">
      <c r="A11518" s="10">
        <v>44865.833333333336</v>
      </c>
      <c r="B11518" s="11">
        <v>310.24</v>
      </c>
      <c r="C11518" s="11">
        <v>338.12851</v>
      </c>
      <c r="D11518" s="11">
        <v>0.082479025504238</v>
      </c>
      <c r="E11518" s="8">
        <f t="shared" si="1"/>
        <v>0.1040468261</v>
      </c>
      <c r="F11518" s="8"/>
    </row>
    <row r="11519">
      <c r="A11519" s="10">
        <v>44865.875</v>
      </c>
      <c r="B11519" s="11">
        <v>317.8</v>
      </c>
      <c r="C11519" s="11">
        <v>338.60204</v>
      </c>
      <c r="D11519" s="11">
        <v>0.0614350699127506</v>
      </c>
      <c r="E11519" s="8">
        <f t="shared" si="1"/>
        <v>0.1046988599</v>
      </c>
      <c r="F11519" s="8"/>
    </row>
    <row r="11520">
      <c r="A11520" s="10">
        <v>44865.916666666664</v>
      </c>
      <c r="B11520" s="11">
        <v>332.04</v>
      </c>
      <c r="C11520" s="11">
        <v>341.85712</v>
      </c>
      <c r="D11520" s="11">
        <v>0.028717026575313</v>
      </c>
      <c r="E11520" s="8">
        <f t="shared" si="1"/>
        <v>0.1050774551</v>
      </c>
      <c r="F11520" s="8"/>
    </row>
    <row r="11521">
      <c r="A11521" s="10">
        <v>44865.958333333336</v>
      </c>
      <c r="B11521" s="11">
        <v>350.51</v>
      </c>
      <c r="C11521" s="11">
        <v>346.73013</v>
      </c>
      <c r="D11521" s="11">
        <v>0.0109014754500856</v>
      </c>
      <c r="E11521" s="8">
        <f t="shared" si="1"/>
        <v>0.1041653004</v>
      </c>
      <c r="F11521" s="8"/>
    </row>
    <row r="11522">
      <c r="A11522" s="10">
        <v>44863.0</v>
      </c>
      <c r="B11522" s="11">
        <v>240.3</v>
      </c>
      <c r="C11522" s="11">
        <v>292.3805</v>
      </c>
      <c r="D11522" s="11">
        <v>0.1781257642011</v>
      </c>
      <c r="E11522" s="8">
        <f t="shared" si="1"/>
        <v>0.1063217845</v>
      </c>
      <c r="F11522" s="8"/>
    </row>
    <row r="11523">
      <c r="A11523" s="10">
        <v>44863.041666666664</v>
      </c>
      <c r="B11523" s="11">
        <v>277.43</v>
      </c>
      <c r="C11523" s="11">
        <v>291.29111</v>
      </c>
      <c r="D11523" s="11">
        <v>0.0475850773475373</v>
      </c>
      <c r="E11523" s="8">
        <f t="shared" si="1"/>
        <v>0.1028750423</v>
      </c>
      <c r="F11523" s="8"/>
    </row>
    <row r="11524">
      <c r="A11524" s="10">
        <v>44863.083333333336</v>
      </c>
      <c r="B11524" s="11">
        <v>289.76</v>
      </c>
      <c r="C11524" s="11">
        <v>286.28894</v>
      </c>
      <c r="D11524" s="11">
        <v>0.0121243244674417</v>
      </c>
      <c r="E11524" s="8">
        <f t="shared" si="1"/>
        <v>0.0983639934</v>
      </c>
      <c r="F11524" s="8"/>
    </row>
    <row r="11525">
      <c r="A11525" s="10">
        <v>44863.125</v>
      </c>
      <c r="B11525" s="11">
        <v>309.81</v>
      </c>
      <c r="C11525" s="11">
        <v>278.58135</v>
      </c>
      <c r="D11525" s="11">
        <v>0.112098853710056</v>
      </c>
      <c r="E11525" s="8">
        <f t="shared" si="1"/>
        <v>0.09889714518</v>
      </c>
      <c r="F11525" s="8"/>
    </row>
    <row r="11526">
      <c r="A11526" s="10">
        <v>44863.166666666664</v>
      </c>
      <c r="B11526" s="11">
        <v>318.56</v>
      </c>
      <c r="C11526" s="11">
        <v>271.55107</v>
      </c>
      <c r="D11526" s="11">
        <v>0.17311266716791</v>
      </c>
      <c r="E11526" s="8">
        <f t="shared" si="1"/>
        <v>0.1015541514</v>
      </c>
      <c r="F11526" s="8"/>
    </row>
    <row r="11527">
      <c r="A11527" s="10">
        <v>44863.208333333336</v>
      </c>
      <c r="B11527" s="11">
        <v>323.95</v>
      </c>
      <c r="C11527" s="11">
        <v>267.59064</v>
      </c>
      <c r="D11527" s="11">
        <v>0.210617830279863</v>
      </c>
      <c r="E11527" s="8">
        <f t="shared" si="1"/>
        <v>0.1050623566</v>
      </c>
      <c r="F11527" s="8"/>
    </row>
    <row r="11528">
      <c r="A11528" s="10">
        <v>44863.25</v>
      </c>
      <c r="B11528" s="11">
        <v>325.25</v>
      </c>
      <c r="C11528" s="11">
        <v>267.28366</v>
      </c>
      <c r="D11528" s="11">
        <v>0.216871992848346</v>
      </c>
      <c r="E11528" s="8">
        <f t="shared" si="1"/>
        <v>0.1084366607</v>
      </c>
      <c r="F11528" s="8"/>
    </row>
    <row r="11529">
      <c r="A11529" s="10">
        <v>44863.291666666664</v>
      </c>
      <c r="B11529" s="11">
        <v>321.24</v>
      </c>
      <c r="C11529" s="11">
        <v>269.61316</v>
      </c>
      <c r="D11529" s="11">
        <v>0.191484866688258</v>
      </c>
      <c r="E11529" s="8">
        <f t="shared" si="1"/>
        <v>0.1103062971</v>
      </c>
      <c r="F11529" s="8"/>
    </row>
    <row r="11530">
      <c r="A11530" s="10">
        <v>44863.333333333336</v>
      </c>
      <c r="B11530" s="11">
        <v>314.7</v>
      </c>
      <c r="C11530" s="11">
        <v>274.02591</v>
      </c>
      <c r="D11530" s="11">
        <v>0.148431547951067</v>
      </c>
      <c r="E11530" s="8">
        <f t="shared" si="1"/>
        <v>0.1100475071</v>
      </c>
      <c r="F11530" s="8"/>
    </row>
    <row r="11531">
      <c r="A11531" s="10">
        <v>44863.375</v>
      </c>
      <c r="B11531" s="11">
        <v>313.45</v>
      </c>
      <c r="C11531" s="11">
        <v>280.27654</v>
      </c>
      <c r="D11531" s="11">
        <v>0.118359745699729</v>
      </c>
      <c r="E11531" s="8">
        <f t="shared" si="1"/>
        <v>0.1083587391</v>
      </c>
      <c r="F11531" s="8"/>
    </row>
    <row r="11532">
      <c r="A11532" s="10">
        <v>44863.416666666664</v>
      </c>
      <c r="B11532" s="11">
        <v>325.55</v>
      </c>
      <c r="C11532" s="11">
        <v>287.68739</v>
      </c>
      <c r="D11532" s="11">
        <v>0.131610252364554</v>
      </c>
      <c r="E11532" s="8">
        <f t="shared" si="1"/>
        <v>0.1075556267</v>
      </c>
      <c r="F11532" s="8"/>
    </row>
    <row r="11533">
      <c r="A11533" s="10">
        <v>44863.458333333336</v>
      </c>
      <c r="B11533" s="11">
        <v>329.67</v>
      </c>
      <c r="C11533" s="11">
        <v>295.84365</v>
      </c>
      <c r="D11533" s="11">
        <v>0.114338604191774</v>
      </c>
      <c r="E11533" s="8">
        <f t="shared" si="1"/>
        <v>0.1061609837</v>
      </c>
      <c r="F11533" s="8"/>
    </row>
    <row r="11534">
      <c r="A11534" s="10">
        <v>44863.5</v>
      </c>
      <c r="B11534" s="11">
        <v>327.16</v>
      </c>
      <c r="C11534" s="11">
        <v>302.37706</v>
      </c>
      <c r="D11534" s="11">
        <v>0.0819603841640634</v>
      </c>
      <c r="E11534" s="8">
        <f t="shared" si="1"/>
        <v>0.1032368657</v>
      </c>
      <c r="F11534" s="8"/>
    </row>
    <row r="11535">
      <c r="A11535" s="10">
        <v>44863.541666666664</v>
      </c>
      <c r="B11535" s="11">
        <v>335.46</v>
      </c>
      <c r="C11535" s="11">
        <v>305.7562</v>
      </c>
      <c r="D11535" s="11">
        <v>0.0971486432654513</v>
      </c>
      <c r="E11535" s="8">
        <f t="shared" si="1"/>
        <v>0.1007475198</v>
      </c>
      <c r="F11535" s="8"/>
    </row>
    <row r="11536">
      <c r="A11536" s="10">
        <v>44863.583333333336</v>
      </c>
      <c r="B11536" s="11">
        <v>316.92</v>
      </c>
      <c r="C11536" s="11">
        <v>306.23031</v>
      </c>
      <c r="D11536" s="11">
        <v>0.0349073545332597</v>
      </c>
      <c r="E11536" s="8">
        <f t="shared" si="1"/>
        <v>0.09773182623</v>
      </c>
      <c r="F11536" s="8"/>
    </row>
    <row r="11537">
      <c r="A11537" s="10">
        <v>44863.625</v>
      </c>
      <c r="B11537" s="11">
        <v>309.5</v>
      </c>
      <c r="C11537" s="11">
        <v>307.09614</v>
      </c>
      <c r="D11537" s="11">
        <v>0.00782771154336231</v>
      </c>
      <c r="E11537" s="8">
        <f t="shared" si="1"/>
        <v>0.0974277058</v>
      </c>
      <c r="F11537" s="8"/>
    </row>
    <row r="11538">
      <c r="A11538" s="10">
        <v>44863.666666666664</v>
      </c>
      <c r="B11538" s="11">
        <v>282.74</v>
      </c>
      <c r="C11538" s="11">
        <v>308.26188</v>
      </c>
      <c r="D11538" s="11">
        <v>0.0827928513249838</v>
      </c>
      <c r="E11538" s="8">
        <f t="shared" si="1"/>
        <v>0.09979564944</v>
      </c>
      <c r="F11538" s="8"/>
    </row>
    <row r="11539">
      <c r="A11539" s="10">
        <v>44863.708333333336</v>
      </c>
      <c r="B11539" s="11">
        <v>273.4</v>
      </c>
      <c r="C11539" s="11">
        <v>310.56362</v>
      </c>
      <c r="D11539" s="11">
        <v>0.119665078607726</v>
      </c>
      <c r="E11539" s="8">
        <f t="shared" si="1"/>
        <v>0.1017977222</v>
      </c>
      <c r="F11539" s="8"/>
    </row>
    <row r="11540">
      <c r="A11540" s="10">
        <v>44863.75</v>
      </c>
      <c r="B11540" s="11">
        <v>262.03</v>
      </c>
      <c r="C11540" s="11">
        <v>312.86809</v>
      </c>
      <c r="D11540" s="11">
        <v>0.162490492398889</v>
      </c>
      <c r="E11540" s="8">
        <f t="shared" si="1"/>
        <v>0.1045370072</v>
      </c>
      <c r="F11540" s="8"/>
    </row>
    <row r="11541">
      <c r="A11541" s="10">
        <v>44863.791666666664</v>
      </c>
      <c r="B11541" s="11">
        <v>263.46</v>
      </c>
      <c r="C11541" s="11">
        <v>315.04373</v>
      </c>
      <c r="D11541" s="11">
        <v>0.163735142419752</v>
      </c>
      <c r="E11541" s="8">
        <f t="shared" si="1"/>
        <v>0.1078675743</v>
      </c>
      <c r="F11541" s="8"/>
    </row>
    <row r="11542">
      <c r="A11542" s="10">
        <v>44863.833333333336</v>
      </c>
      <c r="B11542" s="11">
        <v>271.23</v>
      </c>
      <c r="C11542" s="11">
        <v>317.43579</v>
      </c>
      <c r="D11542" s="11">
        <v>0.145559484644122</v>
      </c>
      <c r="E11542" s="8">
        <f t="shared" si="1"/>
        <v>0.1104959267</v>
      </c>
      <c r="F11542" s="8"/>
    </row>
    <row r="11543">
      <c r="A11543" s="10">
        <v>44863.875</v>
      </c>
      <c r="B11543" s="11">
        <v>278.42</v>
      </c>
      <c r="C11543" s="11">
        <v>320.93218</v>
      </c>
      <c r="D11543" s="11">
        <v>0.132464684594732</v>
      </c>
      <c r="E11543" s="8">
        <f t="shared" si="1"/>
        <v>0.113455494</v>
      </c>
      <c r="F11543" s="8"/>
    </row>
    <row r="11544">
      <c r="A11544" s="10">
        <v>44863.916666666664</v>
      </c>
      <c r="B11544" s="11">
        <v>292.62</v>
      </c>
      <c r="C11544" s="11">
        <v>324.78213</v>
      </c>
      <c r="D11544" s="11">
        <v>0.099026784509357</v>
      </c>
      <c r="E11544" s="8">
        <f t="shared" si="1"/>
        <v>0.1163850673</v>
      </c>
      <c r="F11544" s="8"/>
    </row>
    <row r="11545">
      <c r="A11545" s="10">
        <v>44863.958333333336</v>
      </c>
      <c r="B11545" s="11">
        <v>330.01</v>
      </c>
      <c r="C11545" s="11">
        <v>327.51123</v>
      </c>
      <c r="D11545" s="11">
        <v>0.00762957044251575</v>
      </c>
      <c r="E11545" s="8">
        <f t="shared" si="1"/>
        <v>0.1162487379</v>
      </c>
      <c r="F11545" s="8"/>
    </row>
    <row r="11546">
      <c r="A11546" s="10">
        <v>44864.0</v>
      </c>
      <c r="B11546" s="11">
        <v>411.41</v>
      </c>
      <c r="C11546" s="11">
        <v>355.39258</v>
      </c>
      <c r="D11546" s="11">
        <v>0.157621242401853</v>
      </c>
      <c r="E11546" s="8">
        <f t="shared" si="1"/>
        <v>0.1153943828</v>
      </c>
      <c r="F11546" s="8"/>
    </row>
    <row r="11547">
      <c r="A11547" s="10">
        <v>44864.041666666664</v>
      </c>
      <c r="B11547" s="11">
        <v>429.92</v>
      </c>
      <c r="C11547" s="11">
        <v>359.39232</v>
      </c>
      <c r="D11547" s="11">
        <v>0.19624147783681</v>
      </c>
      <c r="E11547" s="8">
        <f t="shared" si="1"/>
        <v>0.1215883995</v>
      </c>
      <c r="F11547" s="8"/>
    </row>
    <row r="11548">
      <c r="A11548" s="10">
        <v>44864.083333333336</v>
      </c>
      <c r="B11548" s="11">
        <v>426.75</v>
      </c>
      <c r="C11548" s="11">
        <v>361.01096</v>
      </c>
      <c r="D11548" s="11">
        <v>0.18209707539073</v>
      </c>
      <c r="E11548" s="8">
        <f t="shared" si="1"/>
        <v>0.1286705975</v>
      </c>
      <c r="F11548" s="8"/>
    </row>
    <row r="11549">
      <c r="A11549" s="10">
        <v>44864.125</v>
      </c>
      <c r="B11549" s="11">
        <v>424.44</v>
      </c>
      <c r="C11549" s="11">
        <v>360.09376</v>
      </c>
      <c r="D11549" s="11">
        <v>0.178693015952289</v>
      </c>
      <c r="E11549" s="8">
        <f t="shared" si="1"/>
        <v>0.1314453542</v>
      </c>
      <c r="F11549" s="8"/>
    </row>
    <row r="11550">
      <c r="A11550" s="10">
        <v>44864.166666666664</v>
      </c>
      <c r="B11550" s="11">
        <v>416.37</v>
      </c>
      <c r="C11550" s="11">
        <v>358.174</v>
      </c>
      <c r="D11550" s="11">
        <v>0.16247968864295</v>
      </c>
      <c r="E11550" s="8">
        <f t="shared" si="1"/>
        <v>0.1310023134</v>
      </c>
      <c r="F11550" s="8"/>
    </row>
    <row r="11551">
      <c r="A11551" s="10">
        <v>44864.208333333336</v>
      </c>
      <c r="B11551" s="11">
        <v>411.55</v>
      </c>
      <c r="C11551" s="11">
        <v>356.58407</v>
      </c>
      <c r="D11551" s="11">
        <v>0.154145781105701</v>
      </c>
      <c r="E11551" s="8">
        <f t="shared" si="1"/>
        <v>0.1286493114</v>
      </c>
      <c r="F11551" s="8"/>
    </row>
    <row r="11552">
      <c r="A11552" s="10">
        <v>44864.25</v>
      </c>
      <c r="B11552" s="11">
        <v>407.69</v>
      </c>
      <c r="C11552" s="11">
        <v>355.65223</v>
      </c>
      <c r="D11552" s="11">
        <v>0.146316445140805</v>
      </c>
      <c r="E11552" s="8">
        <f t="shared" si="1"/>
        <v>0.1257094969</v>
      </c>
      <c r="F11552" s="8"/>
    </row>
    <row r="11553">
      <c r="A11553" s="10">
        <v>44864.291666666664</v>
      </c>
      <c r="B11553" s="11">
        <v>402.54</v>
      </c>
      <c r="C11553" s="11">
        <v>354.28197</v>
      </c>
      <c r="D11553" s="11">
        <v>0.136213621031857</v>
      </c>
      <c r="E11553" s="8">
        <f t="shared" si="1"/>
        <v>0.1234065283</v>
      </c>
      <c r="F11553" s="8"/>
    </row>
    <row r="11554">
      <c r="A11554" s="10">
        <v>44864.333333333336</v>
      </c>
      <c r="B11554" s="11">
        <v>400.16</v>
      </c>
      <c r="C11554" s="11">
        <v>353.04407</v>
      </c>
      <c r="D11554" s="11">
        <v>0.133456228283341</v>
      </c>
      <c r="E11554" s="8">
        <f t="shared" si="1"/>
        <v>0.1227825567</v>
      </c>
      <c r="F11554" s="8"/>
    </row>
    <row r="11555">
      <c r="A11555" s="10">
        <v>44864.375</v>
      </c>
      <c r="B11555" s="11">
        <v>399.95</v>
      </c>
      <c r="C11555" s="11">
        <v>352.95377</v>
      </c>
      <c r="D11555" s="11">
        <v>0.133151233942054</v>
      </c>
      <c r="E11555" s="8">
        <f t="shared" si="1"/>
        <v>0.1233988687</v>
      </c>
      <c r="F11555" s="8"/>
    </row>
    <row r="11556">
      <c r="A11556" s="10">
        <v>44864.416666666664</v>
      </c>
      <c r="B11556" s="11">
        <v>395.04</v>
      </c>
      <c r="C11556" s="11">
        <v>354.65663</v>
      </c>
      <c r="D11556" s="11">
        <v>0.113866107620771</v>
      </c>
      <c r="E11556" s="8">
        <f t="shared" si="1"/>
        <v>0.1226595293</v>
      </c>
      <c r="F11556" s="8"/>
    </row>
    <row r="11557">
      <c r="A11557" s="10">
        <v>44864.458333333336</v>
      </c>
      <c r="B11557" s="11">
        <v>387.7</v>
      </c>
      <c r="C11557" s="11">
        <v>359.13014</v>
      </c>
      <c r="D11557" s="11">
        <v>0.0795529442335305</v>
      </c>
      <c r="E11557" s="8">
        <f t="shared" si="1"/>
        <v>0.1212101268</v>
      </c>
      <c r="F11557" s="8"/>
    </row>
    <row r="11558">
      <c r="A11558" s="10">
        <v>44864.5</v>
      </c>
      <c r="B11558" s="11">
        <v>383.69</v>
      </c>
      <c r="C11558" s="11">
        <v>364.06511</v>
      </c>
      <c r="D11558" s="11">
        <v>0.0539048908037356</v>
      </c>
      <c r="E11558" s="8">
        <f t="shared" si="1"/>
        <v>0.1200411479</v>
      </c>
      <c r="F11558" s="8"/>
    </row>
    <row r="11559">
      <c r="A11559" s="10">
        <v>44864.541666666664</v>
      </c>
      <c r="B11559" s="11">
        <v>388.19</v>
      </c>
      <c r="C11559" s="11">
        <v>368.03647</v>
      </c>
      <c r="D11559" s="11">
        <v>0.0547596003189574</v>
      </c>
      <c r="E11559" s="8">
        <f t="shared" si="1"/>
        <v>0.1182749378</v>
      </c>
      <c r="F11559" s="8"/>
    </row>
    <row r="11560">
      <c r="A11560" s="10">
        <v>44864.583333333336</v>
      </c>
      <c r="B11560" s="11">
        <v>374.01</v>
      </c>
      <c r="C11560" s="11">
        <v>370.13716</v>
      </c>
      <c r="D11560" s="11">
        <v>0.0104632563777168</v>
      </c>
      <c r="E11560" s="8">
        <f t="shared" si="1"/>
        <v>0.1172564337</v>
      </c>
      <c r="F11560" s="8"/>
    </row>
    <row r="11561">
      <c r="A11561" s="10">
        <v>44864.625</v>
      </c>
      <c r="B11561" s="11">
        <v>325.81</v>
      </c>
      <c r="C11561" s="11">
        <v>371.55338</v>
      </c>
      <c r="D11561" s="11">
        <v>0.123113884739791</v>
      </c>
      <c r="E11561" s="8">
        <f t="shared" si="1"/>
        <v>0.1220600243</v>
      </c>
      <c r="F11561" s="8"/>
    </row>
    <row r="11562">
      <c r="A11562" s="10">
        <v>44864.666666666664</v>
      </c>
      <c r="B11562" s="11">
        <v>319.81</v>
      </c>
      <c r="C11562" s="11">
        <v>371.55372</v>
      </c>
      <c r="D11562" s="11">
        <v>0.139263092292549</v>
      </c>
      <c r="E11562" s="8">
        <f t="shared" si="1"/>
        <v>0.124412951</v>
      </c>
      <c r="F11562" s="8"/>
    </row>
    <row r="11563">
      <c r="A11563" s="10">
        <v>44864.708333333336</v>
      </c>
      <c r="B11563" s="11">
        <v>328.77</v>
      </c>
      <c r="C11563" s="11">
        <v>370.81091</v>
      </c>
      <c r="D11563" s="11">
        <v>0.113375601597051</v>
      </c>
      <c r="E11563" s="8">
        <f t="shared" si="1"/>
        <v>0.1241508894</v>
      </c>
      <c r="F11563" s="8"/>
    </row>
    <row r="11564">
      <c r="A11564" s="10">
        <v>44864.75</v>
      </c>
      <c r="B11564" s="11">
        <v>331.82</v>
      </c>
      <c r="C11564" s="11">
        <v>369.03452</v>
      </c>
      <c r="D11564" s="11">
        <v>0.100842923854386</v>
      </c>
      <c r="E11564" s="8">
        <f t="shared" si="1"/>
        <v>0.1215822408</v>
      </c>
      <c r="F11564" s="8"/>
    </row>
    <row r="11565">
      <c r="A11565" s="10">
        <v>44864.791666666664</v>
      </c>
      <c r="B11565" s="11">
        <v>335.05</v>
      </c>
      <c r="C11565" s="11">
        <v>366.66276</v>
      </c>
      <c r="D11565" s="11">
        <v>0.0862175367904828</v>
      </c>
      <c r="E11565" s="8">
        <f t="shared" si="1"/>
        <v>0.1183523405</v>
      </c>
      <c r="F11565" s="8"/>
    </row>
    <row r="11566">
      <c r="A11566" s="10">
        <v>44864.833333333336</v>
      </c>
      <c r="B11566" s="11">
        <v>336.76</v>
      </c>
      <c r="C11566" s="11">
        <v>363.34207</v>
      </c>
      <c r="D11566" s="11">
        <v>0.0731599013568673</v>
      </c>
      <c r="E11566" s="8">
        <f t="shared" si="1"/>
        <v>0.1153356912</v>
      </c>
      <c r="F11566" s="8"/>
    </row>
    <row r="11567">
      <c r="A11567" s="10">
        <v>44864.875</v>
      </c>
      <c r="B11567" s="11">
        <v>338.72</v>
      </c>
      <c r="C11567" s="11">
        <v>360.22403</v>
      </c>
      <c r="D11567" s="11">
        <v>0.0596962673478501</v>
      </c>
      <c r="E11567" s="8">
        <f t="shared" si="1"/>
        <v>0.1123036738</v>
      </c>
      <c r="F11567" s="8"/>
    </row>
    <row r="11568">
      <c r="A11568" s="10">
        <v>44864.916666666664</v>
      </c>
      <c r="B11568" s="11">
        <v>346.73</v>
      </c>
      <c r="C11568" s="11">
        <v>358.32902</v>
      </c>
      <c r="D11568" s="11">
        <v>0.0323697477809639</v>
      </c>
      <c r="E11568" s="8">
        <f t="shared" si="1"/>
        <v>0.1095262973</v>
      </c>
      <c r="F11568" s="8"/>
    </row>
    <row r="11569">
      <c r="A11569" s="10">
        <v>44864.958333333336</v>
      </c>
      <c r="B11569" s="11">
        <v>365.64</v>
      </c>
      <c r="C11569" s="11">
        <v>357.91561</v>
      </c>
      <c r="D11569" s="11">
        <v>0.021581595728669</v>
      </c>
      <c r="E11569" s="8">
        <f t="shared" si="1"/>
        <v>0.1101076317</v>
      </c>
      <c r="F11569" s="8"/>
    </row>
    <row r="11570">
      <c r="A11570" s="10">
        <v>44865.0</v>
      </c>
      <c r="B11570" s="11">
        <v>417.77</v>
      </c>
      <c r="C11570" s="11">
        <v>375.70982</v>
      </c>
      <c r="D11570" s="11">
        <v>0.111948577761422</v>
      </c>
      <c r="E11570" s="8">
        <f t="shared" si="1"/>
        <v>0.108204604</v>
      </c>
      <c r="F11570" s="8"/>
    </row>
    <row r="11571">
      <c r="A11571" s="10">
        <v>44865.041666666664</v>
      </c>
      <c r="B11571" s="11">
        <v>419.51</v>
      </c>
      <c r="C11571" s="11">
        <v>377.50089</v>
      </c>
      <c r="D11571" s="11">
        <v>0.111282148235464</v>
      </c>
      <c r="E11571" s="8">
        <f t="shared" si="1"/>
        <v>0.1046646319</v>
      </c>
      <c r="F11571" s="8"/>
    </row>
    <row r="11572">
      <c r="A11572" s="10">
        <v>44865.083333333336</v>
      </c>
      <c r="B11572" s="11">
        <v>410.63</v>
      </c>
      <c r="C11572" s="11">
        <v>374.9772</v>
      </c>
      <c r="D11572" s="11">
        <v>0.0950799141921162</v>
      </c>
      <c r="E11572" s="8">
        <f t="shared" si="1"/>
        <v>0.1010389169</v>
      </c>
      <c r="F11572" s="8"/>
    </row>
    <row r="11573">
      <c r="A11573" s="10">
        <v>44865.125</v>
      </c>
      <c r="B11573" s="11">
        <v>393.34</v>
      </c>
      <c r="C11573" s="11">
        <v>368.80438</v>
      </c>
      <c r="D11573" s="11">
        <v>0.0665274636922695</v>
      </c>
      <c r="E11573" s="8">
        <f t="shared" si="1"/>
        <v>0.0963653522</v>
      </c>
      <c r="F11573" s="8"/>
    </row>
    <row r="11574">
      <c r="A11574" s="10">
        <v>44865.166666666664</v>
      </c>
      <c r="B11574" s="11">
        <v>385.74</v>
      </c>
      <c r="C11574" s="11">
        <v>361.50268</v>
      </c>
      <c r="D11574" s="11">
        <v>0.0670460313046642</v>
      </c>
      <c r="E11574" s="8">
        <f t="shared" si="1"/>
        <v>0.09238894981</v>
      </c>
      <c r="F11574" s="8"/>
    </row>
    <row r="11575">
      <c r="A11575" s="10">
        <v>44865.208333333336</v>
      </c>
      <c r="B11575" s="11">
        <v>381.22</v>
      </c>
      <c r="C11575" s="11">
        <v>354.94718</v>
      </c>
      <c r="D11575" s="11">
        <v>0.0740189568487345</v>
      </c>
      <c r="E11575" s="8">
        <f t="shared" si="1"/>
        <v>0.08905033214</v>
      </c>
      <c r="F11575" s="8"/>
    </row>
    <row r="11576">
      <c r="A11576" s="10">
        <v>44865.25</v>
      </c>
      <c r="B11576" s="11">
        <v>375.65</v>
      </c>
      <c r="C11576" s="11">
        <v>348.84063</v>
      </c>
      <c r="D11576" s="11">
        <v>0.0768527737150343</v>
      </c>
      <c r="E11576" s="8">
        <f t="shared" si="1"/>
        <v>0.08615601249</v>
      </c>
      <c r="F11576" s="8"/>
    </row>
    <row r="11577">
      <c r="A11577" s="10">
        <v>44865.291666666664</v>
      </c>
      <c r="B11577" s="11">
        <v>371.77</v>
      </c>
      <c r="C11577" s="11">
        <v>342.14467</v>
      </c>
      <c r="D11577" s="11">
        <v>0.0865871445549625</v>
      </c>
      <c r="E11577" s="8">
        <f t="shared" si="1"/>
        <v>0.08408824264</v>
      </c>
      <c r="F11577" s="8"/>
    </row>
    <row r="11578">
      <c r="A11578" s="10">
        <v>44865.333333333336</v>
      </c>
      <c r="B11578" s="11">
        <v>369.65</v>
      </c>
      <c r="C11578" s="11">
        <v>336.52759</v>
      </c>
      <c r="D11578" s="11">
        <v>0.0984240549192415</v>
      </c>
      <c r="E11578" s="8">
        <f t="shared" si="1"/>
        <v>0.08262856875</v>
      </c>
      <c r="F11578" s="8"/>
    </row>
    <row r="11579">
      <c r="A11579" s="10">
        <v>44865.375</v>
      </c>
      <c r="B11579" s="11">
        <v>371.02</v>
      </c>
      <c r="C11579" s="11">
        <v>334.89451</v>
      </c>
      <c r="D11579" s="11">
        <v>0.107871251756261</v>
      </c>
      <c r="E11579" s="8">
        <f t="shared" si="1"/>
        <v>0.08157523616</v>
      </c>
      <c r="F11579" s="8"/>
    </row>
    <row r="11580">
      <c r="A11580" s="10">
        <v>44865.416666666664</v>
      </c>
      <c r="B11580" s="11">
        <v>373.92</v>
      </c>
      <c r="C11580" s="11">
        <v>338.2454</v>
      </c>
      <c r="D11580" s="11">
        <v>0.105469579187181</v>
      </c>
      <c r="E11580" s="8">
        <f t="shared" si="1"/>
        <v>0.08122538081</v>
      </c>
      <c r="F11580" s="8"/>
    </row>
    <row r="11581">
      <c r="A11581" s="10">
        <v>44865.458333333336</v>
      </c>
      <c r="B11581" s="11">
        <v>382.65</v>
      </c>
      <c r="C11581" s="11">
        <v>345.89792</v>
      </c>
      <c r="D11581" s="11">
        <v>0.106251231577223</v>
      </c>
      <c r="E11581" s="8">
        <f t="shared" si="1"/>
        <v>0.08233780945</v>
      </c>
      <c r="F11581" s="8"/>
    </row>
    <row r="11582">
      <c r="A11582" s="10">
        <v>44865.5</v>
      </c>
      <c r="B11582" s="11">
        <v>393.03</v>
      </c>
      <c r="C11582" s="11">
        <v>353.58663</v>
      </c>
      <c r="D11582" s="11">
        <v>0.11155220999165</v>
      </c>
      <c r="E11582" s="8">
        <f t="shared" si="1"/>
        <v>0.08473978108</v>
      </c>
      <c r="F11582" s="8"/>
    </row>
    <row r="11583">
      <c r="A11583" s="10">
        <v>44865.541666666664</v>
      </c>
      <c r="B11583" s="11">
        <v>398.89</v>
      </c>
      <c r="C11583" s="11">
        <v>357.69317</v>
      </c>
      <c r="D11583" s="11">
        <v>0.115173655678133</v>
      </c>
      <c r="E11583" s="8">
        <f t="shared" si="1"/>
        <v>0.08725703339</v>
      </c>
      <c r="F11583" s="8"/>
    </row>
    <row r="11584">
      <c r="A11584" s="10">
        <v>44865.583333333336</v>
      </c>
      <c r="B11584" s="11">
        <v>381.03</v>
      </c>
      <c r="C11584" s="11">
        <v>357.37594</v>
      </c>
      <c r="D11584" s="11">
        <v>0.0661881714812697</v>
      </c>
      <c r="E11584" s="8">
        <f t="shared" si="1"/>
        <v>0.08957890485</v>
      </c>
      <c r="F11584" s="8"/>
    </row>
    <row r="11585">
      <c r="A11585" s="10">
        <v>44865.625</v>
      </c>
      <c r="B11585" s="11">
        <v>348.27</v>
      </c>
      <c r="C11585" s="11">
        <v>356.19662</v>
      </c>
      <c r="D11585" s="11">
        <v>0.0222534958360919</v>
      </c>
      <c r="E11585" s="8">
        <f t="shared" si="1"/>
        <v>0.08537638865</v>
      </c>
      <c r="F11585" s="8"/>
    </row>
    <row r="11586">
      <c r="A11586" s="10">
        <v>44865.666666666664</v>
      </c>
      <c r="B11586" s="11">
        <v>333.58</v>
      </c>
      <c r="C11586" s="11">
        <v>355.14861</v>
      </c>
      <c r="D11586" s="11">
        <v>0.0607312245991897</v>
      </c>
      <c r="E11586" s="8">
        <f t="shared" si="1"/>
        <v>0.08210422749</v>
      </c>
      <c r="F11586" s="8"/>
    </row>
    <row r="11587">
      <c r="A11587" s="10">
        <v>44865.708333333336</v>
      </c>
      <c r="B11587" s="11">
        <v>318.14</v>
      </c>
      <c r="C11587" s="11">
        <v>354.45353</v>
      </c>
      <c r="D11587" s="11">
        <v>0.102449339409879</v>
      </c>
      <c r="E11587" s="8">
        <f t="shared" si="1"/>
        <v>0.08164896657</v>
      </c>
      <c r="F11587" s="8"/>
    </row>
    <row r="11588">
      <c r="A11588" s="10">
        <v>44865.75</v>
      </c>
      <c r="B11588" s="11">
        <v>308.81</v>
      </c>
      <c r="C11588" s="11">
        <v>352.18203</v>
      </c>
      <c r="D11588" s="11">
        <v>0.123152308480929</v>
      </c>
      <c r="E11588" s="8">
        <f t="shared" si="1"/>
        <v>0.08257852426</v>
      </c>
      <c r="F11588" s="8"/>
    </row>
    <row r="11589">
      <c r="A11589" s="10">
        <v>44865.791666666664</v>
      </c>
      <c r="B11589" s="11">
        <v>311.4</v>
      </c>
      <c r="C11589" s="11">
        <v>347.991</v>
      </c>
      <c r="D11589" s="11">
        <v>0.105149271101838</v>
      </c>
      <c r="E11589" s="8">
        <f t="shared" si="1"/>
        <v>0.08336734652</v>
      </c>
      <c r="F11589" s="8"/>
    </row>
    <row r="11590">
      <c r="A11590" s="10">
        <v>44865.833333333336</v>
      </c>
      <c r="B11590" s="11">
        <v>310.24</v>
      </c>
      <c r="C11590" s="11">
        <v>343.35021</v>
      </c>
      <c r="D11590" s="11">
        <v>0.0964327646690531</v>
      </c>
      <c r="E11590" s="8">
        <f t="shared" si="1"/>
        <v>0.08433704916</v>
      </c>
      <c r="F11590" s="8"/>
    </row>
    <row r="11591">
      <c r="A11591" s="10">
        <v>44865.875</v>
      </c>
      <c r="B11591" s="11">
        <v>317.8</v>
      </c>
      <c r="C11591" s="11">
        <v>340.82942</v>
      </c>
      <c r="D11591" s="11">
        <v>0.0675687562417587</v>
      </c>
      <c r="E11591" s="8">
        <f t="shared" si="1"/>
        <v>0.08466506953</v>
      </c>
      <c r="F11591" s="8"/>
    </row>
    <row r="11592">
      <c r="A11592" s="10">
        <v>44865.916666666664</v>
      </c>
      <c r="B11592" s="11">
        <v>332.04</v>
      </c>
      <c r="C11592" s="11">
        <v>341.67048</v>
      </c>
      <c r="D11592" s="11">
        <v>0.0281864561433577</v>
      </c>
      <c r="E11592" s="8">
        <f t="shared" si="1"/>
        <v>0.08449076571</v>
      </c>
      <c r="F11592" s="8"/>
    </row>
    <row r="11593">
      <c r="A11593" s="10">
        <v>44865.958333333336</v>
      </c>
      <c r="B11593" s="11">
        <v>350.51</v>
      </c>
      <c r="C11593" s="11">
        <v>345.16341</v>
      </c>
      <c r="D11593" s="11">
        <v>0.0154900254346194</v>
      </c>
      <c r="E11593" s="8">
        <f t="shared" si="1"/>
        <v>0.08423695028</v>
      </c>
      <c r="F11593" s="8"/>
    </row>
    <row r="11594">
      <c r="A11594" s="10">
        <v>44866.0</v>
      </c>
      <c r="B11594" s="11">
        <v>364.8</v>
      </c>
      <c r="C11594" s="11">
        <v>377.45212</v>
      </c>
      <c r="D11594" s="11">
        <v>0.0335198011339821</v>
      </c>
      <c r="E11594" s="8">
        <f t="shared" si="1"/>
        <v>0.08096908459</v>
      </c>
      <c r="F11594" s="8"/>
    </row>
    <row r="11595">
      <c r="A11595" s="10">
        <v>44866.041666666664</v>
      </c>
      <c r="B11595" s="11">
        <v>354.32</v>
      </c>
      <c r="C11595" s="11">
        <v>378.87211</v>
      </c>
      <c r="D11595" s="11">
        <v>0.0648031600953683</v>
      </c>
      <c r="E11595" s="8">
        <f t="shared" si="1"/>
        <v>0.07903246009</v>
      </c>
      <c r="F11595" s="8"/>
    </row>
    <row r="11596">
      <c r="A11596" s="10">
        <v>44866.083333333336</v>
      </c>
      <c r="B11596" s="11">
        <v>342.03</v>
      </c>
      <c r="C11596" s="11">
        <v>378.52862</v>
      </c>
      <c r="D11596" s="11">
        <v>0.0964223524234442</v>
      </c>
      <c r="E11596" s="8">
        <f t="shared" si="1"/>
        <v>0.07908839501</v>
      </c>
      <c r="F11596" s="8"/>
    </row>
    <row r="11597">
      <c r="A11597" s="10">
        <v>44866.125</v>
      </c>
      <c r="B11597" s="11">
        <v>330.95</v>
      </c>
      <c r="C11597" s="11">
        <v>377.31924</v>
      </c>
      <c r="D11597" s="11">
        <v>0.122891268412392</v>
      </c>
      <c r="E11597" s="8">
        <f t="shared" si="1"/>
        <v>0.08143688687</v>
      </c>
      <c r="F11597" s="8"/>
    </row>
    <row r="11598">
      <c r="A11598" s="10">
        <v>44866.166666666664</v>
      </c>
      <c r="B11598" s="11">
        <v>308.05</v>
      </c>
      <c r="C11598" s="11">
        <v>375.69772</v>
      </c>
      <c r="D11598" s="11">
        <v>0.180058904802509</v>
      </c>
      <c r="E11598" s="8">
        <f t="shared" si="1"/>
        <v>0.0861457566</v>
      </c>
      <c r="F11598" s="8"/>
    </row>
    <row r="11599">
      <c r="A11599" s="10">
        <v>44866.208333333336</v>
      </c>
      <c r="B11599" s="11">
        <v>288.15</v>
      </c>
      <c r="C11599" s="11">
        <v>374.05178</v>
      </c>
      <c r="D11599" s="11">
        <v>0.229652108593093</v>
      </c>
      <c r="E11599" s="8">
        <f t="shared" si="1"/>
        <v>0.09263047126</v>
      </c>
      <c r="F11599" s="8"/>
    </row>
    <row r="11600">
      <c r="A11600" s="10">
        <v>44866.25</v>
      </c>
      <c r="B11600" s="11">
        <v>263.74</v>
      </c>
      <c r="C11600" s="11">
        <v>371.90053</v>
      </c>
      <c r="D11600" s="11">
        <v>0.290831879158655</v>
      </c>
      <c r="E11600" s="8">
        <f t="shared" si="1"/>
        <v>0.1015462673</v>
      </c>
      <c r="F11600" s="8"/>
    </row>
    <row r="11601">
      <c r="A11601" s="10">
        <v>44866.291666666664</v>
      </c>
      <c r="B11601" s="11">
        <v>250.76</v>
      </c>
      <c r="C11601" s="11">
        <v>367.8111</v>
      </c>
      <c r="D11601" s="11">
        <v>0.318236997197746</v>
      </c>
      <c r="E11601" s="8">
        <f t="shared" si="1"/>
        <v>0.1111983445</v>
      </c>
      <c r="F11601" s="8"/>
    </row>
    <row r="11602">
      <c r="A11602" s="10">
        <v>44866.333333333336</v>
      </c>
      <c r="B11602" s="11">
        <v>252.57</v>
      </c>
      <c r="C11602" s="11">
        <v>362.70984</v>
      </c>
      <c r="D11602" s="11">
        <v>0.303658263034716</v>
      </c>
      <c r="E11602" s="8">
        <f t="shared" si="1"/>
        <v>0.1197497699</v>
      </c>
      <c r="F11602" s="8"/>
    </row>
    <row r="11603">
      <c r="A11603" s="10">
        <v>44866.375</v>
      </c>
      <c r="B11603" s="11">
        <v>271.42</v>
      </c>
      <c r="C11603" s="11">
        <v>358.93607</v>
      </c>
      <c r="D11603" s="11">
        <v>0.243820772874679</v>
      </c>
      <c r="E11603" s="8">
        <f t="shared" si="1"/>
        <v>0.1254143332</v>
      </c>
      <c r="F11603" s="8"/>
    </row>
    <row r="11604">
      <c r="A11604" s="10">
        <v>44866.416666666664</v>
      </c>
      <c r="B11604" s="11">
        <v>284.72</v>
      </c>
      <c r="C11604" s="11">
        <v>358.01339</v>
      </c>
      <c r="D11604" s="11">
        <v>0.204722482586475</v>
      </c>
      <c r="E11604" s="8">
        <f t="shared" si="1"/>
        <v>0.1295498709</v>
      </c>
      <c r="F11604" s="8"/>
    </row>
    <row r="11605">
      <c r="A11605" s="10">
        <v>44866.458333333336</v>
      </c>
      <c r="B11605" s="11">
        <v>288.53</v>
      </c>
      <c r="C11605" s="11">
        <v>361.30572</v>
      </c>
      <c r="D11605" s="11">
        <v>0.201424212160272</v>
      </c>
      <c r="E11605" s="8">
        <f t="shared" si="1"/>
        <v>0.1335154117</v>
      </c>
      <c r="F11605" s="8"/>
    </row>
    <row r="11606">
      <c r="A11606" s="10">
        <v>44866.5</v>
      </c>
      <c r="B11606" s="11">
        <v>291.89</v>
      </c>
      <c r="C11606" s="11">
        <v>366.40469</v>
      </c>
      <c r="D11606" s="11">
        <v>0.203367183973545</v>
      </c>
      <c r="E11606" s="8">
        <f t="shared" si="1"/>
        <v>0.1373410356</v>
      </c>
      <c r="F11606" s="8"/>
    </row>
    <row r="11607">
      <c r="A11607" s="10">
        <v>44866.541666666664</v>
      </c>
      <c r="B11607" s="11">
        <v>308.6</v>
      </c>
      <c r="C11607" s="11">
        <v>370.67779</v>
      </c>
      <c r="D11607" s="11">
        <v>0.167471026521443</v>
      </c>
      <c r="E11607" s="8">
        <f t="shared" si="1"/>
        <v>0.1395200928</v>
      </c>
      <c r="F11607" s="8"/>
    </row>
    <row r="11608">
      <c r="A11608" s="10">
        <v>44866.583333333336</v>
      </c>
      <c r="B11608" s="11">
        <v>315.97</v>
      </c>
      <c r="C11608" s="11">
        <v>372.46889</v>
      </c>
      <c r="D11608" s="11">
        <v>0.151687540937982</v>
      </c>
      <c r="E11608" s="8">
        <f t="shared" si="1"/>
        <v>0.1430825665</v>
      </c>
      <c r="F11608" s="8"/>
    </row>
    <row r="11609">
      <c r="A11609" s="10">
        <v>44866.625</v>
      </c>
      <c r="B11609" s="11">
        <v>298.41</v>
      </c>
      <c r="C11609" s="11">
        <v>373.85879</v>
      </c>
      <c r="D11609" s="11">
        <v>0.201810929736331</v>
      </c>
      <c r="E11609" s="8">
        <f t="shared" si="1"/>
        <v>0.1505641262</v>
      </c>
      <c r="F11609" s="8"/>
    </row>
    <row r="11610">
      <c r="A11610" s="10">
        <v>44866.666666666664</v>
      </c>
      <c r="B11610" s="11">
        <v>304.98</v>
      </c>
      <c r="C11610" s="11">
        <v>374.32754</v>
      </c>
      <c r="D11610" s="11">
        <v>0.185258984684909</v>
      </c>
      <c r="E11610" s="8">
        <f t="shared" si="1"/>
        <v>0.1557527829</v>
      </c>
      <c r="F11610" s="8"/>
    </row>
    <row r="11611">
      <c r="A11611" s="10">
        <v>44866.708333333336</v>
      </c>
      <c r="B11611" s="11">
        <v>299.24</v>
      </c>
      <c r="C11611" s="11">
        <v>374.24982</v>
      </c>
      <c r="D11611" s="11">
        <v>0.200427137145984</v>
      </c>
      <c r="E11611" s="8">
        <f t="shared" si="1"/>
        <v>0.1598351911</v>
      </c>
      <c r="F11611" s="8"/>
    </row>
    <row r="11612">
      <c r="A11612" s="10">
        <v>44866.75</v>
      </c>
      <c r="B11612" s="11">
        <v>294.31</v>
      </c>
      <c r="C11612" s="11">
        <v>373.10232</v>
      </c>
      <c r="D11612" s="11">
        <v>0.211181533258758</v>
      </c>
      <c r="E11612" s="8">
        <f t="shared" si="1"/>
        <v>0.1635030755</v>
      </c>
      <c r="F11612" s="8"/>
    </row>
    <row r="11613">
      <c r="A11613" s="10">
        <v>44866.791666666664</v>
      </c>
      <c r="B11613" s="11">
        <v>290.95</v>
      </c>
      <c r="C11613" s="11">
        <v>370.1006</v>
      </c>
      <c r="D11613" s="11">
        <v>0.213862393089878</v>
      </c>
      <c r="E11613" s="8">
        <f t="shared" si="1"/>
        <v>0.1680327889</v>
      </c>
      <c r="F11613" s="8"/>
    </row>
    <row r="11614">
      <c r="A11614" s="10">
        <v>44866.833333333336</v>
      </c>
      <c r="B11614" s="11">
        <v>274.01</v>
      </c>
      <c r="C11614" s="11">
        <v>364.42065</v>
      </c>
      <c r="D11614" s="11">
        <v>0.248094201028399</v>
      </c>
      <c r="E11614" s="8">
        <f t="shared" si="1"/>
        <v>0.1743520154</v>
      </c>
      <c r="F11614" s="8"/>
    </row>
    <row r="11615">
      <c r="A11615" s="10">
        <v>44866.875</v>
      </c>
      <c r="B11615" s="11">
        <v>259.54</v>
      </c>
      <c r="C11615" s="11">
        <v>358.1121</v>
      </c>
      <c r="D11615" s="11">
        <v>0.275254871309849</v>
      </c>
      <c r="E11615" s="8">
        <f t="shared" si="1"/>
        <v>0.1830056036</v>
      </c>
      <c r="F11615" s="8"/>
    </row>
    <row r="11616">
      <c r="A11616" s="10">
        <v>44866.916666666664</v>
      </c>
      <c r="B11616" s="11">
        <v>250.89</v>
      </c>
      <c r="C11616" s="11">
        <v>353.35206</v>
      </c>
      <c r="D11616" s="11">
        <v>0.289971593769681</v>
      </c>
      <c r="E11616" s="8">
        <f t="shared" si="1"/>
        <v>0.1939133176</v>
      </c>
      <c r="F11616" s="8"/>
    </row>
    <row r="11617">
      <c r="A11617" s="10">
        <v>44866.958333333336</v>
      </c>
      <c r="B11617" s="11">
        <v>263.9</v>
      </c>
      <c r="C11617" s="11">
        <v>351.09054</v>
      </c>
      <c r="D11617" s="11">
        <v>0.248342037355948</v>
      </c>
      <c r="E11617" s="8">
        <f t="shared" si="1"/>
        <v>0.2036154848</v>
      </c>
      <c r="F11617" s="8"/>
    </row>
    <row r="11618">
      <c r="A11618" s="10">
        <v>44864.0</v>
      </c>
      <c r="B11618" s="11">
        <v>411.41</v>
      </c>
      <c r="C11618" s="11">
        <v>360.95177</v>
      </c>
      <c r="D11618" s="11">
        <v>0.139792166693073</v>
      </c>
      <c r="E11618" s="8">
        <f t="shared" si="1"/>
        <v>0.2080435</v>
      </c>
      <c r="F11618" s="8"/>
    </row>
    <row r="11619">
      <c r="A11619" s="10">
        <v>44864.041666666664</v>
      </c>
      <c r="B11619" s="11">
        <v>429.92</v>
      </c>
      <c r="C11619" s="11">
        <v>365.5383</v>
      </c>
      <c r="D11619" s="11">
        <v>0.176128465881687</v>
      </c>
      <c r="E11619" s="8">
        <f t="shared" si="1"/>
        <v>0.2126820544</v>
      </c>
      <c r="F11619" s="8"/>
    </row>
    <row r="11620">
      <c r="A11620" s="10">
        <v>44864.083333333336</v>
      </c>
      <c r="B11620" s="11">
        <v>426.75</v>
      </c>
      <c r="C11620" s="11">
        <v>368.34863</v>
      </c>
      <c r="D11620" s="11">
        <v>0.158549171202292</v>
      </c>
      <c r="E11620" s="8">
        <f t="shared" si="1"/>
        <v>0.2152706719</v>
      </c>
      <c r="F11620" s="8"/>
    </row>
    <row r="11621">
      <c r="A11621" s="10">
        <v>44864.125</v>
      </c>
      <c r="B11621" s="11">
        <v>424.44</v>
      </c>
      <c r="C11621" s="11">
        <v>369.33765</v>
      </c>
      <c r="D11621" s="11">
        <v>0.149192344728461</v>
      </c>
      <c r="E11621" s="8">
        <f t="shared" si="1"/>
        <v>0.2163665501</v>
      </c>
      <c r="F11621" s="8"/>
    </row>
    <row r="11622">
      <c r="A11622" s="10">
        <v>44864.166666666664</v>
      </c>
      <c r="B11622" s="11">
        <v>416.37</v>
      </c>
      <c r="C11622" s="11">
        <v>369.74716</v>
      </c>
      <c r="D11622" s="11">
        <v>0.126093842073053</v>
      </c>
      <c r="E11622" s="8">
        <f t="shared" si="1"/>
        <v>0.2141180058</v>
      </c>
      <c r="F11622" s="8"/>
    </row>
    <row r="11623">
      <c r="A11623" s="10">
        <v>44864.208333333336</v>
      </c>
      <c r="B11623" s="11">
        <v>411.55</v>
      </c>
      <c r="C11623" s="11">
        <v>370.32148</v>
      </c>
      <c r="D11623" s="11">
        <v>0.111331700229757</v>
      </c>
      <c r="E11623" s="8">
        <f t="shared" si="1"/>
        <v>0.2091879888</v>
      </c>
      <c r="F11623" s="8"/>
    </row>
    <row r="11624">
      <c r="A11624" s="10">
        <v>44864.25</v>
      </c>
      <c r="B11624" s="11">
        <v>407.69</v>
      </c>
      <c r="C11624" s="11">
        <v>371.45158</v>
      </c>
      <c r="D11624" s="11">
        <v>0.0975589335223719</v>
      </c>
      <c r="E11624" s="8">
        <f t="shared" si="1"/>
        <v>0.2011349494</v>
      </c>
      <c r="F11624" s="8"/>
    </row>
    <row r="11625">
      <c r="A11625" s="10">
        <v>44864.291666666664</v>
      </c>
      <c r="B11625" s="11">
        <v>402.54</v>
      </c>
      <c r="C11625" s="11">
        <v>371.91164</v>
      </c>
      <c r="D11625" s="11">
        <v>0.0823538623313861</v>
      </c>
      <c r="E11625" s="8">
        <f t="shared" si="1"/>
        <v>0.1913064854</v>
      </c>
      <c r="F11625" s="8"/>
    </row>
    <row r="11626">
      <c r="A11626" s="10">
        <v>44864.333333333336</v>
      </c>
      <c r="B11626" s="11">
        <v>400.16</v>
      </c>
      <c r="C11626" s="11">
        <v>371.61574</v>
      </c>
      <c r="D11626" s="11">
        <v>0.0768112244115386</v>
      </c>
      <c r="E11626" s="8">
        <f t="shared" si="1"/>
        <v>0.1818545255</v>
      </c>
      <c r="F11626" s="8"/>
    </row>
    <row r="11627">
      <c r="A11627" s="10">
        <v>44864.375</v>
      </c>
      <c r="B11627" s="11">
        <v>399.95</v>
      </c>
      <c r="C11627" s="11">
        <v>371.21927</v>
      </c>
      <c r="D11627" s="11">
        <v>0.0773955780905446</v>
      </c>
      <c r="E11627" s="8">
        <f t="shared" si="1"/>
        <v>0.1749201424</v>
      </c>
      <c r="F11627" s="8"/>
    </row>
    <row r="11628">
      <c r="A11628" s="10">
        <v>44864.416666666664</v>
      </c>
      <c r="B11628" s="11">
        <v>395.04</v>
      </c>
      <c r="C11628" s="11">
        <v>371.49131</v>
      </c>
      <c r="D11628" s="11">
        <v>0.0633896119938849</v>
      </c>
      <c r="E11628" s="8">
        <f t="shared" si="1"/>
        <v>0.1690312728</v>
      </c>
      <c r="F11628" s="8"/>
    </row>
    <row r="11629">
      <c r="A11629" s="10">
        <v>44864.458333333336</v>
      </c>
      <c r="B11629" s="11">
        <v>387.7</v>
      </c>
      <c r="C11629" s="11">
        <v>374.29508</v>
      </c>
      <c r="D11629" s="11">
        <v>0.0358137755911726</v>
      </c>
      <c r="E11629" s="8">
        <f t="shared" si="1"/>
        <v>0.1621308379</v>
      </c>
      <c r="F11629" s="8"/>
    </row>
    <row r="11630">
      <c r="A11630" s="10">
        <v>44864.5</v>
      </c>
      <c r="B11630" s="11">
        <v>383.69</v>
      </c>
      <c r="C11630" s="11">
        <v>377.88504</v>
      </c>
      <c r="D11630" s="11">
        <v>0.0153617089472501</v>
      </c>
      <c r="E11630" s="8">
        <f t="shared" si="1"/>
        <v>0.1542972764</v>
      </c>
      <c r="F11630" s="8"/>
    </row>
    <row r="11631">
      <c r="A11631" s="10">
        <v>44864.541666666664</v>
      </c>
      <c r="B11631" s="11">
        <v>388.19</v>
      </c>
      <c r="C11631" s="11">
        <v>380.47402</v>
      </c>
      <c r="D11631" s="11">
        <v>0.0202799129359739</v>
      </c>
      <c r="E11631" s="8">
        <f t="shared" si="1"/>
        <v>0.1481643134</v>
      </c>
      <c r="F11631" s="8"/>
    </row>
    <row r="11632">
      <c r="A11632" s="10">
        <v>44864.583333333336</v>
      </c>
      <c r="B11632" s="11">
        <v>374.01</v>
      </c>
      <c r="C11632" s="11">
        <v>380.61109</v>
      </c>
      <c r="D11632" s="11">
        <v>0.0173433990060562</v>
      </c>
      <c r="E11632" s="8">
        <f t="shared" si="1"/>
        <v>0.1425666408</v>
      </c>
      <c r="F11632" s="8"/>
    </row>
    <row r="11633">
      <c r="A11633" s="10">
        <v>44864.625</v>
      </c>
      <c r="B11633" s="11">
        <v>325.81</v>
      </c>
      <c r="C11633" s="11">
        <v>380.02487</v>
      </c>
      <c r="D11633" s="11">
        <v>0.14266137371483</v>
      </c>
      <c r="E11633" s="8">
        <f t="shared" si="1"/>
        <v>0.140102076</v>
      </c>
      <c r="F11633" s="8"/>
    </row>
    <row r="11634">
      <c r="A11634" s="10">
        <v>44864.666666666664</v>
      </c>
      <c r="B11634" s="11">
        <v>319.81</v>
      </c>
      <c r="C11634" s="11">
        <v>377.92183</v>
      </c>
      <c r="D11634" s="11">
        <v>0.153766798811277</v>
      </c>
      <c r="E11634" s="8">
        <f t="shared" si="1"/>
        <v>0.1387899015</v>
      </c>
      <c r="F11634" s="8"/>
    </row>
    <row r="11635">
      <c r="A11635" s="10">
        <v>44864.708333333336</v>
      </c>
      <c r="B11635" s="11">
        <v>328.77</v>
      </c>
      <c r="C11635" s="11">
        <v>375.49308</v>
      </c>
      <c r="D11635" s="11">
        <v>0.124431267814576</v>
      </c>
      <c r="E11635" s="8">
        <f t="shared" si="1"/>
        <v>0.135623407</v>
      </c>
      <c r="F11635" s="8"/>
    </row>
    <row r="11636">
      <c r="A11636" s="10">
        <v>44864.75</v>
      </c>
      <c r="B11636" s="11">
        <v>331.82</v>
      </c>
      <c r="C11636" s="11">
        <v>373.3656</v>
      </c>
      <c r="D11636" s="11">
        <v>0.111273239955689</v>
      </c>
      <c r="E11636" s="8">
        <f t="shared" si="1"/>
        <v>0.1314605614</v>
      </c>
      <c r="F11636" s="8"/>
    </row>
    <row r="11637">
      <c r="A11637" s="10">
        <v>44864.791666666664</v>
      </c>
      <c r="B11637" s="11">
        <v>335.05</v>
      </c>
      <c r="C11637" s="11">
        <v>371.7265</v>
      </c>
      <c r="D11637" s="11">
        <v>0.0986652821361941</v>
      </c>
      <c r="E11637" s="8">
        <f t="shared" si="1"/>
        <v>0.1266606818</v>
      </c>
      <c r="F11637" s="8"/>
    </row>
    <row r="11638">
      <c r="A11638" s="10">
        <v>44864.833333333336</v>
      </c>
      <c r="B11638" s="11">
        <v>336.76</v>
      </c>
      <c r="C11638" s="11">
        <v>368.94977</v>
      </c>
      <c r="D11638" s="11">
        <v>0.0872470255232846</v>
      </c>
      <c r="E11638" s="8">
        <f t="shared" si="1"/>
        <v>0.1199587162</v>
      </c>
      <c r="F11638" s="8"/>
    </row>
    <row r="11639">
      <c r="A11639" s="10">
        <v>44864.875</v>
      </c>
      <c r="B11639" s="11">
        <v>338.72</v>
      </c>
      <c r="C11639" s="11">
        <v>365.86935</v>
      </c>
      <c r="D11639" s="11">
        <v>0.0742050406791385</v>
      </c>
      <c r="E11639" s="8">
        <f t="shared" si="1"/>
        <v>0.1115816399</v>
      </c>
      <c r="F11639" s="8"/>
    </row>
    <row r="11640">
      <c r="A11640" s="10">
        <v>44864.916666666664</v>
      </c>
      <c r="B11640" s="11">
        <v>346.73</v>
      </c>
      <c r="C11640" s="11">
        <v>363.97537</v>
      </c>
      <c r="D11640" s="11">
        <v>0.0473805961101158</v>
      </c>
      <c r="E11640" s="8">
        <f t="shared" si="1"/>
        <v>0.1014736817</v>
      </c>
      <c r="F11640" s="8"/>
    </row>
    <row r="11641">
      <c r="A11641" s="10">
        <v>44864.958333333336</v>
      </c>
      <c r="B11641" s="11">
        <v>365.64</v>
      </c>
      <c r="C11641" s="11">
        <v>363.50207</v>
      </c>
      <c r="D11641" s="11">
        <v>0.00588147957451792</v>
      </c>
      <c r="E11641" s="8">
        <f t="shared" si="1"/>
        <v>0.09137115841</v>
      </c>
      <c r="F11641" s="8"/>
    </row>
    <row r="11642">
      <c r="A11642" s="10">
        <v>44865.0</v>
      </c>
      <c r="B11642" s="11">
        <v>417.77</v>
      </c>
      <c r="C11642" s="11">
        <v>378.90514</v>
      </c>
      <c r="D11642" s="11">
        <v>0.102571477388773</v>
      </c>
      <c r="E11642" s="8">
        <f t="shared" si="1"/>
        <v>0.08982029636</v>
      </c>
      <c r="F11642" s="8"/>
    </row>
    <row r="11643">
      <c r="A11643" s="10">
        <v>44865.041666666664</v>
      </c>
      <c r="B11643" s="11">
        <v>419.51</v>
      </c>
      <c r="C11643" s="11">
        <v>378.70092</v>
      </c>
      <c r="D11643" s="11">
        <v>0.107760709955497</v>
      </c>
      <c r="E11643" s="8">
        <f t="shared" si="1"/>
        <v>0.08697163986</v>
      </c>
      <c r="F11643" s="8"/>
    </row>
    <row r="11644">
      <c r="A11644" s="10">
        <v>44865.083333333336</v>
      </c>
      <c r="B11644" s="11">
        <v>410.63</v>
      </c>
      <c r="C11644" s="11">
        <v>373.96769</v>
      </c>
      <c r="D11644" s="11">
        <v>0.0980360362147863</v>
      </c>
      <c r="E11644" s="8">
        <f t="shared" si="1"/>
        <v>0.08445025924</v>
      </c>
      <c r="F11644" s="8"/>
    </row>
    <row r="11645">
      <c r="A11645" s="10">
        <v>44865.125</v>
      </c>
      <c r="B11645" s="11">
        <v>393.34</v>
      </c>
      <c r="C11645" s="11">
        <v>366.19508</v>
      </c>
      <c r="D11645" s="11">
        <v>0.0741269380243993</v>
      </c>
      <c r="E11645" s="8">
        <f t="shared" si="1"/>
        <v>0.08132253396</v>
      </c>
      <c r="F11645" s="8"/>
    </row>
    <row r="11646">
      <c r="A11646" s="10">
        <v>44865.166666666664</v>
      </c>
      <c r="B11646" s="11">
        <v>385.74</v>
      </c>
      <c r="C11646" s="11">
        <v>357.69596</v>
      </c>
      <c r="D11646" s="11">
        <v>0.0784018919307894</v>
      </c>
      <c r="E11646" s="8">
        <f t="shared" si="1"/>
        <v>0.07933536937</v>
      </c>
      <c r="F11646" s="8"/>
    </row>
    <row r="11647">
      <c r="A11647" s="10">
        <v>44865.208333333336</v>
      </c>
      <c r="B11647" s="11">
        <v>381.22</v>
      </c>
      <c r="C11647" s="11">
        <v>350.10278</v>
      </c>
      <c r="D11647" s="11">
        <v>0.0888802425390624</v>
      </c>
      <c r="E11647" s="8">
        <f t="shared" si="1"/>
        <v>0.07839989197</v>
      </c>
      <c r="F11647" s="8"/>
    </row>
    <row r="11648">
      <c r="A11648" s="10">
        <v>44865.25</v>
      </c>
      <c r="B11648" s="11">
        <v>375.65</v>
      </c>
      <c r="C11648" s="11">
        <v>343.33989</v>
      </c>
      <c r="D11648" s="11">
        <v>0.0941053193673474</v>
      </c>
      <c r="E11648" s="8">
        <f t="shared" si="1"/>
        <v>0.07825599138</v>
      </c>
      <c r="F11648" s="8"/>
    </row>
    <row r="11649">
      <c r="A11649" s="10">
        <v>44865.291666666664</v>
      </c>
      <c r="B11649" s="11">
        <v>371.77</v>
      </c>
      <c r="C11649" s="11">
        <v>336.61823</v>
      </c>
      <c r="D11649" s="11">
        <v>0.104426221954764</v>
      </c>
      <c r="E11649" s="8">
        <f t="shared" si="1"/>
        <v>0.07917567303</v>
      </c>
      <c r="F11649" s="8"/>
    </row>
    <row r="11650">
      <c r="A11650" s="10">
        <v>44865.333333333336</v>
      </c>
      <c r="B11650" s="11">
        <v>369.65</v>
      </c>
      <c r="C11650" s="11">
        <v>331.35075</v>
      </c>
      <c r="D11650" s="11">
        <v>0.115585222004175</v>
      </c>
      <c r="E11650" s="8">
        <f t="shared" si="1"/>
        <v>0.08079125626</v>
      </c>
      <c r="F11650" s="8"/>
    </row>
    <row r="11651">
      <c r="A11651" s="10">
        <v>44865.375</v>
      </c>
      <c r="B11651" s="11">
        <v>371.02</v>
      </c>
      <c r="C11651" s="11">
        <v>330.29103</v>
      </c>
      <c r="D11651" s="11">
        <v>0.123312370911193</v>
      </c>
      <c r="E11651" s="8">
        <f t="shared" si="1"/>
        <v>0.08270445596</v>
      </c>
      <c r="F11651" s="8"/>
    </row>
    <row r="11652">
      <c r="A11652" s="10">
        <v>44865.416666666664</v>
      </c>
      <c r="B11652" s="11">
        <v>373.92</v>
      </c>
      <c r="C11652" s="11">
        <v>334.64304</v>
      </c>
      <c r="D11652" s="11">
        <v>0.117369720284635</v>
      </c>
      <c r="E11652" s="8">
        <f t="shared" si="1"/>
        <v>0.08495362714</v>
      </c>
      <c r="F11652" s="8"/>
    </row>
    <row r="11653">
      <c r="A11653" s="10">
        <v>44865.458333333336</v>
      </c>
      <c r="B11653" s="11">
        <v>382.65</v>
      </c>
      <c r="C11653" s="11">
        <v>343.69304</v>
      </c>
      <c r="D11653" s="11">
        <v>0.113348120171418</v>
      </c>
      <c r="E11653" s="8">
        <f t="shared" si="1"/>
        <v>0.08818422483</v>
      </c>
      <c r="F11653" s="8"/>
    </row>
    <row r="11654">
      <c r="A11654" s="10">
        <v>44865.5</v>
      </c>
      <c r="B11654" s="11">
        <v>393.03</v>
      </c>
      <c r="C11654" s="11">
        <v>352.70306</v>
      </c>
      <c r="D11654" s="11">
        <v>0.114336802181415</v>
      </c>
      <c r="E11654" s="8">
        <f t="shared" si="1"/>
        <v>0.09230818705</v>
      </c>
      <c r="F11654" s="8"/>
    </row>
    <row r="11655">
      <c r="A11655" s="10">
        <v>44865.541666666664</v>
      </c>
      <c r="B11655" s="11">
        <v>398.89</v>
      </c>
      <c r="C11655" s="11">
        <v>357.74495</v>
      </c>
      <c r="D11655" s="11">
        <v>0.115012245455875</v>
      </c>
      <c r="E11655" s="8">
        <f t="shared" si="1"/>
        <v>0.09625536757</v>
      </c>
      <c r="F11655" s="8"/>
    </row>
    <row r="11656">
      <c r="A11656" s="10">
        <v>44865.583333333336</v>
      </c>
      <c r="B11656" s="11">
        <v>381.03</v>
      </c>
      <c r="C11656" s="11">
        <v>358.35675</v>
      </c>
      <c r="D11656" s="11">
        <v>0.063270051422221</v>
      </c>
      <c r="E11656" s="8">
        <f t="shared" si="1"/>
        <v>0.09816897809</v>
      </c>
      <c r="F11656" s="8"/>
    </row>
    <row r="11657">
      <c r="A11657" s="10">
        <v>44865.625</v>
      </c>
      <c r="B11657" s="11">
        <v>348.27</v>
      </c>
      <c r="C11657" s="11">
        <v>358.32188</v>
      </c>
      <c r="D11657" s="11">
        <v>0.0280526547806682</v>
      </c>
      <c r="E11657" s="8">
        <f t="shared" si="1"/>
        <v>0.0933936148</v>
      </c>
      <c r="F11657" s="8"/>
    </row>
    <row r="11658">
      <c r="A11658" s="10">
        <v>44865.666666666664</v>
      </c>
      <c r="B11658" s="11">
        <v>333.58</v>
      </c>
      <c r="C11658" s="11">
        <v>357.9964</v>
      </c>
      <c r="D11658" s="11">
        <v>0.0682029204762953</v>
      </c>
      <c r="E11658" s="8">
        <f t="shared" si="1"/>
        <v>0.0898284532</v>
      </c>
      <c r="F11658" s="8"/>
    </row>
    <row r="11659">
      <c r="A11659" s="10">
        <v>44865.708333333336</v>
      </c>
      <c r="B11659" s="11">
        <v>318.14</v>
      </c>
      <c r="C11659" s="11">
        <v>357.42766</v>
      </c>
      <c r="D11659" s="11">
        <v>0.109917794274791</v>
      </c>
      <c r="E11659" s="8">
        <f t="shared" si="1"/>
        <v>0.08922372514</v>
      </c>
      <c r="F11659" s="8"/>
    </row>
    <row r="11660">
      <c r="A11660" s="10">
        <v>44865.75</v>
      </c>
      <c r="B11660" s="11">
        <v>308.81</v>
      </c>
      <c r="C11660" s="11">
        <v>354.95312</v>
      </c>
      <c r="D11660" s="11">
        <v>0.129997786749979</v>
      </c>
      <c r="E11660" s="8">
        <f t="shared" si="1"/>
        <v>0.09000391459</v>
      </c>
      <c r="F11660" s="8"/>
    </row>
    <row r="11661">
      <c r="A11661" s="10">
        <v>44865.791666666664</v>
      </c>
      <c r="B11661" s="11">
        <v>311.4</v>
      </c>
      <c r="C11661" s="11">
        <v>350.2799</v>
      </c>
      <c r="D11661" s="11">
        <v>0.110996662954397</v>
      </c>
      <c r="E11661" s="8">
        <f t="shared" si="1"/>
        <v>0.09051772212</v>
      </c>
      <c r="F11661" s="8"/>
    </row>
    <row r="11662">
      <c r="A11662" s="10">
        <v>44865.833333333336</v>
      </c>
      <c r="B11662" s="11">
        <v>310.24</v>
      </c>
      <c r="C11662" s="11">
        <v>345.15045</v>
      </c>
      <c r="D11662" s="11">
        <v>0.101145601867243</v>
      </c>
      <c r="E11662" s="8">
        <f t="shared" si="1"/>
        <v>0.09109682947</v>
      </c>
      <c r="F11662" s="8"/>
    </row>
    <row r="11663">
      <c r="A11663" s="10">
        <v>44865.875</v>
      </c>
      <c r="B11663" s="11">
        <v>317.8</v>
      </c>
      <c r="C11663" s="11">
        <v>342.29566</v>
      </c>
      <c r="D11663" s="11">
        <v>0.0715628705312827</v>
      </c>
      <c r="E11663" s="8">
        <f t="shared" si="1"/>
        <v>0.09098673905</v>
      </c>
      <c r="F11663" s="8"/>
    </row>
    <row r="11664">
      <c r="A11664" s="10">
        <v>44865.916666666664</v>
      </c>
      <c r="B11664" s="11">
        <v>332.04</v>
      </c>
      <c r="C11664" s="11">
        <v>343.18003</v>
      </c>
      <c r="D11664" s="11">
        <v>0.0324611837116511</v>
      </c>
      <c r="E11664" s="8">
        <f t="shared" si="1"/>
        <v>0.09036509686</v>
      </c>
      <c r="F11664" s="8"/>
    </row>
    <row r="11665">
      <c r="A11665" s="10">
        <v>44865.958333333336</v>
      </c>
      <c r="B11665" s="11">
        <v>350.51</v>
      </c>
      <c r="C11665" s="11">
        <v>346.99714</v>
      </c>
      <c r="D11665" s="11">
        <v>0.0101235992896079</v>
      </c>
      <c r="E11665" s="8">
        <f t="shared" si="1"/>
        <v>0.09054185185</v>
      </c>
      <c r="F11665" s="8"/>
    </row>
    <row r="11666">
      <c r="A11666" s="10">
        <v>44866.0</v>
      </c>
      <c r="B11666" s="11">
        <v>364.8</v>
      </c>
      <c r="C11666" s="11">
        <v>374.60463</v>
      </c>
      <c r="D11666" s="11">
        <v>0.0261732750073056</v>
      </c>
      <c r="E11666" s="8">
        <f t="shared" si="1"/>
        <v>0.08735859342</v>
      </c>
      <c r="F11666" s="8"/>
    </row>
    <row r="11667">
      <c r="A11667" s="10">
        <v>44866.041666666664</v>
      </c>
      <c r="B11667" s="11">
        <v>354.32</v>
      </c>
      <c r="C11667" s="11">
        <v>376.72683</v>
      </c>
      <c r="D11667" s="11">
        <v>0.059477659183446</v>
      </c>
      <c r="E11667" s="8">
        <f t="shared" si="1"/>
        <v>0.08534679964</v>
      </c>
      <c r="F11667" s="8"/>
    </row>
    <row r="11668">
      <c r="A11668" s="10">
        <v>44866.083333333336</v>
      </c>
      <c r="B11668" s="11">
        <v>342.03</v>
      </c>
      <c r="C11668" s="11">
        <v>375.07585</v>
      </c>
      <c r="D11668" s="11">
        <v>0.0881044460740408</v>
      </c>
      <c r="E11668" s="8">
        <f t="shared" si="1"/>
        <v>0.08493298338</v>
      </c>
      <c r="F11668" s="8"/>
    </row>
    <row r="11669">
      <c r="A11669" s="10">
        <v>44866.125</v>
      </c>
      <c r="B11669" s="11">
        <v>330.95</v>
      </c>
      <c r="C11669" s="11">
        <v>369.93595</v>
      </c>
      <c r="D11669" s="11">
        <v>0.105385675547348</v>
      </c>
      <c r="E11669" s="8">
        <f t="shared" si="1"/>
        <v>0.08623543078</v>
      </c>
      <c r="F11669" s="8"/>
    </row>
    <row r="11670">
      <c r="A11670" s="10">
        <v>44866.166666666664</v>
      </c>
      <c r="B11670" s="11">
        <v>308.05</v>
      </c>
      <c r="C11670" s="11">
        <v>363.12483</v>
      </c>
      <c r="D11670" s="11">
        <v>0.151669138130818</v>
      </c>
      <c r="E11670" s="8">
        <f t="shared" si="1"/>
        <v>0.0892882327</v>
      </c>
      <c r="F11670" s="8"/>
    </row>
    <row r="11671">
      <c r="A11671" s="10">
        <v>44866.208333333336</v>
      </c>
      <c r="B11671" s="11">
        <v>288.15</v>
      </c>
      <c r="C11671" s="11">
        <v>356.36021</v>
      </c>
      <c r="D11671" s="11">
        <v>0.191408041879872</v>
      </c>
      <c r="E11671" s="8">
        <f t="shared" si="1"/>
        <v>0.09356022434</v>
      </c>
      <c r="F11671" s="8"/>
    </row>
    <row r="11672">
      <c r="A11672" s="10">
        <v>44866.25</v>
      </c>
      <c r="B11672" s="11">
        <v>263.74</v>
      </c>
      <c r="C11672" s="11">
        <v>349.53434</v>
      </c>
      <c r="D11672" s="11">
        <v>0.245453250744976</v>
      </c>
      <c r="E11672" s="8">
        <f t="shared" si="1"/>
        <v>0.09986638815</v>
      </c>
      <c r="F11672" s="8"/>
    </row>
    <row r="11673">
      <c r="A11673" s="10">
        <v>44866.291666666664</v>
      </c>
      <c r="B11673" s="11">
        <v>250.76</v>
      </c>
      <c r="C11673" s="11">
        <v>341.80783</v>
      </c>
      <c r="D11673" s="11">
        <v>0.266371399391289</v>
      </c>
      <c r="E11673" s="8">
        <f t="shared" si="1"/>
        <v>0.1066141039</v>
      </c>
      <c r="F11673" s="8"/>
    </row>
    <row r="11674">
      <c r="A11674" s="10">
        <v>44866.333333333336</v>
      </c>
      <c r="B11674" s="11">
        <v>252.57</v>
      </c>
      <c r="C11674" s="11">
        <v>334.90855</v>
      </c>
      <c r="D11674" s="11">
        <v>0.24585383084427</v>
      </c>
      <c r="E11674" s="8">
        <f t="shared" si="1"/>
        <v>0.1120419626</v>
      </c>
      <c r="F11674" s="8"/>
    </row>
    <row r="11675">
      <c r="A11675" s="10">
        <v>44866.375</v>
      </c>
      <c r="B11675" s="11">
        <v>271.42</v>
      </c>
      <c r="C11675" s="11">
        <v>331.77611</v>
      </c>
      <c r="D11675" s="11">
        <v>0.181918191758894</v>
      </c>
      <c r="E11675" s="8">
        <f t="shared" si="1"/>
        <v>0.1144838718</v>
      </c>
      <c r="F11675" s="8"/>
    </row>
    <row r="11676">
      <c r="A11676" s="10">
        <v>44866.416666666664</v>
      </c>
      <c r="B11676" s="11">
        <v>284.72</v>
      </c>
      <c r="C11676" s="11">
        <v>333.8206</v>
      </c>
      <c r="D11676" s="11">
        <v>0.147086788532523</v>
      </c>
      <c r="E11676" s="8">
        <f t="shared" si="1"/>
        <v>0.115722083</v>
      </c>
      <c r="F11676" s="8"/>
    </row>
    <row r="11677">
      <c r="A11677" s="10">
        <v>44866.458333333336</v>
      </c>
      <c r="B11677" s="11">
        <v>288.53</v>
      </c>
      <c r="C11677" s="11">
        <v>340.74546</v>
      </c>
      <c r="D11677" s="11">
        <v>0.153238901554256</v>
      </c>
      <c r="E11677" s="8">
        <f t="shared" si="1"/>
        <v>0.1173841988</v>
      </c>
      <c r="F11677" s="8"/>
    </row>
    <row r="11678">
      <c r="A11678" s="10">
        <v>44866.5</v>
      </c>
      <c r="B11678" s="11">
        <v>291.89</v>
      </c>
      <c r="C11678" s="11">
        <v>348.86932</v>
      </c>
      <c r="D11678" s="11">
        <v>0.16332568309532</v>
      </c>
      <c r="E11678" s="8">
        <f t="shared" si="1"/>
        <v>0.1194254022</v>
      </c>
      <c r="F11678" s="8"/>
    </row>
    <row r="11679">
      <c r="A11679" s="10">
        <v>44866.541666666664</v>
      </c>
      <c r="B11679" s="11">
        <v>308.6</v>
      </c>
      <c r="C11679" s="11">
        <v>354.79476</v>
      </c>
      <c r="D11679" s="11">
        <v>0.130201359230897</v>
      </c>
      <c r="E11679" s="8">
        <f t="shared" si="1"/>
        <v>0.120058282</v>
      </c>
      <c r="F11679" s="8"/>
    </row>
    <row r="11680">
      <c r="A11680" s="10">
        <v>44866.583333333336</v>
      </c>
      <c r="B11680" s="11">
        <v>315.97</v>
      </c>
      <c r="C11680" s="11">
        <v>357.06125</v>
      </c>
      <c r="D11680" s="11">
        <v>0.115081796190429</v>
      </c>
      <c r="E11680" s="8">
        <f t="shared" si="1"/>
        <v>0.1222171047</v>
      </c>
      <c r="F11680" s="8"/>
    </row>
    <row r="11681">
      <c r="A11681" s="10">
        <v>44866.625</v>
      </c>
      <c r="B11681" s="11">
        <v>298.41</v>
      </c>
      <c r="C11681" s="11">
        <v>358.28794</v>
      </c>
      <c r="D11681" s="11">
        <v>0.167122398816996</v>
      </c>
      <c r="E11681" s="8">
        <f t="shared" si="1"/>
        <v>0.1280116773</v>
      </c>
      <c r="F11681" s="8"/>
    </row>
    <row r="11682">
      <c r="A11682" s="10">
        <v>44866.666666666664</v>
      </c>
      <c r="B11682" s="11">
        <v>304.98</v>
      </c>
      <c r="C11682" s="11">
        <v>359.11529</v>
      </c>
      <c r="D11682" s="11">
        <v>0.150746268698277</v>
      </c>
      <c r="E11682" s="8">
        <f t="shared" si="1"/>
        <v>0.1314509835</v>
      </c>
      <c r="F11682" s="8"/>
    </row>
    <row r="11683">
      <c r="A11683" s="10">
        <v>44866.708333333336</v>
      </c>
      <c r="B11683" s="11">
        <v>299.24</v>
      </c>
      <c r="C11683" s="11">
        <v>360.09745</v>
      </c>
      <c r="D11683" s="11">
        <v>0.169002724123705</v>
      </c>
      <c r="E11683" s="8">
        <f t="shared" si="1"/>
        <v>0.1339128556</v>
      </c>
      <c r="F11683" s="8"/>
    </row>
    <row r="11684">
      <c r="A11684" s="10">
        <v>44866.75</v>
      </c>
      <c r="B11684" s="11">
        <v>294.31</v>
      </c>
      <c r="C11684" s="11">
        <v>359.52217</v>
      </c>
      <c r="D11684" s="11">
        <v>0.181385670875317</v>
      </c>
      <c r="E11684" s="8">
        <f t="shared" si="1"/>
        <v>0.1360540174</v>
      </c>
      <c r="F11684" s="8"/>
    </row>
    <row r="11685">
      <c r="A11685" s="10">
        <v>44866.791666666664</v>
      </c>
      <c r="B11685" s="11">
        <v>290.95</v>
      </c>
      <c r="C11685" s="11">
        <v>356.65182</v>
      </c>
      <c r="D11685" s="11">
        <v>0.18421837858559</v>
      </c>
      <c r="E11685" s="8">
        <f t="shared" si="1"/>
        <v>0.1391049222</v>
      </c>
      <c r="F11685" s="8"/>
    </row>
    <row r="11686">
      <c r="A11686" s="10">
        <v>44866.833333333336</v>
      </c>
      <c r="B11686" s="11">
        <v>274.01</v>
      </c>
      <c r="C11686" s="11">
        <v>351.96169</v>
      </c>
      <c r="D11686" s="11">
        <v>0.22147776935609</v>
      </c>
      <c r="E11686" s="8">
        <f t="shared" si="1"/>
        <v>0.1441187625</v>
      </c>
      <c r="F11686" s="8"/>
    </row>
    <row r="11687">
      <c r="A11687" s="10">
        <v>44866.875</v>
      </c>
      <c r="B11687" s="11">
        <v>259.54</v>
      </c>
      <c r="C11687" s="11">
        <v>348.06523</v>
      </c>
      <c r="D11687" s="11">
        <v>0.254335171599875</v>
      </c>
      <c r="E11687" s="8">
        <f t="shared" si="1"/>
        <v>0.1517342751</v>
      </c>
      <c r="F11687" s="8"/>
    </row>
    <row r="11688">
      <c r="A11688" s="10">
        <v>44866.916666666664</v>
      </c>
      <c r="B11688" s="11">
        <v>250.89</v>
      </c>
      <c r="C11688" s="11">
        <v>346.82029</v>
      </c>
      <c r="D11688" s="11">
        <v>0.27659941694876</v>
      </c>
      <c r="E11688" s="8">
        <f t="shared" si="1"/>
        <v>0.1619067015</v>
      </c>
      <c r="F11688" s="8"/>
    </row>
    <row r="11689">
      <c r="A11689" s="10">
        <v>44866.958333333336</v>
      </c>
      <c r="B11689" s="11">
        <v>263.9</v>
      </c>
      <c r="C11689" s="11">
        <v>348.29969</v>
      </c>
      <c r="D11689" s="11">
        <v>0.242319164854841</v>
      </c>
      <c r="E11689" s="8">
        <f t="shared" si="1"/>
        <v>0.1715815167</v>
      </c>
      <c r="F11689" s="8"/>
    </row>
    <row r="11690">
      <c r="A11690" s="10">
        <v>44867.0</v>
      </c>
      <c r="B11690" s="11">
        <v>316.52</v>
      </c>
      <c r="C11690" s="11">
        <v>356.8091</v>
      </c>
      <c r="D11690" s="11">
        <v>0.11291500132704</v>
      </c>
      <c r="E11690" s="8">
        <f t="shared" si="1"/>
        <v>0.1751957553</v>
      </c>
      <c r="F11690" s="8"/>
    </row>
    <row r="11691">
      <c r="A11691" s="10">
        <v>44867.041666666664</v>
      </c>
      <c r="B11691" s="11">
        <v>306.28</v>
      </c>
      <c r="C11691" s="11">
        <v>357.77441</v>
      </c>
      <c r="D11691" s="11">
        <v>0.143929829973026</v>
      </c>
      <c r="E11691" s="8">
        <f t="shared" si="1"/>
        <v>0.1787145958</v>
      </c>
      <c r="F11691" s="8"/>
    </row>
    <row r="11692">
      <c r="A11692" s="10">
        <v>44867.083333333336</v>
      </c>
      <c r="B11692" s="11">
        <v>265.86</v>
      </c>
      <c r="C11692" s="11">
        <v>353.00954</v>
      </c>
      <c r="D11692" s="11">
        <v>0.246875877632088</v>
      </c>
      <c r="E11692" s="8">
        <f t="shared" si="1"/>
        <v>0.1853300721</v>
      </c>
      <c r="F11692" s="8"/>
    </row>
    <row r="11693">
      <c r="A11693" s="10">
        <v>44867.125</v>
      </c>
      <c r="B11693" s="11">
        <v>248.79</v>
      </c>
      <c r="C11693" s="11">
        <v>342.82018</v>
      </c>
      <c r="D11693" s="11">
        <v>0.27428426179579</v>
      </c>
      <c r="E11693" s="8">
        <f t="shared" si="1"/>
        <v>0.1923675132</v>
      </c>
      <c r="F11693" s="8"/>
    </row>
    <row r="11694">
      <c r="A11694" s="10">
        <v>44867.166666666664</v>
      </c>
      <c r="B11694" s="11">
        <v>234.49</v>
      </c>
      <c r="C11694" s="11">
        <v>330.84412</v>
      </c>
      <c r="D11694" s="11">
        <v>0.291237214673786</v>
      </c>
      <c r="E11694" s="8">
        <f t="shared" si="1"/>
        <v>0.1981828497</v>
      </c>
      <c r="F11694" s="8"/>
    </row>
    <row r="11695">
      <c r="A11695" s="10">
        <v>44867.208333333336</v>
      </c>
      <c r="B11695" s="11">
        <v>224.1</v>
      </c>
      <c r="C11695" s="11">
        <v>320.18204</v>
      </c>
      <c r="D11695" s="11">
        <v>0.300085663768023</v>
      </c>
      <c r="E11695" s="8">
        <f t="shared" si="1"/>
        <v>0.2027110839</v>
      </c>
      <c r="F11695" s="8"/>
    </row>
    <row r="11696">
      <c r="A11696" s="10">
        <v>44867.25</v>
      </c>
      <c r="B11696" s="11">
        <v>217.28</v>
      </c>
      <c r="C11696" s="11">
        <v>312.30012</v>
      </c>
      <c r="D11696" s="11">
        <v>0.304258992920015</v>
      </c>
      <c r="E11696" s="8">
        <f t="shared" si="1"/>
        <v>0.2051613232</v>
      </c>
      <c r="F11696" s="8"/>
    </row>
    <row r="11697">
      <c r="A11697" s="10">
        <v>44867.291666666664</v>
      </c>
      <c r="B11697" s="11">
        <v>210.61</v>
      </c>
      <c r="C11697" s="11">
        <v>306.42688</v>
      </c>
      <c r="D11697" s="11">
        <v>0.312690844876271</v>
      </c>
      <c r="E11697" s="8">
        <f t="shared" si="1"/>
        <v>0.2070913001</v>
      </c>
      <c r="F11697" s="8"/>
    </row>
    <row r="11698">
      <c r="A11698" s="10">
        <v>44867.333333333336</v>
      </c>
      <c r="B11698" s="11">
        <v>210.18</v>
      </c>
      <c r="C11698" s="11">
        <v>303.17141</v>
      </c>
      <c r="D11698" s="11">
        <v>0.306728823803009</v>
      </c>
      <c r="E11698" s="8">
        <f t="shared" si="1"/>
        <v>0.2096277581</v>
      </c>
      <c r="F11698" s="8"/>
    </row>
    <row r="11699">
      <c r="A11699" s="10">
        <v>44867.375</v>
      </c>
      <c r="B11699" s="11">
        <v>208.5</v>
      </c>
      <c r="C11699" s="11">
        <v>303.42166</v>
      </c>
      <c r="D11699" s="11">
        <v>0.312837455308892</v>
      </c>
      <c r="E11699" s="8">
        <f t="shared" si="1"/>
        <v>0.2150827274</v>
      </c>
      <c r="F11699" s="8"/>
    </row>
    <row r="11700">
      <c r="A11700" s="10">
        <v>44867.416666666664</v>
      </c>
      <c r="B11700" s="11">
        <v>211.05</v>
      </c>
      <c r="C11700" s="11">
        <v>307.07419</v>
      </c>
      <c r="D11700" s="11">
        <v>0.312706808735699</v>
      </c>
      <c r="E11700" s="8">
        <f t="shared" si="1"/>
        <v>0.2219835616</v>
      </c>
      <c r="F11700" s="8"/>
    </row>
    <row r="11701">
      <c r="A11701" s="10">
        <v>44867.458333333336</v>
      </c>
      <c r="B11701" s="11">
        <v>219.55</v>
      </c>
      <c r="C11701" s="11">
        <v>313.53177</v>
      </c>
      <c r="D11701" s="11">
        <v>0.299751983666599</v>
      </c>
      <c r="E11701" s="8">
        <f t="shared" si="1"/>
        <v>0.2280882734</v>
      </c>
      <c r="F11701" s="8"/>
    </row>
    <row r="11702">
      <c r="A11702" s="10">
        <v>44867.5</v>
      </c>
      <c r="B11702" s="11">
        <v>235.2</v>
      </c>
      <c r="C11702" s="11">
        <v>319.44535</v>
      </c>
      <c r="D11702" s="11">
        <v>0.263723826313327</v>
      </c>
      <c r="E11702" s="8">
        <f t="shared" si="1"/>
        <v>0.2322715293</v>
      </c>
      <c r="F11702" s="8"/>
    </row>
    <row r="11703">
      <c r="A11703" s="10">
        <v>44867.541666666664</v>
      </c>
      <c r="B11703" s="11">
        <v>253.57</v>
      </c>
      <c r="C11703" s="11">
        <v>321.62058</v>
      </c>
      <c r="D11703" s="11">
        <v>0.211586522230635</v>
      </c>
      <c r="E11703" s="8">
        <f t="shared" si="1"/>
        <v>0.2356625778</v>
      </c>
      <c r="F11703" s="8"/>
    </row>
    <row r="11704">
      <c r="A11704" s="10">
        <v>44867.583333333336</v>
      </c>
      <c r="B11704" s="11">
        <v>259.91</v>
      </c>
      <c r="C11704" s="11">
        <v>318.96218</v>
      </c>
      <c r="D11704" s="11">
        <v>0.185138501373422</v>
      </c>
      <c r="E11704" s="8">
        <f t="shared" si="1"/>
        <v>0.2385816072</v>
      </c>
      <c r="F11704" s="8"/>
    </row>
    <row r="11705">
      <c r="A11705" s="10">
        <v>44867.625</v>
      </c>
      <c r="B11705" s="11">
        <v>252.8</v>
      </c>
      <c r="C11705" s="11">
        <v>314.91523</v>
      </c>
      <c r="D11705" s="11">
        <v>0.197244286978435</v>
      </c>
      <c r="E11705" s="8">
        <f t="shared" si="1"/>
        <v>0.2398366859</v>
      </c>
      <c r="F11705" s="8"/>
    </row>
    <row r="11706">
      <c r="A11706" s="10">
        <v>44867.666666666664</v>
      </c>
      <c r="B11706" s="11">
        <v>233.72</v>
      </c>
      <c r="C11706" s="11">
        <v>310.89656</v>
      </c>
      <c r="D11706" s="11">
        <v>0.248238706790451</v>
      </c>
      <c r="E11706" s="8">
        <f t="shared" si="1"/>
        <v>0.2438988708</v>
      </c>
      <c r="F11706" s="8"/>
    </row>
    <row r="11707">
      <c r="A11707" s="10">
        <v>44867.708333333336</v>
      </c>
      <c r="B11707" s="11">
        <v>224.99</v>
      </c>
      <c r="C11707" s="11">
        <v>308.86144</v>
      </c>
      <c r="D11707" s="11">
        <v>0.271550375469336</v>
      </c>
      <c r="E11707" s="8">
        <f t="shared" si="1"/>
        <v>0.2481716896</v>
      </c>
      <c r="F11707" s="8"/>
    </row>
    <row r="11708">
      <c r="A11708" s="10">
        <v>44867.75</v>
      </c>
      <c r="B11708" s="11">
        <v>229.88</v>
      </c>
      <c r="C11708" s="11">
        <v>307.80489</v>
      </c>
      <c r="D11708" s="11">
        <v>0.253163261961172</v>
      </c>
      <c r="E11708" s="8">
        <f t="shared" si="1"/>
        <v>0.2511624225</v>
      </c>
      <c r="F11708" s="8"/>
    </row>
    <row r="11709">
      <c r="A11709" s="10">
        <v>44867.791666666664</v>
      </c>
      <c r="B11709" s="11">
        <v>236.54</v>
      </c>
      <c r="C11709" s="11">
        <v>307.11269</v>
      </c>
      <c r="D11709" s="11">
        <v>0.229794118894924</v>
      </c>
      <c r="E11709" s="8">
        <f t="shared" si="1"/>
        <v>0.2530614117</v>
      </c>
      <c r="F11709" s="8"/>
    </row>
    <row r="11710">
      <c r="A11710" s="10">
        <v>44867.833333333336</v>
      </c>
      <c r="B11710" s="11">
        <v>241.72</v>
      </c>
      <c r="C11710" s="11">
        <v>307.39269</v>
      </c>
      <c r="D11710" s="11">
        <v>0.213644280220196</v>
      </c>
      <c r="E11710" s="8">
        <f t="shared" si="1"/>
        <v>0.2527350163</v>
      </c>
      <c r="F11710" s="8"/>
    </row>
    <row r="11711">
      <c r="A11711" s="10">
        <v>44867.875</v>
      </c>
      <c r="B11711" s="11">
        <v>249.23</v>
      </c>
      <c r="C11711" s="11">
        <v>310.2469</v>
      </c>
      <c r="D11711" s="11">
        <v>0.196672069890142</v>
      </c>
      <c r="E11711" s="8">
        <f t="shared" si="1"/>
        <v>0.2503323871</v>
      </c>
      <c r="F11711" s="8"/>
    </row>
    <row r="11712">
      <c r="A11712" s="10">
        <v>44867.916666666664</v>
      </c>
      <c r="B11712" s="11">
        <v>261.26</v>
      </c>
      <c r="C11712" s="11">
        <v>315.78279</v>
      </c>
      <c r="D11712" s="11">
        <v>0.172659155997703</v>
      </c>
      <c r="E11712" s="8">
        <f t="shared" si="1"/>
        <v>0.2460015429</v>
      </c>
      <c r="F11712" s="8"/>
    </row>
    <row r="11713">
      <c r="A11713" s="10">
        <v>44867.958333333336</v>
      </c>
      <c r="B11713" s="11">
        <v>273.19</v>
      </c>
      <c r="C11713" s="11">
        <v>322.6295</v>
      </c>
      <c r="D11713" s="11">
        <v>0.153239241916811</v>
      </c>
      <c r="E11713" s="8">
        <f t="shared" si="1"/>
        <v>0.2422898794</v>
      </c>
      <c r="F11713" s="8"/>
    </row>
    <row r="11714">
      <c r="A11714" s="10">
        <v>44865.0</v>
      </c>
      <c r="B11714" s="11">
        <v>417.77</v>
      </c>
      <c r="C11714" s="11">
        <v>383.82687</v>
      </c>
      <c r="D11714" s="11">
        <v>0.0884334387532587</v>
      </c>
      <c r="E11714" s="8">
        <f t="shared" si="1"/>
        <v>0.2412698143</v>
      </c>
      <c r="F11714" s="8"/>
    </row>
    <row r="11715">
      <c r="A11715" s="10">
        <v>44865.041666666664</v>
      </c>
      <c r="B11715" s="11">
        <v>419.51</v>
      </c>
      <c r="C11715" s="11">
        <v>385.61137</v>
      </c>
      <c r="D11715" s="11">
        <v>0.0879087927308781</v>
      </c>
      <c r="E11715" s="8">
        <f t="shared" si="1"/>
        <v>0.2389356044</v>
      </c>
      <c r="F11715" s="8"/>
    </row>
    <row r="11716">
      <c r="A11716" s="10">
        <v>44865.083333333336</v>
      </c>
      <c r="B11716" s="11">
        <v>410.63</v>
      </c>
      <c r="C11716" s="11">
        <v>381.88161</v>
      </c>
      <c r="D11716" s="11">
        <v>0.0752808966108631</v>
      </c>
      <c r="E11716" s="8">
        <f t="shared" si="1"/>
        <v>0.2317858136</v>
      </c>
      <c r="F11716" s="8"/>
    </row>
    <row r="11717">
      <c r="A11717" s="10">
        <v>44865.125</v>
      </c>
      <c r="B11717" s="11">
        <v>393.34</v>
      </c>
      <c r="C11717" s="11">
        <v>373.72648</v>
      </c>
      <c r="D11717" s="11">
        <v>0.0524809480987271</v>
      </c>
      <c r="E11717" s="8">
        <f t="shared" si="1"/>
        <v>0.2225440088</v>
      </c>
      <c r="F11717" s="8"/>
    </row>
    <row r="11718">
      <c r="A11718" s="10">
        <v>44865.166666666664</v>
      </c>
      <c r="B11718" s="11">
        <v>385.74</v>
      </c>
      <c r="C11718" s="11">
        <v>363.43801</v>
      </c>
      <c r="D11718" s="11">
        <v>0.0613639448444041</v>
      </c>
      <c r="E11718" s="8">
        <f t="shared" si="1"/>
        <v>0.2129659559</v>
      </c>
      <c r="F11718" s="8"/>
    </row>
    <row r="11719">
      <c r="A11719" s="10">
        <v>44865.208333333336</v>
      </c>
      <c r="B11719" s="11">
        <v>381.22</v>
      </c>
      <c r="C11719" s="11">
        <v>352.89542</v>
      </c>
      <c r="D11719" s="11">
        <v>0.08026338227909</v>
      </c>
      <c r="E11719" s="8">
        <f t="shared" si="1"/>
        <v>0.2038066942</v>
      </c>
      <c r="F11719" s="8"/>
    </row>
    <row r="11720">
      <c r="A11720" s="10">
        <v>44865.25</v>
      </c>
      <c r="B11720" s="11">
        <v>375.65</v>
      </c>
      <c r="C11720" s="11">
        <v>342.45865</v>
      </c>
      <c r="D11720" s="11">
        <v>0.0969207523302448</v>
      </c>
      <c r="E11720" s="8">
        <f t="shared" si="1"/>
        <v>0.1951676008</v>
      </c>
      <c r="F11720" s="8"/>
    </row>
    <row r="11721">
      <c r="A11721" s="10">
        <v>44865.291666666664</v>
      </c>
      <c r="B11721" s="11">
        <v>371.77</v>
      </c>
      <c r="C11721" s="11">
        <v>331.6576</v>
      </c>
      <c r="D11721" s="11">
        <v>0.120945215788813</v>
      </c>
      <c r="E11721" s="8">
        <f t="shared" si="1"/>
        <v>0.1871781996</v>
      </c>
      <c r="F11721" s="8"/>
    </row>
    <row r="11722">
      <c r="A11722" s="10">
        <v>44865.333333333336</v>
      </c>
      <c r="B11722" s="11">
        <v>369.65</v>
      </c>
      <c r="C11722" s="11">
        <v>322.26632</v>
      </c>
      <c r="D11722" s="11">
        <v>0.147032677817526</v>
      </c>
      <c r="E11722" s="8">
        <f t="shared" si="1"/>
        <v>0.1805241935</v>
      </c>
      <c r="F11722" s="8"/>
    </row>
    <row r="11723">
      <c r="A11723" s="10">
        <v>44865.375</v>
      </c>
      <c r="B11723" s="11">
        <v>371.02</v>
      </c>
      <c r="C11723" s="11">
        <v>318.09524</v>
      </c>
      <c r="D11723" s="11">
        <v>0.166380232536645</v>
      </c>
      <c r="E11723" s="8">
        <f t="shared" si="1"/>
        <v>0.1744218093</v>
      </c>
      <c r="F11723" s="8"/>
    </row>
    <row r="11724">
      <c r="A11724" s="10">
        <v>44865.416666666664</v>
      </c>
      <c r="B11724" s="11">
        <v>373.92</v>
      </c>
      <c r="C11724" s="11">
        <v>320.95449</v>
      </c>
      <c r="D11724" s="11">
        <v>0.165024985318011</v>
      </c>
      <c r="E11724" s="8">
        <f t="shared" si="1"/>
        <v>0.1682684</v>
      </c>
      <c r="F11724" s="8"/>
    </row>
    <row r="11725">
      <c r="A11725" s="10">
        <v>44865.458333333336</v>
      </c>
      <c r="B11725" s="11">
        <v>382.65</v>
      </c>
      <c r="C11725" s="11">
        <v>330.03364</v>
      </c>
      <c r="D11725" s="11">
        <v>0.159427263232923</v>
      </c>
      <c r="E11725" s="8">
        <f t="shared" si="1"/>
        <v>0.1624215366</v>
      </c>
      <c r="F11725" s="8"/>
    </row>
    <row r="11726">
      <c r="A11726" s="10">
        <v>44865.5</v>
      </c>
      <c r="B11726" s="11">
        <v>393.03</v>
      </c>
      <c r="C11726" s="11">
        <v>340.58457</v>
      </c>
      <c r="D11726" s="11">
        <v>0.153986512072464</v>
      </c>
      <c r="E11726" s="8">
        <f t="shared" si="1"/>
        <v>0.1578491485</v>
      </c>
      <c r="F11726" s="8"/>
    </row>
    <row r="11727">
      <c r="A11727" s="10">
        <v>44865.541666666664</v>
      </c>
      <c r="B11727" s="11">
        <v>398.89</v>
      </c>
      <c r="C11727" s="11">
        <v>347.24942</v>
      </c>
      <c r="D11727" s="11">
        <v>0.148713221752825</v>
      </c>
      <c r="E11727" s="8">
        <f t="shared" si="1"/>
        <v>0.1552294277</v>
      </c>
      <c r="F11727" s="8"/>
    </row>
    <row r="11728">
      <c r="A11728" s="10">
        <v>44865.583333333336</v>
      </c>
      <c r="B11728" s="11">
        <v>381.03</v>
      </c>
      <c r="C11728" s="11">
        <v>348.19035</v>
      </c>
      <c r="D11728" s="11">
        <v>0.0943152215447669</v>
      </c>
      <c r="E11728" s="8">
        <f t="shared" si="1"/>
        <v>0.1514451243</v>
      </c>
      <c r="F11728" s="8"/>
    </row>
    <row r="11729">
      <c r="A11729" s="10">
        <v>44865.625</v>
      </c>
      <c r="B11729" s="11">
        <v>348.27</v>
      </c>
      <c r="C11729" s="11">
        <v>346.74309</v>
      </c>
      <c r="D11729" s="11">
        <v>0.00440357729983887</v>
      </c>
      <c r="E11729" s="8">
        <f t="shared" si="1"/>
        <v>0.1434100948</v>
      </c>
      <c r="F11729" s="8"/>
    </row>
    <row r="11730">
      <c r="A11730" s="10">
        <v>44865.666666666664</v>
      </c>
      <c r="B11730" s="11">
        <v>333.58</v>
      </c>
      <c r="C11730" s="11">
        <v>343.53663</v>
      </c>
      <c r="D11730" s="11">
        <v>0.0289827317686618</v>
      </c>
      <c r="E11730" s="8">
        <f t="shared" si="1"/>
        <v>0.1342744291</v>
      </c>
      <c r="F11730" s="8"/>
    </row>
    <row r="11731">
      <c r="A11731" s="10">
        <v>44865.708333333336</v>
      </c>
      <c r="B11731" s="11">
        <v>318.14</v>
      </c>
      <c r="C11731" s="11">
        <v>339.72119</v>
      </c>
      <c r="D11731" s="11">
        <v>0.0635261815726007</v>
      </c>
      <c r="E11731" s="8">
        <f t="shared" si="1"/>
        <v>0.1256067544</v>
      </c>
      <c r="F11731" s="8"/>
    </row>
    <row r="11732">
      <c r="A11732" s="10">
        <v>44865.75</v>
      </c>
      <c r="B11732" s="11">
        <v>308.81</v>
      </c>
      <c r="C11732" s="11">
        <v>334.38631</v>
      </c>
      <c r="D11732" s="11">
        <v>0.0764873119357068</v>
      </c>
      <c r="E11732" s="8">
        <f t="shared" si="1"/>
        <v>0.1182452565</v>
      </c>
      <c r="F11732" s="8"/>
    </row>
    <row r="11733">
      <c r="A11733" s="10">
        <v>44865.791666666664</v>
      </c>
      <c r="B11733" s="11">
        <v>311.4</v>
      </c>
      <c r="C11733" s="11">
        <v>326.74998</v>
      </c>
      <c r="D11733" s="11">
        <v>0.0469777534492887</v>
      </c>
      <c r="E11733" s="8">
        <f t="shared" si="1"/>
        <v>0.1106279079</v>
      </c>
      <c r="F11733" s="8"/>
    </row>
    <row r="11734">
      <c r="A11734" s="10">
        <v>44865.833333333336</v>
      </c>
      <c r="B11734" s="11">
        <v>310.24</v>
      </c>
      <c r="C11734" s="11">
        <v>318.64378</v>
      </c>
      <c r="D11734" s="11">
        <v>0.0263735887140178</v>
      </c>
      <c r="E11734" s="8">
        <f t="shared" si="1"/>
        <v>0.1028249624</v>
      </c>
      <c r="F11734" s="8"/>
    </row>
    <row r="11735">
      <c r="A11735" s="10">
        <v>44865.875</v>
      </c>
      <c r="B11735" s="11">
        <v>317.8</v>
      </c>
      <c r="C11735" s="11">
        <v>313.48693</v>
      </c>
      <c r="D11735" s="11">
        <v>0.0137583726377365</v>
      </c>
      <c r="E11735" s="8">
        <f t="shared" si="1"/>
        <v>0.09520355838</v>
      </c>
      <c r="F11735" s="8"/>
    </row>
    <row r="11736">
      <c r="A11736" s="10">
        <v>44865.916666666664</v>
      </c>
      <c r="B11736" s="11">
        <v>332.04</v>
      </c>
      <c r="C11736" s="11">
        <v>313.82637</v>
      </c>
      <c r="D11736" s="11">
        <v>0.0580372834825831</v>
      </c>
      <c r="E11736" s="8">
        <f t="shared" si="1"/>
        <v>0.09042764702</v>
      </c>
      <c r="F11736" s="8"/>
    </row>
    <row r="11737">
      <c r="A11737" s="10">
        <v>44865.958333333336</v>
      </c>
      <c r="B11737" s="11">
        <v>350.51</v>
      </c>
      <c r="C11737" s="11">
        <v>319.18594</v>
      </c>
      <c r="D11737" s="11">
        <v>0.0981373427664137</v>
      </c>
      <c r="E11737" s="8">
        <f t="shared" si="1"/>
        <v>0.08813173456</v>
      </c>
      <c r="F11737" s="8"/>
    </row>
    <row r="11738">
      <c r="A11738" s="10">
        <v>44866.0</v>
      </c>
      <c r="B11738" s="11">
        <v>364.8</v>
      </c>
      <c r="C11738" s="11">
        <v>348.68915</v>
      </c>
      <c r="D11738" s="11">
        <v>0.0462040473585141</v>
      </c>
      <c r="E11738" s="8">
        <f t="shared" si="1"/>
        <v>0.08637217658</v>
      </c>
      <c r="F11738" s="8"/>
    </row>
    <row r="11739">
      <c r="A11739" s="10">
        <v>44866.041666666664</v>
      </c>
      <c r="B11739" s="11">
        <v>354.32</v>
      </c>
      <c r="C11739" s="11">
        <v>353.16033</v>
      </c>
      <c r="D11739" s="11">
        <v>0.0032836927069357</v>
      </c>
      <c r="E11739" s="8">
        <f t="shared" si="1"/>
        <v>0.08284613075</v>
      </c>
      <c r="F11739" s="8"/>
    </row>
    <row r="11740">
      <c r="A11740" s="10">
        <v>44866.083333333336</v>
      </c>
      <c r="B11740" s="11">
        <v>342.03</v>
      </c>
      <c r="C11740" s="11">
        <v>353.87072</v>
      </c>
      <c r="D11740" s="11">
        <v>0.0334605813105984</v>
      </c>
      <c r="E11740" s="8">
        <f t="shared" si="1"/>
        <v>0.08110361761</v>
      </c>
      <c r="F11740" s="8"/>
    </row>
    <row r="11741">
      <c r="A11741" s="10">
        <v>44866.125</v>
      </c>
      <c r="B11741" s="11">
        <v>330.95</v>
      </c>
      <c r="C11741" s="11">
        <v>350.91662</v>
      </c>
      <c r="D11741" s="11">
        <v>0.0568984734892295</v>
      </c>
      <c r="E11741" s="8">
        <f t="shared" si="1"/>
        <v>0.08128768117</v>
      </c>
      <c r="F11741" s="8"/>
    </row>
    <row r="11742">
      <c r="A11742" s="10">
        <v>44866.166666666664</v>
      </c>
      <c r="B11742" s="11">
        <v>308.05</v>
      </c>
      <c r="C11742" s="11">
        <v>345.9944</v>
      </c>
      <c r="D11742" s="11">
        <v>0.109667670921841</v>
      </c>
      <c r="E11742" s="8">
        <f t="shared" si="1"/>
        <v>0.08330033642</v>
      </c>
      <c r="F11742" s="8"/>
    </row>
    <row r="11743">
      <c r="A11743" s="10">
        <v>44866.208333333336</v>
      </c>
      <c r="B11743" s="11">
        <v>288.15</v>
      </c>
      <c r="C11743" s="11">
        <v>340.81108</v>
      </c>
      <c r="D11743" s="11">
        <v>0.154516924743174</v>
      </c>
      <c r="E11743" s="8">
        <f t="shared" si="1"/>
        <v>0.08639423402</v>
      </c>
      <c r="F11743" s="8"/>
    </row>
    <row r="11744">
      <c r="A11744" s="10">
        <v>44866.25</v>
      </c>
      <c r="B11744" s="11">
        <v>263.74</v>
      </c>
      <c r="C11744" s="11">
        <v>335.72224</v>
      </c>
      <c r="D11744" s="11">
        <v>0.214410102827861</v>
      </c>
      <c r="E11744" s="8">
        <f t="shared" si="1"/>
        <v>0.09128962363</v>
      </c>
      <c r="F11744" s="8"/>
    </row>
    <row r="11745">
      <c r="A11745" s="10">
        <v>44866.291666666664</v>
      </c>
      <c r="B11745" s="11">
        <v>250.76</v>
      </c>
      <c r="C11745" s="11">
        <v>330.09379</v>
      </c>
      <c r="D11745" s="11">
        <v>0.240337117520447</v>
      </c>
      <c r="E11745" s="8">
        <f t="shared" si="1"/>
        <v>0.0962642862</v>
      </c>
      <c r="F11745" s="8"/>
    </row>
    <row r="11746">
      <c r="A11746" s="10">
        <v>44866.333333333336</v>
      </c>
      <c r="B11746" s="11">
        <v>252.57</v>
      </c>
      <c r="C11746" s="11">
        <v>325.1667</v>
      </c>
      <c r="D11746" s="11">
        <v>0.22325994635982</v>
      </c>
      <c r="E11746" s="8">
        <f t="shared" si="1"/>
        <v>0.09944042239</v>
      </c>
      <c r="F11746" s="8"/>
    </row>
    <row r="11747">
      <c r="A11747" s="10">
        <v>44866.375</v>
      </c>
      <c r="B11747" s="11">
        <v>271.42</v>
      </c>
      <c r="C11747" s="11">
        <v>323.541</v>
      </c>
      <c r="D11747" s="11">
        <v>0.161095502579271</v>
      </c>
      <c r="E11747" s="8">
        <f t="shared" si="1"/>
        <v>0.09922022531</v>
      </c>
      <c r="F11747" s="8"/>
    </row>
    <row r="11748">
      <c r="A11748" s="10">
        <v>44866.416666666664</v>
      </c>
      <c r="B11748" s="11">
        <v>284.72</v>
      </c>
      <c r="C11748" s="11">
        <v>326.67986</v>
      </c>
      <c r="D11748" s="11">
        <v>0.128443363481299</v>
      </c>
      <c r="E11748" s="8">
        <f t="shared" si="1"/>
        <v>0.09769599106</v>
      </c>
      <c r="F11748" s="8"/>
    </row>
    <row r="11749">
      <c r="A11749" s="10">
        <v>44866.458333333336</v>
      </c>
      <c r="B11749" s="11">
        <v>288.53</v>
      </c>
      <c r="C11749" s="11">
        <v>334.27053</v>
      </c>
      <c r="D11749" s="11">
        <v>0.136836860850401</v>
      </c>
      <c r="E11749" s="8">
        <f t="shared" si="1"/>
        <v>0.0967547243</v>
      </c>
      <c r="F11749" s="8"/>
    </row>
    <row r="11750">
      <c r="A11750" s="10">
        <v>44866.5</v>
      </c>
      <c r="B11750" s="11">
        <v>291.89</v>
      </c>
      <c r="C11750" s="11">
        <v>342.6909</v>
      </c>
      <c r="D11750" s="11">
        <v>0.14824117010402</v>
      </c>
      <c r="E11750" s="8">
        <f t="shared" si="1"/>
        <v>0.09651533505</v>
      </c>
      <c r="F11750" s="8"/>
    </row>
    <row r="11751">
      <c r="A11751" s="10">
        <v>44866.541666666664</v>
      </c>
      <c r="B11751" s="11">
        <v>308.6</v>
      </c>
      <c r="C11751" s="11">
        <v>348.71002</v>
      </c>
      <c r="D11751" s="11">
        <v>0.115023996155888</v>
      </c>
      <c r="E11751" s="8">
        <f t="shared" si="1"/>
        <v>0.09511161732</v>
      </c>
      <c r="F11751" s="8"/>
    </row>
    <row r="11752">
      <c r="A11752" s="10">
        <v>44866.583333333336</v>
      </c>
      <c r="B11752" s="11">
        <v>315.97</v>
      </c>
      <c r="C11752" s="11">
        <v>351.29318</v>
      </c>
      <c r="D11752" s="11">
        <v>0.10055185244416</v>
      </c>
      <c r="E11752" s="8">
        <f t="shared" si="1"/>
        <v>0.09537147694</v>
      </c>
      <c r="F11752" s="8"/>
    </row>
    <row r="11753">
      <c r="A11753" s="10">
        <v>44866.625</v>
      </c>
      <c r="B11753" s="11">
        <v>298.41</v>
      </c>
      <c r="C11753" s="11">
        <v>352.47412</v>
      </c>
      <c r="D11753" s="11">
        <v>0.153384651332699</v>
      </c>
      <c r="E11753" s="8">
        <f t="shared" si="1"/>
        <v>0.1015790217</v>
      </c>
      <c r="F11753" s="8"/>
    </row>
    <row r="11754">
      <c r="A11754" s="10">
        <v>44866.666666666664</v>
      </c>
      <c r="B11754" s="11">
        <v>304.98</v>
      </c>
      <c r="C11754" s="11">
        <v>352.05011</v>
      </c>
      <c r="D11754" s="11">
        <v>0.133702869742037</v>
      </c>
      <c r="E11754" s="8">
        <f t="shared" si="1"/>
        <v>0.1059423608</v>
      </c>
      <c r="F11754" s="8"/>
    </row>
    <row r="11755">
      <c r="A11755" s="10">
        <v>44866.708333333336</v>
      </c>
      <c r="B11755" s="11">
        <v>299.24</v>
      </c>
      <c r="C11755" s="11">
        <v>350.60825</v>
      </c>
      <c r="D11755" s="11">
        <v>0.146511811972479</v>
      </c>
      <c r="E11755" s="8">
        <f t="shared" si="1"/>
        <v>0.1094000954</v>
      </c>
      <c r="F11755" s="8"/>
    </row>
    <row r="11756">
      <c r="A11756" s="10">
        <v>44866.75</v>
      </c>
      <c r="B11756" s="11">
        <v>294.31</v>
      </c>
      <c r="C11756" s="11">
        <v>346.97012</v>
      </c>
      <c r="D11756" s="11">
        <v>0.151771339849091</v>
      </c>
      <c r="E11756" s="8">
        <f t="shared" si="1"/>
        <v>0.1125369299</v>
      </c>
      <c r="F11756" s="8"/>
    </row>
    <row r="11757">
      <c r="A11757" s="10">
        <v>44866.791666666664</v>
      </c>
      <c r="B11757" s="11">
        <v>290.95</v>
      </c>
      <c r="C11757" s="11">
        <v>341.1558</v>
      </c>
      <c r="D11757" s="11">
        <v>0.147163847133772</v>
      </c>
      <c r="E11757" s="8">
        <f t="shared" si="1"/>
        <v>0.1167113504</v>
      </c>
      <c r="F11757" s="8"/>
    </row>
    <row r="11758">
      <c r="A11758" s="10">
        <v>44866.833333333336</v>
      </c>
      <c r="B11758" s="11">
        <v>274.01</v>
      </c>
      <c r="C11758" s="11">
        <v>334.34817</v>
      </c>
      <c r="D11758" s="11">
        <v>0.180465082252431</v>
      </c>
      <c r="E11758" s="8">
        <f t="shared" si="1"/>
        <v>0.1231318293</v>
      </c>
      <c r="F11758" s="8"/>
    </row>
    <row r="11759">
      <c r="A11759" s="10">
        <v>44866.875</v>
      </c>
      <c r="B11759" s="11">
        <v>259.54</v>
      </c>
      <c r="C11759" s="11">
        <v>329.04623</v>
      </c>
      <c r="D11759" s="11">
        <v>0.211235454665443</v>
      </c>
      <c r="E11759" s="8">
        <f t="shared" si="1"/>
        <v>0.1313600411</v>
      </c>
      <c r="F11759" s="8"/>
    </row>
    <row r="11760">
      <c r="A11760" s="10">
        <v>44866.916666666664</v>
      </c>
      <c r="B11760" s="11">
        <v>250.89</v>
      </c>
      <c r="C11760" s="11">
        <v>327.40442</v>
      </c>
      <c r="D11760" s="11">
        <v>0.233700021520784</v>
      </c>
      <c r="E11760" s="8">
        <f t="shared" si="1"/>
        <v>0.1386793218</v>
      </c>
      <c r="F11760" s="8"/>
    </row>
    <row r="11761">
      <c r="A11761" s="10">
        <v>44866.958333333336</v>
      </c>
      <c r="B11761" s="11">
        <v>263.9</v>
      </c>
      <c r="C11761" s="11">
        <v>329.68274</v>
      </c>
      <c r="D11761" s="11">
        <v>0.19953346662916</v>
      </c>
      <c r="E11761" s="8">
        <f t="shared" si="1"/>
        <v>0.1429041603</v>
      </c>
      <c r="F11761" s="8"/>
    </row>
    <row r="11762">
      <c r="A11762" s="10">
        <v>44867.0</v>
      </c>
      <c r="B11762" s="11">
        <v>316.52</v>
      </c>
      <c r="C11762" s="11">
        <v>344.36527</v>
      </c>
      <c r="D11762" s="11">
        <v>0.080859692964973</v>
      </c>
      <c r="E11762" s="8">
        <f t="shared" si="1"/>
        <v>0.1443481456</v>
      </c>
      <c r="F11762" s="8"/>
    </row>
    <row r="11763">
      <c r="A11763" s="10">
        <v>44867.041666666664</v>
      </c>
      <c r="B11763" s="11">
        <v>306.28</v>
      </c>
      <c r="C11763" s="11">
        <v>343.11714</v>
      </c>
      <c r="D11763" s="11">
        <v>0.107360244376016</v>
      </c>
      <c r="E11763" s="8">
        <f t="shared" si="1"/>
        <v>0.1486846686</v>
      </c>
      <c r="F11763" s="8"/>
    </row>
    <row r="11764">
      <c r="A11764" s="10">
        <v>44867.083333333336</v>
      </c>
      <c r="B11764" s="11">
        <v>265.86</v>
      </c>
      <c r="C11764" s="11">
        <v>336.03914</v>
      </c>
      <c r="D11764" s="11">
        <v>0.208842160469759</v>
      </c>
      <c r="E11764" s="8">
        <f t="shared" si="1"/>
        <v>0.1559922343</v>
      </c>
      <c r="F11764" s="8"/>
    </row>
    <row r="11765">
      <c r="A11765" s="10">
        <v>44867.125</v>
      </c>
      <c r="B11765" s="11">
        <v>248.79</v>
      </c>
      <c r="C11765" s="11">
        <v>325.01233</v>
      </c>
      <c r="D11765" s="11">
        <v>0.234521348774675</v>
      </c>
      <c r="E11765" s="8">
        <f t="shared" si="1"/>
        <v>0.1633931875</v>
      </c>
      <c r="F11765" s="8"/>
    </row>
    <row r="11766">
      <c r="A11766" s="10">
        <v>44867.166666666664</v>
      </c>
      <c r="B11766" s="11">
        <v>234.49</v>
      </c>
      <c r="C11766" s="11">
        <v>312.52136</v>
      </c>
      <c r="D11766" s="11">
        <v>0.249683285648059</v>
      </c>
      <c r="E11766" s="8">
        <f t="shared" si="1"/>
        <v>0.1692271714</v>
      </c>
      <c r="F11766" s="8"/>
    </row>
    <row r="11767">
      <c r="A11767" s="10">
        <v>44867.208333333336</v>
      </c>
      <c r="B11767" s="11">
        <v>224.1</v>
      </c>
      <c r="C11767" s="11">
        <v>301.50268</v>
      </c>
      <c r="D11767" s="11">
        <v>0.256723024816893</v>
      </c>
      <c r="E11767" s="8">
        <f t="shared" si="1"/>
        <v>0.1734857589</v>
      </c>
      <c r="F11767" s="8"/>
    </row>
    <row r="11768">
      <c r="A11768" s="10">
        <v>44867.25</v>
      </c>
      <c r="B11768" s="11">
        <v>217.28</v>
      </c>
      <c r="C11768" s="11">
        <v>293.30928</v>
      </c>
      <c r="D11768" s="11">
        <v>0.259211982655305</v>
      </c>
      <c r="E11768" s="8">
        <f t="shared" si="1"/>
        <v>0.1753525039</v>
      </c>
      <c r="F11768" s="8"/>
    </row>
    <row r="11769">
      <c r="A11769" s="10">
        <v>44867.291666666664</v>
      </c>
      <c r="B11769" s="11">
        <v>210.61</v>
      </c>
      <c r="C11769" s="11">
        <v>287.08258</v>
      </c>
      <c r="D11769" s="11">
        <v>0.266378336156795</v>
      </c>
      <c r="E11769" s="8">
        <f t="shared" si="1"/>
        <v>0.1764375547</v>
      </c>
      <c r="F11769" s="8"/>
    </row>
    <row r="11770">
      <c r="A11770" s="10">
        <v>44867.333333333336</v>
      </c>
      <c r="B11770" s="11">
        <v>210.18</v>
      </c>
      <c r="C11770" s="11">
        <v>283.53501</v>
      </c>
      <c r="D11770" s="11">
        <v>0.258715881329787</v>
      </c>
      <c r="E11770" s="8">
        <f t="shared" si="1"/>
        <v>0.1779148853</v>
      </c>
      <c r="F11770" s="8"/>
    </row>
    <row r="11771">
      <c r="A11771" s="10">
        <v>44867.375</v>
      </c>
      <c r="B11771" s="11">
        <v>208.5</v>
      </c>
      <c r="C11771" s="11">
        <v>283.99365</v>
      </c>
      <c r="D11771" s="11">
        <v>0.265828654971686</v>
      </c>
      <c r="E11771" s="8">
        <f t="shared" si="1"/>
        <v>0.1822787667</v>
      </c>
      <c r="F11771" s="8"/>
    </row>
    <row r="11772">
      <c r="A11772" s="10">
        <v>44867.416666666664</v>
      </c>
      <c r="B11772" s="11">
        <v>211.05</v>
      </c>
      <c r="C11772" s="11">
        <v>288.33924</v>
      </c>
      <c r="D11772" s="11">
        <v>0.26804967648524</v>
      </c>
      <c r="E11772" s="8">
        <f t="shared" si="1"/>
        <v>0.1880956964</v>
      </c>
      <c r="F11772" s="8"/>
    </row>
    <row r="11773">
      <c r="A11773" s="10">
        <v>44867.458333333336</v>
      </c>
      <c r="B11773" s="11">
        <v>219.55</v>
      </c>
      <c r="C11773" s="11">
        <v>295.94046</v>
      </c>
      <c r="D11773" s="11">
        <v>0.258127800436614</v>
      </c>
      <c r="E11773" s="8">
        <f t="shared" si="1"/>
        <v>0.1931494855</v>
      </c>
      <c r="F11773" s="8"/>
    </row>
    <row r="11774">
      <c r="A11774" s="10">
        <v>44867.5</v>
      </c>
      <c r="B11774" s="11">
        <v>235.2</v>
      </c>
      <c r="C11774" s="11">
        <v>303.29085</v>
      </c>
      <c r="D11774" s="11">
        <v>0.22450677295408</v>
      </c>
      <c r="E11774" s="8">
        <f t="shared" si="1"/>
        <v>0.196327219</v>
      </c>
      <c r="F11774" s="8"/>
    </row>
    <row r="11775">
      <c r="A11775" s="10">
        <v>44867.541666666664</v>
      </c>
      <c r="B11775" s="11">
        <v>253.57</v>
      </c>
      <c r="C11775" s="11">
        <v>307.35118</v>
      </c>
      <c r="D11775" s="11">
        <v>0.174982832341818</v>
      </c>
      <c r="E11775" s="8">
        <f t="shared" si="1"/>
        <v>0.1988255038</v>
      </c>
      <c r="F11775" s="8"/>
    </row>
    <row r="11776">
      <c r="A11776" s="10">
        <v>44867.583333333336</v>
      </c>
      <c r="B11776" s="11">
        <v>259.91</v>
      </c>
      <c r="C11776" s="11">
        <v>306.87164</v>
      </c>
      <c r="D11776" s="11">
        <v>0.153033496350461</v>
      </c>
      <c r="E11776" s="8">
        <f t="shared" si="1"/>
        <v>0.201012239</v>
      </c>
      <c r="F11776" s="8"/>
    </row>
    <row r="11777">
      <c r="A11777" s="10">
        <v>44867.625</v>
      </c>
      <c r="B11777" s="11">
        <v>252.8</v>
      </c>
      <c r="C11777" s="11">
        <v>304.6078</v>
      </c>
      <c r="D11777" s="11">
        <v>0.170080345939926</v>
      </c>
      <c r="E11777" s="8">
        <f t="shared" si="1"/>
        <v>0.2017078929</v>
      </c>
      <c r="F11777" s="8"/>
    </row>
    <row r="11778">
      <c r="A11778" s="10">
        <v>44867.666666666664</v>
      </c>
      <c r="B11778" s="11">
        <v>233.72</v>
      </c>
      <c r="C11778" s="11">
        <v>300.88139</v>
      </c>
      <c r="D11778" s="11">
        <v>0.223215500300633</v>
      </c>
      <c r="E11778" s="8">
        <f t="shared" si="1"/>
        <v>0.2054375859</v>
      </c>
      <c r="F11778" s="8"/>
    </row>
    <row r="11779">
      <c r="A11779" s="10">
        <v>44867.708333333336</v>
      </c>
      <c r="B11779" s="11">
        <v>224.99</v>
      </c>
      <c r="C11779" s="11">
        <v>297.29041</v>
      </c>
      <c r="D11779" s="11">
        <v>0.243197922193319</v>
      </c>
      <c r="E11779" s="8">
        <f t="shared" si="1"/>
        <v>0.2094661738</v>
      </c>
      <c r="F11779" s="8"/>
    </row>
    <row r="11780">
      <c r="A11780" s="10">
        <v>44867.75</v>
      </c>
      <c r="B11780" s="11">
        <v>229.88</v>
      </c>
      <c r="C11780" s="11">
        <v>294.11288</v>
      </c>
      <c r="D11780" s="11">
        <v>0.218395331751537</v>
      </c>
      <c r="E11780" s="8">
        <f t="shared" si="1"/>
        <v>0.2122421735</v>
      </c>
      <c r="F11780" s="8"/>
    </row>
    <row r="11781">
      <c r="A11781" s="10">
        <v>44867.791666666664</v>
      </c>
      <c r="B11781" s="11">
        <v>236.54</v>
      </c>
      <c r="C11781" s="11">
        <v>290.84048</v>
      </c>
      <c r="D11781" s="11">
        <v>0.186701933651051</v>
      </c>
      <c r="E11781" s="8">
        <f t="shared" si="1"/>
        <v>0.2138895937</v>
      </c>
      <c r="F11781" s="8"/>
    </row>
    <row r="11782">
      <c r="A11782" s="10">
        <v>44867.833333333336</v>
      </c>
      <c r="B11782" s="11">
        <v>241.72</v>
      </c>
      <c r="C11782" s="11">
        <v>288.17428</v>
      </c>
      <c r="D11782" s="11">
        <v>0.161202033713765</v>
      </c>
      <c r="E11782" s="8">
        <f t="shared" si="1"/>
        <v>0.2130869667</v>
      </c>
      <c r="F11782" s="8"/>
    </row>
    <row r="11783">
      <c r="A11783" s="10">
        <v>44867.875</v>
      </c>
      <c r="B11783" s="11">
        <v>249.23</v>
      </c>
      <c r="C11783" s="11">
        <v>288.06513</v>
      </c>
      <c r="D11783" s="11">
        <v>0.13481371382923</v>
      </c>
      <c r="E11783" s="8">
        <f t="shared" si="1"/>
        <v>0.2099027275</v>
      </c>
      <c r="F11783" s="8"/>
    </row>
    <row r="11784">
      <c r="A11784" s="10">
        <v>44867.916666666664</v>
      </c>
      <c r="B11784" s="11">
        <v>261.26</v>
      </c>
      <c r="C11784" s="11">
        <v>291.15249</v>
      </c>
      <c r="D11784" s="11">
        <v>0.102669532381467</v>
      </c>
      <c r="E11784" s="8">
        <f t="shared" si="1"/>
        <v>0.2044431238</v>
      </c>
      <c r="F11784" s="8"/>
    </row>
    <row r="11785">
      <c r="A11785" s="10">
        <v>44867.958333333336</v>
      </c>
      <c r="B11785" s="11">
        <v>273.19</v>
      </c>
      <c r="C11785" s="11">
        <v>297.07953</v>
      </c>
      <c r="D11785" s="11">
        <v>0.0804145947046569</v>
      </c>
      <c r="E11785" s="8">
        <f t="shared" si="1"/>
        <v>0.1994798375</v>
      </c>
      <c r="F11785" s="8"/>
    </row>
    <row r="11786">
      <c r="A11786" s="10">
        <v>44868.0</v>
      </c>
      <c r="B11786" s="11">
        <v>291.34</v>
      </c>
      <c r="C11786" s="11">
        <v>321.14035</v>
      </c>
      <c r="D11786" s="11">
        <v>0.0927954086118422</v>
      </c>
      <c r="E11786" s="8">
        <f t="shared" si="1"/>
        <v>0.199977159</v>
      </c>
      <c r="F11786" s="8"/>
    </row>
    <row r="11787">
      <c r="A11787" s="10">
        <v>44868.041666666664</v>
      </c>
      <c r="B11787" s="11">
        <v>288.38</v>
      </c>
      <c r="C11787" s="11">
        <v>319.27133</v>
      </c>
      <c r="D11787" s="11">
        <v>0.0967557281137645</v>
      </c>
      <c r="E11787" s="8">
        <f t="shared" si="1"/>
        <v>0.1995353041</v>
      </c>
      <c r="F11787" s="8"/>
    </row>
    <row r="11788">
      <c r="A11788" s="10">
        <v>44868.083333333336</v>
      </c>
      <c r="B11788" s="11">
        <v>273.17</v>
      </c>
      <c r="C11788" s="11">
        <v>308.78554</v>
      </c>
      <c r="D11788" s="11">
        <v>0.115340698920033</v>
      </c>
      <c r="E11788" s="8">
        <f t="shared" si="1"/>
        <v>0.1956394099</v>
      </c>
      <c r="F11788" s="8"/>
    </row>
    <row r="11789">
      <c r="A11789" s="10">
        <v>44868.125</v>
      </c>
      <c r="B11789" s="11">
        <v>265.93</v>
      </c>
      <c r="C11789" s="11">
        <v>291.60429</v>
      </c>
      <c r="D11789" s="11">
        <v>0.0880449666909906</v>
      </c>
      <c r="E11789" s="8">
        <f t="shared" si="1"/>
        <v>0.1895362273</v>
      </c>
      <c r="F11789" s="8"/>
    </row>
    <row r="11790">
      <c r="A11790" s="10">
        <v>44868.166666666664</v>
      </c>
      <c r="B11790" s="11">
        <v>247.43</v>
      </c>
      <c r="C11790" s="11">
        <v>269.89325</v>
      </c>
      <c r="D11790" s="11">
        <v>0.0832301289491308</v>
      </c>
      <c r="E11790" s="8">
        <f t="shared" si="1"/>
        <v>0.1826006791</v>
      </c>
      <c r="F11790" s="8"/>
    </row>
    <row r="11791">
      <c r="A11791" s="10">
        <v>44868.208333333336</v>
      </c>
      <c r="B11791" s="11">
        <v>234.08</v>
      </c>
      <c r="C11791" s="11">
        <v>248.15227</v>
      </c>
      <c r="D11791" s="11">
        <v>0.0567082058125036</v>
      </c>
      <c r="E11791" s="8">
        <f t="shared" si="1"/>
        <v>0.1742667283</v>
      </c>
      <c r="F11791" s="8"/>
    </row>
    <row r="11792">
      <c r="A11792" s="10">
        <v>44868.25</v>
      </c>
      <c r="B11792" s="11">
        <v>223.03</v>
      </c>
      <c r="C11792" s="11">
        <v>230.80361</v>
      </c>
      <c r="D11792" s="11">
        <v>0.0336806257059843</v>
      </c>
      <c r="E11792" s="8">
        <f t="shared" si="1"/>
        <v>0.1648695884</v>
      </c>
      <c r="F11792" s="8"/>
    </row>
    <row r="11793">
      <c r="A11793" s="10">
        <v>44868.291666666664</v>
      </c>
      <c r="B11793" s="11">
        <v>211.26</v>
      </c>
      <c r="C11793" s="11">
        <v>219.12745</v>
      </c>
      <c r="D11793" s="11">
        <v>0.0359035346781063</v>
      </c>
      <c r="E11793" s="8">
        <f t="shared" si="1"/>
        <v>0.1552664717</v>
      </c>
      <c r="F11793" s="8"/>
    </row>
    <row r="11794">
      <c r="A11794" s="10">
        <v>44868.333333333336</v>
      </c>
      <c r="B11794" s="11">
        <v>207.21</v>
      </c>
      <c r="C11794" s="11">
        <v>213.1066</v>
      </c>
      <c r="D11794" s="11">
        <v>0.027669720224526</v>
      </c>
      <c r="E11794" s="8">
        <f t="shared" si="1"/>
        <v>0.1456395483</v>
      </c>
      <c r="F11794" s="8"/>
    </row>
    <row r="11795">
      <c r="A11795" s="10">
        <v>44868.375</v>
      </c>
      <c r="B11795" s="11">
        <v>206.06</v>
      </c>
      <c r="C11795" s="11">
        <v>212.4685</v>
      </c>
      <c r="D11795" s="11">
        <v>0.0301621181492786</v>
      </c>
      <c r="E11795" s="8">
        <f t="shared" si="1"/>
        <v>0.1358201093</v>
      </c>
      <c r="F11795" s="8"/>
    </row>
    <row r="11796">
      <c r="A11796" s="10">
        <v>44868.416666666664</v>
      </c>
      <c r="B11796" s="11">
        <v>208.85</v>
      </c>
      <c r="C11796" s="11">
        <v>217.19573</v>
      </c>
      <c r="D11796" s="11">
        <v>0.0384249266778863</v>
      </c>
      <c r="E11796" s="8">
        <f t="shared" si="1"/>
        <v>0.1262524114</v>
      </c>
      <c r="F11796" s="8"/>
    </row>
    <row r="11797">
      <c r="A11797" s="10">
        <v>44868.458333333336</v>
      </c>
      <c r="B11797" s="11">
        <v>215.74</v>
      </c>
      <c r="C11797" s="11">
        <v>225.54594</v>
      </c>
      <c r="D11797" s="11">
        <v>0.0434764642626685</v>
      </c>
      <c r="E11797" s="8">
        <f t="shared" si="1"/>
        <v>0.1173086057</v>
      </c>
      <c r="F11797" s="8"/>
    </row>
    <row r="11798">
      <c r="A11798" s="10">
        <v>44868.5</v>
      </c>
      <c r="B11798" s="11">
        <v>230.66</v>
      </c>
      <c r="C11798" s="11">
        <v>233.40811</v>
      </c>
      <c r="D11798" s="11">
        <v>0.0117738411060352</v>
      </c>
      <c r="E11798" s="8">
        <f t="shared" si="1"/>
        <v>0.1084447335</v>
      </c>
      <c r="F11798" s="8"/>
    </row>
    <row r="11799">
      <c r="A11799" s="10">
        <v>44868.541666666664</v>
      </c>
      <c r="B11799" s="11">
        <v>238.62</v>
      </c>
      <c r="C11799" s="11">
        <v>236.92039</v>
      </c>
      <c r="D11799" s="11">
        <v>0.00717375992838778</v>
      </c>
      <c r="E11799" s="8">
        <f t="shared" si="1"/>
        <v>0.1014526889</v>
      </c>
      <c r="F11799" s="8"/>
    </row>
    <row r="11800">
      <c r="A11800" s="10">
        <v>44868.583333333336</v>
      </c>
      <c r="B11800" s="11">
        <v>233.07</v>
      </c>
      <c r="C11800" s="11">
        <v>233.98535</v>
      </c>
      <c r="D11800" s="11">
        <v>0.00391199705451652</v>
      </c>
      <c r="E11800" s="8">
        <f t="shared" si="1"/>
        <v>0.09523929306</v>
      </c>
      <c r="F11800" s="8"/>
    </row>
    <row r="11801">
      <c r="A11801" s="10">
        <v>44868.625</v>
      </c>
      <c r="B11801" s="11">
        <v>228.62</v>
      </c>
      <c r="C11801" s="11">
        <v>228.29709</v>
      </c>
      <c r="D11801" s="11">
        <v>0.00141442889175682</v>
      </c>
      <c r="E11801" s="8">
        <f t="shared" si="1"/>
        <v>0.08821154651</v>
      </c>
      <c r="F11801" s="8"/>
    </row>
    <row r="11802">
      <c r="A11802" s="10">
        <v>44868.666666666664</v>
      </c>
      <c r="B11802" s="11">
        <v>233.23</v>
      </c>
      <c r="C11802" s="11">
        <v>220.62859</v>
      </c>
      <c r="D11802" s="11">
        <v>0.0571159431332085</v>
      </c>
      <c r="E11802" s="8">
        <f t="shared" si="1"/>
        <v>0.08129073163</v>
      </c>
      <c r="F11802" s="8"/>
    </row>
    <row r="11803">
      <c r="A11803" s="10">
        <v>44868.708333333336</v>
      </c>
      <c r="B11803" s="11">
        <v>219.11</v>
      </c>
      <c r="C11803" s="11">
        <v>213.65227</v>
      </c>
      <c r="D11803" s="11">
        <v>0.0255449193214751</v>
      </c>
      <c r="E11803" s="8">
        <f t="shared" si="1"/>
        <v>0.07222185651</v>
      </c>
      <c r="F11803" s="8"/>
    </row>
    <row r="11804">
      <c r="A11804" s="10">
        <v>44868.75</v>
      </c>
      <c r="B11804" s="11">
        <v>217.66</v>
      </c>
      <c r="C11804" s="11">
        <v>208.92329</v>
      </c>
      <c r="D11804" s="11">
        <v>0.0418177887204437</v>
      </c>
      <c r="E11804" s="8">
        <f t="shared" si="1"/>
        <v>0.06486445888</v>
      </c>
      <c r="F11804" s="8"/>
    </row>
    <row r="11805">
      <c r="A11805" s="10">
        <v>44868.791666666664</v>
      </c>
      <c r="B11805" s="11">
        <v>217.07</v>
      </c>
      <c r="C11805" s="11">
        <v>205.38653</v>
      </c>
      <c r="D11805" s="11">
        <v>0.0568852786986566</v>
      </c>
      <c r="E11805" s="8">
        <f t="shared" si="1"/>
        <v>0.0594554316</v>
      </c>
      <c r="F11805" s="8"/>
    </row>
    <row r="11806">
      <c r="A11806" s="10">
        <v>44868.833333333336</v>
      </c>
      <c r="B11806" s="11">
        <v>214.98</v>
      </c>
      <c r="C11806" s="11">
        <v>203.47833</v>
      </c>
      <c r="D11806" s="11">
        <v>0.0565252820779489</v>
      </c>
      <c r="E11806" s="8">
        <f t="shared" si="1"/>
        <v>0.05509390028</v>
      </c>
      <c r="F11806" s="8"/>
    </row>
    <row r="11807">
      <c r="A11807" s="10">
        <v>44868.875</v>
      </c>
      <c r="B11807" s="11">
        <v>216.5</v>
      </c>
      <c r="C11807" s="11">
        <v>205.01245</v>
      </c>
      <c r="D11807" s="11">
        <v>0.0560334262626489</v>
      </c>
      <c r="E11807" s="8">
        <f t="shared" si="1"/>
        <v>0.05181138829</v>
      </c>
      <c r="F11807" s="8"/>
    </row>
    <row r="11808">
      <c r="A11808" s="10">
        <v>44868.916666666664</v>
      </c>
      <c r="B11808" s="11">
        <v>216.95</v>
      </c>
      <c r="C11808" s="11">
        <v>210.46155</v>
      </c>
      <c r="D11808" s="11">
        <v>0.0308296218477912</v>
      </c>
      <c r="E11808" s="8">
        <f t="shared" si="1"/>
        <v>0.04881805869</v>
      </c>
      <c r="F11808" s="8"/>
    </row>
    <row r="11809">
      <c r="A11809" s="10">
        <v>44868.958333333336</v>
      </c>
      <c r="B11809" s="11">
        <v>221.58</v>
      </c>
      <c r="C11809" s="11">
        <v>219.81779</v>
      </c>
      <c r="D11809" s="11">
        <v>0.00801668509177537</v>
      </c>
      <c r="E11809" s="8">
        <f t="shared" si="1"/>
        <v>0.04580147912</v>
      </c>
      <c r="F11809" s="8"/>
    </row>
    <row r="11810">
      <c r="A11810" s="10">
        <v>44866.0</v>
      </c>
      <c r="B11810" s="11">
        <v>364.8</v>
      </c>
      <c r="C11810" s="11">
        <v>372.15057</v>
      </c>
      <c r="D11810" s="11">
        <v>0.0197516021539346</v>
      </c>
      <c r="E11810" s="8">
        <f t="shared" si="1"/>
        <v>0.04275798719</v>
      </c>
      <c r="F11810" s="8"/>
    </row>
    <row r="11811">
      <c r="A11811" s="10">
        <v>44866.041666666664</v>
      </c>
      <c r="B11811" s="11">
        <v>354.32</v>
      </c>
      <c r="C11811" s="11">
        <v>374.69371</v>
      </c>
      <c r="D11811" s="11">
        <v>0.0543743048155252</v>
      </c>
      <c r="E11811" s="8">
        <f t="shared" si="1"/>
        <v>0.04099209455</v>
      </c>
      <c r="F11811" s="8"/>
    </row>
    <row r="11812">
      <c r="A11812" s="10">
        <v>44866.083333333336</v>
      </c>
      <c r="B11812" s="11">
        <v>342.03</v>
      </c>
      <c r="C11812" s="11">
        <v>372.98587</v>
      </c>
      <c r="D11812" s="11">
        <v>0.0829947525894211</v>
      </c>
      <c r="E11812" s="8">
        <f t="shared" si="1"/>
        <v>0.03964434679</v>
      </c>
      <c r="F11812" s="8"/>
    </row>
    <row r="11813">
      <c r="A11813" s="10">
        <v>44866.125</v>
      </c>
      <c r="B11813" s="11">
        <v>330.95</v>
      </c>
      <c r="C11813" s="11">
        <v>367.34994</v>
      </c>
      <c r="D11813" s="11">
        <v>0.0990879160072818</v>
      </c>
      <c r="E11813" s="8">
        <f t="shared" si="1"/>
        <v>0.04010446967</v>
      </c>
      <c r="F11813" s="8"/>
    </row>
    <row r="11814">
      <c r="A11814" s="10">
        <v>44866.166666666664</v>
      </c>
      <c r="B11814" s="11">
        <v>308.05</v>
      </c>
      <c r="C11814" s="11">
        <v>360.23548</v>
      </c>
      <c r="D11814" s="11">
        <v>0.144864908920131</v>
      </c>
      <c r="E11814" s="8">
        <f t="shared" si="1"/>
        <v>0.04267258551</v>
      </c>
      <c r="F11814" s="8"/>
    </row>
    <row r="11815">
      <c r="A11815" s="10">
        <v>44866.208333333336</v>
      </c>
      <c r="B11815" s="11">
        <v>288.15</v>
      </c>
      <c r="C11815" s="11">
        <v>353.33817</v>
      </c>
      <c r="D11815" s="11">
        <v>0.184492295298863</v>
      </c>
      <c r="E11815" s="8">
        <f t="shared" si="1"/>
        <v>0.04799692257</v>
      </c>
      <c r="F11815" s="8"/>
    </row>
    <row r="11816">
      <c r="A11816" s="10">
        <v>44866.25</v>
      </c>
      <c r="B11816" s="11">
        <v>263.74</v>
      </c>
      <c r="C11816" s="11">
        <v>346.20622</v>
      </c>
      <c r="D11816" s="11">
        <v>0.238199706521737</v>
      </c>
      <c r="E11816" s="8">
        <f t="shared" si="1"/>
        <v>0.05651855093</v>
      </c>
      <c r="F11816" s="8"/>
    </row>
    <row r="11817">
      <c r="A11817" s="10">
        <v>44866.291666666664</v>
      </c>
      <c r="B11817" s="11">
        <v>250.76</v>
      </c>
      <c r="C11817" s="11">
        <v>337.71963</v>
      </c>
      <c r="D11817" s="11">
        <v>0.257490599524818</v>
      </c>
      <c r="E11817" s="8">
        <f t="shared" si="1"/>
        <v>0.0657513453</v>
      </c>
      <c r="F11817" s="8"/>
    </row>
    <row r="11818">
      <c r="A11818" s="10">
        <v>44866.333333333336</v>
      </c>
      <c r="B11818" s="11">
        <v>252.57</v>
      </c>
      <c r="C11818" s="11">
        <v>329.82541</v>
      </c>
      <c r="D11818" s="11">
        <v>0.234231225544447</v>
      </c>
      <c r="E11818" s="8">
        <f t="shared" si="1"/>
        <v>0.07435807469</v>
      </c>
      <c r="F11818" s="8"/>
    </row>
    <row r="11819">
      <c r="A11819" s="10">
        <v>44866.375</v>
      </c>
      <c r="B11819" s="11">
        <v>271.42</v>
      </c>
      <c r="C11819" s="11">
        <v>325.94237</v>
      </c>
      <c r="D11819" s="11">
        <v>0.167276104668441</v>
      </c>
      <c r="E11819" s="8">
        <f t="shared" si="1"/>
        <v>0.08007115746</v>
      </c>
      <c r="F11819" s="8"/>
    </row>
    <row r="11820">
      <c r="A11820" s="10">
        <v>44866.416666666664</v>
      </c>
      <c r="B11820" s="11">
        <v>284.72</v>
      </c>
      <c r="C11820" s="11">
        <v>327.37522</v>
      </c>
      <c r="D11820" s="11">
        <v>0.130294589798213</v>
      </c>
      <c r="E11820" s="8">
        <f t="shared" si="1"/>
        <v>0.08389906009</v>
      </c>
      <c r="F11820" s="8"/>
    </row>
    <row r="11821">
      <c r="A11821" s="10">
        <v>44866.458333333336</v>
      </c>
      <c r="B11821" s="11">
        <v>288.53</v>
      </c>
      <c r="C11821" s="11">
        <v>333.82277</v>
      </c>
      <c r="D11821" s="11">
        <v>0.135679091033844</v>
      </c>
      <c r="E11821" s="8">
        <f t="shared" si="1"/>
        <v>0.08774083621</v>
      </c>
      <c r="F11821" s="8"/>
    </row>
    <row r="11822">
      <c r="A11822" s="10">
        <v>44866.5</v>
      </c>
      <c r="B11822" s="11">
        <v>291.89</v>
      </c>
      <c r="C11822" s="11">
        <v>341.57997</v>
      </c>
      <c r="D11822" s="11">
        <v>0.145470971263332</v>
      </c>
      <c r="E11822" s="8">
        <f t="shared" si="1"/>
        <v>0.09331154997</v>
      </c>
      <c r="F11822" s="8"/>
    </row>
    <row r="11823">
      <c r="A11823" s="10">
        <v>44866.541666666664</v>
      </c>
      <c r="B11823" s="11">
        <v>308.6</v>
      </c>
      <c r="C11823" s="11">
        <v>346.96747</v>
      </c>
      <c r="D11823" s="11">
        <v>0.110579444234354</v>
      </c>
      <c r="E11823" s="8">
        <f t="shared" si="1"/>
        <v>0.09762012014</v>
      </c>
      <c r="F11823" s="8"/>
    </row>
    <row r="11824">
      <c r="A11824" s="10">
        <v>44866.583333333336</v>
      </c>
      <c r="B11824" s="11">
        <v>315.97</v>
      </c>
      <c r="C11824" s="11">
        <v>348.45385</v>
      </c>
      <c r="D11824" s="11">
        <v>0.0932228184593166</v>
      </c>
      <c r="E11824" s="8">
        <f t="shared" si="1"/>
        <v>0.1013414044</v>
      </c>
      <c r="F11824" s="8"/>
    </row>
    <row r="11825">
      <c r="A11825" s="10">
        <v>44866.625</v>
      </c>
      <c r="B11825" s="11">
        <v>298.41</v>
      </c>
      <c r="C11825" s="11">
        <v>348.76665</v>
      </c>
      <c r="D11825" s="11">
        <v>0.14438493474075</v>
      </c>
      <c r="E11825" s="8">
        <f t="shared" si="1"/>
        <v>0.1072985088</v>
      </c>
      <c r="F11825" s="8"/>
    </row>
    <row r="11826">
      <c r="A11826" s="10">
        <v>44866.666666666664</v>
      </c>
      <c r="B11826" s="11">
        <v>304.98</v>
      </c>
      <c r="C11826" s="11">
        <v>348.50433</v>
      </c>
      <c r="D11826" s="11">
        <v>0.124888921753138</v>
      </c>
      <c r="E11826" s="8">
        <f t="shared" si="1"/>
        <v>0.1101223829</v>
      </c>
      <c r="F11826" s="8"/>
    </row>
    <row r="11827">
      <c r="A11827" s="10">
        <v>44866.708333333336</v>
      </c>
      <c r="B11827" s="11">
        <v>299.24</v>
      </c>
      <c r="C11827" s="11">
        <v>348.26289</v>
      </c>
      <c r="D11827" s="11">
        <v>0.140764036041853</v>
      </c>
      <c r="E11827" s="8">
        <f t="shared" si="1"/>
        <v>0.1149231794</v>
      </c>
      <c r="F11827" s="8"/>
    </row>
    <row r="11828">
      <c r="A11828" s="10">
        <v>44866.75</v>
      </c>
      <c r="B11828" s="11">
        <v>294.31</v>
      </c>
      <c r="C11828" s="11">
        <v>346.3467</v>
      </c>
      <c r="D11828" s="11">
        <v>0.150244538204059</v>
      </c>
      <c r="E11828" s="8">
        <f t="shared" si="1"/>
        <v>0.1194409606</v>
      </c>
      <c r="F11828" s="8"/>
    </row>
    <row r="11829">
      <c r="A11829" s="10">
        <v>44866.791666666664</v>
      </c>
      <c r="B11829" s="11">
        <v>290.95</v>
      </c>
      <c r="C11829" s="11">
        <v>342.09997</v>
      </c>
      <c r="D11829" s="11">
        <v>0.149517610305549</v>
      </c>
      <c r="E11829" s="8">
        <f t="shared" si="1"/>
        <v>0.1233006411</v>
      </c>
      <c r="F11829" s="8"/>
    </row>
    <row r="11830">
      <c r="A11830" s="10">
        <v>44866.833333333336</v>
      </c>
      <c r="B11830" s="11">
        <v>274.01</v>
      </c>
      <c r="C11830" s="11">
        <v>336.48267</v>
      </c>
      <c r="D11830" s="11">
        <v>0.185663856031575</v>
      </c>
      <c r="E11830" s="8">
        <f t="shared" si="1"/>
        <v>0.128681415</v>
      </c>
      <c r="F11830" s="8"/>
    </row>
    <row r="11831">
      <c r="A11831" s="10">
        <v>44866.875</v>
      </c>
      <c r="B11831" s="11">
        <v>259.54</v>
      </c>
      <c r="C11831" s="11">
        <v>332.33652</v>
      </c>
      <c r="D11831" s="11">
        <v>0.219044599732824</v>
      </c>
      <c r="E11831" s="8">
        <f t="shared" si="1"/>
        <v>0.1354735473</v>
      </c>
      <c r="F11831" s="8"/>
    </row>
    <row r="11832">
      <c r="A11832" s="10">
        <v>44866.916666666664</v>
      </c>
      <c r="B11832" s="11">
        <v>250.89</v>
      </c>
      <c r="C11832" s="11">
        <v>331.69309</v>
      </c>
      <c r="D11832" s="11">
        <v>0.243607999189853</v>
      </c>
      <c r="E11832" s="8">
        <f t="shared" si="1"/>
        <v>0.144339313</v>
      </c>
      <c r="F11832" s="8"/>
    </row>
    <row r="11833">
      <c r="A11833" s="10">
        <v>44866.958333333336</v>
      </c>
      <c r="B11833" s="11">
        <v>263.9</v>
      </c>
      <c r="C11833" s="11">
        <v>334.44233</v>
      </c>
      <c r="D11833" s="11">
        <v>0.210925243823053</v>
      </c>
      <c r="E11833" s="8">
        <f t="shared" si="1"/>
        <v>0.1527938363</v>
      </c>
      <c r="F11833" s="8"/>
    </row>
    <row r="11834">
      <c r="A11834" s="10">
        <v>44867.0</v>
      </c>
      <c r="B11834" s="11">
        <v>316.52</v>
      </c>
      <c r="C11834" s="11">
        <v>346.35563</v>
      </c>
      <c r="D11834" s="11">
        <v>0.086141605378264</v>
      </c>
      <c r="E11834" s="8">
        <f t="shared" si="1"/>
        <v>0.1555600864</v>
      </c>
      <c r="F11834" s="8"/>
    </row>
    <row r="11835">
      <c r="A11835" s="10">
        <v>44867.041666666664</v>
      </c>
      <c r="B11835" s="11">
        <v>306.28</v>
      </c>
      <c r="C11835" s="11">
        <v>344.50445</v>
      </c>
      <c r="D11835" s="11">
        <v>0.11095488026352</v>
      </c>
      <c r="E11835" s="8">
        <f t="shared" si="1"/>
        <v>0.1579176104</v>
      </c>
      <c r="F11835" s="8"/>
    </row>
    <row r="11836">
      <c r="A11836" s="10">
        <v>44867.083333333336</v>
      </c>
      <c r="B11836" s="11">
        <v>265.86</v>
      </c>
      <c r="C11836" s="11">
        <v>335.36135</v>
      </c>
      <c r="D11836" s="11">
        <v>0.207243172178308</v>
      </c>
      <c r="E11836" s="8">
        <f t="shared" si="1"/>
        <v>0.1630946279</v>
      </c>
      <c r="F11836" s="8"/>
    </row>
    <row r="11837">
      <c r="A11837" s="10">
        <v>44867.125</v>
      </c>
      <c r="B11837" s="11">
        <v>248.79</v>
      </c>
      <c r="C11837" s="11">
        <v>321.49871</v>
      </c>
      <c r="D11837" s="11">
        <v>0.226155526409421</v>
      </c>
      <c r="E11837" s="8">
        <f t="shared" si="1"/>
        <v>0.1683891116</v>
      </c>
      <c r="F11837" s="8"/>
    </row>
    <row r="11838">
      <c r="A11838" s="10">
        <v>44867.166666666664</v>
      </c>
      <c r="B11838" s="11">
        <v>234.49</v>
      </c>
      <c r="C11838" s="11">
        <v>306.61857</v>
      </c>
      <c r="D11838" s="11">
        <v>0.235238752825701</v>
      </c>
      <c r="E11838" s="8">
        <f t="shared" si="1"/>
        <v>0.1721546885</v>
      </c>
      <c r="F11838" s="8"/>
    </row>
    <row r="11839">
      <c r="A11839" s="10">
        <v>44867.208333333336</v>
      </c>
      <c r="B11839" s="11">
        <v>224.1</v>
      </c>
      <c r="C11839" s="11">
        <v>293.67495</v>
      </c>
      <c r="D11839" s="11">
        <v>0.236911421964999</v>
      </c>
      <c r="E11839" s="8">
        <f t="shared" si="1"/>
        <v>0.1743388187</v>
      </c>
      <c r="F11839" s="8"/>
    </row>
    <row r="11840">
      <c r="A11840" s="10">
        <v>44867.25</v>
      </c>
      <c r="B11840" s="11">
        <v>217.28</v>
      </c>
      <c r="C11840" s="11">
        <v>283.8385</v>
      </c>
      <c r="D11840" s="11">
        <v>0.234494263463201</v>
      </c>
      <c r="E11840" s="8">
        <f t="shared" si="1"/>
        <v>0.1741844253</v>
      </c>
      <c r="F11840" s="8"/>
    </row>
    <row r="11841">
      <c r="A11841" s="10">
        <v>44867.291666666664</v>
      </c>
      <c r="B11841" s="11">
        <v>210.61</v>
      </c>
      <c r="C11841" s="11">
        <v>275.98884</v>
      </c>
      <c r="D11841" s="11">
        <v>0.236889433645215</v>
      </c>
      <c r="E11841" s="8">
        <f t="shared" si="1"/>
        <v>0.1733260434</v>
      </c>
      <c r="F11841" s="8"/>
    </row>
    <row r="11842">
      <c r="A11842" s="10">
        <v>44867.333333333336</v>
      </c>
      <c r="B11842" s="11">
        <v>210.18</v>
      </c>
      <c r="C11842" s="11">
        <v>270.81455</v>
      </c>
      <c r="D11842" s="11">
        <v>0.223896943498789</v>
      </c>
      <c r="E11842" s="8">
        <f t="shared" si="1"/>
        <v>0.1728954483</v>
      </c>
      <c r="F11842" s="8"/>
    </row>
    <row r="11843">
      <c r="A11843" s="10">
        <v>44867.375</v>
      </c>
      <c r="B11843" s="11">
        <v>208.5</v>
      </c>
      <c r="C11843" s="11">
        <v>270.13755</v>
      </c>
      <c r="D11843" s="11">
        <v>0.228170981783169</v>
      </c>
      <c r="E11843" s="8">
        <f t="shared" si="1"/>
        <v>0.1754327348</v>
      </c>
      <c r="F11843" s="8"/>
    </row>
    <row r="11844">
      <c r="A11844" s="10">
        <v>44867.416666666664</v>
      </c>
      <c r="B11844" s="11">
        <v>211.05</v>
      </c>
      <c r="C11844" s="11">
        <v>274.38956</v>
      </c>
      <c r="D11844" s="11">
        <v>0.230838082906652</v>
      </c>
      <c r="E11844" s="8">
        <f t="shared" si="1"/>
        <v>0.179622047</v>
      </c>
      <c r="F11844" s="8"/>
    </row>
    <row r="11845">
      <c r="A11845" s="10">
        <v>44867.458333333336</v>
      </c>
      <c r="B11845" s="11">
        <v>219.55</v>
      </c>
      <c r="C11845" s="11">
        <v>282.62655</v>
      </c>
      <c r="D11845" s="11">
        <v>0.223179846337861</v>
      </c>
      <c r="E11845" s="8">
        <f t="shared" si="1"/>
        <v>0.1832679119</v>
      </c>
      <c r="F11845" s="8"/>
    </row>
    <row r="11846">
      <c r="A11846" s="10">
        <v>44867.5</v>
      </c>
      <c r="B11846" s="11">
        <v>235.2</v>
      </c>
      <c r="C11846" s="11">
        <v>290.23092</v>
      </c>
      <c r="D11846" s="11">
        <v>0.189610810591786</v>
      </c>
      <c r="E11846" s="8">
        <f t="shared" si="1"/>
        <v>0.1851070718</v>
      </c>
      <c r="F11846" s="8"/>
    </row>
    <row r="11847">
      <c r="A11847" s="10">
        <v>44867.541666666664</v>
      </c>
      <c r="B11847" s="11">
        <v>253.57</v>
      </c>
      <c r="C11847" s="11">
        <v>293.25664</v>
      </c>
      <c r="D11847" s="11">
        <v>0.135330746475169</v>
      </c>
      <c r="E11847" s="8">
        <f t="shared" si="1"/>
        <v>0.1861383761</v>
      </c>
      <c r="F11847" s="8"/>
    </row>
    <row r="11848">
      <c r="A11848" s="10">
        <v>44867.583333333336</v>
      </c>
      <c r="B11848" s="11">
        <v>259.91</v>
      </c>
      <c r="C11848" s="11">
        <v>290.30737</v>
      </c>
      <c r="D11848" s="11">
        <v>0.104707538082825</v>
      </c>
      <c r="E11848" s="8">
        <f t="shared" si="1"/>
        <v>0.1866169061</v>
      </c>
      <c r="F11848" s="8"/>
    </row>
    <row r="11849">
      <c r="A11849" s="10">
        <v>44867.625</v>
      </c>
      <c r="B11849" s="11">
        <v>252.8</v>
      </c>
      <c r="C11849" s="11">
        <v>285.55918</v>
      </c>
      <c r="D11849" s="11">
        <v>0.114719407724871</v>
      </c>
      <c r="E11849" s="8">
        <f t="shared" si="1"/>
        <v>0.1853808424</v>
      </c>
      <c r="F11849" s="8"/>
    </row>
    <row r="11850">
      <c r="A11850" s="10">
        <v>44867.666666666664</v>
      </c>
      <c r="B11850" s="11">
        <v>233.72</v>
      </c>
      <c r="C11850" s="11">
        <v>280.12742</v>
      </c>
      <c r="D11850" s="11">
        <v>0.165665396125805</v>
      </c>
      <c r="E11850" s="8">
        <f t="shared" si="1"/>
        <v>0.1870798622</v>
      </c>
      <c r="F11850" s="8"/>
    </row>
    <row r="11851">
      <c r="A11851" s="10">
        <v>44867.708333333336</v>
      </c>
      <c r="B11851" s="11">
        <v>224.99</v>
      </c>
      <c r="C11851" s="11">
        <v>275.86184</v>
      </c>
      <c r="D11851" s="11">
        <v>0.184410573060775</v>
      </c>
      <c r="E11851" s="8">
        <f t="shared" si="1"/>
        <v>0.1888984679</v>
      </c>
      <c r="F11851" s="8"/>
    </row>
    <row r="11852">
      <c r="A11852" s="10">
        <v>44867.75</v>
      </c>
      <c r="B11852" s="11">
        <v>229.88</v>
      </c>
      <c r="C11852" s="11">
        <v>272.7137</v>
      </c>
      <c r="D11852" s="11">
        <v>0.157064716587395</v>
      </c>
      <c r="E11852" s="8">
        <f t="shared" si="1"/>
        <v>0.189182642</v>
      </c>
      <c r="F11852" s="8"/>
    </row>
    <row r="11853">
      <c r="A11853" s="10">
        <v>44867.791666666664</v>
      </c>
      <c r="B11853" s="11">
        <v>236.54</v>
      </c>
      <c r="C11853" s="11">
        <v>269.77492</v>
      </c>
      <c r="D11853" s="11">
        <v>0.123194995294596</v>
      </c>
      <c r="E11853" s="8">
        <f t="shared" si="1"/>
        <v>0.1880858664</v>
      </c>
      <c r="F11853" s="8"/>
    </row>
    <row r="11854">
      <c r="A11854" s="10">
        <v>44867.833333333336</v>
      </c>
      <c r="B11854" s="11">
        <v>241.72</v>
      </c>
      <c r="C11854" s="11">
        <v>268.00752</v>
      </c>
      <c r="D11854" s="11">
        <v>0.0980850089579576</v>
      </c>
      <c r="E11854" s="8">
        <f t="shared" si="1"/>
        <v>0.1844367478</v>
      </c>
      <c r="F11854" s="8"/>
    </row>
    <row r="11855">
      <c r="A11855" s="10">
        <v>44867.875</v>
      </c>
      <c r="B11855" s="11">
        <v>249.23</v>
      </c>
      <c r="C11855" s="11">
        <v>269.8894</v>
      </c>
      <c r="D11855" s="11">
        <v>0.0765476524828319</v>
      </c>
      <c r="E11855" s="8">
        <f t="shared" si="1"/>
        <v>0.178499375</v>
      </c>
      <c r="F11855" s="8"/>
    </row>
    <row r="11856">
      <c r="A11856" s="10">
        <v>44867.916666666664</v>
      </c>
      <c r="B11856" s="11">
        <v>261.26</v>
      </c>
      <c r="C11856" s="11">
        <v>276.19764</v>
      </c>
      <c r="D11856" s="11">
        <v>0.0540831558155239</v>
      </c>
      <c r="E11856" s="8">
        <f t="shared" si="1"/>
        <v>0.1706025065</v>
      </c>
      <c r="F11856" s="8"/>
    </row>
    <row r="11857">
      <c r="A11857" s="10">
        <v>44867.958333333336</v>
      </c>
      <c r="B11857" s="11">
        <v>273.19</v>
      </c>
      <c r="C11857" s="11">
        <v>285.8532</v>
      </c>
      <c r="D11857" s="11">
        <v>0.0442996615045765</v>
      </c>
      <c r="E11857" s="8">
        <f t="shared" si="1"/>
        <v>0.1636597739</v>
      </c>
      <c r="F11857" s="8"/>
    </row>
    <row r="11858">
      <c r="A11858" s="10">
        <v>44868.0</v>
      </c>
      <c r="B11858" s="11">
        <v>291.34</v>
      </c>
      <c r="C11858" s="11">
        <v>310.06724</v>
      </c>
      <c r="D11858" s="11">
        <v>0.0603973512325908</v>
      </c>
      <c r="E11858" s="8">
        <f t="shared" si="1"/>
        <v>0.1625870966</v>
      </c>
      <c r="F11858" s="8"/>
    </row>
    <row r="11859">
      <c r="A11859" s="10">
        <v>44868.041666666664</v>
      </c>
      <c r="B11859" s="11">
        <v>288.38</v>
      </c>
      <c r="C11859" s="11">
        <v>310.84687</v>
      </c>
      <c r="D11859" s="11">
        <v>0.0722763269258591</v>
      </c>
      <c r="E11859" s="8">
        <f t="shared" si="1"/>
        <v>0.1609754902</v>
      </c>
      <c r="F11859" s="8"/>
    </row>
    <row r="11860">
      <c r="A11860" s="10">
        <v>44868.083333333336</v>
      </c>
      <c r="B11860" s="11">
        <v>273.17</v>
      </c>
      <c r="C11860" s="11">
        <v>303.77888</v>
      </c>
      <c r="D11860" s="11">
        <v>0.100760395192713</v>
      </c>
      <c r="E11860" s="8">
        <f t="shared" si="1"/>
        <v>0.1565387079</v>
      </c>
      <c r="F11860" s="8"/>
    </row>
    <row r="11861">
      <c r="A11861" s="10">
        <v>44868.125</v>
      </c>
      <c r="B11861" s="11">
        <v>265.93</v>
      </c>
      <c r="C11861" s="11">
        <v>289.68935</v>
      </c>
      <c r="D11861" s="11">
        <v>0.0820166499044579</v>
      </c>
      <c r="E11861" s="8">
        <f t="shared" si="1"/>
        <v>0.1505329213</v>
      </c>
      <c r="F11861" s="8"/>
    </row>
    <row r="11862">
      <c r="A11862" s="10">
        <v>44868.166666666664</v>
      </c>
      <c r="B11862" s="11">
        <v>247.43</v>
      </c>
      <c r="C11862" s="11">
        <v>270.15123</v>
      </c>
      <c r="D11862" s="11">
        <v>0.0841055952253113</v>
      </c>
      <c r="E11862" s="8">
        <f t="shared" si="1"/>
        <v>0.1442357064</v>
      </c>
      <c r="F11862" s="8"/>
    </row>
    <row r="11863">
      <c r="A11863" s="10">
        <v>44868.208333333336</v>
      </c>
      <c r="B11863" s="11">
        <v>234.08</v>
      </c>
      <c r="C11863" s="11">
        <v>249.40366</v>
      </c>
      <c r="D11863" s="11">
        <v>0.0614411993793514</v>
      </c>
      <c r="E11863" s="8">
        <f t="shared" si="1"/>
        <v>0.1369244472</v>
      </c>
      <c r="F11863" s="8"/>
    </row>
    <row r="11864">
      <c r="A11864" s="10">
        <v>44868.25</v>
      </c>
      <c r="B11864" s="11">
        <v>223.03</v>
      </c>
      <c r="C11864" s="11">
        <v>231.95626</v>
      </c>
      <c r="D11864" s="11">
        <v>0.0384825139015432</v>
      </c>
      <c r="E11864" s="8">
        <f t="shared" si="1"/>
        <v>0.1287572909</v>
      </c>
      <c r="F11864" s="8"/>
    </row>
    <row r="11865">
      <c r="A11865" s="10">
        <v>44868.291666666664</v>
      </c>
      <c r="B11865" s="11">
        <v>211.26</v>
      </c>
      <c r="C11865" s="11">
        <v>219.56668</v>
      </c>
      <c r="D11865" s="11">
        <v>0.0378321519458234</v>
      </c>
      <c r="E11865" s="8">
        <f t="shared" si="1"/>
        <v>0.1204632375</v>
      </c>
      <c r="F11865" s="8"/>
    </row>
    <row r="11866">
      <c r="A11866" s="10">
        <v>44868.333333333336</v>
      </c>
      <c r="B11866" s="11">
        <v>207.21</v>
      </c>
      <c r="C11866" s="11">
        <v>212.61367</v>
      </c>
      <c r="D11866" s="11">
        <v>0.0254154401266861</v>
      </c>
      <c r="E11866" s="8">
        <f t="shared" si="1"/>
        <v>0.1121931749</v>
      </c>
      <c r="F11866" s="8"/>
    </row>
    <row r="11867">
      <c r="A11867" s="10">
        <v>44868.375</v>
      </c>
      <c r="B11867" s="11">
        <v>206.06</v>
      </c>
      <c r="C11867" s="11">
        <v>210.90796</v>
      </c>
      <c r="D11867" s="11">
        <v>0.0229861404946498</v>
      </c>
      <c r="E11867" s="8">
        <f t="shared" si="1"/>
        <v>0.1036438065</v>
      </c>
      <c r="F11867" s="8"/>
    </row>
    <row r="11868">
      <c r="A11868" s="10">
        <v>44868.416666666664</v>
      </c>
      <c r="B11868" s="11">
        <v>208.85</v>
      </c>
      <c r="C11868" s="11">
        <v>214.35953</v>
      </c>
      <c r="D11868" s="11">
        <v>0.0257022862477819</v>
      </c>
      <c r="E11868" s="8">
        <f t="shared" si="1"/>
        <v>0.09509648165</v>
      </c>
      <c r="F11868" s="8"/>
    </row>
    <row r="11869">
      <c r="A11869" s="10">
        <v>44868.458333333336</v>
      </c>
      <c r="B11869" s="11">
        <v>215.74</v>
      </c>
      <c r="C11869" s="11">
        <v>221.40628</v>
      </c>
      <c r="D11869" s="11">
        <v>0.0255922280072633</v>
      </c>
      <c r="E11869" s="8">
        <f t="shared" si="1"/>
        <v>0.08686366422</v>
      </c>
      <c r="F11869" s="8"/>
    </row>
    <row r="11870">
      <c r="A11870" s="10">
        <v>44868.5</v>
      </c>
      <c r="B11870" s="11">
        <v>230.66</v>
      </c>
      <c r="C11870" s="11">
        <v>228.4316</v>
      </c>
      <c r="D11870" s="11">
        <v>0.00975521775446126</v>
      </c>
      <c r="E11870" s="8">
        <f t="shared" si="1"/>
        <v>0.07936968119</v>
      </c>
      <c r="F11870" s="8"/>
    </row>
    <row r="11871">
      <c r="A11871" s="10">
        <v>44868.541666666664</v>
      </c>
      <c r="B11871" s="11">
        <v>238.62</v>
      </c>
      <c r="C11871" s="11">
        <v>232.36682</v>
      </c>
      <c r="D11871" s="11">
        <v>0.0269108128260309</v>
      </c>
      <c r="E11871" s="8">
        <f t="shared" si="1"/>
        <v>0.07485218395</v>
      </c>
      <c r="F11871" s="8"/>
    </row>
    <row r="11872">
      <c r="A11872" s="10">
        <v>44868.583333333336</v>
      </c>
      <c r="B11872" s="11">
        <v>233.07</v>
      </c>
      <c r="C11872" s="11">
        <v>231.10605</v>
      </c>
      <c r="D11872" s="11">
        <v>0.008498046675974</v>
      </c>
      <c r="E11872" s="8">
        <f t="shared" si="1"/>
        <v>0.07084345514</v>
      </c>
      <c r="F11872" s="8"/>
    </row>
    <row r="11873">
      <c r="A11873" s="10">
        <v>44868.625</v>
      </c>
      <c r="B11873" s="11">
        <v>228.62</v>
      </c>
      <c r="C11873" s="11">
        <v>227.22426</v>
      </c>
      <c r="D11873" s="11">
        <v>0.00614256593904197</v>
      </c>
      <c r="E11873" s="8">
        <f t="shared" si="1"/>
        <v>0.06631942007</v>
      </c>
      <c r="F11873" s="8"/>
    </row>
    <row r="11874">
      <c r="A11874" s="10">
        <v>44868.666666666664</v>
      </c>
      <c r="B11874" s="11">
        <v>233.23</v>
      </c>
      <c r="C11874" s="11">
        <v>220.79241</v>
      </c>
      <c r="D11874" s="11">
        <v>0.0563316012538655</v>
      </c>
      <c r="E11874" s="8">
        <f t="shared" si="1"/>
        <v>0.06176384528</v>
      </c>
      <c r="F11874" s="8"/>
    </row>
    <row r="11875">
      <c r="A11875" s="10">
        <v>44868.708333333336</v>
      </c>
      <c r="B11875" s="11">
        <v>219.11</v>
      </c>
      <c r="C11875" s="11">
        <v>214.03612</v>
      </c>
      <c r="D11875" s="11">
        <v>0.023705718455371</v>
      </c>
      <c r="E11875" s="8">
        <f t="shared" si="1"/>
        <v>0.05506780967</v>
      </c>
      <c r="F11875" s="8"/>
    </row>
    <row r="11876">
      <c r="A11876" s="10">
        <v>44868.75</v>
      </c>
      <c r="B11876" s="11">
        <v>217.66</v>
      </c>
      <c r="C11876" s="11">
        <v>208.74373</v>
      </c>
      <c r="D11876" s="11">
        <v>0.042713953611924</v>
      </c>
      <c r="E11876" s="8">
        <f t="shared" si="1"/>
        <v>0.05030319455</v>
      </c>
      <c r="F11876" s="8"/>
    </row>
    <row r="11877">
      <c r="A11877" s="10">
        <v>44868.791666666664</v>
      </c>
      <c r="B11877" s="11">
        <v>217.07</v>
      </c>
      <c r="C11877" s="11">
        <v>204.76577</v>
      </c>
      <c r="D11877" s="11">
        <v>0.0600892912912152</v>
      </c>
      <c r="E11877" s="8">
        <f t="shared" si="1"/>
        <v>0.04767379021</v>
      </c>
      <c r="F11877" s="8"/>
    </row>
    <row r="11878">
      <c r="A11878" s="10">
        <v>44868.833333333336</v>
      </c>
      <c r="B11878" s="11">
        <v>214.98</v>
      </c>
      <c r="C11878" s="11">
        <v>202.91582</v>
      </c>
      <c r="D11878" s="11">
        <v>0.0594541125477549</v>
      </c>
      <c r="E11878" s="8">
        <f t="shared" si="1"/>
        <v>0.04606416953</v>
      </c>
      <c r="F11878" s="8"/>
    </row>
    <row r="11879">
      <c r="A11879" s="10">
        <v>44868.875</v>
      </c>
      <c r="B11879" s="11">
        <v>216.5</v>
      </c>
      <c r="C11879" s="11">
        <v>204.62424</v>
      </c>
      <c r="D11879" s="11">
        <v>0.0580369168383961</v>
      </c>
      <c r="E11879" s="8">
        <f t="shared" si="1"/>
        <v>0.04529288888</v>
      </c>
      <c r="F11879" s="8"/>
    </row>
    <row r="11880">
      <c r="A11880" s="10">
        <v>44868.916666666664</v>
      </c>
      <c r="B11880" s="11">
        <v>216.95</v>
      </c>
      <c r="C11880" s="11">
        <v>209.88865</v>
      </c>
      <c r="D11880" s="11">
        <v>0.0336433151578228</v>
      </c>
      <c r="E11880" s="8">
        <f t="shared" si="1"/>
        <v>0.04444122885</v>
      </c>
      <c r="F11880" s="8"/>
    </row>
    <row r="11881">
      <c r="A11881" s="10">
        <v>44868.958333333336</v>
      </c>
      <c r="B11881" s="11">
        <v>221.58</v>
      </c>
      <c r="C11881" s="11">
        <v>218.80176</v>
      </c>
      <c r="D11881" s="11">
        <v>0.0126975212630831</v>
      </c>
      <c r="E11881" s="8">
        <f t="shared" si="1"/>
        <v>0.04312447301</v>
      </c>
      <c r="F11881" s="8"/>
    </row>
    <row r="11882">
      <c r="A11882" s="10">
        <v>44869.0</v>
      </c>
      <c r="B11882" s="11">
        <v>228.14</v>
      </c>
      <c r="C11882" s="11">
        <v>236.0614</v>
      </c>
      <c r="D11882" s="11">
        <v>0.0335565238535398</v>
      </c>
      <c r="E11882" s="8">
        <f t="shared" si="1"/>
        <v>0.0420061052</v>
      </c>
      <c r="F11882" s="8"/>
    </row>
    <row r="11883">
      <c r="A11883" s="10">
        <v>44869.041666666664</v>
      </c>
      <c r="B11883" s="11">
        <v>231.16</v>
      </c>
      <c r="C11883" s="11">
        <v>233.51143</v>
      </c>
      <c r="D11883" s="11">
        <v>0.0100698710979586</v>
      </c>
      <c r="E11883" s="8">
        <f t="shared" si="1"/>
        <v>0.03941416954</v>
      </c>
      <c r="F11883" s="8"/>
    </row>
    <row r="11884">
      <c r="A11884" s="10">
        <v>44869.083333333336</v>
      </c>
      <c r="B11884" s="11">
        <v>231.22</v>
      </c>
      <c r="C11884" s="11">
        <v>227.46605</v>
      </c>
      <c r="D11884" s="11">
        <v>0.0165033419272898</v>
      </c>
      <c r="E11884" s="8">
        <f t="shared" si="1"/>
        <v>0.03590345899</v>
      </c>
      <c r="F11884" s="8"/>
    </row>
    <row r="11885">
      <c r="A11885" s="10">
        <v>44869.125</v>
      </c>
      <c r="B11885" s="11">
        <v>228.92</v>
      </c>
      <c r="C11885" s="11">
        <v>218.93129</v>
      </c>
      <c r="D11885" s="11">
        <v>0.0456248624853943</v>
      </c>
      <c r="E11885" s="8">
        <f t="shared" si="1"/>
        <v>0.03438713451</v>
      </c>
      <c r="F11885" s="8"/>
    </row>
    <row r="11886">
      <c r="A11886" s="10">
        <v>44869.166666666664</v>
      </c>
      <c r="B11886" s="11">
        <v>214.27</v>
      </c>
      <c r="C11886" s="11">
        <v>209.8549</v>
      </c>
      <c r="D11886" s="11">
        <v>0.0210388225388114</v>
      </c>
      <c r="E11886" s="8">
        <f t="shared" si="1"/>
        <v>0.03175935232</v>
      </c>
      <c r="F11886" s="8"/>
    </row>
    <row r="11887">
      <c r="A11887" s="10">
        <v>44869.208333333336</v>
      </c>
      <c r="B11887" s="11">
        <v>202.5</v>
      </c>
      <c r="C11887" s="11">
        <v>201.99377</v>
      </c>
      <c r="D11887" s="11">
        <v>0.00250616640305286</v>
      </c>
      <c r="E11887" s="8">
        <f t="shared" si="1"/>
        <v>0.02930372594</v>
      </c>
      <c r="F11887" s="8"/>
    </row>
    <row r="11888">
      <c r="A11888" s="10">
        <v>44869.25</v>
      </c>
      <c r="B11888" s="11">
        <v>192.64</v>
      </c>
      <c r="C11888" s="11">
        <v>196.45797</v>
      </c>
      <c r="D11888" s="11">
        <v>0.0194340295789476</v>
      </c>
      <c r="E11888" s="8">
        <f t="shared" si="1"/>
        <v>0.0285100391</v>
      </c>
      <c r="F11888" s="8"/>
    </row>
    <row r="11889">
      <c r="A11889" s="10">
        <v>44869.291666666664</v>
      </c>
      <c r="B11889" s="11">
        <v>176.08</v>
      </c>
      <c r="C11889" s="11">
        <v>192.85539</v>
      </c>
      <c r="D11889" s="11">
        <v>0.0869842942942895</v>
      </c>
      <c r="E11889" s="8">
        <f t="shared" si="1"/>
        <v>0.03055804503</v>
      </c>
      <c r="F11889" s="8"/>
    </row>
    <row r="11890">
      <c r="A11890" s="10">
        <v>44869.333333333336</v>
      </c>
      <c r="B11890" s="11">
        <v>168.47</v>
      </c>
      <c r="C11890" s="11">
        <v>191.46507</v>
      </c>
      <c r="D11890" s="11">
        <v>0.120100601117477</v>
      </c>
      <c r="E11890" s="8">
        <f t="shared" si="1"/>
        <v>0.03450326007</v>
      </c>
      <c r="F11890" s="8"/>
    </row>
    <row r="11891">
      <c r="A11891" s="10">
        <v>44869.375</v>
      </c>
      <c r="B11891" s="11">
        <v>165.63</v>
      </c>
      <c r="C11891" s="11">
        <v>192.92258</v>
      </c>
      <c r="D11891" s="11">
        <v>0.141469080498508</v>
      </c>
      <c r="E11891" s="8">
        <f t="shared" si="1"/>
        <v>0.03944004924</v>
      </c>
      <c r="F11891" s="8"/>
    </row>
    <row r="11892">
      <c r="A11892" s="10">
        <v>44869.416666666664</v>
      </c>
      <c r="B11892" s="11">
        <v>167.19</v>
      </c>
      <c r="C11892" s="11">
        <v>196.70456</v>
      </c>
      <c r="D11892" s="11">
        <v>0.150045123509083</v>
      </c>
      <c r="E11892" s="8">
        <f t="shared" si="1"/>
        <v>0.04462100079</v>
      </c>
      <c r="F11892" s="8"/>
    </row>
    <row r="11893">
      <c r="A11893" s="10">
        <v>44869.458333333336</v>
      </c>
      <c r="B11893" s="11">
        <v>180.56</v>
      </c>
      <c r="C11893" s="11">
        <v>202.88513</v>
      </c>
      <c r="D11893" s="11">
        <v>0.110038276338931</v>
      </c>
      <c r="E11893" s="8">
        <f t="shared" si="1"/>
        <v>0.04813958614</v>
      </c>
      <c r="F11893" s="8"/>
    </row>
    <row r="11894">
      <c r="A11894" s="10">
        <v>44869.5</v>
      </c>
      <c r="B11894" s="11">
        <v>211.33</v>
      </c>
      <c r="C11894" s="11">
        <v>209.98573</v>
      </c>
      <c r="D11894" s="11">
        <v>0.00640172072645137</v>
      </c>
      <c r="E11894" s="8">
        <f t="shared" si="1"/>
        <v>0.04799985709</v>
      </c>
      <c r="F11894" s="8"/>
    </row>
    <row r="11895">
      <c r="A11895" s="10">
        <v>44869.541666666664</v>
      </c>
      <c r="B11895" s="11">
        <v>228.88</v>
      </c>
      <c r="C11895" s="11">
        <v>216.26526</v>
      </c>
      <c r="D11895" s="11">
        <v>0.0583299416651568</v>
      </c>
      <c r="E11895" s="8">
        <f t="shared" si="1"/>
        <v>0.04930898746</v>
      </c>
      <c r="F11895" s="8"/>
    </row>
    <row r="11896">
      <c r="A11896" s="10">
        <v>44869.583333333336</v>
      </c>
      <c r="B11896" s="11">
        <v>224.42</v>
      </c>
      <c r="C11896" s="11">
        <v>220.828</v>
      </c>
      <c r="D11896" s="11">
        <v>0.0162660532178889</v>
      </c>
      <c r="E11896" s="8">
        <f t="shared" si="1"/>
        <v>0.0496326544</v>
      </c>
      <c r="F11896" s="8"/>
    </row>
    <row r="11897">
      <c r="A11897" s="10">
        <v>44869.625</v>
      </c>
      <c r="B11897" s="11">
        <v>202.83</v>
      </c>
      <c r="C11897" s="11">
        <v>225.29527</v>
      </c>
      <c r="D11897" s="11">
        <v>0.0997147876207076</v>
      </c>
      <c r="E11897" s="8">
        <f t="shared" si="1"/>
        <v>0.05353149697</v>
      </c>
      <c r="F11897" s="8"/>
    </row>
    <row r="11898">
      <c r="A11898" s="10">
        <v>44869.666666666664</v>
      </c>
      <c r="B11898" s="11">
        <v>202.91</v>
      </c>
      <c r="C11898" s="11">
        <v>228.14712</v>
      </c>
      <c r="D11898" s="11">
        <v>0.110617745251397</v>
      </c>
      <c r="E11898" s="8">
        <f t="shared" si="1"/>
        <v>0.05579341964</v>
      </c>
      <c r="F11898" s="8"/>
    </row>
    <row r="11899">
      <c r="A11899" s="10">
        <v>44869.708333333336</v>
      </c>
      <c r="B11899" s="11">
        <v>213.25</v>
      </c>
      <c r="C11899" s="11">
        <v>230.83822</v>
      </c>
      <c r="D11899" s="11">
        <v>0.0761928418959391</v>
      </c>
      <c r="E11899" s="8">
        <f t="shared" si="1"/>
        <v>0.05798038311</v>
      </c>
      <c r="F11899" s="8"/>
    </row>
    <row r="11900">
      <c r="A11900" s="10">
        <v>44869.75</v>
      </c>
      <c r="B11900" s="11">
        <v>215.4</v>
      </c>
      <c r="C11900" s="11">
        <v>234.11501</v>
      </c>
      <c r="D11900" s="11">
        <v>0.0799393853473982</v>
      </c>
      <c r="E11900" s="8">
        <f t="shared" si="1"/>
        <v>0.05953144277</v>
      </c>
      <c r="F11900" s="8"/>
    </row>
    <row r="11901">
      <c r="A11901" s="10">
        <v>44869.791666666664</v>
      </c>
      <c r="B11901" s="11">
        <v>216.75</v>
      </c>
      <c r="C11901" s="11">
        <v>238.03041</v>
      </c>
      <c r="D11901" s="11">
        <v>0.0894020642152403</v>
      </c>
      <c r="E11901" s="8">
        <f t="shared" si="1"/>
        <v>0.06075280831</v>
      </c>
      <c r="F11901" s="8"/>
    </row>
    <row r="11902">
      <c r="A11902" s="10">
        <v>44869.833333333336</v>
      </c>
      <c r="B11902" s="11">
        <v>222.21</v>
      </c>
      <c r="C11902" s="11">
        <v>242.68712</v>
      </c>
      <c r="D11902" s="11">
        <v>0.0843766245196695</v>
      </c>
      <c r="E11902" s="8">
        <f t="shared" si="1"/>
        <v>0.06179124631</v>
      </c>
      <c r="F11902" s="8"/>
    </row>
    <row r="11903">
      <c r="A11903" s="10">
        <v>44869.875</v>
      </c>
      <c r="B11903" s="11">
        <v>226.01</v>
      </c>
      <c r="C11903" s="11">
        <v>247.97163</v>
      </c>
      <c r="D11903" s="11">
        <v>0.0885650910952999</v>
      </c>
      <c r="E11903" s="8">
        <f t="shared" si="1"/>
        <v>0.06306325357</v>
      </c>
      <c r="F11903" s="8"/>
    </row>
    <row r="11904">
      <c r="A11904" s="10">
        <v>44869.916666666664</v>
      </c>
      <c r="B11904" s="11">
        <v>232.7</v>
      </c>
      <c r="C11904" s="11">
        <v>252.27735</v>
      </c>
      <c r="D11904" s="11">
        <v>0.0776024878967534</v>
      </c>
      <c r="E11904" s="8">
        <f t="shared" si="1"/>
        <v>0.06489488576</v>
      </c>
      <c r="F11904" s="8"/>
    </row>
    <row r="11905">
      <c r="A11905" s="10">
        <v>44869.958333333336</v>
      </c>
      <c r="B11905" s="11">
        <v>237.33</v>
      </c>
      <c r="C11905" s="11">
        <v>255.71022</v>
      </c>
      <c r="D11905" s="11">
        <v>0.071879098144767</v>
      </c>
      <c r="E11905" s="8">
        <f t="shared" si="1"/>
        <v>0.0673607848</v>
      </c>
      <c r="F11905" s="8"/>
    </row>
    <row r="11906">
      <c r="A11906" s="10">
        <v>44867.0</v>
      </c>
      <c r="B11906" s="11">
        <v>316.52</v>
      </c>
      <c r="C11906" s="11">
        <v>309.38727</v>
      </c>
      <c r="D11906" s="11">
        <v>0.0230543745384222</v>
      </c>
      <c r="E11906" s="8">
        <f t="shared" si="1"/>
        <v>0.06692319525</v>
      </c>
      <c r="F11906" s="8"/>
    </row>
    <row r="11907">
      <c r="A11907" s="10">
        <v>44867.041666666664</v>
      </c>
      <c r="B11907" s="11">
        <v>306.28</v>
      </c>
      <c r="C11907" s="11">
        <v>308.32512</v>
      </c>
      <c r="D11907" s="11">
        <v>0.00663299831035516</v>
      </c>
      <c r="E11907" s="8">
        <f t="shared" si="1"/>
        <v>0.06677999221</v>
      </c>
      <c r="F11907" s="8"/>
    </row>
    <row r="11908">
      <c r="A11908" s="10">
        <v>44867.083333333336</v>
      </c>
      <c r="B11908" s="11">
        <v>265.86</v>
      </c>
      <c r="C11908" s="11">
        <v>300.83099</v>
      </c>
      <c r="D11908" s="11">
        <v>0.116247963682199</v>
      </c>
      <c r="E11908" s="8">
        <f t="shared" si="1"/>
        <v>0.07093601812</v>
      </c>
      <c r="F11908" s="8"/>
    </row>
    <row r="11909">
      <c r="A11909" s="10">
        <v>44867.125</v>
      </c>
      <c r="B11909" s="11">
        <v>248.79</v>
      </c>
      <c r="C11909" s="11">
        <v>289.62601</v>
      </c>
      <c r="D11909" s="11">
        <v>0.140995658504566</v>
      </c>
      <c r="E11909" s="8">
        <f t="shared" si="1"/>
        <v>0.07490980129</v>
      </c>
      <c r="F11909" s="8"/>
    </row>
    <row r="11910">
      <c r="A11910" s="10">
        <v>44867.166666666664</v>
      </c>
      <c r="B11910" s="11">
        <v>234.49</v>
      </c>
      <c r="C11910" s="11">
        <v>277.80442</v>
      </c>
      <c r="D11910" s="11">
        <v>0.155916957692753</v>
      </c>
      <c r="E11910" s="8">
        <f t="shared" si="1"/>
        <v>0.08052972359</v>
      </c>
      <c r="F11910" s="8"/>
    </row>
    <row r="11911">
      <c r="A11911" s="10">
        <v>44867.208333333336</v>
      </c>
      <c r="B11911" s="11">
        <v>224.1</v>
      </c>
      <c r="C11911" s="11">
        <v>268.25416</v>
      </c>
      <c r="D11911" s="11">
        <v>0.164598230275347</v>
      </c>
      <c r="E11911" s="8">
        <f t="shared" si="1"/>
        <v>0.08728355958</v>
      </c>
      <c r="F11911" s="8"/>
    </row>
    <row r="11912">
      <c r="A11912" s="10">
        <v>44867.25</v>
      </c>
      <c r="B11912" s="11">
        <v>217.28</v>
      </c>
      <c r="C11912" s="11">
        <v>262.31133</v>
      </c>
      <c r="D11912" s="11">
        <v>0.171671311338324</v>
      </c>
      <c r="E11912" s="8">
        <f t="shared" si="1"/>
        <v>0.09362677965</v>
      </c>
      <c r="F11912" s="8"/>
    </row>
    <row r="11913">
      <c r="A11913" s="10">
        <v>44867.291666666664</v>
      </c>
      <c r="B11913" s="11">
        <v>210.61</v>
      </c>
      <c r="C11913" s="11">
        <v>258.73478</v>
      </c>
      <c r="D11913" s="11">
        <v>0.186000428701545</v>
      </c>
      <c r="E11913" s="8">
        <f t="shared" si="1"/>
        <v>0.09775245192</v>
      </c>
      <c r="F11913" s="8"/>
    </row>
    <row r="11914">
      <c r="A11914" s="10">
        <v>44867.333333333336</v>
      </c>
      <c r="B11914" s="11">
        <v>210.18</v>
      </c>
      <c r="C11914" s="11">
        <v>257.36205</v>
      </c>
      <c r="D11914" s="11">
        <v>0.1833294768984</v>
      </c>
      <c r="E11914" s="8">
        <f t="shared" si="1"/>
        <v>0.1003869884</v>
      </c>
      <c r="F11914" s="8"/>
    </row>
    <row r="11915">
      <c r="A11915" s="10">
        <v>44867.375</v>
      </c>
      <c r="B11915" s="11">
        <v>208.5</v>
      </c>
      <c r="C11915" s="11">
        <v>259.1678</v>
      </c>
      <c r="D11915" s="11">
        <v>0.195501910345343</v>
      </c>
      <c r="E11915" s="8">
        <f t="shared" si="1"/>
        <v>0.1026383563</v>
      </c>
      <c r="F11915" s="8"/>
    </row>
    <row r="11916">
      <c r="A11916" s="10">
        <v>44867.416666666664</v>
      </c>
      <c r="B11916" s="11">
        <v>211.05</v>
      </c>
      <c r="C11916" s="11">
        <v>264.47089</v>
      </c>
      <c r="D11916" s="11">
        <v>0.201991568901968</v>
      </c>
      <c r="E11916" s="8">
        <f t="shared" si="1"/>
        <v>0.1048027915</v>
      </c>
      <c r="F11916" s="8"/>
    </row>
    <row r="11917">
      <c r="A11917" s="10">
        <v>44867.458333333336</v>
      </c>
      <c r="B11917" s="11">
        <v>219.55</v>
      </c>
      <c r="C11917" s="11">
        <v>272.76696</v>
      </c>
      <c r="D11917" s="11">
        <v>0.195100462314057</v>
      </c>
      <c r="E11917" s="8">
        <f t="shared" si="1"/>
        <v>0.1083470493</v>
      </c>
      <c r="F11917" s="8"/>
    </row>
    <row r="11918">
      <c r="A11918" s="10">
        <v>44867.5</v>
      </c>
      <c r="B11918" s="11">
        <v>235.2</v>
      </c>
      <c r="C11918" s="11">
        <v>280.10461</v>
      </c>
      <c r="D11918" s="11">
        <v>0.160313712794659</v>
      </c>
      <c r="E11918" s="8">
        <f t="shared" si="1"/>
        <v>0.114760049</v>
      </c>
      <c r="F11918" s="8"/>
    </row>
    <row r="11919">
      <c r="A11919" s="10">
        <v>44867.541666666664</v>
      </c>
      <c r="B11919" s="11">
        <v>253.57</v>
      </c>
      <c r="C11919" s="11">
        <v>283.08484</v>
      </c>
      <c r="D11919" s="11">
        <v>0.104261464513606</v>
      </c>
      <c r="E11919" s="8">
        <f t="shared" si="1"/>
        <v>0.1166738624</v>
      </c>
      <c r="F11919" s="8"/>
    </row>
    <row r="11920">
      <c r="A11920" s="10">
        <v>44867.583333333336</v>
      </c>
      <c r="B11920" s="11">
        <v>259.91</v>
      </c>
      <c r="C11920" s="11">
        <v>280.81989</v>
      </c>
      <c r="D11920" s="11">
        <v>0.0744601459675807</v>
      </c>
      <c r="E11920" s="8">
        <f t="shared" si="1"/>
        <v>0.1190986163</v>
      </c>
      <c r="F11920" s="8"/>
    </row>
    <row r="11921">
      <c r="A11921" s="10">
        <v>44867.625</v>
      </c>
      <c r="B11921" s="11">
        <v>252.8</v>
      </c>
      <c r="C11921" s="11">
        <v>277.42779</v>
      </c>
      <c r="D11921" s="11">
        <v>0.088771892678812</v>
      </c>
      <c r="E11921" s="8">
        <f t="shared" si="1"/>
        <v>0.1186426623</v>
      </c>
      <c r="F11921" s="8"/>
    </row>
    <row r="11922">
      <c r="A11922" s="10">
        <v>44867.666666666664</v>
      </c>
      <c r="B11922" s="11">
        <v>233.72</v>
      </c>
      <c r="C11922" s="11">
        <v>273.45402</v>
      </c>
      <c r="D11922" s="11">
        <v>0.145304208729496</v>
      </c>
      <c r="E11922" s="8">
        <f t="shared" si="1"/>
        <v>0.1200879316</v>
      </c>
      <c r="F11922" s="8"/>
    </row>
    <row r="11923">
      <c r="A11923" s="10">
        <v>44867.708333333336</v>
      </c>
      <c r="B11923" s="11">
        <v>224.99</v>
      </c>
      <c r="C11923" s="11">
        <v>270.24417</v>
      </c>
      <c r="D11923" s="11">
        <v>0.167456600451362</v>
      </c>
      <c r="E11923" s="8">
        <f t="shared" si="1"/>
        <v>0.1238905882</v>
      </c>
      <c r="F11923" s="8"/>
    </row>
    <row r="11924">
      <c r="A11924" s="10">
        <v>44867.75</v>
      </c>
      <c r="B11924" s="11">
        <v>229.88</v>
      </c>
      <c r="C11924" s="11">
        <v>267.73857</v>
      </c>
      <c r="D11924" s="11">
        <v>0.14140125571</v>
      </c>
      <c r="E11924" s="8">
        <f t="shared" si="1"/>
        <v>0.1264514995</v>
      </c>
      <c r="F11924" s="8"/>
    </row>
    <row r="11925">
      <c r="A11925" s="10">
        <v>44867.791666666664</v>
      </c>
      <c r="B11925" s="11">
        <v>236.54</v>
      </c>
      <c r="C11925" s="11">
        <v>265.15372</v>
      </c>
      <c r="D11925" s="11">
        <v>0.107913703794161</v>
      </c>
      <c r="E11925" s="8">
        <f t="shared" si="1"/>
        <v>0.1272228178</v>
      </c>
      <c r="F11925" s="8"/>
    </row>
    <row r="11926">
      <c r="A11926" s="10">
        <v>44867.833333333336</v>
      </c>
      <c r="B11926" s="11">
        <v>241.72</v>
      </c>
      <c r="C11926" s="11">
        <v>263.24287</v>
      </c>
      <c r="D11926" s="11">
        <v>0.0817605050423587</v>
      </c>
      <c r="E11926" s="8">
        <f t="shared" si="1"/>
        <v>0.1271138128</v>
      </c>
      <c r="F11926" s="8"/>
    </row>
    <row r="11927">
      <c r="A11927" s="10">
        <v>44867.875</v>
      </c>
      <c r="B11927" s="11">
        <v>249.23</v>
      </c>
      <c r="C11927" s="11">
        <v>264.24466</v>
      </c>
      <c r="D11927" s="11">
        <v>0.0568210536402136</v>
      </c>
      <c r="E11927" s="8">
        <f t="shared" si="1"/>
        <v>0.1257911446</v>
      </c>
      <c r="F11927" s="8"/>
    </row>
    <row r="11928">
      <c r="A11928" s="10">
        <v>44867.916666666664</v>
      </c>
      <c r="B11928" s="11">
        <v>261.26</v>
      </c>
      <c r="C11928" s="11">
        <v>269.08594</v>
      </c>
      <c r="D11928" s="11">
        <v>0.0290834221958977</v>
      </c>
      <c r="E11928" s="8">
        <f t="shared" si="1"/>
        <v>0.1237695169</v>
      </c>
      <c r="F11928" s="8"/>
    </row>
    <row r="11929">
      <c r="A11929" s="10">
        <v>44867.958333333336</v>
      </c>
      <c r="B11929" s="11">
        <v>273.19</v>
      </c>
      <c r="C11929" s="11">
        <v>277.09825</v>
      </c>
      <c r="D11929" s="11">
        <v>0.014104203112073</v>
      </c>
      <c r="E11929" s="8">
        <f t="shared" si="1"/>
        <v>0.1213622296</v>
      </c>
      <c r="F11929" s="8"/>
    </row>
    <row r="11930">
      <c r="A11930" s="10">
        <v>44868.0</v>
      </c>
      <c r="B11930" s="11">
        <v>291.34</v>
      </c>
      <c r="C11930" s="11">
        <v>305.9234</v>
      </c>
      <c r="D11930" s="11">
        <v>0.0476701030388654</v>
      </c>
      <c r="E11930" s="8">
        <f t="shared" si="1"/>
        <v>0.1223878849</v>
      </c>
      <c r="F11930" s="8"/>
    </row>
    <row r="11931">
      <c r="A11931" s="10">
        <v>44868.041666666664</v>
      </c>
      <c r="B11931" s="11">
        <v>288.38</v>
      </c>
      <c r="C11931" s="11">
        <v>306.77823</v>
      </c>
      <c r="D11931" s="11">
        <v>0.0599724106889853</v>
      </c>
      <c r="E11931" s="8">
        <f t="shared" si="1"/>
        <v>0.1246103605</v>
      </c>
      <c r="F11931" s="8"/>
    </row>
    <row r="11932">
      <c r="A11932" s="10">
        <v>44868.083333333336</v>
      </c>
      <c r="B11932" s="11">
        <v>273.17</v>
      </c>
      <c r="C11932" s="11">
        <v>300.21039</v>
      </c>
      <c r="D11932" s="11">
        <v>0.0900714662140774</v>
      </c>
      <c r="E11932" s="8">
        <f t="shared" si="1"/>
        <v>0.1235196731</v>
      </c>
      <c r="F11932" s="8"/>
    </row>
    <row r="11933">
      <c r="A11933" s="10">
        <v>44868.125</v>
      </c>
      <c r="B11933" s="11">
        <v>265.93</v>
      </c>
      <c r="C11933" s="11">
        <v>287.09762</v>
      </c>
      <c r="D11933" s="11">
        <v>0.0737296951468981</v>
      </c>
      <c r="E11933" s="8">
        <f t="shared" si="1"/>
        <v>0.1207169246</v>
      </c>
      <c r="F11933" s="8"/>
    </row>
    <row r="11934">
      <c r="A11934" s="10">
        <v>44868.166666666664</v>
      </c>
      <c r="B11934" s="11">
        <v>247.43</v>
      </c>
      <c r="C11934" s="11">
        <v>269.06342</v>
      </c>
      <c r="D11934" s="11">
        <v>0.0804026797845652</v>
      </c>
      <c r="E11934" s="8">
        <f t="shared" si="1"/>
        <v>0.1175704963</v>
      </c>
      <c r="F11934" s="8"/>
    </row>
    <row r="11935">
      <c r="A11935" s="10">
        <v>44868.208333333336</v>
      </c>
      <c r="B11935" s="11">
        <v>234.08</v>
      </c>
      <c r="C11935" s="11">
        <v>250.27678</v>
      </c>
      <c r="D11935" s="11">
        <v>0.0647154722064108</v>
      </c>
      <c r="E11935" s="8">
        <f t="shared" si="1"/>
        <v>0.1134087148</v>
      </c>
      <c r="F11935" s="8"/>
    </row>
    <row r="11936">
      <c r="A11936" s="10">
        <v>44868.25</v>
      </c>
      <c r="B11936" s="11">
        <v>223.03</v>
      </c>
      <c r="C11936" s="11">
        <v>235.03408</v>
      </c>
      <c r="D11936" s="11">
        <v>0.0510737847039033</v>
      </c>
      <c r="E11936" s="8">
        <f t="shared" si="1"/>
        <v>0.1083838178</v>
      </c>
      <c r="F11936" s="8"/>
    </row>
    <row r="11937">
      <c r="A11937" s="10">
        <v>44868.291666666664</v>
      </c>
      <c r="B11937" s="11">
        <v>211.26</v>
      </c>
      <c r="C11937" s="11">
        <v>224.62863</v>
      </c>
      <c r="D11937" s="11">
        <v>0.0595143637745553</v>
      </c>
      <c r="E11937" s="8">
        <f t="shared" si="1"/>
        <v>0.1031135651</v>
      </c>
      <c r="F11937" s="8"/>
    </row>
    <row r="11938">
      <c r="A11938" s="10">
        <v>44868.333333333336</v>
      </c>
      <c r="B11938" s="11">
        <v>207.21</v>
      </c>
      <c r="C11938" s="11">
        <v>219.21996</v>
      </c>
      <c r="D11938" s="11">
        <v>0.0547849748718135</v>
      </c>
      <c r="E11938" s="8">
        <f t="shared" si="1"/>
        <v>0.09775754419</v>
      </c>
      <c r="F11938" s="8"/>
    </row>
    <row r="11939">
      <c r="A11939" s="10">
        <v>44868.375</v>
      </c>
      <c r="B11939" s="11">
        <v>206.06</v>
      </c>
      <c r="C11939" s="11">
        <v>218.69986</v>
      </c>
      <c r="D11939" s="11">
        <v>0.0577954645238456</v>
      </c>
      <c r="E11939" s="8">
        <f t="shared" si="1"/>
        <v>0.09201977562</v>
      </c>
      <c r="F11939" s="8"/>
    </row>
    <row r="11940">
      <c r="A11940" s="10">
        <v>44868.416666666664</v>
      </c>
      <c r="B11940" s="11">
        <v>208.85</v>
      </c>
      <c r="C11940" s="11">
        <v>222.816</v>
      </c>
      <c r="D11940" s="11">
        <v>0.0626795203217004</v>
      </c>
      <c r="E11940" s="8">
        <f t="shared" si="1"/>
        <v>0.08621510693</v>
      </c>
      <c r="F11940" s="8"/>
    </row>
    <row r="11941">
      <c r="A11941" s="10">
        <v>44868.458333333336</v>
      </c>
      <c r="B11941" s="11">
        <v>215.74</v>
      </c>
      <c r="C11941" s="11">
        <v>230.20197</v>
      </c>
      <c r="D11941" s="11">
        <v>0.0628229636783733</v>
      </c>
      <c r="E11941" s="8">
        <f t="shared" si="1"/>
        <v>0.08070354448</v>
      </c>
      <c r="F11941" s="8"/>
    </row>
    <row r="11942">
      <c r="A11942" s="10">
        <v>44868.5</v>
      </c>
      <c r="B11942" s="11">
        <v>230.66</v>
      </c>
      <c r="C11942" s="11">
        <v>237.58806</v>
      </c>
      <c r="D11942" s="11">
        <v>0.029159967045482</v>
      </c>
      <c r="E11942" s="8">
        <f t="shared" si="1"/>
        <v>0.07523880508</v>
      </c>
      <c r="F11942" s="8"/>
    </row>
    <row r="11943">
      <c r="A11943" s="10">
        <v>44868.541666666664</v>
      </c>
      <c r="B11943" s="11">
        <v>238.62</v>
      </c>
      <c r="C11943" s="11">
        <v>241.86999</v>
      </c>
      <c r="D11943" s="11">
        <v>0.0134369294843068</v>
      </c>
      <c r="E11943" s="8">
        <f t="shared" si="1"/>
        <v>0.07145444945</v>
      </c>
      <c r="F11943" s="8"/>
    </row>
    <row r="11944">
      <c r="A11944" s="10">
        <v>44868.583333333336</v>
      </c>
      <c r="B11944" s="11">
        <v>233.07</v>
      </c>
      <c r="C11944" s="11">
        <v>240.75981</v>
      </c>
      <c r="D11944" s="11">
        <v>0.0319397577195296</v>
      </c>
      <c r="E11944" s="8">
        <f t="shared" si="1"/>
        <v>0.06968276661</v>
      </c>
      <c r="F11944" s="8"/>
    </row>
    <row r="11945">
      <c r="A11945" s="10">
        <v>44868.625</v>
      </c>
      <c r="B11945" s="11">
        <v>228.62</v>
      </c>
      <c r="C11945" s="11">
        <v>236.6804</v>
      </c>
      <c r="D11945" s="11">
        <v>0.034056051958675</v>
      </c>
      <c r="E11945" s="8">
        <f t="shared" si="1"/>
        <v>0.06740293991</v>
      </c>
      <c r="F11945" s="8"/>
    </row>
    <row r="11946">
      <c r="A11946" s="10">
        <v>44868.666666666664</v>
      </c>
      <c r="B11946" s="11">
        <v>233.23</v>
      </c>
      <c r="C11946" s="11">
        <v>229.70318</v>
      </c>
      <c r="D11946" s="11">
        <v>0.0153538144313021</v>
      </c>
      <c r="E11946" s="8">
        <f t="shared" si="1"/>
        <v>0.06198834015</v>
      </c>
      <c r="F11946" s="8"/>
    </row>
    <row r="11947">
      <c r="A11947" s="10">
        <v>44868.708333333336</v>
      </c>
      <c r="B11947" s="11">
        <v>219.11</v>
      </c>
      <c r="C11947" s="11">
        <v>222.31141</v>
      </c>
      <c r="D11947" s="11">
        <v>0.0144005654050774</v>
      </c>
      <c r="E11947" s="8">
        <f t="shared" si="1"/>
        <v>0.05561100535</v>
      </c>
      <c r="F11947" s="8"/>
    </row>
    <row r="11948">
      <c r="A11948" s="10">
        <v>44868.75</v>
      </c>
      <c r="B11948" s="11">
        <v>217.66</v>
      </c>
      <c r="C11948" s="11">
        <v>216.49601</v>
      </c>
      <c r="D11948" s="11">
        <v>0.00537649631510522</v>
      </c>
      <c r="E11948" s="8">
        <f t="shared" si="1"/>
        <v>0.04994330705</v>
      </c>
      <c r="F11948" s="8"/>
    </row>
    <row r="11949">
      <c r="A11949" s="10">
        <v>44868.791666666664</v>
      </c>
      <c r="B11949" s="11">
        <v>217.07</v>
      </c>
      <c r="C11949" s="11">
        <v>212.03502</v>
      </c>
      <c r="D11949" s="11">
        <v>0.0237459830927928</v>
      </c>
      <c r="E11949" s="8">
        <f t="shared" si="1"/>
        <v>0.04643631868</v>
      </c>
      <c r="F11949" s="8"/>
    </row>
    <row r="11950">
      <c r="A11950" s="10">
        <v>44868.833333333336</v>
      </c>
      <c r="B11950" s="11">
        <v>214.98</v>
      </c>
      <c r="C11950" s="11">
        <v>209.52766</v>
      </c>
      <c r="D11950" s="11">
        <v>0.0260220536038057</v>
      </c>
      <c r="E11950" s="8">
        <f t="shared" si="1"/>
        <v>0.04411388321</v>
      </c>
      <c r="F11950" s="8"/>
    </row>
    <row r="11951">
      <c r="A11951" s="10">
        <v>44868.875</v>
      </c>
      <c r="B11951" s="11">
        <v>216.5</v>
      </c>
      <c r="C11951" s="11">
        <v>210.37182</v>
      </c>
      <c r="D11951" s="11">
        <v>0.0291302323666733</v>
      </c>
      <c r="E11951" s="8">
        <f t="shared" si="1"/>
        <v>0.04296009899</v>
      </c>
      <c r="F11951" s="8"/>
    </row>
    <row r="11952">
      <c r="A11952" s="10">
        <v>44868.916666666664</v>
      </c>
      <c r="B11952" s="11">
        <v>216.95</v>
      </c>
      <c r="C11952" s="11">
        <v>214.67938</v>
      </c>
      <c r="D11952" s="11">
        <v>0.0105767959642886</v>
      </c>
      <c r="E11952" s="8">
        <f t="shared" si="1"/>
        <v>0.04218898956</v>
      </c>
      <c r="F11952" s="8"/>
    </row>
    <row r="11953">
      <c r="A11953" s="10">
        <v>44868.958333333336</v>
      </c>
      <c r="B11953" s="11">
        <v>221.58</v>
      </c>
      <c r="C11953" s="11">
        <v>222.63774</v>
      </c>
      <c r="D11953" s="11">
        <v>0.00475094653763551</v>
      </c>
      <c r="E11953" s="8">
        <f t="shared" si="1"/>
        <v>0.04179927054</v>
      </c>
      <c r="F11953" s="8"/>
    </row>
    <row r="11954">
      <c r="A11954" s="10">
        <v>44869.0</v>
      </c>
      <c r="B11954" s="11">
        <v>228.14</v>
      </c>
      <c r="C11954" s="11">
        <v>248.94934</v>
      </c>
      <c r="D11954" s="11">
        <v>0.0835886530167142</v>
      </c>
      <c r="E11954" s="8">
        <f t="shared" si="1"/>
        <v>0.04329587679</v>
      </c>
      <c r="F11954" s="8"/>
    </row>
    <row r="11955">
      <c r="A11955" s="10">
        <v>44869.041666666664</v>
      </c>
      <c r="B11955" s="11">
        <v>231.16</v>
      </c>
      <c r="C11955" s="11">
        <v>245.11749</v>
      </c>
      <c r="D11955" s="11">
        <v>0.0569420403252334</v>
      </c>
      <c r="E11955" s="8">
        <f t="shared" si="1"/>
        <v>0.04316961135</v>
      </c>
      <c r="F11955" s="8"/>
    </row>
    <row r="11956">
      <c r="A11956" s="10">
        <v>44869.083333333336</v>
      </c>
      <c r="B11956" s="11">
        <v>231.22</v>
      </c>
      <c r="C11956" s="11">
        <v>237.46622</v>
      </c>
      <c r="D11956" s="11">
        <v>0.0263036148888881</v>
      </c>
      <c r="E11956" s="8">
        <f t="shared" si="1"/>
        <v>0.04051261755</v>
      </c>
      <c r="F11956" s="8"/>
    </row>
    <row r="11957">
      <c r="A11957" s="10">
        <v>44869.125</v>
      </c>
      <c r="B11957" s="11">
        <v>228.92</v>
      </c>
      <c r="C11957" s="11">
        <v>227.25485</v>
      </c>
      <c r="D11957" s="11">
        <v>0.00732723636041203</v>
      </c>
      <c r="E11957" s="8">
        <f t="shared" si="1"/>
        <v>0.03774584843</v>
      </c>
      <c r="F11957" s="8"/>
    </row>
    <row r="11958">
      <c r="A11958" s="10">
        <v>44869.166666666664</v>
      </c>
      <c r="B11958" s="11">
        <v>214.27</v>
      </c>
      <c r="C11958" s="11">
        <v>216.30696</v>
      </c>
      <c r="D11958" s="11">
        <v>0.00941698778439673</v>
      </c>
      <c r="E11958" s="8">
        <f t="shared" si="1"/>
        <v>0.03478811127</v>
      </c>
      <c r="F11958" s="8"/>
    </row>
    <row r="11959">
      <c r="A11959" s="10">
        <v>44869.208333333336</v>
      </c>
      <c r="B11959" s="11">
        <v>202.5</v>
      </c>
      <c r="C11959" s="11">
        <v>206.77387</v>
      </c>
      <c r="D11959" s="11">
        <v>0.0206692944326088</v>
      </c>
      <c r="E11959" s="8">
        <f t="shared" si="1"/>
        <v>0.03295285386</v>
      </c>
      <c r="F11959" s="8"/>
    </row>
    <row r="11960">
      <c r="A11960" s="10">
        <v>44869.25</v>
      </c>
      <c r="B11960" s="11">
        <v>192.64</v>
      </c>
      <c r="C11960" s="11">
        <v>200.53801</v>
      </c>
      <c r="D11960" s="11">
        <v>0.0393841047889127</v>
      </c>
      <c r="E11960" s="8">
        <f t="shared" si="1"/>
        <v>0.03246578386</v>
      </c>
      <c r="F11960" s="8"/>
    </row>
    <row r="11961">
      <c r="A11961" s="10">
        <v>44869.291666666664</v>
      </c>
      <c r="B11961" s="11">
        <v>176.08</v>
      </c>
      <c r="C11961" s="11">
        <v>197.51211</v>
      </c>
      <c r="D11961" s="11">
        <v>0.108510359187596</v>
      </c>
      <c r="E11961" s="8">
        <f t="shared" si="1"/>
        <v>0.03450728367</v>
      </c>
      <c r="F11961" s="8"/>
    </row>
    <row r="11962">
      <c r="A11962" s="10">
        <v>44869.333333333336</v>
      </c>
      <c r="B11962" s="11">
        <v>168.47</v>
      </c>
      <c r="C11962" s="11">
        <v>198.10676</v>
      </c>
      <c r="D11962" s="11">
        <v>0.149599942980239</v>
      </c>
      <c r="E11962" s="8">
        <f t="shared" si="1"/>
        <v>0.03845790734</v>
      </c>
      <c r="F11962" s="8"/>
    </row>
    <row r="11963">
      <c r="A11963" s="10">
        <v>44869.375</v>
      </c>
      <c r="B11963" s="11">
        <v>165.63</v>
      </c>
      <c r="C11963" s="11">
        <v>201.92726</v>
      </c>
      <c r="D11963" s="11">
        <v>0.179754135226714</v>
      </c>
      <c r="E11963" s="8">
        <f t="shared" si="1"/>
        <v>0.04353951862</v>
      </c>
      <c r="F11963" s="8"/>
    </row>
    <row r="11964">
      <c r="A11964" s="10">
        <v>44869.416666666664</v>
      </c>
      <c r="B11964" s="11">
        <v>167.19</v>
      </c>
      <c r="C11964" s="11">
        <v>207.32523</v>
      </c>
      <c r="D11964" s="11">
        <v>0.193585845774776</v>
      </c>
      <c r="E11964" s="8">
        <f t="shared" si="1"/>
        <v>0.04899394885</v>
      </c>
      <c r="F11964" s="8"/>
    </row>
    <row r="11965">
      <c r="A11965" s="10">
        <v>44869.458333333336</v>
      </c>
      <c r="B11965" s="11">
        <v>180.56</v>
      </c>
      <c r="C11965" s="11">
        <v>214.07695</v>
      </c>
      <c r="D11965" s="11">
        <v>0.15656496414023</v>
      </c>
      <c r="E11965" s="8">
        <f t="shared" si="1"/>
        <v>0.05289986553</v>
      </c>
      <c r="F11965" s="8"/>
    </row>
    <row r="11966">
      <c r="A11966" s="10">
        <v>44869.5</v>
      </c>
      <c r="B11966" s="11">
        <v>211.33</v>
      </c>
      <c r="C11966" s="11">
        <v>220.42503</v>
      </c>
      <c r="D11966" s="11">
        <v>0.0412613304396509</v>
      </c>
      <c r="E11966" s="8">
        <f t="shared" si="1"/>
        <v>0.05340408901</v>
      </c>
      <c r="F11966" s="8"/>
    </row>
    <row r="11967">
      <c r="A11967" s="10">
        <v>44869.541666666664</v>
      </c>
      <c r="B11967" s="11">
        <v>228.88</v>
      </c>
      <c r="C11967" s="11">
        <v>225.16608</v>
      </c>
      <c r="D11967" s="11">
        <v>0.0164941362393483</v>
      </c>
      <c r="E11967" s="8">
        <f t="shared" si="1"/>
        <v>0.05353147262</v>
      </c>
      <c r="F11967" s="8"/>
    </row>
    <row r="11968">
      <c r="A11968" s="10">
        <v>44869.583333333336</v>
      </c>
      <c r="B11968" s="11">
        <v>224.42</v>
      </c>
      <c r="C11968" s="11">
        <v>228.24328</v>
      </c>
      <c r="D11968" s="11">
        <v>0.0167508984273272</v>
      </c>
      <c r="E11968" s="8">
        <f t="shared" si="1"/>
        <v>0.05289860349</v>
      </c>
      <c r="F11968" s="8"/>
    </row>
    <row r="11969">
      <c r="A11969" s="10">
        <v>44869.625</v>
      </c>
      <c r="B11969" s="11">
        <v>202.83</v>
      </c>
      <c r="C11969" s="11">
        <v>231.46286</v>
      </c>
      <c r="D11969" s="11">
        <v>0.12370390653602</v>
      </c>
      <c r="E11969" s="8">
        <f t="shared" si="1"/>
        <v>0.05663393076</v>
      </c>
      <c r="F11969" s="8"/>
    </row>
    <row r="11970">
      <c r="A11970" s="10">
        <v>44869.666666666664</v>
      </c>
      <c r="B11970" s="11">
        <v>202.91</v>
      </c>
      <c r="C11970" s="11">
        <v>233.31558</v>
      </c>
      <c r="D11970" s="11">
        <v>0.130319544027021</v>
      </c>
      <c r="E11970" s="8">
        <f t="shared" si="1"/>
        <v>0.06142416949</v>
      </c>
      <c r="F11970" s="8"/>
    </row>
    <row r="11971">
      <c r="A11971" s="10">
        <v>44869.708333333336</v>
      </c>
      <c r="B11971" s="11">
        <v>213.25</v>
      </c>
      <c r="C11971" s="11">
        <v>235.01375</v>
      </c>
      <c r="D11971" s="11">
        <v>0.0926062836748913</v>
      </c>
      <c r="E11971" s="8">
        <f t="shared" si="1"/>
        <v>0.06468274109</v>
      </c>
      <c r="F11971" s="8"/>
    </row>
    <row r="11972">
      <c r="A11972" s="10">
        <v>44869.75</v>
      </c>
      <c r="B11972" s="11">
        <v>215.4</v>
      </c>
      <c r="C11972" s="11">
        <v>237.29008</v>
      </c>
      <c r="D11972" s="11">
        <v>0.0922502955032927</v>
      </c>
      <c r="E11972" s="8">
        <f t="shared" si="1"/>
        <v>0.06830248272</v>
      </c>
      <c r="F11972" s="8"/>
    </row>
    <row r="11973">
      <c r="A11973" s="10">
        <v>44869.791666666664</v>
      </c>
      <c r="B11973" s="11">
        <v>216.75</v>
      </c>
      <c r="C11973" s="11">
        <v>240.95886</v>
      </c>
      <c r="D11973" s="11">
        <v>0.100468851819767</v>
      </c>
      <c r="E11973" s="8">
        <f t="shared" si="1"/>
        <v>0.07149926892</v>
      </c>
      <c r="F11973" s="8"/>
    </row>
    <row r="11974">
      <c r="A11974" s="10">
        <v>44869.833333333336</v>
      </c>
      <c r="B11974" s="11">
        <v>222.21</v>
      </c>
      <c r="C11974" s="11">
        <v>246.67105</v>
      </c>
      <c r="D11974" s="11">
        <v>0.0991646567361674</v>
      </c>
      <c r="E11974" s="8">
        <f t="shared" si="1"/>
        <v>0.07454687738</v>
      </c>
      <c r="F11974" s="8"/>
    </row>
    <row r="11975">
      <c r="A11975" s="10">
        <v>44869.875</v>
      </c>
      <c r="B11975" s="11">
        <v>226.01</v>
      </c>
      <c r="C11975" s="11">
        <v>253.80083</v>
      </c>
      <c r="D11975" s="11">
        <v>0.109498578077936</v>
      </c>
      <c r="E11975" s="8">
        <f t="shared" si="1"/>
        <v>0.07789555845</v>
      </c>
      <c r="F11975" s="8"/>
    </row>
    <row r="11976">
      <c r="A11976" s="10">
        <v>44869.916666666664</v>
      </c>
      <c r="B11976" s="11">
        <v>232.7</v>
      </c>
      <c r="C11976" s="11">
        <v>259.78408</v>
      </c>
      <c r="D11976" s="11">
        <v>0.104256119158649</v>
      </c>
      <c r="E11976" s="8">
        <f t="shared" si="1"/>
        <v>0.08179886359</v>
      </c>
      <c r="F11976" s="8"/>
    </row>
    <row r="11977">
      <c r="A11977" s="10">
        <v>44869.958333333336</v>
      </c>
      <c r="B11977" s="11">
        <v>237.33</v>
      </c>
      <c r="C11977" s="11">
        <v>264.31876</v>
      </c>
      <c r="D11977" s="11">
        <v>0.102106865210778</v>
      </c>
      <c r="E11977" s="8">
        <f t="shared" si="1"/>
        <v>0.0858553602</v>
      </c>
      <c r="F11977" s="8"/>
    </row>
    <row r="11978">
      <c r="A11978" s="10">
        <v>44870.0</v>
      </c>
      <c r="B11978" s="11">
        <v>252.75</v>
      </c>
      <c r="C11978" s="11">
        <v>312.65783</v>
      </c>
      <c r="D11978" s="11">
        <v>0.191608283086977</v>
      </c>
      <c r="E11978" s="8">
        <f t="shared" si="1"/>
        <v>0.09035617812</v>
      </c>
      <c r="F11978" s="8"/>
    </row>
    <row r="11979">
      <c r="A11979" s="10">
        <v>44870.041666666664</v>
      </c>
      <c r="B11979" s="11">
        <v>280.31</v>
      </c>
      <c r="C11979" s="11">
        <v>318.67678</v>
      </c>
      <c r="D11979" s="11">
        <v>0.120394024315169</v>
      </c>
      <c r="E11979" s="8">
        <f t="shared" si="1"/>
        <v>0.09300001078</v>
      </c>
      <c r="F11979" s="8"/>
    </row>
    <row r="11980">
      <c r="A11980" s="10">
        <v>44870.083333333336</v>
      </c>
      <c r="B11980" s="11">
        <v>285.18</v>
      </c>
      <c r="C11980" s="11">
        <v>321.47833</v>
      </c>
      <c r="D11980" s="11">
        <v>0.112910658705985</v>
      </c>
      <c r="E11980" s="8">
        <f t="shared" si="1"/>
        <v>0.09660863761</v>
      </c>
      <c r="F11980" s="8"/>
    </row>
    <row r="11981">
      <c r="A11981" s="10">
        <v>44870.125</v>
      </c>
      <c r="B11981" s="11">
        <v>279.28</v>
      </c>
      <c r="C11981" s="11">
        <v>319.94135</v>
      </c>
      <c r="D11981" s="11">
        <v>0.127090011966255</v>
      </c>
      <c r="E11981" s="8">
        <f t="shared" si="1"/>
        <v>0.1015987533</v>
      </c>
      <c r="F11981" s="8"/>
    </row>
    <row r="11982">
      <c r="A11982" s="10">
        <v>44870.166666666664</v>
      </c>
      <c r="B11982" s="11">
        <v>278.89</v>
      </c>
      <c r="C11982" s="11">
        <v>317.38192</v>
      </c>
      <c r="D11982" s="11">
        <v>0.121279498214643</v>
      </c>
      <c r="E11982" s="8">
        <f t="shared" si="1"/>
        <v>0.1062596912</v>
      </c>
      <c r="F11982" s="8"/>
    </row>
    <row r="11983">
      <c r="A11983" s="10">
        <v>44870.208333333336</v>
      </c>
      <c r="B11983" s="11">
        <v>298.19</v>
      </c>
      <c r="C11983" s="11">
        <v>316.53926</v>
      </c>
      <c r="D11983" s="11">
        <v>0.0579683543835921</v>
      </c>
      <c r="E11983" s="8">
        <f t="shared" si="1"/>
        <v>0.1078138187</v>
      </c>
      <c r="F11983" s="8"/>
    </row>
    <row r="11984">
      <c r="A11984" s="10">
        <v>44870.25</v>
      </c>
      <c r="B11984" s="11">
        <v>300.56</v>
      </c>
      <c r="C11984" s="11">
        <v>318.1859</v>
      </c>
      <c r="D11984" s="11">
        <v>0.0553949750758911</v>
      </c>
      <c r="E11984" s="8">
        <f t="shared" si="1"/>
        <v>0.1084809383</v>
      </c>
      <c r="F11984" s="8"/>
    </row>
    <row r="11985">
      <c r="A11985" s="10">
        <v>44870.291666666664</v>
      </c>
      <c r="B11985" s="11">
        <v>282.58</v>
      </c>
      <c r="C11985" s="11">
        <v>321.66821</v>
      </c>
      <c r="D11985" s="11">
        <v>0.121517168264778</v>
      </c>
      <c r="E11985" s="8">
        <f t="shared" si="1"/>
        <v>0.1090228887</v>
      </c>
      <c r="F11985" s="8"/>
    </row>
    <row r="11986">
      <c r="A11986" s="10">
        <v>44870.333333333336</v>
      </c>
      <c r="B11986" s="11">
        <v>269.88</v>
      </c>
      <c r="C11986" s="11">
        <v>326.39435</v>
      </c>
      <c r="D11986" s="11">
        <v>0.173147451847741</v>
      </c>
      <c r="E11986" s="8">
        <f t="shared" si="1"/>
        <v>0.1100040349</v>
      </c>
      <c r="F11986" s="8"/>
    </row>
    <row r="11987">
      <c r="A11987" s="10">
        <v>44870.375</v>
      </c>
      <c r="B11987" s="11">
        <v>282.58</v>
      </c>
      <c r="C11987" s="11">
        <v>331.4107</v>
      </c>
      <c r="D11987" s="11">
        <v>0.147341953654483</v>
      </c>
      <c r="E11987" s="8">
        <f t="shared" si="1"/>
        <v>0.1086535273</v>
      </c>
      <c r="F11987" s="8"/>
    </row>
    <row r="11988">
      <c r="A11988" s="10">
        <v>44870.416666666664</v>
      </c>
      <c r="B11988" s="11">
        <v>308.73</v>
      </c>
      <c r="C11988" s="11">
        <v>336.0138</v>
      </c>
      <c r="D11988" s="11">
        <v>0.0811984507779144</v>
      </c>
      <c r="E11988" s="8">
        <f t="shared" si="1"/>
        <v>0.1039707192</v>
      </c>
      <c r="F11988" s="8"/>
    </row>
    <row r="11989">
      <c r="A11989" s="10">
        <v>44870.458333333336</v>
      </c>
      <c r="B11989" s="11">
        <v>311.15</v>
      </c>
      <c r="C11989" s="11">
        <v>340.40477</v>
      </c>
      <c r="D11989" s="11">
        <v>0.0859411282632731</v>
      </c>
      <c r="E11989" s="8">
        <f t="shared" si="1"/>
        <v>0.1010280594</v>
      </c>
      <c r="F11989" s="8"/>
    </row>
    <row r="11990">
      <c r="A11990" s="10">
        <v>44870.5</v>
      </c>
      <c r="B11990" s="11">
        <v>322.44</v>
      </c>
      <c r="C11990" s="11">
        <v>342.77227</v>
      </c>
      <c r="D11990" s="11">
        <v>0.0593171378769933</v>
      </c>
      <c r="E11990" s="8">
        <f t="shared" si="1"/>
        <v>0.1017803847</v>
      </c>
      <c r="F11990" s="8"/>
    </row>
    <row r="11991">
      <c r="A11991" s="10">
        <v>44870.541666666664</v>
      </c>
      <c r="B11991" s="11">
        <v>326.52</v>
      </c>
      <c r="C11991" s="11">
        <v>342.90196</v>
      </c>
      <c r="D11991" s="11">
        <v>0.0477744717469681</v>
      </c>
      <c r="E11991" s="8">
        <f t="shared" si="1"/>
        <v>0.103083732</v>
      </c>
      <c r="F11991" s="8"/>
    </row>
    <row r="11992">
      <c r="A11992" s="10">
        <v>44870.583333333336</v>
      </c>
      <c r="B11992" s="11">
        <v>318.07</v>
      </c>
      <c r="C11992" s="11">
        <v>340.54457</v>
      </c>
      <c r="D11992" s="11">
        <v>0.0659959722746424</v>
      </c>
      <c r="E11992" s="8">
        <f t="shared" si="1"/>
        <v>0.10513561</v>
      </c>
      <c r="F11992" s="8"/>
    </row>
    <row r="11993">
      <c r="A11993" s="10">
        <v>44870.625</v>
      </c>
      <c r="B11993" s="11">
        <v>255.52</v>
      </c>
      <c r="C11993" s="11">
        <v>337.67246</v>
      </c>
      <c r="D11993" s="11">
        <v>0.243290376715945</v>
      </c>
      <c r="E11993" s="8">
        <f t="shared" si="1"/>
        <v>0.1101183796</v>
      </c>
      <c r="F11993" s="8"/>
    </row>
    <row r="11994">
      <c r="A11994" s="10">
        <v>44870.666666666664</v>
      </c>
      <c r="B11994" s="11">
        <v>239.58</v>
      </c>
      <c r="C11994" s="11">
        <v>334.3573</v>
      </c>
      <c r="D11994" s="11">
        <v>0.283461135737129</v>
      </c>
      <c r="E11994" s="8">
        <f t="shared" si="1"/>
        <v>0.1164992793</v>
      </c>
      <c r="F11994" s="8"/>
    </row>
    <row r="11995">
      <c r="A11995" s="10">
        <v>44870.708333333336</v>
      </c>
      <c r="B11995" s="11">
        <v>210.38</v>
      </c>
      <c r="C11995" s="11">
        <v>331.89877</v>
      </c>
      <c r="D11995" s="11">
        <v>0.366132028750814</v>
      </c>
      <c r="E11995" s="8">
        <f t="shared" si="1"/>
        <v>0.1278961853</v>
      </c>
      <c r="F11995" s="8"/>
    </row>
    <row r="11996">
      <c r="A11996" s="10">
        <v>44870.75</v>
      </c>
      <c r="B11996" s="11">
        <v>191.02</v>
      </c>
      <c r="C11996" s="11">
        <v>330.62167</v>
      </c>
      <c r="D11996" s="11">
        <v>0.422239927588533</v>
      </c>
      <c r="E11996" s="8">
        <f t="shared" si="1"/>
        <v>0.1416457533</v>
      </c>
      <c r="F11996" s="8"/>
    </row>
    <row r="11997">
      <c r="A11997" s="10">
        <v>44870.791666666664</v>
      </c>
      <c r="B11997" s="11">
        <v>181.62</v>
      </c>
      <c r="C11997" s="11">
        <v>331.9984</v>
      </c>
      <c r="D11997" s="11">
        <v>0.452949170839377</v>
      </c>
      <c r="E11997" s="8">
        <f t="shared" si="1"/>
        <v>0.1563324333</v>
      </c>
      <c r="F11997" s="8"/>
    </row>
    <row r="11998">
      <c r="A11998" s="10">
        <v>44870.833333333336</v>
      </c>
      <c r="B11998" s="11">
        <v>186.72</v>
      </c>
      <c r="C11998" s="11">
        <v>335.22217</v>
      </c>
      <c r="D11998" s="11">
        <v>0.442996267221824</v>
      </c>
      <c r="E11998" s="8">
        <f t="shared" si="1"/>
        <v>0.1706587504</v>
      </c>
      <c r="F11998" s="8"/>
    </row>
    <row r="11999">
      <c r="A11999" s="10">
        <v>44870.875</v>
      </c>
      <c r="B11999" s="11">
        <v>192.61</v>
      </c>
      <c r="C11999" s="11">
        <v>339.45732</v>
      </c>
      <c r="D11999" s="11">
        <v>0.432594353835115</v>
      </c>
      <c r="E11999" s="8">
        <f t="shared" si="1"/>
        <v>0.1841210744</v>
      </c>
      <c r="F11999" s="8"/>
    </row>
    <row r="12000">
      <c r="A12000" s="10">
        <v>44870.916666666664</v>
      </c>
      <c r="B12000" s="11">
        <v>199.92</v>
      </c>
      <c r="C12000" s="11">
        <v>343.48136</v>
      </c>
      <c r="D12000" s="11">
        <v>0.417959682004286</v>
      </c>
      <c r="E12000" s="8">
        <f t="shared" si="1"/>
        <v>0.1971920562</v>
      </c>
      <c r="F12000" s="8"/>
    </row>
    <row r="12001">
      <c r="A12001" s="10">
        <v>44870.958333333336</v>
      </c>
      <c r="B12001" s="11">
        <v>222.49</v>
      </c>
      <c r="C12001" s="11">
        <v>346.302</v>
      </c>
      <c r="D12001" s="11">
        <v>0.357526089944614</v>
      </c>
      <c r="E12001" s="8">
        <f t="shared" si="1"/>
        <v>0.2078345239</v>
      </c>
      <c r="F12001" s="8"/>
    </row>
    <row r="12002">
      <c r="A12002" s="10">
        <v>44868.0</v>
      </c>
      <c r="B12002" s="11">
        <v>291.34</v>
      </c>
      <c r="C12002" s="11">
        <v>302.09287</v>
      </c>
      <c r="D12002" s="11">
        <v>0.0355945838774679</v>
      </c>
      <c r="E12002" s="8">
        <f t="shared" si="1"/>
        <v>0.2013339531</v>
      </c>
      <c r="F12002" s="8"/>
    </row>
    <row r="12003">
      <c r="A12003" s="10">
        <v>44868.041666666664</v>
      </c>
      <c r="B12003" s="11">
        <v>288.38</v>
      </c>
      <c r="C12003" s="11">
        <v>299.76232</v>
      </c>
      <c r="D12003" s="11">
        <v>0.0379711499430615</v>
      </c>
      <c r="E12003" s="8">
        <f t="shared" si="1"/>
        <v>0.1978996666</v>
      </c>
      <c r="F12003" s="8"/>
    </row>
    <row r="12004">
      <c r="A12004" s="10">
        <v>44868.083333333336</v>
      </c>
      <c r="B12004" s="11">
        <v>273.17</v>
      </c>
      <c r="C12004" s="11">
        <v>289.66463</v>
      </c>
      <c r="D12004" s="11">
        <v>0.0569438871428657</v>
      </c>
      <c r="E12004" s="8">
        <f t="shared" si="1"/>
        <v>0.1955677178</v>
      </c>
      <c r="F12004" s="8"/>
    </row>
    <row r="12005">
      <c r="A12005" s="10">
        <v>44868.125</v>
      </c>
      <c r="B12005" s="11">
        <v>265.93</v>
      </c>
      <c r="C12005" s="11">
        <v>273.39827</v>
      </c>
      <c r="D12005" s="11">
        <v>0.0273164493689006</v>
      </c>
      <c r="E12005" s="8">
        <f t="shared" si="1"/>
        <v>0.1914104861</v>
      </c>
      <c r="F12005" s="8"/>
    </row>
    <row r="12006">
      <c r="A12006" s="10">
        <v>44868.166666666664</v>
      </c>
      <c r="B12006" s="11">
        <v>247.43</v>
      </c>
      <c r="C12006" s="11">
        <v>252.44241</v>
      </c>
      <c r="D12006" s="11">
        <v>0.0198556573754781</v>
      </c>
      <c r="E12006" s="8">
        <f t="shared" si="1"/>
        <v>0.1871844927</v>
      </c>
      <c r="F12006" s="8"/>
    </row>
    <row r="12007">
      <c r="A12007" s="10">
        <v>44868.208333333336</v>
      </c>
      <c r="B12007" s="11">
        <v>234.08</v>
      </c>
      <c r="C12007" s="11">
        <v>231.37175</v>
      </c>
      <c r="D12007" s="11">
        <v>0.0117051887276645</v>
      </c>
      <c r="E12007" s="8">
        <f t="shared" si="1"/>
        <v>0.1852568608</v>
      </c>
      <c r="F12007" s="8"/>
    </row>
    <row r="12008">
      <c r="A12008" s="10">
        <v>44868.25</v>
      </c>
      <c r="B12008" s="11">
        <v>223.03</v>
      </c>
      <c r="C12008" s="11">
        <v>214.75495</v>
      </c>
      <c r="D12008" s="11">
        <v>0.0385325227660642</v>
      </c>
      <c r="E12008" s="8">
        <f t="shared" si="1"/>
        <v>0.1845542586</v>
      </c>
      <c r="F12008" s="8"/>
    </row>
    <row r="12009">
      <c r="A12009" s="10">
        <v>44868.291666666664</v>
      </c>
      <c r="B12009" s="11">
        <v>211.26</v>
      </c>
      <c r="C12009" s="11">
        <v>204.48577</v>
      </c>
      <c r="D12009" s="11">
        <v>0.0331281242699674</v>
      </c>
      <c r="E12009" s="8">
        <f t="shared" si="1"/>
        <v>0.1808713818</v>
      </c>
      <c r="F12009" s="8"/>
    </row>
    <row r="12010">
      <c r="A12010" s="10">
        <v>44868.333333333336</v>
      </c>
      <c r="B12010" s="11">
        <v>207.21</v>
      </c>
      <c r="C12010" s="11">
        <v>200.60469</v>
      </c>
      <c r="D12010" s="11">
        <v>0.0329269968713094</v>
      </c>
      <c r="E12010" s="8">
        <f t="shared" si="1"/>
        <v>0.1750288628</v>
      </c>
      <c r="F12010" s="8"/>
    </row>
    <row r="12011">
      <c r="A12011" s="10">
        <v>44868.375</v>
      </c>
      <c r="B12011" s="11">
        <v>206.06</v>
      </c>
      <c r="C12011" s="11">
        <v>202.31036</v>
      </c>
      <c r="D12011" s="11">
        <v>0.0185340978089307</v>
      </c>
      <c r="E12011" s="8">
        <f t="shared" si="1"/>
        <v>0.1696618688</v>
      </c>
      <c r="F12011" s="8"/>
    </row>
    <row r="12012">
      <c r="A12012" s="10">
        <v>44868.416666666664</v>
      </c>
      <c r="B12012" s="11">
        <v>208.85</v>
      </c>
      <c r="C12012" s="11">
        <v>208.95288</v>
      </c>
      <c r="D12012" s="11">
        <v>4.9235980858459E-4</v>
      </c>
      <c r="E12012" s="8">
        <f t="shared" si="1"/>
        <v>0.166299115</v>
      </c>
      <c r="F12012" s="8"/>
    </row>
    <row r="12013">
      <c r="A12013" s="10">
        <v>44868.458333333336</v>
      </c>
      <c r="B12013" s="11">
        <v>215.74</v>
      </c>
      <c r="C12013" s="11">
        <v>218.16302</v>
      </c>
      <c r="D12013" s="11">
        <v>0.0111064652478682</v>
      </c>
      <c r="E12013" s="8">
        <f t="shared" si="1"/>
        <v>0.1631810041</v>
      </c>
      <c r="F12013" s="8"/>
    </row>
    <row r="12014">
      <c r="A12014" s="10">
        <v>44868.5</v>
      </c>
      <c r="B12014" s="11">
        <v>230.66</v>
      </c>
      <c r="C12014" s="11">
        <v>226.18831</v>
      </c>
      <c r="D12014" s="11">
        <v>0.0197697661740343</v>
      </c>
      <c r="E12014" s="8">
        <f t="shared" si="1"/>
        <v>0.1615331969</v>
      </c>
      <c r="F12014" s="8"/>
    </row>
    <row r="12015">
      <c r="A12015" s="10">
        <v>44868.541666666664</v>
      </c>
      <c r="B12015" s="11">
        <v>238.62</v>
      </c>
      <c r="C12015" s="11">
        <v>230.05463</v>
      </c>
      <c r="D12015" s="11">
        <v>0.0372318957458061</v>
      </c>
      <c r="E12015" s="8">
        <f t="shared" si="1"/>
        <v>0.1610939229</v>
      </c>
      <c r="F12015" s="8"/>
    </row>
    <row r="12016">
      <c r="A12016" s="10">
        <v>44868.583333333336</v>
      </c>
      <c r="B12016" s="11">
        <v>233.07</v>
      </c>
      <c r="C12016" s="11">
        <v>228.34213</v>
      </c>
      <c r="D12016" s="11">
        <v>0.0207052023207456</v>
      </c>
      <c r="E12016" s="8">
        <f t="shared" si="1"/>
        <v>0.1592068075</v>
      </c>
      <c r="F12016" s="8"/>
    </row>
    <row r="12017">
      <c r="A12017" s="10">
        <v>44868.625</v>
      </c>
      <c r="B12017" s="11">
        <v>228.62</v>
      </c>
      <c r="C12017" s="11">
        <v>224.31933</v>
      </c>
      <c r="D12017" s="11">
        <v>0.0191720882903849</v>
      </c>
      <c r="E12017" s="8">
        <f t="shared" si="1"/>
        <v>0.1498685455</v>
      </c>
      <c r="F12017" s="8"/>
    </row>
    <row r="12018">
      <c r="A12018" s="10">
        <v>44868.666666666664</v>
      </c>
      <c r="B12018" s="11">
        <v>233.23</v>
      </c>
      <c r="C12018" s="11">
        <v>218.12127</v>
      </c>
      <c r="D12018" s="11">
        <v>0.0692675684494225</v>
      </c>
      <c r="E12018" s="8">
        <f t="shared" si="1"/>
        <v>0.1409438135</v>
      </c>
      <c r="F12018" s="8"/>
    </row>
    <row r="12019">
      <c r="A12019" s="10">
        <v>44868.708333333336</v>
      </c>
      <c r="B12019" s="11">
        <v>219.11</v>
      </c>
      <c r="C12019" s="11">
        <v>211.98697</v>
      </c>
      <c r="D12019" s="11">
        <v>0.0336012633229297</v>
      </c>
      <c r="E12019" s="8">
        <f t="shared" si="1"/>
        <v>0.127088365</v>
      </c>
      <c r="F12019" s="8"/>
    </row>
    <row r="12020">
      <c r="A12020" s="10">
        <v>44868.75</v>
      </c>
      <c r="B12020" s="11">
        <v>217.66</v>
      </c>
      <c r="C12020" s="11">
        <v>207.64983</v>
      </c>
      <c r="D12020" s="11">
        <v>0.0482069742123072</v>
      </c>
      <c r="E12020" s="8">
        <f t="shared" si="1"/>
        <v>0.1115036586</v>
      </c>
      <c r="F12020" s="8"/>
    </row>
    <row r="12021">
      <c r="A12021" s="10">
        <v>44868.791666666664</v>
      </c>
      <c r="B12021" s="11">
        <v>217.07</v>
      </c>
      <c r="C12021" s="11">
        <v>204.61736</v>
      </c>
      <c r="D12021" s="11">
        <v>0.060858179384193</v>
      </c>
      <c r="E12021" s="8">
        <f t="shared" si="1"/>
        <v>0.09516653392</v>
      </c>
      <c r="F12021" s="8"/>
    </row>
    <row r="12022">
      <c r="A12022" s="10">
        <v>44868.833333333336</v>
      </c>
      <c r="B12022" s="11">
        <v>214.98</v>
      </c>
      <c r="C12022" s="11">
        <v>203.43048</v>
      </c>
      <c r="D12022" s="11">
        <v>0.0567737931896931</v>
      </c>
      <c r="E12022" s="8">
        <f t="shared" si="1"/>
        <v>0.07907393084</v>
      </c>
      <c r="F12022" s="8"/>
    </row>
    <row r="12023">
      <c r="A12023" s="10">
        <v>44868.875</v>
      </c>
      <c r="B12023" s="11">
        <v>216.5</v>
      </c>
      <c r="C12023" s="11">
        <v>205.11118</v>
      </c>
      <c r="D12023" s="11">
        <v>0.0555251059449807</v>
      </c>
      <c r="E12023" s="8">
        <f t="shared" si="1"/>
        <v>0.06336271217</v>
      </c>
      <c r="F12023" s="8"/>
    </row>
    <row r="12024">
      <c r="A12024" s="10">
        <v>44868.916666666664</v>
      </c>
      <c r="B12024" s="11">
        <v>216.95</v>
      </c>
      <c r="C12024" s="11">
        <v>209.46991</v>
      </c>
      <c r="D12024" s="11">
        <v>0.0357096157629513</v>
      </c>
      <c r="E12024" s="8">
        <f t="shared" si="1"/>
        <v>0.04743562608</v>
      </c>
      <c r="F12024" s="8"/>
    </row>
    <row r="12025">
      <c r="A12025" s="10">
        <v>44868.958333333336</v>
      </c>
      <c r="B12025" s="11">
        <v>221.58</v>
      </c>
      <c r="C12025" s="11">
        <v>216.85143</v>
      </c>
      <c r="D12025" s="11">
        <v>0.0218055744432952</v>
      </c>
      <c r="E12025" s="8">
        <f t="shared" si="1"/>
        <v>0.03344727127</v>
      </c>
      <c r="F12025" s="8"/>
    </row>
    <row r="12026">
      <c r="A12026" s="10">
        <v>44869.0</v>
      </c>
      <c r="B12026" s="11">
        <v>228.14</v>
      </c>
      <c r="C12026" s="11">
        <v>238.61322</v>
      </c>
      <c r="D12026" s="11">
        <v>0.043892035822659</v>
      </c>
      <c r="E12026" s="8">
        <f t="shared" si="1"/>
        <v>0.03379299843</v>
      </c>
      <c r="F12026" s="8"/>
    </row>
    <row r="12027">
      <c r="A12027" s="10">
        <v>44869.041666666664</v>
      </c>
      <c r="B12027" s="11">
        <v>231.16</v>
      </c>
      <c r="C12027" s="11">
        <v>236.10418</v>
      </c>
      <c r="D12027" s="11">
        <v>0.0209406711901501</v>
      </c>
      <c r="E12027" s="8">
        <f t="shared" si="1"/>
        <v>0.03308339515</v>
      </c>
      <c r="F12027" s="8"/>
    </row>
    <row r="12028">
      <c r="A12028" s="10">
        <v>44869.083333333336</v>
      </c>
      <c r="B12028" s="11">
        <v>231.22</v>
      </c>
      <c r="C12028" s="11">
        <v>230.10475</v>
      </c>
      <c r="D12028" s="11">
        <v>0.0048467056851282</v>
      </c>
      <c r="E12028" s="8">
        <f t="shared" si="1"/>
        <v>0.03091267926</v>
      </c>
      <c r="F12028" s="8"/>
    </row>
    <row r="12029">
      <c r="A12029" s="10">
        <v>44869.125</v>
      </c>
      <c r="B12029" s="11">
        <v>228.92</v>
      </c>
      <c r="C12029" s="11">
        <v>221.38593</v>
      </c>
      <c r="D12029" s="11">
        <v>0.0340313858247449</v>
      </c>
      <c r="E12029" s="8">
        <f t="shared" si="1"/>
        <v>0.03119246828</v>
      </c>
      <c r="F12029" s="8"/>
    </row>
    <row r="12030">
      <c r="A12030" s="10">
        <v>44869.166666666664</v>
      </c>
      <c r="B12030" s="11">
        <v>214.27</v>
      </c>
      <c r="C12030" s="11">
        <v>211.6525</v>
      </c>
      <c r="D12030" s="11">
        <v>0.0123669694428367</v>
      </c>
      <c r="E12030" s="8">
        <f t="shared" si="1"/>
        <v>0.03088043961</v>
      </c>
      <c r="F12030" s="8"/>
    </row>
    <row r="12031">
      <c r="A12031" s="10">
        <v>44869.208333333336</v>
      </c>
      <c r="B12031" s="11">
        <v>202.5</v>
      </c>
      <c r="C12031" s="11">
        <v>202.75864</v>
      </c>
      <c r="D12031" s="11">
        <v>0.00127560532069071</v>
      </c>
      <c r="E12031" s="8">
        <f t="shared" si="1"/>
        <v>0.03044587364</v>
      </c>
      <c r="F12031" s="8"/>
    </row>
    <row r="12032">
      <c r="A12032" s="10">
        <v>44869.25</v>
      </c>
      <c r="B12032" s="11">
        <v>192.64</v>
      </c>
      <c r="C12032" s="11">
        <v>196.23026</v>
      </c>
      <c r="D12032" s="11">
        <v>0.0182961588085344</v>
      </c>
      <c r="E12032" s="8">
        <f t="shared" si="1"/>
        <v>0.02960269181</v>
      </c>
      <c r="F12032" s="8"/>
    </row>
    <row r="12033">
      <c r="A12033" s="10">
        <v>44869.291666666664</v>
      </c>
      <c r="B12033" s="11">
        <v>176.08</v>
      </c>
      <c r="C12033" s="11">
        <v>191.84093</v>
      </c>
      <c r="D12033" s="11">
        <v>0.0821562426745949</v>
      </c>
      <c r="E12033" s="8">
        <f t="shared" si="1"/>
        <v>0.03164553007</v>
      </c>
      <c r="F12033" s="8"/>
    </row>
    <row r="12034">
      <c r="A12034" s="10">
        <v>44869.333333333336</v>
      </c>
      <c r="B12034" s="11">
        <v>168.47</v>
      </c>
      <c r="C12034" s="11">
        <v>189.59007</v>
      </c>
      <c r="D12034" s="11">
        <v>0.111398608587464</v>
      </c>
      <c r="E12034" s="8">
        <f t="shared" si="1"/>
        <v>0.03491518056</v>
      </c>
      <c r="F12034" s="8"/>
    </row>
    <row r="12035">
      <c r="A12035" s="10">
        <v>44869.375</v>
      </c>
      <c r="B12035" s="11">
        <v>165.63</v>
      </c>
      <c r="C12035" s="11">
        <v>189.75259</v>
      </c>
      <c r="D12035" s="11">
        <v>0.127126538826163</v>
      </c>
      <c r="E12035" s="8">
        <f t="shared" si="1"/>
        <v>0.0394398656</v>
      </c>
      <c r="F12035" s="8"/>
    </row>
    <row r="12036">
      <c r="A12036" s="10">
        <v>44869.416666666664</v>
      </c>
      <c r="B12036" s="11">
        <v>167.19</v>
      </c>
      <c r="C12036" s="11">
        <v>192.10165</v>
      </c>
      <c r="D12036" s="11">
        <v>0.129679521232639</v>
      </c>
      <c r="E12036" s="8">
        <f t="shared" si="1"/>
        <v>0.044822664</v>
      </c>
      <c r="F12036" s="8"/>
    </row>
    <row r="12037">
      <c r="A12037" s="10">
        <v>44869.458333333336</v>
      </c>
      <c r="B12037" s="11">
        <v>180.56</v>
      </c>
      <c r="C12037" s="11">
        <v>197.12013</v>
      </c>
      <c r="D12037" s="11">
        <v>0.0840103443519441</v>
      </c>
      <c r="E12037" s="8">
        <f t="shared" si="1"/>
        <v>0.04786032563</v>
      </c>
      <c r="F12037" s="8"/>
    </row>
    <row r="12038">
      <c r="A12038" s="10">
        <v>44869.5</v>
      </c>
      <c r="B12038" s="11">
        <v>211.33</v>
      </c>
      <c r="C12038" s="11">
        <v>203.67113</v>
      </c>
      <c r="D12038" s="11">
        <v>0.0376041022603449</v>
      </c>
      <c r="E12038" s="8">
        <f t="shared" si="1"/>
        <v>0.04860342296</v>
      </c>
      <c r="F12038" s="8"/>
    </row>
    <row r="12039">
      <c r="A12039" s="10">
        <v>44869.541666666664</v>
      </c>
      <c r="B12039" s="11">
        <v>228.88</v>
      </c>
      <c r="C12039" s="11">
        <v>209.96102</v>
      </c>
      <c r="D12039" s="11">
        <v>0.090107106547682</v>
      </c>
      <c r="E12039" s="8">
        <f t="shared" si="1"/>
        <v>0.05080655675</v>
      </c>
      <c r="F12039" s="8"/>
    </row>
    <row r="12040">
      <c r="A12040" s="10">
        <v>44869.583333333336</v>
      </c>
      <c r="B12040" s="11">
        <v>224.42</v>
      </c>
      <c r="C12040" s="11">
        <v>214.65949</v>
      </c>
      <c r="D12040" s="11">
        <v>0.0454697344151892</v>
      </c>
      <c r="E12040" s="8">
        <f t="shared" si="1"/>
        <v>0.05183841225</v>
      </c>
      <c r="F12040" s="8"/>
    </row>
    <row r="12041">
      <c r="A12041" s="10">
        <v>44869.625</v>
      </c>
      <c r="B12041" s="11">
        <v>202.83</v>
      </c>
      <c r="C12041" s="11">
        <v>219.43425</v>
      </c>
      <c r="D12041" s="11">
        <v>0.075668451939476</v>
      </c>
      <c r="E12041" s="8">
        <f t="shared" si="1"/>
        <v>0.0541924274</v>
      </c>
      <c r="F12041" s="8"/>
    </row>
    <row r="12042">
      <c r="A12042" s="10">
        <v>44869.666666666664</v>
      </c>
      <c r="B12042" s="11">
        <v>202.91</v>
      </c>
      <c r="C12042" s="11">
        <v>222.82668</v>
      </c>
      <c r="D12042" s="11">
        <v>0.0893819357717846</v>
      </c>
      <c r="E12042" s="8">
        <f t="shared" si="1"/>
        <v>0.05503052604</v>
      </c>
      <c r="F12042" s="8"/>
    </row>
    <row r="12043">
      <c r="A12043" s="10">
        <v>44869.708333333336</v>
      </c>
      <c r="B12043" s="11">
        <v>213.25</v>
      </c>
      <c r="C12043" s="11">
        <v>226.2117</v>
      </c>
      <c r="D12043" s="11">
        <v>0.0572989814408362</v>
      </c>
      <c r="E12043" s="8">
        <f t="shared" si="1"/>
        <v>0.05601793096</v>
      </c>
      <c r="F12043" s="8"/>
    </row>
    <row r="12044">
      <c r="A12044" s="10">
        <v>44869.75</v>
      </c>
      <c r="B12044" s="11">
        <v>215.4</v>
      </c>
      <c r="C12044" s="11">
        <v>230.11914</v>
      </c>
      <c r="D12044" s="11">
        <v>0.063963127969277</v>
      </c>
      <c r="E12044" s="8">
        <f t="shared" si="1"/>
        <v>0.05667443737</v>
      </c>
      <c r="F12044" s="8"/>
    </row>
    <row r="12045">
      <c r="A12045" s="10">
        <v>44869.791666666664</v>
      </c>
      <c r="B12045" s="11">
        <v>216.75</v>
      </c>
      <c r="C12045" s="11">
        <v>234.32393</v>
      </c>
      <c r="D12045" s="11">
        <v>0.0749984433941509</v>
      </c>
      <c r="E12045" s="8">
        <f t="shared" si="1"/>
        <v>0.05726361504</v>
      </c>
      <c r="F12045" s="8"/>
    </row>
    <row r="12046">
      <c r="A12046" s="10">
        <v>44869.833333333336</v>
      </c>
      <c r="B12046" s="11">
        <v>222.21</v>
      </c>
      <c r="C12046" s="11">
        <v>238.74608</v>
      </c>
      <c r="D12046" s="11">
        <v>0.0692622052684592</v>
      </c>
      <c r="E12046" s="8">
        <f t="shared" si="1"/>
        <v>0.05778396554</v>
      </c>
      <c r="F12046" s="8"/>
    </row>
    <row r="12047">
      <c r="A12047" s="10">
        <v>44869.875</v>
      </c>
      <c r="B12047" s="11">
        <v>226.01</v>
      </c>
      <c r="C12047" s="11">
        <v>243.30608</v>
      </c>
      <c r="D12047" s="11">
        <v>0.0710877426490945</v>
      </c>
      <c r="E12047" s="8">
        <f t="shared" si="1"/>
        <v>0.05843240873</v>
      </c>
      <c r="F12047" s="8"/>
    </row>
    <row r="12048">
      <c r="A12048" s="10">
        <v>44869.916666666664</v>
      </c>
      <c r="B12048" s="11">
        <v>232.7</v>
      </c>
      <c r="C12048" s="11">
        <v>246.69828</v>
      </c>
      <c r="D12048" s="11">
        <v>0.0567425115408182</v>
      </c>
      <c r="E12048" s="8">
        <f t="shared" si="1"/>
        <v>0.05930877939</v>
      </c>
      <c r="F12048" s="8"/>
    </row>
    <row r="12049">
      <c r="A12049" s="10">
        <v>44869.958333333336</v>
      </c>
      <c r="B12049" s="11">
        <v>237.33</v>
      </c>
      <c r="C12049" s="11">
        <v>249.35577</v>
      </c>
      <c r="D12049" s="11">
        <v>0.0482273580434894</v>
      </c>
      <c r="E12049" s="8">
        <f t="shared" si="1"/>
        <v>0.06040968704</v>
      </c>
      <c r="F12049" s="8"/>
    </row>
    <row r="12050">
      <c r="A12050" s="10">
        <v>44870.0</v>
      </c>
      <c r="B12050" s="11">
        <v>252.75</v>
      </c>
      <c r="C12050" s="11">
        <v>281.34251</v>
      </c>
      <c r="D12050" s="11">
        <v>0.101628829571471</v>
      </c>
      <c r="E12050" s="8">
        <f t="shared" si="1"/>
        <v>0.06281538678</v>
      </c>
      <c r="F12050" s="8"/>
    </row>
    <row r="12051">
      <c r="A12051" s="10">
        <v>44870.041666666664</v>
      </c>
      <c r="B12051" s="11">
        <v>280.31</v>
      </c>
      <c r="C12051" s="11">
        <v>294.64196</v>
      </c>
      <c r="D12051" s="11">
        <v>0.0486419517437366</v>
      </c>
      <c r="E12051" s="8">
        <f t="shared" si="1"/>
        <v>0.0639696068</v>
      </c>
      <c r="F12051" s="8"/>
    </row>
    <row r="12052">
      <c r="A12052" s="10">
        <v>44870.083333333336</v>
      </c>
      <c r="B12052" s="11">
        <v>285.18</v>
      </c>
      <c r="C12052" s="11">
        <v>306.8969</v>
      </c>
      <c r="D12052" s="11">
        <v>0.0707628522803586</v>
      </c>
      <c r="E12052" s="8">
        <f t="shared" si="1"/>
        <v>0.06671611291</v>
      </c>
      <c r="F12052" s="8"/>
    </row>
    <row r="12053">
      <c r="A12053" s="10">
        <v>44870.125</v>
      </c>
      <c r="B12053" s="11">
        <v>279.28</v>
      </c>
      <c r="C12053" s="11">
        <v>315.65888</v>
      </c>
      <c r="D12053" s="11">
        <v>0.115247446864159</v>
      </c>
      <c r="E12053" s="8">
        <f t="shared" si="1"/>
        <v>0.07010011546</v>
      </c>
      <c r="F12053" s="8"/>
    </row>
    <row r="12054">
      <c r="A12054" s="10">
        <v>44870.166666666664</v>
      </c>
      <c r="B12054" s="11">
        <v>278.89</v>
      </c>
      <c r="C12054" s="11">
        <v>322.96202</v>
      </c>
      <c r="D12054" s="11">
        <v>0.136461928247785</v>
      </c>
      <c r="E12054" s="8">
        <f t="shared" si="1"/>
        <v>0.07527073874</v>
      </c>
      <c r="F12054" s="8"/>
    </row>
    <row r="12055">
      <c r="A12055" s="10">
        <v>44870.208333333336</v>
      </c>
      <c r="B12055" s="11">
        <v>298.19</v>
      </c>
      <c r="C12055" s="11">
        <v>329.31308</v>
      </c>
      <c r="D12055" s="11">
        <v>0.0945090914700382</v>
      </c>
      <c r="E12055" s="8">
        <f t="shared" si="1"/>
        <v>0.07915546733</v>
      </c>
      <c r="F12055" s="8"/>
    </row>
    <row r="12056">
      <c r="A12056" s="10">
        <v>44870.25</v>
      </c>
      <c r="B12056" s="11">
        <v>300.56</v>
      </c>
      <c r="C12056" s="11">
        <v>333.30695</v>
      </c>
      <c r="D12056" s="11">
        <v>0.0982486263787777</v>
      </c>
      <c r="E12056" s="8">
        <f t="shared" si="1"/>
        <v>0.08248682014</v>
      </c>
      <c r="F12056" s="8"/>
    </row>
    <row r="12057">
      <c r="A12057" s="10">
        <v>44870.291666666664</v>
      </c>
      <c r="B12057" s="11">
        <v>282.58</v>
      </c>
      <c r="C12057" s="11">
        <v>333.98106</v>
      </c>
      <c r="D12057" s="11">
        <v>0.153904116598707</v>
      </c>
      <c r="E12057" s="8">
        <f t="shared" si="1"/>
        <v>0.08547631489</v>
      </c>
      <c r="F12057" s="8"/>
    </row>
    <row r="12058">
      <c r="A12058" s="10">
        <v>44870.333333333336</v>
      </c>
      <c r="B12058" s="11">
        <v>269.88</v>
      </c>
      <c r="C12058" s="11">
        <v>332.30071</v>
      </c>
      <c r="D12058" s="11">
        <v>0.187844046436133</v>
      </c>
      <c r="E12058" s="8">
        <f t="shared" si="1"/>
        <v>0.08866154147</v>
      </c>
      <c r="F12058" s="8"/>
    </row>
    <row r="12059">
      <c r="A12059" s="10">
        <v>44870.375</v>
      </c>
      <c r="B12059" s="11">
        <v>282.58</v>
      </c>
      <c r="C12059" s="11">
        <v>331.10318</v>
      </c>
      <c r="D12059" s="11">
        <v>0.146550027094273</v>
      </c>
      <c r="E12059" s="8">
        <f t="shared" si="1"/>
        <v>0.08947085348</v>
      </c>
      <c r="F12059" s="8"/>
    </row>
    <row r="12060">
      <c r="A12060" s="10">
        <v>44870.416666666664</v>
      </c>
      <c r="B12060" s="11">
        <v>308.73</v>
      </c>
      <c r="C12060" s="11">
        <v>332.0869</v>
      </c>
      <c r="D12060" s="11">
        <v>0.0703336987999225</v>
      </c>
      <c r="E12060" s="8">
        <f t="shared" si="1"/>
        <v>0.08699811088</v>
      </c>
      <c r="F12060" s="8"/>
    </row>
    <row r="12061">
      <c r="A12061" s="10">
        <v>44870.458333333336</v>
      </c>
      <c r="B12061" s="11">
        <v>311.15</v>
      </c>
      <c r="C12061" s="11">
        <v>335.80803</v>
      </c>
      <c r="D12061" s="11">
        <v>0.0734289468896857</v>
      </c>
      <c r="E12061" s="8">
        <f t="shared" si="1"/>
        <v>0.08655721932</v>
      </c>
      <c r="F12061" s="8"/>
    </row>
    <row r="12062">
      <c r="A12062" s="10">
        <v>44870.5</v>
      </c>
      <c r="B12062" s="11">
        <v>322.44</v>
      </c>
      <c r="C12062" s="11">
        <v>340.03025</v>
      </c>
      <c r="D12062" s="11">
        <v>0.0517314268362889</v>
      </c>
      <c r="E12062" s="8">
        <f t="shared" si="1"/>
        <v>0.08714585784</v>
      </c>
      <c r="F12062" s="8"/>
    </row>
    <row r="12063">
      <c r="A12063" s="10">
        <v>44870.541666666664</v>
      </c>
      <c r="B12063" s="11">
        <v>326.52</v>
      </c>
      <c r="C12063" s="11">
        <v>343.11383</v>
      </c>
      <c r="D12063" s="11">
        <v>0.0483624632676567</v>
      </c>
      <c r="E12063" s="8">
        <f t="shared" si="1"/>
        <v>0.0854064977</v>
      </c>
      <c r="F12063" s="8"/>
    </row>
    <row r="12064">
      <c r="A12064" s="10">
        <v>44870.583333333336</v>
      </c>
      <c r="B12064" s="11">
        <v>318.07</v>
      </c>
      <c r="C12064" s="11">
        <v>343.44476</v>
      </c>
      <c r="D12064" s="11">
        <v>0.0738830896706649</v>
      </c>
      <c r="E12064" s="8">
        <f t="shared" si="1"/>
        <v>0.08659038751</v>
      </c>
      <c r="F12064" s="8"/>
    </row>
    <row r="12065">
      <c r="A12065" s="10">
        <v>44870.625</v>
      </c>
      <c r="B12065" s="11">
        <v>255.52</v>
      </c>
      <c r="C12065" s="11">
        <v>342.92724</v>
      </c>
      <c r="D12065" s="11">
        <v>0.254885671957701</v>
      </c>
      <c r="E12065" s="8">
        <f t="shared" si="1"/>
        <v>0.09405777167</v>
      </c>
      <c r="F12065" s="8"/>
    </row>
    <row r="12066">
      <c r="A12066" s="10">
        <v>44870.666666666664</v>
      </c>
      <c r="B12066" s="11">
        <v>239.58</v>
      </c>
      <c r="C12066" s="11">
        <v>341.36819</v>
      </c>
      <c r="D12066" s="11">
        <v>0.298177138297508</v>
      </c>
      <c r="E12066" s="8">
        <f t="shared" si="1"/>
        <v>0.1027575718</v>
      </c>
      <c r="F12066" s="8"/>
    </row>
    <row r="12067">
      <c r="A12067" s="10">
        <v>44870.708333333336</v>
      </c>
      <c r="B12067" s="11">
        <v>210.38</v>
      </c>
      <c r="C12067" s="11">
        <v>338.88286</v>
      </c>
      <c r="D12067" s="11">
        <v>0.379195513163457</v>
      </c>
      <c r="E12067" s="8">
        <f t="shared" si="1"/>
        <v>0.1161699273</v>
      </c>
      <c r="F12067" s="8"/>
    </row>
    <row r="12068">
      <c r="A12068" s="10">
        <v>44870.75</v>
      </c>
      <c r="B12068" s="11">
        <v>191.02</v>
      </c>
      <c r="C12068" s="11">
        <v>334.95024</v>
      </c>
      <c r="D12068" s="11">
        <v>0.429706334887235</v>
      </c>
      <c r="E12068" s="8">
        <f t="shared" si="1"/>
        <v>0.1314092276</v>
      </c>
      <c r="F12068" s="8"/>
    </row>
    <row r="12069">
      <c r="A12069" s="10">
        <v>44870.791666666664</v>
      </c>
      <c r="B12069" s="11">
        <v>181.62</v>
      </c>
      <c r="C12069" s="11">
        <v>331.32112</v>
      </c>
      <c r="D12069" s="11">
        <v>0.451830900487116</v>
      </c>
      <c r="E12069" s="8">
        <f t="shared" si="1"/>
        <v>0.1471105799</v>
      </c>
      <c r="F12069" s="8"/>
    </row>
    <row r="12070">
      <c r="A12070" s="10">
        <v>44870.833333333336</v>
      </c>
      <c r="B12070" s="11">
        <v>186.72</v>
      </c>
      <c r="C12070" s="11">
        <v>327.44115</v>
      </c>
      <c r="D12070" s="11">
        <v>0.429760126361637</v>
      </c>
      <c r="E12070" s="8">
        <f t="shared" si="1"/>
        <v>0.1621313266</v>
      </c>
      <c r="F12070" s="8"/>
    </row>
    <row r="12071">
      <c r="A12071" s="10">
        <v>44870.875</v>
      </c>
      <c r="B12071" s="11">
        <v>192.61</v>
      </c>
      <c r="C12071" s="11">
        <v>324.88927</v>
      </c>
      <c r="D12071" s="11">
        <v>0.407151858231575</v>
      </c>
      <c r="E12071" s="8">
        <f t="shared" si="1"/>
        <v>0.1761339981</v>
      </c>
      <c r="F12071" s="8"/>
    </row>
    <row r="12072">
      <c r="A12072" s="10">
        <v>44870.916666666664</v>
      </c>
      <c r="B12072" s="11">
        <v>199.92</v>
      </c>
      <c r="C12072" s="11">
        <v>325.26402</v>
      </c>
      <c r="D12072" s="11">
        <v>0.38536085239308</v>
      </c>
      <c r="E12072" s="8">
        <f t="shared" si="1"/>
        <v>0.189826429</v>
      </c>
      <c r="F12072" s="8"/>
    </row>
    <row r="12073">
      <c r="A12073" s="10">
        <v>44870.958333333336</v>
      </c>
      <c r="B12073" s="11">
        <v>222.49</v>
      </c>
      <c r="C12073" s="11">
        <v>328.14556</v>
      </c>
      <c r="D12073" s="11">
        <v>0.321977722325421</v>
      </c>
      <c r="E12073" s="8">
        <f t="shared" si="1"/>
        <v>0.2012326942</v>
      </c>
      <c r="F12073" s="8"/>
    </row>
    <row r="12074">
      <c r="A12074" s="10">
        <v>44871.0</v>
      </c>
      <c r="B12074" s="11">
        <v>244.76</v>
      </c>
      <c r="C12074" s="11">
        <v>338.82957</v>
      </c>
      <c r="D12074" s="11">
        <v>0.277630934041559</v>
      </c>
      <c r="E12074" s="8">
        <f t="shared" si="1"/>
        <v>0.2085661152</v>
      </c>
      <c r="F12074" s="8"/>
    </row>
    <row r="12075">
      <c r="A12075" s="10">
        <v>44871.041666666664</v>
      </c>
      <c r="B12075" s="11">
        <v>220.79</v>
      </c>
      <c r="C12075" s="11">
        <v>337.10691</v>
      </c>
      <c r="D12075" s="11">
        <v>0.345044573544932</v>
      </c>
      <c r="E12075" s="8">
        <f t="shared" si="1"/>
        <v>0.2209162244</v>
      </c>
      <c r="F12075" s="8"/>
    </row>
    <row r="12076">
      <c r="A12076" s="10">
        <v>44871.083333333336</v>
      </c>
      <c r="B12076" s="11">
        <v>205.24</v>
      </c>
      <c r="C12076" s="11">
        <v>328.05859</v>
      </c>
      <c r="D12076" s="11">
        <v>0.374380045954596</v>
      </c>
      <c r="E12076" s="8">
        <f t="shared" si="1"/>
        <v>0.2335669408</v>
      </c>
      <c r="F12076" s="8"/>
    </row>
    <row r="12077">
      <c r="A12077" s="10">
        <v>44871.125</v>
      </c>
      <c r="B12077" s="11">
        <v>206.97</v>
      </c>
      <c r="C12077" s="11">
        <v>312.77748</v>
      </c>
      <c r="D12077" s="11">
        <v>0.338283561847227</v>
      </c>
      <c r="E12077" s="8">
        <f t="shared" si="1"/>
        <v>0.2428601123</v>
      </c>
      <c r="F12077" s="8"/>
    </row>
    <row r="12078">
      <c r="A12078" s="10">
        <v>44871.166666666664</v>
      </c>
      <c r="B12078" s="11">
        <v>202.44</v>
      </c>
      <c r="C12078" s="11">
        <v>295.23639</v>
      </c>
      <c r="D12078" s="11">
        <v>0.314312168632057</v>
      </c>
      <c r="E12078" s="8">
        <f t="shared" si="1"/>
        <v>0.250270539</v>
      </c>
      <c r="F12078" s="8"/>
    </row>
    <row r="12079">
      <c r="A12079" s="10">
        <v>44871.208333333336</v>
      </c>
      <c r="B12079" s="11">
        <v>196.74</v>
      </c>
      <c r="C12079" s="11">
        <v>279.32486</v>
      </c>
      <c r="D12079" s="11">
        <v>0.295658825354821</v>
      </c>
      <c r="E12079" s="8">
        <f t="shared" si="1"/>
        <v>0.2586517779</v>
      </c>
      <c r="F12079" s="8"/>
    </row>
    <row r="12080">
      <c r="A12080" s="10">
        <v>44871.25</v>
      </c>
      <c r="B12080" s="11">
        <v>189.31</v>
      </c>
      <c r="C12080" s="11">
        <v>267.48137</v>
      </c>
      <c r="D12080" s="11">
        <v>0.292249774255306</v>
      </c>
      <c r="E12080" s="8">
        <f t="shared" si="1"/>
        <v>0.2667351591</v>
      </c>
      <c r="F12080" s="8"/>
    </row>
    <row r="12081">
      <c r="A12081" s="10">
        <v>44871.291666666664</v>
      </c>
      <c r="B12081" s="11">
        <v>183.13</v>
      </c>
      <c r="C12081" s="11">
        <v>259.34155</v>
      </c>
      <c r="D12081" s="11">
        <v>0.293865560686284</v>
      </c>
      <c r="E12081" s="8">
        <f t="shared" si="1"/>
        <v>0.2725668859</v>
      </c>
      <c r="F12081" s="8"/>
    </row>
    <row r="12082">
      <c r="A12082" s="10">
        <v>44871.333333333336</v>
      </c>
      <c r="B12082" s="11">
        <v>179.03</v>
      </c>
      <c r="C12082" s="11">
        <v>255.20258</v>
      </c>
      <c r="D12082" s="11">
        <v>0.298478879014467</v>
      </c>
      <c r="E12082" s="8">
        <f t="shared" si="1"/>
        <v>0.2771766706</v>
      </c>
      <c r="F12082" s="8"/>
    </row>
    <row r="12083">
      <c r="A12083" s="10">
        <v>44871.375</v>
      </c>
      <c r="B12083" s="11">
        <v>178.71</v>
      </c>
      <c r="C12083" s="11">
        <v>255.78486</v>
      </c>
      <c r="D12083" s="11">
        <v>0.301326904180333</v>
      </c>
      <c r="E12083" s="8">
        <f t="shared" si="1"/>
        <v>0.2836257071</v>
      </c>
      <c r="F12083" s="8"/>
    </row>
    <row r="12084">
      <c r="A12084" s="10">
        <v>44871.416666666664</v>
      </c>
      <c r="B12084" s="11">
        <v>181.57</v>
      </c>
      <c r="C12084" s="11">
        <v>260.9861</v>
      </c>
      <c r="D12084" s="11">
        <v>0.304292450824009</v>
      </c>
      <c r="E12084" s="8">
        <f t="shared" si="1"/>
        <v>0.2933739885</v>
      </c>
      <c r="F12084" s="8"/>
    </row>
    <row r="12085">
      <c r="A12085" s="10">
        <v>44871.458333333336</v>
      </c>
      <c r="B12085" s="11">
        <v>184.53</v>
      </c>
      <c r="C12085" s="11">
        <v>270.18659</v>
      </c>
      <c r="D12085" s="11">
        <v>0.317027540115888</v>
      </c>
      <c r="E12085" s="8">
        <f t="shared" si="1"/>
        <v>0.3035239298</v>
      </c>
      <c r="F12085" s="8"/>
    </row>
    <row r="12086">
      <c r="A12086" s="10">
        <v>44871.5</v>
      </c>
      <c r="B12086" s="11">
        <v>189.86</v>
      </c>
      <c r="C12086" s="11">
        <v>280.0304</v>
      </c>
      <c r="D12086" s="11">
        <v>0.322002182620172</v>
      </c>
      <c r="E12086" s="8">
        <f t="shared" si="1"/>
        <v>0.3147852113</v>
      </c>
      <c r="F12086" s="8"/>
    </row>
    <row r="12087">
      <c r="A12087" s="10">
        <v>44871.541666666664</v>
      </c>
      <c r="B12087" s="11">
        <v>196.52</v>
      </c>
      <c r="C12087" s="11">
        <v>286.54873</v>
      </c>
      <c r="D12087" s="11">
        <v>0.314182966366662</v>
      </c>
      <c r="E12087" s="8">
        <f t="shared" si="1"/>
        <v>0.3258610656</v>
      </c>
      <c r="F12087" s="8"/>
    </row>
    <row r="12088">
      <c r="A12088" s="10">
        <v>44871.583333333336</v>
      </c>
      <c r="B12088" s="11">
        <v>201.06</v>
      </c>
      <c r="C12088" s="11">
        <v>288.11794</v>
      </c>
      <c r="D12088" s="11">
        <v>0.302160774854908</v>
      </c>
      <c r="E12088" s="8">
        <f t="shared" si="1"/>
        <v>0.3353726358</v>
      </c>
      <c r="F12088" s="8"/>
    </row>
    <row r="12089">
      <c r="A12089" s="10">
        <v>44871.625</v>
      </c>
      <c r="B12089" s="11">
        <v>204.98</v>
      </c>
      <c r="C12089" s="11">
        <v>287.75017</v>
      </c>
      <c r="D12089" s="11">
        <v>0.287645946481977</v>
      </c>
      <c r="E12089" s="8">
        <f t="shared" si="1"/>
        <v>0.3367376473</v>
      </c>
      <c r="F12089" s="8"/>
    </row>
    <row r="12090">
      <c r="A12090" s="10">
        <v>44871.666666666664</v>
      </c>
      <c r="B12090" s="11">
        <v>221.94</v>
      </c>
      <c r="C12090" s="11">
        <v>286.36887</v>
      </c>
      <c r="D12090" s="11">
        <v>0.224985592882354</v>
      </c>
      <c r="E12090" s="8">
        <f t="shared" si="1"/>
        <v>0.3336879996</v>
      </c>
      <c r="F12090" s="8"/>
    </row>
    <row r="12091">
      <c r="A12091" s="10">
        <v>44871.708333333336</v>
      </c>
      <c r="B12091" s="11">
        <v>234.51</v>
      </c>
      <c r="C12091" s="11">
        <v>286.47244</v>
      </c>
      <c r="D12091" s="11">
        <v>0.181387221751593</v>
      </c>
      <c r="E12091" s="8">
        <f t="shared" si="1"/>
        <v>0.3254459874</v>
      </c>
      <c r="F12091" s="8"/>
    </row>
    <row r="12092">
      <c r="A12092" s="10">
        <v>44871.75</v>
      </c>
      <c r="B12092" s="11">
        <v>257.36</v>
      </c>
      <c r="C12092" s="11">
        <v>287.58361</v>
      </c>
      <c r="D12092" s="11">
        <v>0.105095036535635</v>
      </c>
      <c r="E12092" s="8">
        <f t="shared" si="1"/>
        <v>0.3119205167</v>
      </c>
      <c r="F12092" s="8"/>
    </row>
    <row r="12093">
      <c r="A12093" s="10">
        <v>44871.791666666664</v>
      </c>
      <c r="B12093" s="11">
        <v>282.46</v>
      </c>
      <c r="C12093" s="11">
        <v>288.43562</v>
      </c>
      <c r="D12093" s="11">
        <v>0.0207173441338486</v>
      </c>
      <c r="E12093" s="8">
        <f t="shared" si="1"/>
        <v>0.2939574518</v>
      </c>
      <c r="F12093" s="8"/>
    </row>
    <row r="12094">
      <c r="A12094" s="10">
        <v>44871.833333333336</v>
      </c>
      <c r="B12094" s="11">
        <v>292.3</v>
      </c>
      <c r="C12094" s="11">
        <v>289.41031</v>
      </c>
      <c r="D12094" s="11">
        <v>0.00998475140709406</v>
      </c>
      <c r="E12094" s="8">
        <f t="shared" si="1"/>
        <v>0.2764668112</v>
      </c>
      <c r="F12094" s="8"/>
    </row>
    <row r="12095">
      <c r="A12095" s="10">
        <v>44871.875</v>
      </c>
      <c r="B12095" s="11">
        <v>297.21</v>
      </c>
      <c r="C12095" s="11">
        <v>292.59047</v>
      </c>
      <c r="D12095" s="11">
        <v>0.0157883816243228</v>
      </c>
      <c r="E12095" s="8">
        <f t="shared" si="1"/>
        <v>0.2601599997</v>
      </c>
      <c r="F12095" s="8"/>
    </row>
    <row r="12096">
      <c r="A12096" s="10">
        <v>44871.916666666664</v>
      </c>
      <c r="B12096" s="11">
        <v>306.44</v>
      </c>
      <c r="C12096" s="11">
        <v>298.86998</v>
      </c>
      <c r="D12096" s="11">
        <v>0.0253288068610972</v>
      </c>
      <c r="E12096" s="8">
        <f t="shared" si="1"/>
        <v>0.2451586644</v>
      </c>
      <c r="F12096" s="8"/>
    </row>
    <row r="12097">
      <c r="A12097" s="10">
        <v>44871.958333333336</v>
      </c>
      <c r="B12097" s="11">
        <v>336.24</v>
      </c>
      <c r="C12097" s="11">
        <v>307.28851</v>
      </c>
      <c r="D12097" s="11">
        <v>0.0942159861427947</v>
      </c>
      <c r="E12097" s="8">
        <f t="shared" si="1"/>
        <v>0.2356685921</v>
      </c>
      <c r="F12097" s="8"/>
    </row>
    <row r="12098">
      <c r="A12098" s="10">
        <v>44869.0</v>
      </c>
      <c r="B12098" s="11">
        <v>228.14</v>
      </c>
      <c r="C12098" s="11">
        <v>242.02077</v>
      </c>
      <c r="D12098" s="11">
        <v>0.0573536312606559</v>
      </c>
      <c r="E12098" s="8">
        <f t="shared" si="1"/>
        <v>0.2264903711</v>
      </c>
      <c r="F12098" s="8"/>
    </row>
    <row r="12099">
      <c r="A12099" s="10">
        <v>44869.041666666664</v>
      </c>
      <c r="B12099" s="11">
        <v>231.16</v>
      </c>
      <c r="C12099" s="11">
        <v>239.27153</v>
      </c>
      <c r="D12099" s="11">
        <v>0.0339009409101033</v>
      </c>
      <c r="E12099" s="8">
        <f t="shared" si="1"/>
        <v>0.2135260531</v>
      </c>
      <c r="F12099" s="8"/>
    </row>
    <row r="12100">
      <c r="A12100" s="10">
        <v>44869.083333333336</v>
      </c>
      <c r="B12100" s="11">
        <v>231.22</v>
      </c>
      <c r="C12100" s="11">
        <v>232.8557</v>
      </c>
      <c r="D12100" s="11">
        <v>0.00702452205378701</v>
      </c>
      <c r="E12100" s="8">
        <f t="shared" si="1"/>
        <v>0.1982195729</v>
      </c>
      <c r="F12100" s="8"/>
    </row>
    <row r="12101">
      <c r="A12101" s="10">
        <v>44869.125</v>
      </c>
      <c r="B12101" s="11">
        <v>228.92</v>
      </c>
      <c r="C12101" s="11">
        <v>223.70165</v>
      </c>
      <c r="D12101" s="11">
        <v>0.0233272754134803</v>
      </c>
      <c r="E12101" s="8">
        <f t="shared" si="1"/>
        <v>0.1850963943</v>
      </c>
      <c r="F12101" s="8"/>
    </row>
    <row r="12102">
      <c r="A12102" s="10">
        <v>44869.166666666664</v>
      </c>
      <c r="B12102" s="11">
        <v>214.27</v>
      </c>
      <c r="C12102" s="11">
        <v>213.65058</v>
      </c>
      <c r="D12102" s="11">
        <v>0.00289921983829868</v>
      </c>
      <c r="E12102" s="8">
        <f t="shared" si="1"/>
        <v>0.1721208548</v>
      </c>
      <c r="F12102" s="8"/>
    </row>
    <row r="12103">
      <c r="A12103" s="10">
        <v>44869.208333333336</v>
      </c>
      <c r="B12103" s="11">
        <v>202.5</v>
      </c>
      <c r="C12103" s="11">
        <v>204.58843</v>
      </c>
      <c r="D12103" s="11">
        <v>0.0102079575076654</v>
      </c>
      <c r="E12103" s="8">
        <f t="shared" si="1"/>
        <v>0.1602270687</v>
      </c>
      <c r="F12103" s="8"/>
    </row>
    <row r="12104">
      <c r="A12104" s="10">
        <v>44869.25</v>
      </c>
      <c r="B12104" s="11">
        <v>192.64</v>
      </c>
      <c r="C12104" s="11">
        <v>198.01925</v>
      </c>
      <c r="D12104" s="11">
        <v>0.0271652882232409</v>
      </c>
      <c r="E12104" s="8">
        <f t="shared" si="1"/>
        <v>0.1491818817</v>
      </c>
      <c r="F12104" s="8"/>
    </row>
    <row r="12105">
      <c r="A12105" s="10">
        <v>44869.291666666664</v>
      </c>
      <c r="B12105" s="11">
        <v>176.08</v>
      </c>
      <c r="C12105" s="11">
        <v>193.69803</v>
      </c>
      <c r="D12105" s="11">
        <v>0.0909561651194902</v>
      </c>
      <c r="E12105" s="8">
        <f t="shared" si="1"/>
        <v>0.1407273236</v>
      </c>
      <c r="F12105" s="8"/>
    </row>
    <row r="12106">
      <c r="A12106" s="10">
        <v>44869.333333333336</v>
      </c>
      <c r="B12106" s="11">
        <v>168.47</v>
      </c>
      <c r="C12106" s="11">
        <v>191.65825</v>
      </c>
      <c r="D12106" s="11">
        <v>0.120987486841813</v>
      </c>
      <c r="E12106" s="8">
        <f t="shared" si="1"/>
        <v>0.1333318489</v>
      </c>
      <c r="F12106" s="8"/>
    </row>
    <row r="12107">
      <c r="A12107" s="10">
        <v>44869.375</v>
      </c>
      <c r="B12107" s="11">
        <v>165.63</v>
      </c>
      <c r="C12107" s="11">
        <v>192.1815</v>
      </c>
      <c r="D12107" s="11">
        <v>0.138158459581177</v>
      </c>
      <c r="E12107" s="8">
        <f t="shared" si="1"/>
        <v>0.1265331637</v>
      </c>
      <c r="F12107" s="8"/>
    </row>
    <row r="12108">
      <c r="A12108" s="10">
        <v>44869.416666666664</v>
      </c>
      <c r="B12108" s="11">
        <v>167.19</v>
      </c>
      <c r="C12108" s="11">
        <v>194.99217</v>
      </c>
      <c r="D12108" s="11">
        <v>0.142580955943</v>
      </c>
      <c r="E12108" s="8">
        <f t="shared" si="1"/>
        <v>0.1197951848</v>
      </c>
      <c r="F12108" s="8"/>
    </row>
    <row r="12109">
      <c r="A12109" s="10">
        <v>44869.458333333336</v>
      </c>
      <c r="B12109" s="11">
        <v>180.56</v>
      </c>
      <c r="C12109" s="11">
        <v>200.50135</v>
      </c>
      <c r="D12109" s="11">
        <v>0.0994574350746266</v>
      </c>
      <c r="E12109" s="8">
        <f t="shared" si="1"/>
        <v>0.1107297637</v>
      </c>
      <c r="F12109" s="8"/>
    </row>
    <row r="12110">
      <c r="A12110" s="10">
        <v>44869.5</v>
      </c>
      <c r="B12110" s="11">
        <v>211.33</v>
      </c>
      <c r="C12110" s="11">
        <v>207.38044</v>
      </c>
      <c r="D12110" s="11">
        <v>0.0190449976863778</v>
      </c>
      <c r="E12110" s="8">
        <f t="shared" si="1"/>
        <v>0.09810654769</v>
      </c>
      <c r="F12110" s="8"/>
    </row>
    <row r="12111">
      <c r="A12111" s="10">
        <v>44869.541666666664</v>
      </c>
      <c r="B12111" s="11">
        <v>228.88</v>
      </c>
      <c r="C12111" s="11">
        <v>213.77666</v>
      </c>
      <c r="D12111" s="11">
        <v>0.070650088742148</v>
      </c>
      <c r="E12111" s="8">
        <f t="shared" si="1"/>
        <v>0.08795934445</v>
      </c>
      <c r="F12111" s="8"/>
    </row>
    <row r="12112">
      <c r="A12112" s="10">
        <v>44869.583333333336</v>
      </c>
      <c r="B12112" s="11">
        <v>224.42</v>
      </c>
      <c r="C12112" s="11">
        <v>218.55139</v>
      </c>
      <c r="D12112" s="11">
        <v>0.0268523114860994</v>
      </c>
      <c r="E12112" s="8">
        <f t="shared" si="1"/>
        <v>0.07648815848</v>
      </c>
      <c r="F12112" s="8"/>
    </row>
    <row r="12113">
      <c r="A12113" s="10">
        <v>44869.625</v>
      </c>
      <c r="B12113" s="11">
        <v>202.83</v>
      </c>
      <c r="C12113" s="11">
        <v>223.39447</v>
      </c>
      <c r="D12113" s="11">
        <v>0.0920545168374132</v>
      </c>
      <c r="E12113" s="8">
        <f t="shared" si="1"/>
        <v>0.06833851558</v>
      </c>
      <c r="F12113" s="8"/>
    </row>
    <row r="12114">
      <c r="A12114" s="10">
        <v>44869.666666666664</v>
      </c>
      <c r="B12114" s="11">
        <v>202.91</v>
      </c>
      <c r="C12114" s="11">
        <v>226.81912</v>
      </c>
      <c r="D12114" s="11">
        <v>0.105410513893185</v>
      </c>
      <c r="E12114" s="8">
        <f t="shared" si="1"/>
        <v>0.06335622062</v>
      </c>
      <c r="F12114" s="8"/>
    </row>
    <row r="12115">
      <c r="A12115" s="10">
        <v>44869.708333333336</v>
      </c>
      <c r="B12115" s="11">
        <v>213.25</v>
      </c>
      <c r="C12115" s="11">
        <v>230.21753</v>
      </c>
      <c r="D12115" s="11">
        <v>0.0737021633409063</v>
      </c>
      <c r="E12115" s="8">
        <f t="shared" si="1"/>
        <v>0.05886934319</v>
      </c>
      <c r="F12115" s="8"/>
    </row>
    <row r="12116">
      <c r="A12116" s="10">
        <v>44869.75</v>
      </c>
      <c r="B12116" s="11">
        <v>215.4</v>
      </c>
      <c r="C12116" s="11">
        <v>234.12626</v>
      </c>
      <c r="D12116" s="11">
        <v>0.0799835951763804</v>
      </c>
      <c r="E12116" s="8">
        <f t="shared" si="1"/>
        <v>0.05782303313</v>
      </c>
      <c r="F12116" s="8"/>
    </row>
    <row r="12117">
      <c r="A12117" s="10">
        <v>44869.791666666664</v>
      </c>
      <c r="B12117" s="11">
        <v>216.75</v>
      </c>
      <c r="C12117" s="11">
        <v>238.35751</v>
      </c>
      <c r="D12117" s="11">
        <v>0.0906516853612038</v>
      </c>
      <c r="E12117" s="8">
        <f t="shared" si="1"/>
        <v>0.06073696401</v>
      </c>
      <c r="F12117" s="8"/>
    </row>
    <row r="12118">
      <c r="A12118" s="10">
        <v>44869.833333333336</v>
      </c>
      <c r="B12118" s="11">
        <v>222.21</v>
      </c>
      <c r="C12118" s="11">
        <v>242.91064</v>
      </c>
      <c r="D12118" s="11">
        <v>0.0852191571353152</v>
      </c>
      <c r="E12118" s="8">
        <f t="shared" si="1"/>
        <v>0.06387173092</v>
      </c>
      <c r="F12118" s="8"/>
    </row>
    <row r="12119">
      <c r="A12119" s="10">
        <v>44869.875</v>
      </c>
      <c r="B12119" s="11">
        <v>226.01</v>
      </c>
      <c r="C12119" s="11">
        <v>247.73615</v>
      </c>
      <c r="D12119" s="11">
        <v>0.0876987472357184</v>
      </c>
      <c r="E12119" s="8">
        <f t="shared" si="1"/>
        <v>0.06686799615</v>
      </c>
      <c r="F12119" s="8"/>
    </row>
    <row r="12120">
      <c r="A12120" s="10">
        <v>44869.916666666664</v>
      </c>
      <c r="B12120" s="11">
        <v>232.7</v>
      </c>
      <c r="C12120" s="11">
        <v>251.51056</v>
      </c>
      <c r="D12120" s="11">
        <v>0.0747903388231492</v>
      </c>
      <c r="E12120" s="8">
        <f t="shared" si="1"/>
        <v>0.06892889332</v>
      </c>
      <c r="F12120" s="8"/>
    </row>
    <row r="12121">
      <c r="A12121" s="10">
        <v>44869.958333333336</v>
      </c>
      <c r="B12121" s="11">
        <v>237.33</v>
      </c>
      <c r="C12121" s="11">
        <v>254.52881</v>
      </c>
      <c r="D12121" s="11">
        <v>0.0675711720021006</v>
      </c>
      <c r="E12121" s="8">
        <f t="shared" si="1"/>
        <v>0.06781869273</v>
      </c>
      <c r="F12121" s="8"/>
    </row>
    <row r="12122">
      <c r="A12122" s="10">
        <v>44870.0</v>
      </c>
      <c r="B12122" s="11">
        <v>252.75</v>
      </c>
      <c r="C12122" s="11">
        <v>277.21896</v>
      </c>
      <c r="D12122" s="11">
        <v>0.0882658242423244</v>
      </c>
      <c r="E12122" s="8">
        <f t="shared" si="1"/>
        <v>0.06910670077</v>
      </c>
      <c r="F12122" s="8"/>
    </row>
    <row r="12123">
      <c r="A12123" s="10">
        <v>44870.041666666664</v>
      </c>
      <c r="B12123" s="11">
        <v>280.31</v>
      </c>
      <c r="C12123" s="11">
        <v>292.38118</v>
      </c>
      <c r="D12123" s="11">
        <v>0.04128576264724</v>
      </c>
      <c r="E12123" s="8">
        <f t="shared" si="1"/>
        <v>0.06941440168</v>
      </c>
      <c r="F12123" s="8"/>
    </row>
    <row r="12124">
      <c r="A12124" s="10">
        <v>44870.083333333336</v>
      </c>
      <c r="B12124" s="11">
        <v>285.18</v>
      </c>
      <c r="C12124" s="11">
        <v>307.70018</v>
      </c>
      <c r="D12124" s="11">
        <v>0.0731887124667914</v>
      </c>
      <c r="E12124" s="8">
        <f t="shared" si="1"/>
        <v>0.07217124294</v>
      </c>
      <c r="F12124" s="8"/>
    </row>
    <row r="12125">
      <c r="A12125" s="10">
        <v>44870.125</v>
      </c>
      <c r="B12125" s="11">
        <v>279.28</v>
      </c>
      <c r="C12125" s="11">
        <v>320.30655</v>
      </c>
      <c r="D12125" s="11">
        <v>0.128085267066814</v>
      </c>
      <c r="E12125" s="8">
        <f t="shared" si="1"/>
        <v>0.07653615926</v>
      </c>
      <c r="F12125" s="8"/>
    </row>
    <row r="12126">
      <c r="A12126" s="10">
        <v>44870.166666666664</v>
      </c>
      <c r="B12126" s="11">
        <v>278.89</v>
      </c>
      <c r="C12126" s="11">
        <v>331.83906</v>
      </c>
      <c r="D12126" s="11">
        <v>0.159562469831007</v>
      </c>
      <c r="E12126" s="8">
        <f t="shared" si="1"/>
        <v>0.08306379468</v>
      </c>
      <c r="F12126" s="8"/>
    </row>
    <row r="12127">
      <c r="A12127" s="10">
        <v>44870.208333333336</v>
      </c>
      <c r="B12127" s="11">
        <v>298.19</v>
      </c>
      <c r="C12127" s="11">
        <v>341.99793</v>
      </c>
      <c r="D12127" s="11">
        <v>0.128094137879723</v>
      </c>
      <c r="E12127" s="8">
        <f t="shared" si="1"/>
        <v>0.08797571886</v>
      </c>
      <c r="F12127" s="8"/>
    </row>
    <row r="12128">
      <c r="A12128" s="10">
        <v>44870.25</v>
      </c>
      <c r="B12128" s="11">
        <v>300.56</v>
      </c>
      <c r="C12128" s="11">
        <v>348.18032</v>
      </c>
      <c r="D12128" s="11">
        <v>0.136769131581015</v>
      </c>
      <c r="E12128" s="8">
        <f t="shared" si="1"/>
        <v>0.09254254567</v>
      </c>
      <c r="F12128" s="8"/>
    </row>
    <row r="12129">
      <c r="A12129" s="10">
        <v>44870.291666666664</v>
      </c>
      <c r="B12129" s="11">
        <v>282.58</v>
      </c>
      <c r="C12129" s="11">
        <v>348.76655</v>
      </c>
      <c r="D12129" s="11">
        <v>0.189773216496822</v>
      </c>
      <c r="E12129" s="8">
        <f t="shared" si="1"/>
        <v>0.09665992281</v>
      </c>
      <c r="F12129" s="8"/>
    </row>
    <row r="12130">
      <c r="A12130" s="10">
        <v>44870.333333333336</v>
      </c>
      <c r="B12130" s="11">
        <v>269.88</v>
      </c>
      <c r="C12130" s="11">
        <v>345.16897</v>
      </c>
      <c r="D12130" s="11">
        <v>0.21812206931579</v>
      </c>
      <c r="E12130" s="8">
        <f t="shared" si="1"/>
        <v>0.1007071971</v>
      </c>
      <c r="F12130" s="8"/>
    </row>
    <row r="12131">
      <c r="A12131" s="10">
        <v>44870.375</v>
      </c>
      <c r="B12131" s="11">
        <v>282.58</v>
      </c>
      <c r="C12131" s="11">
        <v>341.41323</v>
      </c>
      <c r="D12131" s="11">
        <v>0.172322642564261</v>
      </c>
      <c r="E12131" s="8">
        <f t="shared" si="1"/>
        <v>0.1021307047</v>
      </c>
      <c r="F12131" s="8"/>
    </row>
    <row r="12132">
      <c r="A12132" s="10">
        <v>44870.416666666664</v>
      </c>
      <c r="B12132" s="11">
        <v>308.73</v>
      </c>
      <c r="C12132" s="11">
        <v>340.21277</v>
      </c>
      <c r="D12132" s="11">
        <v>0.0925384723213063</v>
      </c>
      <c r="E12132" s="8">
        <f t="shared" si="1"/>
        <v>0.1000456012</v>
      </c>
      <c r="F12132" s="8"/>
    </row>
    <row r="12133">
      <c r="A12133" s="10">
        <v>44870.458333333336</v>
      </c>
      <c r="B12133" s="11">
        <v>311.15</v>
      </c>
      <c r="C12133" s="11">
        <v>342.30667</v>
      </c>
      <c r="D12133" s="11">
        <v>0.0910197572252974</v>
      </c>
      <c r="E12133" s="8">
        <f t="shared" si="1"/>
        <v>0.09969403131</v>
      </c>
      <c r="F12133" s="8"/>
    </row>
    <row r="12134">
      <c r="A12134" s="10">
        <v>44870.5</v>
      </c>
      <c r="B12134" s="11">
        <v>322.44</v>
      </c>
      <c r="C12134" s="11">
        <v>345.51544</v>
      </c>
      <c r="D12134" s="11">
        <v>0.0667855537801726</v>
      </c>
      <c r="E12134" s="8">
        <f t="shared" si="1"/>
        <v>0.1016832211</v>
      </c>
      <c r="F12134" s="8"/>
    </row>
    <row r="12135">
      <c r="A12135" s="10">
        <v>44870.541666666664</v>
      </c>
      <c r="B12135" s="11">
        <v>326.52</v>
      </c>
      <c r="C12135" s="11">
        <v>348.29132</v>
      </c>
      <c r="D12135" s="11">
        <v>0.0625089364845497</v>
      </c>
      <c r="E12135" s="8">
        <f t="shared" si="1"/>
        <v>0.1013440065</v>
      </c>
      <c r="F12135" s="8"/>
    </row>
    <row r="12136">
      <c r="A12136" s="10">
        <v>44870.583333333336</v>
      </c>
      <c r="B12136" s="11">
        <v>318.07</v>
      </c>
      <c r="C12136" s="11">
        <v>349.17624</v>
      </c>
      <c r="D12136" s="11">
        <v>0.0890846410397225</v>
      </c>
      <c r="E12136" s="8">
        <f t="shared" si="1"/>
        <v>0.1039370202</v>
      </c>
      <c r="F12136" s="8"/>
    </row>
    <row r="12137">
      <c r="A12137" s="10">
        <v>44870.625</v>
      </c>
      <c r="B12137" s="11">
        <v>255.52</v>
      </c>
      <c r="C12137" s="11">
        <v>349.70718</v>
      </c>
      <c r="D12137" s="11">
        <v>0.269331559048916</v>
      </c>
      <c r="E12137" s="8">
        <f t="shared" si="1"/>
        <v>0.1113235636</v>
      </c>
      <c r="F12137" s="8"/>
    </row>
    <row r="12138">
      <c r="A12138" s="10">
        <v>44870.666666666664</v>
      </c>
      <c r="B12138" s="11">
        <v>239.58</v>
      </c>
      <c r="C12138" s="11">
        <v>349.39442</v>
      </c>
      <c r="D12138" s="11">
        <v>0.314299295335054</v>
      </c>
      <c r="E12138" s="8">
        <f t="shared" si="1"/>
        <v>0.1200272629</v>
      </c>
      <c r="F12138" s="8"/>
    </row>
    <row r="12139">
      <c r="A12139" s="10">
        <v>44870.708333333336</v>
      </c>
      <c r="B12139" s="11">
        <v>210.38</v>
      </c>
      <c r="C12139" s="11">
        <v>347.98916</v>
      </c>
      <c r="D12139" s="11">
        <v>0.395440938447622</v>
      </c>
      <c r="E12139" s="8">
        <f t="shared" si="1"/>
        <v>0.1334330451</v>
      </c>
      <c r="F12139" s="8"/>
    </row>
    <row r="12140">
      <c r="A12140" s="10">
        <v>44870.75</v>
      </c>
      <c r="B12140" s="11">
        <v>191.02</v>
      </c>
      <c r="C12140" s="11">
        <v>344.11513</v>
      </c>
      <c r="D12140" s="11">
        <v>0.444895084967638</v>
      </c>
      <c r="E12140" s="8">
        <f t="shared" si="1"/>
        <v>0.1486376906</v>
      </c>
      <c r="F12140" s="8"/>
    </row>
    <row r="12141">
      <c r="A12141" s="10">
        <v>44870.791666666664</v>
      </c>
      <c r="B12141" s="11">
        <v>181.62</v>
      </c>
      <c r="C12141" s="11">
        <v>339.04595</v>
      </c>
      <c r="D12141" s="11">
        <v>0.464320396689593</v>
      </c>
      <c r="E12141" s="8">
        <f t="shared" si="1"/>
        <v>0.1642072202</v>
      </c>
      <c r="F12141" s="8"/>
    </row>
    <row r="12142">
      <c r="A12142" s="10">
        <v>44870.833333333336</v>
      </c>
      <c r="B12142" s="11">
        <v>186.72</v>
      </c>
      <c r="C12142" s="11">
        <v>332.2194</v>
      </c>
      <c r="D12142" s="11">
        <v>0.437961780678672</v>
      </c>
      <c r="E12142" s="8">
        <f t="shared" si="1"/>
        <v>0.1789048295</v>
      </c>
      <c r="F12142" s="8"/>
    </row>
    <row r="12143">
      <c r="A12143" s="10">
        <v>44870.875</v>
      </c>
      <c r="B12143" s="11">
        <v>192.61</v>
      </c>
      <c r="C12143" s="11">
        <v>326.19079</v>
      </c>
      <c r="D12143" s="11">
        <v>0.409517356391331</v>
      </c>
      <c r="E12143" s="8">
        <f t="shared" si="1"/>
        <v>0.1923139382</v>
      </c>
      <c r="F12143" s="8"/>
    </row>
    <row r="12144">
      <c r="A12144" s="10">
        <v>44870.916666666664</v>
      </c>
      <c r="B12144" s="11">
        <v>199.92</v>
      </c>
      <c r="C12144" s="11">
        <v>323.75359</v>
      </c>
      <c r="D12144" s="11">
        <v>0.382493333896312</v>
      </c>
      <c r="E12144" s="8">
        <f t="shared" si="1"/>
        <v>0.2051348964</v>
      </c>
      <c r="F12144" s="8"/>
    </row>
    <row r="12145">
      <c r="A12145" s="10">
        <v>44870.958333333336</v>
      </c>
      <c r="B12145" s="11">
        <v>222.49</v>
      </c>
      <c r="C12145" s="11">
        <v>325.0006</v>
      </c>
      <c r="D12145" s="11">
        <v>0.315416648461572</v>
      </c>
      <c r="E12145" s="8">
        <f t="shared" si="1"/>
        <v>0.2154617912</v>
      </c>
      <c r="F12145" s="8"/>
    </row>
    <row r="12146">
      <c r="A12146" s="10">
        <v>44871.0</v>
      </c>
      <c r="B12146" s="11">
        <v>244.76</v>
      </c>
      <c r="C12146" s="11">
        <v>339.7911</v>
      </c>
      <c r="D12146" s="11">
        <v>0.279675070948003</v>
      </c>
      <c r="E12146" s="8">
        <f t="shared" si="1"/>
        <v>0.2234371765</v>
      </c>
      <c r="F12146" s="8"/>
    </row>
    <row r="12147">
      <c r="A12147" s="10">
        <v>44871.041666666664</v>
      </c>
      <c r="B12147" s="11">
        <v>220.79</v>
      </c>
      <c r="C12147" s="11">
        <v>336.88515</v>
      </c>
      <c r="D12147" s="11">
        <v>0.344613438734239</v>
      </c>
      <c r="E12147" s="8">
        <f t="shared" si="1"/>
        <v>0.2360758297</v>
      </c>
      <c r="F12147" s="8"/>
    </row>
    <row r="12148">
      <c r="A12148" s="10">
        <v>44871.083333333336</v>
      </c>
      <c r="B12148" s="11">
        <v>205.24</v>
      </c>
      <c r="C12148" s="11">
        <v>327.13696</v>
      </c>
      <c r="D12148" s="11">
        <v>0.372617511637939</v>
      </c>
      <c r="E12148" s="8">
        <f t="shared" si="1"/>
        <v>0.2485520296</v>
      </c>
      <c r="F12148" s="8"/>
    </row>
    <row r="12149">
      <c r="A12149" s="10">
        <v>44871.125</v>
      </c>
      <c r="B12149" s="11">
        <v>206.97</v>
      </c>
      <c r="C12149" s="11">
        <v>311.50987</v>
      </c>
      <c r="D12149" s="11">
        <v>0.335590875499386</v>
      </c>
      <c r="E12149" s="8">
        <f t="shared" si="1"/>
        <v>0.2571980966</v>
      </c>
      <c r="F12149" s="8"/>
    </row>
    <row r="12150">
      <c r="A12150" s="10">
        <v>44871.166666666664</v>
      </c>
      <c r="B12150" s="11">
        <v>202.44</v>
      </c>
      <c r="C12150" s="11">
        <v>294.02326</v>
      </c>
      <c r="D12150" s="11">
        <v>0.311483043892513</v>
      </c>
      <c r="E12150" s="8">
        <f t="shared" si="1"/>
        <v>0.2635281206</v>
      </c>
      <c r="F12150" s="8"/>
    </row>
    <row r="12151">
      <c r="A12151" s="10">
        <v>44871.208333333336</v>
      </c>
      <c r="B12151" s="11">
        <v>196.74</v>
      </c>
      <c r="C12151" s="11">
        <v>278.37771</v>
      </c>
      <c r="D12151" s="11">
        <v>0.293262380813463</v>
      </c>
      <c r="E12151" s="8">
        <f t="shared" si="1"/>
        <v>0.2704101307</v>
      </c>
      <c r="F12151" s="8"/>
    </row>
    <row r="12152">
      <c r="A12152" s="10">
        <v>44871.25</v>
      </c>
      <c r="B12152" s="11">
        <v>189.31</v>
      </c>
      <c r="C12152" s="11">
        <v>266.90897</v>
      </c>
      <c r="D12152" s="11">
        <v>0.290731967531851</v>
      </c>
      <c r="E12152" s="8">
        <f t="shared" si="1"/>
        <v>0.2768252488</v>
      </c>
      <c r="F12152" s="8"/>
    </row>
    <row r="12153">
      <c r="A12153" s="10">
        <v>44871.291666666664</v>
      </c>
      <c r="B12153" s="11">
        <v>183.13</v>
      </c>
      <c r="C12153" s="11">
        <v>259.35555</v>
      </c>
      <c r="D12153" s="11">
        <v>0.293903677789042</v>
      </c>
      <c r="E12153" s="8">
        <f t="shared" si="1"/>
        <v>0.2811640181</v>
      </c>
      <c r="F12153" s="8"/>
    </row>
    <row r="12154">
      <c r="A12154" s="10">
        <v>44871.333333333336</v>
      </c>
      <c r="B12154" s="11">
        <v>179.03</v>
      </c>
      <c r="C12154" s="11">
        <v>255.84854</v>
      </c>
      <c r="D12154" s="11">
        <v>0.300250062009343</v>
      </c>
      <c r="E12154" s="8">
        <f t="shared" si="1"/>
        <v>0.2845860178</v>
      </c>
      <c r="F12154" s="8"/>
    </row>
    <row r="12155">
      <c r="A12155" s="10">
        <v>44871.375</v>
      </c>
      <c r="B12155" s="11">
        <v>178.71</v>
      </c>
      <c r="C12155" s="11">
        <v>256.62</v>
      </c>
      <c r="D12155" s="11">
        <v>0.303600654664484</v>
      </c>
      <c r="E12155" s="8">
        <f t="shared" si="1"/>
        <v>0.2900559349</v>
      </c>
      <c r="F12155" s="8"/>
    </row>
    <row r="12156">
      <c r="A12156" s="10">
        <v>44871.416666666664</v>
      </c>
      <c r="B12156" s="11">
        <v>181.57</v>
      </c>
      <c r="C12156" s="11">
        <v>261.47176</v>
      </c>
      <c r="D12156" s="11">
        <v>0.305584664286498</v>
      </c>
      <c r="E12156" s="8">
        <f t="shared" si="1"/>
        <v>0.2989328596</v>
      </c>
      <c r="F12156" s="8"/>
    </row>
    <row r="12157">
      <c r="A12157" s="10">
        <v>44871.458333333336</v>
      </c>
      <c r="B12157" s="11">
        <v>184.53</v>
      </c>
      <c r="C12157" s="11">
        <v>270.07537</v>
      </c>
      <c r="D12157" s="11">
        <v>0.316746284564934</v>
      </c>
      <c r="E12157" s="8">
        <f t="shared" si="1"/>
        <v>0.3083381316</v>
      </c>
      <c r="F12157" s="8"/>
    </row>
    <row r="12158">
      <c r="A12158" s="10">
        <v>44871.5</v>
      </c>
      <c r="B12158" s="11">
        <v>189.86</v>
      </c>
      <c r="C12158" s="11">
        <v>279.44677</v>
      </c>
      <c r="D12158" s="11">
        <v>0.320586171026417</v>
      </c>
      <c r="E12158" s="8">
        <f t="shared" si="1"/>
        <v>0.3189131573</v>
      </c>
      <c r="F12158" s="8"/>
    </row>
    <row r="12159">
      <c r="A12159" s="10">
        <v>44871.541666666664</v>
      </c>
      <c r="B12159" s="11">
        <v>196.52</v>
      </c>
      <c r="C12159" s="11">
        <v>286.14706</v>
      </c>
      <c r="D12159" s="11">
        <v>0.313220272121614</v>
      </c>
      <c r="E12159" s="8">
        <f t="shared" si="1"/>
        <v>0.3293594629</v>
      </c>
      <c r="F12159" s="8"/>
    </row>
    <row r="12160">
      <c r="A12160" s="10">
        <v>44871.583333333336</v>
      </c>
      <c r="B12160" s="11">
        <v>201.06</v>
      </c>
      <c r="C12160" s="11">
        <v>289.10724</v>
      </c>
      <c r="D12160" s="11">
        <v>0.3045487203987</v>
      </c>
      <c r="E12160" s="8">
        <f t="shared" si="1"/>
        <v>0.3383371329</v>
      </c>
      <c r="F12160" s="8"/>
    </row>
    <row r="12161">
      <c r="A12161" s="10">
        <v>44871.625</v>
      </c>
      <c r="B12161" s="11">
        <v>204.98</v>
      </c>
      <c r="C12161" s="11">
        <v>291.12707</v>
      </c>
      <c r="D12161" s="11">
        <v>0.295908827715677</v>
      </c>
      <c r="E12161" s="8">
        <f t="shared" si="1"/>
        <v>0.3394445191</v>
      </c>
      <c r="F12161" s="8"/>
    </row>
    <row r="12162">
      <c r="A12162" s="10">
        <v>44871.666666666664</v>
      </c>
      <c r="B12162" s="11">
        <v>221.94</v>
      </c>
      <c r="C12162" s="11">
        <v>292.79343</v>
      </c>
      <c r="D12162" s="11">
        <v>0.241991188121946</v>
      </c>
      <c r="E12162" s="8">
        <f t="shared" si="1"/>
        <v>0.3364316813</v>
      </c>
      <c r="F12162" s="8"/>
    </row>
    <row r="12163">
      <c r="A12163" s="10">
        <v>44871.708333333336</v>
      </c>
      <c r="B12163" s="11">
        <v>234.51</v>
      </c>
      <c r="C12163" s="11">
        <v>296.2099</v>
      </c>
      <c r="D12163" s="11">
        <v>0.208297899563789</v>
      </c>
      <c r="E12163" s="8">
        <f t="shared" si="1"/>
        <v>0.3286340547</v>
      </c>
      <c r="F12163" s="8"/>
    </row>
    <row r="12164">
      <c r="A12164" s="10">
        <v>44871.75</v>
      </c>
      <c r="B12164" s="11">
        <v>257.36</v>
      </c>
      <c r="C12164" s="11">
        <v>300.22385</v>
      </c>
      <c r="D12164" s="11">
        <v>0.142772967570697</v>
      </c>
      <c r="E12164" s="8">
        <f t="shared" si="1"/>
        <v>0.3160456331</v>
      </c>
      <c r="F12164" s="8"/>
    </row>
    <row r="12165">
      <c r="A12165" s="10">
        <v>44871.791666666664</v>
      </c>
      <c r="B12165" s="11">
        <v>282.46</v>
      </c>
      <c r="C12165" s="11">
        <v>303.45972</v>
      </c>
      <c r="D12165" s="11">
        <v>0.0692010129054361</v>
      </c>
      <c r="E12165" s="8">
        <f t="shared" si="1"/>
        <v>0.2995823255</v>
      </c>
      <c r="F12165" s="8"/>
    </row>
    <row r="12166">
      <c r="A12166" s="10">
        <v>44871.833333333336</v>
      </c>
      <c r="B12166" s="11">
        <v>292.3</v>
      </c>
      <c r="C12166" s="11">
        <v>306.299</v>
      </c>
      <c r="D12166" s="11">
        <v>0.0457037078149127</v>
      </c>
      <c r="E12166" s="8">
        <f t="shared" si="1"/>
        <v>0.2832382391</v>
      </c>
      <c r="F12166" s="8"/>
    </row>
    <row r="12167">
      <c r="A12167" s="10">
        <v>44871.875</v>
      </c>
      <c r="B12167" s="11">
        <v>297.21</v>
      </c>
      <c r="C12167" s="11">
        <v>310.56635</v>
      </c>
      <c r="D12167" s="11">
        <v>0.0430064300269492</v>
      </c>
      <c r="E12167" s="8">
        <f t="shared" si="1"/>
        <v>0.2679669505</v>
      </c>
      <c r="F12167" s="8"/>
    </row>
    <row r="12168">
      <c r="A12168" s="10">
        <v>44871.916666666664</v>
      </c>
      <c r="B12168" s="11">
        <v>306.44</v>
      </c>
      <c r="C12168" s="11">
        <v>316.84777</v>
      </c>
      <c r="D12168" s="11">
        <v>0.0328478562433941</v>
      </c>
      <c r="E12168" s="8">
        <f t="shared" si="1"/>
        <v>0.2533983889</v>
      </c>
      <c r="F12168" s="8"/>
    </row>
    <row r="12169">
      <c r="A12169" s="10">
        <v>44871.958333333336</v>
      </c>
      <c r="B12169" s="11">
        <v>336.24</v>
      </c>
      <c r="C12169" s="11">
        <v>324.14022</v>
      </c>
      <c r="D12169" s="11">
        <v>0.0373288449054548</v>
      </c>
      <c r="E12169" s="8">
        <f t="shared" si="1"/>
        <v>0.2418113971</v>
      </c>
      <c r="F12169" s="8"/>
    </row>
    <row r="12170">
      <c r="A12170" s="10">
        <v>44872.0</v>
      </c>
      <c r="B12170" s="11">
        <v>376.5</v>
      </c>
      <c r="C12170" s="11">
        <v>338.80004</v>
      </c>
      <c r="D12170" s="11">
        <v>0.111274957346522</v>
      </c>
      <c r="E12170" s="8">
        <f t="shared" si="1"/>
        <v>0.2347947257</v>
      </c>
      <c r="F12170" s="8"/>
    </row>
    <row r="12171">
      <c r="A12171" s="10">
        <v>44872.041666666664</v>
      </c>
      <c r="B12171" s="11">
        <v>365.33</v>
      </c>
      <c r="C12171" s="11">
        <v>336.28266</v>
      </c>
      <c r="D12171" s="11">
        <v>0.0863777513833153</v>
      </c>
      <c r="E12171" s="8">
        <f t="shared" si="1"/>
        <v>0.2240349054</v>
      </c>
      <c r="F12171" s="8"/>
    </row>
    <row r="12172">
      <c r="A12172" s="10">
        <v>44872.083333333336</v>
      </c>
      <c r="B12172" s="11">
        <v>336.71</v>
      </c>
      <c r="C12172" s="11">
        <v>326.99638</v>
      </c>
      <c r="D12172" s="11">
        <v>0.0297055887896985</v>
      </c>
      <c r="E12172" s="8">
        <f t="shared" si="1"/>
        <v>0.2097469086</v>
      </c>
      <c r="F12172" s="8"/>
    </row>
    <row r="12173">
      <c r="A12173" s="10">
        <v>44872.125</v>
      </c>
      <c r="B12173" s="11">
        <v>306.28</v>
      </c>
      <c r="C12173" s="11">
        <v>312.39298</v>
      </c>
      <c r="D12173" s="11">
        <v>0.0195682374168588</v>
      </c>
      <c r="E12173" s="8">
        <f t="shared" si="1"/>
        <v>0.1965792987</v>
      </c>
      <c r="F12173" s="8"/>
    </row>
    <row r="12174">
      <c r="A12174" s="10">
        <v>44872.166666666664</v>
      </c>
      <c r="B12174" s="11">
        <v>284.23</v>
      </c>
      <c r="C12174" s="11">
        <v>295.97402</v>
      </c>
      <c r="D12174" s="11">
        <v>0.0396792258996244</v>
      </c>
      <c r="E12174" s="8">
        <f t="shared" si="1"/>
        <v>0.1852541396</v>
      </c>
      <c r="F12174" s="8"/>
    </row>
    <row r="12175">
      <c r="A12175" s="10">
        <v>44872.208333333336</v>
      </c>
      <c r="B12175" s="11">
        <v>265.5</v>
      </c>
      <c r="C12175" s="11">
        <v>281.38314</v>
      </c>
      <c r="D12175" s="11">
        <v>0.0564466655678091</v>
      </c>
      <c r="E12175" s="8">
        <f t="shared" si="1"/>
        <v>0.1753868182</v>
      </c>
      <c r="F12175" s="8"/>
    </row>
    <row r="12176">
      <c r="A12176" s="10">
        <v>44872.25</v>
      </c>
      <c r="B12176" s="11">
        <v>262.63</v>
      </c>
      <c r="C12176" s="11">
        <v>270.89068</v>
      </c>
      <c r="D12176" s="11">
        <v>0.0304945153520969</v>
      </c>
      <c r="E12176" s="8">
        <f t="shared" si="1"/>
        <v>0.164543591</v>
      </c>
      <c r="F12176" s="8"/>
    </row>
    <row r="12177">
      <c r="A12177" s="10">
        <v>44872.291666666664</v>
      </c>
      <c r="B12177" s="11">
        <v>276.39</v>
      </c>
      <c r="C12177" s="11">
        <v>263.90912</v>
      </c>
      <c r="D12177" s="11">
        <v>0.0472923406360493</v>
      </c>
      <c r="E12177" s="8">
        <f t="shared" si="1"/>
        <v>0.1542681186</v>
      </c>
      <c r="F12177" s="8"/>
    </row>
    <row r="12178">
      <c r="A12178" s="10">
        <v>44872.333333333336</v>
      </c>
      <c r="B12178" s="11">
        <v>284.28</v>
      </c>
      <c r="C12178" s="11">
        <v>260.68456</v>
      </c>
      <c r="D12178" s="11">
        <v>0.090513377547178</v>
      </c>
      <c r="E12178" s="8">
        <f t="shared" si="1"/>
        <v>0.1455290901</v>
      </c>
      <c r="F12178" s="8"/>
    </row>
    <row r="12179">
      <c r="A12179" s="10">
        <v>44872.375</v>
      </c>
      <c r="B12179" s="11">
        <v>298.91</v>
      </c>
      <c r="C12179" s="11">
        <v>261.73738</v>
      </c>
      <c r="D12179" s="11">
        <v>0.142022587679299</v>
      </c>
      <c r="E12179" s="8">
        <f t="shared" si="1"/>
        <v>0.1387966706</v>
      </c>
      <c r="F12179" s="8"/>
    </row>
    <row r="12180">
      <c r="A12180" s="10">
        <v>44872.416666666664</v>
      </c>
      <c r="B12180" s="11">
        <v>308.44</v>
      </c>
      <c r="C12180" s="11">
        <v>266.76764</v>
      </c>
      <c r="D12180" s="11">
        <v>0.156212200250375</v>
      </c>
      <c r="E12180" s="8">
        <f t="shared" si="1"/>
        <v>0.132572818</v>
      </c>
      <c r="F12180" s="8"/>
    </row>
    <row r="12181">
      <c r="A12181" s="10">
        <v>44872.458333333336</v>
      </c>
      <c r="B12181" s="11">
        <v>320.93</v>
      </c>
      <c r="C12181" s="11">
        <v>275.28461</v>
      </c>
      <c r="D12181" s="11">
        <v>0.165811630370473</v>
      </c>
      <c r="E12181" s="8">
        <f t="shared" si="1"/>
        <v>0.126283874</v>
      </c>
      <c r="F12181" s="8"/>
    </row>
    <row r="12182">
      <c r="A12182" s="10">
        <v>44872.5</v>
      </c>
      <c r="B12182" s="11">
        <v>332.88</v>
      </c>
      <c r="C12182" s="11">
        <v>284.27092</v>
      </c>
      <c r="D12182" s="11">
        <v>0.170995612213869</v>
      </c>
      <c r="E12182" s="8">
        <f t="shared" si="1"/>
        <v>0.1200509341</v>
      </c>
      <c r="F12182" s="8"/>
    </row>
    <row r="12183">
      <c r="A12183" s="10">
        <v>44872.541666666664</v>
      </c>
      <c r="B12183" s="11">
        <v>351.78</v>
      </c>
      <c r="C12183" s="11">
        <v>290.43193</v>
      </c>
      <c r="D12183" s="11">
        <v>0.211230459405754</v>
      </c>
      <c r="E12183" s="8">
        <f t="shared" si="1"/>
        <v>0.1158013585</v>
      </c>
      <c r="F12183" s="8"/>
    </row>
    <row r="12184">
      <c r="A12184" s="10">
        <v>44872.583333333336</v>
      </c>
      <c r="B12184" s="11">
        <v>361.18</v>
      </c>
      <c r="C12184" s="11">
        <v>292.57901</v>
      </c>
      <c r="D12184" s="11">
        <v>0.23446996419873</v>
      </c>
      <c r="E12184" s="8">
        <f t="shared" si="1"/>
        <v>0.1128814104</v>
      </c>
      <c r="F12184" s="8"/>
    </row>
    <row r="12185">
      <c r="A12185" s="10">
        <v>44872.625</v>
      </c>
      <c r="B12185" s="11">
        <v>356.65</v>
      </c>
      <c r="C12185" s="11">
        <v>293.32933</v>
      </c>
      <c r="D12185" s="11">
        <v>0.215868866573962</v>
      </c>
      <c r="E12185" s="8">
        <f t="shared" si="1"/>
        <v>0.109546412</v>
      </c>
      <c r="F12185" s="8"/>
    </row>
    <row r="12186">
      <c r="A12186" s="10">
        <v>44872.666666666664</v>
      </c>
      <c r="B12186" s="11">
        <v>353.23</v>
      </c>
      <c r="C12186" s="11">
        <v>292.93946</v>
      </c>
      <c r="D12186" s="11">
        <v>0.205812286265564</v>
      </c>
      <c r="E12186" s="8">
        <f t="shared" si="1"/>
        <v>0.1080389577</v>
      </c>
      <c r="F12186" s="8"/>
    </row>
    <row r="12187">
      <c r="A12187" s="10">
        <v>44872.708333333336</v>
      </c>
      <c r="B12187" s="11">
        <v>347.15</v>
      </c>
      <c r="C12187" s="11">
        <v>293.68199</v>
      </c>
      <c r="D12187" s="11">
        <v>0.182060908808197</v>
      </c>
      <c r="E12187" s="8">
        <f t="shared" si="1"/>
        <v>0.1069457498</v>
      </c>
      <c r="F12187" s="8"/>
    </row>
    <row r="12188">
      <c r="A12188" s="10">
        <v>44872.75</v>
      </c>
      <c r="B12188" s="11">
        <v>342.63</v>
      </c>
      <c r="C12188" s="11">
        <v>295.24066</v>
      </c>
      <c r="D12188" s="11">
        <v>0.160510886271558</v>
      </c>
      <c r="E12188" s="8">
        <f t="shared" si="1"/>
        <v>0.1076848297</v>
      </c>
      <c r="F12188" s="8"/>
    </row>
    <row r="12189">
      <c r="A12189" s="10">
        <v>44872.791666666664</v>
      </c>
      <c r="B12189" s="11">
        <v>338.13</v>
      </c>
      <c r="C12189" s="11">
        <v>296.16677</v>
      </c>
      <c r="D12189" s="11">
        <v>0.141687840266482</v>
      </c>
      <c r="E12189" s="8">
        <f t="shared" si="1"/>
        <v>0.1107051142</v>
      </c>
      <c r="F12189" s="8"/>
    </row>
    <row r="12190">
      <c r="A12190" s="10">
        <v>44872.833333333336</v>
      </c>
      <c r="B12190" s="11">
        <v>331.43</v>
      </c>
      <c r="C12190" s="11">
        <v>296.52051</v>
      </c>
      <c r="D12190" s="11">
        <v>0.117730439624564</v>
      </c>
      <c r="E12190" s="8">
        <f t="shared" si="1"/>
        <v>0.113706228</v>
      </c>
      <c r="F12190" s="8"/>
    </row>
    <row r="12191">
      <c r="A12191" s="10">
        <v>44872.875</v>
      </c>
      <c r="B12191" s="11">
        <v>322.52</v>
      </c>
      <c r="C12191" s="11">
        <v>298.31685</v>
      </c>
      <c r="D12191" s="11">
        <v>0.0811323597711627</v>
      </c>
      <c r="E12191" s="8">
        <f t="shared" si="1"/>
        <v>0.1152948084</v>
      </c>
      <c r="F12191" s="8"/>
    </row>
    <row r="12192">
      <c r="A12192" s="10">
        <v>44872.916666666664</v>
      </c>
      <c r="B12192" s="11">
        <v>316.46</v>
      </c>
      <c r="C12192" s="11">
        <v>302.57552</v>
      </c>
      <c r="D12192" s="11">
        <v>0.0458876514530983</v>
      </c>
      <c r="E12192" s="8">
        <f t="shared" si="1"/>
        <v>0.1158381332</v>
      </c>
      <c r="F12192" s="8"/>
    </row>
    <row r="12193">
      <c r="A12193" s="10">
        <v>44872.958333333336</v>
      </c>
      <c r="B12193" s="11">
        <v>331.95</v>
      </c>
      <c r="C12193" s="11">
        <v>308.77459</v>
      </c>
      <c r="D12193" s="11">
        <v>0.0750560789344745</v>
      </c>
      <c r="E12193" s="8">
        <f t="shared" si="1"/>
        <v>0.1174101013</v>
      </c>
      <c r="F12193" s="8"/>
    </row>
    <row r="12194">
      <c r="A12194" s="10">
        <v>44870.0</v>
      </c>
      <c r="B12194" s="11">
        <v>252.75</v>
      </c>
      <c r="C12194" s="11">
        <v>262.90903</v>
      </c>
      <c r="D12194" s="11">
        <v>0.0386408561166574</v>
      </c>
      <c r="E12194" s="8">
        <f t="shared" si="1"/>
        <v>0.1143836804</v>
      </c>
      <c r="F12194" s="8"/>
    </row>
    <row r="12195">
      <c r="A12195" s="10">
        <v>44870.041666666664</v>
      </c>
      <c r="B12195" s="11">
        <v>280.31</v>
      </c>
      <c r="C12195" s="11">
        <v>279.12857</v>
      </c>
      <c r="D12195" s="11">
        <v>0.00423256565961691</v>
      </c>
      <c r="E12195" s="8">
        <f t="shared" si="1"/>
        <v>0.1109609644</v>
      </c>
      <c r="F12195" s="8"/>
    </row>
    <row r="12196">
      <c r="A12196" s="10">
        <v>44870.083333333336</v>
      </c>
      <c r="B12196" s="11">
        <v>285.18</v>
      </c>
      <c r="C12196" s="11">
        <v>295.41497</v>
      </c>
      <c r="D12196" s="11">
        <v>0.0346460776852302</v>
      </c>
      <c r="E12196" s="8">
        <f t="shared" si="1"/>
        <v>0.1111668181</v>
      </c>
      <c r="F12196" s="8"/>
    </row>
    <row r="12197">
      <c r="A12197" s="10">
        <v>44870.125</v>
      </c>
      <c r="B12197" s="11">
        <v>279.28</v>
      </c>
      <c r="C12197" s="11">
        <v>308.81128</v>
      </c>
      <c r="D12197" s="11">
        <v>0.0956288902400198</v>
      </c>
      <c r="E12197" s="8">
        <f t="shared" si="1"/>
        <v>0.1143360119</v>
      </c>
      <c r="F12197" s="8"/>
    </row>
    <row r="12198">
      <c r="A12198" s="10">
        <v>44870.166666666664</v>
      </c>
      <c r="B12198" s="11">
        <v>278.89</v>
      </c>
      <c r="C12198" s="11">
        <v>321.31056</v>
      </c>
      <c r="D12198" s="11">
        <v>0.132023547560964</v>
      </c>
      <c r="E12198" s="8">
        <f t="shared" si="1"/>
        <v>0.118183692</v>
      </c>
      <c r="F12198" s="8"/>
    </row>
    <row r="12199">
      <c r="A12199" s="10">
        <v>44870.208333333336</v>
      </c>
      <c r="B12199" s="11">
        <v>298.19</v>
      </c>
      <c r="C12199" s="11">
        <v>332.67426</v>
      </c>
      <c r="D12199" s="11">
        <v>0.103657734145106</v>
      </c>
      <c r="E12199" s="8">
        <f t="shared" si="1"/>
        <v>0.1201508199</v>
      </c>
      <c r="F12199" s="8"/>
    </row>
    <row r="12200">
      <c r="A12200" s="10">
        <v>44870.25</v>
      </c>
      <c r="B12200" s="11">
        <v>300.56</v>
      </c>
      <c r="C12200" s="11">
        <v>340.20253</v>
      </c>
      <c r="D12200" s="11">
        <v>0.11652626451661</v>
      </c>
      <c r="E12200" s="8">
        <f t="shared" si="1"/>
        <v>0.1237354761</v>
      </c>
      <c r="F12200" s="8"/>
    </row>
    <row r="12201">
      <c r="A12201" s="10">
        <v>44870.291666666664</v>
      </c>
      <c r="B12201" s="11">
        <v>282.58</v>
      </c>
      <c r="C12201" s="11">
        <v>341.97722</v>
      </c>
      <c r="D12201" s="11">
        <v>0.173687650890898</v>
      </c>
      <c r="E12201" s="8">
        <f t="shared" si="1"/>
        <v>0.1290019474</v>
      </c>
      <c r="F12201" s="8"/>
    </row>
    <row r="12202">
      <c r="A12202" s="10">
        <v>44870.333333333336</v>
      </c>
      <c r="B12202" s="11">
        <v>269.88</v>
      </c>
      <c r="C12202" s="11">
        <v>339.16532</v>
      </c>
      <c r="D12202" s="11">
        <v>0.204281852873401</v>
      </c>
      <c r="E12202" s="8">
        <f t="shared" si="1"/>
        <v>0.1337423005</v>
      </c>
      <c r="F12202" s="8"/>
    </row>
    <row r="12203">
      <c r="A12203" s="10">
        <v>44870.375</v>
      </c>
      <c r="B12203" s="11">
        <v>282.58</v>
      </c>
      <c r="C12203" s="11">
        <v>335.98539</v>
      </c>
      <c r="D12203" s="11">
        <v>0.15895152464814</v>
      </c>
      <c r="E12203" s="8">
        <f t="shared" si="1"/>
        <v>0.1344476729</v>
      </c>
      <c r="F12203" s="8"/>
    </row>
    <row r="12204">
      <c r="A12204" s="10">
        <v>44870.416666666664</v>
      </c>
      <c r="B12204" s="11">
        <v>308.73</v>
      </c>
      <c r="C12204" s="11">
        <v>335.27307</v>
      </c>
      <c r="D12204" s="11">
        <v>0.0791685118044225</v>
      </c>
      <c r="E12204" s="8">
        <f t="shared" si="1"/>
        <v>0.1312375192</v>
      </c>
      <c r="F12204" s="8"/>
    </row>
    <row r="12205">
      <c r="A12205" s="10">
        <v>44870.458333333336</v>
      </c>
      <c r="B12205" s="11">
        <v>311.15</v>
      </c>
      <c r="C12205" s="11">
        <v>337.91787</v>
      </c>
      <c r="D12205" s="11">
        <v>0.0792141297528894</v>
      </c>
      <c r="E12205" s="8">
        <f t="shared" si="1"/>
        <v>0.12762929</v>
      </c>
      <c r="F12205" s="8"/>
    </row>
    <row r="12206">
      <c r="A12206" s="10">
        <v>44870.5</v>
      </c>
      <c r="B12206" s="11">
        <v>322.44</v>
      </c>
      <c r="C12206" s="11">
        <v>341.73486</v>
      </c>
      <c r="D12206" s="11">
        <v>0.0564614918126878</v>
      </c>
      <c r="E12206" s="8">
        <f t="shared" si="1"/>
        <v>0.122857035</v>
      </c>
      <c r="F12206" s="8"/>
    </row>
    <row r="12207">
      <c r="A12207" s="10">
        <v>44870.541666666664</v>
      </c>
      <c r="B12207" s="11">
        <v>326.52</v>
      </c>
      <c r="C12207" s="11">
        <v>344.76039</v>
      </c>
      <c r="D12207" s="11">
        <v>0.0529074410201241</v>
      </c>
      <c r="E12207" s="8">
        <f t="shared" si="1"/>
        <v>0.1162602425</v>
      </c>
      <c r="F12207" s="8"/>
    </row>
    <row r="12208">
      <c r="A12208" s="10">
        <v>44870.583333333336</v>
      </c>
      <c r="B12208" s="11">
        <v>318.07</v>
      </c>
      <c r="C12208" s="11">
        <v>345.38374</v>
      </c>
      <c r="D12208" s="11">
        <v>0.0790822984313042</v>
      </c>
      <c r="E12208" s="8">
        <f t="shared" si="1"/>
        <v>0.1097857565</v>
      </c>
      <c r="F12208" s="8"/>
    </row>
    <row r="12209">
      <c r="A12209" s="10">
        <v>44870.625</v>
      </c>
      <c r="B12209" s="11">
        <v>255.52</v>
      </c>
      <c r="C12209" s="11">
        <v>345.49634</v>
      </c>
      <c r="D12209" s="11">
        <v>0.260426318843203</v>
      </c>
      <c r="E12209" s="8">
        <f t="shared" si="1"/>
        <v>0.111642317</v>
      </c>
      <c r="F12209" s="8"/>
    </row>
    <row r="12210">
      <c r="A12210" s="10">
        <v>44870.666666666664</v>
      </c>
      <c r="B12210" s="11">
        <v>239.58</v>
      </c>
      <c r="C12210" s="11">
        <v>345.02382</v>
      </c>
      <c r="D12210" s="11">
        <v>0.305613160273977</v>
      </c>
      <c r="E12210" s="8">
        <f t="shared" si="1"/>
        <v>0.1158006867</v>
      </c>
      <c r="F12210" s="8"/>
    </row>
    <row r="12211">
      <c r="A12211" s="10">
        <v>44870.708333333336</v>
      </c>
      <c r="B12211" s="11">
        <v>210.38</v>
      </c>
      <c r="C12211" s="11">
        <v>343.94178</v>
      </c>
      <c r="D12211" s="11">
        <v>0.388326710410116</v>
      </c>
      <c r="E12211" s="8">
        <f t="shared" si="1"/>
        <v>0.1243950951</v>
      </c>
      <c r="F12211" s="8"/>
    </row>
    <row r="12212">
      <c r="A12212" s="10">
        <v>44870.75</v>
      </c>
      <c r="B12212" s="11">
        <v>191.02</v>
      </c>
      <c r="C12212" s="11">
        <v>340.69753</v>
      </c>
      <c r="D12212" s="11">
        <v>0.439326724793103</v>
      </c>
      <c r="E12212" s="8">
        <f t="shared" si="1"/>
        <v>0.1360124217</v>
      </c>
      <c r="F12212" s="8"/>
    </row>
    <row r="12213">
      <c r="A12213" s="10">
        <v>44870.791666666664</v>
      </c>
      <c r="B12213" s="11">
        <v>181.62</v>
      </c>
      <c r="C12213" s="11">
        <v>336.51066</v>
      </c>
      <c r="D12213" s="11">
        <v>0.460284556810176</v>
      </c>
      <c r="E12213" s="8">
        <f t="shared" si="1"/>
        <v>0.1492872849</v>
      </c>
      <c r="F12213" s="8"/>
    </row>
    <row r="12214">
      <c r="A12214" s="10">
        <v>44870.833333333336</v>
      </c>
      <c r="B12214" s="11">
        <v>186.72</v>
      </c>
      <c r="C12214" s="11">
        <v>330.81513</v>
      </c>
      <c r="D12214" s="11">
        <v>0.435575996781042</v>
      </c>
      <c r="E12214" s="8">
        <f t="shared" si="1"/>
        <v>0.1625308498</v>
      </c>
      <c r="F12214" s="8"/>
    </row>
    <row r="12215">
      <c r="A12215" s="10">
        <v>44870.875</v>
      </c>
      <c r="B12215" s="11">
        <v>192.61</v>
      </c>
      <c r="C12215" s="11">
        <v>326.13652</v>
      </c>
      <c r="D12215" s="11">
        <v>0.409419098480599</v>
      </c>
      <c r="E12215" s="8">
        <f t="shared" si="1"/>
        <v>0.1762094639</v>
      </c>
      <c r="F12215" s="8"/>
    </row>
    <row r="12216">
      <c r="A12216" s="10">
        <v>44870.916666666664</v>
      </c>
      <c r="B12216" s="11">
        <v>199.92</v>
      </c>
      <c r="C12216" s="11">
        <v>325.16477</v>
      </c>
      <c r="D12216" s="11">
        <v>0.385173246166858</v>
      </c>
      <c r="E12216" s="8">
        <f t="shared" si="1"/>
        <v>0.1903463637</v>
      </c>
      <c r="F12216" s="8"/>
    </row>
    <row r="12217">
      <c r="A12217" s="10">
        <v>44870.958333333336</v>
      </c>
      <c r="B12217" s="11">
        <v>222.49</v>
      </c>
      <c r="C12217" s="11">
        <v>327.70542</v>
      </c>
      <c r="D12217" s="11">
        <v>0.321067072982802</v>
      </c>
      <c r="E12217" s="8">
        <f t="shared" si="1"/>
        <v>0.2005968218</v>
      </c>
      <c r="F12217" s="8"/>
    </row>
    <row r="12218">
      <c r="A12218" s="10">
        <v>44871.0</v>
      </c>
      <c r="B12218" s="11">
        <v>244.76</v>
      </c>
      <c r="C12218" s="11">
        <v>340.07762</v>
      </c>
      <c r="D12218" s="11">
        <v>0.280281954454986</v>
      </c>
      <c r="E12218" s="8">
        <f t="shared" si="1"/>
        <v>0.2106652009</v>
      </c>
      <c r="F12218" s="8"/>
    </row>
    <row r="12219">
      <c r="A12219" s="10">
        <v>44871.041666666664</v>
      </c>
      <c r="B12219" s="11">
        <v>220.79</v>
      </c>
      <c r="C12219" s="11">
        <v>337.48591</v>
      </c>
      <c r="D12219" s="11">
        <v>0.345780094937889</v>
      </c>
      <c r="E12219" s="8">
        <f t="shared" si="1"/>
        <v>0.2248963479</v>
      </c>
      <c r="F12219" s="8"/>
    </row>
    <row r="12220">
      <c r="A12220" s="10">
        <v>44871.083333333336</v>
      </c>
      <c r="B12220" s="11">
        <v>205.24</v>
      </c>
      <c r="C12220" s="11">
        <v>328.49875</v>
      </c>
      <c r="D12220" s="11">
        <v>0.375218322748564</v>
      </c>
      <c r="E12220" s="8">
        <f t="shared" si="1"/>
        <v>0.2390868581</v>
      </c>
      <c r="F12220" s="8"/>
    </row>
    <row r="12221">
      <c r="A12221" s="10">
        <v>44871.125</v>
      </c>
      <c r="B12221" s="11">
        <v>206.97</v>
      </c>
      <c r="C12221" s="11">
        <v>313.8098</v>
      </c>
      <c r="D12221" s="11">
        <v>0.340460368031846</v>
      </c>
      <c r="E12221" s="8">
        <f t="shared" si="1"/>
        <v>0.2492881697</v>
      </c>
      <c r="F12221" s="8"/>
    </row>
    <row r="12222">
      <c r="A12222" s="10">
        <v>44871.166666666664</v>
      </c>
      <c r="B12222" s="11">
        <v>202.44</v>
      </c>
      <c r="C12222" s="11">
        <v>297.1789</v>
      </c>
      <c r="D12222" s="11">
        <v>0.318794167419019</v>
      </c>
      <c r="E12222" s="8">
        <f t="shared" si="1"/>
        <v>0.2570702789</v>
      </c>
      <c r="F12222" s="8"/>
    </row>
    <row r="12223">
      <c r="A12223" s="10">
        <v>44871.208333333336</v>
      </c>
      <c r="B12223" s="11">
        <v>196.74</v>
      </c>
      <c r="C12223" s="11">
        <v>282.09195</v>
      </c>
      <c r="D12223" s="11">
        <v>0.302567832935324</v>
      </c>
      <c r="E12223" s="8">
        <f t="shared" si="1"/>
        <v>0.2653581997</v>
      </c>
      <c r="F12223" s="8"/>
    </row>
    <row r="12224">
      <c r="A12224" s="10">
        <v>44871.25</v>
      </c>
      <c r="B12224" s="11">
        <v>189.31</v>
      </c>
      <c r="C12224" s="11">
        <v>270.81073</v>
      </c>
      <c r="D12224" s="11">
        <v>0.300950889205904</v>
      </c>
      <c r="E12224" s="8">
        <f t="shared" si="1"/>
        <v>0.273042559</v>
      </c>
      <c r="F12224" s="8"/>
    </row>
    <row r="12225">
      <c r="A12225" s="10">
        <v>44871.291666666664</v>
      </c>
      <c r="B12225" s="11">
        <v>183.13</v>
      </c>
      <c r="C12225" s="11">
        <v>263.35243</v>
      </c>
      <c r="D12225" s="11">
        <v>0.304620048503064</v>
      </c>
      <c r="E12225" s="8">
        <f t="shared" si="1"/>
        <v>0.2784980756</v>
      </c>
      <c r="F12225" s="8"/>
    </row>
    <row r="12226">
      <c r="A12226" s="10">
        <v>44871.333333333336</v>
      </c>
      <c r="B12226" s="11">
        <v>179.03</v>
      </c>
      <c r="C12226" s="11">
        <v>259.97094</v>
      </c>
      <c r="D12226" s="11">
        <v>0.311346106607146</v>
      </c>
      <c r="E12226" s="8">
        <f t="shared" si="1"/>
        <v>0.2829590862</v>
      </c>
      <c r="F12226" s="8"/>
    </row>
    <row r="12227">
      <c r="A12227" s="10">
        <v>44871.375</v>
      </c>
      <c r="B12227" s="11">
        <v>178.71</v>
      </c>
      <c r="C12227" s="11">
        <v>260.81822</v>
      </c>
      <c r="D12227" s="11">
        <v>0.314810138647522</v>
      </c>
      <c r="E12227" s="8">
        <f t="shared" si="1"/>
        <v>0.2894531951</v>
      </c>
      <c r="F12227" s="8"/>
    </row>
    <row r="12228">
      <c r="A12228" s="10">
        <v>44871.416666666664</v>
      </c>
      <c r="B12228" s="11">
        <v>181.57</v>
      </c>
      <c r="C12228" s="11">
        <v>265.54432</v>
      </c>
      <c r="D12228" s="11">
        <v>0.316234668472667</v>
      </c>
      <c r="E12228" s="8">
        <f t="shared" si="1"/>
        <v>0.2993309516</v>
      </c>
      <c r="F12228" s="8"/>
    </row>
    <row r="12229">
      <c r="A12229" s="10">
        <v>44871.458333333336</v>
      </c>
      <c r="B12229" s="11">
        <v>184.53</v>
      </c>
      <c r="C12229" s="11">
        <v>273.78843</v>
      </c>
      <c r="D12229" s="11">
        <v>0.32601242499546</v>
      </c>
      <c r="E12229" s="8">
        <f t="shared" si="1"/>
        <v>0.3096142139</v>
      </c>
      <c r="F12229" s="8"/>
    </row>
    <row r="12230">
      <c r="A12230" s="10">
        <v>44871.5</v>
      </c>
      <c r="B12230" s="11">
        <v>189.86</v>
      </c>
      <c r="C12230" s="11">
        <v>282.70602</v>
      </c>
      <c r="D12230" s="11">
        <v>0.328418970349481</v>
      </c>
      <c r="E12230" s="8">
        <f t="shared" si="1"/>
        <v>0.3209457755</v>
      </c>
      <c r="F12230" s="8"/>
    </row>
    <row r="12231">
      <c r="A12231" s="10">
        <v>44871.541666666664</v>
      </c>
      <c r="B12231" s="11">
        <v>196.52</v>
      </c>
      <c r="C12231" s="11">
        <v>289.11571</v>
      </c>
      <c r="D12231" s="11">
        <v>0.320272149859998</v>
      </c>
      <c r="E12231" s="8">
        <f t="shared" si="1"/>
        <v>0.3320859717</v>
      </c>
      <c r="F12231" s="8"/>
    </row>
    <row r="12232">
      <c r="A12232" s="10">
        <v>44871.583333333336</v>
      </c>
      <c r="B12232" s="11">
        <v>201.06</v>
      </c>
      <c r="C12232" s="11">
        <v>292.00731</v>
      </c>
      <c r="D12232" s="11">
        <v>0.311455593354837</v>
      </c>
      <c r="E12232" s="8">
        <f t="shared" si="1"/>
        <v>0.3417681923</v>
      </c>
      <c r="F12232" s="8"/>
    </row>
    <row r="12233">
      <c r="A12233" s="10">
        <v>44871.625</v>
      </c>
      <c r="B12233" s="11">
        <v>204.98</v>
      </c>
      <c r="C12233" s="11">
        <v>294.28386</v>
      </c>
      <c r="D12233" s="11">
        <v>0.303461630549497</v>
      </c>
      <c r="E12233" s="8">
        <f t="shared" si="1"/>
        <v>0.3435613303</v>
      </c>
      <c r="F12233" s="8"/>
    </row>
    <row r="12234">
      <c r="A12234" s="10">
        <v>44871.666666666664</v>
      </c>
      <c r="B12234" s="11">
        <v>221.94</v>
      </c>
      <c r="C12234" s="11">
        <v>296.5472</v>
      </c>
      <c r="D12234" s="11">
        <v>0.251586256757777</v>
      </c>
      <c r="E12234" s="8">
        <f t="shared" si="1"/>
        <v>0.3413102093</v>
      </c>
      <c r="F12234" s="8"/>
    </row>
    <row r="12235">
      <c r="A12235" s="10">
        <v>44871.708333333336</v>
      </c>
      <c r="B12235" s="11">
        <v>234.51</v>
      </c>
      <c r="C12235" s="11">
        <v>300.46386</v>
      </c>
      <c r="D12235" s="11">
        <v>0.219506798588023</v>
      </c>
      <c r="E12235" s="8">
        <f t="shared" si="1"/>
        <v>0.3342760464</v>
      </c>
      <c r="F12235" s="8"/>
    </row>
    <row r="12236">
      <c r="A12236" s="10">
        <v>44871.75</v>
      </c>
      <c r="B12236" s="11">
        <v>257.36</v>
      </c>
      <c r="C12236" s="11">
        <v>304.62742</v>
      </c>
      <c r="D12236" s="11">
        <v>0.155164692659642</v>
      </c>
      <c r="E12236" s="8">
        <f t="shared" si="1"/>
        <v>0.3224359617</v>
      </c>
      <c r="F12236" s="8"/>
    </row>
    <row r="12237">
      <c r="A12237" s="10">
        <v>44871.791666666664</v>
      </c>
      <c r="B12237" s="11">
        <v>282.46</v>
      </c>
      <c r="C12237" s="11">
        <v>308.03154</v>
      </c>
      <c r="D12237" s="11">
        <v>0.0830159794675572</v>
      </c>
      <c r="E12237" s="8">
        <f t="shared" si="1"/>
        <v>0.3067164376</v>
      </c>
      <c r="F12237" s="8"/>
    </row>
    <row r="12238">
      <c r="A12238" s="10">
        <v>44871.833333333336</v>
      </c>
      <c r="B12238" s="11">
        <v>292.3</v>
      </c>
      <c r="C12238" s="11">
        <v>311.24648</v>
      </c>
      <c r="D12238" s="11">
        <v>0.0608729133257989</v>
      </c>
      <c r="E12238" s="8">
        <f t="shared" si="1"/>
        <v>0.2911038091</v>
      </c>
      <c r="F12238" s="8"/>
    </row>
    <row r="12239">
      <c r="A12239" s="10">
        <v>44871.875</v>
      </c>
      <c r="B12239" s="11">
        <v>297.21</v>
      </c>
      <c r="C12239" s="11">
        <v>315.84294</v>
      </c>
      <c r="D12239" s="11">
        <v>0.0589943216713978</v>
      </c>
      <c r="E12239" s="8">
        <f t="shared" si="1"/>
        <v>0.2765027768</v>
      </c>
      <c r="F12239" s="8"/>
    </row>
    <row r="12240">
      <c r="A12240" s="10">
        <v>44871.916666666664</v>
      </c>
      <c r="B12240" s="11">
        <v>306.44</v>
      </c>
      <c r="C12240" s="11">
        <v>322.07428</v>
      </c>
      <c r="D12240" s="11">
        <v>0.0485424666632802</v>
      </c>
      <c r="E12240" s="8">
        <f t="shared" si="1"/>
        <v>0.2624764943</v>
      </c>
      <c r="F12240" s="8"/>
    </row>
    <row r="12241">
      <c r="A12241" s="10">
        <v>44871.958333333336</v>
      </c>
      <c r="B12241" s="11">
        <v>336.24</v>
      </c>
      <c r="C12241" s="11">
        <v>328.86263</v>
      </c>
      <c r="D12241" s="11">
        <v>0.022432983644265</v>
      </c>
      <c r="E12241" s="8">
        <f t="shared" si="1"/>
        <v>0.2500334072</v>
      </c>
      <c r="F12241" s="8"/>
    </row>
    <row r="12242">
      <c r="A12242" s="10">
        <v>44872.0</v>
      </c>
      <c r="B12242" s="11">
        <v>376.5</v>
      </c>
      <c r="C12242" s="11">
        <v>340.33198</v>
      </c>
      <c r="D12242" s="11">
        <v>0.106272763435278</v>
      </c>
      <c r="E12242" s="8">
        <f t="shared" si="1"/>
        <v>0.2427830243</v>
      </c>
      <c r="F12242" s="8"/>
    </row>
    <row r="12243">
      <c r="A12243" s="10">
        <v>44872.041666666664</v>
      </c>
      <c r="B12243" s="11">
        <v>365.33</v>
      </c>
      <c r="C12243" s="11">
        <v>337.43588</v>
      </c>
      <c r="D12243" s="11">
        <v>0.0826649495601949</v>
      </c>
      <c r="E12243" s="8">
        <f t="shared" si="1"/>
        <v>0.2318198932</v>
      </c>
      <c r="F12243" s="8"/>
    </row>
    <row r="12244">
      <c r="A12244" s="10">
        <v>44872.083333333336</v>
      </c>
      <c r="B12244" s="11">
        <v>336.71</v>
      </c>
      <c r="C12244" s="11">
        <v>327.38973</v>
      </c>
      <c r="D12244" s="11">
        <v>0.0284684250785752</v>
      </c>
      <c r="E12244" s="8">
        <f t="shared" si="1"/>
        <v>0.2173719808</v>
      </c>
      <c r="F12244" s="8"/>
    </row>
    <row r="12245">
      <c r="A12245" s="10">
        <v>44872.125</v>
      </c>
      <c r="B12245" s="11">
        <v>306.28</v>
      </c>
      <c r="C12245" s="11">
        <v>311.45933</v>
      </c>
      <c r="D12245" s="11">
        <v>0.0166292337429739</v>
      </c>
      <c r="E12245" s="8">
        <f t="shared" si="1"/>
        <v>0.2038790169</v>
      </c>
      <c r="F12245" s="8"/>
    </row>
    <row r="12246">
      <c r="A12246" s="10">
        <v>44872.166666666664</v>
      </c>
      <c r="B12246" s="11">
        <v>284.23</v>
      </c>
      <c r="C12246" s="11">
        <v>293.59145</v>
      </c>
      <c r="D12246" s="11">
        <v>0.0318859762435179</v>
      </c>
      <c r="E12246" s="8">
        <f t="shared" si="1"/>
        <v>0.1919245089</v>
      </c>
      <c r="F12246" s="8"/>
    </row>
    <row r="12247">
      <c r="A12247" s="10">
        <v>44872.208333333336</v>
      </c>
      <c r="B12247" s="11">
        <v>265.5</v>
      </c>
      <c r="C12247" s="11">
        <v>277.55177</v>
      </c>
      <c r="D12247" s="11">
        <v>0.0434217011118321</v>
      </c>
      <c r="E12247" s="8">
        <f t="shared" si="1"/>
        <v>0.1811267534</v>
      </c>
      <c r="F12247" s="8"/>
    </row>
    <row r="12248">
      <c r="A12248" s="10">
        <v>44872.25</v>
      </c>
      <c r="B12248" s="11">
        <v>262.63</v>
      </c>
      <c r="C12248" s="11">
        <v>265.6972</v>
      </c>
      <c r="D12248" s="11">
        <v>0.0115439680960131</v>
      </c>
      <c r="E12248" s="8">
        <f t="shared" si="1"/>
        <v>0.1690681317</v>
      </c>
      <c r="F12248" s="8"/>
    </row>
    <row r="12249">
      <c r="A12249" s="10">
        <v>44872.291666666664</v>
      </c>
      <c r="B12249" s="11">
        <v>276.39</v>
      </c>
      <c r="C12249" s="11">
        <v>257.55132</v>
      </c>
      <c r="D12249" s="11">
        <v>0.0731453443919449</v>
      </c>
      <c r="E12249" s="8">
        <f t="shared" si="1"/>
        <v>0.1594233524</v>
      </c>
      <c r="F12249" s="8"/>
    </row>
    <row r="12250">
      <c r="A12250" s="10">
        <v>44872.333333333336</v>
      </c>
      <c r="B12250" s="11">
        <v>284.28</v>
      </c>
      <c r="C12250" s="11">
        <v>253.47553</v>
      </c>
      <c r="D12250" s="11">
        <v>0.121528377906932</v>
      </c>
      <c r="E12250" s="8">
        <f t="shared" si="1"/>
        <v>0.1515142804</v>
      </c>
      <c r="F12250" s="8"/>
    </row>
    <row r="12251">
      <c r="A12251" s="10">
        <v>44872.375</v>
      </c>
      <c r="B12251" s="11">
        <v>298.91</v>
      </c>
      <c r="C12251" s="11">
        <v>253.99201</v>
      </c>
      <c r="D12251" s="11">
        <v>0.176848043369553</v>
      </c>
      <c r="E12251" s="8">
        <f t="shared" si="1"/>
        <v>0.1457658597</v>
      </c>
      <c r="F12251" s="8"/>
    </row>
    <row r="12252">
      <c r="A12252" s="10">
        <v>44872.416666666664</v>
      </c>
      <c r="B12252" s="11">
        <v>308.44</v>
      </c>
      <c r="C12252" s="11">
        <v>258.89045</v>
      </c>
      <c r="D12252" s="11">
        <v>0.191391957486265</v>
      </c>
      <c r="E12252" s="8">
        <f t="shared" si="1"/>
        <v>0.1405640801</v>
      </c>
      <c r="F12252" s="8"/>
    </row>
    <row r="12253">
      <c r="A12253" s="10">
        <v>44872.458333333336</v>
      </c>
      <c r="B12253" s="11">
        <v>320.93</v>
      </c>
      <c r="C12253" s="11">
        <v>267.66363</v>
      </c>
      <c r="D12253" s="11">
        <v>0.199004885348076</v>
      </c>
      <c r="E12253" s="8">
        <f t="shared" si="1"/>
        <v>0.1352720993</v>
      </c>
      <c r="F12253" s="8"/>
    </row>
    <row r="12254">
      <c r="A12254" s="10">
        <v>44872.5</v>
      </c>
      <c r="B12254" s="11">
        <v>332.88</v>
      </c>
      <c r="C12254" s="11">
        <v>277.21663</v>
      </c>
      <c r="D12254" s="11">
        <v>0.200793761903822</v>
      </c>
      <c r="E12254" s="8">
        <f t="shared" si="1"/>
        <v>0.1299543823</v>
      </c>
      <c r="F12254" s="8"/>
    </row>
    <row r="12255">
      <c r="A12255" s="10">
        <v>44872.541666666664</v>
      </c>
      <c r="B12255" s="11">
        <v>351.78</v>
      </c>
      <c r="C12255" s="11">
        <v>284.18627</v>
      </c>
      <c r="D12255" s="11">
        <v>0.237850090365027</v>
      </c>
      <c r="E12255" s="8">
        <f t="shared" si="1"/>
        <v>0.1265201298</v>
      </c>
      <c r="F12255" s="8"/>
    </row>
    <row r="12256">
      <c r="A12256" s="10">
        <v>44872.583333333336</v>
      </c>
      <c r="B12256" s="11">
        <v>361.18</v>
      </c>
      <c r="C12256" s="11">
        <v>287.49001</v>
      </c>
      <c r="D12256" s="11">
        <v>0.256321915324988</v>
      </c>
      <c r="E12256" s="8">
        <f t="shared" si="1"/>
        <v>0.1242228932</v>
      </c>
      <c r="F12256" s="8"/>
    </row>
    <row r="12257">
      <c r="A12257" s="10">
        <v>44872.625</v>
      </c>
      <c r="B12257" s="11">
        <v>356.65</v>
      </c>
      <c r="C12257" s="11">
        <v>289.63291</v>
      </c>
      <c r="D12257" s="11">
        <v>0.231386308966063</v>
      </c>
      <c r="E12257" s="8">
        <f t="shared" si="1"/>
        <v>0.1212197548</v>
      </c>
      <c r="F12257" s="8"/>
    </row>
    <row r="12258">
      <c r="A12258" s="10">
        <v>44872.666666666664</v>
      </c>
      <c r="B12258" s="11">
        <v>353.23</v>
      </c>
      <c r="C12258" s="11">
        <v>290.80136</v>
      </c>
      <c r="D12258" s="11">
        <v>0.21467795061206</v>
      </c>
      <c r="E12258" s="8">
        <f t="shared" si="1"/>
        <v>0.1196819087</v>
      </c>
      <c r="F12258" s="8"/>
    </row>
    <row r="12259">
      <c r="A12259" s="10">
        <v>44872.708333333336</v>
      </c>
      <c r="B12259" s="11">
        <v>347.15</v>
      </c>
      <c r="C12259" s="11">
        <v>293.3151</v>
      </c>
      <c r="D12259" s="11">
        <v>0.183539476828843</v>
      </c>
      <c r="E12259" s="8">
        <f t="shared" si="1"/>
        <v>0.1181832703</v>
      </c>
      <c r="F12259" s="8"/>
    </row>
    <row r="12260">
      <c r="A12260" s="10">
        <v>44872.75</v>
      </c>
      <c r="B12260" s="11">
        <v>342.63</v>
      </c>
      <c r="C12260" s="11">
        <v>296.4956</v>
      </c>
      <c r="D12260" s="11">
        <v>0.155598936375446</v>
      </c>
      <c r="E12260" s="8">
        <f t="shared" si="1"/>
        <v>0.1182013638</v>
      </c>
      <c r="F12260" s="8"/>
    </row>
    <row r="12261">
      <c r="A12261" s="10">
        <v>44872.791666666664</v>
      </c>
      <c r="B12261" s="11">
        <v>338.13</v>
      </c>
      <c r="C12261" s="11">
        <v>298.71901</v>
      </c>
      <c r="D12261" s="11">
        <v>0.131933317534762</v>
      </c>
      <c r="E12261" s="8">
        <f t="shared" si="1"/>
        <v>0.1202395862</v>
      </c>
      <c r="F12261" s="8"/>
    </row>
    <row r="12262">
      <c r="A12262" s="10">
        <v>44872.833333333336</v>
      </c>
      <c r="B12262" s="11">
        <v>331.43</v>
      </c>
      <c r="C12262" s="11">
        <v>300.08192</v>
      </c>
      <c r="D12262" s="11">
        <v>0.10446507407044</v>
      </c>
      <c r="E12262" s="8">
        <f t="shared" si="1"/>
        <v>0.1220559262</v>
      </c>
      <c r="F12262" s="8"/>
    </row>
    <row r="12263">
      <c r="A12263" s="10">
        <v>44872.875</v>
      </c>
      <c r="B12263" s="11">
        <v>322.52</v>
      </c>
      <c r="C12263" s="11">
        <v>302.69199</v>
      </c>
      <c r="D12263" s="11">
        <v>0.0655055655750917</v>
      </c>
      <c r="E12263" s="8">
        <f t="shared" si="1"/>
        <v>0.1223272281</v>
      </c>
      <c r="F12263" s="8"/>
    </row>
    <row r="12264">
      <c r="A12264" s="10">
        <v>44872.916666666664</v>
      </c>
      <c r="B12264" s="11">
        <v>316.46</v>
      </c>
      <c r="C12264" s="11">
        <v>307.6567</v>
      </c>
      <c r="D12264" s="11">
        <v>0.0286140363593576</v>
      </c>
      <c r="E12264" s="8">
        <f t="shared" si="1"/>
        <v>0.1214968768</v>
      </c>
      <c r="F12264" s="8"/>
    </row>
    <row r="12265">
      <c r="A12265" s="10">
        <v>44872.958333333336</v>
      </c>
      <c r="B12265" s="11">
        <v>331.95</v>
      </c>
      <c r="C12265" s="11">
        <v>314.33954</v>
      </c>
      <c r="D12265" s="11">
        <v>0.056023686997824</v>
      </c>
      <c r="E12265" s="8">
        <f t="shared" si="1"/>
        <v>0.1228964894</v>
      </c>
      <c r="F12265" s="8"/>
    </row>
    <row r="12266">
      <c r="A12266" s="10">
        <v>44873.0</v>
      </c>
      <c r="B12266" s="11">
        <v>349.08</v>
      </c>
      <c r="C12266" s="11">
        <v>319.82982</v>
      </c>
      <c r="D12266" s="11">
        <v>0.0914554496513177</v>
      </c>
      <c r="E12266" s="8">
        <f t="shared" si="1"/>
        <v>0.1222791014</v>
      </c>
      <c r="F12266" s="8"/>
    </row>
    <row r="12267">
      <c r="A12267" s="10">
        <v>44873.041666666664</v>
      </c>
      <c r="B12267" s="11">
        <v>334.58</v>
      </c>
      <c r="C12267" s="11">
        <v>323.19253</v>
      </c>
      <c r="D12267" s="11">
        <v>0.0352343230210178</v>
      </c>
      <c r="E12267" s="8">
        <f t="shared" si="1"/>
        <v>0.1203028253</v>
      </c>
      <c r="F12267" s="8"/>
    </row>
    <row r="12268">
      <c r="A12268" s="10">
        <v>44873.083333333336</v>
      </c>
      <c r="B12268" s="11">
        <v>314.96</v>
      </c>
      <c r="C12268" s="11">
        <v>320.41235</v>
      </c>
      <c r="D12268" s="11">
        <v>0.0170166661803142</v>
      </c>
      <c r="E12268" s="8">
        <f t="shared" si="1"/>
        <v>0.1198256686</v>
      </c>
      <c r="F12268" s="8"/>
    </row>
    <row r="12269">
      <c r="A12269" s="10">
        <v>44873.125</v>
      </c>
      <c r="B12269" s="11">
        <v>299.41</v>
      </c>
      <c r="C12269" s="11">
        <v>310.9902</v>
      </c>
      <c r="D12269" s="11">
        <v>0.0372365431450894</v>
      </c>
      <c r="E12269" s="8">
        <f t="shared" si="1"/>
        <v>0.1206843065</v>
      </c>
      <c r="F12269" s="8"/>
    </row>
    <row r="12270">
      <c r="A12270" s="10">
        <v>44873.166666666664</v>
      </c>
      <c r="B12270" s="11">
        <v>286.33</v>
      </c>
      <c r="C12270" s="11">
        <v>297.54874</v>
      </c>
      <c r="D12270" s="11">
        <v>0.0377038733217288</v>
      </c>
      <c r="E12270" s="8">
        <f t="shared" si="1"/>
        <v>0.1209267189</v>
      </c>
      <c r="F12270" s="8"/>
    </row>
    <row r="12271">
      <c r="A12271" s="10">
        <v>44873.208333333336</v>
      </c>
      <c r="B12271" s="11">
        <v>275.91</v>
      </c>
      <c r="C12271" s="11">
        <v>283.05156</v>
      </c>
      <c r="D12271" s="11">
        <v>0.0252305975632141</v>
      </c>
      <c r="E12271" s="8">
        <f t="shared" si="1"/>
        <v>0.1201687563</v>
      </c>
      <c r="F12271" s="8"/>
    </row>
    <row r="12272">
      <c r="A12272" s="10">
        <v>44873.25</v>
      </c>
      <c r="B12272" s="11">
        <v>253.9</v>
      </c>
      <c r="C12272" s="11">
        <v>269.52707</v>
      </c>
      <c r="D12272" s="11">
        <v>0.05797959366382</v>
      </c>
      <c r="E12272" s="8">
        <f t="shared" si="1"/>
        <v>0.122103574</v>
      </c>
      <c r="F12272" s="8"/>
    </row>
    <row r="12273">
      <c r="A12273" s="10">
        <v>44873.291666666664</v>
      </c>
      <c r="B12273" s="11">
        <v>239.41</v>
      </c>
      <c r="C12273" s="11">
        <v>257.51512</v>
      </c>
      <c r="D12273" s="11">
        <v>0.0703070173122262</v>
      </c>
      <c r="E12273" s="8">
        <f t="shared" si="1"/>
        <v>0.1219853104</v>
      </c>
      <c r="F12273" s="8"/>
    </row>
    <row r="12274">
      <c r="A12274" s="10">
        <v>44873.333333333336</v>
      </c>
      <c r="B12274" s="11">
        <v>236.86</v>
      </c>
      <c r="C12274" s="11">
        <v>248.90658</v>
      </c>
      <c r="D12274" s="11">
        <v>0.048397997353063</v>
      </c>
      <c r="E12274" s="8">
        <f t="shared" si="1"/>
        <v>0.1189382112</v>
      </c>
      <c r="F12274" s="8"/>
    </row>
    <row r="12275">
      <c r="A12275" s="10">
        <v>44873.375</v>
      </c>
      <c r="B12275" s="11">
        <v>245.83</v>
      </c>
      <c r="C12275" s="11">
        <v>245.46677</v>
      </c>
      <c r="D12275" s="11">
        <v>0.00147975222878443</v>
      </c>
      <c r="E12275" s="8">
        <f t="shared" si="1"/>
        <v>0.111631199</v>
      </c>
      <c r="F12275" s="8"/>
    </row>
    <row r="12276">
      <c r="A12276" s="10">
        <v>44873.416666666664</v>
      </c>
      <c r="B12276" s="11">
        <v>241.17</v>
      </c>
      <c r="C12276" s="11">
        <v>247.10459</v>
      </c>
      <c r="D12276" s="11">
        <v>0.024016510579589</v>
      </c>
      <c r="E12276" s="8">
        <f t="shared" si="1"/>
        <v>0.1046572221</v>
      </c>
      <c r="F12276" s="8"/>
    </row>
    <row r="12277">
      <c r="A12277" s="10">
        <v>44873.458333333336</v>
      </c>
      <c r="B12277" s="11">
        <v>237.36</v>
      </c>
      <c r="C12277" s="11">
        <v>252.79245</v>
      </c>
      <c r="D12277" s="11">
        <v>0.0610479070874149</v>
      </c>
      <c r="E12277" s="8">
        <f t="shared" si="1"/>
        <v>0.09890901467</v>
      </c>
      <c r="F12277" s="8"/>
    </row>
    <row r="12278">
      <c r="A12278" s="10">
        <v>44873.5</v>
      </c>
      <c r="B12278" s="11">
        <v>241.96</v>
      </c>
      <c r="C12278" s="11">
        <v>259.4318</v>
      </c>
      <c r="D12278" s="11">
        <v>0.0673464085744307</v>
      </c>
      <c r="E12278" s="8">
        <f t="shared" si="1"/>
        <v>0.09334870828</v>
      </c>
      <c r="F12278" s="8"/>
    </row>
    <row r="12279">
      <c r="A12279" s="10">
        <v>44873.541666666664</v>
      </c>
      <c r="B12279" s="11">
        <v>254.09</v>
      </c>
      <c r="C12279" s="11">
        <v>264.64019</v>
      </c>
      <c r="D12279" s="11">
        <v>0.0398661669642846</v>
      </c>
      <c r="E12279" s="8">
        <f t="shared" si="1"/>
        <v>0.08509937814</v>
      </c>
      <c r="F12279" s="8"/>
    </row>
    <row r="12280">
      <c r="A12280" s="10">
        <v>44873.583333333336</v>
      </c>
      <c r="B12280" s="11">
        <v>264.15</v>
      </c>
      <c r="C12280" s="11">
        <v>266.28816</v>
      </c>
      <c r="D12280" s="11">
        <v>0.00802949706813862</v>
      </c>
      <c r="E12280" s="8">
        <f t="shared" si="1"/>
        <v>0.07475386071</v>
      </c>
      <c r="F12280" s="8"/>
    </row>
    <row r="12281">
      <c r="A12281" s="10">
        <v>44873.625</v>
      </c>
      <c r="B12281" s="11">
        <v>265.22</v>
      </c>
      <c r="C12281" s="11">
        <v>265.99336</v>
      </c>
      <c r="D12281" s="11">
        <v>0.00290744099777516</v>
      </c>
      <c r="E12281" s="8">
        <f t="shared" si="1"/>
        <v>0.06523390788</v>
      </c>
      <c r="F12281" s="8"/>
    </row>
    <row r="12282">
      <c r="A12282" s="10">
        <v>44873.666666666664</v>
      </c>
      <c r="B12282" s="11">
        <v>254.53</v>
      </c>
      <c r="C12282" s="11">
        <v>263.7002</v>
      </c>
      <c r="D12282" s="11">
        <v>0.0347750968713713</v>
      </c>
      <c r="E12282" s="8">
        <f t="shared" si="1"/>
        <v>0.05773795564</v>
      </c>
      <c r="F12282" s="8"/>
    </row>
    <row r="12283">
      <c r="A12283" s="10">
        <v>44873.708333333336</v>
      </c>
      <c r="B12283" s="11">
        <v>242.86</v>
      </c>
      <c r="C12283" s="11">
        <v>260.86477</v>
      </c>
      <c r="D12283" s="11">
        <v>0.0690195536944295</v>
      </c>
      <c r="E12283" s="8">
        <f t="shared" si="1"/>
        <v>0.05296629217</v>
      </c>
      <c r="F12283" s="8"/>
    </row>
    <row r="12284">
      <c r="A12284" s="10">
        <v>44873.75</v>
      </c>
      <c r="B12284" s="11">
        <v>245.88</v>
      </c>
      <c r="C12284" s="11">
        <v>257.91732</v>
      </c>
      <c r="D12284" s="11">
        <v>0.0466712355727022</v>
      </c>
      <c r="E12284" s="8">
        <f t="shared" si="1"/>
        <v>0.04842763797</v>
      </c>
      <c r="F12284" s="8"/>
    </row>
    <row r="12285">
      <c r="A12285" s="10">
        <v>44873.791666666664</v>
      </c>
      <c r="B12285" s="11">
        <v>252.15</v>
      </c>
      <c r="C12285" s="11">
        <v>255.09221</v>
      </c>
      <c r="D12285" s="11">
        <v>0.0115339076798934</v>
      </c>
      <c r="E12285" s="8">
        <f t="shared" si="1"/>
        <v>0.0434109959</v>
      </c>
      <c r="F12285" s="8"/>
    </row>
    <row r="12286">
      <c r="A12286" s="10">
        <v>44873.833333333336</v>
      </c>
      <c r="B12286" s="11">
        <v>251.89</v>
      </c>
      <c r="C12286" s="11">
        <v>253.09381</v>
      </c>
      <c r="D12286" s="11">
        <v>0.0047563786723982</v>
      </c>
      <c r="E12286" s="8">
        <f t="shared" si="1"/>
        <v>0.03925646692</v>
      </c>
      <c r="F12286" s="8"/>
    </row>
    <row r="12287">
      <c r="A12287" s="10">
        <v>44873.875</v>
      </c>
      <c r="B12287" s="11">
        <v>253.1</v>
      </c>
      <c r="C12287" s="11">
        <v>253.64587</v>
      </c>
      <c r="D12287" s="11">
        <v>0.00215209496610375</v>
      </c>
      <c r="E12287" s="8">
        <f t="shared" si="1"/>
        <v>0.03661673898</v>
      </c>
      <c r="F12287" s="8"/>
    </row>
    <row r="12288">
      <c r="A12288" s="10">
        <v>44873.916666666664</v>
      </c>
      <c r="B12288" s="11">
        <v>259.75</v>
      </c>
      <c r="C12288" s="11">
        <v>257.30267</v>
      </c>
      <c r="D12288" s="11">
        <v>0.0095114831105329</v>
      </c>
      <c r="E12288" s="8">
        <f t="shared" si="1"/>
        <v>0.03582079926</v>
      </c>
      <c r="F12288" s="8"/>
    </row>
    <row r="12289">
      <c r="A12289" s="10">
        <v>44873.958333333336</v>
      </c>
      <c r="B12289" s="11">
        <v>267.05</v>
      </c>
      <c r="C12289" s="11">
        <v>264.21734</v>
      </c>
      <c r="D12289" s="11">
        <v>0.010720946626743</v>
      </c>
      <c r="E12289" s="8">
        <f t="shared" si="1"/>
        <v>0.03393318508</v>
      </c>
      <c r="F12289" s="8"/>
    </row>
    <row r="12290">
      <c r="A12290" s="10">
        <v>44871.0</v>
      </c>
      <c r="B12290" s="11">
        <v>244.76</v>
      </c>
      <c r="C12290" s="11">
        <v>287.39256</v>
      </c>
      <c r="D12290" s="11">
        <v>0.148342601492536</v>
      </c>
      <c r="E12290" s="8">
        <f t="shared" si="1"/>
        <v>0.03630348307</v>
      </c>
      <c r="F12290" s="8"/>
    </row>
    <row r="12291">
      <c r="A12291" s="10">
        <v>44871.041666666664</v>
      </c>
      <c r="B12291" s="11">
        <v>220.79</v>
      </c>
      <c r="C12291" s="11">
        <v>288.01974</v>
      </c>
      <c r="D12291" s="11">
        <v>0.233420598185388</v>
      </c>
      <c r="E12291" s="8">
        <f t="shared" si="1"/>
        <v>0.04456124454</v>
      </c>
      <c r="F12291" s="8"/>
    </row>
    <row r="12292">
      <c r="A12292" s="10">
        <v>44871.083333333336</v>
      </c>
      <c r="B12292" s="11">
        <v>205.24</v>
      </c>
      <c r="C12292" s="11">
        <v>284.31046</v>
      </c>
      <c r="D12292" s="11">
        <v>0.278113088065771</v>
      </c>
      <c r="E12292" s="8">
        <f t="shared" si="1"/>
        <v>0.05544026212</v>
      </c>
      <c r="F12292" s="8"/>
    </row>
    <row r="12293">
      <c r="A12293" s="10">
        <v>44871.125</v>
      </c>
      <c r="B12293" s="11">
        <v>206.97</v>
      </c>
      <c r="C12293" s="11">
        <v>276.51778</v>
      </c>
      <c r="D12293" s="11">
        <v>0.251512868358772</v>
      </c>
      <c r="E12293" s="8">
        <f t="shared" si="1"/>
        <v>0.06436844233</v>
      </c>
      <c r="F12293" s="8"/>
    </row>
    <row r="12294">
      <c r="A12294" s="10">
        <v>44871.166666666664</v>
      </c>
      <c r="B12294" s="11">
        <v>202.44</v>
      </c>
      <c r="C12294" s="11">
        <v>266.20564</v>
      </c>
      <c r="D12294" s="11">
        <v>0.239535270552494</v>
      </c>
      <c r="E12294" s="8">
        <f t="shared" si="1"/>
        <v>0.07277808389</v>
      </c>
      <c r="F12294" s="8"/>
    </row>
    <row r="12295">
      <c r="A12295" s="10">
        <v>44871.208333333336</v>
      </c>
      <c r="B12295" s="11">
        <v>196.74</v>
      </c>
      <c r="C12295" s="11">
        <v>256.52098</v>
      </c>
      <c r="D12295" s="11">
        <v>0.233045187960844</v>
      </c>
      <c r="E12295" s="8">
        <f t="shared" si="1"/>
        <v>0.08143702515</v>
      </c>
      <c r="F12295" s="8"/>
    </row>
    <row r="12296">
      <c r="A12296" s="10">
        <v>44871.25</v>
      </c>
      <c r="B12296" s="11">
        <v>189.31</v>
      </c>
      <c r="C12296" s="11">
        <v>249.91254</v>
      </c>
      <c r="D12296" s="11">
        <v>0.242494994448858</v>
      </c>
      <c r="E12296" s="8">
        <f t="shared" si="1"/>
        <v>0.08912516685</v>
      </c>
      <c r="F12296" s="8"/>
    </row>
    <row r="12297">
      <c r="A12297" s="10">
        <v>44871.291666666664</v>
      </c>
      <c r="B12297" s="11">
        <v>183.13</v>
      </c>
      <c r="C12297" s="11">
        <v>246.17646</v>
      </c>
      <c r="D12297" s="11">
        <v>0.256102715913617</v>
      </c>
      <c r="E12297" s="8">
        <f t="shared" si="1"/>
        <v>0.09686665429</v>
      </c>
      <c r="F12297" s="8"/>
    </row>
    <row r="12298">
      <c r="A12298" s="10">
        <v>44871.333333333336</v>
      </c>
      <c r="B12298" s="11">
        <v>179.03</v>
      </c>
      <c r="C12298" s="11">
        <v>245.62096</v>
      </c>
      <c r="D12298" s="11">
        <v>0.271112693314121</v>
      </c>
      <c r="E12298" s="8">
        <f t="shared" si="1"/>
        <v>0.1061464333</v>
      </c>
      <c r="F12298" s="8"/>
    </row>
    <row r="12299">
      <c r="A12299" s="10">
        <v>44871.375</v>
      </c>
      <c r="B12299" s="11">
        <v>178.71</v>
      </c>
      <c r="C12299" s="11">
        <v>248.29432</v>
      </c>
      <c r="D12299" s="11">
        <v>0.280249342796081</v>
      </c>
      <c r="E12299" s="8">
        <f t="shared" si="1"/>
        <v>0.1177618329</v>
      </c>
      <c r="F12299" s="8"/>
    </row>
    <row r="12300">
      <c r="A12300" s="10">
        <v>44871.416666666664</v>
      </c>
      <c r="B12300" s="11">
        <v>181.57</v>
      </c>
      <c r="C12300" s="11">
        <v>253.4216</v>
      </c>
      <c r="D12300" s="11">
        <v>0.283525950432007</v>
      </c>
      <c r="E12300" s="8">
        <f t="shared" si="1"/>
        <v>0.1285747262</v>
      </c>
      <c r="F12300" s="8"/>
    </row>
    <row r="12301">
      <c r="A12301" s="10">
        <v>44871.458333333336</v>
      </c>
      <c r="B12301" s="11">
        <v>184.53</v>
      </c>
      <c r="C12301" s="11">
        <v>260.96947</v>
      </c>
      <c r="D12301" s="11">
        <v>0.292905794689317</v>
      </c>
      <c r="E12301" s="8">
        <f t="shared" si="1"/>
        <v>0.1382354715</v>
      </c>
      <c r="F12301" s="8"/>
    </row>
    <row r="12302">
      <c r="A12302" s="10">
        <v>44871.5</v>
      </c>
      <c r="B12302" s="11">
        <v>189.86</v>
      </c>
      <c r="C12302" s="11">
        <v>269.56228</v>
      </c>
      <c r="D12302" s="11">
        <v>0.295672970268688</v>
      </c>
      <c r="E12302" s="8">
        <f t="shared" si="1"/>
        <v>0.1477490783</v>
      </c>
      <c r="F12302" s="8"/>
    </row>
    <row r="12303">
      <c r="A12303" s="10">
        <v>44871.541666666664</v>
      </c>
      <c r="B12303" s="11">
        <v>196.52</v>
      </c>
      <c r="C12303" s="11">
        <v>278.43801</v>
      </c>
      <c r="D12303" s="11">
        <v>0.294205557639203</v>
      </c>
      <c r="E12303" s="8">
        <f t="shared" si="1"/>
        <v>0.1583465529</v>
      </c>
      <c r="F12303" s="8"/>
    </row>
    <row r="12304">
      <c r="A12304" s="10">
        <v>44871.583333333336</v>
      </c>
      <c r="B12304" s="11">
        <v>201.06</v>
      </c>
      <c r="C12304" s="11">
        <v>286.9547</v>
      </c>
      <c r="D12304" s="11">
        <v>0.299331915455645</v>
      </c>
      <c r="E12304" s="8">
        <f t="shared" si="1"/>
        <v>0.1704841537</v>
      </c>
      <c r="F12304" s="8"/>
    </row>
    <row r="12305">
      <c r="A12305" s="10">
        <v>44871.625</v>
      </c>
      <c r="B12305" s="11">
        <v>204.98</v>
      </c>
      <c r="C12305" s="11">
        <v>294.03185</v>
      </c>
      <c r="D12305" s="11">
        <v>0.302864638643738</v>
      </c>
      <c r="E12305" s="8">
        <f t="shared" si="1"/>
        <v>0.1829823702</v>
      </c>
      <c r="F12305" s="8"/>
    </row>
    <row r="12306">
      <c r="A12306" s="10">
        <v>44871.666666666664</v>
      </c>
      <c r="B12306" s="11">
        <v>221.94</v>
      </c>
      <c r="C12306" s="11">
        <v>297.26643</v>
      </c>
      <c r="D12306" s="11">
        <v>0.253397028382922</v>
      </c>
      <c r="E12306" s="8">
        <f t="shared" si="1"/>
        <v>0.1920916174</v>
      </c>
      <c r="F12306" s="8"/>
    </row>
    <row r="12307">
      <c r="A12307" s="10">
        <v>44871.708333333336</v>
      </c>
      <c r="B12307" s="11">
        <v>234.51</v>
      </c>
      <c r="C12307" s="11">
        <v>298.34199</v>
      </c>
      <c r="D12307" s="11">
        <v>0.213955769350469</v>
      </c>
      <c r="E12307" s="8">
        <f t="shared" si="1"/>
        <v>0.1981306264</v>
      </c>
      <c r="F12307" s="8"/>
    </row>
    <row r="12308">
      <c r="A12308" s="10">
        <v>44871.75</v>
      </c>
      <c r="B12308" s="11">
        <v>257.36</v>
      </c>
      <c r="C12308" s="11">
        <v>298.08364</v>
      </c>
      <c r="D12308" s="11">
        <v>0.136618165290788</v>
      </c>
      <c r="E12308" s="8">
        <f t="shared" si="1"/>
        <v>0.2018784151</v>
      </c>
      <c r="F12308" s="8"/>
    </row>
    <row r="12309">
      <c r="A12309" s="10">
        <v>44871.791666666664</v>
      </c>
      <c r="B12309" s="11">
        <v>282.46</v>
      </c>
      <c r="C12309" s="11">
        <v>297.32191</v>
      </c>
      <c r="D12309" s="11">
        <v>0.049985922665437</v>
      </c>
      <c r="E12309" s="8">
        <f t="shared" si="1"/>
        <v>0.2034805824</v>
      </c>
      <c r="F12309" s="8"/>
    </row>
    <row r="12310">
      <c r="A12310" s="10">
        <v>44871.833333333336</v>
      </c>
      <c r="B12310" s="11">
        <v>292.3</v>
      </c>
      <c r="C12310" s="11">
        <v>297.32873</v>
      </c>
      <c r="D12310" s="11">
        <v>0.0169130309069022</v>
      </c>
      <c r="E12310" s="8">
        <f t="shared" si="1"/>
        <v>0.2039871096</v>
      </c>
      <c r="F12310" s="8"/>
    </row>
    <row r="12311">
      <c r="A12311" s="10">
        <v>44871.875</v>
      </c>
      <c r="B12311" s="11">
        <v>297.21</v>
      </c>
      <c r="C12311" s="11">
        <v>298.61934</v>
      </c>
      <c r="D12311" s="11">
        <v>0.00471952017575299</v>
      </c>
      <c r="E12311" s="8">
        <f t="shared" si="1"/>
        <v>0.2040940856</v>
      </c>
      <c r="F12311" s="8"/>
    </row>
    <row r="12312">
      <c r="A12312" s="10">
        <v>44871.916666666664</v>
      </c>
      <c r="B12312" s="11">
        <v>306.44</v>
      </c>
      <c r="C12312" s="11">
        <v>300.55485</v>
      </c>
      <c r="D12312" s="11">
        <v>0.019580951696504</v>
      </c>
      <c r="E12312" s="8">
        <f t="shared" si="1"/>
        <v>0.2045136468</v>
      </c>
      <c r="F12312" s="8"/>
    </row>
    <row r="12313">
      <c r="A12313" s="10">
        <v>44871.958333333336</v>
      </c>
      <c r="B12313" s="11">
        <v>336.24</v>
      </c>
      <c r="C12313" s="11">
        <v>303.23343</v>
      </c>
      <c r="D12313" s="11">
        <v>0.108848717636442</v>
      </c>
      <c r="E12313" s="8">
        <f t="shared" si="1"/>
        <v>0.2086023039</v>
      </c>
      <c r="F12313" s="8"/>
    </row>
    <row r="12314">
      <c r="A12314" s="10">
        <v>44872.0</v>
      </c>
      <c r="B12314" s="11">
        <v>376.5</v>
      </c>
      <c r="C12314" s="11">
        <v>327.43252</v>
      </c>
      <c r="D12314" s="11">
        <v>0.149855243455964</v>
      </c>
      <c r="E12314" s="8">
        <f t="shared" si="1"/>
        <v>0.2086653307</v>
      </c>
      <c r="F12314" s="8"/>
    </row>
    <row r="12315">
      <c r="A12315" s="10">
        <v>44872.041666666664</v>
      </c>
      <c r="B12315" s="11">
        <v>365.33</v>
      </c>
      <c r="C12315" s="11">
        <v>327.00544</v>
      </c>
      <c r="D12315" s="11">
        <v>0.117198539571696</v>
      </c>
      <c r="E12315" s="8">
        <f t="shared" si="1"/>
        <v>0.2038227449</v>
      </c>
      <c r="F12315" s="8"/>
    </row>
    <row r="12316">
      <c r="A12316" s="10">
        <v>44872.083333333336</v>
      </c>
      <c r="B12316" s="11">
        <v>336.71</v>
      </c>
      <c r="C12316" s="11">
        <v>319.98236</v>
      </c>
      <c r="D12316" s="11">
        <v>0.052276756756216</v>
      </c>
      <c r="E12316" s="8">
        <f t="shared" si="1"/>
        <v>0.1944128978</v>
      </c>
      <c r="F12316" s="8"/>
    </row>
    <row r="12317">
      <c r="A12317" s="10">
        <v>44872.125</v>
      </c>
      <c r="B12317" s="11">
        <v>306.28</v>
      </c>
      <c r="C12317" s="11">
        <v>307.11219</v>
      </c>
      <c r="D12317" s="11">
        <v>0.00270972637067915</v>
      </c>
      <c r="E12317" s="8">
        <f t="shared" si="1"/>
        <v>0.1840461002</v>
      </c>
      <c r="F12317" s="8"/>
    </row>
    <row r="12318">
      <c r="A12318" s="10">
        <v>44872.166666666664</v>
      </c>
      <c r="B12318" s="11">
        <v>284.23</v>
      </c>
      <c r="C12318" s="11">
        <v>292.0152</v>
      </c>
      <c r="D12318" s="11">
        <v>0.0266602560414662</v>
      </c>
      <c r="E12318" s="8">
        <f t="shared" si="1"/>
        <v>0.1751763079</v>
      </c>
      <c r="F12318" s="8"/>
    </row>
    <row r="12319">
      <c r="A12319" s="10">
        <v>44872.208333333336</v>
      </c>
      <c r="B12319" s="11">
        <v>265.5</v>
      </c>
      <c r="C12319" s="11">
        <v>278.39138</v>
      </c>
      <c r="D12319" s="11">
        <v>0.0463066780300454</v>
      </c>
      <c r="E12319" s="8">
        <f t="shared" si="1"/>
        <v>0.1673955367</v>
      </c>
      <c r="F12319" s="8"/>
    </row>
    <row r="12320">
      <c r="A12320" s="10">
        <v>44872.25</v>
      </c>
      <c r="B12320" s="11">
        <v>262.63</v>
      </c>
      <c r="C12320" s="11">
        <v>268.55262</v>
      </c>
      <c r="D12320" s="11">
        <v>0.0220538529841935</v>
      </c>
      <c r="E12320" s="8">
        <f t="shared" si="1"/>
        <v>0.1582104891</v>
      </c>
      <c r="F12320" s="8"/>
    </row>
    <row r="12321">
      <c r="A12321" s="10">
        <v>44872.291666666664</v>
      </c>
      <c r="B12321" s="11">
        <v>276.39</v>
      </c>
      <c r="C12321" s="11">
        <v>261.95466</v>
      </c>
      <c r="D12321" s="11">
        <v>0.0551062538837827</v>
      </c>
      <c r="E12321" s="8">
        <f t="shared" si="1"/>
        <v>0.1498356365</v>
      </c>
      <c r="F12321" s="8"/>
    </row>
    <row r="12322">
      <c r="A12322" s="10">
        <v>44872.333333333336</v>
      </c>
      <c r="B12322" s="11">
        <v>284.28</v>
      </c>
      <c r="C12322" s="11">
        <v>258.8913</v>
      </c>
      <c r="D12322" s="11">
        <v>0.0980670265860613</v>
      </c>
      <c r="E12322" s="8">
        <f t="shared" si="1"/>
        <v>0.1426254004</v>
      </c>
      <c r="F12322" s="8"/>
    </row>
    <row r="12323">
      <c r="A12323" s="10">
        <v>44872.375</v>
      </c>
      <c r="B12323" s="11">
        <v>298.91</v>
      </c>
      <c r="C12323" s="11">
        <v>259.75836</v>
      </c>
      <c r="D12323" s="11">
        <v>0.150723310695371</v>
      </c>
      <c r="E12323" s="8">
        <f t="shared" si="1"/>
        <v>0.1372284824</v>
      </c>
      <c r="F12323" s="8"/>
    </row>
    <row r="12324">
      <c r="A12324" s="10">
        <v>44872.416666666664</v>
      </c>
      <c r="B12324" s="11">
        <v>308.44</v>
      </c>
      <c r="C12324" s="11">
        <v>264.30708</v>
      </c>
      <c r="D12324" s="11">
        <v>0.166975928151451</v>
      </c>
      <c r="E12324" s="8">
        <f t="shared" si="1"/>
        <v>0.1323722315</v>
      </c>
      <c r="F12324" s="8"/>
    </row>
    <row r="12325">
      <c r="A12325" s="10">
        <v>44872.458333333336</v>
      </c>
      <c r="B12325" s="11">
        <v>320.93</v>
      </c>
      <c r="C12325" s="11">
        <v>272.25664</v>
      </c>
      <c r="D12325" s="11">
        <v>0.178777494646227</v>
      </c>
      <c r="E12325" s="8">
        <f t="shared" si="1"/>
        <v>0.1276168856</v>
      </c>
      <c r="F12325" s="8"/>
    </row>
    <row r="12326">
      <c r="A12326" s="10">
        <v>44872.5</v>
      </c>
      <c r="B12326" s="11">
        <v>332.88</v>
      </c>
      <c r="C12326" s="11">
        <v>280.87187</v>
      </c>
      <c r="D12326" s="11">
        <v>0.185166745249355</v>
      </c>
      <c r="E12326" s="8">
        <f t="shared" si="1"/>
        <v>0.1230124596</v>
      </c>
      <c r="F12326" s="8"/>
    </row>
    <row r="12327">
      <c r="A12327" s="10">
        <v>44872.541666666664</v>
      </c>
      <c r="B12327" s="11">
        <v>351.78</v>
      </c>
      <c r="C12327" s="11">
        <v>287.38068</v>
      </c>
      <c r="D12327" s="11">
        <v>0.224090638243322</v>
      </c>
      <c r="E12327" s="8">
        <f t="shared" si="1"/>
        <v>0.1200910046</v>
      </c>
      <c r="F12327" s="8"/>
    </row>
    <row r="12328">
      <c r="A12328" s="10">
        <v>44872.583333333336</v>
      </c>
      <c r="B12328" s="11">
        <v>361.18</v>
      </c>
      <c r="C12328" s="11">
        <v>290.6731</v>
      </c>
      <c r="D12328" s="11">
        <v>0.242564241410712</v>
      </c>
      <c r="E12328" s="8">
        <f t="shared" si="1"/>
        <v>0.1177256849</v>
      </c>
      <c r="F12328" s="8"/>
    </row>
    <row r="12329">
      <c r="A12329" s="10">
        <v>44872.625</v>
      </c>
      <c r="B12329" s="11">
        <v>356.65</v>
      </c>
      <c r="C12329" s="11">
        <v>292.77147</v>
      </c>
      <c r="D12329" s="11">
        <v>0.218185638101963</v>
      </c>
      <c r="E12329" s="8">
        <f t="shared" si="1"/>
        <v>0.1141973932</v>
      </c>
      <c r="F12329" s="8"/>
    </row>
    <row r="12330">
      <c r="A12330" s="10">
        <v>44872.666666666664</v>
      </c>
      <c r="B12330" s="11">
        <v>353.23</v>
      </c>
      <c r="C12330" s="11">
        <v>293.67768</v>
      </c>
      <c r="D12330" s="11">
        <v>0.202781226002602</v>
      </c>
      <c r="E12330" s="8">
        <f t="shared" si="1"/>
        <v>0.1120884014</v>
      </c>
      <c r="F12330" s="8"/>
    </row>
    <row r="12331">
      <c r="A12331" s="10">
        <v>44872.708333333336</v>
      </c>
      <c r="B12331" s="11">
        <v>347.15</v>
      </c>
      <c r="C12331" s="11">
        <v>295.44406</v>
      </c>
      <c r="D12331" s="11">
        <v>0.175010931003317</v>
      </c>
      <c r="E12331" s="8">
        <f t="shared" si="1"/>
        <v>0.1104656998</v>
      </c>
      <c r="F12331" s="8"/>
    </row>
    <row r="12332">
      <c r="A12332" s="10">
        <v>44872.75</v>
      </c>
      <c r="B12332" s="11">
        <v>342.63</v>
      </c>
      <c r="C12332" s="11">
        <v>297.47563</v>
      </c>
      <c r="D12332" s="11">
        <v>0.151791829132356</v>
      </c>
      <c r="E12332" s="8">
        <f t="shared" si="1"/>
        <v>0.1110979358</v>
      </c>
      <c r="F12332" s="8"/>
    </row>
    <row r="12333">
      <c r="A12333" s="10">
        <v>44872.791666666664</v>
      </c>
      <c r="B12333" s="11">
        <v>338.13</v>
      </c>
      <c r="C12333" s="11">
        <v>298.63727</v>
      </c>
      <c r="D12333" s="11">
        <v>0.132243138975922</v>
      </c>
      <c r="E12333" s="8">
        <f t="shared" si="1"/>
        <v>0.1145253198</v>
      </c>
      <c r="F12333" s="8"/>
    </row>
    <row r="12334">
      <c r="A12334" s="10">
        <v>44872.833333333336</v>
      </c>
      <c r="B12334" s="11">
        <v>331.43</v>
      </c>
      <c r="C12334" s="11">
        <v>299.08094</v>
      </c>
      <c r="D12334" s="11">
        <v>0.108161556533826</v>
      </c>
      <c r="E12334" s="8">
        <f t="shared" si="1"/>
        <v>0.1183273417</v>
      </c>
      <c r="F12334" s="8"/>
    </row>
    <row r="12335">
      <c r="A12335" s="10">
        <v>44872.875</v>
      </c>
      <c r="B12335" s="11">
        <v>322.52</v>
      </c>
      <c r="C12335" s="11">
        <v>300.66116</v>
      </c>
      <c r="D12335" s="11">
        <v>0.0727025732222944</v>
      </c>
      <c r="E12335" s="8">
        <f t="shared" si="1"/>
        <v>0.1211599689</v>
      </c>
      <c r="F12335" s="8"/>
    </row>
    <row r="12336">
      <c r="A12336" s="10">
        <v>44872.916666666664</v>
      </c>
      <c r="B12336" s="11">
        <v>316.46</v>
      </c>
      <c r="C12336" s="11">
        <v>304.39144</v>
      </c>
      <c r="D12336" s="11">
        <v>0.0396481583056343</v>
      </c>
      <c r="E12336" s="8">
        <f t="shared" si="1"/>
        <v>0.1219961025</v>
      </c>
      <c r="F12336" s="8"/>
    </row>
    <row r="12337">
      <c r="A12337" s="10">
        <v>44872.958333333336</v>
      </c>
      <c r="B12337" s="11">
        <v>331.95</v>
      </c>
      <c r="C12337" s="11">
        <v>309.9766</v>
      </c>
      <c r="D12337" s="11">
        <v>0.0708872863306455</v>
      </c>
      <c r="E12337" s="8">
        <f t="shared" si="1"/>
        <v>0.1204143762</v>
      </c>
      <c r="F12337" s="8"/>
    </row>
    <row r="12338">
      <c r="A12338" s="10">
        <v>44873.0</v>
      </c>
      <c r="B12338" s="11">
        <v>349.08</v>
      </c>
      <c r="C12338" s="11">
        <v>314.74138</v>
      </c>
      <c r="D12338" s="11">
        <v>0.109101065770252</v>
      </c>
      <c r="E12338" s="8">
        <f t="shared" si="1"/>
        <v>0.1187162855</v>
      </c>
      <c r="F12338" s="8"/>
    </row>
    <row r="12339">
      <c r="A12339" s="10">
        <v>44873.041666666664</v>
      </c>
      <c r="B12339" s="11">
        <v>334.58</v>
      </c>
      <c r="C12339" s="11">
        <v>316.03881</v>
      </c>
      <c r="D12339" s="11">
        <v>0.0586674465708815</v>
      </c>
      <c r="E12339" s="8">
        <f t="shared" si="1"/>
        <v>0.11627749</v>
      </c>
      <c r="F12339" s="8"/>
    </row>
    <row r="12340">
      <c r="A12340" s="10">
        <v>44873.083333333336</v>
      </c>
      <c r="B12340" s="11">
        <v>314.96</v>
      </c>
      <c r="C12340" s="11">
        <v>311.51502</v>
      </c>
      <c r="D12340" s="11">
        <v>0.011058792606533</v>
      </c>
      <c r="E12340" s="8">
        <f t="shared" si="1"/>
        <v>0.1145600748</v>
      </c>
      <c r="F12340" s="8"/>
    </row>
    <row r="12341">
      <c r="A12341" s="10">
        <v>44873.125</v>
      </c>
      <c r="B12341" s="11">
        <v>299.41</v>
      </c>
      <c r="C12341" s="11">
        <v>301.02095</v>
      </c>
      <c r="D12341" s="11">
        <v>0.005351620875557</v>
      </c>
      <c r="E12341" s="8">
        <f t="shared" si="1"/>
        <v>0.1146701537</v>
      </c>
      <c r="F12341" s="8"/>
    </row>
    <row r="12342">
      <c r="A12342" s="10">
        <v>44873.166666666664</v>
      </c>
      <c r="B12342" s="11">
        <v>286.33</v>
      </c>
      <c r="C12342" s="11">
        <v>287.61285</v>
      </c>
      <c r="D12342" s="11">
        <v>0.00446033617760818</v>
      </c>
      <c r="E12342" s="8">
        <f t="shared" si="1"/>
        <v>0.1137451571</v>
      </c>
      <c r="F12342" s="8"/>
    </row>
    <row r="12343">
      <c r="A12343" s="10">
        <v>44873.208333333336</v>
      </c>
      <c r="B12343" s="11">
        <v>275.91</v>
      </c>
      <c r="C12343" s="11">
        <v>274.5302</v>
      </c>
      <c r="D12343" s="11">
        <v>0.00502604085087923</v>
      </c>
      <c r="E12343" s="8">
        <f t="shared" si="1"/>
        <v>0.1120251305</v>
      </c>
      <c r="F12343" s="8"/>
    </row>
    <row r="12344">
      <c r="A12344" s="10">
        <v>44873.25</v>
      </c>
      <c r="B12344" s="11">
        <v>253.9</v>
      </c>
      <c r="C12344" s="11">
        <v>263.68403</v>
      </c>
      <c r="D12344" s="11">
        <v>0.0371051291957271</v>
      </c>
      <c r="E12344" s="8">
        <f t="shared" si="1"/>
        <v>0.112652267</v>
      </c>
      <c r="F12344" s="8"/>
    </row>
    <row r="12345">
      <c r="A12345" s="10">
        <v>44873.291666666664</v>
      </c>
      <c r="B12345" s="11">
        <v>239.41</v>
      </c>
      <c r="C12345" s="11">
        <v>255.33733</v>
      </c>
      <c r="D12345" s="11">
        <v>0.0623776006430395</v>
      </c>
      <c r="E12345" s="8">
        <f t="shared" si="1"/>
        <v>0.1129552398</v>
      </c>
      <c r="F12345" s="8"/>
    </row>
    <row r="12346">
      <c r="A12346" s="10">
        <v>44873.333333333336</v>
      </c>
      <c r="B12346" s="11">
        <v>236.86</v>
      </c>
      <c r="C12346" s="11">
        <v>250.44843</v>
      </c>
      <c r="D12346" s="11">
        <v>0.0542563992116061</v>
      </c>
      <c r="E12346" s="8">
        <f t="shared" si="1"/>
        <v>0.111129797</v>
      </c>
      <c r="F12346" s="8"/>
    </row>
    <row r="12347">
      <c r="A12347" s="10">
        <v>44873.375</v>
      </c>
      <c r="B12347" s="11">
        <v>245.83</v>
      </c>
      <c r="C12347" s="11">
        <v>250.01007</v>
      </c>
      <c r="D12347" s="11">
        <v>0.0167196065342488</v>
      </c>
      <c r="E12347" s="8">
        <f t="shared" si="1"/>
        <v>0.1055463093</v>
      </c>
      <c r="F12347" s="8"/>
    </row>
    <row r="12348">
      <c r="A12348" s="10">
        <v>44873.416666666664</v>
      </c>
      <c r="B12348" s="11">
        <v>241.17</v>
      </c>
      <c r="C12348" s="11">
        <v>253.67324</v>
      </c>
      <c r="D12348" s="11">
        <v>0.0492887621887117</v>
      </c>
      <c r="E12348" s="8">
        <f t="shared" si="1"/>
        <v>0.1006426774</v>
      </c>
      <c r="F12348" s="8"/>
    </row>
    <row r="12349">
      <c r="A12349" s="10">
        <v>44873.458333333336</v>
      </c>
      <c r="B12349" s="11">
        <v>237.36</v>
      </c>
      <c r="C12349" s="11">
        <v>260.63875</v>
      </c>
      <c r="D12349" s="11">
        <v>0.0893142328222491</v>
      </c>
      <c r="E12349" s="8">
        <f t="shared" si="1"/>
        <v>0.0969150415</v>
      </c>
      <c r="F12349" s="8"/>
    </row>
    <row r="12350">
      <c r="A12350" s="10">
        <v>44873.5</v>
      </c>
      <c r="B12350" s="11">
        <v>241.96</v>
      </c>
      <c r="C12350" s="11">
        <v>268.25581</v>
      </c>
      <c r="D12350" s="11">
        <v>0.0980251275825116</v>
      </c>
      <c r="E12350" s="8">
        <f t="shared" si="1"/>
        <v>0.09328414076</v>
      </c>
      <c r="F12350" s="8"/>
    </row>
    <row r="12351">
      <c r="A12351" s="10">
        <v>44873.541666666664</v>
      </c>
      <c r="B12351" s="11">
        <v>254.09</v>
      </c>
      <c r="C12351" s="11">
        <v>274.09533</v>
      </c>
      <c r="D12351" s="11">
        <v>0.0729867597525283</v>
      </c>
      <c r="E12351" s="8">
        <f t="shared" si="1"/>
        <v>0.08698814583</v>
      </c>
      <c r="F12351" s="8"/>
    </row>
    <row r="12352">
      <c r="A12352" s="10">
        <v>44873.583333333336</v>
      </c>
      <c r="B12352" s="11">
        <v>264.15</v>
      </c>
      <c r="C12352" s="11">
        <v>276.79957</v>
      </c>
      <c r="D12352" s="11">
        <v>0.0456993845763562</v>
      </c>
      <c r="E12352" s="8">
        <f t="shared" si="1"/>
        <v>0.07878544346</v>
      </c>
      <c r="F12352" s="8"/>
    </row>
    <row r="12353">
      <c r="A12353" s="10">
        <v>44873.625</v>
      </c>
      <c r="B12353" s="11">
        <v>265.22</v>
      </c>
      <c r="C12353" s="11">
        <v>278.27653</v>
      </c>
      <c r="D12353" s="11">
        <v>0.0469192640859793</v>
      </c>
      <c r="E12353" s="8">
        <f t="shared" si="1"/>
        <v>0.07164934454</v>
      </c>
      <c r="F12353" s="8"/>
    </row>
    <row r="12354">
      <c r="A12354" s="10">
        <v>44873.666666666664</v>
      </c>
      <c r="B12354" s="11">
        <v>254.53</v>
      </c>
      <c r="C12354" s="11">
        <v>278.43882</v>
      </c>
      <c r="D12354" s="11">
        <v>0.0858674088620258</v>
      </c>
      <c r="E12354" s="8">
        <f t="shared" si="1"/>
        <v>0.06677793549</v>
      </c>
      <c r="F12354" s="8"/>
    </row>
    <row r="12355">
      <c r="A12355" s="10">
        <v>44873.708333333336</v>
      </c>
      <c r="B12355" s="11">
        <v>242.86</v>
      </c>
      <c r="C12355" s="11">
        <v>278.71745</v>
      </c>
      <c r="D12355" s="11">
        <v>0.128651614744609</v>
      </c>
      <c r="E12355" s="8">
        <f t="shared" si="1"/>
        <v>0.06484629731</v>
      </c>
      <c r="F12355" s="8"/>
    </row>
    <row r="12356">
      <c r="A12356" s="10">
        <v>44873.75</v>
      </c>
      <c r="B12356" s="11">
        <v>245.88</v>
      </c>
      <c r="C12356" s="11">
        <v>278.9029</v>
      </c>
      <c r="D12356" s="11">
        <v>0.118402856334588</v>
      </c>
      <c r="E12356" s="8">
        <f t="shared" si="1"/>
        <v>0.06345509011</v>
      </c>
      <c r="F12356" s="8"/>
    </row>
    <row r="12357">
      <c r="A12357" s="10">
        <v>44873.791666666664</v>
      </c>
      <c r="B12357" s="11">
        <v>252.15</v>
      </c>
      <c r="C12357" s="11">
        <v>278.61106</v>
      </c>
      <c r="D12357" s="11">
        <v>0.0949749087491358</v>
      </c>
      <c r="E12357" s="8">
        <f t="shared" si="1"/>
        <v>0.06190224719</v>
      </c>
      <c r="F12357" s="8"/>
    </row>
    <row r="12358">
      <c r="A12358" s="10">
        <v>44873.833333333336</v>
      </c>
      <c r="B12358" s="11">
        <v>251.89</v>
      </c>
      <c r="C12358" s="11">
        <v>278.28195</v>
      </c>
      <c r="D12358" s="11">
        <v>0.0948388855259926</v>
      </c>
      <c r="E12358" s="8">
        <f t="shared" si="1"/>
        <v>0.0613471359</v>
      </c>
      <c r="F12358" s="8"/>
    </row>
    <row r="12359">
      <c r="A12359" s="10">
        <v>44873.875</v>
      </c>
      <c r="B12359" s="11">
        <v>253.1</v>
      </c>
      <c r="C12359" s="11">
        <v>279.47277</v>
      </c>
      <c r="D12359" s="11">
        <v>0.094366152380427</v>
      </c>
      <c r="E12359" s="8">
        <f t="shared" si="1"/>
        <v>0.06224978503</v>
      </c>
      <c r="F12359" s="8"/>
    </row>
    <row r="12360">
      <c r="A12360" s="10">
        <v>44873.916666666664</v>
      </c>
      <c r="B12360" s="11">
        <v>259.75</v>
      </c>
      <c r="C12360" s="11">
        <v>282.82239</v>
      </c>
      <c r="D12360" s="11">
        <v>0.0815790786578106</v>
      </c>
      <c r="E12360" s="8">
        <f t="shared" si="1"/>
        <v>0.06399690671</v>
      </c>
      <c r="F12360" s="8"/>
    </row>
    <row r="12361">
      <c r="A12361" s="10">
        <v>44873.958333333336</v>
      </c>
      <c r="B12361" s="11">
        <v>267.05</v>
      </c>
      <c r="C12361" s="11">
        <v>288.38017</v>
      </c>
      <c r="D12361" s="11">
        <v>0.0739654533111621</v>
      </c>
      <c r="E12361" s="8">
        <f t="shared" si="1"/>
        <v>0.06412516367</v>
      </c>
      <c r="F12361" s="8"/>
    </row>
    <row r="12362">
      <c r="A12362" s="10">
        <v>44874.0</v>
      </c>
      <c r="B12362" s="11">
        <v>275.31</v>
      </c>
      <c r="C12362" s="11">
        <v>297.42597</v>
      </c>
      <c r="D12362" s="11">
        <v>0.0743578982023661</v>
      </c>
      <c r="E12362" s="8">
        <f t="shared" si="1"/>
        <v>0.06267753169</v>
      </c>
      <c r="F12362" s="8"/>
    </row>
    <row r="12363">
      <c r="A12363" s="10">
        <v>44874.041666666664</v>
      </c>
      <c r="B12363" s="11">
        <v>276.46</v>
      </c>
      <c r="C12363" s="11">
        <v>298.35374</v>
      </c>
      <c r="D12363" s="11">
        <v>0.0733818185084592</v>
      </c>
      <c r="E12363" s="8">
        <f t="shared" si="1"/>
        <v>0.06329063052</v>
      </c>
      <c r="F12363" s="8"/>
    </row>
    <row r="12364">
      <c r="A12364" s="10">
        <v>44874.083333333336</v>
      </c>
      <c r="B12364" s="11">
        <v>267.0</v>
      </c>
      <c r="C12364" s="11">
        <v>291.36021</v>
      </c>
      <c r="D12364" s="11">
        <v>0.0836085682392938</v>
      </c>
      <c r="E12364" s="8">
        <f t="shared" si="1"/>
        <v>0.06631353783</v>
      </c>
      <c r="F12364" s="8"/>
    </row>
    <row r="12365">
      <c r="A12365" s="10">
        <v>44874.125</v>
      </c>
      <c r="B12365" s="11">
        <v>254.95</v>
      </c>
      <c r="C12365" s="11">
        <v>277.7933</v>
      </c>
      <c r="D12365" s="11">
        <v>0.0822312849157989</v>
      </c>
      <c r="E12365" s="8">
        <f t="shared" si="1"/>
        <v>0.06951685717</v>
      </c>
      <c r="F12365" s="8"/>
    </row>
    <row r="12366">
      <c r="A12366" s="10">
        <v>44874.166666666664</v>
      </c>
      <c r="B12366" s="11">
        <v>244.16</v>
      </c>
      <c r="C12366" s="11">
        <v>260.95853</v>
      </c>
      <c r="D12366" s="11">
        <v>0.0643724119690588</v>
      </c>
      <c r="E12366" s="8">
        <f t="shared" si="1"/>
        <v>0.07201319366</v>
      </c>
      <c r="F12366" s="8"/>
    </row>
    <row r="12367">
      <c r="A12367" s="10">
        <v>44874.208333333336</v>
      </c>
      <c r="B12367" s="11">
        <v>231.69</v>
      </c>
      <c r="C12367" s="11">
        <v>245.1027</v>
      </c>
      <c r="D12367" s="11">
        <v>0.0547227753917031</v>
      </c>
      <c r="E12367" s="8">
        <f t="shared" si="1"/>
        <v>0.07408389093</v>
      </c>
      <c r="F12367" s="8"/>
    </row>
    <row r="12368">
      <c r="A12368" s="10">
        <v>44874.25</v>
      </c>
      <c r="B12368" s="11">
        <v>225.13</v>
      </c>
      <c r="C12368" s="11">
        <v>233.1869</v>
      </c>
      <c r="D12368" s="11">
        <v>0.0345512548089108</v>
      </c>
      <c r="E12368" s="8">
        <f t="shared" si="1"/>
        <v>0.0739774795</v>
      </c>
      <c r="F12368" s="8"/>
    </row>
    <row r="12369">
      <c r="A12369" s="10">
        <v>44874.291666666664</v>
      </c>
      <c r="B12369" s="11">
        <v>218.29</v>
      </c>
      <c r="C12369" s="11">
        <v>225.34302</v>
      </c>
      <c r="D12369" s="11">
        <v>0.0312990391271049</v>
      </c>
      <c r="E12369" s="8">
        <f t="shared" si="1"/>
        <v>0.07268253944</v>
      </c>
      <c r="F12369" s="8"/>
    </row>
    <row r="12370">
      <c r="A12370" s="10">
        <v>44874.333333333336</v>
      </c>
      <c r="B12370" s="11">
        <v>207.53</v>
      </c>
      <c r="C12370" s="11">
        <v>221.56327</v>
      </c>
      <c r="D12370" s="11">
        <v>0.0633375288241593</v>
      </c>
      <c r="E12370" s="8">
        <f t="shared" si="1"/>
        <v>0.07306091984</v>
      </c>
      <c r="F12370" s="8"/>
    </row>
    <row r="12371">
      <c r="A12371" s="10">
        <v>44874.375</v>
      </c>
      <c r="B12371" s="11">
        <v>203.69</v>
      </c>
      <c r="C12371" s="11">
        <v>222.66341</v>
      </c>
      <c r="D12371" s="11">
        <v>0.0852111714268635</v>
      </c>
      <c r="E12371" s="8">
        <f t="shared" si="1"/>
        <v>0.07591473504</v>
      </c>
      <c r="F12371" s="8"/>
    </row>
    <row r="12372">
      <c r="A12372" s="10">
        <v>44874.416666666664</v>
      </c>
      <c r="B12372" s="11">
        <v>204.43</v>
      </c>
      <c r="C12372" s="11">
        <v>228.71074</v>
      </c>
      <c r="D12372" s="11">
        <v>0.106163532154196</v>
      </c>
      <c r="E12372" s="8">
        <f t="shared" si="1"/>
        <v>0.07828451712</v>
      </c>
      <c r="F12372" s="8"/>
    </row>
    <row r="12373">
      <c r="A12373" s="10">
        <v>44874.458333333336</v>
      </c>
      <c r="B12373" s="11">
        <v>208.22</v>
      </c>
      <c r="C12373" s="11">
        <v>237.97045</v>
      </c>
      <c r="D12373" s="11">
        <v>0.125017412876262</v>
      </c>
      <c r="E12373" s="8">
        <f t="shared" si="1"/>
        <v>0.07977214963</v>
      </c>
      <c r="F12373" s="8"/>
    </row>
    <row r="12374">
      <c r="A12374" s="10">
        <v>44874.5</v>
      </c>
      <c r="B12374" s="11">
        <v>223.33</v>
      </c>
      <c r="C12374" s="11">
        <v>246.46238</v>
      </c>
      <c r="D12374" s="11">
        <v>0.0938576508106429</v>
      </c>
      <c r="E12374" s="8">
        <f t="shared" si="1"/>
        <v>0.07959850476</v>
      </c>
      <c r="F12374" s="8"/>
    </row>
    <row r="12375">
      <c r="A12375" s="10">
        <v>44874.541666666664</v>
      </c>
      <c r="B12375" s="11">
        <v>234.54</v>
      </c>
      <c r="C12375" s="11">
        <v>250.61438</v>
      </c>
      <c r="D12375" s="11">
        <v>0.0641398949254229</v>
      </c>
      <c r="E12375" s="8">
        <f t="shared" si="1"/>
        <v>0.07922988539</v>
      </c>
      <c r="F12375" s="8"/>
    </row>
    <row r="12376">
      <c r="A12376" s="10">
        <v>44874.583333333336</v>
      </c>
      <c r="B12376" s="11">
        <v>239.22</v>
      </c>
      <c r="C12376" s="11">
        <v>248.61811</v>
      </c>
      <c r="D12376" s="11">
        <v>0.0378013894482586</v>
      </c>
      <c r="E12376" s="8">
        <f t="shared" si="1"/>
        <v>0.07890080226</v>
      </c>
      <c r="F12376" s="8"/>
    </row>
    <row r="12377">
      <c r="A12377" s="10">
        <v>44874.625</v>
      </c>
      <c r="B12377" s="11">
        <v>231.72</v>
      </c>
      <c r="C12377" s="11">
        <v>243.93242</v>
      </c>
      <c r="D12377" s="11">
        <v>0.0500647679385954</v>
      </c>
      <c r="E12377" s="8">
        <f t="shared" si="1"/>
        <v>0.07903186492</v>
      </c>
      <c r="F12377" s="8"/>
    </row>
    <row r="12378">
      <c r="A12378" s="10">
        <v>44874.666666666664</v>
      </c>
      <c r="B12378" s="11">
        <v>223.83</v>
      </c>
      <c r="C12378" s="11">
        <v>237.80681</v>
      </c>
      <c r="D12378" s="11">
        <v>0.0587738004643348</v>
      </c>
      <c r="E12378" s="8">
        <f t="shared" si="1"/>
        <v>0.07790296457</v>
      </c>
      <c r="F12378" s="8"/>
    </row>
    <row r="12379">
      <c r="A12379" s="10">
        <v>44874.708333333336</v>
      </c>
      <c r="B12379" s="11">
        <v>225.13</v>
      </c>
      <c r="C12379" s="11">
        <v>233.00724</v>
      </c>
      <c r="D12379" s="11">
        <v>0.0338068465168721</v>
      </c>
      <c r="E12379" s="8">
        <f t="shared" si="1"/>
        <v>0.07395109923</v>
      </c>
      <c r="F12379" s="8"/>
    </row>
    <row r="12380">
      <c r="A12380" s="10">
        <v>44874.75</v>
      </c>
      <c r="B12380" s="11">
        <v>232.74</v>
      </c>
      <c r="C12380" s="11">
        <v>230.45507</v>
      </c>
      <c r="D12380" s="11">
        <v>0.00991486106163775</v>
      </c>
      <c r="E12380" s="8">
        <f t="shared" si="1"/>
        <v>0.06943076609</v>
      </c>
      <c r="F12380" s="8"/>
    </row>
    <row r="12381">
      <c r="A12381" s="10">
        <v>44874.791666666664</v>
      </c>
      <c r="B12381" s="11">
        <v>244.88</v>
      </c>
      <c r="C12381" s="11">
        <v>229.26789</v>
      </c>
      <c r="D12381" s="11">
        <v>0.0680954930060201</v>
      </c>
      <c r="E12381" s="8">
        <f t="shared" si="1"/>
        <v>0.06831079044</v>
      </c>
      <c r="F12381" s="8"/>
    </row>
    <row r="12382">
      <c r="A12382" s="10">
        <v>44874.833333333336</v>
      </c>
      <c r="B12382" s="11">
        <v>251.11</v>
      </c>
      <c r="C12382" s="11">
        <v>229.73782</v>
      </c>
      <c r="D12382" s="11">
        <v>0.0930285662151752</v>
      </c>
      <c r="E12382" s="8">
        <f t="shared" si="1"/>
        <v>0.06823536047</v>
      </c>
      <c r="F12382" s="8"/>
    </row>
    <row r="12383">
      <c r="A12383" s="10">
        <v>44874.875</v>
      </c>
      <c r="B12383" s="11">
        <v>250.27</v>
      </c>
      <c r="C12383" s="11">
        <v>233.71664</v>
      </c>
      <c r="D12383" s="11">
        <v>0.0708266215020034</v>
      </c>
      <c r="E12383" s="8">
        <f t="shared" si="1"/>
        <v>0.06725454668</v>
      </c>
      <c r="F12383" s="8"/>
    </row>
    <row r="12384">
      <c r="A12384" s="10">
        <v>44874.916666666664</v>
      </c>
      <c r="B12384" s="11">
        <v>246.47</v>
      </c>
      <c r="C12384" s="11">
        <v>241.43221</v>
      </c>
      <c r="D12384" s="11">
        <v>0.0208662713231179</v>
      </c>
      <c r="E12384" s="8">
        <f t="shared" si="1"/>
        <v>0.06472484637</v>
      </c>
      <c r="F12384" s="8"/>
    </row>
    <row r="12385">
      <c r="A12385" s="10">
        <v>44874.958333333336</v>
      </c>
      <c r="B12385" s="11">
        <v>254.3</v>
      </c>
      <c r="C12385" s="11">
        <v>252.24037</v>
      </c>
      <c r="D12385" s="11">
        <v>0.00816534641144079</v>
      </c>
      <c r="E12385" s="8">
        <f t="shared" si="1"/>
        <v>0.06198317525</v>
      </c>
      <c r="F12385" s="8"/>
    </row>
    <row r="12386">
      <c r="A12386" s="10">
        <v>44872.0</v>
      </c>
      <c r="B12386" s="11">
        <v>376.5</v>
      </c>
      <c r="C12386" s="11">
        <v>339.5488</v>
      </c>
      <c r="D12386" s="11">
        <v>0.108824416402001</v>
      </c>
      <c r="E12386" s="8">
        <f t="shared" si="1"/>
        <v>0.06341928018</v>
      </c>
      <c r="F12386" s="8"/>
    </row>
    <row r="12387">
      <c r="A12387" s="10">
        <v>44872.041666666664</v>
      </c>
      <c r="B12387" s="11">
        <v>365.33</v>
      </c>
      <c r="C12387" s="11">
        <v>329.01595</v>
      </c>
      <c r="D12387" s="11">
        <v>0.110371700824838</v>
      </c>
      <c r="E12387" s="8">
        <f t="shared" si="1"/>
        <v>0.06496052527</v>
      </c>
      <c r="F12387" s="8"/>
    </row>
    <row r="12388">
      <c r="A12388" s="10">
        <v>44872.083333333336</v>
      </c>
      <c r="B12388" s="11">
        <v>336.71</v>
      </c>
      <c r="C12388" s="11">
        <v>311.31991</v>
      </c>
      <c r="D12388" s="11">
        <v>0.081556267956007</v>
      </c>
      <c r="E12388" s="8">
        <f t="shared" si="1"/>
        <v>0.06487501276</v>
      </c>
      <c r="F12388" s="8"/>
    </row>
    <row r="12389">
      <c r="A12389" s="10">
        <v>44872.125</v>
      </c>
      <c r="B12389" s="11">
        <v>306.28</v>
      </c>
      <c r="C12389" s="11">
        <v>290.27431</v>
      </c>
      <c r="D12389" s="11">
        <v>0.0551398778624259</v>
      </c>
      <c r="E12389" s="8">
        <f t="shared" si="1"/>
        <v>0.06374620414</v>
      </c>
      <c r="F12389" s="8"/>
    </row>
    <row r="12390">
      <c r="A12390" s="10">
        <v>44872.166666666664</v>
      </c>
      <c r="B12390" s="11">
        <v>284.23</v>
      </c>
      <c r="C12390" s="11">
        <v>269.85945</v>
      </c>
      <c r="D12390" s="11">
        <v>0.0532519798732267</v>
      </c>
      <c r="E12390" s="8">
        <f t="shared" si="1"/>
        <v>0.0632828528</v>
      </c>
      <c r="F12390" s="8"/>
    </row>
    <row r="12391">
      <c r="A12391" s="10">
        <v>44872.208333333336</v>
      </c>
      <c r="B12391" s="11">
        <v>265.5</v>
      </c>
      <c r="C12391" s="11">
        <v>253.45776</v>
      </c>
      <c r="D12391" s="11">
        <v>0.0475118220882248</v>
      </c>
      <c r="E12391" s="8">
        <f t="shared" si="1"/>
        <v>0.06298239641</v>
      </c>
      <c r="F12391" s="8"/>
    </row>
    <row r="12392">
      <c r="A12392" s="10">
        <v>44872.25</v>
      </c>
      <c r="B12392" s="11">
        <v>262.63</v>
      </c>
      <c r="C12392" s="11">
        <v>242.53411</v>
      </c>
      <c r="D12392" s="11">
        <v>0.0828579946960862</v>
      </c>
      <c r="E12392" s="8">
        <f t="shared" si="1"/>
        <v>0.06499517724</v>
      </c>
      <c r="F12392" s="8"/>
    </row>
    <row r="12393">
      <c r="A12393" s="10">
        <v>44872.291666666664</v>
      </c>
      <c r="B12393" s="11">
        <v>276.39</v>
      </c>
      <c r="C12393" s="11">
        <v>236.15815</v>
      </c>
      <c r="D12393" s="11">
        <v>0.170359777970821</v>
      </c>
      <c r="E12393" s="8">
        <f t="shared" si="1"/>
        <v>0.07078937469</v>
      </c>
      <c r="F12393" s="8"/>
    </row>
    <row r="12394">
      <c r="A12394" s="10">
        <v>44872.333333333336</v>
      </c>
      <c r="B12394" s="11">
        <v>284.28</v>
      </c>
      <c r="C12394" s="11">
        <v>233.96953</v>
      </c>
      <c r="D12394" s="11">
        <v>0.215030008394682</v>
      </c>
      <c r="E12394" s="8">
        <f t="shared" si="1"/>
        <v>0.07710989467</v>
      </c>
      <c r="F12394" s="8"/>
    </row>
    <row r="12395">
      <c r="A12395" s="10">
        <v>44872.375</v>
      </c>
      <c r="B12395" s="11">
        <v>298.91</v>
      </c>
      <c r="C12395" s="11">
        <v>236.38955</v>
      </c>
      <c r="D12395" s="11">
        <v>0.264480599924996</v>
      </c>
      <c r="E12395" s="8">
        <f t="shared" si="1"/>
        <v>0.08457945419</v>
      </c>
      <c r="F12395" s="8"/>
    </row>
    <row r="12396">
      <c r="A12396" s="10">
        <v>44872.416666666664</v>
      </c>
      <c r="B12396" s="11">
        <v>308.44</v>
      </c>
      <c r="C12396" s="11">
        <v>243.33492</v>
      </c>
      <c r="D12396" s="11">
        <v>0.267553378693037</v>
      </c>
      <c r="E12396" s="8">
        <f t="shared" si="1"/>
        <v>0.09130403113</v>
      </c>
      <c r="F12396" s="8"/>
    </row>
    <row r="12397">
      <c r="A12397" s="10">
        <v>44872.458333333336</v>
      </c>
      <c r="B12397" s="11">
        <v>320.93</v>
      </c>
      <c r="C12397" s="11">
        <v>253.68816</v>
      </c>
      <c r="D12397" s="11">
        <v>0.265057068489124</v>
      </c>
      <c r="E12397" s="8">
        <f t="shared" si="1"/>
        <v>0.09713901678</v>
      </c>
      <c r="F12397" s="8"/>
    </row>
    <row r="12398">
      <c r="A12398" s="10">
        <v>44872.5</v>
      </c>
      <c r="B12398" s="11">
        <v>332.88</v>
      </c>
      <c r="C12398" s="11">
        <v>263.68672</v>
      </c>
      <c r="D12398" s="11">
        <v>0.262407147390661</v>
      </c>
      <c r="E12398" s="8">
        <f t="shared" si="1"/>
        <v>0.1041619125</v>
      </c>
      <c r="F12398" s="8"/>
    </row>
    <row r="12399">
      <c r="A12399" s="10">
        <v>44872.541666666664</v>
      </c>
      <c r="B12399" s="11">
        <v>351.78</v>
      </c>
      <c r="C12399" s="11">
        <v>269.45724</v>
      </c>
      <c r="D12399" s="11">
        <v>0.305513260656866</v>
      </c>
      <c r="E12399" s="8">
        <f t="shared" si="1"/>
        <v>0.114219136</v>
      </c>
      <c r="F12399" s="8"/>
    </row>
    <row r="12400">
      <c r="A12400" s="10">
        <v>44872.583333333336</v>
      </c>
      <c r="B12400" s="11">
        <v>361.18</v>
      </c>
      <c r="C12400" s="11">
        <v>270.89703</v>
      </c>
      <c r="D12400" s="11">
        <v>0.333274122643574</v>
      </c>
      <c r="E12400" s="8">
        <f t="shared" si="1"/>
        <v>0.1265304999</v>
      </c>
      <c r="F12400" s="8"/>
    </row>
    <row r="12401">
      <c r="A12401" s="10">
        <v>44872.625</v>
      </c>
      <c r="B12401" s="11">
        <v>356.65</v>
      </c>
      <c r="C12401" s="11">
        <v>271.98062</v>
      </c>
      <c r="D12401" s="11">
        <v>0.311306665894062</v>
      </c>
      <c r="E12401" s="8">
        <f t="shared" si="1"/>
        <v>0.137415579</v>
      </c>
      <c r="F12401" s="8"/>
    </row>
    <row r="12402">
      <c r="A12402" s="10">
        <v>44872.666666666664</v>
      </c>
      <c r="B12402" s="11">
        <v>353.23</v>
      </c>
      <c r="C12402" s="11">
        <v>272.62788</v>
      </c>
      <c r="D12402" s="11">
        <v>0.29564885293463</v>
      </c>
      <c r="E12402" s="8">
        <f t="shared" si="1"/>
        <v>0.1472853729</v>
      </c>
      <c r="F12402" s="8"/>
    </row>
    <row r="12403">
      <c r="A12403" s="10">
        <v>44872.708333333336</v>
      </c>
      <c r="B12403" s="11">
        <v>347.15</v>
      </c>
      <c r="C12403" s="11">
        <v>275.07804</v>
      </c>
      <c r="D12403" s="11">
        <v>0.262005502147681</v>
      </c>
      <c r="E12403" s="8">
        <f t="shared" si="1"/>
        <v>0.1567936502</v>
      </c>
      <c r="F12403" s="8"/>
    </row>
    <row r="12404">
      <c r="A12404" s="10">
        <v>44872.75</v>
      </c>
      <c r="B12404" s="11">
        <v>342.63</v>
      </c>
      <c r="C12404" s="11">
        <v>278.93144</v>
      </c>
      <c r="D12404" s="11">
        <v>0.228366368452405</v>
      </c>
      <c r="E12404" s="8">
        <f t="shared" si="1"/>
        <v>0.1658957963</v>
      </c>
      <c r="F12404" s="8"/>
    </row>
    <row r="12405">
      <c r="A12405" s="10">
        <v>44872.791666666664</v>
      </c>
      <c r="B12405" s="11">
        <v>338.13</v>
      </c>
      <c r="C12405" s="11">
        <v>281.25063</v>
      </c>
      <c r="D12405" s="11">
        <v>0.202237306988432</v>
      </c>
      <c r="E12405" s="8">
        <f t="shared" si="1"/>
        <v>0.1714850386</v>
      </c>
      <c r="F12405" s="8"/>
    </row>
    <row r="12406">
      <c r="A12406" s="10">
        <v>44872.833333333336</v>
      </c>
      <c r="B12406" s="11">
        <v>331.43</v>
      </c>
      <c r="C12406" s="11">
        <v>281.96438</v>
      </c>
      <c r="D12406" s="11">
        <v>0.175432159196846</v>
      </c>
      <c r="E12406" s="8">
        <f t="shared" si="1"/>
        <v>0.1749185216</v>
      </c>
      <c r="F12406" s="8"/>
    </row>
    <row r="12407">
      <c r="A12407" s="10">
        <v>44872.875</v>
      </c>
      <c r="B12407" s="11">
        <v>322.52</v>
      </c>
      <c r="C12407" s="11">
        <v>283.7056</v>
      </c>
      <c r="D12407" s="11">
        <v>0.136812244805883</v>
      </c>
      <c r="E12407" s="8">
        <f t="shared" si="1"/>
        <v>0.1776679226</v>
      </c>
      <c r="F12407" s="8"/>
    </row>
    <row r="12408">
      <c r="A12408" s="10">
        <v>44872.916666666664</v>
      </c>
      <c r="B12408" s="11">
        <v>316.46</v>
      </c>
      <c r="C12408" s="11">
        <v>287.88387</v>
      </c>
      <c r="D12408" s="11">
        <v>0.0992626992266012</v>
      </c>
      <c r="E12408" s="8">
        <f t="shared" si="1"/>
        <v>0.1809344404</v>
      </c>
      <c r="F12408" s="8"/>
    </row>
    <row r="12409">
      <c r="A12409" s="10">
        <v>44872.958333333336</v>
      </c>
      <c r="B12409" s="11">
        <v>331.95</v>
      </c>
      <c r="C12409" s="11">
        <v>293.92225</v>
      </c>
      <c r="D12409" s="11">
        <v>0.129380303804832</v>
      </c>
      <c r="E12409" s="8">
        <f t="shared" si="1"/>
        <v>0.1859850636</v>
      </c>
      <c r="F12409" s="8"/>
    </row>
    <row r="12410">
      <c r="A12410" s="10">
        <v>44873.0</v>
      </c>
      <c r="B12410" s="11">
        <v>349.08</v>
      </c>
      <c r="C12410" s="11">
        <v>301.45722</v>
      </c>
      <c r="D12410" s="11">
        <v>0.157975251015716</v>
      </c>
      <c r="E12410" s="8">
        <f t="shared" si="1"/>
        <v>0.1880330151</v>
      </c>
      <c r="F12410" s="8"/>
    </row>
    <row r="12411">
      <c r="A12411" s="10">
        <v>44873.041666666664</v>
      </c>
      <c r="B12411" s="11">
        <v>334.58</v>
      </c>
      <c r="C12411" s="11">
        <v>301.44135</v>
      </c>
      <c r="D12411" s="11">
        <v>0.109933988817393</v>
      </c>
      <c r="E12411" s="8">
        <f t="shared" si="1"/>
        <v>0.1880147771</v>
      </c>
      <c r="F12411" s="8"/>
    </row>
    <row r="12412">
      <c r="A12412" s="10">
        <v>44873.083333333336</v>
      </c>
      <c r="B12412" s="11">
        <v>314.96</v>
      </c>
      <c r="C12412" s="11">
        <v>294.46449</v>
      </c>
      <c r="D12412" s="11">
        <v>0.069602653956679</v>
      </c>
      <c r="E12412" s="8">
        <f t="shared" si="1"/>
        <v>0.1875167098</v>
      </c>
      <c r="F12412" s="8"/>
    </row>
    <row r="12413">
      <c r="A12413" s="10">
        <v>44873.125</v>
      </c>
      <c r="B12413" s="11">
        <v>299.41</v>
      </c>
      <c r="C12413" s="11">
        <v>281.15552</v>
      </c>
      <c r="D12413" s="11">
        <v>0.0649266285079517</v>
      </c>
      <c r="E12413" s="8">
        <f t="shared" si="1"/>
        <v>0.1879244911</v>
      </c>
      <c r="F12413" s="8"/>
    </row>
    <row r="12414">
      <c r="A12414" s="10">
        <v>44873.166666666664</v>
      </c>
      <c r="B12414" s="11">
        <v>286.33</v>
      </c>
      <c r="C12414" s="11">
        <v>264.02299</v>
      </c>
      <c r="D12414" s="11">
        <v>0.0844888924256179</v>
      </c>
      <c r="E12414" s="8">
        <f t="shared" si="1"/>
        <v>0.1892260291</v>
      </c>
      <c r="F12414" s="8"/>
    </row>
    <row r="12415">
      <c r="A12415" s="10">
        <v>44873.208333333336</v>
      </c>
      <c r="B12415" s="11">
        <v>275.91</v>
      </c>
      <c r="C12415" s="11">
        <v>246.95834</v>
      </c>
      <c r="D12415" s="11">
        <v>0.117232971358651</v>
      </c>
      <c r="E12415" s="8">
        <f t="shared" si="1"/>
        <v>0.192131077</v>
      </c>
      <c r="F12415" s="8"/>
    </row>
    <row r="12416">
      <c r="A12416" s="10">
        <v>44873.25</v>
      </c>
      <c r="B12416" s="11">
        <v>253.9</v>
      </c>
      <c r="C12416" s="11">
        <v>233.21738</v>
      </c>
      <c r="D12416" s="11">
        <v>0.0886838708161459</v>
      </c>
      <c r="E12416" s="8">
        <f t="shared" si="1"/>
        <v>0.1923738219</v>
      </c>
      <c r="F12416" s="8"/>
    </row>
    <row r="12417">
      <c r="A12417" s="10">
        <v>44873.291666666664</v>
      </c>
      <c r="B12417" s="11">
        <v>239.41</v>
      </c>
      <c r="C12417" s="11">
        <v>224.05273</v>
      </c>
      <c r="D12417" s="11">
        <v>0.0685431059019008</v>
      </c>
      <c r="E12417" s="8">
        <f t="shared" si="1"/>
        <v>0.1881314605</v>
      </c>
      <c r="F12417" s="8"/>
    </row>
    <row r="12418">
      <c r="A12418" s="10">
        <v>44873.333333333336</v>
      </c>
      <c r="B12418" s="11">
        <v>236.86</v>
      </c>
      <c r="C12418" s="11">
        <v>219.76741</v>
      </c>
      <c r="D12418" s="11">
        <v>0.0777758176246423</v>
      </c>
      <c r="E12418" s="8">
        <f t="shared" si="1"/>
        <v>0.1824125359</v>
      </c>
      <c r="F12418" s="8"/>
    </row>
    <row r="12419">
      <c r="A12419" s="10">
        <v>44873.375</v>
      </c>
      <c r="B12419" s="11">
        <v>245.83</v>
      </c>
      <c r="C12419" s="11">
        <v>220.66322</v>
      </c>
      <c r="D12419" s="11">
        <v>0.114050633358835</v>
      </c>
      <c r="E12419" s="8">
        <f t="shared" si="1"/>
        <v>0.1761446206</v>
      </c>
      <c r="F12419" s="8"/>
    </row>
    <row r="12420">
      <c r="A12420" s="10">
        <v>44873.416666666664</v>
      </c>
      <c r="B12420" s="11">
        <v>241.17</v>
      </c>
      <c r="C12420" s="11">
        <v>226.75088</v>
      </c>
      <c r="D12420" s="11">
        <v>0.0635901390989088</v>
      </c>
      <c r="E12420" s="8">
        <f t="shared" si="1"/>
        <v>0.1676461523</v>
      </c>
      <c r="F12420" s="8"/>
    </row>
    <row r="12421">
      <c r="A12421" s="10">
        <v>44873.458333333336</v>
      </c>
      <c r="B12421" s="11">
        <v>237.36</v>
      </c>
      <c r="C12421" s="11">
        <v>236.22174</v>
      </c>
      <c r="D12421" s="11">
        <v>0.00481860814334871</v>
      </c>
      <c r="E12421" s="8">
        <f t="shared" si="1"/>
        <v>0.1568028831</v>
      </c>
      <c r="F12421" s="8"/>
    </row>
    <row r="12422">
      <c r="A12422" s="10">
        <v>44873.5</v>
      </c>
      <c r="B12422" s="11">
        <v>241.96</v>
      </c>
      <c r="C12422" s="11">
        <v>245.46303</v>
      </c>
      <c r="D12422" s="11">
        <v>0.0142711103989875</v>
      </c>
      <c r="E12422" s="8">
        <f t="shared" si="1"/>
        <v>0.1464638816</v>
      </c>
      <c r="F12422" s="8"/>
    </row>
    <row r="12423">
      <c r="A12423" s="10">
        <v>44873.541666666664</v>
      </c>
      <c r="B12423" s="11">
        <v>254.09</v>
      </c>
      <c r="C12423" s="11">
        <v>251.05996</v>
      </c>
      <c r="D12423" s="11">
        <v>0.0120689894159148</v>
      </c>
      <c r="E12423" s="8">
        <f t="shared" si="1"/>
        <v>0.134237037</v>
      </c>
      <c r="F12423" s="8"/>
    </row>
    <row r="12424">
      <c r="A12424" s="10">
        <v>44873.583333333336</v>
      </c>
      <c r="B12424" s="11">
        <v>264.15</v>
      </c>
      <c r="C12424" s="11">
        <v>251.62545</v>
      </c>
      <c r="D12424" s="11">
        <v>0.049774575663948</v>
      </c>
      <c r="E12424" s="8">
        <f t="shared" si="1"/>
        <v>0.1224245558</v>
      </c>
      <c r="F12424" s="8"/>
    </row>
    <row r="12425">
      <c r="A12425" s="10">
        <v>44873.625</v>
      </c>
      <c r="B12425" s="11">
        <v>265.22</v>
      </c>
      <c r="C12425" s="11">
        <v>250.3207</v>
      </c>
      <c r="D12425" s="11">
        <v>0.0595208466579074</v>
      </c>
      <c r="E12425" s="8">
        <f t="shared" si="1"/>
        <v>0.11193348</v>
      </c>
      <c r="F12425" s="8"/>
    </row>
    <row r="12426">
      <c r="A12426" s="10">
        <v>44873.666666666664</v>
      </c>
      <c r="B12426" s="11">
        <v>254.53</v>
      </c>
      <c r="C12426" s="11">
        <v>247.47472</v>
      </c>
      <c r="D12426" s="11">
        <v>0.0285090937773361</v>
      </c>
      <c r="E12426" s="8">
        <f t="shared" si="1"/>
        <v>0.1008026567</v>
      </c>
      <c r="F12426" s="8"/>
    </row>
    <row r="12427">
      <c r="A12427" s="10">
        <v>44873.708333333336</v>
      </c>
      <c r="B12427" s="11">
        <v>242.86</v>
      </c>
      <c r="C12427" s="11">
        <v>245.1707</v>
      </c>
      <c r="D12427" s="11">
        <v>0.00942486194312777</v>
      </c>
      <c r="E12427" s="8">
        <f t="shared" si="1"/>
        <v>0.09027846339</v>
      </c>
      <c r="F12427" s="8"/>
    </row>
    <row r="12428">
      <c r="A12428" s="10">
        <v>44873.75</v>
      </c>
      <c r="B12428" s="11">
        <v>245.88</v>
      </c>
      <c r="C12428" s="11">
        <v>243.95553</v>
      </c>
      <c r="D12428" s="11">
        <v>0.00788860986262531</v>
      </c>
      <c r="E12428" s="8">
        <f t="shared" si="1"/>
        <v>0.08109189012</v>
      </c>
      <c r="F12428" s="8"/>
    </row>
    <row r="12429">
      <c r="A12429" s="10">
        <v>44873.791666666664</v>
      </c>
      <c r="B12429" s="11">
        <v>252.15</v>
      </c>
      <c r="C12429" s="11">
        <v>243.01568</v>
      </c>
      <c r="D12429" s="11">
        <v>0.037587368847969</v>
      </c>
      <c r="E12429" s="8">
        <f t="shared" si="1"/>
        <v>0.07423147603</v>
      </c>
      <c r="F12429" s="8"/>
    </row>
    <row r="12430">
      <c r="A12430" s="10">
        <v>44873.833333333336</v>
      </c>
      <c r="B12430" s="11">
        <v>251.89</v>
      </c>
      <c r="C12430" s="11">
        <v>242.38193</v>
      </c>
      <c r="D12430" s="11">
        <v>0.0392276354924642</v>
      </c>
      <c r="E12430" s="8">
        <f t="shared" si="1"/>
        <v>0.06855628754</v>
      </c>
      <c r="F12430" s="8"/>
    </row>
    <row r="12431">
      <c r="A12431" s="10">
        <v>44873.875</v>
      </c>
      <c r="B12431" s="11">
        <v>253.1</v>
      </c>
      <c r="C12431" s="11">
        <v>243.77683</v>
      </c>
      <c r="D12431" s="11">
        <v>0.0382446929021105</v>
      </c>
      <c r="E12431" s="8">
        <f t="shared" si="1"/>
        <v>0.06444930621</v>
      </c>
      <c r="F12431" s="8"/>
    </row>
    <row r="12432">
      <c r="A12432" s="10">
        <v>44873.916666666664</v>
      </c>
      <c r="B12432" s="11">
        <v>259.75</v>
      </c>
      <c r="C12432" s="11">
        <v>248.2566</v>
      </c>
      <c r="D12432" s="11">
        <v>0.046296452944252</v>
      </c>
      <c r="E12432" s="8">
        <f t="shared" si="1"/>
        <v>0.06224237928</v>
      </c>
      <c r="F12432" s="8"/>
    </row>
    <row r="12433">
      <c r="A12433" s="10">
        <v>44873.958333333336</v>
      </c>
      <c r="B12433" s="11">
        <v>267.05</v>
      </c>
      <c r="C12433" s="11">
        <v>255.96674</v>
      </c>
      <c r="D12433" s="11">
        <v>0.0432996099415104</v>
      </c>
      <c r="E12433" s="8">
        <f t="shared" si="1"/>
        <v>0.0586556837</v>
      </c>
      <c r="F12433" s="8"/>
    </row>
    <row r="12434">
      <c r="A12434" s="10">
        <v>44874.0</v>
      </c>
      <c r="B12434" s="11">
        <v>275.31</v>
      </c>
      <c r="C12434" s="11">
        <v>278.03612</v>
      </c>
      <c r="D12434" s="11">
        <v>0.00980491311704386</v>
      </c>
      <c r="E12434" s="8">
        <f t="shared" si="1"/>
        <v>0.05248191962</v>
      </c>
      <c r="F12434" s="8"/>
    </row>
    <row r="12435">
      <c r="A12435" s="10">
        <v>44874.041666666664</v>
      </c>
      <c r="B12435" s="11">
        <v>276.46</v>
      </c>
      <c r="C12435" s="11">
        <v>277.02091</v>
      </c>
      <c r="D12435" s="11">
        <v>0.00202479300208794</v>
      </c>
      <c r="E12435" s="8">
        <f t="shared" si="1"/>
        <v>0.04798570313</v>
      </c>
      <c r="F12435" s="8"/>
    </row>
    <row r="12436">
      <c r="A12436" s="10">
        <v>44874.083333333336</v>
      </c>
      <c r="B12436" s="11">
        <v>267.0</v>
      </c>
      <c r="C12436" s="11">
        <v>269.34127</v>
      </c>
      <c r="D12436" s="11">
        <v>0.00869257800707633</v>
      </c>
      <c r="E12436" s="8">
        <f t="shared" si="1"/>
        <v>0.0454477833</v>
      </c>
      <c r="F12436" s="8"/>
    </row>
    <row r="12437">
      <c r="A12437" s="10">
        <v>44874.125</v>
      </c>
      <c r="B12437" s="11">
        <v>254.95</v>
      </c>
      <c r="C12437" s="11">
        <v>256.28889</v>
      </c>
      <c r="D12437" s="11">
        <v>0.00522414373873168</v>
      </c>
      <c r="E12437" s="8">
        <f t="shared" si="1"/>
        <v>0.04296017977</v>
      </c>
      <c r="F12437" s="8"/>
    </row>
    <row r="12438">
      <c r="A12438" s="10">
        <v>44874.166666666664</v>
      </c>
      <c r="B12438" s="11">
        <v>244.16</v>
      </c>
      <c r="C12438" s="11">
        <v>240.34365</v>
      </c>
      <c r="D12438" s="11">
        <v>0.0158787219882863</v>
      </c>
      <c r="E12438" s="8">
        <f t="shared" si="1"/>
        <v>0.04010142267</v>
      </c>
      <c r="F12438" s="8"/>
    </row>
    <row r="12439">
      <c r="A12439" s="10">
        <v>44874.208333333336</v>
      </c>
      <c r="B12439" s="11">
        <v>231.69</v>
      </c>
      <c r="C12439" s="11">
        <v>225.76207</v>
      </c>
      <c r="D12439" s="11">
        <v>0.0262574222498934</v>
      </c>
      <c r="E12439" s="8">
        <f t="shared" si="1"/>
        <v>0.03631077479</v>
      </c>
      <c r="F12439" s="8"/>
    </row>
    <row r="12440">
      <c r="A12440" s="10">
        <v>44874.25</v>
      </c>
      <c r="B12440" s="11">
        <v>225.13</v>
      </c>
      <c r="C12440" s="11">
        <v>215.9291</v>
      </c>
      <c r="D12440" s="11">
        <v>0.0426107458420379</v>
      </c>
      <c r="E12440" s="8">
        <f t="shared" si="1"/>
        <v>0.03439106125</v>
      </c>
      <c r="F12440" s="8"/>
    </row>
    <row r="12441">
      <c r="A12441" s="10">
        <v>44874.291666666664</v>
      </c>
      <c r="B12441" s="11">
        <v>218.29</v>
      </c>
      <c r="C12441" s="11">
        <v>211.0693</v>
      </c>
      <c r="D12441" s="11">
        <v>0.03421009118806</v>
      </c>
      <c r="E12441" s="8">
        <f t="shared" si="1"/>
        <v>0.03296051897</v>
      </c>
      <c r="F12441" s="8"/>
    </row>
    <row r="12442">
      <c r="A12442" s="10">
        <v>44874.333333333336</v>
      </c>
      <c r="B12442" s="11">
        <v>207.53</v>
      </c>
      <c r="C12442" s="11">
        <v>210.47975</v>
      </c>
      <c r="D12442" s="11">
        <v>0.0140144123128234</v>
      </c>
      <c r="E12442" s="8">
        <f t="shared" si="1"/>
        <v>0.03030379375</v>
      </c>
      <c r="F12442" s="8"/>
    </row>
    <row r="12443">
      <c r="A12443" s="10">
        <v>44874.375</v>
      </c>
      <c r="B12443" s="11">
        <v>203.69</v>
      </c>
      <c r="C12443" s="11">
        <v>213.58009</v>
      </c>
      <c r="D12443" s="11">
        <v>0.0463062357544657</v>
      </c>
      <c r="E12443" s="8">
        <f t="shared" si="1"/>
        <v>0.02748111051</v>
      </c>
      <c r="F12443" s="8"/>
    </row>
    <row r="12444">
      <c r="A12444" s="10">
        <v>44874.416666666664</v>
      </c>
      <c r="B12444" s="11">
        <v>204.43</v>
      </c>
      <c r="C12444" s="11">
        <v>219.63674</v>
      </c>
      <c r="D12444" s="11">
        <v>0.0692358664584076</v>
      </c>
      <c r="E12444" s="8">
        <f t="shared" si="1"/>
        <v>0.02771634915</v>
      </c>
      <c r="F12444" s="8"/>
    </row>
    <row r="12445">
      <c r="A12445" s="10">
        <v>44874.458333333336</v>
      </c>
      <c r="B12445" s="11">
        <v>208.22</v>
      </c>
      <c r="C12445" s="11">
        <v>227.45493</v>
      </c>
      <c r="D12445" s="11">
        <v>0.0845658961975455</v>
      </c>
      <c r="E12445" s="8">
        <f t="shared" si="1"/>
        <v>0.03103915282</v>
      </c>
      <c r="F12445" s="8"/>
    </row>
    <row r="12446">
      <c r="A12446" s="10">
        <v>44874.5</v>
      </c>
      <c r="B12446" s="11">
        <v>223.33</v>
      </c>
      <c r="C12446" s="11">
        <v>234.46607</v>
      </c>
      <c r="D12446" s="11">
        <v>0.0474954435837986</v>
      </c>
      <c r="E12446" s="8">
        <f t="shared" si="1"/>
        <v>0.03242350004</v>
      </c>
      <c r="F12446" s="8"/>
    </row>
    <row r="12447">
      <c r="A12447" s="10">
        <v>44874.541666666664</v>
      </c>
      <c r="B12447" s="11">
        <v>234.54</v>
      </c>
      <c r="C12447" s="11">
        <v>238.0265</v>
      </c>
      <c r="D12447" s="11">
        <v>0.0146475287415477</v>
      </c>
      <c r="E12447" s="8">
        <f t="shared" si="1"/>
        <v>0.03253093918</v>
      </c>
      <c r="F12447" s="8"/>
    </row>
    <row r="12448">
      <c r="A12448" s="10">
        <v>44874.583333333336</v>
      </c>
      <c r="B12448" s="11">
        <v>239.22</v>
      </c>
      <c r="C12448" s="11">
        <v>236.51708</v>
      </c>
      <c r="D12448" s="11">
        <v>0.011428011879734</v>
      </c>
      <c r="E12448" s="8">
        <f t="shared" si="1"/>
        <v>0.03093316568</v>
      </c>
      <c r="F12448" s="8"/>
    </row>
    <row r="12449">
      <c r="A12449" s="10">
        <v>44874.625</v>
      </c>
      <c r="B12449" s="11">
        <v>231.72</v>
      </c>
      <c r="C12449" s="11">
        <v>232.79176</v>
      </c>
      <c r="D12449" s="11">
        <v>0.00460394302616214</v>
      </c>
      <c r="E12449" s="8">
        <f t="shared" si="1"/>
        <v>0.02864496137</v>
      </c>
      <c r="F12449" s="8"/>
    </row>
    <row r="12450">
      <c r="A12450" s="10">
        <v>44874.666666666664</v>
      </c>
      <c r="B12450" s="11">
        <v>223.83</v>
      </c>
      <c r="C12450" s="11">
        <v>227.3208</v>
      </c>
      <c r="D12450" s="11">
        <v>0.01535627184138</v>
      </c>
      <c r="E12450" s="8">
        <f t="shared" si="1"/>
        <v>0.02809692712</v>
      </c>
      <c r="F12450" s="8"/>
    </row>
    <row r="12451">
      <c r="A12451" s="10">
        <v>44874.708333333336</v>
      </c>
      <c r="B12451" s="11">
        <v>225.13</v>
      </c>
      <c r="C12451" s="11">
        <v>222.92195</v>
      </c>
      <c r="D12451" s="11">
        <v>0.00990503626942069</v>
      </c>
      <c r="E12451" s="8">
        <f t="shared" si="1"/>
        <v>0.02811693438</v>
      </c>
      <c r="F12451" s="8"/>
    </row>
    <row r="12452">
      <c r="A12452" s="10">
        <v>44874.75</v>
      </c>
      <c r="B12452" s="11">
        <v>232.74</v>
      </c>
      <c r="C12452" s="11">
        <v>221.17989</v>
      </c>
      <c r="D12452" s="11">
        <v>0.052265646754775</v>
      </c>
      <c r="E12452" s="8">
        <f t="shared" si="1"/>
        <v>0.02996597759</v>
      </c>
      <c r="F12452" s="8"/>
    </row>
    <row r="12453">
      <c r="A12453" s="10">
        <v>44874.791666666664</v>
      </c>
      <c r="B12453" s="11">
        <v>244.88</v>
      </c>
      <c r="C12453" s="11">
        <v>221.36072</v>
      </c>
      <c r="D12453" s="11">
        <v>0.106248660557302</v>
      </c>
      <c r="E12453" s="8">
        <f t="shared" si="1"/>
        <v>0.03282686474</v>
      </c>
      <c r="F12453" s="8"/>
    </row>
    <row r="12454">
      <c r="A12454" s="10">
        <v>44874.833333333336</v>
      </c>
      <c r="B12454" s="11">
        <v>251.11</v>
      </c>
      <c r="C12454" s="11">
        <v>223.19819</v>
      </c>
      <c r="D12454" s="11">
        <v>0.125053926288559</v>
      </c>
      <c r="E12454" s="8">
        <f t="shared" si="1"/>
        <v>0.03640296019</v>
      </c>
      <c r="F12454" s="8"/>
    </row>
    <row r="12455">
      <c r="A12455" s="10">
        <v>44874.875</v>
      </c>
      <c r="B12455" s="11">
        <v>250.27</v>
      </c>
      <c r="C12455" s="11">
        <v>227.23164</v>
      </c>
      <c r="D12455" s="11">
        <v>0.101387113167866</v>
      </c>
      <c r="E12455" s="8">
        <f t="shared" si="1"/>
        <v>0.03903389437</v>
      </c>
      <c r="F12455" s="8"/>
    </row>
    <row r="12456">
      <c r="A12456" s="10">
        <v>44874.916666666664</v>
      </c>
      <c r="B12456" s="11">
        <v>246.47</v>
      </c>
      <c r="C12456" s="11">
        <v>232.88676</v>
      </c>
      <c r="D12456" s="11">
        <v>0.0583255140824664</v>
      </c>
      <c r="E12456" s="8">
        <f t="shared" si="1"/>
        <v>0.03953510525</v>
      </c>
      <c r="F12456" s="8"/>
    </row>
    <row r="12457">
      <c r="A12457" s="10">
        <v>44874.958333333336</v>
      </c>
      <c r="B12457" s="11">
        <v>254.3</v>
      </c>
      <c r="C12457" s="11">
        <v>240.21457</v>
      </c>
      <c r="D12457" s="11">
        <v>0.0586368678635937</v>
      </c>
      <c r="E12457" s="8">
        <f t="shared" si="1"/>
        <v>0.04017415766</v>
      </c>
      <c r="F12457" s="8"/>
    </row>
    <row r="12458">
      <c r="A12458" s="10">
        <v>44875.0</v>
      </c>
      <c r="B12458" s="11">
        <v>257.73</v>
      </c>
      <c r="C12458" s="11">
        <v>271.0594</v>
      </c>
      <c r="D12458" s="11">
        <v>0.0491751992367723</v>
      </c>
      <c r="E12458" s="8">
        <f t="shared" si="1"/>
        <v>0.04181458625</v>
      </c>
      <c r="F12458" s="8"/>
    </row>
    <row r="12459">
      <c r="A12459" s="10">
        <v>44875.041666666664</v>
      </c>
      <c r="B12459" s="11">
        <v>255.96</v>
      </c>
      <c r="C12459" s="11">
        <v>266.72487</v>
      </c>
      <c r="D12459" s="11">
        <v>0.0403594535447706</v>
      </c>
      <c r="E12459" s="8">
        <f t="shared" si="1"/>
        <v>0.04341186377</v>
      </c>
      <c r="F12459" s="8"/>
    </row>
    <row r="12460">
      <c r="A12460" s="10">
        <v>44875.083333333336</v>
      </c>
      <c r="B12460" s="11">
        <v>248.26</v>
      </c>
      <c r="C12460" s="11">
        <v>258.18464</v>
      </c>
      <c r="D12460" s="11">
        <v>0.0384400869083459</v>
      </c>
      <c r="E12460" s="8">
        <f t="shared" si="1"/>
        <v>0.04465134331</v>
      </c>
      <c r="F12460" s="8"/>
    </row>
    <row r="12461">
      <c r="A12461" s="10">
        <v>44875.125</v>
      </c>
      <c r="B12461" s="11">
        <v>248.51</v>
      </c>
      <c r="C12461" s="11">
        <v>246.91544</v>
      </c>
      <c r="D12461" s="11">
        <v>0.00645791935895139</v>
      </c>
      <c r="E12461" s="8">
        <f t="shared" si="1"/>
        <v>0.04470275063</v>
      </c>
      <c r="F12461" s="8"/>
    </row>
    <row r="12462">
      <c r="A12462" s="10">
        <v>44875.166666666664</v>
      </c>
      <c r="B12462" s="11">
        <v>251.12</v>
      </c>
      <c r="C12462" s="11">
        <v>234.74029</v>
      </c>
      <c r="D12462" s="11">
        <v>0.0697780087091143</v>
      </c>
      <c r="E12462" s="8">
        <f t="shared" si="1"/>
        <v>0.04694855424</v>
      </c>
      <c r="F12462" s="8"/>
    </row>
    <row r="12463">
      <c r="A12463" s="10">
        <v>44875.208333333336</v>
      </c>
      <c r="B12463" s="11">
        <v>245.0</v>
      </c>
      <c r="C12463" s="11">
        <v>223.75304</v>
      </c>
      <c r="D12463" s="11">
        <v>0.0949571903023083</v>
      </c>
      <c r="E12463" s="8">
        <f t="shared" si="1"/>
        <v>0.04981104458</v>
      </c>
      <c r="F12463" s="8"/>
    </row>
    <row r="12464">
      <c r="A12464" s="10">
        <v>44875.25</v>
      </c>
      <c r="B12464" s="11">
        <v>224.0</v>
      </c>
      <c r="C12464" s="11">
        <v>216.05444</v>
      </c>
      <c r="D12464" s="11">
        <v>0.0367757311536851</v>
      </c>
      <c r="E12464" s="8">
        <f t="shared" si="1"/>
        <v>0.04956791897</v>
      </c>
      <c r="F12464" s="8"/>
    </row>
    <row r="12465">
      <c r="A12465" s="10">
        <v>44875.291666666664</v>
      </c>
      <c r="B12465" s="11">
        <v>203.61</v>
      </c>
      <c r="C12465" s="11">
        <v>211.76435</v>
      </c>
      <c r="D12465" s="11">
        <v>0.0385067174904557</v>
      </c>
      <c r="E12465" s="8">
        <f t="shared" si="1"/>
        <v>0.04974694506</v>
      </c>
      <c r="F12465" s="8"/>
    </row>
    <row r="12466">
      <c r="A12466" s="10">
        <v>44875.333333333336</v>
      </c>
      <c r="B12466" s="11">
        <v>191.9</v>
      </c>
      <c r="C12466" s="11">
        <v>211.24659</v>
      </c>
      <c r="D12466" s="11">
        <v>0.0915829694576371</v>
      </c>
      <c r="E12466" s="8">
        <f t="shared" si="1"/>
        <v>0.05297896828</v>
      </c>
      <c r="F12466" s="8"/>
    </row>
    <row r="12467">
      <c r="A12467" s="10">
        <v>44875.375</v>
      </c>
      <c r="B12467" s="11">
        <v>189.67</v>
      </c>
      <c r="C12467" s="11">
        <v>213.85594</v>
      </c>
      <c r="D12467" s="11">
        <v>0.113094543925223</v>
      </c>
      <c r="E12467" s="8">
        <f t="shared" si="1"/>
        <v>0.05576181445</v>
      </c>
      <c r="F12467" s="8"/>
    </row>
    <row r="12468">
      <c r="A12468" s="10">
        <v>44875.416666666664</v>
      </c>
      <c r="B12468" s="11">
        <v>189.19</v>
      </c>
      <c r="C12468" s="11">
        <v>218.19366</v>
      </c>
      <c r="D12468" s="11">
        <v>0.132926227095691</v>
      </c>
      <c r="E12468" s="8">
        <f t="shared" si="1"/>
        <v>0.05841557948</v>
      </c>
      <c r="F12468" s="8"/>
    </row>
    <row r="12469">
      <c r="A12469" s="10">
        <v>44875.458333333336</v>
      </c>
      <c r="B12469" s="11">
        <v>193.54</v>
      </c>
      <c r="C12469" s="11">
        <v>224.11923</v>
      </c>
      <c r="D12469" s="11">
        <v>0.136441794842861</v>
      </c>
      <c r="E12469" s="8">
        <f t="shared" si="1"/>
        <v>0.06057707525</v>
      </c>
      <c r="F12469" s="8"/>
    </row>
    <row r="12470">
      <c r="A12470" s="10">
        <v>44875.5</v>
      </c>
      <c r="B12470" s="11">
        <v>212.31</v>
      </c>
      <c r="C12470" s="11">
        <v>229.57379</v>
      </c>
      <c r="D12470" s="11">
        <v>0.0751993073773796</v>
      </c>
      <c r="E12470" s="8">
        <f t="shared" si="1"/>
        <v>0.06173140291</v>
      </c>
      <c r="F12470" s="8"/>
    </row>
    <row r="12471">
      <c r="A12471" s="10">
        <v>44875.541666666664</v>
      </c>
      <c r="B12471" s="11">
        <v>254.27</v>
      </c>
      <c r="C12471" s="11">
        <v>233.28193</v>
      </c>
      <c r="D12471" s="11">
        <v>0.0899686915313158</v>
      </c>
      <c r="E12471" s="8">
        <f t="shared" si="1"/>
        <v>0.06486978469</v>
      </c>
      <c r="F12471" s="8"/>
    </row>
    <row r="12472">
      <c r="A12472" s="10">
        <v>44875.583333333336</v>
      </c>
      <c r="B12472" s="11">
        <v>281.88</v>
      </c>
      <c r="C12472" s="11">
        <v>235.25848</v>
      </c>
      <c r="D12472" s="11">
        <v>0.198171475051611</v>
      </c>
      <c r="E12472" s="8">
        <f t="shared" si="1"/>
        <v>0.07265076233</v>
      </c>
      <c r="F12472" s="8"/>
    </row>
    <row r="12473">
      <c r="A12473" s="10">
        <v>44875.625</v>
      </c>
      <c r="B12473" s="11">
        <v>280.56</v>
      </c>
      <c r="C12473" s="11">
        <v>237.83458</v>
      </c>
      <c r="D12473" s="11">
        <v>0.179643431161271</v>
      </c>
      <c r="E12473" s="8">
        <f t="shared" si="1"/>
        <v>0.07994407433</v>
      </c>
      <c r="F12473" s="8"/>
    </row>
    <row r="12474">
      <c r="A12474" s="10">
        <v>44875.666666666664</v>
      </c>
      <c r="B12474" s="11">
        <v>242.73</v>
      </c>
      <c r="C12474" s="11">
        <v>239.55959</v>
      </c>
      <c r="D12474" s="11">
        <v>0.0132343272085246</v>
      </c>
      <c r="E12474" s="8">
        <f t="shared" si="1"/>
        <v>0.07985565997</v>
      </c>
      <c r="F12474" s="8"/>
    </row>
    <row r="12475">
      <c r="A12475" s="10">
        <v>44875.708333333336</v>
      </c>
      <c r="B12475" s="11">
        <v>243.98</v>
      </c>
      <c r="C12475" s="11">
        <v>241.47372</v>
      </c>
      <c r="D12475" s="11">
        <v>0.0103791004669162</v>
      </c>
      <c r="E12475" s="8">
        <f t="shared" si="1"/>
        <v>0.07987541265</v>
      </c>
      <c r="F12475" s="8"/>
    </row>
    <row r="12476">
      <c r="A12476" s="10">
        <v>44875.75</v>
      </c>
      <c r="B12476" s="11">
        <v>276.02</v>
      </c>
      <c r="C12476" s="11">
        <v>244.13498</v>
      </c>
      <c r="D12476" s="11">
        <v>0.130604061736667</v>
      </c>
      <c r="E12476" s="8">
        <f t="shared" si="1"/>
        <v>0.08313951327</v>
      </c>
      <c r="F12476" s="8"/>
    </row>
    <row r="12477">
      <c r="A12477" s="10">
        <v>44875.791666666664</v>
      </c>
      <c r="B12477" s="11">
        <v>305.3</v>
      </c>
      <c r="C12477" s="11">
        <v>248.29647</v>
      </c>
      <c r="D12477" s="11">
        <v>0.229578495417192</v>
      </c>
      <c r="E12477" s="8">
        <f t="shared" si="1"/>
        <v>0.08827825639</v>
      </c>
      <c r="F12477" s="8"/>
    </row>
    <row r="12478">
      <c r="A12478" s="10">
        <v>44875.833333333336</v>
      </c>
      <c r="B12478" s="11">
        <v>321.23</v>
      </c>
      <c r="C12478" s="11">
        <v>254.3816</v>
      </c>
      <c r="D12478" s="11">
        <v>0.262787874594703</v>
      </c>
      <c r="E12478" s="8">
        <f t="shared" si="1"/>
        <v>0.0940171709</v>
      </c>
      <c r="F12478" s="8"/>
    </row>
    <row r="12479">
      <c r="A12479" s="10">
        <v>44875.875</v>
      </c>
      <c r="B12479" s="11">
        <v>321.87</v>
      </c>
      <c r="C12479" s="11">
        <v>261.77565</v>
      </c>
      <c r="D12479" s="11">
        <v>0.229564323496093</v>
      </c>
      <c r="E12479" s="8">
        <f t="shared" si="1"/>
        <v>0.099357888</v>
      </c>
      <c r="F12479" s="8"/>
    </row>
    <row r="12480">
      <c r="A12480" s="10">
        <v>44875.916666666664</v>
      </c>
      <c r="B12480" s="11">
        <v>320.98</v>
      </c>
      <c r="C12480" s="11">
        <v>268.32579</v>
      </c>
      <c r="D12480" s="11">
        <v>0.19623238601105</v>
      </c>
      <c r="E12480" s="8">
        <f t="shared" si="1"/>
        <v>0.1051040077</v>
      </c>
      <c r="F12480" s="8"/>
    </row>
    <row r="12481">
      <c r="A12481" s="10">
        <v>44875.958333333336</v>
      </c>
      <c r="B12481" s="11">
        <v>337.88</v>
      </c>
      <c r="C12481" s="11">
        <v>273.62989</v>
      </c>
      <c r="D12481" s="11">
        <v>0.234806621454988</v>
      </c>
      <c r="E12481" s="8">
        <f t="shared" si="1"/>
        <v>0.1124444141</v>
      </c>
      <c r="F12481" s="8"/>
    </row>
    <row r="12482">
      <c r="A12482" s="10">
        <v>44873.0</v>
      </c>
      <c r="B12482" s="11">
        <v>349.08</v>
      </c>
      <c r="C12482" s="11">
        <v>328.91786</v>
      </c>
      <c r="D12482" s="11">
        <v>0.0612984044101465</v>
      </c>
      <c r="E12482" s="8">
        <f t="shared" si="1"/>
        <v>0.1129495476</v>
      </c>
      <c r="F12482" s="8"/>
    </row>
    <row r="12483">
      <c r="A12483" s="10">
        <v>44873.041666666664</v>
      </c>
      <c r="B12483" s="11">
        <v>334.58</v>
      </c>
      <c r="C12483" s="11">
        <v>328.02241</v>
      </c>
      <c r="D12483" s="11">
        <v>0.0199912865709388</v>
      </c>
      <c r="E12483" s="8">
        <f t="shared" si="1"/>
        <v>0.112100874</v>
      </c>
      <c r="F12483" s="8"/>
    </row>
    <row r="12484">
      <c r="A12484" s="10">
        <v>44873.083333333336</v>
      </c>
      <c r="B12484" s="11">
        <v>314.96</v>
      </c>
      <c r="C12484" s="11">
        <v>319.9445</v>
      </c>
      <c r="D12484" s="11">
        <v>0.0155792645286917</v>
      </c>
      <c r="E12484" s="8">
        <f t="shared" si="1"/>
        <v>0.1111483397</v>
      </c>
      <c r="F12484" s="8"/>
    </row>
    <row r="12485">
      <c r="A12485" s="10">
        <v>44873.125</v>
      </c>
      <c r="B12485" s="11">
        <v>299.41</v>
      </c>
      <c r="C12485" s="11">
        <v>304.39373</v>
      </c>
      <c r="D12485" s="11">
        <v>0.016372643418115</v>
      </c>
      <c r="E12485" s="8">
        <f t="shared" si="1"/>
        <v>0.1115614532</v>
      </c>
      <c r="F12485" s="8"/>
    </row>
    <row r="12486">
      <c r="A12486" s="10">
        <v>44873.166666666664</v>
      </c>
      <c r="B12486" s="11">
        <v>286.33</v>
      </c>
      <c r="C12486" s="11">
        <v>284.1178</v>
      </c>
      <c r="D12486" s="11">
        <v>0.00778620698879125</v>
      </c>
      <c r="E12486" s="8">
        <f t="shared" si="1"/>
        <v>0.1089784615</v>
      </c>
      <c r="F12486" s="8"/>
    </row>
    <row r="12487">
      <c r="A12487" s="10">
        <v>44873.208333333336</v>
      </c>
      <c r="B12487" s="11">
        <v>275.91</v>
      </c>
      <c r="C12487" s="11">
        <v>262.87435</v>
      </c>
      <c r="D12487" s="11">
        <v>0.0495889005526786</v>
      </c>
      <c r="E12487" s="8">
        <f t="shared" si="1"/>
        <v>0.1070881161</v>
      </c>
      <c r="F12487" s="8"/>
    </row>
    <row r="12488">
      <c r="A12488" s="10">
        <v>44873.25</v>
      </c>
      <c r="B12488" s="11">
        <v>253.9</v>
      </c>
      <c r="C12488" s="11">
        <v>244.41748</v>
      </c>
      <c r="D12488" s="11">
        <v>0.0387964068690995</v>
      </c>
      <c r="E12488" s="8">
        <f t="shared" si="1"/>
        <v>0.1071723109</v>
      </c>
      <c r="F12488" s="8"/>
    </row>
    <row r="12489">
      <c r="A12489" s="10">
        <v>44873.291666666664</v>
      </c>
      <c r="B12489" s="11">
        <v>239.41</v>
      </c>
      <c r="C12489" s="11">
        <v>230.7365</v>
      </c>
      <c r="D12489" s="11">
        <v>0.0375904982523354</v>
      </c>
      <c r="E12489" s="8">
        <f t="shared" si="1"/>
        <v>0.1071341351</v>
      </c>
      <c r="F12489" s="8"/>
    </row>
    <row r="12490">
      <c r="A12490" s="10">
        <v>44873.333333333336</v>
      </c>
      <c r="B12490" s="11">
        <v>236.86</v>
      </c>
      <c r="C12490" s="11">
        <v>222.97272</v>
      </c>
      <c r="D12490" s="11">
        <v>0.0622824173289001</v>
      </c>
      <c r="E12490" s="8">
        <f t="shared" si="1"/>
        <v>0.1059132788</v>
      </c>
      <c r="F12490" s="8"/>
    </row>
    <row r="12491">
      <c r="A12491" s="10">
        <v>44873.375</v>
      </c>
      <c r="B12491" s="11">
        <v>245.83</v>
      </c>
      <c r="C12491" s="11">
        <v>221.21193</v>
      </c>
      <c r="D12491" s="11">
        <v>0.111287261948304</v>
      </c>
      <c r="E12491" s="8">
        <f t="shared" si="1"/>
        <v>0.1058379753</v>
      </c>
      <c r="F12491" s="8"/>
    </row>
    <row r="12492">
      <c r="A12492" s="10">
        <v>44873.416666666664</v>
      </c>
      <c r="B12492" s="11">
        <v>241.17</v>
      </c>
      <c r="C12492" s="11">
        <v>224.95691</v>
      </c>
      <c r="D12492" s="11">
        <v>0.072071980362817</v>
      </c>
      <c r="E12492" s="8">
        <f t="shared" si="1"/>
        <v>0.1033023817</v>
      </c>
      <c r="F12492" s="8"/>
    </row>
    <row r="12493">
      <c r="A12493" s="10">
        <v>44873.458333333336</v>
      </c>
      <c r="B12493" s="11">
        <v>237.36</v>
      </c>
      <c r="C12493" s="11">
        <v>232.82159</v>
      </c>
      <c r="D12493" s="11">
        <v>0.0194930805171463</v>
      </c>
      <c r="E12493" s="8">
        <f t="shared" si="1"/>
        <v>0.09842951864</v>
      </c>
      <c r="F12493" s="8"/>
    </row>
    <row r="12494">
      <c r="A12494" s="10">
        <v>44873.5</v>
      </c>
      <c r="B12494" s="11">
        <v>241.96</v>
      </c>
      <c r="C12494" s="11">
        <v>241.68281</v>
      </c>
      <c r="D12494" s="11">
        <v>0.00114691648942685</v>
      </c>
      <c r="E12494" s="8">
        <f t="shared" si="1"/>
        <v>0.09534400235</v>
      </c>
      <c r="F12494" s="8"/>
    </row>
    <row r="12495">
      <c r="A12495" s="10">
        <v>44873.541666666664</v>
      </c>
      <c r="B12495" s="11">
        <v>254.09</v>
      </c>
      <c r="C12495" s="11">
        <v>248.70052</v>
      </c>
      <c r="D12495" s="11">
        <v>0.0216705618468348</v>
      </c>
      <c r="E12495" s="8">
        <f t="shared" si="1"/>
        <v>0.09249824695</v>
      </c>
      <c r="F12495" s="8"/>
    </row>
    <row r="12496">
      <c r="A12496" s="10">
        <v>44873.583333333336</v>
      </c>
      <c r="B12496" s="11">
        <v>264.15</v>
      </c>
      <c r="C12496" s="11">
        <v>252.30082</v>
      </c>
      <c r="D12496" s="11">
        <v>0.0469644926243204</v>
      </c>
      <c r="E12496" s="8">
        <f t="shared" si="1"/>
        <v>0.08619795601</v>
      </c>
      <c r="F12496" s="8"/>
    </row>
    <row r="12497">
      <c r="A12497" s="10">
        <v>44873.625</v>
      </c>
      <c r="B12497" s="11">
        <v>265.22</v>
      </c>
      <c r="C12497" s="11">
        <v>254.35009</v>
      </c>
      <c r="D12497" s="11">
        <v>0.0427360179035125</v>
      </c>
      <c r="E12497" s="8">
        <f t="shared" si="1"/>
        <v>0.08049348046</v>
      </c>
      <c r="F12497" s="8"/>
    </row>
    <row r="12498">
      <c r="A12498" s="10">
        <v>44873.666666666664</v>
      </c>
      <c r="B12498" s="11">
        <v>254.53</v>
      </c>
      <c r="C12498" s="11">
        <v>254.60124</v>
      </c>
      <c r="D12498" s="11">
        <v>2.7981010618797E-4</v>
      </c>
      <c r="E12498" s="8">
        <f t="shared" si="1"/>
        <v>0.07995370891</v>
      </c>
      <c r="F12498" s="8"/>
    </row>
    <row r="12499">
      <c r="A12499" s="10">
        <v>44873.708333333336</v>
      </c>
      <c r="B12499" s="11">
        <v>242.86</v>
      </c>
      <c r="C12499" s="11">
        <v>254.86341</v>
      </c>
      <c r="D12499" s="11">
        <v>0.0470974236749009</v>
      </c>
      <c r="E12499" s="8">
        <f t="shared" si="1"/>
        <v>0.08148363905</v>
      </c>
      <c r="F12499" s="8"/>
    </row>
    <row r="12500">
      <c r="A12500" s="10">
        <v>44873.75</v>
      </c>
      <c r="B12500" s="11">
        <v>245.88</v>
      </c>
      <c r="C12500" s="11">
        <v>255.16169</v>
      </c>
      <c r="D12500" s="11">
        <v>0.0363757192547204</v>
      </c>
      <c r="E12500" s="8">
        <f t="shared" si="1"/>
        <v>0.07755745811</v>
      </c>
      <c r="F12500" s="8"/>
    </row>
    <row r="12501">
      <c r="A12501" s="10">
        <v>44873.791666666664</v>
      </c>
      <c r="B12501" s="11">
        <v>252.15</v>
      </c>
      <c r="C12501" s="11">
        <v>255.44535</v>
      </c>
      <c r="D12501" s="11">
        <v>0.0129004109881036</v>
      </c>
      <c r="E12501" s="8">
        <f t="shared" si="1"/>
        <v>0.06852920459</v>
      </c>
      <c r="F12501" s="8"/>
    </row>
    <row r="12502">
      <c r="A12502" s="10">
        <v>44873.833333333336</v>
      </c>
      <c r="B12502" s="11">
        <v>251.89</v>
      </c>
      <c r="C12502" s="11">
        <v>256.79211</v>
      </c>
      <c r="D12502" s="11">
        <v>0.0190897999163603</v>
      </c>
      <c r="E12502" s="8">
        <f t="shared" si="1"/>
        <v>0.05837511815</v>
      </c>
      <c r="F12502" s="8"/>
    </row>
    <row r="12503">
      <c r="A12503" s="10">
        <v>44873.875</v>
      </c>
      <c r="B12503" s="11">
        <v>253.1</v>
      </c>
      <c r="C12503" s="11">
        <v>260.62291</v>
      </c>
      <c r="D12503" s="11">
        <v>0.0288651139686837</v>
      </c>
      <c r="E12503" s="8">
        <f t="shared" si="1"/>
        <v>0.05001265108</v>
      </c>
      <c r="F12503" s="8"/>
    </row>
    <row r="12504">
      <c r="A12504" s="10">
        <v>44873.916666666664</v>
      </c>
      <c r="B12504" s="11">
        <v>259.75</v>
      </c>
      <c r="C12504" s="11">
        <v>266.96707</v>
      </c>
      <c r="D12504" s="11">
        <v>0.0270335588580268</v>
      </c>
      <c r="E12504" s="8">
        <f t="shared" si="1"/>
        <v>0.04296269995</v>
      </c>
      <c r="F12504" s="8"/>
    </row>
    <row r="12505">
      <c r="A12505" s="10">
        <v>44873.958333333336</v>
      </c>
      <c r="B12505" s="11">
        <v>267.05</v>
      </c>
      <c r="C12505" s="11">
        <v>275.32631</v>
      </c>
      <c r="D12505" s="11">
        <v>0.0300600040729851</v>
      </c>
      <c r="E12505" s="8">
        <f t="shared" si="1"/>
        <v>0.03443159089</v>
      </c>
      <c r="F12505" s="8"/>
    </row>
    <row r="12506">
      <c r="A12506" s="10">
        <v>44874.0</v>
      </c>
      <c r="B12506" s="11">
        <v>275.31</v>
      </c>
      <c r="C12506" s="11">
        <v>289.48389</v>
      </c>
      <c r="D12506" s="11">
        <v>0.0489626210287556</v>
      </c>
      <c r="E12506" s="8">
        <f t="shared" si="1"/>
        <v>0.03391759992</v>
      </c>
      <c r="F12506" s="8"/>
    </row>
    <row r="12507">
      <c r="A12507" s="10">
        <v>44874.041666666664</v>
      </c>
      <c r="B12507" s="11">
        <v>276.46</v>
      </c>
      <c r="C12507" s="11">
        <v>286.53017</v>
      </c>
      <c r="D12507" s="11">
        <v>0.0351452344442472</v>
      </c>
      <c r="E12507" s="8">
        <f t="shared" si="1"/>
        <v>0.03454901441</v>
      </c>
      <c r="F12507" s="8"/>
    </row>
    <row r="12508">
      <c r="A12508" s="10">
        <v>44874.083333333336</v>
      </c>
      <c r="B12508" s="11">
        <v>267.0</v>
      </c>
      <c r="C12508" s="11">
        <v>277.06301</v>
      </c>
      <c r="D12508" s="11">
        <v>0.0363202940731785</v>
      </c>
      <c r="E12508" s="8">
        <f t="shared" si="1"/>
        <v>0.03541322398</v>
      </c>
      <c r="F12508" s="8"/>
    </row>
    <row r="12509">
      <c r="A12509" s="10">
        <v>44874.125</v>
      </c>
      <c r="B12509" s="11">
        <v>254.95</v>
      </c>
      <c r="C12509" s="11">
        <v>262.48565</v>
      </c>
      <c r="D12509" s="11">
        <v>0.0287088075100487</v>
      </c>
      <c r="E12509" s="8">
        <f t="shared" si="1"/>
        <v>0.03592723082</v>
      </c>
      <c r="F12509" s="8"/>
    </row>
    <row r="12510">
      <c r="A12510" s="10">
        <v>44874.166666666664</v>
      </c>
      <c r="B12510" s="11">
        <v>244.16</v>
      </c>
      <c r="C12510" s="11">
        <v>245.19334</v>
      </c>
      <c r="D12510" s="11">
        <v>0.00421438853110777</v>
      </c>
      <c r="E12510" s="8">
        <f t="shared" si="1"/>
        <v>0.03577840505</v>
      </c>
      <c r="F12510" s="8"/>
    </row>
    <row r="12511">
      <c r="A12511" s="10">
        <v>44874.208333333336</v>
      </c>
      <c r="B12511" s="11">
        <v>231.69</v>
      </c>
      <c r="C12511" s="11">
        <v>229.2842</v>
      </c>
      <c r="D12511" s="11">
        <v>0.010492654967067</v>
      </c>
      <c r="E12511" s="8">
        <f t="shared" si="1"/>
        <v>0.03414939481</v>
      </c>
      <c r="F12511" s="8"/>
    </row>
    <row r="12512">
      <c r="A12512" s="10">
        <v>44874.25</v>
      </c>
      <c r="B12512" s="11">
        <v>225.13</v>
      </c>
      <c r="C12512" s="11">
        <v>218.04812</v>
      </c>
      <c r="D12512" s="11">
        <v>0.0324785189617777</v>
      </c>
      <c r="E12512" s="8">
        <f t="shared" si="1"/>
        <v>0.03388614948</v>
      </c>
      <c r="F12512" s="8"/>
    </row>
    <row r="12513">
      <c r="A12513" s="10">
        <v>44874.291666666664</v>
      </c>
      <c r="B12513" s="11">
        <v>218.29</v>
      </c>
      <c r="C12513" s="11">
        <v>211.93491</v>
      </c>
      <c r="D12513" s="11">
        <v>0.0299860461874827</v>
      </c>
      <c r="E12513" s="8">
        <f t="shared" si="1"/>
        <v>0.03356929732</v>
      </c>
      <c r="F12513" s="8"/>
    </row>
    <row r="12514">
      <c r="A12514" s="10">
        <v>44874.333333333336</v>
      </c>
      <c r="B12514" s="11">
        <v>207.53</v>
      </c>
      <c r="C12514" s="11">
        <v>210.28983</v>
      </c>
      <c r="D12514" s="11">
        <v>0.013123934714294</v>
      </c>
      <c r="E12514" s="8">
        <f t="shared" si="1"/>
        <v>0.03152102721</v>
      </c>
      <c r="F12514" s="8"/>
    </row>
    <row r="12515">
      <c r="A12515" s="10">
        <v>44874.375</v>
      </c>
      <c r="B12515" s="11">
        <v>203.69</v>
      </c>
      <c r="C12515" s="11">
        <v>212.16561</v>
      </c>
      <c r="D12515" s="11">
        <v>0.0399480858372852</v>
      </c>
      <c r="E12515" s="8">
        <f t="shared" si="1"/>
        <v>0.02854856153</v>
      </c>
      <c r="F12515" s="8"/>
    </row>
    <row r="12516">
      <c r="A12516" s="10">
        <v>44874.416666666664</v>
      </c>
      <c r="B12516" s="11">
        <v>204.43</v>
      </c>
      <c r="C12516" s="11">
        <v>216.8987</v>
      </c>
      <c r="D12516" s="11">
        <v>0.0574862827670243</v>
      </c>
      <c r="E12516" s="8">
        <f t="shared" si="1"/>
        <v>0.02794082414</v>
      </c>
      <c r="F12516" s="8"/>
    </row>
    <row r="12517">
      <c r="A12517" s="10">
        <v>44874.458333333336</v>
      </c>
      <c r="B12517" s="11">
        <v>208.22</v>
      </c>
      <c r="C12517" s="11">
        <v>223.62056</v>
      </c>
      <c r="D12517" s="11">
        <v>0.0688691594368604</v>
      </c>
      <c r="E12517" s="8">
        <f t="shared" si="1"/>
        <v>0.02999816076</v>
      </c>
      <c r="F12517" s="8"/>
    </row>
    <row r="12518">
      <c r="A12518" s="10">
        <v>44874.5</v>
      </c>
      <c r="B12518" s="11">
        <v>223.33</v>
      </c>
      <c r="C12518" s="11">
        <v>229.90154</v>
      </c>
      <c r="D12518" s="11">
        <v>0.0285841495450617</v>
      </c>
      <c r="E12518" s="8">
        <f t="shared" si="1"/>
        <v>0.0311413788</v>
      </c>
      <c r="F12518" s="8"/>
    </row>
    <row r="12519">
      <c r="A12519" s="10">
        <v>44874.541666666664</v>
      </c>
      <c r="B12519" s="11">
        <v>234.54</v>
      </c>
      <c r="C12519" s="11">
        <v>233.36626</v>
      </c>
      <c r="D12519" s="11">
        <v>0.00502960453666258</v>
      </c>
      <c r="E12519" s="8">
        <f t="shared" si="1"/>
        <v>0.03044800558</v>
      </c>
      <c r="F12519" s="8"/>
    </row>
    <row r="12520">
      <c r="A12520" s="10">
        <v>44874.583333333336</v>
      </c>
      <c r="B12520" s="11">
        <v>239.22</v>
      </c>
      <c r="C12520" s="11">
        <v>232.67144</v>
      </c>
      <c r="D12520" s="11">
        <v>0.0281450959344215</v>
      </c>
      <c r="E12520" s="8">
        <f t="shared" si="1"/>
        <v>0.02966386405</v>
      </c>
      <c r="F12520" s="8"/>
    </row>
    <row r="12521">
      <c r="A12521" s="10">
        <v>44874.625</v>
      </c>
      <c r="B12521" s="11">
        <v>231.72</v>
      </c>
      <c r="C12521" s="11">
        <v>230.70374</v>
      </c>
      <c r="D12521" s="11">
        <v>0.00440504345529894</v>
      </c>
      <c r="E12521" s="8">
        <f t="shared" si="1"/>
        <v>0.02806674012</v>
      </c>
      <c r="F12521" s="8"/>
    </row>
    <row r="12522">
      <c r="A12522" s="10">
        <v>44874.666666666664</v>
      </c>
      <c r="B12522" s="11">
        <v>223.83</v>
      </c>
      <c r="C12522" s="11">
        <v>227.61938</v>
      </c>
      <c r="D12522" s="11">
        <v>0.0166478794556069</v>
      </c>
      <c r="E12522" s="8">
        <f t="shared" si="1"/>
        <v>0.028748743</v>
      </c>
      <c r="F12522" s="8"/>
    </row>
    <row r="12523">
      <c r="A12523" s="10">
        <v>44874.708333333336</v>
      </c>
      <c r="B12523" s="11">
        <v>225.13</v>
      </c>
      <c r="C12523" s="11">
        <v>225.62737</v>
      </c>
      <c r="D12523" s="11">
        <v>0.00220438681707816</v>
      </c>
      <c r="E12523" s="8">
        <f t="shared" si="1"/>
        <v>0.0268781998</v>
      </c>
      <c r="F12523" s="8"/>
    </row>
    <row r="12524">
      <c r="A12524" s="10">
        <v>44874.75</v>
      </c>
      <c r="B12524" s="11">
        <v>232.74</v>
      </c>
      <c r="C12524" s="11">
        <v>225.68545</v>
      </c>
      <c r="D12524" s="11">
        <v>0.0312583287934601</v>
      </c>
      <c r="E12524" s="8">
        <f t="shared" si="1"/>
        <v>0.0266649752</v>
      </c>
      <c r="F12524" s="8"/>
    </row>
    <row r="12525">
      <c r="A12525" s="10">
        <v>44874.791666666664</v>
      </c>
      <c r="B12525" s="11">
        <v>244.88</v>
      </c>
      <c r="C12525" s="11">
        <v>226.9182</v>
      </c>
      <c r="D12525" s="11">
        <v>0.0791553960854615</v>
      </c>
      <c r="E12525" s="8">
        <f t="shared" si="1"/>
        <v>0.02942559958</v>
      </c>
      <c r="F12525" s="8"/>
    </row>
    <row r="12526">
      <c r="A12526" s="10">
        <v>44874.833333333336</v>
      </c>
      <c r="B12526" s="11">
        <v>251.11</v>
      </c>
      <c r="C12526" s="11">
        <v>229.19038</v>
      </c>
      <c r="D12526" s="11">
        <v>0.0956393544964671</v>
      </c>
      <c r="E12526" s="8">
        <f t="shared" si="1"/>
        <v>0.03261516435</v>
      </c>
      <c r="F12526" s="8"/>
    </row>
    <row r="12527">
      <c r="A12527" s="10">
        <v>44874.875</v>
      </c>
      <c r="B12527" s="11">
        <v>250.27</v>
      </c>
      <c r="C12527" s="11">
        <v>233.10499</v>
      </c>
      <c r="D12527" s="11">
        <v>0.0736363901948217</v>
      </c>
      <c r="E12527" s="8">
        <f t="shared" si="1"/>
        <v>0.0344806342</v>
      </c>
      <c r="F12527" s="8"/>
    </row>
    <row r="12528">
      <c r="A12528" s="10">
        <v>44874.916666666664</v>
      </c>
      <c r="B12528" s="11">
        <v>246.47</v>
      </c>
      <c r="C12528" s="11">
        <v>238.08819</v>
      </c>
      <c r="D12528" s="11">
        <v>0.0352046441278754</v>
      </c>
      <c r="E12528" s="8">
        <f t="shared" si="1"/>
        <v>0.03482109608</v>
      </c>
      <c r="F12528" s="8"/>
    </row>
    <row r="12529">
      <c r="A12529" s="10">
        <v>44874.958333333336</v>
      </c>
      <c r="B12529" s="11">
        <v>254.3</v>
      </c>
      <c r="C12529" s="11">
        <v>244.29067</v>
      </c>
      <c r="D12529" s="11">
        <v>0.0409730342955791</v>
      </c>
      <c r="E12529" s="8">
        <f t="shared" si="1"/>
        <v>0.03527580567</v>
      </c>
      <c r="F12529" s="8"/>
    </row>
    <row r="12530">
      <c r="A12530" s="10">
        <v>44875.0</v>
      </c>
      <c r="B12530" s="11">
        <v>257.73</v>
      </c>
      <c r="C12530" s="11">
        <v>295.42646</v>
      </c>
      <c r="D12530" s="11">
        <v>0.127600147935293</v>
      </c>
      <c r="E12530" s="8">
        <f t="shared" si="1"/>
        <v>0.0385523693</v>
      </c>
      <c r="F12530" s="8"/>
    </row>
    <row r="12531">
      <c r="A12531" s="10">
        <v>44875.041666666664</v>
      </c>
      <c r="B12531" s="11">
        <v>255.96</v>
      </c>
      <c r="C12531" s="11">
        <v>285.18194</v>
      </c>
      <c r="D12531" s="11">
        <v>0.102467708859824</v>
      </c>
      <c r="E12531" s="8">
        <f t="shared" si="1"/>
        <v>0.0413574724</v>
      </c>
      <c r="F12531" s="8"/>
    </row>
    <row r="12532">
      <c r="A12532" s="10">
        <v>44875.083333333336</v>
      </c>
      <c r="B12532" s="11">
        <v>248.26</v>
      </c>
      <c r="C12532" s="11">
        <v>272.73446</v>
      </c>
      <c r="D12532" s="11">
        <v>0.0897373217891132</v>
      </c>
      <c r="E12532" s="8">
        <f t="shared" si="1"/>
        <v>0.04358318188</v>
      </c>
      <c r="F12532" s="8"/>
    </row>
    <row r="12533">
      <c r="A12533" s="10">
        <v>44875.125</v>
      </c>
      <c r="B12533" s="11">
        <v>248.51</v>
      </c>
      <c r="C12533" s="11">
        <v>260.32758</v>
      </c>
      <c r="D12533" s="11">
        <v>0.0453950365151476</v>
      </c>
      <c r="E12533" s="8">
        <f t="shared" si="1"/>
        <v>0.04427844143</v>
      </c>
      <c r="F12533" s="8"/>
    </row>
    <row r="12534">
      <c r="A12534" s="10">
        <v>44875.166666666664</v>
      </c>
      <c r="B12534" s="11">
        <v>251.12</v>
      </c>
      <c r="C12534" s="11">
        <v>248.93341</v>
      </c>
      <c r="D12534" s="11">
        <v>0.00878383500230039</v>
      </c>
      <c r="E12534" s="8">
        <f t="shared" si="1"/>
        <v>0.04446883503</v>
      </c>
      <c r="F12534" s="8"/>
    </row>
    <row r="12535">
      <c r="A12535" s="10">
        <v>44875.208333333336</v>
      </c>
      <c r="B12535" s="11">
        <v>245.0</v>
      </c>
      <c r="C12535" s="11">
        <v>239.08989</v>
      </c>
      <c r="D12535" s="11">
        <v>0.0247191966168038</v>
      </c>
      <c r="E12535" s="8">
        <f t="shared" si="1"/>
        <v>0.0450616076</v>
      </c>
      <c r="F12535" s="8"/>
    </row>
    <row r="12536">
      <c r="A12536" s="10">
        <v>44875.25</v>
      </c>
      <c r="B12536" s="11">
        <v>224.0</v>
      </c>
      <c r="C12536" s="11">
        <v>232.66411</v>
      </c>
      <c r="D12536" s="11">
        <v>0.0372387043278827</v>
      </c>
      <c r="E12536" s="8">
        <f t="shared" si="1"/>
        <v>0.04525994866</v>
      </c>
      <c r="F12536" s="8"/>
    </row>
    <row r="12537">
      <c r="A12537" s="10">
        <v>44875.291666666664</v>
      </c>
      <c r="B12537" s="11">
        <v>203.61</v>
      </c>
      <c r="C12537" s="11">
        <v>230.90568</v>
      </c>
      <c r="D12537" s="11">
        <v>0.118211383972884</v>
      </c>
      <c r="E12537" s="8">
        <f t="shared" si="1"/>
        <v>0.0489360044</v>
      </c>
      <c r="F12537" s="8"/>
    </row>
    <row r="12538">
      <c r="A12538" s="10">
        <v>44875.333333333336</v>
      </c>
      <c r="B12538" s="11">
        <v>191.9</v>
      </c>
      <c r="C12538" s="11">
        <v>235.07758</v>
      </c>
      <c r="D12538" s="11">
        <v>0.183673747194436</v>
      </c>
      <c r="E12538" s="8">
        <f t="shared" si="1"/>
        <v>0.05604224658</v>
      </c>
      <c r="F12538" s="8"/>
    </row>
    <row r="12539">
      <c r="A12539" s="10">
        <v>44875.375</v>
      </c>
      <c r="B12539" s="11">
        <v>189.67</v>
      </c>
      <c r="C12539" s="11">
        <v>244.6</v>
      </c>
      <c r="D12539" s="11">
        <v>0.224570727718724</v>
      </c>
      <c r="E12539" s="8">
        <f t="shared" si="1"/>
        <v>0.06373485666</v>
      </c>
      <c r="F12539" s="8"/>
    </row>
    <row r="12540">
      <c r="A12540" s="10">
        <v>44875.416666666664</v>
      </c>
      <c r="B12540" s="11">
        <v>189.19</v>
      </c>
      <c r="C12540" s="11">
        <v>257.1805</v>
      </c>
      <c r="D12540" s="11">
        <v>0.264368799345206</v>
      </c>
      <c r="E12540" s="8">
        <f t="shared" si="1"/>
        <v>0.07235496152</v>
      </c>
      <c r="F12540" s="8"/>
    </row>
    <row r="12541">
      <c r="A12541" s="10">
        <v>44875.458333333336</v>
      </c>
      <c r="B12541" s="11">
        <v>193.54</v>
      </c>
      <c r="C12541" s="11">
        <v>271.64588</v>
      </c>
      <c r="D12541" s="11">
        <v>0.2875283070739</v>
      </c>
      <c r="E12541" s="8">
        <f t="shared" si="1"/>
        <v>0.08146575934</v>
      </c>
      <c r="F12541" s="8"/>
    </row>
    <row r="12542">
      <c r="A12542" s="10">
        <v>44875.5</v>
      </c>
      <c r="B12542" s="11">
        <v>212.31</v>
      </c>
      <c r="C12542" s="11">
        <v>284.94549</v>
      </c>
      <c r="D12542" s="11">
        <v>0.254910123336221</v>
      </c>
      <c r="E12542" s="8">
        <f t="shared" si="1"/>
        <v>0.09089600825</v>
      </c>
      <c r="F12542" s="8"/>
    </row>
    <row r="12543">
      <c r="A12543" s="10">
        <v>44875.541666666664</v>
      </c>
      <c r="B12543" s="11">
        <v>254.27</v>
      </c>
      <c r="C12543" s="11">
        <v>295.32436</v>
      </c>
      <c r="D12543" s="11">
        <v>0.139014472087571</v>
      </c>
      <c r="E12543" s="8">
        <f t="shared" si="1"/>
        <v>0.09647871106</v>
      </c>
      <c r="F12543" s="8"/>
    </row>
    <row r="12544">
      <c r="A12544" s="10">
        <v>44875.583333333336</v>
      </c>
      <c r="B12544" s="11">
        <v>281.88</v>
      </c>
      <c r="C12544" s="11">
        <v>304.0206</v>
      </c>
      <c r="D12544" s="11">
        <v>0.0728259861338343</v>
      </c>
      <c r="E12544" s="8">
        <f t="shared" si="1"/>
        <v>0.09834041482</v>
      </c>
      <c r="F12544" s="8"/>
    </row>
    <row r="12545">
      <c r="A12545" s="10">
        <v>44875.625</v>
      </c>
      <c r="B12545" s="11">
        <v>280.56</v>
      </c>
      <c r="C12545" s="11">
        <v>314.35116</v>
      </c>
      <c r="D12545" s="11">
        <v>0.107494942916704</v>
      </c>
      <c r="E12545" s="8">
        <f t="shared" si="1"/>
        <v>0.1026358273</v>
      </c>
      <c r="F12545" s="8"/>
    </row>
    <row r="12546">
      <c r="A12546" s="10">
        <v>44875.666666666664</v>
      </c>
      <c r="B12546" s="11">
        <v>242.73</v>
      </c>
      <c r="C12546" s="11">
        <v>324.0064</v>
      </c>
      <c r="D12546" s="11">
        <v>0.250848131394935</v>
      </c>
      <c r="E12546" s="8">
        <f t="shared" si="1"/>
        <v>0.1123941711</v>
      </c>
      <c r="F12546" s="8"/>
    </row>
    <row r="12547">
      <c r="A12547" s="10">
        <v>44875.708333333336</v>
      </c>
      <c r="B12547" s="11">
        <v>243.98</v>
      </c>
      <c r="C12547" s="11">
        <v>332.84363</v>
      </c>
      <c r="D12547" s="11">
        <v>0.26698311756785</v>
      </c>
      <c r="E12547" s="8">
        <f t="shared" si="1"/>
        <v>0.1234266182</v>
      </c>
      <c r="F12547" s="8"/>
    </row>
    <row r="12548">
      <c r="A12548" s="10">
        <v>44875.75</v>
      </c>
      <c r="B12548" s="11">
        <v>276.02</v>
      </c>
      <c r="C12548" s="11">
        <v>340.11049</v>
      </c>
      <c r="D12548" s="11">
        <v>0.188440203652642</v>
      </c>
      <c r="E12548" s="8">
        <f t="shared" si="1"/>
        <v>0.129975863</v>
      </c>
      <c r="F12548" s="8"/>
    </row>
    <row r="12549">
      <c r="A12549" s="10">
        <v>44875.791666666664</v>
      </c>
      <c r="B12549" s="11">
        <v>305.3</v>
      </c>
      <c r="C12549" s="11">
        <v>346.23841</v>
      </c>
      <c r="D12549" s="11">
        <v>0.118237632849573</v>
      </c>
      <c r="E12549" s="8">
        <f t="shared" si="1"/>
        <v>0.1316042896</v>
      </c>
      <c r="F12549" s="8"/>
    </row>
    <row r="12550">
      <c r="A12550" s="10">
        <v>44875.833333333336</v>
      </c>
      <c r="B12550" s="11">
        <v>321.23</v>
      </c>
      <c r="C12550" s="11">
        <v>351.308</v>
      </c>
      <c r="D12550" s="11">
        <v>0.0856171792273445</v>
      </c>
      <c r="E12550" s="8">
        <f t="shared" si="1"/>
        <v>0.1311866989</v>
      </c>
      <c r="F12550" s="8"/>
    </row>
    <row r="12551">
      <c r="A12551" s="10">
        <v>44875.875</v>
      </c>
      <c r="B12551" s="11">
        <v>321.87</v>
      </c>
      <c r="C12551" s="11">
        <v>355.28004</v>
      </c>
      <c r="D12551" s="11">
        <v>0.0940386068409584</v>
      </c>
      <c r="E12551" s="8">
        <f t="shared" si="1"/>
        <v>0.1320367913</v>
      </c>
      <c r="F12551" s="8"/>
    </row>
    <row r="12552">
      <c r="A12552" s="10">
        <v>44875.916666666664</v>
      </c>
      <c r="B12552" s="11">
        <v>320.98</v>
      </c>
      <c r="C12552" s="11">
        <v>355.8153</v>
      </c>
      <c r="D12552" s="11">
        <v>0.0979027602241948</v>
      </c>
      <c r="E12552" s="8">
        <f t="shared" si="1"/>
        <v>0.1346492128</v>
      </c>
      <c r="F12552" s="8"/>
    </row>
    <row r="12553">
      <c r="A12553" s="10">
        <v>44875.958333333336</v>
      </c>
      <c r="B12553" s="11">
        <v>337.88</v>
      </c>
      <c r="C12553" s="11">
        <v>352.11014</v>
      </c>
      <c r="D12553" s="11">
        <v>0.0404138886769918</v>
      </c>
      <c r="E12553" s="8">
        <f t="shared" si="1"/>
        <v>0.1346259151</v>
      </c>
      <c r="F12553" s="8"/>
    </row>
    <row r="12554">
      <c r="A12554" s="10">
        <v>44876.0</v>
      </c>
      <c r="B12554" s="11">
        <v>361.21</v>
      </c>
      <c r="C12554" s="11">
        <v>353.61213</v>
      </c>
      <c r="D12554" s="11">
        <v>0.0214864518363665</v>
      </c>
      <c r="E12554" s="8">
        <f t="shared" si="1"/>
        <v>0.130204511</v>
      </c>
      <c r="F12554" s="8"/>
    </row>
    <row r="12555">
      <c r="A12555" s="10">
        <v>44876.041666666664</v>
      </c>
      <c r="B12555" s="11">
        <v>348.45</v>
      </c>
      <c r="C12555" s="11">
        <v>354.40688</v>
      </c>
      <c r="D12555" s="11">
        <v>0.0168080258487081</v>
      </c>
      <c r="E12555" s="8">
        <f t="shared" si="1"/>
        <v>0.1266353576</v>
      </c>
      <c r="F12555" s="8"/>
    </row>
    <row r="12556">
      <c r="A12556" s="10">
        <v>44876.083333333336</v>
      </c>
      <c r="B12556" s="11">
        <v>338.59</v>
      </c>
      <c r="C12556" s="11">
        <v>350.3751</v>
      </c>
      <c r="D12556" s="11">
        <v>0.033635666461458</v>
      </c>
      <c r="E12556" s="8">
        <f t="shared" si="1"/>
        <v>0.1242977886</v>
      </c>
      <c r="F12556" s="8"/>
    </row>
    <row r="12557">
      <c r="A12557" s="10">
        <v>44876.125</v>
      </c>
      <c r="B12557" s="11">
        <v>329.88</v>
      </c>
      <c r="C12557" s="11">
        <v>340.70591</v>
      </c>
      <c r="D12557" s="11">
        <v>0.0317749404464396</v>
      </c>
      <c r="E12557" s="8">
        <f t="shared" si="1"/>
        <v>0.1237302846</v>
      </c>
      <c r="F12557" s="8"/>
    </row>
    <row r="12558">
      <c r="A12558" s="10">
        <v>44876.166666666664</v>
      </c>
      <c r="B12558" s="11">
        <v>307.36</v>
      </c>
      <c r="C12558" s="11">
        <v>328.53841</v>
      </c>
      <c r="D12558" s="11">
        <v>0.0644625083563288</v>
      </c>
      <c r="E12558" s="8">
        <f t="shared" si="1"/>
        <v>0.1260502293</v>
      </c>
      <c r="F12558" s="8"/>
    </row>
    <row r="12559">
      <c r="A12559" s="10">
        <v>44876.208333333336</v>
      </c>
      <c r="B12559" s="11">
        <v>285.92</v>
      </c>
      <c r="C12559" s="11">
        <v>316.30888</v>
      </c>
      <c r="D12559" s="11">
        <v>0.0960734330316618</v>
      </c>
      <c r="E12559" s="8">
        <f t="shared" si="1"/>
        <v>0.1290233225</v>
      </c>
      <c r="F12559" s="8"/>
    </row>
    <row r="12560">
      <c r="A12560" s="10">
        <v>44876.25</v>
      </c>
      <c r="B12560" s="11">
        <v>285.7</v>
      </c>
      <c r="C12560" s="11">
        <v>305.51422</v>
      </c>
      <c r="D12560" s="11">
        <v>0.0648553118083997</v>
      </c>
      <c r="E12560" s="8">
        <f t="shared" si="1"/>
        <v>0.1301740145</v>
      </c>
      <c r="F12560" s="8"/>
    </row>
    <row r="12561">
      <c r="A12561" s="10">
        <v>44876.291666666664</v>
      </c>
      <c r="B12561" s="11">
        <v>272.5</v>
      </c>
      <c r="C12561" s="11">
        <v>296.20051</v>
      </c>
      <c r="D12561" s="11">
        <v>0.0800150884277681</v>
      </c>
      <c r="E12561" s="8">
        <f t="shared" si="1"/>
        <v>0.1285825022</v>
      </c>
      <c r="F12561" s="8"/>
    </row>
    <row r="12562">
      <c r="A12562" s="10">
        <v>44876.333333333336</v>
      </c>
      <c r="B12562" s="11">
        <v>262.87</v>
      </c>
      <c r="C12562" s="11">
        <v>289.17753</v>
      </c>
      <c r="D12562" s="11">
        <v>0.0909736313191415</v>
      </c>
      <c r="E12562" s="8">
        <f t="shared" si="1"/>
        <v>0.1247199974</v>
      </c>
      <c r="F12562" s="8"/>
    </row>
    <row r="12563">
      <c r="A12563" s="10">
        <v>44876.375</v>
      </c>
      <c r="B12563" s="11">
        <v>239.98</v>
      </c>
      <c r="C12563" s="11">
        <v>285.16764</v>
      </c>
      <c r="D12563" s="11">
        <v>0.158459915017005</v>
      </c>
      <c r="E12563" s="8">
        <f t="shared" si="1"/>
        <v>0.1219653802</v>
      </c>
      <c r="F12563" s="8"/>
    </row>
    <row r="12564">
      <c r="A12564" s="10">
        <v>44876.416666666664</v>
      </c>
      <c r="B12564" s="11">
        <v>230.08</v>
      </c>
      <c r="C12564" s="11">
        <v>284.34961</v>
      </c>
      <c r="D12564" s="11">
        <v>0.190855229236994</v>
      </c>
      <c r="E12564" s="8">
        <f t="shared" si="1"/>
        <v>0.1189023147</v>
      </c>
      <c r="F12564" s="8"/>
    </row>
    <row r="12565">
      <c r="A12565" s="10">
        <v>44876.458333333336</v>
      </c>
      <c r="B12565" s="11">
        <v>206.42</v>
      </c>
      <c r="C12565" s="11">
        <v>287.47516</v>
      </c>
      <c r="D12565" s="11">
        <v>0.281955352246782</v>
      </c>
      <c r="E12565" s="8">
        <f t="shared" si="1"/>
        <v>0.1186701083</v>
      </c>
      <c r="F12565" s="8"/>
    </row>
    <row r="12566">
      <c r="A12566" s="10">
        <v>44876.5</v>
      </c>
      <c r="B12566" s="11">
        <v>186.9</v>
      </c>
      <c r="C12566" s="11">
        <v>292.76762</v>
      </c>
      <c r="D12566" s="11">
        <v>0.361609729928466</v>
      </c>
      <c r="E12566" s="8">
        <f t="shared" si="1"/>
        <v>0.1231159252</v>
      </c>
      <c r="F12566" s="8"/>
    </row>
    <row r="12567">
      <c r="A12567" s="10">
        <v>44876.541666666664</v>
      </c>
      <c r="B12567" s="11">
        <v>196.19</v>
      </c>
      <c r="C12567" s="11">
        <v>297.72624</v>
      </c>
      <c r="D12567" s="11">
        <v>0.341038935634292</v>
      </c>
      <c r="E12567" s="8">
        <f t="shared" si="1"/>
        <v>0.1315336112</v>
      </c>
      <c r="F12567" s="8"/>
    </row>
    <row r="12568">
      <c r="A12568" s="10">
        <v>44876.583333333336</v>
      </c>
      <c r="B12568" s="11">
        <v>211.54</v>
      </c>
      <c r="C12568" s="11">
        <v>300.49008</v>
      </c>
      <c r="D12568" s="11">
        <v>0.296016693795682</v>
      </c>
      <c r="E12568" s="8">
        <f t="shared" si="1"/>
        <v>0.140833224</v>
      </c>
      <c r="F12568" s="8"/>
    </row>
    <row r="12569">
      <c r="A12569" s="10">
        <v>44876.625</v>
      </c>
      <c r="B12569" s="11">
        <v>222.1</v>
      </c>
      <c r="C12569" s="11">
        <v>303.36362</v>
      </c>
      <c r="D12569" s="11">
        <v>0.267875297637864</v>
      </c>
      <c r="E12569" s="8">
        <f t="shared" si="1"/>
        <v>0.1475157388</v>
      </c>
      <c r="F12569" s="8"/>
    </row>
    <row r="12570">
      <c r="A12570" s="10">
        <v>44876.666666666664</v>
      </c>
      <c r="B12570" s="11">
        <v>225.87</v>
      </c>
      <c r="C12570" s="11">
        <v>306.7069</v>
      </c>
      <c r="D12570" s="11">
        <v>0.263564008504536</v>
      </c>
      <c r="E12570" s="8">
        <f t="shared" si="1"/>
        <v>0.148045567</v>
      </c>
      <c r="F12570" s="8"/>
    </row>
    <row r="12571">
      <c r="A12571" s="10">
        <v>44876.708333333336</v>
      </c>
      <c r="B12571" s="11">
        <v>239.71</v>
      </c>
      <c r="C12571" s="11">
        <v>311.79317</v>
      </c>
      <c r="D12571" s="11">
        <v>0.231189060363317</v>
      </c>
      <c r="E12571" s="8">
        <f t="shared" si="1"/>
        <v>0.146554148</v>
      </c>
      <c r="F12571" s="8"/>
    </row>
    <row r="12572">
      <c r="A12572" s="10">
        <v>44876.75</v>
      </c>
      <c r="B12572" s="11">
        <v>247.93</v>
      </c>
      <c r="C12572" s="11">
        <v>317.33072</v>
      </c>
      <c r="D12572" s="11">
        <v>0.218701548970739</v>
      </c>
      <c r="E12572" s="8">
        <f t="shared" si="1"/>
        <v>0.1478150374</v>
      </c>
      <c r="F12572" s="8"/>
    </row>
    <row r="12573">
      <c r="A12573" s="10">
        <v>44876.791666666664</v>
      </c>
      <c r="B12573" s="11">
        <v>249.29</v>
      </c>
      <c r="C12573" s="11">
        <v>322.66579</v>
      </c>
      <c r="D12573" s="11">
        <v>0.227404925697267</v>
      </c>
      <c r="E12573" s="8">
        <f t="shared" si="1"/>
        <v>0.1523636746</v>
      </c>
      <c r="F12573" s="8"/>
    </row>
    <row r="12574">
      <c r="A12574" s="10">
        <v>44876.833333333336</v>
      </c>
      <c r="B12574" s="11">
        <v>248.56</v>
      </c>
      <c r="C12574" s="11">
        <v>327.30222</v>
      </c>
      <c r="D12574" s="11">
        <v>0.240579547550884</v>
      </c>
      <c r="E12574" s="8">
        <f t="shared" si="1"/>
        <v>0.1588204399</v>
      </c>
      <c r="F12574" s="8"/>
    </row>
    <row r="12575">
      <c r="A12575" s="10">
        <v>44876.875</v>
      </c>
      <c r="B12575" s="11">
        <v>245.16</v>
      </c>
      <c r="C12575" s="11">
        <v>331.96468</v>
      </c>
      <c r="D12575" s="11">
        <v>0.261487698028597</v>
      </c>
      <c r="E12575" s="8">
        <f t="shared" si="1"/>
        <v>0.1657974854</v>
      </c>
      <c r="F12575" s="8"/>
    </row>
    <row r="12576">
      <c r="A12576" s="10">
        <v>44876.916666666664</v>
      </c>
      <c r="B12576" s="11">
        <v>244.45</v>
      </c>
      <c r="C12576" s="11">
        <v>336.94299</v>
      </c>
      <c r="D12576" s="11">
        <v>0.274506348982063</v>
      </c>
      <c r="E12576" s="8">
        <f t="shared" si="1"/>
        <v>0.1731559682</v>
      </c>
      <c r="F12576" s="8"/>
    </row>
    <row r="12577">
      <c r="A12577" s="10">
        <v>44876.958333333336</v>
      </c>
      <c r="B12577" s="11">
        <v>243.46</v>
      </c>
      <c r="C12577" s="11">
        <v>341.73887</v>
      </c>
      <c r="D12577" s="11">
        <v>0.287584698808186</v>
      </c>
      <c r="E12577" s="8">
        <f t="shared" si="1"/>
        <v>0.183454752</v>
      </c>
      <c r="F12577" s="8"/>
    </row>
    <row r="12578">
      <c r="A12578" s="10">
        <v>44874.0</v>
      </c>
      <c r="B12578" s="11">
        <v>275.31</v>
      </c>
      <c r="C12578" s="11">
        <v>287.67439</v>
      </c>
      <c r="D12578" s="11">
        <v>0.0429805030611171</v>
      </c>
      <c r="E12578" s="8">
        <f t="shared" si="1"/>
        <v>0.1843503375</v>
      </c>
      <c r="F12578" s="8"/>
    </row>
    <row r="12579">
      <c r="A12579" s="10">
        <v>44874.041666666664</v>
      </c>
      <c r="B12579" s="11">
        <v>276.46</v>
      </c>
      <c r="C12579" s="11">
        <v>284.74261</v>
      </c>
      <c r="D12579" s="11">
        <v>0.0290880595636881</v>
      </c>
      <c r="E12579" s="8">
        <f t="shared" si="1"/>
        <v>0.1848620055</v>
      </c>
      <c r="F12579" s="8"/>
    </row>
    <row r="12580">
      <c r="A12580" s="10">
        <v>44874.083333333336</v>
      </c>
      <c r="B12580" s="11">
        <v>267.0</v>
      </c>
      <c r="C12580" s="11">
        <v>275.21472</v>
      </c>
      <c r="D12580" s="11">
        <v>0.0298484034574894</v>
      </c>
      <c r="E12580" s="8">
        <f t="shared" si="1"/>
        <v>0.1847042029</v>
      </c>
      <c r="F12580" s="8"/>
    </row>
    <row r="12581">
      <c r="A12581" s="10">
        <v>44874.125</v>
      </c>
      <c r="B12581" s="11">
        <v>254.95</v>
      </c>
      <c r="C12581" s="11">
        <v>260.44638</v>
      </c>
      <c r="D12581" s="11">
        <v>0.0211036912857072</v>
      </c>
      <c r="E12581" s="8">
        <f t="shared" si="1"/>
        <v>0.1842595675</v>
      </c>
      <c r="F12581" s="8"/>
    </row>
    <row r="12582">
      <c r="A12582" s="10">
        <v>44874.166666666664</v>
      </c>
      <c r="B12582" s="11">
        <v>244.16</v>
      </c>
      <c r="C12582" s="11">
        <v>242.78401</v>
      </c>
      <c r="D12582" s="11">
        <v>0.0056675478751669</v>
      </c>
      <c r="E12582" s="8">
        <f t="shared" si="1"/>
        <v>0.1818097775</v>
      </c>
      <c r="F12582" s="8"/>
    </row>
    <row r="12583">
      <c r="A12583" s="10">
        <v>44874.208333333336</v>
      </c>
      <c r="B12583" s="11">
        <v>231.69</v>
      </c>
      <c r="C12583" s="11">
        <v>226.40106</v>
      </c>
      <c r="D12583" s="11">
        <v>0.0233609330274336</v>
      </c>
      <c r="E12583" s="8">
        <f t="shared" si="1"/>
        <v>0.17878009</v>
      </c>
      <c r="F12583" s="8"/>
    </row>
    <row r="12584">
      <c r="A12584" s="10">
        <v>44874.25</v>
      </c>
      <c r="B12584" s="11">
        <v>225.13</v>
      </c>
      <c r="C12584" s="11">
        <v>214.78463</v>
      </c>
      <c r="D12584" s="11">
        <v>0.0481662491398942</v>
      </c>
      <c r="E12584" s="8">
        <f t="shared" si="1"/>
        <v>0.1780847124</v>
      </c>
      <c r="F12584" s="8"/>
    </row>
    <row r="12585">
      <c r="A12585" s="10">
        <v>44874.291666666664</v>
      </c>
      <c r="B12585" s="11">
        <v>218.29</v>
      </c>
      <c r="C12585" s="11">
        <v>208.61402</v>
      </c>
      <c r="D12585" s="11">
        <v>0.0463822134293753</v>
      </c>
      <c r="E12585" s="8">
        <f t="shared" si="1"/>
        <v>0.1766833426</v>
      </c>
      <c r="F12585" s="8"/>
    </row>
    <row r="12586">
      <c r="A12586" s="10">
        <v>44874.333333333336</v>
      </c>
      <c r="B12586" s="11">
        <v>207.53</v>
      </c>
      <c r="C12586" s="11">
        <v>207.30364</v>
      </c>
      <c r="D12586" s="11">
        <v>0.00109192486924011</v>
      </c>
      <c r="E12586" s="8">
        <f t="shared" si="1"/>
        <v>0.1729382715</v>
      </c>
      <c r="F12586" s="8"/>
    </row>
    <row r="12587">
      <c r="A12587" s="10">
        <v>44874.375</v>
      </c>
      <c r="B12587" s="11">
        <v>203.69</v>
      </c>
      <c r="C12587" s="11">
        <v>210.03151</v>
      </c>
      <c r="D12587" s="11">
        <v>0.0301931362584595</v>
      </c>
      <c r="E12587" s="8">
        <f t="shared" si="1"/>
        <v>0.1675938224</v>
      </c>
      <c r="F12587" s="8"/>
    </row>
    <row r="12588">
      <c r="A12588" s="10">
        <v>44874.416666666664</v>
      </c>
      <c r="B12588" s="11">
        <v>204.43</v>
      </c>
      <c r="C12588" s="11">
        <v>216.10861</v>
      </c>
      <c r="D12588" s="11">
        <v>0.0540404660415889</v>
      </c>
      <c r="E12588" s="8">
        <f t="shared" si="1"/>
        <v>0.1618932073</v>
      </c>
      <c r="F12588" s="8"/>
    </row>
    <row r="12589">
      <c r="A12589" s="10">
        <v>44874.458333333336</v>
      </c>
      <c r="B12589" s="11">
        <v>208.22</v>
      </c>
      <c r="C12589" s="11">
        <v>224.38782</v>
      </c>
      <c r="D12589" s="11">
        <v>0.0720530196335969</v>
      </c>
      <c r="E12589" s="8">
        <f t="shared" si="1"/>
        <v>0.1531472767</v>
      </c>
      <c r="F12589" s="8"/>
    </row>
    <row r="12590">
      <c r="A12590" s="10">
        <v>44874.5</v>
      </c>
      <c r="B12590" s="11">
        <v>223.33</v>
      </c>
      <c r="C12590" s="11">
        <v>232.30987</v>
      </c>
      <c r="D12590" s="11">
        <v>0.0386547071805428</v>
      </c>
      <c r="E12590" s="8">
        <f t="shared" si="1"/>
        <v>0.1396908174</v>
      </c>
      <c r="F12590" s="8"/>
    </row>
    <row r="12591">
      <c r="A12591" s="10">
        <v>44874.541666666664</v>
      </c>
      <c r="B12591" s="11">
        <v>234.54</v>
      </c>
      <c r="C12591" s="11">
        <v>236.94928</v>
      </c>
      <c r="D12591" s="11">
        <v>0.0101679144161146</v>
      </c>
      <c r="E12591" s="8">
        <f t="shared" si="1"/>
        <v>0.1259045249</v>
      </c>
      <c r="F12591" s="8"/>
    </row>
    <row r="12592">
      <c r="A12592" s="10">
        <v>44874.583333333336</v>
      </c>
      <c r="B12592" s="11">
        <v>239.22</v>
      </c>
      <c r="C12592" s="11">
        <v>236.77259</v>
      </c>
      <c r="D12592" s="11">
        <v>0.0103365427560681</v>
      </c>
      <c r="E12592" s="8">
        <f t="shared" si="1"/>
        <v>0.1140011853</v>
      </c>
      <c r="F12592" s="8"/>
    </row>
    <row r="12593">
      <c r="A12593" s="10">
        <v>44874.625</v>
      </c>
      <c r="B12593" s="11">
        <v>231.72</v>
      </c>
      <c r="C12593" s="11">
        <v>234.77785</v>
      </c>
      <c r="D12593" s="11">
        <v>0.0130244399120274</v>
      </c>
      <c r="E12593" s="8">
        <f t="shared" si="1"/>
        <v>0.1033823995</v>
      </c>
      <c r="F12593" s="8"/>
    </row>
    <row r="12594">
      <c r="A12594" s="10">
        <v>44874.666666666664</v>
      </c>
      <c r="B12594" s="11">
        <v>223.83</v>
      </c>
      <c r="C12594" s="11">
        <v>231.21526</v>
      </c>
      <c r="D12594" s="11">
        <v>0.0319410578696232</v>
      </c>
      <c r="E12594" s="8">
        <f t="shared" si="1"/>
        <v>0.09373144326</v>
      </c>
      <c r="F12594" s="8"/>
    </row>
    <row r="12595">
      <c r="A12595" s="10">
        <v>44874.708333333336</v>
      </c>
      <c r="B12595" s="11">
        <v>225.13</v>
      </c>
      <c r="C12595" s="11">
        <v>228.5859</v>
      </c>
      <c r="D12595" s="11">
        <v>0.0151186053033017</v>
      </c>
      <c r="E12595" s="8">
        <f t="shared" si="1"/>
        <v>0.08472850763</v>
      </c>
      <c r="F12595" s="8"/>
    </row>
    <row r="12596">
      <c r="A12596" s="10">
        <v>44874.75</v>
      </c>
      <c r="B12596" s="11">
        <v>232.74</v>
      </c>
      <c r="C12596" s="11">
        <v>228.03878</v>
      </c>
      <c r="D12596" s="11">
        <v>0.0206158794569941</v>
      </c>
      <c r="E12596" s="8">
        <f t="shared" si="1"/>
        <v>0.07647493807</v>
      </c>
      <c r="F12596" s="8"/>
    </row>
    <row r="12597">
      <c r="A12597" s="10">
        <v>44874.791666666664</v>
      </c>
      <c r="B12597" s="11">
        <v>244.88</v>
      </c>
      <c r="C12597" s="11">
        <v>228.70348</v>
      </c>
      <c r="D12597" s="11">
        <v>0.0707314116951783</v>
      </c>
      <c r="E12597" s="8">
        <f t="shared" si="1"/>
        <v>0.06994687498</v>
      </c>
      <c r="F12597" s="8"/>
    </row>
    <row r="12598">
      <c r="A12598" s="10">
        <v>44874.833333333336</v>
      </c>
      <c r="B12598" s="11">
        <v>251.11</v>
      </c>
      <c r="C12598" s="11">
        <v>230.34268</v>
      </c>
      <c r="D12598" s="11">
        <v>0.0901583675244206</v>
      </c>
      <c r="E12598" s="8">
        <f t="shared" si="1"/>
        <v>0.06367932582</v>
      </c>
      <c r="F12598" s="8"/>
    </row>
    <row r="12599">
      <c r="A12599" s="10">
        <v>44874.875</v>
      </c>
      <c r="B12599" s="11">
        <v>250.27</v>
      </c>
      <c r="C12599" s="11">
        <v>233.6084</v>
      </c>
      <c r="D12599" s="11">
        <v>0.0713227777768266</v>
      </c>
      <c r="E12599" s="8">
        <f t="shared" si="1"/>
        <v>0.05575578747</v>
      </c>
      <c r="F12599" s="8"/>
    </row>
    <row r="12600">
      <c r="A12600" s="10">
        <v>44874.916666666664</v>
      </c>
      <c r="B12600" s="11">
        <v>246.47</v>
      </c>
      <c r="C12600" s="11">
        <v>238.30881</v>
      </c>
      <c r="D12600" s="11">
        <v>0.0342462790192272</v>
      </c>
      <c r="E12600" s="8">
        <f t="shared" si="1"/>
        <v>0.04574495122</v>
      </c>
      <c r="F12600" s="8"/>
    </row>
    <row r="12601">
      <c r="A12601" s="10">
        <v>44874.958333333336</v>
      </c>
      <c r="B12601" s="11">
        <v>254.3</v>
      </c>
      <c r="C12601" s="11">
        <v>244.63525</v>
      </c>
      <c r="D12601" s="11">
        <v>0.0395067759041266</v>
      </c>
      <c r="E12601" s="8">
        <f t="shared" si="1"/>
        <v>0.0354083711</v>
      </c>
      <c r="F12601" s="8"/>
    </row>
    <row r="12602">
      <c r="A12602" s="10">
        <v>44875.0</v>
      </c>
      <c r="B12602" s="11">
        <v>257.73</v>
      </c>
      <c r="C12602" s="11">
        <v>302.7768</v>
      </c>
      <c r="D12602" s="11">
        <v>0.148778902478657</v>
      </c>
      <c r="E12602" s="8">
        <f t="shared" si="1"/>
        <v>0.03981663774</v>
      </c>
      <c r="F12602" s="8"/>
    </row>
    <row r="12603">
      <c r="A12603" s="10">
        <v>44875.041666666664</v>
      </c>
      <c r="B12603" s="11">
        <v>255.96</v>
      </c>
      <c r="C12603" s="11">
        <v>293.38616</v>
      </c>
      <c r="D12603" s="11">
        <v>0.127566208303759</v>
      </c>
      <c r="E12603" s="8">
        <f t="shared" si="1"/>
        <v>0.04391989394</v>
      </c>
      <c r="F12603" s="8"/>
    </row>
    <row r="12604">
      <c r="A12604" s="10">
        <v>44875.083333333336</v>
      </c>
      <c r="B12604" s="11">
        <v>248.26</v>
      </c>
      <c r="C12604" s="11">
        <v>281.35902</v>
      </c>
      <c r="D12604" s="11">
        <v>0.117639804119306</v>
      </c>
      <c r="E12604" s="8">
        <f t="shared" si="1"/>
        <v>0.04757786897</v>
      </c>
      <c r="F12604" s="8"/>
    </row>
    <row r="12605">
      <c r="A12605" s="10">
        <v>44875.125</v>
      </c>
      <c r="B12605" s="11">
        <v>248.51</v>
      </c>
      <c r="C12605" s="11">
        <v>268.33095</v>
      </c>
      <c r="D12605" s="11">
        <v>0.0738675505006037</v>
      </c>
      <c r="E12605" s="8">
        <f t="shared" si="1"/>
        <v>0.0497763631</v>
      </c>
      <c r="F12605" s="8"/>
    </row>
    <row r="12606">
      <c r="A12606" s="10">
        <v>44875.166666666664</v>
      </c>
      <c r="B12606" s="11">
        <v>251.12</v>
      </c>
      <c r="C12606" s="11">
        <v>255.96416</v>
      </c>
      <c r="D12606" s="11">
        <v>0.0189251495209328</v>
      </c>
      <c r="E12606" s="8">
        <f t="shared" si="1"/>
        <v>0.05032876317</v>
      </c>
      <c r="F12606" s="8"/>
    </row>
    <row r="12607">
      <c r="A12607" s="10">
        <v>44875.208333333336</v>
      </c>
      <c r="B12607" s="11">
        <v>245.0</v>
      </c>
      <c r="C12607" s="11">
        <v>245.75274</v>
      </c>
      <c r="D12607" s="11">
        <v>0.00306299738509523</v>
      </c>
      <c r="E12607" s="8">
        <f t="shared" si="1"/>
        <v>0.04948301585</v>
      </c>
      <c r="F12607" s="8"/>
    </row>
    <row r="12608">
      <c r="A12608" s="10">
        <v>44875.25</v>
      </c>
      <c r="B12608" s="11">
        <v>224.0</v>
      </c>
      <c r="C12608" s="11">
        <v>239.31998</v>
      </c>
      <c r="D12608" s="11">
        <v>0.0640146301198921</v>
      </c>
      <c r="E12608" s="8">
        <f t="shared" si="1"/>
        <v>0.05014336506</v>
      </c>
      <c r="F12608" s="8"/>
    </row>
    <row r="12609">
      <c r="A12609" s="10">
        <v>44875.291666666664</v>
      </c>
      <c r="B12609" s="11">
        <v>203.61</v>
      </c>
      <c r="C12609" s="11">
        <v>237.26082</v>
      </c>
      <c r="D12609" s="11">
        <v>0.14183049691896</v>
      </c>
      <c r="E12609" s="8">
        <f t="shared" si="1"/>
        <v>0.05412037687</v>
      </c>
      <c r="F12609" s="8"/>
    </row>
    <row r="12610">
      <c r="A12610" s="10">
        <v>44875.333333333336</v>
      </c>
      <c r="B12610" s="11">
        <v>191.9</v>
      </c>
      <c r="C12610" s="11">
        <v>241.10112</v>
      </c>
      <c r="D12610" s="11">
        <v>0.204068400843596</v>
      </c>
      <c r="E12610" s="8">
        <f t="shared" si="1"/>
        <v>0.06257773004</v>
      </c>
      <c r="F12610" s="8"/>
    </row>
    <row r="12611">
      <c r="A12611" s="10">
        <v>44875.375</v>
      </c>
      <c r="B12611" s="11">
        <v>189.67</v>
      </c>
      <c r="C12611" s="11">
        <v>250.41559</v>
      </c>
      <c r="D12611" s="11">
        <v>0.242579106197022</v>
      </c>
      <c r="E12611" s="8">
        <f t="shared" si="1"/>
        <v>0.07142714545</v>
      </c>
      <c r="F12611" s="8"/>
    </row>
    <row r="12612">
      <c r="A12612" s="10">
        <v>44875.416666666664</v>
      </c>
      <c r="B12612" s="11">
        <v>189.19</v>
      </c>
      <c r="C12612" s="11">
        <v>262.34371</v>
      </c>
      <c r="D12612" s="11">
        <v>0.278846822742576</v>
      </c>
      <c r="E12612" s="8">
        <f t="shared" si="1"/>
        <v>0.08079407698</v>
      </c>
      <c r="F12612" s="8"/>
    </row>
    <row r="12613">
      <c r="A12613" s="10">
        <v>44875.458333333336</v>
      </c>
      <c r="B12613" s="11">
        <v>193.54</v>
      </c>
      <c r="C12613" s="11">
        <v>274.66847</v>
      </c>
      <c r="D12613" s="11">
        <v>0.295368703950621</v>
      </c>
      <c r="E12613" s="8">
        <f t="shared" si="1"/>
        <v>0.09009889716</v>
      </c>
      <c r="F12613" s="8"/>
    </row>
    <row r="12614">
      <c r="A12614" s="10">
        <v>44875.5</v>
      </c>
      <c r="B12614" s="11">
        <v>212.31</v>
      </c>
      <c r="C12614" s="11">
        <v>284.72857</v>
      </c>
      <c r="D12614" s="11">
        <v>0.254342477820192</v>
      </c>
      <c r="E12614" s="8">
        <f t="shared" si="1"/>
        <v>0.09908588761</v>
      </c>
      <c r="F12614" s="8"/>
    </row>
    <row r="12615">
      <c r="A12615" s="10">
        <v>44875.541666666664</v>
      </c>
      <c r="B12615" s="11">
        <v>254.27</v>
      </c>
      <c r="C12615" s="11">
        <v>292.23191</v>
      </c>
      <c r="D12615" s="11">
        <v>0.129903370237699</v>
      </c>
      <c r="E12615" s="8">
        <f t="shared" si="1"/>
        <v>0.1040748649</v>
      </c>
      <c r="F12615" s="8"/>
    </row>
    <row r="12616">
      <c r="A12616" s="10">
        <v>44875.583333333336</v>
      </c>
      <c r="B12616" s="11">
        <v>281.88</v>
      </c>
      <c r="C12616" s="11">
        <v>299.08871</v>
      </c>
      <c r="D12616" s="11">
        <v>0.0575371434113979</v>
      </c>
      <c r="E12616" s="8">
        <f t="shared" si="1"/>
        <v>0.1060415566</v>
      </c>
      <c r="F12616" s="8"/>
    </row>
    <row r="12617">
      <c r="A12617" s="10">
        <v>44875.625</v>
      </c>
      <c r="B12617" s="11">
        <v>280.56</v>
      </c>
      <c r="C12617" s="11">
        <v>307.81999</v>
      </c>
      <c r="D12617" s="11">
        <v>0.0885582187173744</v>
      </c>
      <c r="E12617" s="8">
        <f t="shared" si="1"/>
        <v>0.1091887974</v>
      </c>
      <c r="F12617" s="8"/>
    </row>
    <row r="12618">
      <c r="A12618" s="10">
        <v>44875.666666666664</v>
      </c>
      <c r="B12618" s="11">
        <v>242.73</v>
      </c>
      <c r="C12618" s="11">
        <v>316.41904</v>
      </c>
      <c r="D12618" s="11">
        <v>0.232884342231744</v>
      </c>
      <c r="E12618" s="8">
        <f t="shared" si="1"/>
        <v>0.1175614343</v>
      </c>
      <c r="F12618" s="8"/>
    </row>
    <row r="12619">
      <c r="A12619" s="10">
        <v>44875.708333333336</v>
      </c>
      <c r="B12619" s="11">
        <v>243.98</v>
      </c>
      <c r="C12619" s="11">
        <v>325.28595</v>
      </c>
      <c r="D12619" s="11">
        <v>0.249952234334129</v>
      </c>
      <c r="E12619" s="8">
        <f t="shared" si="1"/>
        <v>0.1273461688</v>
      </c>
      <c r="F12619" s="8"/>
    </row>
    <row r="12620">
      <c r="A12620" s="10">
        <v>44875.75</v>
      </c>
      <c r="B12620" s="11">
        <v>276.02</v>
      </c>
      <c r="C12620" s="11">
        <v>333.33484</v>
      </c>
      <c r="D12620" s="11">
        <v>0.171943742814282</v>
      </c>
      <c r="E12620" s="8">
        <f t="shared" si="1"/>
        <v>0.1336514964</v>
      </c>
      <c r="F12620" s="8"/>
    </row>
    <row r="12621">
      <c r="A12621" s="10">
        <v>44875.791666666664</v>
      </c>
      <c r="B12621" s="11">
        <v>305.3</v>
      </c>
      <c r="C12621" s="11">
        <v>340.37592</v>
      </c>
      <c r="D12621" s="11">
        <v>0.103050533069436</v>
      </c>
      <c r="E12621" s="8">
        <f t="shared" si="1"/>
        <v>0.1349981265</v>
      </c>
      <c r="F12621" s="8"/>
    </row>
    <row r="12622">
      <c r="A12622" s="10">
        <v>44875.833333333336</v>
      </c>
      <c r="B12622" s="11">
        <v>321.23</v>
      </c>
      <c r="C12622" s="11">
        <v>346.41193</v>
      </c>
      <c r="D12622" s="11">
        <v>0.0726935992071634</v>
      </c>
      <c r="E12622" s="8">
        <f t="shared" si="1"/>
        <v>0.1342704278</v>
      </c>
      <c r="F12622" s="8"/>
    </row>
    <row r="12623">
      <c r="A12623" s="10">
        <v>44875.875</v>
      </c>
      <c r="B12623" s="11">
        <v>321.87</v>
      </c>
      <c r="C12623" s="11">
        <v>351.36807</v>
      </c>
      <c r="D12623" s="11">
        <v>0.0839520506231542</v>
      </c>
      <c r="E12623" s="8">
        <f t="shared" si="1"/>
        <v>0.1347966475</v>
      </c>
      <c r="F12623" s="8"/>
    </row>
    <row r="12624">
      <c r="A12624" s="10">
        <v>44875.916666666664</v>
      </c>
      <c r="B12624" s="11">
        <v>320.98</v>
      </c>
      <c r="C12624" s="11">
        <v>352.63898</v>
      </c>
      <c r="D12624" s="11">
        <v>0.0897773127633252</v>
      </c>
      <c r="E12624" s="8">
        <f t="shared" si="1"/>
        <v>0.1371104406</v>
      </c>
      <c r="F12624" s="8"/>
    </row>
    <row r="12625">
      <c r="A12625" s="10">
        <v>44875.958333333336</v>
      </c>
      <c r="B12625" s="11">
        <v>337.88</v>
      </c>
      <c r="C12625" s="11">
        <v>349.54122</v>
      </c>
      <c r="D12625" s="11">
        <v>0.0333615016849801</v>
      </c>
      <c r="E12625" s="8">
        <f t="shared" si="1"/>
        <v>0.1368543875</v>
      </c>
      <c r="F12625" s="8"/>
    </row>
    <row r="12626">
      <c r="A12626" s="10">
        <v>44876.0</v>
      </c>
      <c r="B12626" s="11">
        <v>361.21</v>
      </c>
      <c r="C12626" s="11">
        <v>353.27818</v>
      </c>
      <c r="D12626" s="11">
        <v>0.0224520518080113</v>
      </c>
      <c r="E12626" s="8">
        <f t="shared" si="1"/>
        <v>0.1315907687</v>
      </c>
      <c r="F12626" s="8"/>
    </row>
    <row r="12627">
      <c r="A12627" s="10">
        <v>44876.041666666664</v>
      </c>
      <c r="B12627" s="11">
        <v>348.45</v>
      </c>
      <c r="C12627" s="11">
        <v>355.72688</v>
      </c>
      <c r="D12627" s="11">
        <v>0.0204563680990314</v>
      </c>
      <c r="E12627" s="8">
        <f t="shared" si="1"/>
        <v>0.1271278587</v>
      </c>
      <c r="F12627" s="8"/>
    </row>
    <row r="12628">
      <c r="A12628" s="10">
        <v>44876.083333333336</v>
      </c>
      <c r="B12628" s="11">
        <v>338.59</v>
      </c>
      <c r="C12628" s="11">
        <v>352.72021</v>
      </c>
      <c r="D12628" s="11">
        <v>0.0400606758540998</v>
      </c>
      <c r="E12628" s="8">
        <f t="shared" si="1"/>
        <v>0.123895395</v>
      </c>
      <c r="F12628" s="8"/>
    </row>
    <row r="12629">
      <c r="A12629" s="10">
        <v>44876.125</v>
      </c>
      <c r="B12629" s="11">
        <v>329.88</v>
      </c>
      <c r="C12629" s="11">
        <v>342.73036</v>
      </c>
      <c r="D12629" s="11">
        <v>0.0374940813530497</v>
      </c>
      <c r="E12629" s="8">
        <f t="shared" si="1"/>
        <v>0.1223798338</v>
      </c>
      <c r="F12629" s="8"/>
    </row>
    <row r="12630">
      <c r="A12630" s="10">
        <v>44876.166666666664</v>
      </c>
      <c r="B12630" s="11">
        <v>307.36</v>
      </c>
      <c r="C12630" s="11">
        <v>329.39373</v>
      </c>
      <c r="D12630" s="11">
        <v>0.0668917711335913</v>
      </c>
      <c r="E12630" s="8">
        <f t="shared" si="1"/>
        <v>0.1243784431</v>
      </c>
      <c r="F12630" s="8"/>
    </row>
    <row r="12631">
      <c r="A12631" s="10">
        <v>44876.208333333336</v>
      </c>
      <c r="B12631" s="11">
        <v>285.92</v>
      </c>
      <c r="C12631" s="11">
        <v>315.25124</v>
      </c>
      <c r="D12631" s="11">
        <v>0.0930408394269915</v>
      </c>
      <c r="E12631" s="8">
        <f t="shared" si="1"/>
        <v>0.1281275198</v>
      </c>
      <c r="F12631" s="8"/>
    </row>
    <row r="12632">
      <c r="A12632" s="10">
        <v>44876.25</v>
      </c>
      <c r="B12632" s="11">
        <v>285.7</v>
      </c>
      <c r="C12632" s="11">
        <v>301.96553</v>
      </c>
      <c r="D12632" s="11">
        <v>0.0538655190213267</v>
      </c>
      <c r="E12632" s="8">
        <f t="shared" si="1"/>
        <v>0.1277046402</v>
      </c>
      <c r="F12632" s="8"/>
    </row>
    <row r="12633">
      <c r="A12633" s="10">
        <v>44876.291666666664</v>
      </c>
      <c r="B12633" s="11">
        <v>272.5</v>
      </c>
      <c r="C12633" s="11">
        <v>289.74778</v>
      </c>
      <c r="D12633" s="11">
        <v>0.0595268754086743</v>
      </c>
      <c r="E12633" s="8">
        <f t="shared" si="1"/>
        <v>0.1242753226</v>
      </c>
      <c r="F12633" s="8"/>
    </row>
    <row r="12634">
      <c r="A12634" s="10">
        <v>44876.333333333336</v>
      </c>
      <c r="B12634" s="11">
        <v>262.87</v>
      </c>
      <c r="C12634" s="11">
        <v>279.89597</v>
      </c>
      <c r="D12634" s="11">
        <v>0.0608296360965825</v>
      </c>
      <c r="E12634" s="8">
        <f t="shared" si="1"/>
        <v>0.1183070408</v>
      </c>
      <c r="F12634" s="8"/>
    </row>
    <row r="12635">
      <c r="A12635" s="10">
        <v>44876.375</v>
      </c>
      <c r="B12635" s="11">
        <v>239.98</v>
      </c>
      <c r="C12635" s="11">
        <v>273.67867</v>
      </c>
      <c r="D12635" s="11">
        <v>0.123132248486884</v>
      </c>
      <c r="E12635" s="8">
        <f t="shared" si="1"/>
        <v>0.1133300883</v>
      </c>
      <c r="F12635" s="8"/>
    </row>
    <row r="12636">
      <c r="A12636" s="10">
        <v>44876.416666666664</v>
      </c>
      <c r="B12636" s="11">
        <v>230.08</v>
      </c>
      <c r="C12636" s="11">
        <v>271.49501</v>
      </c>
      <c r="D12636" s="11">
        <v>0.152544276964795</v>
      </c>
      <c r="E12636" s="8">
        <f t="shared" si="1"/>
        <v>0.1080674823</v>
      </c>
      <c r="F12636" s="8"/>
    </row>
    <row r="12637">
      <c r="A12637" s="10">
        <v>44876.458333333336</v>
      </c>
      <c r="B12637" s="11">
        <v>206.42</v>
      </c>
      <c r="C12637" s="11">
        <v>274.44249</v>
      </c>
      <c r="D12637" s="11">
        <v>0.247856991823678</v>
      </c>
      <c r="E12637" s="8">
        <f t="shared" si="1"/>
        <v>0.1060878276</v>
      </c>
      <c r="F12637" s="8"/>
    </row>
    <row r="12638">
      <c r="A12638" s="10">
        <v>44876.5</v>
      </c>
      <c r="B12638" s="11">
        <v>186.9</v>
      </c>
      <c r="C12638" s="11">
        <v>280.6715</v>
      </c>
      <c r="D12638" s="11">
        <v>0.334096978139925</v>
      </c>
      <c r="E12638" s="8">
        <f t="shared" si="1"/>
        <v>0.1094109318</v>
      </c>
      <c r="F12638" s="8"/>
    </row>
    <row r="12639">
      <c r="A12639" s="10">
        <v>44876.541666666664</v>
      </c>
      <c r="B12639" s="11">
        <v>196.19</v>
      </c>
      <c r="C12639" s="11">
        <v>286.89442</v>
      </c>
      <c r="D12639" s="11">
        <v>0.316159582329973</v>
      </c>
      <c r="E12639" s="8">
        <f t="shared" si="1"/>
        <v>0.1171716073</v>
      </c>
      <c r="F12639" s="8"/>
    </row>
    <row r="12640">
      <c r="A12640" s="10">
        <v>44876.583333333336</v>
      </c>
      <c r="B12640" s="11">
        <v>211.54</v>
      </c>
      <c r="C12640" s="11">
        <v>290.42317</v>
      </c>
      <c r="D12640" s="11">
        <v>0.271614589152787</v>
      </c>
      <c r="E12640" s="8">
        <f t="shared" si="1"/>
        <v>0.1260915009</v>
      </c>
      <c r="F12640" s="8"/>
    </row>
    <row r="12641">
      <c r="A12641" s="10">
        <v>44876.625</v>
      </c>
      <c r="B12641" s="11">
        <v>222.1</v>
      </c>
      <c r="C12641" s="11">
        <v>293.36584</v>
      </c>
      <c r="D12641" s="11">
        <v>0.24292480678732</v>
      </c>
      <c r="E12641" s="8">
        <f t="shared" si="1"/>
        <v>0.132523442</v>
      </c>
      <c r="F12641" s="8"/>
    </row>
    <row r="12642">
      <c r="A12642" s="10">
        <v>44876.666666666664</v>
      </c>
      <c r="B12642" s="11">
        <v>225.87</v>
      </c>
      <c r="C12642" s="11">
        <v>296.30953</v>
      </c>
      <c r="D12642" s="11">
        <v>0.237722796158463</v>
      </c>
      <c r="E12642" s="8">
        <f t="shared" si="1"/>
        <v>0.1327250443</v>
      </c>
      <c r="F12642" s="8"/>
    </row>
    <row r="12643">
      <c r="A12643" s="10">
        <v>44876.708333333336</v>
      </c>
      <c r="B12643" s="11">
        <v>239.71</v>
      </c>
      <c r="C12643" s="11">
        <v>300.71822</v>
      </c>
      <c r="D12643" s="11">
        <v>0.202875036969825</v>
      </c>
      <c r="E12643" s="8">
        <f t="shared" si="1"/>
        <v>0.1307634944</v>
      </c>
      <c r="F12643" s="8"/>
    </row>
    <row r="12644">
      <c r="A12644" s="10">
        <v>44876.75</v>
      </c>
      <c r="B12644" s="11">
        <v>247.93</v>
      </c>
      <c r="C12644" s="11">
        <v>305.38813</v>
      </c>
      <c r="D12644" s="11">
        <v>0.188147882499558</v>
      </c>
      <c r="E12644" s="8">
        <f t="shared" si="1"/>
        <v>0.1314386669</v>
      </c>
      <c r="F12644" s="8"/>
    </row>
    <row r="12645">
      <c r="A12645" s="10">
        <v>44876.791666666664</v>
      </c>
      <c r="B12645" s="11">
        <v>249.29</v>
      </c>
      <c r="C12645" s="11">
        <v>310.01628</v>
      </c>
      <c r="D12645" s="11">
        <v>0.195880938897789</v>
      </c>
      <c r="E12645" s="8">
        <f t="shared" si="1"/>
        <v>0.1353066004</v>
      </c>
      <c r="F12645" s="8"/>
    </row>
    <row r="12646">
      <c r="A12646" s="10">
        <v>44876.833333333336</v>
      </c>
      <c r="B12646" s="11">
        <v>248.56</v>
      </c>
      <c r="C12646" s="11">
        <v>314.48632</v>
      </c>
      <c r="D12646" s="11">
        <v>0.209631757591236</v>
      </c>
      <c r="E12646" s="8">
        <f t="shared" si="1"/>
        <v>0.141012357</v>
      </c>
      <c r="F12646" s="8"/>
    </row>
    <row r="12647">
      <c r="A12647" s="10">
        <v>44876.875</v>
      </c>
      <c r="B12647" s="11">
        <v>245.16</v>
      </c>
      <c r="C12647" s="11">
        <v>319.7483</v>
      </c>
      <c r="D12647" s="11">
        <v>0.233271920444924</v>
      </c>
      <c r="E12647" s="8">
        <f t="shared" si="1"/>
        <v>0.1472340183</v>
      </c>
      <c r="F12647" s="8"/>
    </row>
    <row r="12648">
      <c r="A12648" s="10">
        <v>44876.916666666664</v>
      </c>
      <c r="B12648" s="11">
        <v>244.45</v>
      </c>
      <c r="C12648" s="11">
        <v>326.18605</v>
      </c>
      <c r="D12648" s="11">
        <v>0.250581071753375</v>
      </c>
      <c r="E12648" s="8">
        <f t="shared" si="1"/>
        <v>0.1539341749</v>
      </c>
      <c r="F12648" s="8"/>
    </row>
    <row r="12649">
      <c r="A12649" s="10">
        <v>44876.958333333336</v>
      </c>
      <c r="B12649" s="11">
        <v>243.46</v>
      </c>
      <c r="C12649" s="11">
        <v>332.9857</v>
      </c>
      <c r="D12649" s="11">
        <v>0.268857491477862</v>
      </c>
      <c r="E12649" s="8">
        <f t="shared" si="1"/>
        <v>0.1637465078</v>
      </c>
      <c r="F12649" s="8"/>
    </row>
    <row r="12650">
      <c r="A12650" s="10">
        <v>44877.0</v>
      </c>
      <c r="B12650" s="11">
        <v>263.18</v>
      </c>
      <c r="C12650" s="11">
        <v>358.25297</v>
      </c>
      <c r="D12650" s="11">
        <v>0.265379432862761</v>
      </c>
      <c r="E12650" s="8">
        <f t="shared" si="1"/>
        <v>0.173868482</v>
      </c>
      <c r="F12650" s="8"/>
    </row>
    <row r="12651">
      <c r="A12651" s="10">
        <v>44877.041666666664</v>
      </c>
      <c r="B12651" s="11">
        <v>278.92</v>
      </c>
      <c r="C12651" s="11">
        <v>358.85255</v>
      </c>
      <c r="D12651" s="11">
        <v>0.222744829317779</v>
      </c>
      <c r="E12651" s="8">
        <f t="shared" si="1"/>
        <v>0.1822971679</v>
      </c>
      <c r="F12651" s="8"/>
    </row>
    <row r="12652">
      <c r="A12652" s="10">
        <v>44877.083333333336</v>
      </c>
      <c r="B12652" s="11">
        <v>275.37</v>
      </c>
      <c r="C12652" s="11">
        <v>353.58747</v>
      </c>
      <c r="D12652" s="11">
        <v>0.221211090992562</v>
      </c>
      <c r="E12652" s="8">
        <f t="shared" si="1"/>
        <v>0.1898451019</v>
      </c>
      <c r="F12652" s="8"/>
    </row>
    <row r="12653">
      <c r="A12653" s="10">
        <v>44877.125</v>
      </c>
      <c r="B12653" s="11">
        <v>271.88</v>
      </c>
      <c r="C12653" s="11">
        <v>341.70296</v>
      </c>
      <c r="D12653" s="11">
        <v>0.204338177228549</v>
      </c>
      <c r="E12653" s="8">
        <f t="shared" si="1"/>
        <v>0.1967969392</v>
      </c>
      <c r="F12653" s="8"/>
    </row>
    <row r="12654">
      <c r="A12654" s="10">
        <v>44877.166666666664</v>
      </c>
      <c r="B12654" s="11">
        <v>273.08</v>
      </c>
      <c r="C12654" s="11">
        <v>327.75295</v>
      </c>
      <c r="D12654" s="11">
        <v>0.166811465770178</v>
      </c>
      <c r="E12654" s="8">
        <f t="shared" si="1"/>
        <v>0.2009602598</v>
      </c>
      <c r="F12654" s="8"/>
    </row>
    <row r="12655">
      <c r="A12655" s="10">
        <v>44877.208333333336</v>
      </c>
      <c r="B12655" s="11">
        <v>279.63</v>
      </c>
      <c r="C12655" s="11">
        <v>314.81908</v>
      </c>
      <c r="D12655" s="11">
        <v>0.111775563285427</v>
      </c>
      <c r="E12655" s="8">
        <f t="shared" si="1"/>
        <v>0.2017408733</v>
      </c>
      <c r="F12655" s="8"/>
    </row>
    <row r="12656">
      <c r="A12656" s="10">
        <v>44877.25</v>
      </c>
      <c r="B12656" s="11">
        <v>285.91</v>
      </c>
      <c r="C12656" s="11">
        <v>304.19187</v>
      </c>
      <c r="D12656" s="11">
        <v>0.0600997981964474</v>
      </c>
      <c r="E12656" s="8">
        <f t="shared" si="1"/>
        <v>0.2020006349</v>
      </c>
      <c r="F12656" s="8"/>
    </row>
    <row r="12657">
      <c r="A12657" s="10">
        <v>44877.291666666664</v>
      </c>
      <c r="B12657" s="11">
        <v>293.6</v>
      </c>
      <c r="C12657" s="11">
        <v>295.29756</v>
      </c>
      <c r="D12657" s="11">
        <v>0.00574864214929494</v>
      </c>
      <c r="E12657" s="8">
        <f t="shared" si="1"/>
        <v>0.1997598752</v>
      </c>
      <c r="F12657" s="8"/>
    </row>
    <row r="12658">
      <c r="A12658" s="10">
        <v>44877.333333333336</v>
      </c>
      <c r="B12658" s="11">
        <v>293.66</v>
      </c>
      <c r="C12658" s="11">
        <v>289.10153</v>
      </c>
      <c r="D12658" s="11">
        <v>0.0157677131629154</v>
      </c>
      <c r="E12658" s="8">
        <f t="shared" si="1"/>
        <v>0.1978822951</v>
      </c>
      <c r="F12658" s="8"/>
    </row>
    <row r="12659">
      <c r="A12659" s="10">
        <v>44877.375</v>
      </c>
      <c r="B12659" s="11">
        <v>287.31</v>
      </c>
      <c r="C12659" s="11">
        <v>286.56802</v>
      </c>
      <c r="D12659" s="11">
        <v>0.00258919330914877</v>
      </c>
      <c r="E12659" s="8">
        <f t="shared" si="1"/>
        <v>0.1928596678</v>
      </c>
      <c r="F12659" s="8"/>
    </row>
    <row r="12660">
      <c r="A12660" s="10">
        <v>44877.416666666664</v>
      </c>
      <c r="B12660" s="11">
        <v>294.1</v>
      </c>
      <c r="C12660" s="11">
        <v>287.52847</v>
      </c>
      <c r="D12660" s="11">
        <v>0.022855232387944</v>
      </c>
      <c r="E12660" s="8">
        <f t="shared" si="1"/>
        <v>0.1874559576</v>
      </c>
      <c r="F12660" s="8"/>
    </row>
    <row r="12661">
      <c r="A12661" s="10">
        <v>44877.458333333336</v>
      </c>
      <c r="B12661" s="11">
        <v>308.83</v>
      </c>
      <c r="C12661" s="11">
        <v>292.33187</v>
      </c>
      <c r="D12661" s="11">
        <v>0.0564363030277882</v>
      </c>
      <c r="E12661" s="8">
        <f t="shared" si="1"/>
        <v>0.1794800956</v>
      </c>
      <c r="F12661" s="8"/>
    </row>
    <row r="12662">
      <c r="A12662" s="10">
        <v>44877.5</v>
      </c>
      <c r="B12662" s="11">
        <v>316.02</v>
      </c>
      <c r="C12662" s="11">
        <v>298.73416</v>
      </c>
      <c r="D12662" s="11">
        <v>0.0578636202836662</v>
      </c>
      <c r="E12662" s="8">
        <f t="shared" si="1"/>
        <v>0.1679703723</v>
      </c>
      <c r="F12662" s="8"/>
    </row>
    <row r="12663">
      <c r="A12663" s="10">
        <v>44877.541666666664</v>
      </c>
      <c r="B12663" s="11">
        <v>330.65</v>
      </c>
      <c r="C12663" s="11">
        <v>303.58834</v>
      </c>
      <c r="D12663" s="11">
        <v>0.0891393259701606</v>
      </c>
      <c r="E12663" s="8">
        <f t="shared" si="1"/>
        <v>0.158511195</v>
      </c>
      <c r="F12663" s="8"/>
    </row>
    <row r="12664">
      <c r="A12664" s="10">
        <v>44877.583333333336</v>
      </c>
      <c r="B12664" s="11">
        <v>334.17</v>
      </c>
      <c r="C12664" s="11">
        <v>304.74172</v>
      </c>
      <c r="D12664" s="11">
        <v>0.0965679395653474</v>
      </c>
      <c r="E12664" s="8">
        <f t="shared" si="1"/>
        <v>0.1512175846</v>
      </c>
      <c r="F12664" s="8"/>
    </row>
    <row r="12665">
      <c r="A12665" s="10">
        <v>44877.625</v>
      </c>
      <c r="B12665" s="11">
        <v>301.55</v>
      </c>
      <c r="C12665" s="11">
        <v>305.11724</v>
      </c>
      <c r="D12665" s="11">
        <v>0.0116913747646641</v>
      </c>
      <c r="E12665" s="8">
        <f t="shared" si="1"/>
        <v>0.1415828583</v>
      </c>
      <c r="F12665" s="8"/>
    </row>
    <row r="12666">
      <c r="A12666" s="10">
        <v>44877.666666666664</v>
      </c>
      <c r="B12666" s="11">
        <v>285.3</v>
      </c>
      <c r="C12666" s="11">
        <v>306.09952</v>
      </c>
      <c r="D12666" s="11">
        <v>0.0679501882263649</v>
      </c>
      <c r="E12666" s="8">
        <f t="shared" si="1"/>
        <v>0.1345089996</v>
      </c>
      <c r="F12666" s="8"/>
    </row>
    <row r="12667">
      <c r="A12667" s="10">
        <v>44877.708333333336</v>
      </c>
      <c r="B12667" s="11">
        <v>280.51</v>
      </c>
      <c r="C12667" s="11">
        <v>309.48457</v>
      </c>
      <c r="D12667" s="11">
        <v>0.0936220180540827</v>
      </c>
      <c r="E12667" s="8">
        <f t="shared" si="1"/>
        <v>0.1299567905</v>
      </c>
      <c r="F12667" s="8"/>
    </row>
    <row r="12668">
      <c r="A12668" s="10">
        <v>44877.75</v>
      </c>
      <c r="B12668" s="11">
        <v>275.27</v>
      </c>
      <c r="C12668" s="11">
        <v>313.68671</v>
      </c>
      <c r="D12668" s="11">
        <v>0.122468401673759</v>
      </c>
      <c r="E12668" s="8">
        <f t="shared" si="1"/>
        <v>0.1272201454</v>
      </c>
      <c r="F12668" s="8"/>
    </row>
    <row r="12669">
      <c r="A12669" s="10">
        <v>44877.791666666664</v>
      </c>
      <c r="B12669" s="11">
        <v>273.17</v>
      </c>
      <c r="C12669" s="11">
        <v>317.81574</v>
      </c>
      <c r="D12669" s="11">
        <v>0.140476805837243</v>
      </c>
      <c r="E12669" s="8">
        <f t="shared" si="1"/>
        <v>0.1249116399</v>
      </c>
      <c r="F12669" s="8"/>
    </row>
    <row r="12670">
      <c r="A12670" s="10">
        <v>44877.833333333336</v>
      </c>
      <c r="B12670" s="11">
        <v>265.74</v>
      </c>
      <c r="C12670" s="11">
        <v>321.65137</v>
      </c>
      <c r="D12670" s="11">
        <v>0.173825996761649</v>
      </c>
      <c r="E12670" s="8">
        <f t="shared" si="1"/>
        <v>0.1234197332</v>
      </c>
      <c r="F12670" s="8"/>
    </row>
    <row r="12671">
      <c r="A12671" s="10">
        <v>44877.875</v>
      </c>
      <c r="B12671" s="11">
        <v>255.41</v>
      </c>
      <c r="C12671" s="11">
        <v>326.40093</v>
      </c>
      <c r="D12671" s="11">
        <v>0.217496102109758</v>
      </c>
      <c r="E12671" s="8">
        <f t="shared" si="1"/>
        <v>0.1227624074</v>
      </c>
      <c r="F12671" s="8"/>
    </row>
    <row r="12672">
      <c r="A12672" s="10">
        <v>44877.916666666664</v>
      </c>
      <c r="B12672" s="11">
        <v>259.81</v>
      </c>
      <c r="C12672" s="11">
        <v>332.38128</v>
      </c>
      <c r="D12672" s="11">
        <v>0.218337446681714</v>
      </c>
      <c r="E12672" s="8">
        <f t="shared" si="1"/>
        <v>0.121418923</v>
      </c>
      <c r="F12672" s="8"/>
    </row>
    <row r="12673">
      <c r="A12673" s="10">
        <v>44877.958333333336</v>
      </c>
      <c r="B12673" s="11">
        <v>305.05</v>
      </c>
      <c r="C12673" s="11">
        <v>338.47626</v>
      </c>
      <c r="D12673" s="11">
        <v>0.0987551091470935</v>
      </c>
      <c r="E12673" s="8">
        <f t="shared" si="1"/>
        <v>0.1143313238</v>
      </c>
      <c r="F12673" s="8"/>
    </row>
    <row r="12674">
      <c r="A12674" s="10">
        <v>44875.0</v>
      </c>
      <c r="B12674" s="11">
        <v>257.73</v>
      </c>
      <c r="C12674" s="11">
        <v>299.31877</v>
      </c>
      <c r="D12674" s="11">
        <v>0.138944744427487</v>
      </c>
      <c r="E12674" s="8">
        <f t="shared" si="1"/>
        <v>0.1090632118</v>
      </c>
      <c r="F12674" s="8"/>
    </row>
    <row r="12675">
      <c r="A12675" s="10">
        <v>44875.041666666664</v>
      </c>
      <c r="B12675" s="11">
        <v>255.96</v>
      </c>
      <c r="C12675" s="11">
        <v>290.90912</v>
      </c>
      <c r="D12675" s="11">
        <v>0.120137587986241</v>
      </c>
      <c r="E12675" s="8">
        <f t="shared" si="1"/>
        <v>0.10478791</v>
      </c>
      <c r="F12675" s="8"/>
    </row>
    <row r="12676">
      <c r="A12676" s="10">
        <v>44875.083333333336</v>
      </c>
      <c r="B12676" s="11">
        <v>248.26</v>
      </c>
      <c r="C12676" s="11">
        <v>280.13364</v>
      </c>
      <c r="D12676" s="11">
        <v>0.113780122944177</v>
      </c>
      <c r="E12676" s="8">
        <f t="shared" si="1"/>
        <v>0.1003116197</v>
      </c>
      <c r="F12676" s="8"/>
    </row>
    <row r="12677">
      <c r="A12677" s="10">
        <v>44875.125</v>
      </c>
      <c r="B12677" s="11">
        <v>248.51</v>
      </c>
      <c r="C12677" s="11">
        <v>268.3318</v>
      </c>
      <c r="D12677" s="11">
        <v>0.0738704842288539</v>
      </c>
      <c r="E12677" s="8">
        <f t="shared" si="1"/>
        <v>0.09487546583</v>
      </c>
      <c r="F12677" s="8"/>
    </row>
    <row r="12678">
      <c r="A12678" s="10">
        <v>44875.166666666664</v>
      </c>
      <c r="B12678" s="11">
        <v>251.12</v>
      </c>
      <c r="C12678" s="11">
        <v>256.62529</v>
      </c>
      <c r="D12678" s="11">
        <v>0.0214526401509375</v>
      </c>
      <c r="E12678" s="8">
        <f t="shared" si="1"/>
        <v>0.0888188481</v>
      </c>
      <c r="F12678" s="8"/>
    </row>
    <row r="12679">
      <c r="A12679" s="10">
        <v>44875.208333333336</v>
      </c>
      <c r="B12679" s="11">
        <v>245.0</v>
      </c>
      <c r="C12679" s="11">
        <v>246.33181</v>
      </c>
      <c r="D12679" s="11">
        <v>0.00540656929366934</v>
      </c>
      <c r="E12679" s="8">
        <f t="shared" si="1"/>
        <v>0.08438680668</v>
      </c>
      <c r="F12679" s="8"/>
    </row>
    <row r="12680">
      <c r="A12680" s="10">
        <v>44875.25</v>
      </c>
      <c r="B12680" s="11">
        <v>224.0</v>
      </c>
      <c r="C12680" s="11">
        <v>239.28581</v>
      </c>
      <c r="D12680" s="11">
        <v>0.0638809714625367</v>
      </c>
      <c r="E12680" s="8">
        <f t="shared" si="1"/>
        <v>0.08454435557</v>
      </c>
      <c r="F12680" s="8"/>
    </row>
    <row r="12681">
      <c r="A12681" s="10">
        <v>44875.291666666664</v>
      </c>
      <c r="B12681" s="11">
        <v>203.61</v>
      </c>
      <c r="C12681" s="11">
        <v>236.73009</v>
      </c>
      <c r="D12681" s="11">
        <v>0.139906549268831</v>
      </c>
      <c r="E12681" s="8">
        <f t="shared" si="1"/>
        <v>0.09013426836</v>
      </c>
      <c r="F12681" s="8"/>
    </row>
    <row r="12682">
      <c r="A12682" s="10">
        <v>44875.333333333336</v>
      </c>
      <c r="B12682" s="11">
        <v>191.9</v>
      </c>
      <c r="C12682" s="11">
        <v>240.38602</v>
      </c>
      <c r="D12682" s="11">
        <v>0.201700664622676</v>
      </c>
      <c r="E12682" s="8">
        <f t="shared" si="1"/>
        <v>0.09788147467</v>
      </c>
      <c r="F12682" s="8"/>
    </row>
    <row r="12683">
      <c r="A12683" s="10">
        <v>44875.375</v>
      </c>
      <c r="B12683" s="11">
        <v>189.67</v>
      </c>
      <c r="C12683" s="11">
        <v>249.83243</v>
      </c>
      <c r="D12683" s="11">
        <v>0.240811130884809</v>
      </c>
      <c r="E12683" s="8">
        <f t="shared" si="1"/>
        <v>0.1078073887</v>
      </c>
      <c r="F12683" s="8"/>
    </row>
    <row r="12684">
      <c r="A12684" s="10">
        <v>44875.416666666664</v>
      </c>
      <c r="B12684" s="11">
        <v>189.19</v>
      </c>
      <c r="C12684" s="11">
        <v>261.90831</v>
      </c>
      <c r="D12684" s="11">
        <v>0.277647967718168</v>
      </c>
      <c r="E12684" s="8">
        <f t="shared" si="1"/>
        <v>0.1184237527</v>
      </c>
      <c r="F12684" s="8"/>
    </row>
    <row r="12685">
      <c r="A12685" s="10">
        <v>44875.458333333336</v>
      </c>
      <c r="B12685" s="11">
        <v>193.54</v>
      </c>
      <c r="C12685" s="11">
        <v>274.1904</v>
      </c>
      <c r="D12685" s="11">
        <v>0.294140130361967</v>
      </c>
      <c r="E12685" s="8">
        <f t="shared" si="1"/>
        <v>0.1283280789</v>
      </c>
      <c r="F12685" s="8"/>
    </row>
    <row r="12686">
      <c r="A12686" s="10">
        <v>44875.5</v>
      </c>
      <c r="B12686" s="11">
        <v>212.31</v>
      </c>
      <c r="C12686" s="11">
        <v>284.06702</v>
      </c>
      <c r="D12686" s="11">
        <v>0.252605951933455</v>
      </c>
      <c r="E12686" s="8">
        <f t="shared" si="1"/>
        <v>0.1364423427</v>
      </c>
      <c r="F12686" s="8"/>
    </row>
    <row r="12687">
      <c r="A12687" s="10">
        <v>44875.541666666664</v>
      </c>
      <c r="B12687" s="11">
        <v>254.27</v>
      </c>
      <c r="C12687" s="11">
        <v>291.39948</v>
      </c>
      <c r="D12687" s="11">
        <v>0.127417797725651</v>
      </c>
      <c r="E12687" s="8">
        <f t="shared" si="1"/>
        <v>0.138037279</v>
      </c>
      <c r="F12687" s="8"/>
    </row>
    <row r="12688">
      <c r="A12688" s="10">
        <v>44875.583333333336</v>
      </c>
      <c r="B12688" s="11">
        <v>281.88</v>
      </c>
      <c r="C12688" s="11">
        <v>298.09311</v>
      </c>
      <c r="D12688" s="11">
        <v>0.05438941544137</v>
      </c>
      <c r="E12688" s="8">
        <f t="shared" si="1"/>
        <v>0.1362798405</v>
      </c>
      <c r="F12688" s="8"/>
    </row>
    <row r="12689">
      <c r="A12689" s="10">
        <v>44875.625</v>
      </c>
      <c r="B12689" s="11">
        <v>280.56</v>
      </c>
      <c r="C12689" s="11">
        <v>306.73583</v>
      </c>
      <c r="D12689" s="11">
        <v>0.0853367211779596</v>
      </c>
      <c r="E12689" s="8">
        <f t="shared" si="1"/>
        <v>0.1393483966</v>
      </c>
      <c r="F12689" s="8"/>
    </row>
    <row r="12690">
      <c r="A12690" s="10">
        <v>44875.666666666664</v>
      </c>
      <c r="B12690" s="11">
        <v>242.73</v>
      </c>
      <c r="C12690" s="11">
        <v>315.15566</v>
      </c>
      <c r="D12690" s="11">
        <v>0.229809167952116</v>
      </c>
      <c r="E12690" s="8">
        <f t="shared" si="1"/>
        <v>0.1460925207</v>
      </c>
      <c r="F12690" s="8"/>
    </row>
    <row r="12691">
      <c r="A12691" s="10">
        <v>44875.708333333336</v>
      </c>
      <c r="B12691" s="11">
        <v>243.98</v>
      </c>
      <c r="C12691" s="11">
        <v>323.15421</v>
      </c>
      <c r="D12691" s="11">
        <v>0.245004420644867</v>
      </c>
      <c r="E12691" s="8">
        <f t="shared" si="1"/>
        <v>0.1524001209</v>
      </c>
      <c r="F12691" s="8"/>
    </row>
    <row r="12692">
      <c r="A12692" s="10">
        <v>44875.75</v>
      </c>
      <c r="B12692" s="11">
        <v>276.02</v>
      </c>
      <c r="C12692" s="11">
        <v>329.65239</v>
      </c>
      <c r="D12692" s="11">
        <v>0.162693769640195</v>
      </c>
      <c r="E12692" s="8">
        <f t="shared" si="1"/>
        <v>0.1540761779</v>
      </c>
      <c r="F12692" s="8"/>
    </row>
    <row r="12693">
      <c r="A12693" s="10">
        <v>44875.791666666664</v>
      </c>
      <c r="B12693" s="11">
        <v>305.3</v>
      </c>
      <c r="C12693" s="11">
        <v>335.42026</v>
      </c>
      <c r="D12693" s="11">
        <v>0.0897985709032602</v>
      </c>
      <c r="E12693" s="8">
        <f t="shared" si="1"/>
        <v>0.1519645847</v>
      </c>
      <c r="F12693" s="8"/>
    </row>
    <row r="12694">
      <c r="A12694" s="10">
        <v>44875.833333333336</v>
      </c>
      <c r="B12694" s="11">
        <v>321.23</v>
      </c>
      <c r="C12694" s="11">
        <v>341.3761</v>
      </c>
      <c r="D12694" s="11">
        <v>0.0590143832564728</v>
      </c>
      <c r="E12694" s="8">
        <f t="shared" si="1"/>
        <v>0.1471807675</v>
      </c>
      <c r="F12694" s="8"/>
    </row>
    <row r="12695">
      <c r="A12695" s="10">
        <v>44875.875</v>
      </c>
      <c r="B12695" s="11">
        <v>321.87</v>
      </c>
      <c r="C12695" s="11">
        <v>347.1238</v>
      </c>
      <c r="D12695" s="11">
        <v>0.0727515658678546</v>
      </c>
      <c r="E12695" s="8">
        <f t="shared" si="1"/>
        <v>0.1411497452</v>
      </c>
      <c r="F12695" s="8"/>
    </row>
    <row r="12696">
      <c r="A12696" s="10">
        <v>44875.916666666664</v>
      </c>
      <c r="B12696" s="11">
        <v>320.98</v>
      </c>
      <c r="C12696" s="11">
        <v>349.40861</v>
      </c>
      <c r="D12696" s="11">
        <v>0.081362076338073</v>
      </c>
      <c r="E12696" s="8">
        <f t="shared" si="1"/>
        <v>0.1354424381</v>
      </c>
      <c r="F12696" s="8"/>
    </row>
    <row r="12697">
      <c r="A12697" s="10">
        <v>44875.958333333336</v>
      </c>
      <c r="B12697" s="11">
        <v>337.88</v>
      </c>
      <c r="C12697" s="11">
        <v>347.16985</v>
      </c>
      <c r="D12697" s="11">
        <v>0.0267588040839375</v>
      </c>
      <c r="E12697" s="8">
        <f t="shared" si="1"/>
        <v>0.132442592</v>
      </c>
      <c r="F12697" s="8"/>
    </row>
    <row r="12698">
      <c r="A12698" s="10">
        <v>44876.0</v>
      </c>
      <c r="B12698" s="11">
        <v>361.21</v>
      </c>
      <c r="C12698" s="11">
        <v>347.20847</v>
      </c>
      <c r="D12698" s="11">
        <v>0.0403260035678277</v>
      </c>
      <c r="E12698" s="8">
        <f t="shared" si="1"/>
        <v>0.1283334778</v>
      </c>
      <c r="F12698" s="8"/>
    </row>
    <row r="12699">
      <c r="A12699" s="10">
        <v>44876.041666666664</v>
      </c>
      <c r="B12699" s="11">
        <v>348.45</v>
      </c>
      <c r="C12699" s="11">
        <v>350.10246</v>
      </c>
      <c r="D12699" s="11">
        <v>0.00471993255917144</v>
      </c>
      <c r="E12699" s="8">
        <f t="shared" si="1"/>
        <v>0.1235244088</v>
      </c>
      <c r="F12699" s="8"/>
    </row>
    <row r="12700">
      <c r="A12700" s="10">
        <v>44876.083333333336</v>
      </c>
      <c r="B12700" s="11">
        <v>338.59</v>
      </c>
      <c r="C12700" s="11">
        <v>347.56946</v>
      </c>
      <c r="D12700" s="11">
        <v>0.0258350086339577</v>
      </c>
      <c r="E12700" s="8">
        <f t="shared" si="1"/>
        <v>0.1198600291</v>
      </c>
      <c r="F12700" s="8"/>
    </row>
    <row r="12701">
      <c r="A12701" s="10">
        <v>44876.125</v>
      </c>
      <c r="B12701" s="11">
        <v>329.88</v>
      </c>
      <c r="C12701" s="11">
        <v>338.09635</v>
      </c>
      <c r="D12701" s="11">
        <v>0.0243018003595719</v>
      </c>
      <c r="E12701" s="8">
        <f t="shared" si="1"/>
        <v>0.1177946672</v>
      </c>
      <c r="F12701" s="8"/>
    </row>
    <row r="12702">
      <c r="A12702" s="10">
        <v>44876.166666666664</v>
      </c>
      <c r="B12702" s="11">
        <v>307.36</v>
      </c>
      <c r="C12702" s="11">
        <v>324.91491</v>
      </c>
      <c r="D12702" s="11">
        <v>0.0540292533820624</v>
      </c>
      <c r="E12702" s="8">
        <f t="shared" si="1"/>
        <v>0.1191520261</v>
      </c>
      <c r="F12702" s="8"/>
    </row>
    <row r="12703">
      <c r="A12703" s="10">
        <v>44876.208333333336</v>
      </c>
      <c r="B12703" s="11">
        <v>285.92</v>
      </c>
      <c r="C12703" s="11">
        <v>310.34481</v>
      </c>
      <c r="D12703" s="11">
        <v>0.0787021700153451</v>
      </c>
      <c r="E12703" s="8">
        <f t="shared" si="1"/>
        <v>0.1222060095</v>
      </c>
      <c r="F12703" s="8"/>
    </row>
    <row r="12704">
      <c r="A12704" s="10">
        <v>44876.25</v>
      </c>
      <c r="B12704" s="11">
        <v>285.7</v>
      </c>
      <c r="C12704" s="11">
        <v>296.15413</v>
      </c>
      <c r="D12704" s="11">
        <v>0.0352996259076313</v>
      </c>
      <c r="E12704" s="8">
        <f t="shared" si="1"/>
        <v>0.1210151201</v>
      </c>
      <c r="F12704" s="8"/>
    </row>
    <row r="12705">
      <c r="A12705" s="10">
        <v>44876.291666666664</v>
      </c>
      <c r="B12705" s="11">
        <v>272.5</v>
      </c>
      <c r="C12705" s="11">
        <v>282.82986</v>
      </c>
      <c r="D12705" s="11">
        <v>0.0365232299022458</v>
      </c>
      <c r="E12705" s="8">
        <f t="shared" si="1"/>
        <v>0.1167074818</v>
      </c>
      <c r="F12705" s="8"/>
    </row>
    <row r="12706">
      <c r="A12706" s="10">
        <v>44876.333333333336</v>
      </c>
      <c r="B12706" s="11">
        <v>262.87</v>
      </c>
      <c r="C12706" s="11">
        <v>271.85886</v>
      </c>
      <c r="D12706" s="11">
        <v>0.0330644364505905</v>
      </c>
      <c r="E12706" s="8">
        <f t="shared" si="1"/>
        <v>0.1096809723</v>
      </c>
      <c r="F12706" s="8"/>
    </row>
    <row r="12707">
      <c r="A12707" s="10">
        <v>44876.375</v>
      </c>
      <c r="B12707" s="11">
        <v>239.98</v>
      </c>
      <c r="C12707" s="11">
        <v>264.68407</v>
      </c>
      <c r="D12707" s="11">
        <v>0.0933341776103111</v>
      </c>
      <c r="E12707" s="8">
        <f t="shared" si="1"/>
        <v>0.1035360992</v>
      </c>
      <c r="F12707" s="8"/>
    </row>
    <row r="12708">
      <c r="A12708" s="10">
        <v>44876.416666666664</v>
      </c>
      <c r="B12708" s="11">
        <v>230.08</v>
      </c>
      <c r="C12708" s="11">
        <v>261.83852</v>
      </c>
      <c r="D12708" s="11">
        <v>0.12129048086584</v>
      </c>
      <c r="E12708" s="8">
        <f t="shared" si="1"/>
        <v>0.09702120394</v>
      </c>
      <c r="F12708" s="8"/>
    </row>
    <row r="12709">
      <c r="A12709" s="10">
        <v>44876.458333333336</v>
      </c>
      <c r="B12709" s="11">
        <v>206.42</v>
      </c>
      <c r="C12709" s="11">
        <v>264.51107</v>
      </c>
      <c r="D12709" s="11">
        <v>0.219616782012185</v>
      </c>
      <c r="E12709" s="8">
        <f t="shared" si="1"/>
        <v>0.09391606443</v>
      </c>
      <c r="F12709" s="8"/>
    </row>
    <row r="12710">
      <c r="A12710" s="10">
        <v>44876.5</v>
      </c>
      <c r="B12710" s="11">
        <v>186.9</v>
      </c>
      <c r="C12710" s="11">
        <v>270.78211</v>
      </c>
      <c r="D12710" s="11">
        <v>0.309777148867035</v>
      </c>
      <c r="E12710" s="8">
        <f t="shared" si="1"/>
        <v>0.09629819763</v>
      </c>
      <c r="F12710" s="8"/>
    </row>
    <row r="12711">
      <c r="A12711" s="10">
        <v>44876.541666666664</v>
      </c>
      <c r="B12711" s="11">
        <v>196.19</v>
      </c>
      <c r="C12711" s="11">
        <v>277.3993</v>
      </c>
      <c r="D12711" s="11">
        <v>0.292752360946837</v>
      </c>
      <c r="E12711" s="8">
        <f t="shared" si="1"/>
        <v>0.1031871378</v>
      </c>
      <c r="F12711" s="8"/>
    </row>
    <row r="12712">
      <c r="A12712" s="10">
        <v>44876.583333333336</v>
      </c>
      <c r="B12712" s="11">
        <v>211.54</v>
      </c>
      <c r="C12712" s="11">
        <v>281.80953</v>
      </c>
      <c r="D12712" s="11">
        <v>0.24935114862865</v>
      </c>
      <c r="E12712" s="8">
        <f t="shared" si="1"/>
        <v>0.1113105433</v>
      </c>
      <c r="F12712" s="8"/>
    </row>
    <row r="12713">
      <c r="A12713" s="10">
        <v>44876.625</v>
      </c>
      <c r="B12713" s="11">
        <v>222.1</v>
      </c>
      <c r="C12713" s="11">
        <v>285.80799</v>
      </c>
      <c r="D12713" s="11">
        <v>0.222904860007587</v>
      </c>
      <c r="E12713" s="8">
        <f t="shared" si="1"/>
        <v>0.1170425491</v>
      </c>
      <c r="F12713" s="8"/>
    </row>
    <row r="12714">
      <c r="A12714" s="10">
        <v>44876.666666666664</v>
      </c>
      <c r="B12714" s="11">
        <v>225.87</v>
      </c>
      <c r="C12714" s="11">
        <v>289.43789</v>
      </c>
      <c r="D12714" s="11">
        <v>0.219625322724678</v>
      </c>
      <c r="E12714" s="8">
        <f t="shared" si="1"/>
        <v>0.1166182222</v>
      </c>
      <c r="F12714" s="8"/>
    </row>
    <row r="12715">
      <c r="A12715" s="10">
        <v>44876.708333333336</v>
      </c>
      <c r="B12715" s="11">
        <v>239.71</v>
      </c>
      <c r="C12715" s="11">
        <v>293.88605</v>
      </c>
      <c r="D12715" s="11">
        <v>0.184343727781567</v>
      </c>
      <c r="E12715" s="8">
        <f t="shared" si="1"/>
        <v>0.1140906933</v>
      </c>
      <c r="F12715" s="8"/>
    </row>
    <row r="12716">
      <c r="A12716" s="10">
        <v>44876.75</v>
      </c>
      <c r="B12716" s="11">
        <v>247.93</v>
      </c>
      <c r="C12716" s="11">
        <v>298.16066</v>
      </c>
      <c r="D12716" s="11">
        <v>0.168468435775531</v>
      </c>
      <c r="E12716" s="8">
        <f t="shared" si="1"/>
        <v>0.1143313044</v>
      </c>
      <c r="F12716" s="8"/>
    </row>
    <row r="12717">
      <c r="A12717" s="10">
        <v>44876.791666666664</v>
      </c>
      <c r="B12717" s="11">
        <v>249.29</v>
      </c>
      <c r="C12717" s="11">
        <v>302.26286</v>
      </c>
      <c r="D12717" s="11">
        <v>0.175254280330702</v>
      </c>
      <c r="E12717" s="8">
        <f t="shared" si="1"/>
        <v>0.117891959</v>
      </c>
      <c r="F12717" s="8"/>
    </row>
    <row r="12718">
      <c r="A12718" s="10">
        <v>44876.833333333336</v>
      </c>
      <c r="B12718" s="11">
        <v>248.56</v>
      </c>
      <c r="C12718" s="11">
        <v>306.41296</v>
      </c>
      <c r="D12718" s="11">
        <v>0.188807157504042</v>
      </c>
      <c r="E12718" s="8">
        <f t="shared" si="1"/>
        <v>0.1232999913</v>
      </c>
      <c r="F12718" s="8"/>
    </row>
    <row r="12719">
      <c r="A12719" s="10">
        <v>44876.875</v>
      </c>
      <c r="B12719" s="11">
        <v>245.16</v>
      </c>
      <c r="C12719" s="11">
        <v>311.68487</v>
      </c>
      <c r="D12719" s="11">
        <v>0.213436314698239</v>
      </c>
      <c r="E12719" s="8">
        <f t="shared" si="1"/>
        <v>0.1291618558</v>
      </c>
      <c r="F12719" s="8"/>
    </row>
    <row r="12720">
      <c r="A12720" s="10">
        <v>44876.916666666664</v>
      </c>
      <c r="B12720" s="11">
        <v>244.45</v>
      </c>
      <c r="C12720" s="11">
        <v>318.46245</v>
      </c>
      <c r="D12720" s="11">
        <v>0.232405578742486</v>
      </c>
      <c r="E12720" s="8">
        <f t="shared" si="1"/>
        <v>0.1354553351</v>
      </c>
      <c r="F12720" s="8"/>
    </row>
    <row r="12721">
      <c r="A12721" s="10">
        <v>44876.958333333336</v>
      </c>
      <c r="B12721" s="11">
        <v>243.46</v>
      </c>
      <c r="C12721" s="11">
        <v>325.91966</v>
      </c>
      <c r="D12721" s="11">
        <v>0.253006093587603</v>
      </c>
      <c r="E12721" s="8">
        <f t="shared" si="1"/>
        <v>0.1448823055</v>
      </c>
      <c r="F12721" s="8"/>
    </row>
    <row r="12722">
      <c r="A12722" s="10">
        <v>44877.0</v>
      </c>
      <c r="B12722" s="11">
        <v>263.18</v>
      </c>
      <c r="C12722" s="11">
        <v>350.81618</v>
      </c>
      <c r="D12722" s="11">
        <v>0.249806551111753</v>
      </c>
      <c r="E12722" s="8">
        <f t="shared" si="1"/>
        <v>0.1536106616</v>
      </c>
      <c r="F12722" s="8"/>
    </row>
    <row r="12723">
      <c r="A12723" s="10">
        <v>44877.041666666664</v>
      </c>
      <c r="B12723" s="11">
        <v>278.92</v>
      </c>
      <c r="C12723" s="11">
        <v>352.83985</v>
      </c>
      <c r="D12723" s="11">
        <v>0.20949972062396</v>
      </c>
      <c r="E12723" s="8">
        <f t="shared" si="1"/>
        <v>0.1621431528</v>
      </c>
      <c r="F12723" s="8"/>
    </row>
    <row r="12724">
      <c r="A12724" s="10">
        <v>44877.083333333336</v>
      </c>
      <c r="B12724" s="11">
        <v>275.37</v>
      </c>
      <c r="C12724" s="11">
        <v>349.60599</v>
      </c>
      <c r="D12724" s="11">
        <v>0.212341870915884</v>
      </c>
      <c r="E12724" s="8">
        <f t="shared" si="1"/>
        <v>0.169914272</v>
      </c>
      <c r="F12724" s="8"/>
    </row>
    <row r="12725">
      <c r="A12725" s="10">
        <v>44877.125</v>
      </c>
      <c r="B12725" s="11">
        <v>271.88</v>
      </c>
      <c r="C12725" s="11">
        <v>340.06344</v>
      </c>
      <c r="D12725" s="11">
        <v>0.20050211807538</v>
      </c>
      <c r="E12725" s="8">
        <f t="shared" si="1"/>
        <v>0.1772559519</v>
      </c>
      <c r="F12725" s="8"/>
    </row>
    <row r="12726">
      <c r="A12726" s="10">
        <v>44877.166666666664</v>
      </c>
      <c r="B12726" s="11">
        <v>273.08</v>
      </c>
      <c r="C12726" s="11">
        <v>328.09534</v>
      </c>
      <c r="D12726" s="11">
        <v>0.167680955176016</v>
      </c>
      <c r="E12726" s="8">
        <f t="shared" si="1"/>
        <v>0.1819914395</v>
      </c>
      <c r="F12726" s="8"/>
    </row>
    <row r="12727">
      <c r="A12727" s="10">
        <v>44877.208333333336</v>
      </c>
      <c r="B12727" s="11">
        <v>279.63</v>
      </c>
      <c r="C12727" s="11">
        <v>316.88936</v>
      </c>
      <c r="D12727" s="11">
        <v>0.117578450724883</v>
      </c>
      <c r="E12727" s="8">
        <f t="shared" si="1"/>
        <v>0.1836112845</v>
      </c>
      <c r="F12727" s="8"/>
    </row>
    <row r="12728">
      <c r="A12728" s="10">
        <v>44877.25</v>
      </c>
      <c r="B12728" s="11">
        <v>285.91</v>
      </c>
      <c r="C12728" s="11">
        <v>307.47892</v>
      </c>
      <c r="D12728" s="11">
        <v>0.0701476380884907</v>
      </c>
      <c r="E12728" s="8">
        <f t="shared" si="1"/>
        <v>0.185063285</v>
      </c>
      <c r="F12728" s="8"/>
    </row>
    <row r="12729">
      <c r="A12729" s="10">
        <v>44877.291666666664</v>
      </c>
      <c r="B12729" s="11">
        <v>293.6</v>
      </c>
      <c r="C12729" s="11">
        <v>298.82049</v>
      </c>
      <c r="D12729" s="11">
        <v>0.0174703213959658</v>
      </c>
      <c r="E12729" s="8">
        <f t="shared" si="1"/>
        <v>0.1842694139</v>
      </c>
      <c r="F12729" s="8"/>
    </row>
    <row r="12730">
      <c r="A12730" s="10">
        <v>44877.333333333336</v>
      </c>
      <c r="B12730" s="11">
        <v>293.66</v>
      </c>
      <c r="C12730" s="11">
        <v>292.30792</v>
      </c>
      <c r="D12730" s="11">
        <v>0.00462553323905832</v>
      </c>
      <c r="E12730" s="8">
        <f t="shared" si="1"/>
        <v>0.1830844596</v>
      </c>
      <c r="F12730" s="8"/>
    </row>
    <row r="12731">
      <c r="A12731" s="10">
        <v>44877.375</v>
      </c>
      <c r="B12731" s="11">
        <v>287.31</v>
      </c>
      <c r="C12731" s="11">
        <v>289.19341</v>
      </c>
      <c r="D12731" s="11">
        <v>0.00651263111424278</v>
      </c>
      <c r="E12731" s="8">
        <f t="shared" si="1"/>
        <v>0.1794668951</v>
      </c>
      <c r="F12731" s="8"/>
    </row>
    <row r="12732">
      <c r="A12732" s="10">
        <v>44877.416666666664</v>
      </c>
      <c r="B12732" s="11">
        <v>294.1</v>
      </c>
      <c r="C12732" s="11">
        <v>289.11245</v>
      </c>
      <c r="D12732" s="11">
        <v>0.0172512460117161</v>
      </c>
      <c r="E12732" s="8">
        <f t="shared" si="1"/>
        <v>0.175131927</v>
      </c>
      <c r="F12732" s="8"/>
    </row>
    <row r="12733">
      <c r="A12733" s="10">
        <v>44877.458333333336</v>
      </c>
      <c r="B12733" s="11">
        <v>308.83</v>
      </c>
      <c r="C12733" s="11">
        <v>292.61335</v>
      </c>
      <c r="D12733" s="11">
        <v>0.0554200620033226</v>
      </c>
      <c r="E12733" s="8">
        <f t="shared" si="1"/>
        <v>0.168290397</v>
      </c>
      <c r="F12733" s="8"/>
    </row>
    <row r="12734">
      <c r="A12734" s="10">
        <v>44877.5</v>
      </c>
      <c r="B12734" s="11">
        <v>316.02</v>
      </c>
      <c r="C12734" s="11">
        <v>297.94492</v>
      </c>
      <c r="D12734" s="11">
        <v>0.060665843874767</v>
      </c>
      <c r="E12734" s="8">
        <f t="shared" si="1"/>
        <v>0.1579107593</v>
      </c>
      <c r="F12734" s="8"/>
    </row>
    <row r="12735">
      <c r="A12735" s="10">
        <v>44877.541666666664</v>
      </c>
      <c r="B12735" s="11">
        <v>330.65</v>
      </c>
      <c r="C12735" s="11">
        <v>302.88225</v>
      </c>
      <c r="D12735" s="11">
        <v>0.0916783667580387</v>
      </c>
      <c r="E12735" s="8">
        <f t="shared" si="1"/>
        <v>0.1495326762</v>
      </c>
      <c r="F12735" s="8"/>
    </row>
    <row r="12736">
      <c r="A12736" s="10">
        <v>44877.583333333336</v>
      </c>
      <c r="B12736" s="11">
        <v>334.17</v>
      </c>
      <c r="C12736" s="11">
        <v>305.23101</v>
      </c>
      <c r="D12736" s="11">
        <v>0.0948101243055218</v>
      </c>
      <c r="E12736" s="8">
        <f t="shared" si="1"/>
        <v>0.1430934669</v>
      </c>
      <c r="F12736" s="8"/>
    </row>
    <row r="12737">
      <c r="A12737" s="10">
        <v>44877.625</v>
      </c>
      <c r="B12737" s="11">
        <v>301.55</v>
      </c>
      <c r="C12737" s="11">
        <v>306.32452</v>
      </c>
      <c r="D12737" s="11">
        <v>0.0155864767208318</v>
      </c>
      <c r="E12737" s="8">
        <f t="shared" si="1"/>
        <v>0.1344552009</v>
      </c>
      <c r="F12737" s="8"/>
    </row>
    <row r="12738">
      <c r="A12738" s="10">
        <v>44877.666666666664</v>
      </c>
      <c r="B12738" s="11">
        <v>285.3</v>
      </c>
      <c r="C12738" s="11">
        <v>306.87497</v>
      </c>
      <c r="D12738" s="11">
        <v>0.0703054080950297</v>
      </c>
      <c r="E12738" s="8">
        <f t="shared" si="1"/>
        <v>0.1282335378</v>
      </c>
      <c r="F12738" s="8"/>
    </row>
    <row r="12739">
      <c r="A12739" s="10">
        <v>44877.708333333336</v>
      </c>
      <c r="B12739" s="11">
        <v>280.51</v>
      </c>
      <c r="C12739" s="11">
        <v>308.66286</v>
      </c>
      <c r="D12739" s="11">
        <v>0.0912090946089206</v>
      </c>
      <c r="E12739" s="8">
        <f t="shared" si="1"/>
        <v>0.1243529281</v>
      </c>
      <c r="F12739" s="8"/>
    </row>
    <row r="12740">
      <c r="A12740" s="10">
        <v>44877.75</v>
      </c>
      <c r="B12740" s="11">
        <v>275.27</v>
      </c>
      <c r="C12740" s="11">
        <v>310.65362</v>
      </c>
      <c r="D12740" s="11">
        <v>0.113900555866691</v>
      </c>
      <c r="E12740" s="8">
        <f t="shared" si="1"/>
        <v>0.1220792664</v>
      </c>
      <c r="F12740" s="8"/>
    </row>
    <row r="12741">
      <c r="A12741" s="10">
        <v>44877.791666666664</v>
      </c>
      <c r="B12741" s="11">
        <v>273.17</v>
      </c>
      <c r="C12741" s="11">
        <v>312.35925</v>
      </c>
      <c r="D12741" s="11">
        <v>0.125462108133503</v>
      </c>
      <c r="E12741" s="8">
        <f t="shared" si="1"/>
        <v>0.1200045926</v>
      </c>
      <c r="F12741" s="8"/>
    </row>
    <row r="12742">
      <c r="A12742" s="10">
        <v>44877.833333333336</v>
      </c>
      <c r="B12742" s="11">
        <v>265.74</v>
      </c>
      <c r="C12742" s="11">
        <v>313.72638</v>
      </c>
      <c r="D12742" s="11">
        <v>0.152956152428112</v>
      </c>
      <c r="E12742" s="8">
        <f t="shared" si="1"/>
        <v>0.1185108007</v>
      </c>
      <c r="F12742" s="8"/>
    </row>
    <row r="12743">
      <c r="A12743" s="10">
        <v>44877.875</v>
      </c>
      <c r="B12743" s="11">
        <v>255.41</v>
      </c>
      <c r="C12743" s="11">
        <v>316.01309</v>
      </c>
      <c r="D12743" s="11">
        <v>0.191773986324427</v>
      </c>
      <c r="E12743" s="8">
        <f t="shared" si="1"/>
        <v>0.1176082037</v>
      </c>
      <c r="F12743" s="8"/>
    </row>
    <row r="12744">
      <c r="A12744" s="10">
        <v>44877.916666666664</v>
      </c>
      <c r="B12744" s="11">
        <v>259.81</v>
      </c>
      <c r="C12744" s="11">
        <v>319.57805</v>
      </c>
      <c r="D12744" s="11">
        <v>0.187021761976456</v>
      </c>
      <c r="E12744" s="8">
        <f t="shared" si="1"/>
        <v>0.1157172113</v>
      </c>
      <c r="F12744" s="8"/>
    </row>
    <row r="12745">
      <c r="A12745" s="10">
        <v>44877.958333333336</v>
      </c>
      <c r="B12745" s="11">
        <v>305.05</v>
      </c>
      <c r="C12745" s="11">
        <v>324.10721</v>
      </c>
      <c r="D12745" s="11">
        <v>0.0587990930531906</v>
      </c>
      <c r="E12745" s="8">
        <f t="shared" si="1"/>
        <v>0.1076252529</v>
      </c>
      <c r="F12745" s="8"/>
    </row>
    <row r="12746">
      <c r="A12746" s="10">
        <v>44878.0</v>
      </c>
      <c r="B12746" s="11">
        <v>368.27</v>
      </c>
      <c r="C12746" s="11">
        <v>343.76918</v>
      </c>
      <c r="D12746" s="11">
        <v>0.0712711360570484</v>
      </c>
      <c r="E12746" s="8">
        <f t="shared" si="1"/>
        <v>0.1001862773</v>
      </c>
      <c r="F12746" s="8"/>
    </row>
    <row r="12747">
      <c r="A12747" s="10">
        <v>44878.041666666664</v>
      </c>
      <c r="B12747" s="11">
        <v>363.08</v>
      </c>
      <c r="C12747" s="11">
        <v>342.2964</v>
      </c>
      <c r="D12747" s="11">
        <v>0.0607181378477833</v>
      </c>
      <c r="E12747" s="8">
        <f t="shared" si="1"/>
        <v>0.0939870447</v>
      </c>
      <c r="F12747" s="8"/>
    </row>
    <row r="12748">
      <c r="A12748" s="10">
        <v>44878.083333333336</v>
      </c>
      <c r="B12748" s="11">
        <v>342.67</v>
      </c>
      <c r="C12748" s="11">
        <v>334.50828</v>
      </c>
      <c r="D12748" s="11">
        <v>0.0243991568758776</v>
      </c>
      <c r="E12748" s="8">
        <f t="shared" si="1"/>
        <v>0.08615609828</v>
      </c>
      <c r="F12748" s="8"/>
    </row>
    <row r="12749">
      <c r="A12749" s="10">
        <v>44878.125</v>
      </c>
      <c r="B12749" s="11">
        <v>326.39</v>
      </c>
      <c r="C12749" s="11">
        <v>321.37904</v>
      </c>
      <c r="D12749" s="11">
        <v>0.0155920560345192</v>
      </c>
      <c r="E12749" s="8">
        <f t="shared" si="1"/>
        <v>0.07845151236</v>
      </c>
      <c r="F12749" s="8"/>
    </row>
    <row r="12750">
      <c r="A12750" s="10">
        <v>44878.166666666664</v>
      </c>
      <c r="B12750" s="11">
        <v>315.01</v>
      </c>
      <c r="C12750" s="11">
        <v>306.08208</v>
      </c>
      <c r="D12750" s="11">
        <v>0.0291683851599543</v>
      </c>
      <c r="E12750" s="8">
        <f t="shared" si="1"/>
        <v>0.07268015528</v>
      </c>
      <c r="F12750" s="8"/>
    </row>
    <row r="12751">
      <c r="A12751" s="10">
        <v>44878.208333333336</v>
      </c>
      <c r="B12751" s="11">
        <v>299.74</v>
      </c>
      <c r="C12751" s="11">
        <v>291.73216</v>
      </c>
      <c r="D12751" s="11">
        <v>0.0274492877302248</v>
      </c>
      <c r="E12751" s="8">
        <f t="shared" si="1"/>
        <v>0.06892477349</v>
      </c>
      <c r="F12751" s="8"/>
    </row>
    <row r="12752">
      <c r="A12752" s="10">
        <v>44878.25</v>
      </c>
      <c r="B12752" s="11">
        <v>273.67</v>
      </c>
      <c r="C12752" s="11">
        <v>279.91281</v>
      </c>
      <c r="D12752" s="11">
        <v>0.0223026948998867</v>
      </c>
      <c r="E12752" s="8">
        <f t="shared" si="1"/>
        <v>0.06693123419</v>
      </c>
      <c r="F12752" s="8"/>
    </row>
    <row r="12753">
      <c r="A12753" s="10">
        <v>44878.291666666664</v>
      </c>
      <c r="B12753" s="11">
        <v>247.28</v>
      </c>
      <c r="C12753" s="11">
        <v>270.2308</v>
      </c>
      <c r="D12753" s="11">
        <v>0.0849303632302461</v>
      </c>
      <c r="E12753" s="8">
        <f t="shared" si="1"/>
        <v>0.06974206926</v>
      </c>
      <c r="F12753" s="8"/>
    </row>
    <row r="12754">
      <c r="A12754" s="10">
        <v>44878.333333333336</v>
      </c>
      <c r="B12754" s="11">
        <v>231.7</v>
      </c>
      <c r="C12754" s="11">
        <v>263.88592</v>
      </c>
      <c r="D12754" s="11">
        <v>0.121969069058326</v>
      </c>
      <c r="E12754" s="8">
        <f t="shared" si="1"/>
        <v>0.07463138326</v>
      </c>
      <c r="F12754" s="8"/>
    </row>
    <row r="12755">
      <c r="A12755" s="10">
        <v>44878.375</v>
      </c>
      <c r="B12755" s="11">
        <v>219.67</v>
      </c>
      <c r="C12755" s="11">
        <v>262.22664</v>
      </c>
      <c r="D12755" s="11">
        <v>0.162289537020342</v>
      </c>
      <c r="E12755" s="8">
        <f t="shared" si="1"/>
        <v>0.08112208767</v>
      </c>
      <c r="F12755" s="8"/>
    </row>
    <row r="12756">
      <c r="A12756" s="10">
        <v>44878.416666666664</v>
      </c>
      <c r="B12756" s="11">
        <v>215.28</v>
      </c>
      <c r="C12756" s="11">
        <v>264.99512</v>
      </c>
      <c r="D12756" s="11">
        <v>0.187607681228242</v>
      </c>
      <c r="E12756" s="8">
        <f t="shared" si="1"/>
        <v>0.08822027247</v>
      </c>
      <c r="F12756" s="8"/>
    </row>
    <row r="12757">
      <c r="A12757" s="10">
        <v>44878.458333333336</v>
      </c>
      <c r="B12757" s="11">
        <v>223.86</v>
      </c>
      <c r="C12757" s="11">
        <v>271.45074</v>
      </c>
      <c r="D12757" s="11">
        <v>0.175319986233966</v>
      </c>
      <c r="E12757" s="8">
        <f t="shared" si="1"/>
        <v>0.09321610265</v>
      </c>
      <c r="F12757" s="8"/>
    </row>
    <row r="12758">
      <c r="A12758" s="10">
        <v>44878.5</v>
      </c>
      <c r="B12758" s="11">
        <v>234.09</v>
      </c>
      <c r="C12758" s="11">
        <v>278.46618</v>
      </c>
      <c r="D12758" s="11">
        <v>0.159359316093609</v>
      </c>
      <c r="E12758" s="8">
        <f t="shared" si="1"/>
        <v>0.09732833066</v>
      </c>
      <c r="F12758" s="8"/>
    </row>
    <row r="12759">
      <c r="A12759" s="10">
        <v>44878.541666666664</v>
      </c>
      <c r="B12759" s="11">
        <v>238.99</v>
      </c>
      <c r="C12759" s="11">
        <v>283.31696</v>
      </c>
      <c r="D12759" s="11">
        <v>0.156457135499406</v>
      </c>
      <c r="E12759" s="8">
        <f t="shared" si="1"/>
        <v>0.100027446</v>
      </c>
      <c r="F12759" s="8"/>
    </row>
    <row r="12760">
      <c r="A12760" s="10">
        <v>44878.583333333336</v>
      </c>
      <c r="B12760" s="11">
        <v>233.44</v>
      </c>
      <c r="C12760" s="11">
        <v>284.56919</v>
      </c>
      <c r="D12760" s="11">
        <v>0.179672261779288</v>
      </c>
      <c r="E12760" s="8">
        <f t="shared" si="1"/>
        <v>0.1035633684</v>
      </c>
      <c r="F12760" s="8"/>
    </row>
    <row r="12761">
      <c r="A12761" s="10">
        <v>44878.625</v>
      </c>
      <c r="B12761" s="11">
        <v>210.02</v>
      </c>
      <c r="C12761" s="11">
        <v>284.58962</v>
      </c>
      <c r="D12761" s="11">
        <v>0.262025087211543</v>
      </c>
      <c r="E12761" s="8">
        <f t="shared" si="1"/>
        <v>0.1138316439</v>
      </c>
      <c r="F12761" s="8"/>
    </row>
    <row r="12762">
      <c r="A12762" s="10">
        <v>44878.666666666664</v>
      </c>
      <c r="B12762" s="11">
        <v>204.65</v>
      </c>
      <c r="C12762" s="11">
        <v>283.5475</v>
      </c>
      <c r="D12762" s="11">
        <v>0.278251439353194</v>
      </c>
      <c r="E12762" s="8">
        <f t="shared" si="1"/>
        <v>0.1224960618</v>
      </c>
      <c r="F12762" s="8"/>
    </row>
    <row r="12763">
      <c r="A12763" s="10">
        <v>44878.708333333336</v>
      </c>
      <c r="B12763" s="11">
        <v>192.69</v>
      </c>
      <c r="C12763" s="11">
        <v>283.04789</v>
      </c>
      <c r="D12763" s="11">
        <v>0.319231809147208</v>
      </c>
      <c r="E12763" s="8">
        <f t="shared" si="1"/>
        <v>0.1319970083</v>
      </c>
      <c r="F12763" s="8"/>
    </row>
    <row r="12764">
      <c r="A12764" s="10">
        <v>44878.75</v>
      </c>
      <c r="B12764" s="11">
        <v>184.52</v>
      </c>
      <c r="C12764" s="11">
        <v>282.74402</v>
      </c>
      <c r="D12764" s="11">
        <v>0.347395570028324</v>
      </c>
      <c r="E12764" s="8">
        <f t="shared" si="1"/>
        <v>0.1417259672</v>
      </c>
      <c r="F12764" s="8"/>
    </row>
    <row r="12765">
      <c r="A12765" s="10">
        <v>44878.791666666664</v>
      </c>
      <c r="B12765" s="11">
        <v>179.32</v>
      </c>
      <c r="C12765" s="11">
        <v>281.80867</v>
      </c>
      <c r="D12765" s="11">
        <v>0.363681749039161</v>
      </c>
      <c r="E12765" s="8">
        <f t="shared" si="1"/>
        <v>0.1516517856</v>
      </c>
      <c r="F12765" s="8"/>
    </row>
    <row r="12766">
      <c r="A12766" s="10">
        <v>44878.833333333336</v>
      </c>
      <c r="B12766" s="11">
        <v>174.89</v>
      </c>
      <c r="C12766" s="11">
        <v>280.87936</v>
      </c>
      <c r="D12766" s="11">
        <v>0.377348339158847</v>
      </c>
      <c r="E12766" s="8">
        <f t="shared" si="1"/>
        <v>0.16100146</v>
      </c>
      <c r="F12766" s="8"/>
    </row>
    <row r="12767">
      <c r="A12767" s="10">
        <v>44878.875</v>
      </c>
      <c r="B12767" s="11">
        <v>172.88</v>
      </c>
      <c r="C12767" s="11">
        <v>281.96456</v>
      </c>
      <c r="D12767" s="11">
        <v>0.386873300672964</v>
      </c>
      <c r="E12767" s="8">
        <f t="shared" si="1"/>
        <v>0.1691305981</v>
      </c>
      <c r="F12767" s="8"/>
    </row>
    <row r="12768">
      <c r="A12768" s="10">
        <v>44878.916666666664</v>
      </c>
      <c r="B12768" s="11">
        <v>177.97</v>
      </c>
      <c r="C12768" s="11">
        <v>285.77467</v>
      </c>
      <c r="D12768" s="11">
        <v>0.377236617926984</v>
      </c>
      <c r="E12768" s="8">
        <f t="shared" si="1"/>
        <v>0.1770562171</v>
      </c>
      <c r="F12768" s="8"/>
    </row>
    <row r="12769">
      <c r="A12769" s="10">
        <v>44878.958333333336</v>
      </c>
      <c r="B12769" s="11">
        <v>203.71</v>
      </c>
      <c r="C12769" s="11">
        <v>292.07195</v>
      </c>
      <c r="D12769" s="11">
        <v>0.302534871972471</v>
      </c>
      <c r="E12769" s="8">
        <f t="shared" si="1"/>
        <v>0.1872118746</v>
      </c>
      <c r="F12769" s="8"/>
    </row>
    <row r="12770">
      <c r="A12770" s="10">
        <v>44876.0</v>
      </c>
      <c r="B12770" s="11">
        <v>361.21</v>
      </c>
      <c r="C12770" s="11">
        <v>339.13641</v>
      </c>
      <c r="D12770" s="11">
        <v>0.0650876442314169</v>
      </c>
      <c r="E12770" s="8">
        <f t="shared" si="1"/>
        <v>0.1869542291</v>
      </c>
      <c r="F12770" s="8"/>
    </row>
    <row r="12771">
      <c r="A12771" s="10">
        <v>44876.041666666664</v>
      </c>
      <c r="B12771" s="11">
        <v>348.45</v>
      </c>
      <c r="C12771" s="11">
        <v>342.17155</v>
      </c>
      <c r="D12771" s="11">
        <v>0.0183488370088043</v>
      </c>
      <c r="E12771" s="8">
        <f t="shared" si="1"/>
        <v>0.1851888415</v>
      </c>
      <c r="F12771" s="8"/>
    </row>
    <row r="12772">
      <c r="A12772" s="10">
        <v>44876.083333333336</v>
      </c>
      <c r="B12772" s="11">
        <v>338.59</v>
      </c>
      <c r="C12772" s="11">
        <v>341.86302</v>
      </c>
      <c r="D12772" s="11">
        <v>0.00957406858454603</v>
      </c>
      <c r="E12772" s="8">
        <f t="shared" si="1"/>
        <v>0.1845711295</v>
      </c>
      <c r="F12772" s="8"/>
    </row>
    <row r="12773">
      <c r="A12773" s="10">
        <v>44876.125</v>
      </c>
      <c r="B12773" s="11">
        <v>329.88</v>
      </c>
      <c r="C12773" s="11">
        <v>337.11461</v>
      </c>
      <c r="D12773" s="11">
        <v>0.0214603870179344</v>
      </c>
      <c r="E12773" s="8">
        <f t="shared" si="1"/>
        <v>0.1848156433</v>
      </c>
      <c r="F12773" s="8"/>
    </row>
    <row r="12774">
      <c r="A12774" s="10">
        <v>44876.166666666664</v>
      </c>
      <c r="B12774" s="11">
        <v>307.36</v>
      </c>
      <c r="C12774" s="11">
        <v>328.96637</v>
      </c>
      <c r="D12774" s="11">
        <v>0.0656795708327266</v>
      </c>
      <c r="E12774" s="8">
        <f t="shared" si="1"/>
        <v>0.1863369427</v>
      </c>
      <c r="F12774" s="8"/>
    </row>
    <row r="12775">
      <c r="A12775" s="10">
        <v>44876.208333333336</v>
      </c>
      <c r="B12775" s="11">
        <v>285.92</v>
      </c>
      <c r="C12775" s="11">
        <v>318.63429</v>
      </c>
      <c r="D12775" s="11">
        <v>0.102670337206959</v>
      </c>
      <c r="E12775" s="8">
        <f t="shared" si="1"/>
        <v>0.1894711531</v>
      </c>
      <c r="F12775" s="8"/>
    </row>
    <row r="12776">
      <c r="A12776" s="10">
        <v>44876.25</v>
      </c>
      <c r="B12776" s="11">
        <v>285.7</v>
      </c>
      <c r="C12776" s="11">
        <v>307.28546</v>
      </c>
      <c r="D12776" s="11">
        <v>0.070245627632365</v>
      </c>
      <c r="E12776" s="8">
        <f t="shared" si="1"/>
        <v>0.1914687753</v>
      </c>
      <c r="F12776" s="8"/>
    </row>
    <row r="12777">
      <c r="A12777" s="10">
        <v>44876.291666666664</v>
      </c>
      <c r="B12777" s="11">
        <v>272.5</v>
      </c>
      <c r="C12777" s="11">
        <v>295.68869</v>
      </c>
      <c r="D12777" s="11">
        <v>0.0784226478192318</v>
      </c>
      <c r="E12777" s="8">
        <f t="shared" si="1"/>
        <v>0.1911976205</v>
      </c>
      <c r="F12777" s="8"/>
    </row>
    <row r="12778">
      <c r="A12778" s="10">
        <v>44876.333333333336</v>
      </c>
      <c r="B12778" s="11">
        <v>262.87</v>
      </c>
      <c r="C12778" s="11">
        <v>285.62752</v>
      </c>
      <c r="D12778" s="11">
        <v>0.0796755158606565</v>
      </c>
      <c r="E12778" s="8">
        <f t="shared" si="1"/>
        <v>0.1894353891</v>
      </c>
      <c r="F12778" s="8"/>
    </row>
    <row r="12779">
      <c r="A12779" s="10">
        <v>44876.375</v>
      </c>
      <c r="B12779" s="11">
        <v>239.98</v>
      </c>
      <c r="C12779" s="11">
        <v>278.75747</v>
      </c>
      <c r="D12779" s="11">
        <v>0.139108272147828</v>
      </c>
      <c r="E12779" s="8">
        <f t="shared" si="1"/>
        <v>0.1884695031</v>
      </c>
      <c r="F12779" s="8"/>
    </row>
    <row r="12780">
      <c r="A12780" s="10">
        <v>44876.416666666664</v>
      </c>
      <c r="B12780" s="11">
        <v>230.08</v>
      </c>
      <c r="C12780" s="11">
        <v>275.286</v>
      </c>
      <c r="D12780" s="11">
        <v>0.164214671287315</v>
      </c>
      <c r="E12780" s="8">
        <f t="shared" si="1"/>
        <v>0.1874947943</v>
      </c>
      <c r="F12780" s="8"/>
    </row>
    <row r="12781">
      <c r="A12781" s="10">
        <v>44876.458333333336</v>
      </c>
      <c r="B12781" s="11">
        <v>206.42</v>
      </c>
      <c r="C12781" s="11">
        <v>275.98094</v>
      </c>
      <c r="D12781" s="11">
        <v>0.252049797351947</v>
      </c>
      <c r="E12781" s="8">
        <f t="shared" si="1"/>
        <v>0.1906918698</v>
      </c>
      <c r="F12781" s="8"/>
    </row>
    <row r="12782">
      <c r="A12782" s="10">
        <v>44876.5</v>
      </c>
      <c r="B12782" s="11">
        <v>186.9</v>
      </c>
      <c r="C12782" s="11">
        <v>279.29742</v>
      </c>
      <c r="D12782" s="11">
        <v>0.330820886207971</v>
      </c>
      <c r="E12782" s="8">
        <f t="shared" si="1"/>
        <v>0.1978361019</v>
      </c>
      <c r="F12782" s="8"/>
    </row>
    <row r="12783">
      <c r="A12783" s="10">
        <v>44876.541666666664</v>
      </c>
      <c r="B12783" s="11">
        <v>196.19</v>
      </c>
      <c r="C12783" s="11">
        <v>283.90621</v>
      </c>
      <c r="D12783" s="11">
        <v>0.30896192795501</v>
      </c>
      <c r="E12783" s="8">
        <f t="shared" si="1"/>
        <v>0.2041904682</v>
      </c>
      <c r="F12783" s="8"/>
    </row>
    <row r="12784">
      <c r="A12784" s="10">
        <v>44876.583333333336</v>
      </c>
      <c r="B12784" s="11">
        <v>211.54</v>
      </c>
      <c r="C12784" s="11">
        <v>288.05149</v>
      </c>
      <c r="D12784" s="11">
        <v>0.265617407498916</v>
      </c>
      <c r="E12784" s="8">
        <f t="shared" si="1"/>
        <v>0.207771516</v>
      </c>
      <c r="F12784" s="8"/>
    </row>
    <row r="12785">
      <c r="A12785" s="10">
        <v>44876.625</v>
      </c>
      <c r="B12785" s="11">
        <v>222.1</v>
      </c>
      <c r="C12785" s="11">
        <v>292.70504</v>
      </c>
      <c r="D12785" s="11">
        <v>0.241215662019348</v>
      </c>
      <c r="E12785" s="8">
        <f t="shared" si="1"/>
        <v>0.2069044566</v>
      </c>
      <c r="F12785" s="8"/>
    </row>
    <row r="12786">
      <c r="A12786" s="10">
        <v>44876.666666666664</v>
      </c>
      <c r="B12786" s="11">
        <v>225.87</v>
      </c>
      <c r="C12786" s="11">
        <v>296.62446</v>
      </c>
      <c r="D12786" s="11">
        <v>0.238532115658971</v>
      </c>
      <c r="E12786" s="8">
        <f t="shared" si="1"/>
        <v>0.2052494848</v>
      </c>
      <c r="F12786" s="8"/>
    </row>
    <row r="12787">
      <c r="A12787" s="10">
        <v>44876.708333333336</v>
      </c>
      <c r="B12787" s="11">
        <v>239.71</v>
      </c>
      <c r="C12787" s="11">
        <v>300.14288</v>
      </c>
      <c r="D12787" s="11">
        <v>0.201347038450487</v>
      </c>
      <c r="E12787" s="8">
        <f t="shared" si="1"/>
        <v>0.2003376193</v>
      </c>
      <c r="F12787" s="8"/>
    </row>
    <row r="12788">
      <c r="A12788" s="10">
        <v>44876.75</v>
      </c>
      <c r="B12788" s="11">
        <v>247.93</v>
      </c>
      <c r="C12788" s="11">
        <v>303.19657</v>
      </c>
      <c r="D12788" s="11">
        <v>0.182279667609696</v>
      </c>
      <c r="E12788" s="8">
        <f t="shared" si="1"/>
        <v>0.19345779</v>
      </c>
      <c r="F12788" s="8"/>
    </row>
    <row r="12789">
      <c r="A12789" s="10">
        <v>44876.791666666664</v>
      </c>
      <c r="B12789" s="11">
        <v>249.29</v>
      </c>
      <c r="C12789" s="11">
        <v>306.91542</v>
      </c>
      <c r="D12789" s="11">
        <v>0.187756679022513</v>
      </c>
      <c r="E12789" s="8">
        <f t="shared" si="1"/>
        <v>0.1861275788</v>
      </c>
      <c r="F12789" s="8"/>
    </row>
    <row r="12790">
      <c r="A12790" s="10">
        <v>44876.833333333336</v>
      </c>
      <c r="B12790" s="11">
        <v>248.56</v>
      </c>
      <c r="C12790" s="11">
        <v>311.77361</v>
      </c>
      <c r="D12790" s="11">
        <v>0.202754845094169</v>
      </c>
      <c r="E12790" s="8">
        <f t="shared" si="1"/>
        <v>0.1788528499</v>
      </c>
      <c r="F12790" s="8"/>
    </row>
    <row r="12791">
      <c r="A12791" s="10">
        <v>44876.875</v>
      </c>
      <c r="B12791" s="11">
        <v>245.16</v>
      </c>
      <c r="C12791" s="11">
        <v>318.01804</v>
      </c>
      <c r="D12791" s="11">
        <v>0.229100336572101</v>
      </c>
      <c r="E12791" s="8">
        <f t="shared" si="1"/>
        <v>0.1722789764</v>
      </c>
      <c r="F12791" s="8"/>
    </row>
    <row r="12792">
      <c r="A12792" s="10">
        <v>44876.916666666664</v>
      </c>
      <c r="B12792" s="11">
        <v>244.45</v>
      </c>
      <c r="C12792" s="11">
        <v>324.57358</v>
      </c>
      <c r="D12792" s="11">
        <v>0.246857985175503</v>
      </c>
      <c r="E12792" s="8">
        <f t="shared" si="1"/>
        <v>0.1668465333</v>
      </c>
      <c r="F12792" s="8"/>
    </row>
    <row r="12793">
      <c r="A12793" s="10">
        <v>44876.958333333336</v>
      </c>
      <c r="B12793" s="11">
        <v>243.46</v>
      </c>
      <c r="C12793" s="11">
        <v>330.57002</v>
      </c>
      <c r="D12793" s="11">
        <v>0.263514580057804</v>
      </c>
      <c r="E12793" s="8">
        <f t="shared" si="1"/>
        <v>0.1652206878</v>
      </c>
      <c r="F12793" s="8"/>
    </row>
    <row r="12794">
      <c r="A12794" s="10">
        <v>44877.0</v>
      </c>
      <c r="B12794" s="11">
        <v>263.18</v>
      </c>
      <c r="C12794" s="11">
        <v>355.27065</v>
      </c>
      <c r="D12794" s="11">
        <v>0.259212659418952</v>
      </c>
      <c r="E12794" s="8">
        <f t="shared" si="1"/>
        <v>0.1733092301</v>
      </c>
      <c r="F12794" s="8"/>
    </row>
    <row r="12795">
      <c r="A12795" s="10">
        <v>44877.041666666664</v>
      </c>
      <c r="B12795" s="11">
        <v>278.92</v>
      </c>
      <c r="C12795" s="11">
        <v>357.97098</v>
      </c>
      <c r="D12795" s="11">
        <v>0.220830694152917</v>
      </c>
      <c r="E12795" s="8">
        <f t="shared" si="1"/>
        <v>0.1817459742</v>
      </c>
      <c r="F12795" s="8"/>
    </row>
    <row r="12796">
      <c r="A12796" s="10">
        <v>44877.083333333336</v>
      </c>
      <c r="B12796" s="11">
        <v>275.37</v>
      </c>
      <c r="C12796" s="11">
        <v>356.04047</v>
      </c>
      <c r="D12796" s="11">
        <v>0.226576686633404</v>
      </c>
      <c r="E12796" s="8">
        <f t="shared" si="1"/>
        <v>0.1907877499</v>
      </c>
      <c r="F12796" s="8"/>
    </row>
    <row r="12797">
      <c r="A12797" s="10">
        <v>44877.125</v>
      </c>
      <c r="B12797" s="11">
        <v>271.88</v>
      </c>
      <c r="C12797" s="11">
        <v>348.01688</v>
      </c>
      <c r="D12797" s="11">
        <v>0.218773526157696</v>
      </c>
      <c r="E12797" s="8">
        <f t="shared" si="1"/>
        <v>0.1990091307</v>
      </c>
      <c r="F12797" s="8"/>
    </row>
    <row r="12798">
      <c r="A12798" s="10">
        <v>44877.166666666664</v>
      </c>
      <c r="B12798" s="11">
        <v>273.08</v>
      </c>
      <c r="C12798" s="11">
        <v>336.92092</v>
      </c>
      <c r="D12798" s="11">
        <v>0.189483395688222</v>
      </c>
      <c r="E12798" s="8">
        <f t="shared" si="1"/>
        <v>0.2041676234</v>
      </c>
      <c r="F12798" s="8"/>
    </row>
    <row r="12799">
      <c r="A12799" s="10">
        <v>44877.208333333336</v>
      </c>
      <c r="B12799" s="11">
        <v>279.63</v>
      </c>
      <c r="C12799" s="11">
        <v>325.53413</v>
      </c>
      <c r="D12799" s="11">
        <v>0.141011727403206</v>
      </c>
      <c r="E12799" s="8">
        <f t="shared" si="1"/>
        <v>0.2057651814</v>
      </c>
      <c r="F12799" s="8"/>
    </row>
    <row r="12800">
      <c r="A12800" s="10">
        <v>44877.25</v>
      </c>
      <c r="B12800" s="11">
        <v>285.91</v>
      </c>
      <c r="C12800" s="11">
        <v>315.33382</v>
      </c>
      <c r="D12800" s="11">
        <v>0.0933100674072954</v>
      </c>
      <c r="E12800" s="8">
        <f t="shared" si="1"/>
        <v>0.2067261997</v>
      </c>
      <c r="F12800" s="8"/>
    </row>
    <row r="12801">
      <c r="A12801" s="10">
        <v>44877.291666666664</v>
      </c>
      <c r="B12801" s="11">
        <v>293.6</v>
      </c>
      <c r="C12801" s="11">
        <v>306.05211</v>
      </c>
      <c r="D12801" s="11">
        <v>0.0406862413070767</v>
      </c>
      <c r="E12801" s="8">
        <f t="shared" si="1"/>
        <v>0.2051538494</v>
      </c>
      <c r="F12801" s="8"/>
    </row>
    <row r="12802">
      <c r="A12802" s="10">
        <v>44877.333333333336</v>
      </c>
      <c r="B12802" s="11">
        <v>293.66</v>
      </c>
      <c r="C12802" s="11">
        <v>298.89111</v>
      </c>
      <c r="D12802" s="11">
        <v>0.0175017249593003</v>
      </c>
      <c r="E12802" s="8">
        <f t="shared" si="1"/>
        <v>0.2025632748</v>
      </c>
      <c r="F12802" s="8"/>
    </row>
    <row r="12803">
      <c r="A12803" s="10">
        <v>44877.375</v>
      </c>
      <c r="B12803" s="11">
        <v>287.31</v>
      </c>
      <c r="C12803" s="11">
        <v>294.94168</v>
      </c>
      <c r="D12803" s="11">
        <v>0.0258752170937658</v>
      </c>
      <c r="E12803" s="8">
        <f t="shared" si="1"/>
        <v>0.1978452308</v>
      </c>
      <c r="F12803" s="8"/>
    </row>
    <row r="12804">
      <c r="A12804" s="10">
        <v>44877.416666666664</v>
      </c>
      <c r="B12804" s="11">
        <v>294.1</v>
      </c>
      <c r="C12804" s="11">
        <v>294.21111</v>
      </c>
      <c r="D12804" s="11">
        <v>3.77653991380531E-4</v>
      </c>
      <c r="E12804" s="8">
        <f t="shared" si="1"/>
        <v>0.1910186885</v>
      </c>
      <c r="F12804" s="8"/>
    </row>
    <row r="12805">
      <c r="A12805" s="10">
        <v>44877.458333333336</v>
      </c>
      <c r="B12805" s="11">
        <v>308.83</v>
      </c>
      <c r="C12805" s="11">
        <v>297.52663</v>
      </c>
      <c r="D12805" s="11">
        <v>0.0379911203242545</v>
      </c>
      <c r="E12805" s="8">
        <f t="shared" si="1"/>
        <v>0.1820995769</v>
      </c>
      <c r="F12805" s="8"/>
    </row>
    <row r="12806">
      <c r="A12806" s="10">
        <v>44877.5</v>
      </c>
      <c r="B12806" s="11">
        <v>316.02</v>
      </c>
      <c r="C12806" s="11">
        <v>303.0262</v>
      </c>
      <c r="D12806" s="11">
        <v>0.0428801205968327</v>
      </c>
      <c r="E12806" s="8">
        <f t="shared" si="1"/>
        <v>0.170102045</v>
      </c>
      <c r="F12806" s="8"/>
    </row>
    <row r="12807">
      <c r="A12807" s="10">
        <v>44877.541666666664</v>
      </c>
      <c r="B12807" s="11">
        <v>330.65</v>
      </c>
      <c r="C12807" s="11">
        <v>307.87791</v>
      </c>
      <c r="D12807" s="11">
        <v>0.0739646764524288</v>
      </c>
      <c r="E12807" s="8">
        <f t="shared" si="1"/>
        <v>0.1603104929</v>
      </c>
      <c r="F12807" s="8"/>
    </row>
    <row r="12808">
      <c r="A12808" s="10">
        <v>44877.583333333336</v>
      </c>
      <c r="B12808" s="11">
        <v>334.17</v>
      </c>
      <c r="C12808" s="11">
        <v>309.67503</v>
      </c>
      <c r="D12808" s="11">
        <v>0.0790989509228432</v>
      </c>
      <c r="E12808" s="8">
        <f t="shared" si="1"/>
        <v>0.1525388905</v>
      </c>
      <c r="F12808" s="8"/>
    </row>
    <row r="12809">
      <c r="A12809" s="10">
        <v>44877.625</v>
      </c>
      <c r="B12809" s="11">
        <v>301.55</v>
      </c>
      <c r="C12809" s="11">
        <v>310.34624</v>
      </c>
      <c r="D12809" s="11">
        <v>0.0283433110064423</v>
      </c>
      <c r="E12809" s="8">
        <f t="shared" si="1"/>
        <v>0.1436692092</v>
      </c>
      <c r="F12809" s="8"/>
    </row>
    <row r="12810">
      <c r="A12810" s="10">
        <v>44877.666666666664</v>
      </c>
      <c r="B12810" s="11">
        <v>285.3</v>
      </c>
      <c r="C12810" s="11">
        <v>310.84518</v>
      </c>
      <c r="D12810" s="11">
        <v>0.0821797526344143</v>
      </c>
      <c r="E12810" s="8">
        <f t="shared" si="1"/>
        <v>0.1371545274</v>
      </c>
      <c r="F12810" s="8"/>
    </row>
    <row r="12811">
      <c r="A12811" s="10">
        <v>44877.708333333336</v>
      </c>
      <c r="B12811" s="11">
        <v>280.51</v>
      </c>
      <c r="C12811" s="11">
        <v>312.60344</v>
      </c>
      <c r="D12811" s="11">
        <v>0.102665025055386</v>
      </c>
      <c r="E12811" s="8">
        <f t="shared" si="1"/>
        <v>0.1330427769</v>
      </c>
      <c r="F12811" s="8"/>
    </row>
    <row r="12812">
      <c r="A12812" s="10">
        <v>44877.75</v>
      </c>
      <c r="B12812" s="11">
        <v>275.27</v>
      </c>
      <c r="C12812" s="11">
        <v>314.68232</v>
      </c>
      <c r="D12812" s="11">
        <v>0.125244786551719</v>
      </c>
      <c r="E12812" s="8">
        <f t="shared" si="1"/>
        <v>0.1306663235</v>
      </c>
      <c r="F12812" s="8"/>
    </row>
    <row r="12813">
      <c r="A12813" s="10">
        <v>44877.791666666664</v>
      </c>
      <c r="B12813" s="11">
        <v>273.17</v>
      </c>
      <c r="C12813" s="11">
        <v>316.87746</v>
      </c>
      <c r="D12813" s="11">
        <v>0.137931741815905</v>
      </c>
      <c r="E12813" s="8">
        <f t="shared" si="1"/>
        <v>0.1285902844</v>
      </c>
      <c r="F12813" s="8"/>
    </row>
    <row r="12814">
      <c r="A12814" s="10">
        <v>44877.833333333336</v>
      </c>
      <c r="B12814" s="11">
        <v>265.74</v>
      </c>
      <c r="C12814" s="11">
        <v>319.28435</v>
      </c>
      <c r="D12814" s="11">
        <v>0.167701141631276</v>
      </c>
      <c r="E12814" s="8">
        <f t="shared" si="1"/>
        <v>0.1271297135</v>
      </c>
      <c r="F12814" s="8"/>
    </row>
    <row r="12815">
      <c r="A12815" s="10">
        <v>44877.875</v>
      </c>
      <c r="B12815" s="11">
        <v>255.41</v>
      </c>
      <c r="C12815" s="11">
        <v>322.93273</v>
      </c>
      <c r="D12815" s="11">
        <v>0.209092246549304</v>
      </c>
      <c r="E12815" s="8">
        <f t="shared" si="1"/>
        <v>0.126296043</v>
      </c>
      <c r="F12815" s="8"/>
    </row>
    <row r="12816">
      <c r="A12816" s="10">
        <v>44877.916666666664</v>
      </c>
      <c r="B12816" s="11">
        <v>259.81</v>
      </c>
      <c r="C12816" s="11">
        <v>327.58883</v>
      </c>
      <c r="D12816" s="11">
        <v>0.206902140100442</v>
      </c>
      <c r="E12816" s="8">
        <f t="shared" si="1"/>
        <v>0.1246312162</v>
      </c>
      <c r="F12816" s="8"/>
    </row>
    <row r="12817">
      <c r="A12817" s="10">
        <v>44877.958333333336</v>
      </c>
      <c r="B12817" s="11">
        <v>305.05</v>
      </c>
      <c r="C12817" s="11">
        <v>332.42897</v>
      </c>
      <c r="D12817" s="11">
        <v>0.0823603610720208</v>
      </c>
      <c r="E12817" s="8">
        <f t="shared" si="1"/>
        <v>0.1170831237</v>
      </c>
      <c r="F12817" s="8"/>
    </row>
    <row r="12818">
      <c r="A12818" s="10">
        <v>44878.0</v>
      </c>
      <c r="B12818" s="11">
        <v>368.27</v>
      </c>
      <c r="C12818" s="11">
        <v>353.14753</v>
      </c>
      <c r="D12818" s="11">
        <v>0.0428219616883628</v>
      </c>
      <c r="E12818" s="8">
        <f t="shared" si="1"/>
        <v>0.1080668446</v>
      </c>
      <c r="F12818" s="8"/>
    </row>
    <row r="12819">
      <c r="A12819" s="10">
        <v>44878.041666666664</v>
      </c>
      <c r="B12819" s="11">
        <v>363.08</v>
      </c>
      <c r="C12819" s="11">
        <v>351.4972</v>
      </c>
      <c r="D12819" s="11">
        <v>0.0329527518284639</v>
      </c>
      <c r="E12819" s="8">
        <f t="shared" si="1"/>
        <v>0.100238597</v>
      </c>
      <c r="F12819" s="8"/>
    </row>
    <row r="12820">
      <c r="A12820" s="10">
        <v>44878.083333333336</v>
      </c>
      <c r="B12820" s="11">
        <v>342.67</v>
      </c>
      <c r="C12820" s="11">
        <v>345.54942</v>
      </c>
      <c r="D12820" s="11">
        <v>0.00833287464351693</v>
      </c>
      <c r="E12820" s="8">
        <f t="shared" si="1"/>
        <v>0.09114510487</v>
      </c>
      <c r="F12820" s="8"/>
    </row>
    <row r="12821">
      <c r="A12821" s="10">
        <v>44878.125</v>
      </c>
      <c r="B12821" s="11">
        <v>326.39</v>
      </c>
      <c r="C12821" s="11">
        <v>336.43829</v>
      </c>
      <c r="D12821" s="11">
        <v>0.0298666658899021</v>
      </c>
      <c r="E12821" s="8">
        <f t="shared" si="1"/>
        <v>0.08327398569</v>
      </c>
      <c r="F12821" s="8"/>
    </row>
    <row r="12822">
      <c r="A12822" s="10">
        <v>44878.166666666664</v>
      </c>
      <c r="B12822" s="11">
        <v>315.01</v>
      </c>
      <c r="C12822" s="11">
        <v>325.48584</v>
      </c>
      <c r="D12822" s="11">
        <v>0.0321852403778917</v>
      </c>
      <c r="E12822" s="8">
        <f t="shared" si="1"/>
        <v>0.07671989589</v>
      </c>
      <c r="F12822" s="8"/>
    </row>
    <row r="12823">
      <c r="A12823" s="10">
        <v>44878.208333333336</v>
      </c>
      <c r="B12823" s="11">
        <v>299.74</v>
      </c>
      <c r="C12823" s="11">
        <v>314.87745</v>
      </c>
      <c r="D12823" s="11">
        <v>0.0480740999395161</v>
      </c>
      <c r="E12823" s="8">
        <f t="shared" si="1"/>
        <v>0.07284749474</v>
      </c>
      <c r="F12823" s="8"/>
    </row>
    <row r="12824">
      <c r="A12824" s="10">
        <v>44878.25</v>
      </c>
      <c r="B12824" s="11">
        <v>273.67</v>
      </c>
      <c r="C12824" s="11">
        <v>305.46178</v>
      </c>
      <c r="D12824" s="11">
        <v>0.104077767110503</v>
      </c>
      <c r="E12824" s="8">
        <f t="shared" si="1"/>
        <v>0.0732961489</v>
      </c>
      <c r="F12824" s="8"/>
    </row>
    <row r="12825">
      <c r="A12825" s="10">
        <v>44878.291666666664</v>
      </c>
      <c r="B12825" s="11">
        <v>247.28</v>
      </c>
      <c r="C12825" s="11">
        <v>296.53179</v>
      </c>
      <c r="D12825" s="11">
        <v>0.166092782160051</v>
      </c>
      <c r="E12825" s="8">
        <f t="shared" si="1"/>
        <v>0.07852142143</v>
      </c>
      <c r="F12825" s="8"/>
    </row>
    <row r="12826">
      <c r="A12826" s="10">
        <v>44878.333333333336</v>
      </c>
      <c r="B12826" s="11">
        <v>231.7</v>
      </c>
      <c r="C12826" s="11">
        <v>289.95935</v>
      </c>
      <c r="D12826" s="11">
        <v>0.200922474133012</v>
      </c>
      <c r="E12826" s="8">
        <f t="shared" si="1"/>
        <v>0.08616395265</v>
      </c>
      <c r="F12826" s="8"/>
    </row>
    <row r="12827">
      <c r="A12827" s="10">
        <v>44878.375</v>
      </c>
      <c r="B12827" s="11">
        <v>219.67</v>
      </c>
      <c r="C12827" s="11">
        <v>287.29485</v>
      </c>
      <c r="D12827" s="11">
        <v>0.235384831994029</v>
      </c>
      <c r="E12827" s="8">
        <f t="shared" si="1"/>
        <v>0.09489351994</v>
      </c>
      <c r="F12827" s="8"/>
    </row>
    <row r="12828">
      <c r="A12828" s="10">
        <v>44878.416666666664</v>
      </c>
      <c r="B12828" s="11">
        <v>215.28</v>
      </c>
      <c r="C12828" s="11">
        <v>287.97018</v>
      </c>
      <c r="D12828" s="11">
        <v>0.252422594589481</v>
      </c>
      <c r="E12828" s="8">
        <f t="shared" si="1"/>
        <v>0.1053953925</v>
      </c>
      <c r="F12828" s="8"/>
    </row>
    <row r="12829">
      <c r="A12829" s="10">
        <v>44878.458333333336</v>
      </c>
      <c r="B12829" s="11">
        <v>223.86</v>
      </c>
      <c r="C12829" s="11">
        <v>291.29144</v>
      </c>
      <c r="D12829" s="11">
        <v>0.231491320170616</v>
      </c>
      <c r="E12829" s="8">
        <f t="shared" si="1"/>
        <v>0.1134579008</v>
      </c>
      <c r="F12829" s="8"/>
    </row>
    <row r="12830">
      <c r="A12830" s="10">
        <v>44878.5</v>
      </c>
      <c r="B12830" s="11">
        <v>234.09</v>
      </c>
      <c r="C12830" s="11">
        <v>294.6868</v>
      </c>
      <c r="D12830" s="11">
        <v>0.205631198954279</v>
      </c>
      <c r="E12830" s="8">
        <f t="shared" si="1"/>
        <v>0.1202391957</v>
      </c>
      <c r="F12830" s="8"/>
    </row>
    <row r="12831">
      <c r="A12831" s="10">
        <v>44878.541666666664</v>
      </c>
      <c r="B12831" s="11">
        <v>238.99</v>
      </c>
      <c r="C12831" s="11">
        <v>297.41416</v>
      </c>
      <c r="D12831" s="11">
        <v>0.196440411579596</v>
      </c>
      <c r="E12831" s="8">
        <f t="shared" si="1"/>
        <v>0.1253423513</v>
      </c>
      <c r="F12831" s="8"/>
    </row>
    <row r="12832">
      <c r="A12832" s="10">
        <v>44878.583333333336</v>
      </c>
      <c r="B12832" s="11">
        <v>233.44</v>
      </c>
      <c r="C12832" s="11">
        <v>298.63087</v>
      </c>
      <c r="D12832" s="11">
        <v>0.218299166459247</v>
      </c>
      <c r="E12832" s="8">
        <f t="shared" si="1"/>
        <v>0.1311423603</v>
      </c>
      <c r="F12832" s="8"/>
    </row>
    <row r="12833">
      <c r="A12833" s="10">
        <v>44878.625</v>
      </c>
      <c r="B12833" s="11">
        <v>210.02</v>
      </c>
      <c r="C12833" s="11">
        <v>299.29933</v>
      </c>
      <c r="D12833" s="11">
        <v>0.298294453248525</v>
      </c>
      <c r="E12833" s="8">
        <f t="shared" si="1"/>
        <v>0.1423903246</v>
      </c>
      <c r="F12833" s="8"/>
    </row>
    <row r="12834">
      <c r="A12834" s="10">
        <v>44878.666666666664</v>
      </c>
      <c r="B12834" s="11">
        <v>204.65</v>
      </c>
      <c r="C12834" s="11">
        <v>298.2882</v>
      </c>
      <c r="D12834" s="11">
        <v>0.313918552594437</v>
      </c>
      <c r="E12834" s="8">
        <f t="shared" si="1"/>
        <v>0.1520461079</v>
      </c>
      <c r="F12834" s="8"/>
    </row>
    <row r="12835">
      <c r="A12835" s="10">
        <v>44878.708333333336</v>
      </c>
      <c r="B12835" s="11">
        <v>192.69</v>
      </c>
      <c r="C12835" s="11">
        <v>296.57806</v>
      </c>
      <c r="D12835" s="11">
        <v>0.350289094210138</v>
      </c>
      <c r="E12835" s="8">
        <f t="shared" si="1"/>
        <v>0.1623637775</v>
      </c>
      <c r="F12835" s="8"/>
    </row>
    <row r="12836">
      <c r="A12836" s="10">
        <v>44878.75</v>
      </c>
      <c r="B12836" s="11">
        <v>184.52</v>
      </c>
      <c r="C12836" s="11">
        <v>294.56936</v>
      </c>
      <c r="D12836" s="11">
        <v>0.373594049292838</v>
      </c>
      <c r="E12836" s="8">
        <f t="shared" si="1"/>
        <v>0.1727116634</v>
      </c>
      <c r="F12836" s="8"/>
    </row>
    <row r="12837">
      <c r="A12837" s="10">
        <v>44878.791666666664</v>
      </c>
      <c r="B12837" s="11">
        <v>179.32</v>
      </c>
      <c r="C12837" s="11">
        <v>292.04265</v>
      </c>
      <c r="D12837" s="11">
        <v>0.385980095715471</v>
      </c>
      <c r="E12837" s="8">
        <f t="shared" si="1"/>
        <v>0.1830470115</v>
      </c>
      <c r="F12837" s="8"/>
    </row>
    <row r="12838">
      <c r="A12838" s="10">
        <v>44878.833333333336</v>
      </c>
      <c r="B12838" s="11">
        <v>174.89</v>
      </c>
      <c r="C12838" s="11">
        <v>289.39604</v>
      </c>
      <c r="D12838" s="11">
        <v>0.395672449422597</v>
      </c>
      <c r="E12838" s="8">
        <f t="shared" si="1"/>
        <v>0.192545816</v>
      </c>
      <c r="F12838" s="8"/>
    </row>
    <row r="12839">
      <c r="A12839" s="10">
        <v>44878.875</v>
      </c>
      <c r="B12839" s="11">
        <v>172.88</v>
      </c>
      <c r="C12839" s="11">
        <v>288.00968</v>
      </c>
      <c r="D12839" s="11">
        <v>0.399742397547193</v>
      </c>
      <c r="E12839" s="8">
        <f t="shared" si="1"/>
        <v>0.2004895723</v>
      </c>
      <c r="F12839" s="8"/>
    </row>
    <row r="12840">
      <c r="A12840" s="10">
        <v>44878.916666666664</v>
      </c>
      <c r="B12840" s="11">
        <v>177.97</v>
      </c>
      <c r="C12840" s="11">
        <v>288.06235</v>
      </c>
      <c r="D12840" s="11">
        <v>0.382182364338831</v>
      </c>
      <c r="E12840" s="8">
        <f t="shared" si="1"/>
        <v>0.207792915</v>
      </c>
      <c r="F12840" s="8"/>
    </row>
    <row r="12841">
      <c r="A12841" s="10">
        <v>44878.958333333336</v>
      </c>
      <c r="B12841" s="11">
        <v>203.71</v>
      </c>
      <c r="C12841" s="11">
        <v>290.37338</v>
      </c>
      <c r="D12841" s="11">
        <v>0.298454975452639</v>
      </c>
      <c r="E12841" s="8">
        <f t="shared" si="1"/>
        <v>0.2167968572</v>
      </c>
      <c r="F12841" s="8"/>
    </row>
    <row r="12842">
      <c r="A12842" s="10">
        <v>44879.0</v>
      </c>
      <c r="B12842" s="11">
        <v>256.35</v>
      </c>
      <c r="C12842" s="11">
        <v>310.64714</v>
      </c>
      <c r="D12842" s="11">
        <v>0.174787187804143</v>
      </c>
      <c r="E12842" s="8">
        <f t="shared" si="1"/>
        <v>0.2222954083</v>
      </c>
      <c r="F12842" s="8"/>
    </row>
    <row r="12843">
      <c r="A12843" s="10">
        <v>44879.041666666664</v>
      </c>
      <c r="B12843" s="11">
        <v>273.48</v>
      </c>
      <c r="C12843" s="11">
        <v>311.20435</v>
      </c>
      <c r="D12843" s="11">
        <v>0.121220509931817</v>
      </c>
      <c r="E12843" s="8">
        <f t="shared" si="1"/>
        <v>0.2259732316</v>
      </c>
      <c r="F12843" s="8"/>
    </row>
    <row r="12844">
      <c r="A12844" s="10">
        <v>44879.083333333336</v>
      </c>
      <c r="B12844" s="11">
        <v>263.98</v>
      </c>
      <c r="C12844" s="11">
        <v>305.57738</v>
      </c>
      <c r="D12844" s="11">
        <v>0.136127157055931</v>
      </c>
      <c r="E12844" s="8">
        <f t="shared" si="1"/>
        <v>0.2312979933</v>
      </c>
      <c r="F12844" s="8"/>
    </row>
    <row r="12845">
      <c r="A12845" s="10">
        <v>44879.125</v>
      </c>
      <c r="B12845" s="11">
        <v>248.85</v>
      </c>
      <c r="C12845" s="11">
        <v>295.69015</v>
      </c>
      <c r="D12845" s="11">
        <v>0.158409571641125</v>
      </c>
      <c r="E12845" s="8">
        <f t="shared" si="1"/>
        <v>0.2366539477</v>
      </c>
      <c r="F12845" s="8"/>
    </row>
    <row r="12846">
      <c r="A12846" s="10">
        <v>44879.166666666664</v>
      </c>
      <c r="B12846" s="11">
        <v>235.04</v>
      </c>
      <c r="C12846" s="11">
        <v>283.644</v>
      </c>
      <c r="D12846" s="11">
        <v>0.171355642989099</v>
      </c>
      <c r="E12846" s="8">
        <f t="shared" si="1"/>
        <v>0.2424527145</v>
      </c>
      <c r="F12846" s="8"/>
    </row>
    <row r="12847">
      <c r="A12847" s="10">
        <v>44879.208333333336</v>
      </c>
      <c r="B12847" s="11">
        <v>222.3</v>
      </c>
      <c r="C12847" s="11">
        <v>272.71682</v>
      </c>
      <c r="D12847" s="11">
        <v>0.184868758736626</v>
      </c>
      <c r="E12847" s="8">
        <f t="shared" si="1"/>
        <v>0.248152492</v>
      </c>
      <c r="F12847" s="8"/>
    </row>
    <row r="12848">
      <c r="A12848" s="10">
        <v>44879.25</v>
      </c>
      <c r="B12848" s="11">
        <v>205.0</v>
      </c>
      <c r="C12848" s="11">
        <v>266.03628</v>
      </c>
      <c r="D12848" s="11">
        <v>0.229428407283397</v>
      </c>
      <c r="E12848" s="8">
        <f t="shared" si="1"/>
        <v>0.2533754353</v>
      </c>
      <c r="F12848" s="8"/>
    </row>
    <row r="12849">
      <c r="A12849" s="10">
        <v>44879.291666666664</v>
      </c>
      <c r="B12849" s="11">
        <v>193.42</v>
      </c>
      <c r="C12849" s="11">
        <v>263.0718</v>
      </c>
      <c r="D12849" s="11">
        <v>0.264763460013578</v>
      </c>
      <c r="E12849" s="8">
        <f t="shared" si="1"/>
        <v>0.2574867135</v>
      </c>
      <c r="F12849" s="8"/>
    </row>
    <row r="12850">
      <c r="A12850" s="10">
        <v>44879.333333333336</v>
      </c>
      <c r="B12850" s="11">
        <v>191.69</v>
      </c>
      <c r="C12850" s="11">
        <v>262.77893</v>
      </c>
      <c r="D12850" s="11">
        <v>0.270527511471334</v>
      </c>
      <c r="E12850" s="8">
        <f t="shared" si="1"/>
        <v>0.2603869234</v>
      </c>
      <c r="F12850" s="8"/>
    </row>
    <row r="12851">
      <c r="A12851" s="10">
        <v>44879.375</v>
      </c>
      <c r="B12851" s="11">
        <v>201.76</v>
      </c>
      <c r="C12851" s="11">
        <v>265.24522</v>
      </c>
      <c r="D12851" s="11">
        <v>0.239345387637899</v>
      </c>
      <c r="E12851" s="8">
        <f t="shared" si="1"/>
        <v>0.2605519466</v>
      </c>
      <c r="F12851" s="8"/>
    </row>
    <row r="12852">
      <c r="A12852" s="10">
        <v>44879.416666666664</v>
      </c>
      <c r="B12852" s="11">
        <v>221.88</v>
      </c>
      <c r="C12852" s="11">
        <v>270.93194</v>
      </c>
      <c r="D12852" s="11">
        <v>0.18104893797313</v>
      </c>
      <c r="E12852" s="8">
        <f t="shared" si="1"/>
        <v>0.2575780442</v>
      </c>
      <c r="F12852" s="8"/>
    </row>
    <row r="12853">
      <c r="A12853" s="10">
        <v>44879.458333333336</v>
      </c>
      <c r="B12853" s="11">
        <v>246.26</v>
      </c>
      <c r="C12853" s="11">
        <v>279.77391</v>
      </c>
      <c r="D12853" s="11">
        <v>0.119789261264568</v>
      </c>
      <c r="E12853" s="8">
        <f t="shared" si="1"/>
        <v>0.2529237918</v>
      </c>
      <c r="F12853" s="8"/>
    </row>
    <row r="12854">
      <c r="A12854" s="10">
        <v>44879.5</v>
      </c>
      <c r="B12854" s="11">
        <v>272.92</v>
      </c>
      <c r="C12854" s="11">
        <v>288.94491</v>
      </c>
      <c r="D12854" s="11">
        <v>0.0554600875301799</v>
      </c>
      <c r="E12854" s="8">
        <f t="shared" si="1"/>
        <v>0.2466666621</v>
      </c>
      <c r="F12854" s="8"/>
    </row>
    <row r="12855">
      <c r="A12855" s="10">
        <v>44879.541666666664</v>
      </c>
      <c r="B12855" s="11">
        <v>311.77</v>
      </c>
      <c r="C12855" s="11">
        <v>294.73393</v>
      </c>
      <c r="D12855" s="11">
        <v>0.0578015228854037</v>
      </c>
      <c r="E12855" s="8">
        <f t="shared" si="1"/>
        <v>0.2408900418</v>
      </c>
      <c r="F12855" s="8"/>
    </row>
    <row r="12856">
      <c r="A12856" s="10">
        <v>44879.583333333336</v>
      </c>
      <c r="B12856" s="11">
        <v>335.18</v>
      </c>
      <c r="C12856" s="11">
        <v>294.75688</v>
      </c>
      <c r="D12856" s="11">
        <v>0.137140547830469</v>
      </c>
      <c r="E12856" s="8">
        <f t="shared" si="1"/>
        <v>0.2375084327</v>
      </c>
      <c r="F12856" s="8"/>
    </row>
    <row r="12857">
      <c r="A12857" s="10">
        <v>44879.625</v>
      </c>
      <c r="B12857" s="11">
        <v>329.25</v>
      </c>
      <c r="C12857" s="11">
        <v>291.68005</v>
      </c>
      <c r="D12857" s="11">
        <v>0.128805346817514</v>
      </c>
      <c r="E12857" s="8">
        <f t="shared" si="1"/>
        <v>0.2304463866</v>
      </c>
      <c r="F12857" s="8"/>
    </row>
    <row r="12858">
      <c r="A12858" s="10">
        <v>44879.666666666664</v>
      </c>
      <c r="B12858" s="11">
        <v>327.74</v>
      </c>
      <c r="C12858" s="11">
        <v>286.18347</v>
      </c>
      <c r="D12858" s="11">
        <v>0.145209400109656</v>
      </c>
      <c r="E12858" s="8">
        <f t="shared" si="1"/>
        <v>0.2234168385</v>
      </c>
      <c r="F12858" s="8"/>
    </row>
    <row r="12859">
      <c r="A12859" s="10">
        <v>44879.708333333336</v>
      </c>
      <c r="B12859" s="11">
        <v>319.54</v>
      </c>
      <c r="C12859" s="11">
        <v>281.51104</v>
      </c>
      <c r="D12859" s="11">
        <v>0.1350886984752</v>
      </c>
      <c r="E12859" s="8">
        <f t="shared" si="1"/>
        <v>0.2144501554</v>
      </c>
      <c r="F12859" s="8"/>
    </row>
    <row r="12860">
      <c r="A12860" s="10">
        <v>44879.75</v>
      </c>
      <c r="B12860" s="11">
        <v>296.78</v>
      </c>
      <c r="C12860" s="11">
        <v>278.7793</v>
      </c>
      <c r="D12860" s="11">
        <v>0.0645697151833009</v>
      </c>
      <c r="E12860" s="8">
        <f t="shared" si="1"/>
        <v>0.2015741415</v>
      </c>
      <c r="F12860" s="8"/>
    </row>
    <row r="12861">
      <c r="A12861" s="10">
        <v>44879.791666666664</v>
      </c>
      <c r="B12861" s="11">
        <v>278.33</v>
      </c>
      <c r="C12861" s="11">
        <v>277.25183</v>
      </c>
      <c r="D12861" s="11">
        <v>0.00388877505335131</v>
      </c>
      <c r="E12861" s="8">
        <f t="shared" si="1"/>
        <v>0.1856536698</v>
      </c>
      <c r="F12861" s="8"/>
    </row>
    <row r="12862">
      <c r="A12862" s="10">
        <v>44879.833333333336</v>
      </c>
      <c r="B12862" s="11">
        <v>253.36</v>
      </c>
      <c r="C12862" s="11">
        <v>276.5705</v>
      </c>
      <c r="D12862" s="11">
        <v>0.0839225441614343</v>
      </c>
      <c r="E12862" s="8">
        <f t="shared" si="1"/>
        <v>0.1726640904</v>
      </c>
      <c r="F12862" s="8"/>
    </row>
    <row r="12863">
      <c r="A12863" s="10">
        <v>44879.875</v>
      </c>
      <c r="B12863" s="11">
        <v>227.59</v>
      </c>
      <c r="C12863" s="11">
        <v>278.0523</v>
      </c>
      <c r="D12863" s="11">
        <v>0.181484922081205</v>
      </c>
      <c r="E12863" s="8">
        <f t="shared" si="1"/>
        <v>0.1635700289</v>
      </c>
      <c r="F12863" s="8"/>
    </row>
    <row r="12864">
      <c r="A12864" s="10">
        <v>44879.916666666664</v>
      </c>
      <c r="B12864" s="11">
        <v>212.98</v>
      </c>
      <c r="C12864" s="11">
        <v>282.54178</v>
      </c>
      <c r="D12864" s="11">
        <v>0.246199977928927</v>
      </c>
      <c r="E12864" s="8">
        <f t="shared" si="1"/>
        <v>0.1579040961</v>
      </c>
      <c r="F12864" s="8"/>
    </row>
    <row r="12865">
      <c r="A12865" s="10">
        <v>44879.958333333336</v>
      </c>
      <c r="B12865" s="11">
        <v>219.56</v>
      </c>
      <c r="C12865" s="11">
        <v>289.73953</v>
      </c>
      <c r="D12865" s="11">
        <v>0.24221593097773</v>
      </c>
      <c r="E12865" s="8">
        <f t="shared" si="1"/>
        <v>0.1555608026</v>
      </c>
      <c r="F12865" s="8"/>
    </row>
    <row r="12866">
      <c r="A12866" s="10">
        <v>44877.0</v>
      </c>
      <c r="B12866" s="11">
        <v>263.18</v>
      </c>
      <c r="C12866" s="11">
        <v>300.25675</v>
      </c>
      <c r="D12866" s="11">
        <v>0.123483485383759</v>
      </c>
      <c r="E12866" s="8">
        <f t="shared" si="1"/>
        <v>0.1534231484</v>
      </c>
      <c r="F12866" s="8"/>
    </row>
    <row r="12867">
      <c r="A12867" s="10">
        <v>44877.041666666664</v>
      </c>
      <c r="B12867" s="11">
        <v>278.92</v>
      </c>
      <c r="C12867" s="11">
        <v>302.18105</v>
      </c>
      <c r="D12867" s="11">
        <v>0.0769771962867956</v>
      </c>
      <c r="E12867" s="8">
        <f t="shared" si="1"/>
        <v>0.1515796769</v>
      </c>
      <c r="F12867" s="8"/>
    </row>
    <row r="12868">
      <c r="A12868" s="10">
        <v>44877.083333333336</v>
      </c>
      <c r="B12868" s="11">
        <v>275.37</v>
      </c>
      <c r="C12868" s="11">
        <v>299.08389</v>
      </c>
      <c r="D12868" s="11">
        <v>0.0792884230574906</v>
      </c>
      <c r="E12868" s="8">
        <f t="shared" si="1"/>
        <v>0.1492113964</v>
      </c>
      <c r="F12868" s="8"/>
    </row>
    <row r="12869">
      <c r="A12869" s="10">
        <v>44877.125</v>
      </c>
      <c r="B12869" s="11">
        <v>271.88</v>
      </c>
      <c r="C12869" s="11">
        <v>291.16262</v>
      </c>
      <c r="D12869" s="11">
        <v>0.0662262896246778</v>
      </c>
      <c r="E12869" s="8">
        <f t="shared" si="1"/>
        <v>0.1453704263</v>
      </c>
      <c r="F12869" s="8"/>
    </row>
    <row r="12870">
      <c r="A12870" s="10">
        <v>44877.166666666664</v>
      </c>
      <c r="B12870" s="11">
        <v>273.08</v>
      </c>
      <c r="C12870" s="11">
        <v>280.74632</v>
      </c>
      <c r="D12870" s="11">
        <v>0.0273069296153197</v>
      </c>
      <c r="E12870" s="8">
        <f t="shared" si="1"/>
        <v>0.1393683966</v>
      </c>
      <c r="F12870" s="8"/>
    </row>
    <row r="12871">
      <c r="A12871" s="10">
        <v>44877.208333333336</v>
      </c>
      <c r="B12871" s="11">
        <v>279.63</v>
      </c>
      <c r="C12871" s="11">
        <v>270.48339</v>
      </c>
      <c r="D12871" s="11">
        <v>0.0338157917940913</v>
      </c>
      <c r="E12871" s="8">
        <f t="shared" si="1"/>
        <v>0.1330745229</v>
      </c>
      <c r="F12871" s="8"/>
    </row>
    <row r="12872">
      <c r="A12872" s="10">
        <v>44877.25</v>
      </c>
      <c r="B12872" s="11">
        <v>285.91</v>
      </c>
      <c r="C12872" s="11">
        <v>261.68396</v>
      </c>
      <c r="D12872" s="11">
        <v>0.0925774739880885</v>
      </c>
      <c r="E12872" s="8">
        <f t="shared" si="1"/>
        <v>0.1273724007</v>
      </c>
      <c r="F12872" s="8"/>
    </row>
    <row r="12873">
      <c r="A12873" s="10">
        <v>44877.291666666664</v>
      </c>
      <c r="B12873" s="11">
        <v>293.6</v>
      </c>
      <c r="C12873" s="11">
        <v>254.36107</v>
      </c>
      <c r="D12873" s="11">
        <v>0.154264683664052</v>
      </c>
      <c r="E12873" s="8">
        <f t="shared" si="1"/>
        <v>0.122768285</v>
      </c>
      <c r="F12873" s="8"/>
    </row>
    <row r="12874">
      <c r="A12874" s="10">
        <v>44877.333333333336</v>
      </c>
      <c r="B12874" s="11">
        <v>293.66</v>
      </c>
      <c r="C12874" s="11">
        <v>249.46583</v>
      </c>
      <c r="D12874" s="11">
        <v>0.177155203981242</v>
      </c>
      <c r="E12874" s="8">
        <f t="shared" si="1"/>
        <v>0.1188777722</v>
      </c>
      <c r="F12874" s="8"/>
    </row>
    <row r="12875">
      <c r="A12875" s="10">
        <v>44877.375</v>
      </c>
      <c r="B12875" s="11">
        <v>287.31</v>
      </c>
      <c r="C12875" s="11">
        <v>248.48235</v>
      </c>
      <c r="D12875" s="11">
        <v>0.156259187020728</v>
      </c>
      <c r="E12875" s="8">
        <f t="shared" si="1"/>
        <v>0.1154158472</v>
      </c>
      <c r="F12875" s="8"/>
    </row>
    <row r="12876">
      <c r="A12876" s="10">
        <v>44877.416666666664</v>
      </c>
      <c r="B12876" s="11">
        <v>294.1</v>
      </c>
      <c r="C12876" s="11">
        <v>251.26296</v>
      </c>
      <c r="D12876" s="11">
        <v>0.17048688752214</v>
      </c>
      <c r="E12876" s="8">
        <f t="shared" si="1"/>
        <v>0.1149757618</v>
      </c>
      <c r="F12876" s="8"/>
    </row>
    <row r="12877">
      <c r="A12877" s="10">
        <v>44877.458333333336</v>
      </c>
      <c r="B12877" s="11">
        <v>308.83</v>
      </c>
      <c r="C12877" s="11">
        <v>257.26916</v>
      </c>
      <c r="D12877" s="11">
        <v>0.200415937922757</v>
      </c>
      <c r="E12877" s="8">
        <f t="shared" si="1"/>
        <v>0.1183352066</v>
      </c>
      <c r="F12877" s="8"/>
    </row>
    <row r="12878">
      <c r="A12878" s="10">
        <v>44877.5</v>
      </c>
      <c r="B12878" s="11">
        <v>316.02</v>
      </c>
      <c r="C12878" s="11">
        <v>264.12428</v>
      </c>
      <c r="D12878" s="11">
        <v>0.196482201484846</v>
      </c>
      <c r="E12878" s="8">
        <f t="shared" si="1"/>
        <v>0.124211128</v>
      </c>
      <c r="F12878" s="8"/>
    </row>
    <row r="12879">
      <c r="A12879" s="10">
        <v>44877.541666666664</v>
      </c>
      <c r="B12879" s="11">
        <v>330.65</v>
      </c>
      <c r="C12879" s="11">
        <v>269.92458</v>
      </c>
      <c r="D12879" s="11">
        <v>0.224971805087183</v>
      </c>
      <c r="E12879" s="8">
        <f t="shared" si="1"/>
        <v>0.1311765565</v>
      </c>
      <c r="F12879" s="8"/>
    </row>
    <row r="12880">
      <c r="A12880" s="10">
        <v>44877.583333333336</v>
      </c>
      <c r="B12880" s="11">
        <v>334.17</v>
      </c>
      <c r="C12880" s="11">
        <v>273.77494</v>
      </c>
      <c r="D12880" s="11">
        <v>0.220601125873682</v>
      </c>
      <c r="E12880" s="8">
        <f t="shared" si="1"/>
        <v>0.1346540805</v>
      </c>
      <c r="F12880" s="8"/>
    </row>
    <row r="12881">
      <c r="A12881" s="10">
        <v>44877.625</v>
      </c>
      <c r="B12881" s="11">
        <v>301.55</v>
      </c>
      <c r="C12881" s="11">
        <v>277.3071</v>
      </c>
      <c r="D12881" s="11">
        <v>0.0874225723034138</v>
      </c>
      <c r="E12881" s="8">
        <f t="shared" si="1"/>
        <v>0.1329297983</v>
      </c>
      <c r="F12881" s="8"/>
    </row>
    <row r="12882">
      <c r="A12882" s="10">
        <v>44877.666666666664</v>
      </c>
      <c r="B12882" s="11">
        <v>285.3</v>
      </c>
      <c r="C12882" s="11">
        <v>279.94658</v>
      </c>
      <c r="D12882" s="11">
        <v>0.0191230055391283</v>
      </c>
      <c r="E12882" s="8">
        <f t="shared" si="1"/>
        <v>0.1276761985</v>
      </c>
      <c r="F12882" s="8"/>
    </row>
    <row r="12883">
      <c r="A12883" s="10">
        <v>44877.708333333336</v>
      </c>
      <c r="B12883" s="11">
        <v>280.51</v>
      </c>
      <c r="C12883" s="11">
        <v>282.56441</v>
      </c>
      <c r="D12883" s="11">
        <v>0.00727059009306946</v>
      </c>
      <c r="E12883" s="8">
        <f t="shared" si="1"/>
        <v>0.122350444</v>
      </c>
      <c r="F12883" s="8"/>
    </row>
    <row r="12884">
      <c r="A12884" s="10">
        <v>44877.75</v>
      </c>
      <c r="B12884" s="11">
        <v>275.27</v>
      </c>
      <c r="C12884" s="11">
        <v>284.68779</v>
      </c>
      <c r="D12884" s="11">
        <v>0.033081116685756</v>
      </c>
      <c r="E12884" s="8">
        <f t="shared" si="1"/>
        <v>0.121038419</v>
      </c>
      <c r="F12884" s="8"/>
    </row>
    <row r="12885">
      <c r="A12885" s="10">
        <v>44877.791666666664</v>
      </c>
      <c r="B12885" s="11">
        <v>273.17</v>
      </c>
      <c r="C12885" s="11">
        <v>286.11219</v>
      </c>
      <c r="D12885" s="11">
        <v>0.0452346682607266</v>
      </c>
      <c r="E12885" s="8">
        <f t="shared" si="1"/>
        <v>0.1227611646</v>
      </c>
      <c r="F12885" s="8"/>
    </row>
    <row r="12886">
      <c r="A12886" s="10">
        <v>44877.833333333336</v>
      </c>
      <c r="B12886" s="11">
        <v>265.74</v>
      </c>
      <c r="C12886" s="11">
        <v>287.57929</v>
      </c>
      <c r="D12886" s="11">
        <v>0.0759418037369798</v>
      </c>
      <c r="E12886" s="8">
        <f t="shared" si="1"/>
        <v>0.1224286337</v>
      </c>
      <c r="F12886" s="8"/>
    </row>
    <row r="12887">
      <c r="A12887" s="10">
        <v>44877.875</v>
      </c>
      <c r="B12887" s="11">
        <v>255.41</v>
      </c>
      <c r="C12887" s="11">
        <v>290.59981</v>
      </c>
      <c r="D12887" s="11">
        <v>0.12109371303443</v>
      </c>
      <c r="E12887" s="8">
        <f t="shared" si="1"/>
        <v>0.1199123334</v>
      </c>
      <c r="F12887" s="8"/>
    </row>
    <row r="12888">
      <c r="A12888" s="10">
        <v>44877.916666666664</v>
      </c>
      <c r="B12888" s="11">
        <v>259.81</v>
      </c>
      <c r="C12888" s="11">
        <v>295.24782</v>
      </c>
      <c r="D12888" s="11">
        <v>0.120027372259683</v>
      </c>
      <c r="E12888" s="8">
        <f t="shared" si="1"/>
        <v>0.1146551415</v>
      </c>
      <c r="F12888" s="8"/>
    </row>
    <row r="12889">
      <c r="A12889" s="10">
        <v>44877.958333333336</v>
      </c>
      <c r="B12889" s="11">
        <v>305.05</v>
      </c>
      <c r="C12889" s="11">
        <v>301.22986</v>
      </c>
      <c r="D12889" s="11">
        <v>0.0126818104951482</v>
      </c>
      <c r="E12889" s="8">
        <f t="shared" si="1"/>
        <v>0.1050912198</v>
      </c>
      <c r="F12889" s="8"/>
    </row>
    <row r="12890">
      <c r="A12890" s="10">
        <v>44878.0</v>
      </c>
      <c r="B12890" s="11">
        <v>368.27</v>
      </c>
      <c r="C12890" s="11">
        <v>333.32472</v>
      </c>
      <c r="D12890" s="11">
        <v>0.104838549028106</v>
      </c>
      <c r="E12890" s="8">
        <f t="shared" si="1"/>
        <v>0.1043143474</v>
      </c>
      <c r="F12890" s="8"/>
    </row>
    <row r="12891">
      <c r="A12891" s="10">
        <v>44878.041666666664</v>
      </c>
      <c r="B12891" s="11">
        <v>363.08</v>
      </c>
      <c r="C12891" s="11">
        <v>330.69722</v>
      </c>
      <c r="D12891" s="11">
        <v>0.0979227463720437</v>
      </c>
      <c r="E12891" s="8">
        <f t="shared" si="1"/>
        <v>0.1051870787</v>
      </c>
      <c r="F12891" s="8"/>
    </row>
    <row r="12892">
      <c r="A12892" s="10">
        <v>44878.083333333336</v>
      </c>
      <c r="B12892" s="11">
        <v>342.67</v>
      </c>
      <c r="C12892" s="11">
        <v>323.25177</v>
      </c>
      <c r="D12892" s="11">
        <v>0.0600715349524613</v>
      </c>
      <c r="E12892" s="8">
        <f t="shared" si="1"/>
        <v>0.104386375</v>
      </c>
      <c r="F12892" s="8"/>
    </row>
    <row r="12893">
      <c r="A12893" s="10">
        <v>44878.125</v>
      </c>
      <c r="B12893" s="11">
        <v>326.39</v>
      </c>
      <c r="C12893" s="11">
        <v>313.42431</v>
      </c>
      <c r="D12893" s="11">
        <v>0.0413678505027258</v>
      </c>
      <c r="E12893" s="8">
        <f t="shared" si="1"/>
        <v>0.1033506067</v>
      </c>
      <c r="F12893" s="8"/>
    </row>
    <row r="12894">
      <c r="A12894" s="10">
        <v>44878.166666666664</v>
      </c>
      <c r="B12894" s="11">
        <v>315.01</v>
      </c>
      <c r="C12894" s="11">
        <v>302.50888</v>
      </c>
      <c r="D12894" s="11">
        <v>0.0413248034239524</v>
      </c>
      <c r="E12894" s="8">
        <f t="shared" si="1"/>
        <v>0.1039346848</v>
      </c>
      <c r="F12894" s="8"/>
    </row>
    <row r="12895">
      <c r="A12895" s="10">
        <v>44878.208333333336</v>
      </c>
      <c r="B12895" s="11">
        <v>299.74</v>
      </c>
      <c r="C12895" s="11">
        <v>293.03601</v>
      </c>
      <c r="D12895" s="11">
        <v>0.0228777002526072</v>
      </c>
      <c r="E12895" s="8">
        <f t="shared" si="1"/>
        <v>0.103478931</v>
      </c>
      <c r="F12895" s="8"/>
    </row>
    <row r="12896">
      <c r="A12896" s="10">
        <v>44878.25</v>
      </c>
      <c r="B12896" s="11">
        <v>273.67</v>
      </c>
      <c r="C12896" s="11">
        <v>286.27109</v>
      </c>
      <c r="D12896" s="11">
        <v>0.0440180319989699</v>
      </c>
      <c r="E12896" s="8">
        <f t="shared" si="1"/>
        <v>0.1014556209</v>
      </c>
      <c r="F12896" s="8"/>
    </row>
    <row r="12897">
      <c r="A12897" s="10">
        <v>44878.291666666664</v>
      </c>
      <c r="B12897" s="11">
        <v>247.28</v>
      </c>
      <c r="C12897" s="11">
        <v>281.29222</v>
      </c>
      <c r="D12897" s="11">
        <v>0.12091418667747</v>
      </c>
      <c r="E12897" s="8">
        <f t="shared" si="1"/>
        <v>0.1000660169</v>
      </c>
      <c r="F12897" s="8"/>
    </row>
    <row r="12898">
      <c r="A12898" s="10">
        <v>44878.333333333336</v>
      </c>
      <c r="B12898" s="11">
        <v>231.7</v>
      </c>
      <c r="C12898" s="11">
        <v>278.59313</v>
      </c>
      <c r="D12898" s="11">
        <v>0.168321200167426</v>
      </c>
      <c r="E12898" s="8">
        <f t="shared" si="1"/>
        <v>0.09969793336</v>
      </c>
      <c r="F12898" s="8"/>
    </row>
    <row r="12899">
      <c r="A12899" s="10">
        <v>44878.375</v>
      </c>
      <c r="B12899" s="11">
        <v>219.67</v>
      </c>
      <c r="C12899" s="11">
        <v>279.07329</v>
      </c>
      <c r="D12899" s="11">
        <v>0.212859102352647</v>
      </c>
      <c r="E12899" s="8">
        <f t="shared" si="1"/>
        <v>0.1020562632</v>
      </c>
      <c r="F12899" s="8"/>
    </row>
    <row r="12900">
      <c r="A12900" s="10">
        <v>44878.416666666664</v>
      </c>
      <c r="B12900" s="11">
        <v>215.28</v>
      </c>
      <c r="C12900" s="11">
        <v>282.5624</v>
      </c>
      <c r="D12900" s="11">
        <v>0.23811519154707</v>
      </c>
      <c r="E12900" s="8">
        <f t="shared" si="1"/>
        <v>0.1048741092</v>
      </c>
      <c r="F12900" s="8"/>
    </row>
    <row r="12901">
      <c r="A12901" s="10">
        <v>44878.458333333336</v>
      </c>
      <c r="B12901" s="11">
        <v>223.86</v>
      </c>
      <c r="C12901" s="11">
        <v>288.56312</v>
      </c>
      <c r="D12901" s="11">
        <v>0.224225188582657</v>
      </c>
      <c r="E12901" s="8">
        <f t="shared" si="1"/>
        <v>0.1058661613</v>
      </c>
      <c r="F12901" s="8"/>
    </row>
    <row r="12902">
      <c r="A12902" s="10">
        <v>44878.5</v>
      </c>
      <c r="B12902" s="11">
        <v>234.09</v>
      </c>
      <c r="C12902" s="11">
        <v>294.12655</v>
      </c>
      <c r="D12902" s="11">
        <v>0.204118091345374</v>
      </c>
      <c r="E12902" s="8">
        <f t="shared" si="1"/>
        <v>0.1061843234</v>
      </c>
      <c r="F12902" s="8"/>
    </row>
    <row r="12903">
      <c r="A12903" s="10">
        <v>44878.541666666664</v>
      </c>
      <c r="B12903" s="11">
        <v>238.99</v>
      </c>
      <c r="C12903" s="11">
        <v>297.46987</v>
      </c>
      <c r="D12903" s="11">
        <v>0.196590901794524</v>
      </c>
      <c r="E12903" s="8">
        <f t="shared" si="1"/>
        <v>0.1050017857</v>
      </c>
      <c r="F12903" s="8"/>
    </row>
    <row r="12904">
      <c r="A12904" s="10">
        <v>44878.583333333336</v>
      </c>
      <c r="B12904" s="11">
        <v>233.44</v>
      </c>
      <c r="C12904" s="11">
        <v>297.87412</v>
      </c>
      <c r="D12904" s="11">
        <v>0.216313253397106</v>
      </c>
      <c r="E12904" s="8">
        <f t="shared" si="1"/>
        <v>0.1048231244</v>
      </c>
      <c r="F12904" s="8"/>
    </row>
    <row r="12905">
      <c r="A12905" s="10">
        <v>44878.625</v>
      </c>
      <c r="B12905" s="11">
        <v>210.02</v>
      </c>
      <c r="C12905" s="11">
        <v>297.28258</v>
      </c>
      <c r="D12905" s="11">
        <v>0.293534118278978</v>
      </c>
      <c r="E12905" s="8">
        <f t="shared" si="1"/>
        <v>0.1134111054</v>
      </c>
      <c r="F12905" s="8"/>
    </row>
    <row r="12906">
      <c r="A12906" s="10">
        <v>44878.666666666664</v>
      </c>
      <c r="B12906" s="11">
        <v>204.65</v>
      </c>
      <c r="C12906" s="11">
        <v>294.74653</v>
      </c>
      <c r="D12906" s="11">
        <v>0.305674607941949</v>
      </c>
      <c r="E12906" s="8">
        <f t="shared" si="1"/>
        <v>0.1253507555</v>
      </c>
      <c r="F12906" s="8"/>
    </row>
    <row r="12907">
      <c r="A12907" s="10">
        <v>44878.708333333336</v>
      </c>
      <c r="B12907" s="11">
        <v>192.69</v>
      </c>
      <c r="C12907" s="11">
        <v>291.64524</v>
      </c>
      <c r="D12907" s="11">
        <v>0.339300034521393</v>
      </c>
      <c r="E12907" s="8">
        <f t="shared" si="1"/>
        <v>0.1391853157</v>
      </c>
      <c r="F12907" s="8"/>
    </row>
    <row r="12908">
      <c r="A12908" s="10">
        <v>44878.75</v>
      </c>
      <c r="B12908" s="11">
        <v>184.52</v>
      </c>
      <c r="C12908" s="11">
        <v>289.01546</v>
      </c>
      <c r="D12908" s="11">
        <v>0.361556644755266</v>
      </c>
      <c r="E12908" s="8">
        <f t="shared" si="1"/>
        <v>0.1528717961</v>
      </c>
      <c r="F12908" s="8"/>
    </row>
    <row r="12909">
      <c r="A12909" s="10">
        <v>44878.791666666664</v>
      </c>
      <c r="B12909" s="11">
        <v>179.32</v>
      </c>
      <c r="C12909" s="11">
        <v>286.05278</v>
      </c>
      <c r="D12909" s="11">
        <v>0.373122680366888</v>
      </c>
      <c r="E12909" s="8">
        <f t="shared" si="1"/>
        <v>0.1665337966</v>
      </c>
      <c r="F12909" s="8"/>
    </row>
    <row r="12910">
      <c r="A12910" s="10">
        <v>44878.833333333336</v>
      </c>
      <c r="B12910" s="11">
        <v>174.89</v>
      </c>
      <c r="C12910" s="11">
        <v>282.64443</v>
      </c>
      <c r="D12910" s="11">
        <v>0.381236700825839</v>
      </c>
      <c r="E12910" s="8">
        <f t="shared" si="1"/>
        <v>0.1792544173</v>
      </c>
      <c r="F12910" s="8"/>
    </row>
    <row r="12911">
      <c r="A12911" s="10">
        <v>44878.875</v>
      </c>
      <c r="B12911" s="11">
        <v>172.88</v>
      </c>
      <c r="C12911" s="11">
        <v>280.46137</v>
      </c>
      <c r="D12911" s="11">
        <v>0.383587122889687</v>
      </c>
      <c r="E12911" s="8">
        <f t="shared" si="1"/>
        <v>0.1901916427</v>
      </c>
      <c r="F12911" s="8"/>
    </row>
    <row r="12912">
      <c r="A12912" s="10">
        <v>44878.916666666664</v>
      </c>
      <c r="B12912" s="11">
        <v>177.97</v>
      </c>
      <c r="C12912" s="11">
        <v>280.37507</v>
      </c>
      <c r="D12912" s="11">
        <v>0.365243136631227</v>
      </c>
      <c r="E12912" s="8">
        <f t="shared" si="1"/>
        <v>0.2004089662</v>
      </c>
      <c r="F12912" s="8"/>
    </row>
    <row r="12913">
      <c r="A12913" s="10">
        <v>44878.958333333336</v>
      </c>
      <c r="B12913" s="11">
        <v>203.71</v>
      </c>
      <c r="C12913" s="11">
        <v>283.18093</v>
      </c>
      <c r="D12913" s="11">
        <v>0.280636588064033</v>
      </c>
      <c r="E12913" s="8">
        <f t="shared" si="1"/>
        <v>0.2115737486</v>
      </c>
      <c r="F12913" s="8"/>
    </row>
    <row r="12914">
      <c r="A12914" s="10">
        <v>44879.0</v>
      </c>
      <c r="B12914" s="11">
        <v>256.35</v>
      </c>
      <c r="C12914" s="11">
        <v>311.89656</v>
      </c>
      <c r="D12914" s="11">
        <v>0.178092890796871</v>
      </c>
      <c r="E12914" s="8">
        <f t="shared" si="1"/>
        <v>0.2146260129</v>
      </c>
      <c r="F12914" s="8"/>
    </row>
    <row r="12915">
      <c r="A12915" s="10">
        <v>44879.041666666664</v>
      </c>
      <c r="B12915" s="11">
        <v>273.48</v>
      </c>
      <c r="C12915" s="11">
        <v>311.32577</v>
      </c>
      <c r="D12915" s="11">
        <v>0.121563242259065</v>
      </c>
      <c r="E12915" s="8">
        <f t="shared" si="1"/>
        <v>0.2156110335</v>
      </c>
      <c r="F12915" s="8"/>
    </row>
    <row r="12916">
      <c r="A12916" s="10">
        <v>44879.083333333336</v>
      </c>
      <c r="B12916" s="11">
        <v>263.98</v>
      </c>
      <c r="C12916" s="11">
        <v>303.3703</v>
      </c>
      <c r="D12916" s="11">
        <v>0.12984230822859</v>
      </c>
      <c r="E12916" s="8">
        <f t="shared" si="1"/>
        <v>0.2185181491</v>
      </c>
      <c r="F12916" s="8"/>
    </row>
    <row r="12917">
      <c r="A12917" s="10">
        <v>44879.125</v>
      </c>
      <c r="B12917" s="11">
        <v>248.85</v>
      </c>
      <c r="C12917" s="11">
        <v>290.16367</v>
      </c>
      <c r="D12917" s="11">
        <v>0.142380574384105</v>
      </c>
      <c r="E12917" s="8">
        <f t="shared" si="1"/>
        <v>0.2227270126</v>
      </c>
      <c r="F12917" s="8"/>
    </row>
    <row r="12918">
      <c r="A12918" s="10">
        <v>44879.166666666664</v>
      </c>
      <c r="B12918" s="11">
        <v>235.04</v>
      </c>
      <c r="C12918" s="11">
        <v>274.63254</v>
      </c>
      <c r="D12918" s="11">
        <v>0.144165509301993</v>
      </c>
      <c r="E12918" s="8">
        <f t="shared" si="1"/>
        <v>0.227012042</v>
      </c>
      <c r="F12918" s="8"/>
    </row>
    <row r="12919">
      <c r="A12919" s="10">
        <v>44879.208333333336</v>
      </c>
      <c r="B12919" s="11">
        <v>222.3</v>
      </c>
      <c r="C12919" s="11">
        <v>260.59248</v>
      </c>
      <c r="D12919" s="11">
        <v>0.146943917951891</v>
      </c>
      <c r="E12919" s="8">
        <f t="shared" si="1"/>
        <v>0.2321814677</v>
      </c>
      <c r="F12919" s="8"/>
    </row>
    <row r="12920">
      <c r="A12920" s="10">
        <v>44879.25</v>
      </c>
      <c r="B12920" s="11">
        <v>205.0</v>
      </c>
      <c r="C12920" s="11">
        <v>250.32445</v>
      </c>
      <c r="D12920" s="11">
        <v>0.181062816676517</v>
      </c>
      <c r="E12920" s="8">
        <f t="shared" si="1"/>
        <v>0.2378916671</v>
      </c>
      <c r="F12920" s="8"/>
    </row>
    <row r="12921">
      <c r="A12921" s="10">
        <v>44879.291666666664</v>
      </c>
      <c r="B12921" s="11">
        <v>193.42</v>
      </c>
      <c r="C12921" s="11">
        <v>243.41989</v>
      </c>
      <c r="D12921" s="11">
        <v>0.205405934576669</v>
      </c>
      <c r="E12921" s="8">
        <f t="shared" si="1"/>
        <v>0.2414121566</v>
      </c>
      <c r="F12921" s="8"/>
    </row>
    <row r="12922">
      <c r="A12922" s="10">
        <v>44879.333333333336</v>
      </c>
      <c r="B12922" s="11">
        <v>191.69</v>
      </c>
      <c r="C12922" s="11">
        <v>239.96574</v>
      </c>
      <c r="D12922" s="11">
        <v>0.20117763477403</v>
      </c>
      <c r="E12922" s="8">
        <f t="shared" si="1"/>
        <v>0.2427811747</v>
      </c>
      <c r="F12922" s="8"/>
    </row>
    <row r="12923">
      <c r="A12923" s="10">
        <v>44879.375</v>
      </c>
      <c r="B12923" s="11">
        <v>201.76</v>
      </c>
      <c r="C12923" s="11">
        <v>241.08172</v>
      </c>
      <c r="D12923" s="11">
        <v>0.163105356971901</v>
      </c>
      <c r="E12923" s="8">
        <f t="shared" si="1"/>
        <v>0.240708102</v>
      </c>
      <c r="F12923" s="8"/>
    </row>
    <row r="12924">
      <c r="A12924" s="10">
        <v>44879.416666666664</v>
      </c>
      <c r="B12924" s="11">
        <v>221.88</v>
      </c>
      <c r="C12924" s="11">
        <v>247.02867</v>
      </c>
      <c r="D12924" s="11">
        <v>0.101804660973157</v>
      </c>
      <c r="E12924" s="8">
        <f t="shared" si="1"/>
        <v>0.2350284965</v>
      </c>
      <c r="F12924" s="8"/>
    </row>
    <row r="12925">
      <c r="A12925" s="10">
        <v>44879.458333333336</v>
      </c>
      <c r="B12925" s="11">
        <v>246.26</v>
      </c>
      <c r="C12925" s="11">
        <v>257.21497</v>
      </c>
      <c r="D12925" s="11">
        <v>0.0425907170177536</v>
      </c>
      <c r="E12925" s="8">
        <f t="shared" si="1"/>
        <v>0.2274603935</v>
      </c>
      <c r="F12925" s="8"/>
    </row>
    <row r="12926">
      <c r="A12926" s="10">
        <v>44879.5</v>
      </c>
      <c r="B12926" s="11">
        <v>272.92</v>
      </c>
      <c r="C12926" s="11">
        <v>268.05167</v>
      </c>
      <c r="D12926" s="11">
        <v>0.0181619088588405</v>
      </c>
      <c r="E12926" s="8">
        <f t="shared" si="1"/>
        <v>0.2197122193</v>
      </c>
      <c r="F12926" s="8"/>
    </row>
    <row r="12927">
      <c r="A12927" s="10">
        <v>44879.541666666664</v>
      </c>
      <c r="B12927" s="11">
        <v>311.77</v>
      </c>
      <c r="C12927" s="11">
        <v>275.47238</v>
      </c>
      <c r="D12927" s="11">
        <v>0.131765006713195</v>
      </c>
      <c r="E12927" s="8">
        <f t="shared" si="1"/>
        <v>0.2170111403</v>
      </c>
      <c r="F12927" s="8"/>
    </row>
    <row r="12928">
      <c r="A12928" s="10">
        <v>44879.583333333336</v>
      </c>
      <c r="B12928" s="11">
        <v>335.18</v>
      </c>
      <c r="C12928" s="11">
        <v>277.17909</v>
      </c>
      <c r="D12928" s="11">
        <v>0.209254276720513</v>
      </c>
      <c r="E12928" s="8">
        <f t="shared" si="1"/>
        <v>0.2167170163</v>
      </c>
      <c r="F12928" s="8"/>
    </row>
    <row r="12929">
      <c r="A12929" s="10">
        <v>44879.625</v>
      </c>
      <c r="B12929" s="11">
        <v>329.25</v>
      </c>
      <c r="C12929" s="11">
        <v>276.06875</v>
      </c>
      <c r="D12929" s="11">
        <v>0.192637703470602</v>
      </c>
      <c r="E12929" s="8">
        <f t="shared" si="1"/>
        <v>0.212512999</v>
      </c>
      <c r="F12929" s="8"/>
    </row>
    <row r="12930">
      <c r="A12930" s="10">
        <v>44879.666666666664</v>
      </c>
      <c r="B12930" s="11">
        <v>327.74</v>
      </c>
      <c r="C12930" s="11">
        <v>272.93743</v>
      </c>
      <c r="D12930" s="11">
        <v>0.200788034092649</v>
      </c>
      <c r="E12930" s="8">
        <f t="shared" si="1"/>
        <v>0.2081427251</v>
      </c>
      <c r="F12930" s="8"/>
    </row>
    <row r="12931">
      <c r="A12931" s="10">
        <v>44879.708333333336</v>
      </c>
      <c r="B12931" s="11">
        <v>319.54</v>
      </c>
      <c r="C12931" s="11">
        <v>269.82172</v>
      </c>
      <c r="D12931" s="11">
        <v>0.184263446248878</v>
      </c>
      <c r="E12931" s="8">
        <f t="shared" si="1"/>
        <v>0.2016828672</v>
      </c>
      <c r="F12931" s="8"/>
    </row>
    <row r="12932">
      <c r="A12932" s="10">
        <v>44879.75</v>
      </c>
      <c r="B12932" s="11">
        <v>296.78</v>
      </c>
      <c r="C12932" s="11">
        <v>267.17877</v>
      </c>
      <c r="D12932" s="11">
        <v>0.11079184921766</v>
      </c>
      <c r="E12932" s="8">
        <f t="shared" si="1"/>
        <v>0.1912343341</v>
      </c>
      <c r="F12932" s="8"/>
    </row>
    <row r="12933">
      <c r="A12933" s="10">
        <v>44879.791666666664</v>
      </c>
      <c r="B12933" s="11">
        <v>278.33</v>
      </c>
      <c r="C12933" s="11">
        <v>264.33007</v>
      </c>
      <c r="D12933" s="11">
        <v>0.0529638190615241</v>
      </c>
      <c r="E12933" s="8">
        <f t="shared" si="1"/>
        <v>0.1778943815</v>
      </c>
      <c r="F12933" s="8"/>
    </row>
    <row r="12934">
      <c r="A12934" s="10">
        <v>44879.833333333336</v>
      </c>
      <c r="B12934" s="11">
        <v>253.36</v>
      </c>
      <c r="C12934" s="11">
        <v>261.91651</v>
      </c>
      <c r="D12934" s="11">
        <v>0.0326688455034774</v>
      </c>
      <c r="E12934" s="8">
        <f t="shared" si="1"/>
        <v>0.1633707209</v>
      </c>
      <c r="F12934" s="8"/>
    </row>
    <row r="12935">
      <c r="A12935" s="10">
        <v>44879.875</v>
      </c>
      <c r="B12935" s="11">
        <v>227.59</v>
      </c>
      <c r="C12935" s="11">
        <v>262.22607</v>
      </c>
      <c r="D12935" s="11">
        <v>0.132084769451031</v>
      </c>
      <c r="E12935" s="8">
        <f t="shared" si="1"/>
        <v>0.1528914562</v>
      </c>
      <c r="F12935" s="8"/>
    </row>
    <row r="12936">
      <c r="A12936" s="10">
        <v>44879.916666666664</v>
      </c>
      <c r="B12936" s="11">
        <v>212.98</v>
      </c>
      <c r="C12936" s="11">
        <v>266.58677</v>
      </c>
      <c r="D12936" s="11">
        <v>0.201085635269897</v>
      </c>
      <c r="E12936" s="8">
        <f t="shared" si="1"/>
        <v>0.1460515603</v>
      </c>
      <c r="F12936" s="8"/>
    </row>
    <row r="12937">
      <c r="A12937" s="10">
        <v>44879.958333333336</v>
      </c>
      <c r="B12937" s="11">
        <v>219.56</v>
      </c>
      <c r="C12937" s="11">
        <v>274.86566</v>
      </c>
      <c r="D12937" s="11">
        <v>0.201209783717616</v>
      </c>
      <c r="E12937" s="8">
        <f t="shared" si="1"/>
        <v>0.1427421101</v>
      </c>
      <c r="F12937" s="8"/>
    </row>
    <row r="12938">
      <c r="A12938" s="10">
        <v>44880.0</v>
      </c>
      <c r="B12938" s="11">
        <v>237.05</v>
      </c>
      <c r="C12938" s="11">
        <v>305.75321</v>
      </c>
      <c r="D12938" s="11">
        <v>0.224701516625123</v>
      </c>
      <c r="E12938" s="8">
        <f t="shared" si="1"/>
        <v>0.1446841362</v>
      </c>
      <c r="F12938" s="8"/>
    </row>
    <row r="12939">
      <c r="A12939" s="10">
        <v>44880.041666666664</v>
      </c>
      <c r="B12939" s="11">
        <v>250.34</v>
      </c>
      <c r="C12939" s="11">
        <v>311.456</v>
      </c>
      <c r="D12939" s="11">
        <v>0.196226754340902</v>
      </c>
      <c r="E12939" s="8">
        <f t="shared" si="1"/>
        <v>0.1477951158</v>
      </c>
      <c r="F12939" s="8"/>
    </row>
    <row r="12940">
      <c r="A12940" s="10">
        <v>44880.083333333336</v>
      </c>
      <c r="B12940" s="11">
        <v>252.21</v>
      </c>
      <c r="C12940" s="11">
        <v>315.05171</v>
      </c>
      <c r="D12940" s="11">
        <v>0.199464748183718</v>
      </c>
      <c r="E12940" s="8">
        <f t="shared" si="1"/>
        <v>0.1506960508</v>
      </c>
      <c r="F12940" s="8"/>
    </row>
    <row r="12941">
      <c r="A12941" s="10">
        <v>44880.125</v>
      </c>
      <c r="B12941" s="11">
        <v>268.81</v>
      </c>
      <c r="C12941" s="11">
        <v>314.98533</v>
      </c>
      <c r="D12941" s="11">
        <v>0.146595176353133</v>
      </c>
      <c r="E12941" s="8">
        <f t="shared" si="1"/>
        <v>0.1508716593</v>
      </c>
      <c r="F12941" s="8"/>
    </row>
    <row r="12942">
      <c r="A12942" s="10">
        <v>44880.166666666664</v>
      </c>
      <c r="B12942" s="11">
        <v>282.91</v>
      </c>
      <c r="C12942" s="11">
        <v>311.67496</v>
      </c>
      <c r="D12942" s="11">
        <v>0.0922915334616549</v>
      </c>
      <c r="E12942" s="8">
        <f t="shared" si="1"/>
        <v>0.1487102436</v>
      </c>
      <c r="F12942" s="8"/>
    </row>
    <row r="12943">
      <c r="A12943" s="10">
        <v>44880.208333333336</v>
      </c>
      <c r="B12943" s="11">
        <v>289.34</v>
      </c>
      <c r="C12943" s="11">
        <v>306.43326</v>
      </c>
      <c r="D12943" s="11">
        <v>0.0557813469725839</v>
      </c>
      <c r="E12943" s="8">
        <f t="shared" si="1"/>
        <v>0.1449118031</v>
      </c>
      <c r="F12943" s="8"/>
    </row>
    <row r="12944">
      <c r="A12944" s="10">
        <v>44880.25</v>
      </c>
      <c r="B12944" s="11">
        <v>292.89</v>
      </c>
      <c r="C12944" s="11">
        <v>300.39286</v>
      </c>
      <c r="D12944" s="11">
        <v>0.0249768253479793</v>
      </c>
      <c r="E12944" s="8">
        <f t="shared" si="1"/>
        <v>0.1384082202</v>
      </c>
      <c r="F12944" s="8"/>
    </row>
    <row r="12945">
      <c r="A12945" s="10">
        <v>44880.291666666664</v>
      </c>
      <c r="B12945" s="11">
        <v>288.82</v>
      </c>
      <c r="C12945" s="11">
        <v>293.92331</v>
      </c>
      <c r="D12945" s="11">
        <v>0.0173627263519862</v>
      </c>
      <c r="E12945" s="8">
        <f t="shared" si="1"/>
        <v>0.1305730865</v>
      </c>
      <c r="F12945" s="8"/>
    </row>
    <row r="12946">
      <c r="A12946" s="10">
        <v>44880.333333333336</v>
      </c>
      <c r="B12946" s="11">
        <v>284.86</v>
      </c>
      <c r="C12946" s="11">
        <v>287.95212</v>
      </c>
      <c r="D12946" s="11">
        <v>0.0107383130223176</v>
      </c>
      <c r="E12946" s="8">
        <f t="shared" si="1"/>
        <v>0.1226381147</v>
      </c>
      <c r="F12946" s="8"/>
    </row>
    <row r="12947">
      <c r="A12947" s="10">
        <v>44880.375</v>
      </c>
      <c r="B12947" s="11">
        <v>289.47</v>
      </c>
      <c r="C12947" s="11">
        <v>283.64287</v>
      </c>
      <c r="D12947" s="11">
        <v>0.0205438973311756</v>
      </c>
      <c r="E12947" s="8">
        <f t="shared" si="1"/>
        <v>0.1166980539</v>
      </c>
      <c r="F12947" s="8"/>
    </row>
    <row r="12948">
      <c r="A12948" s="10">
        <v>44880.416666666664</v>
      </c>
      <c r="B12948" s="11">
        <v>293.67</v>
      </c>
      <c r="C12948" s="11">
        <v>281.42276</v>
      </c>
      <c r="D12948" s="11">
        <v>0.0435190103316449</v>
      </c>
      <c r="E12948" s="8">
        <f t="shared" si="1"/>
        <v>0.1142694852</v>
      </c>
      <c r="F12948" s="8"/>
    </row>
    <row r="12949">
      <c r="A12949" s="10">
        <v>44880.458333333336</v>
      </c>
      <c r="B12949" s="11">
        <v>304.38</v>
      </c>
      <c r="C12949" s="11">
        <v>282.79331</v>
      </c>
      <c r="D12949" s="11">
        <v>0.0763338071894274</v>
      </c>
      <c r="E12949" s="8">
        <f t="shared" si="1"/>
        <v>0.1156754472</v>
      </c>
      <c r="F12949" s="8"/>
    </row>
    <row r="12950">
      <c r="A12950" s="10">
        <v>44880.5</v>
      </c>
      <c r="B12950" s="11">
        <v>310.13</v>
      </c>
      <c r="C12950" s="11">
        <v>286.90094</v>
      </c>
      <c r="D12950" s="11">
        <v>0.0809654370599134</v>
      </c>
      <c r="E12950" s="8">
        <f t="shared" si="1"/>
        <v>0.1182922609</v>
      </c>
      <c r="F12950" s="8"/>
    </row>
    <row r="12951">
      <c r="A12951" s="10">
        <v>44880.541666666664</v>
      </c>
      <c r="B12951" s="11">
        <v>312.66</v>
      </c>
      <c r="C12951" s="11">
        <v>293.02876</v>
      </c>
      <c r="D12951" s="11">
        <v>0.066994243158931</v>
      </c>
      <c r="E12951" s="8">
        <f t="shared" si="1"/>
        <v>0.1155934791</v>
      </c>
      <c r="F12951" s="8"/>
    </row>
    <row r="12952">
      <c r="A12952" s="10">
        <v>44880.583333333336</v>
      </c>
      <c r="B12952" s="11">
        <v>314.49</v>
      </c>
      <c r="C12952" s="11">
        <v>299.73267</v>
      </c>
      <c r="D12952" s="11">
        <v>0.049234973284694</v>
      </c>
      <c r="E12952" s="8">
        <f t="shared" si="1"/>
        <v>0.1089260081</v>
      </c>
      <c r="F12952" s="8"/>
    </row>
    <row r="12953">
      <c r="A12953" s="10">
        <v>44880.625</v>
      </c>
      <c r="B12953" s="11">
        <v>305.18</v>
      </c>
      <c r="C12953" s="11">
        <v>306.83017</v>
      </c>
      <c r="D12953" s="11">
        <v>0.00537812171469319</v>
      </c>
      <c r="E12953" s="8">
        <f t="shared" si="1"/>
        <v>0.1011235256</v>
      </c>
      <c r="F12953" s="8"/>
    </row>
    <row r="12954">
      <c r="A12954" s="10">
        <v>44880.666666666664</v>
      </c>
      <c r="B12954" s="11">
        <v>293.6</v>
      </c>
      <c r="C12954" s="11">
        <v>312.25253</v>
      </c>
      <c r="D12954" s="11">
        <v>0.0597354007027579</v>
      </c>
      <c r="E12954" s="8">
        <f t="shared" si="1"/>
        <v>0.0952463325</v>
      </c>
      <c r="F12954" s="8"/>
    </row>
    <row r="12955">
      <c r="A12955" s="10">
        <v>44880.708333333336</v>
      </c>
      <c r="B12955" s="11">
        <v>287.78</v>
      </c>
      <c r="C12955" s="11">
        <v>316.13802</v>
      </c>
      <c r="D12955" s="11">
        <v>0.0897013905508739</v>
      </c>
      <c r="E12955" s="8">
        <f t="shared" si="1"/>
        <v>0.09130624684</v>
      </c>
      <c r="F12955" s="8"/>
    </row>
    <row r="12956">
      <c r="A12956" s="10">
        <v>44880.75</v>
      </c>
      <c r="B12956" s="11">
        <v>288.96</v>
      </c>
      <c r="C12956" s="11">
        <v>318.75816</v>
      </c>
      <c r="D12956" s="11">
        <v>0.0934820303894337</v>
      </c>
      <c r="E12956" s="8">
        <f t="shared" si="1"/>
        <v>0.09058500439</v>
      </c>
      <c r="F12956" s="8"/>
    </row>
    <row r="12957">
      <c r="A12957" s="10">
        <v>44880.791666666664</v>
      </c>
      <c r="B12957" s="11">
        <v>297.78</v>
      </c>
      <c r="C12957" s="11">
        <v>321.31576</v>
      </c>
      <c r="D12957" s="11">
        <v>0.0732480722389715</v>
      </c>
      <c r="E12957" s="8">
        <f t="shared" si="1"/>
        <v>0.09143018161</v>
      </c>
      <c r="F12957" s="8"/>
    </row>
    <row r="12958">
      <c r="A12958" s="10">
        <v>44880.833333333336</v>
      </c>
      <c r="B12958" s="11">
        <v>303.88</v>
      </c>
      <c r="C12958" s="11">
        <v>323.78087</v>
      </c>
      <c r="D12958" s="11">
        <v>0.0614640080496417</v>
      </c>
      <c r="E12958" s="8">
        <f t="shared" si="1"/>
        <v>0.09262998005</v>
      </c>
      <c r="F12958" s="8"/>
    </row>
    <row r="12959">
      <c r="A12959" s="10">
        <v>44880.875</v>
      </c>
      <c r="B12959" s="11">
        <v>317.58</v>
      </c>
      <c r="C12959" s="11">
        <v>326.4861</v>
      </c>
      <c r="D12959" s="11">
        <v>0.0272786498414481</v>
      </c>
      <c r="E12959" s="8">
        <f t="shared" si="1"/>
        <v>0.0882630584</v>
      </c>
      <c r="F12959" s="8"/>
    </row>
    <row r="12960">
      <c r="A12960" s="10">
        <v>44880.916666666664</v>
      </c>
      <c r="B12960" s="11">
        <v>334.07</v>
      </c>
      <c r="C12960" s="11">
        <v>328.85232</v>
      </c>
      <c r="D12960" s="11">
        <v>0.0158663317321281</v>
      </c>
      <c r="E12960" s="8">
        <f t="shared" si="1"/>
        <v>0.08054558741</v>
      </c>
      <c r="F12960" s="8"/>
    </row>
    <row r="12961">
      <c r="A12961" s="10">
        <v>44880.958333333336</v>
      </c>
      <c r="B12961" s="11">
        <v>362.18</v>
      </c>
      <c r="C12961" s="11">
        <v>330.94542</v>
      </c>
      <c r="D12961" s="11">
        <v>0.0943798527261685</v>
      </c>
      <c r="E12961" s="8">
        <f t="shared" si="1"/>
        <v>0.07609434029</v>
      </c>
      <c r="F12961" s="8"/>
    </row>
    <row r="12962">
      <c r="A12962" s="10">
        <v>44878.0</v>
      </c>
      <c r="B12962" s="11">
        <v>368.27</v>
      </c>
      <c r="C12962" s="11">
        <v>342.56954</v>
      </c>
      <c r="D12962" s="11">
        <v>0.0750226070887679</v>
      </c>
      <c r="E12962" s="8">
        <f t="shared" si="1"/>
        <v>0.06985771906</v>
      </c>
      <c r="F12962" s="8"/>
    </row>
    <row r="12963">
      <c r="A12963" s="10">
        <v>44878.041666666664</v>
      </c>
      <c r="B12963" s="11">
        <v>363.08</v>
      </c>
      <c r="C12963" s="11">
        <v>342.98679</v>
      </c>
      <c r="D12963" s="11">
        <v>0.0585830433877642</v>
      </c>
      <c r="E12963" s="8">
        <f t="shared" si="1"/>
        <v>0.06412256444</v>
      </c>
      <c r="F12963" s="8"/>
    </row>
    <row r="12964">
      <c r="A12964" s="10">
        <v>44878.083333333336</v>
      </c>
      <c r="B12964" s="11">
        <v>342.67</v>
      </c>
      <c r="C12964" s="11">
        <v>338.08521</v>
      </c>
      <c r="D12964" s="11">
        <v>0.0135610487072179</v>
      </c>
      <c r="E12964" s="8">
        <f t="shared" si="1"/>
        <v>0.05637657696</v>
      </c>
      <c r="F12964" s="8"/>
    </row>
    <row r="12965">
      <c r="A12965" s="10">
        <v>44878.125</v>
      </c>
      <c r="B12965" s="11">
        <v>326.39</v>
      </c>
      <c r="C12965" s="11">
        <v>328.20065</v>
      </c>
      <c r="D12965" s="11">
        <v>0.00551689949425758</v>
      </c>
      <c r="E12965" s="8">
        <f t="shared" si="1"/>
        <v>0.05049831542</v>
      </c>
      <c r="F12965" s="8"/>
    </row>
    <row r="12966">
      <c r="A12966" s="10">
        <v>44878.166666666664</v>
      </c>
      <c r="B12966" s="11">
        <v>315.01</v>
      </c>
      <c r="C12966" s="11">
        <v>316.14556</v>
      </c>
      <c r="D12966" s="11">
        <v>0.00359188976115937</v>
      </c>
      <c r="E12966" s="8">
        <f t="shared" si="1"/>
        <v>0.04680249693</v>
      </c>
      <c r="F12966" s="8"/>
    </row>
    <row r="12967">
      <c r="A12967" s="10">
        <v>44878.208333333336</v>
      </c>
      <c r="B12967" s="11">
        <v>299.74</v>
      </c>
      <c r="C12967" s="11">
        <v>304.90184</v>
      </c>
      <c r="D12967" s="11">
        <v>0.016929514101981</v>
      </c>
      <c r="E12967" s="8">
        <f t="shared" si="1"/>
        <v>0.04518367057</v>
      </c>
      <c r="F12967" s="8"/>
    </row>
    <row r="12968">
      <c r="A12968" s="10">
        <v>44878.25</v>
      </c>
      <c r="B12968" s="11">
        <v>273.67</v>
      </c>
      <c r="C12968" s="11">
        <v>295.56712</v>
      </c>
      <c r="D12968" s="11">
        <v>0.0740851012115284</v>
      </c>
      <c r="E12968" s="8">
        <f t="shared" si="1"/>
        <v>0.04722984873</v>
      </c>
      <c r="F12968" s="8"/>
    </row>
    <row r="12969">
      <c r="A12969" s="10">
        <v>44878.291666666664</v>
      </c>
      <c r="B12969" s="11">
        <v>247.28</v>
      </c>
      <c r="C12969" s="11">
        <v>287.36905</v>
      </c>
      <c r="D12969" s="11">
        <v>0.139503714822455</v>
      </c>
      <c r="E12969" s="8">
        <f t="shared" si="1"/>
        <v>0.05231905658</v>
      </c>
      <c r="F12969" s="8"/>
    </row>
    <row r="12970">
      <c r="A12970" s="10">
        <v>44878.333333333336</v>
      </c>
      <c r="B12970" s="11">
        <v>231.7</v>
      </c>
      <c r="C12970" s="11">
        <v>281.73832</v>
      </c>
      <c r="D12970" s="11">
        <v>0.1776056590385</v>
      </c>
      <c r="E12970" s="8">
        <f t="shared" si="1"/>
        <v>0.05927186266</v>
      </c>
      <c r="F12970" s="8"/>
    </row>
    <row r="12971">
      <c r="A12971" s="10">
        <v>44878.375</v>
      </c>
      <c r="B12971" s="11">
        <v>219.67</v>
      </c>
      <c r="C12971" s="11">
        <v>280.15408</v>
      </c>
      <c r="D12971" s="11">
        <v>0.215895767072176</v>
      </c>
      <c r="E12971" s="8">
        <f t="shared" si="1"/>
        <v>0.0674115239</v>
      </c>
      <c r="F12971" s="8"/>
    </row>
    <row r="12972">
      <c r="A12972" s="10">
        <v>44878.416666666664</v>
      </c>
      <c r="B12972" s="11">
        <v>215.28</v>
      </c>
      <c r="C12972" s="11">
        <v>282.06384</v>
      </c>
      <c r="D12972" s="11">
        <v>0.236768527295097</v>
      </c>
      <c r="E12972" s="8">
        <f t="shared" si="1"/>
        <v>0.07546358711</v>
      </c>
      <c r="F12972" s="8"/>
    </row>
    <row r="12973">
      <c r="A12973" s="10">
        <v>44878.458333333336</v>
      </c>
      <c r="B12973" s="11">
        <v>223.86</v>
      </c>
      <c r="C12973" s="11">
        <v>287.19696</v>
      </c>
      <c r="D12973" s="11">
        <v>0.220534924882213</v>
      </c>
      <c r="E12973" s="8">
        <f t="shared" si="1"/>
        <v>0.08147196701</v>
      </c>
      <c r="F12973" s="8"/>
    </row>
    <row r="12974">
      <c r="A12974" s="10">
        <v>44878.5</v>
      </c>
      <c r="B12974" s="11">
        <v>234.09</v>
      </c>
      <c r="C12974" s="11">
        <v>293.12779</v>
      </c>
      <c r="D12974" s="11">
        <v>0.201406321795691</v>
      </c>
      <c r="E12974" s="8">
        <f t="shared" si="1"/>
        <v>0.08649033721</v>
      </c>
      <c r="F12974" s="8"/>
    </row>
    <row r="12975">
      <c r="A12975" s="10">
        <v>44878.541666666664</v>
      </c>
      <c r="B12975" s="11">
        <v>238.99</v>
      </c>
      <c r="C12975" s="11">
        <v>297.65391</v>
      </c>
      <c r="D12975" s="11">
        <v>0.197087651225545</v>
      </c>
      <c r="E12975" s="8">
        <f t="shared" si="1"/>
        <v>0.09191089588</v>
      </c>
      <c r="F12975" s="8"/>
    </row>
    <row r="12976">
      <c r="A12976" s="10">
        <v>44878.583333333336</v>
      </c>
      <c r="B12976" s="11">
        <v>233.44</v>
      </c>
      <c r="C12976" s="11">
        <v>299.13822</v>
      </c>
      <c r="D12976" s="11">
        <v>0.219624961330584</v>
      </c>
      <c r="E12976" s="8">
        <f t="shared" si="1"/>
        <v>0.09901047872</v>
      </c>
      <c r="F12976" s="8"/>
    </row>
    <row r="12977">
      <c r="A12977" s="10">
        <v>44878.625</v>
      </c>
      <c r="B12977" s="11">
        <v>210.02</v>
      </c>
      <c r="C12977" s="11">
        <v>299.34224</v>
      </c>
      <c r="D12977" s="11">
        <v>0.298395041074056</v>
      </c>
      <c r="E12977" s="8">
        <f t="shared" si="1"/>
        <v>0.111219517</v>
      </c>
      <c r="F12977" s="8"/>
    </row>
    <row r="12978">
      <c r="A12978" s="10">
        <v>44878.666666666664</v>
      </c>
      <c r="B12978" s="11">
        <v>204.65</v>
      </c>
      <c r="C12978" s="11">
        <v>298.38552</v>
      </c>
      <c r="D12978" s="11">
        <v>0.314142321651533</v>
      </c>
      <c r="E12978" s="8">
        <f t="shared" si="1"/>
        <v>0.1218198054</v>
      </c>
      <c r="F12978" s="8"/>
    </row>
    <row r="12979">
      <c r="A12979" s="10">
        <v>44878.708333333336</v>
      </c>
      <c r="B12979" s="11">
        <v>192.69</v>
      </c>
      <c r="C12979" s="11">
        <v>297.50466</v>
      </c>
      <c r="D12979" s="11">
        <v>0.352312666295714</v>
      </c>
      <c r="E12979" s="8">
        <f t="shared" si="1"/>
        <v>0.1327619419</v>
      </c>
      <c r="F12979" s="8"/>
    </row>
    <row r="12980">
      <c r="A12980" s="10">
        <v>44878.75</v>
      </c>
      <c r="B12980" s="11">
        <v>184.52</v>
      </c>
      <c r="C12980" s="11">
        <v>296.32815</v>
      </c>
      <c r="D12980" s="11">
        <v>0.377311942857943</v>
      </c>
      <c r="E12980" s="8">
        <f t="shared" si="1"/>
        <v>0.1445881882</v>
      </c>
      <c r="F12980" s="8"/>
    </row>
    <row r="12981">
      <c r="A12981" s="10">
        <v>44878.791666666664</v>
      </c>
      <c r="B12981" s="11">
        <v>179.32</v>
      </c>
      <c r="C12981" s="11">
        <v>294.47881</v>
      </c>
      <c r="D12981" s="11">
        <v>0.391059750614993</v>
      </c>
      <c r="E12981" s="8">
        <f t="shared" si="1"/>
        <v>0.1578303415</v>
      </c>
      <c r="F12981" s="8"/>
    </row>
    <row r="12982">
      <c r="A12982" s="10">
        <v>44878.833333333336</v>
      </c>
      <c r="B12982" s="11">
        <v>174.89</v>
      </c>
      <c r="C12982" s="11">
        <v>292.51187</v>
      </c>
      <c r="D12982" s="11">
        <v>0.402109733187921</v>
      </c>
      <c r="E12982" s="8">
        <f t="shared" si="1"/>
        <v>0.1720239134</v>
      </c>
      <c r="F12982" s="8"/>
    </row>
    <row r="12983">
      <c r="A12983" s="10">
        <v>44878.875</v>
      </c>
      <c r="B12983" s="11">
        <v>172.88</v>
      </c>
      <c r="C12983" s="11">
        <v>292.13737</v>
      </c>
      <c r="D12983" s="11">
        <v>0.408223603847737</v>
      </c>
      <c r="E12983" s="8">
        <f t="shared" si="1"/>
        <v>0.1878966198</v>
      </c>
      <c r="F12983" s="8"/>
    </row>
    <row r="12984">
      <c r="A12984" s="10">
        <v>44878.916666666664</v>
      </c>
      <c r="B12984" s="11">
        <v>177.97</v>
      </c>
      <c r="C12984" s="11">
        <v>293.96223</v>
      </c>
      <c r="D12984" s="11">
        <v>0.394582086276866</v>
      </c>
      <c r="E12984" s="8">
        <f t="shared" si="1"/>
        <v>0.2036764429</v>
      </c>
      <c r="F12984" s="8"/>
    </row>
    <row r="12985">
      <c r="A12985" s="10">
        <v>44878.958333333336</v>
      </c>
      <c r="B12985" s="11">
        <v>203.71</v>
      </c>
      <c r="C12985" s="11">
        <v>298.10729</v>
      </c>
      <c r="D12985" s="11">
        <v>0.316655422951917</v>
      </c>
      <c r="E12985" s="8">
        <f t="shared" si="1"/>
        <v>0.212937925</v>
      </c>
      <c r="F12985" s="8"/>
    </row>
    <row r="12986">
      <c r="A12986" s="10">
        <v>44879.0</v>
      </c>
      <c r="B12986" s="11">
        <v>256.35</v>
      </c>
      <c r="C12986" s="11">
        <v>319.59679</v>
      </c>
      <c r="D12986" s="11">
        <v>0.197895573356666</v>
      </c>
      <c r="E12986" s="8">
        <f t="shared" si="1"/>
        <v>0.2180576319</v>
      </c>
      <c r="F12986" s="8"/>
    </row>
    <row r="12987">
      <c r="A12987" s="10">
        <v>44879.041666666664</v>
      </c>
      <c r="B12987" s="11">
        <v>273.48</v>
      </c>
      <c r="C12987" s="11">
        <v>317.33875</v>
      </c>
      <c r="D12987" s="11">
        <v>0.138207987521221</v>
      </c>
      <c r="E12987" s="8">
        <f t="shared" si="1"/>
        <v>0.2213753379</v>
      </c>
      <c r="F12987" s="8"/>
    </row>
    <row r="12988">
      <c r="A12988" s="10">
        <v>44879.083333333336</v>
      </c>
      <c r="B12988" s="11">
        <v>263.98</v>
      </c>
      <c r="C12988" s="11">
        <v>307.86227</v>
      </c>
      <c r="D12988" s="11">
        <v>0.142538642361079</v>
      </c>
      <c r="E12988" s="8">
        <f t="shared" si="1"/>
        <v>0.2267494043</v>
      </c>
      <c r="F12988" s="8"/>
    </row>
    <row r="12989">
      <c r="A12989" s="10">
        <v>44879.125</v>
      </c>
      <c r="B12989" s="11">
        <v>248.85</v>
      </c>
      <c r="C12989" s="11">
        <v>293.29646</v>
      </c>
      <c r="D12989" s="11">
        <v>0.151541072128862</v>
      </c>
      <c r="E12989" s="8">
        <f t="shared" si="1"/>
        <v>0.2328337449</v>
      </c>
      <c r="F12989" s="8"/>
    </row>
    <row r="12990">
      <c r="A12990" s="10">
        <v>44879.166666666664</v>
      </c>
      <c r="B12990" s="11">
        <v>235.04</v>
      </c>
      <c r="C12990" s="11">
        <v>277.08102</v>
      </c>
      <c r="D12990" s="11">
        <v>0.151728256233501</v>
      </c>
      <c r="E12990" s="8">
        <f t="shared" si="1"/>
        <v>0.2390060935</v>
      </c>
      <c r="F12990" s="8"/>
    </row>
    <row r="12991">
      <c r="A12991" s="10">
        <v>44879.208333333336</v>
      </c>
      <c r="B12991" s="11">
        <v>222.3</v>
      </c>
      <c r="C12991" s="11">
        <v>262.86814</v>
      </c>
      <c r="D12991" s="11">
        <v>0.154328858567645</v>
      </c>
      <c r="E12991" s="8">
        <f t="shared" si="1"/>
        <v>0.2447310662</v>
      </c>
      <c r="F12991" s="8"/>
    </row>
    <row r="12992">
      <c r="A12992" s="10">
        <v>44879.25</v>
      </c>
      <c r="B12992" s="11">
        <v>205.0</v>
      </c>
      <c r="C12992" s="11">
        <v>252.88203</v>
      </c>
      <c r="D12992" s="11">
        <v>0.189345324379118</v>
      </c>
      <c r="E12992" s="8">
        <f t="shared" si="1"/>
        <v>0.2495335754</v>
      </c>
      <c r="F12992" s="8"/>
    </row>
    <row r="12993">
      <c r="A12993" s="10">
        <v>44879.291666666664</v>
      </c>
      <c r="B12993" s="11">
        <v>193.42</v>
      </c>
      <c r="C12993" s="11">
        <v>246.37388</v>
      </c>
      <c r="D12993" s="11">
        <v>0.214933011567622</v>
      </c>
      <c r="E12993" s="8">
        <f t="shared" si="1"/>
        <v>0.2526764628</v>
      </c>
      <c r="F12993" s="8"/>
    </row>
    <row r="12994">
      <c r="A12994" s="10">
        <v>44879.333333333336</v>
      </c>
      <c r="B12994" s="11">
        <v>191.69</v>
      </c>
      <c r="C12994" s="11">
        <v>243.05721</v>
      </c>
      <c r="D12994" s="11">
        <v>0.211337939738549</v>
      </c>
      <c r="E12994" s="8">
        <f t="shared" si="1"/>
        <v>0.2540819745</v>
      </c>
      <c r="F12994" s="8"/>
    </row>
    <row r="12995">
      <c r="A12995" s="10">
        <v>44879.375</v>
      </c>
      <c r="B12995" s="11">
        <v>201.76</v>
      </c>
      <c r="C12995" s="11">
        <v>243.76924</v>
      </c>
      <c r="D12995" s="11">
        <v>0.172331997261016</v>
      </c>
      <c r="E12995" s="8">
        <f t="shared" si="1"/>
        <v>0.2522668174</v>
      </c>
      <c r="F12995" s="8"/>
    </row>
    <row r="12996">
      <c r="A12996" s="10">
        <v>44879.416666666664</v>
      </c>
      <c r="B12996" s="11">
        <v>221.88</v>
      </c>
      <c r="C12996" s="11">
        <v>248.94926</v>
      </c>
      <c r="D12996" s="11">
        <v>0.108734044841105</v>
      </c>
      <c r="E12996" s="8">
        <f t="shared" si="1"/>
        <v>0.2469320473</v>
      </c>
      <c r="F12996" s="8"/>
    </row>
    <row r="12997">
      <c r="A12997" s="10">
        <v>44879.458333333336</v>
      </c>
      <c r="B12997" s="11">
        <v>246.26</v>
      </c>
      <c r="C12997" s="11">
        <v>258.2836</v>
      </c>
      <c r="D12997" s="11">
        <v>0.0465519297392478</v>
      </c>
      <c r="E12997" s="8">
        <f t="shared" si="1"/>
        <v>0.2396827559</v>
      </c>
      <c r="F12997" s="8"/>
    </row>
    <row r="12998">
      <c r="A12998" s="10">
        <v>44879.5</v>
      </c>
      <c r="B12998" s="11">
        <v>272.92</v>
      </c>
      <c r="C12998" s="11">
        <v>268.45692</v>
      </c>
      <c r="D12998" s="11">
        <v>0.016624939301248</v>
      </c>
      <c r="E12998" s="8">
        <f t="shared" si="1"/>
        <v>0.2319835316</v>
      </c>
      <c r="F12998" s="8"/>
    </row>
    <row r="12999">
      <c r="A12999" s="10">
        <v>44879.541666666664</v>
      </c>
      <c r="B12999" s="11">
        <v>311.77</v>
      </c>
      <c r="C12999" s="11">
        <v>275.26539</v>
      </c>
      <c r="D12999" s="11">
        <v>0.132616054637308</v>
      </c>
      <c r="E12999" s="8">
        <f t="shared" si="1"/>
        <v>0.2292972151</v>
      </c>
      <c r="F12999" s="8"/>
    </row>
    <row r="13000">
      <c r="A13000" s="10">
        <v>44879.583333333336</v>
      </c>
      <c r="B13000" s="11">
        <v>335.18</v>
      </c>
      <c r="C13000" s="11">
        <v>276.75205</v>
      </c>
      <c r="D13000" s="11">
        <v>0.211120206697655</v>
      </c>
      <c r="E13000" s="8">
        <f t="shared" si="1"/>
        <v>0.2289428503</v>
      </c>
      <c r="F13000" s="8"/>
    </row>
    <row r="13001">
      <c r="A13001" s="10">
        <v>44879.625</v>
      </c>
      <c r="B13001" s="11">
        <v>329.25</v>
      </c>
      <c r="C13001" s="11">
        <v>276.1742</v>
      </c>
      <c r="D13001" s="11">
        <v>0.192182325503251</v>
      </c>
      <c r="E13001" s="8">
        <f t="shared" si="1"/>
        <v>0.2245173205</v>
      </c>
      <c r="F13001" s="8"/>
    </row>
    <row r="13002">
      <c r="A13002" s="10">
        <v>44879.666666666664</v>
      </c>
      <c r="B13002" s="11">
        <v>327.74</v>
      </c>
      <c r="C13002" s="11">
        <v>274.47954</v>
      </c>
      <c r="D13002" s="11">
        <v>0.194041639679227</v>
      </c>
      <c r="E13002" s="8">
        <f t="shared" si="1"/>
        <v>0.2195131254</v>
      </c>
      <c r="F13002" s="8"/>
    </row>
    <row r="13003">
      <c r="A13003" s="10">
        <v>44879.708333333336</v>
      </c>
      <c r="B13003" s="11">
        <v>319.54</v>
      </c>
      <c r="C13003" s="11">
        <v>274.34628</v>
      </c>
      <c r="D13003" s="11">
        <v>0.164732395861172</v>
      </c>
      <c r="E13003" s="8">
        <f t="shared" si="1"/>
        <v>0.2116972808</v>
      </c>
      <c r="F13003" s="8"/>
    </row>
    <row r="13004">
      <c r="A13004" s="10">
        <v>44879.75</v>
      </c>
      <c r="B13004" s="11">
        <v>296.78</v>
      </c>
      <c r="C13004" s="11">
        <v>275.74437</v>
      </c>
      <c r="D13004" s="11">
        <v>0.0762867071411103</v>
      </c>
      <c r="E13004" s="8">
        <f t="shared" si="1"/>
        <v>0.1991545626</v>
      </c>
      <c r="F13004" s="8"/>
    </row>
    <row r="13005">
      <c r="A13005" s="10">
        <v>44879.791666666664</v>
      </c>
      <c r="B13005" s="11">
        <v>278.33</v>
      </c>
      <c r="C13005" s="11">
        <v>277.01015</v>
      </c>
      <c r="D13005" s="11">
        <v>0.00476462685573064</v>
      </c>
      <c r="E13005" s="8">
        <f t="shared" si="1"/>
        <v>0.1830589325</v>
      </c>
      <c r="F13005" s="8"/>
    </row>
    <row r="13006">
      <c r="A13006" s="10">
        <v>44879.833333333336</v>
      </c>
      <c r="B13006" s="11">
        <v>253.36</v>
      </c>
      <c r="C13006" s="11">
        <v>277.85904</v>
      </c>
      <c r="D13006" s="11">
        <v>0.0881707501760604</v>
      </c>
      <c r="E13006" s="8">
        <f t="shared" si="1"/>
        <v>0.1699781415</v>
      </c>
      <c r="F13006" s="8"/>
    </row>
    <row r="13007">
      <c r="A13007" s="10">
        <v>44879.875</v>
      </c>
      <c r="B13007" s="11">
        <v>227.59</v>
      </c>
      <c r="C13007" s="11">
        <v>280.4243</v>
      </c>
      <c r="D13007" s="11">
        <v>0.188408422522584</v>
      </c>
      <c r="E13007" s="8">
        <f t="shared" si="1"/>
        <v>0.1608191756</v>
      </c>
      <c r="F13007" s="8"/>
    </row>
    <row r="13008">
      <c r="A13008" s="10">
        <v>44879.916666666664</v>
      </c>
      <c r="B13008" s="11">
        <v>212.98</v>
      </c>
      <c r="C13008" s="11">
        <v>286.06729</v>
      </c>
      <c r="D13008" s="11">
        <v>0.25548985345371</v>
      </c>
      <c r="E13008" s="8">
        <f t="shared" si="1"/>
        <v>0.1550236659</v>
      </c>
      <c r="F13008" s="8"/>
    </row>
    <row r="13009">
      <c r="A13009" s="10">
        <v>44879.958333333336</v>
      </c>
      <c r="B13009" s="11">
        <v>219.56</v>
      </c>
      <c r="C13009" s="11">
        <v>294.37631</v>
      </c>
      <c r="D13009" s="11">
        <v>0.254151939060585</v>
      </c>
      <c r="E13009" s="8">
        <f t="shared" si="1"/>
        <v>0.1524193541</v>
      </c>
      <c r="F13009" s="8"/>
    </row>
    <row r="13010">
      <c r="A13010" s="10">
        <v>44880.0</v>
      </c>
      <c r="B13010" s="11">
        <v>237.05</v>
      </c>
      <c r="C13010" s="11">
        <v>314.05208</v>
      </c>
      <c r="D13010" s="11">
        <v>0.24518888714254</v>
      </c>
      <c r="E13010" s="8">
        <f t="shared" si="1"/>
        <v>0.1543899088</v>
      </c>
      <c r="F13010" s="8"/>
    </row>
    <row r="13011">
      <c r="A13011" s="10">
        <v>44880.041666666664</v>
      </c>
      <c r="B13011" s="11">
        <v>250.34</v>
      </c>
      <c r="C13011" s="11">
        <v>318.94597</v>
      </c>
      <c r="D13011" s="11">
        <v>0.215102169185583</v>
      </c>
      <c r="E13011" s="8">
        <f t="shared" si="1"/>
        <v>0.1575938331</v>
      </c>
      <c r="F13011" s="8"/>
    </row>
    <row r="13012">
      <c r="A13012" s="10">
        <v>44880.083333333336</v>
      </c>
      <c r="B13012" s="11">
        <v>252.21</v>
      </c>
      <c r="C13012" s="11">
        <v>321.04615</v>
      </c>
      <c r="D13012" s="11">
        <v>0.214412008989984</v>
      </c>
      <c r="E13012" s="8">
        <f t="shared" si="1"/>
        <v>0.1605885567</v>
      </c>
      <c r="F13012" s="8"/>
    </row>
    <row r="13013">
      <c r="A13013" s="10">
        <v>44880.125</v>
      </c>
      <c r="B13013" s="11">
        <v>268.81</v>
      </c>
      <c r="C13013" s="11">
        <v>318.9439</v>
      </c>
      <c r="D13013" s="11">
        <v>0.157187204395506</v>
      </c>
      <c r="E13013" s="8">
        <f t="shared" si="1"/>
        <v>0.1608238122</v>
      </c>
      <c r="F13013" s="8"/>
    </row>
    <row r="13014">
      <c r="A13014" s="10">
        <v>44880.166666666664</v>
      </c>
      <c r="B13014" s="11">
        <v>282.91</v>
      </c>
      <c r="C13014" s="11">
        <v>313.01892</v>
      </c>
      <c r="D13014" s="11">
        <v>0.0961888182350126</v>
      </c>
      <c r="E13014" s="8">
        <f t="shared" si="1"/>
        <v>0.158509669</v>
      </c>
      <c r="F13014" s="8"/>
    </row>
    <row r="13015">
      <c r="A13015" s="10">
        <v>44880.208333333336</v>
      </c>
      <c r="B13015" s="11">
        <v>289.34</v>
      </c>
      <c r="C13015" s="11">
        <v>304.29873</v>
      </c>
      <c r="D13015" s="11">
        <v>0.0491580428219335</v>
      </c>
      <c r="E13015" s="8">
        <f t="shared" si="1"/>
        <v>0.1541275516</v>
      </c>
      <c r="F13015" s="8"/>
    </row>
    <row r="13016">
      <c r="A13016" s="10">
        <v>44880.25</v>
      </c>
      <c r="B13016" s="11">
        <v>292.89</v>
      </c>
      <c r="C13016" s="11">
        <v>294.39956</v>
      </c>
      <c r="D13016" s="11">
        <v>0.00512758918525564</v>
      </c>
      <c r="E13016" s="8">
        <f t="shared" si="1"/>
        <v>0.1464518127</v>
      </c>
      <c r="F13016" s="8"/>
    </row>
    <row r="13017">
      <c r="A13017" s="10">
        <v>44880.291666666664</v>
      </c>
      <c r="B13017" s="11">
        <v>288.82</v>
      </c>
      <c r="C13017" s="11">
        <v>284.46379</v>
      </c>
      <c r="D13017" s="11">
        <v>0.0153137592661616</v>
      </c>
      <c r="E13017" s="8">
        <f t="shared" si="1"/>
        <v>0.1381343438</v>
      </c>
      <c r="F13017" s="8"/>
    </row>
    <row r="13018">
      <c r="A13018" s="10">
        <v>44880.333333333336</v>
      </c>
      <c r="B13018" s="11">
        <v>284.86</v>
      </c>
      <c r="C13018" s="11">
        <v>275.80412</v>
      </c>
      <c r="D13018" s="11">
        <v>0.032834462371338</v>
      </c>
      <c r="E13018" s="8">
        <f t="shared" si="1"/>
        <v>0.1306966989</v>
      </c>
      <c r="F13018" s="8"/>
    </row>
    <row r="13019">
      <c r="A13019" s="10">
        <v>44880.375</v>
      </c>
      <c r="B13019" s="11">
        <v>289.47</v>
      </c>
      <c r="C13019" s="11">
        <v>269.64874</v>
      </c>
      <c r="D13019" s="11">
        <v>0.0735077048756098</v>
      </c>
      <c r="E13019" s="8">
        <f t="shared" si="1"/>
        <v>0.1265790201</v>
      </c>
      <c r="F13019" s="8"/>
    </row>
    <row r="13020">
      <c r="A13020" s="10">
        <v>44880.416666666664</v>
      </c>
      <c r="B13020" s="11">
        <v>293.67</v>
      </c>
      <c r="C13020" s="11">
        <v>266.56713</v>
      </c>
      <c r="D13020" s="11">
        <v>0.101673713484479</v>
      </c>
      <c r="E13020" s="8">
        <f t="shared" si="1"/>
        <v>0.1262848396</v>
      </c>
      <c r="F13020" s="8"/>
    </row>
    <row r="13021">
      <c r="A13021" s="10">
        <v>44880.458333333336</v>
      </c>
      <c r="B13021" s="11">
        <v>304.38</v>
      </c>
      <c r="C13021" s="11">
        <v>267.78296</v>
      </c>
      <c r="D13021" s="11">
        <v>0.136666799112236</v>
      </c>
      <c r="E13021" s="8">
        <f t="shared" si="1"/>
        <v>0.1300396258</v>
      </c>
      <c r="F13021" s="8"/>
    </row>
    <row r="13022">
      <c r="A13022" s="10">
        <v>44880.5</v>
      </c>
      <c r="B13022" s="11">
        <v>310.13</v>
      </c>
      <c r="C13022" s="11">
        <v>272.06536</v>
      </c>
      <c r="D13022" s="11">
        <v>0.139909909883419</v>
      </c>
      <c r="E13022" s="8">
        <f t="shared" si="1"/>
        <v>0.1351764996</v>
      </c>
      <c r="F13022" s="8"/>
    </row>
    <row r="13023">
      <c r="A13023" s="10">
        <v>44880.541666666664</v>
      </c>
      <c r="B13023" s="11">
        <v>312.66</v>
      </c>
      <c r="C13023" s="11">
        <v>278.3423</v>
      </c>
      <c r="D13023" s="11">
        <v>0.123293153789416</v>
      </c>
      <c r="E13023" s="8">
        <f t="shared" si="1"/>
        <v>0.1347880454</v>
      </c>
      <c r="F13023" s="8"/>
    </row>
    <row r="13024">
      <c r="A13024" s="10">
        <v>44880.583333333336</v>
      </c>
      <c r="B13024" s="11">
        <v>314.49</v>
      </c>
      <c r="C13024" s="11">
        <v>285.20121</v>
      </c>
      <c r="D13024" s="11">
        <v>0.102695181412449</v>
      </c>
      <c r="E13024" s="8">
        <f t="shared" si="1"/>
        <v>0.130270336</v>
      </c>
      <c r="F13024" s="8"/>
    </row>
    <row r="13025">
      <c r="A13025" s="10">
        <v>44880.625</v>
      </c>
      <c r="B13025" s="11">
        <v>305.18</v>
      </c>
      <c r="C13025" s="11">
        <v>292.55529</v>
      </c>
      <c r="D13025" s="11">
        <v>0.0431532446396713</v>
      </c>
      <c r="E13025" s="8">
        <f t="shared" si="1"/>
        <v>0.124060791</v>
      </c>
      <c r="F13025" s="8"/>
    </row>
    <row r="13026">
      <c r="A13026" s="10">
        <v>44880.666666666664</v>
      </c>
      <c r="B13026" s="11">
        <v>293.6</v>
      </c>
      <c r="C13026" s="11">
        <v>298.13811</v>
      </c>
      <c r="D13026" s="11">
        <v>0.0152215025445756</v>
      </c>
      <c r="E13026" s="8">
        <f t="shared" si="1"/>
        <v>0.1166099519</v>
      </c>
      <c r="F13026" s="8"/>
    </row>
    <row r="13027">
      <c r="A13027" s="10">
        <v>44880.708333333336</v>
      </c>
      <c r="B13027" s="11">
        <v>287.78</v>
      </c>
      <c r="C13027" s="11">
        <v>302.24703</v>
      </c>
      <c r="D13027" s="11">
        <v>0.0478649202938405</v>
      </c>
      <c r="E13027" s="8">
        <f t="shared" si="1"/>
        <v>0.1117404738</v>
      </c>
      <c r="F13027" s="8"/>
    </row>
    <row r="13028">
      <c r="A13028" s="10">
        <v>44880.75</v>
      </c>
      <c r="B13028" s="11">
        <v>288.96</v>
      </c>
      <c r="C13028" s="11">
        <v>305.33644</v>
      </c>
      <c r="D13028" s="11">
        <v>0.0536340831117308</v>
      </c>
      <c r="E13028" s="8">
        <f t="shared" si="1"/>
        <v>0.1107966145</v>
      </c>
      <c r="F13028" s="8"/>
    </row>
    <row r="13029">
      <c r="A13029" s="10">
        <v>44880.791666666664</v>
      </c>
      <c r="B13029" s="11">
        <v>297.78</v>
      </c>
      <c r="C13029" s="11">
        <v>308.7796</v>
      </c>
      <c r="D13029" s="11">
        <v>0.0356228196422303</v>
      </c>
      <c r="E13029" s="8">
        <f t="shared" si="1"/>
        <v>0.1120823725</v>
      </c>
      <c r="F13029" s="8"/>
    </row>
    <row r="13030">
      <c r="A13030" s="10">
        <v>44880.833333333336</v>
      </c>
      <c r="B13030" s="11">
        <v>303.88</v>
      </c>
      <c r="C13030" s="11">
        <v>312.96758</v>
      </c>
      <c r="D13030" s="11">
        <v>0.0290368094995654</v>
      </c>
      <c r="E13030" s="8">
        <f t="shared" si="1"/>
        <v>0.1096184583</v>
      </c>
      <c r="F13030" s="8"/>
    </row>
    <row r="13031">
      <c r="A13031" s="10">
        <v>44880.875</v>
      </c>
      <c r="B13031" s="11">
        <v>317.58</v>
      </c>
      <c r="C13031" s="11">
        <v>318.12852</v>
      </c>
      <c r="D13031" s="11">
        <v>0.00172420881975623</v>
      </c>
      <c r="E13031" s="8">
        <f t="shared" si="1"/>
        <v>0.1018399494</v>
      </c>
      <c r="F13031" s="8"/>
    </row>
    <row r="13032">
      <c r="A13032" s="10">
        <v>44880.916666666664</v>
      </c>
      <c r="B13032" s="11">
        <v>334.07</v>
      </c>
      <c r="C13032" s="11">
        <v>323.45742</v>
      </c>
      <c r="D13032" s="11">
        <v>0.0328098208413335</v>
      </c>
      <c r="E13032" s="8">
        <f t="shared" si="1"/>
        <v>0.09256161469</v>
      </c>
      <c r="F13032" s="8"/>
    </row>
    <row r="13033">
      <c r="A13033" s="10">
        <v>44880.958333333336</v>
      </c>
      <c r="B13033" s="11">
        <v>362.18</v>
      </c>
      <c r="C13033" s="11">
        <v>328.43332</v>
      </c>
      <c r="D13033" s="11">
        <v>0.102750476108818</v>
      </c>
      <c r="E13033" s="8">
        <f t="shared" si="1"/>
        <v>0.0862532204</v>
      </c>
      <c r="F13033" s="8"/>
    </row>
    <row r="13034">
      <c r="A13034" s="10">
        <v>44881.0</v>
      </c>
      <c r="B13034" s="11">
        <v>380.76</v>
      </c>
      <c r="C13034" s="11">
        <v>350.76053</v>
      </c>
      <c r="D13034" s="11">
        <v>0.0855269263049636</v>
      </c>
      <c r="E13034" s="8">
        <f t="shared" si="1"/>
        <v>0.0796006387</v>
      </c>
      <c r="F13034" s="8"/>
    </row>
    <row r="13035">
      <c r="A13035" s="10">
        <v>44881.041666666664</v>
      </c>
      <c r="B13035" s="11">
        <v>376.01</v>
      </c>
      <c r="C13035" s="11">
        <v>356.41633</v>
      </c>
      <c r="D13035" s="11">
        <v>0.0549741085095623</v>
      </c>
      <c r="E13035" s="8">
        <f t="shared" si="1"/>
        <v>0.07292863617</v>
      </c>
      <c r="F13035" s="8"/>
    </row>
    <row r="13036">
      <c r="A13036" s="10">
        <v>44881.083333333336</v>
      </c>
      <c r="B13036" s="11">
        <v>366.01</v>
      </c>
      <c r="C13036" s="11">
        <v>359.20872</v>
      </c>
      <c r="D13036" s="11">
        <v>0.0189340615116469</v>
      </c>
      <c r="E13036" s="8">
        <f t="shared" si="1"/>
        <v>0.06478372169</v>
      </c>
      <c r="F13036" s="8"/>
    </row>
    <row r="13037">
      <c r="A13037" s="10">
        <v>44881.125</v>
      </c>
      <c r="B13037" s="11">
        <v>366.0</v>
      </c>
      <c r="C13037" s="11">
        <v>358.17189</v>
      </c>
      <c r="D13037" s="11">
        <v>0.0218557352448847</v>
      </c>
      <c r="E13037" s="8">
        <f t="shared" si="1"/>
        <v>0.05914491048</v>
      </c>
      <c r="F13037" s="8"/>
    </row>
    <row r="13038">
      <c r="A13038" s="10">
        <v>44881.166666666664</v>
      </c>
      <c r="B13038" s="11">
        <v>366.05</v>
      </c>
      <c r="C13038" s="11">
        <v>355.02727</v>
      </c>
      <c r="D13038" s="11">
        <v>0.0310475586847174</v>
      </c>
      <c r="E13038" s="8">
        <f t="shared" si="1"/>
        <v>0.05643069133</v>
      </c>
      <c r="F13038" s="8"/>
    </row>
    <row r="13039">
      <c r="A13039" s="10">
        <v>44881.208333333336</v>
      </c>
      <c r="B13039" s="11">
        <v>367.21</v>
      </c>
      <c r="C13039" s="11">
        <v>351.92486</v>
      </c>
      <c r="D13039" s="11">
        <v>0.0434329646390992</v>
      </c>
      <c r="E13039" s="8">
        <f t="shared" si="1"/>
        <v>0.05619214641</v>
      </c>
      <c r="F13039" s="8"/>
    </row>
    <row r="13040">
      <c r="A13040" s="10">
        <v>44881.25</v>
      </c>
      <c r="B13040" s="11">
        <v>367.39</v>
      </c>
      <c r="C13040" s="11">
        <v>349.32619</v>
      </c>
      <c r="D13040" s="11">
        <v>0.0517104371704852</v>
      </c>
      <c r="E13040" s="8">
        <f t="shared" si="1"/>
        <v>0.05813309841</v>
      </c>
      <c r="F13040" s="8"/>
    </row>
    <row r="13041">
      <c r="A13041" s="10">
        <v>44881.291666666664</v>
      </c>
      <c r="B13041" s="11">
        <v>362.6</v>
      </c>
      <c r="C13041" s="11">
        <v>346.35371</v>
      </c>
      <c r="D13041" s="11">
        <v>0.0469066435003685</v>
      </c>
      <c r="E13041" s="8">
        <f t="shared" si="1"/>
        <v>0.05944946858</v>
      </c>
      <c r="F13041" s="8"/>
    </row>
    <row r="13042">
      <c r="A13042" s="10">
        <v>44881.333333333336</v>
      </c>
      <c r="B13042" s="11">
        <v>357.4</v>
      </c>
      <c r="C13042" s="11">
        <v>344.06792</v>
      </c>
      <c r="D13042" s="11">
        <v>0.0387483959562401</v>
      </c>
      <c r="E13042" s="8">
        <f t="shared" si="1"/>
        <v>0.05969588248</v>
      </c>
      <c r="F13042" s="8"/>
    </row>
    <row r="13043">
      <c r="A13043" s="10">
        <v>44881.375</v>
      </c>
      <c r="B13043" s="11">
        <v>355.53</v>
      </c>
      <c r="C13043" s="11">
        <v>343.33745</v>
      </c>
      <c r="D13043" s="11">
        <v>0.0355118557559042</v>
      </c>
      <c r="E13043" s="8">
        <f t="shared" si="1"/>
        <v>0.0581127221</v>
      </c>
      <c r="F13043" s="8"/>
    </row>
    <row r="13044">
      <c r="A13044" s="10">
        <v>44881.416666666664</v>
      </c>
      <c r="B13044" s="11">
        <v>352.41</v>
      </c>
      <c r="C13044" s="11">
        <v>344.40837</v>
      </c>
      <c r="D13044" s="11">
        <v>0.0232329719512915</v>
      </c>
      <c r="E13044" s="8">
        <f t="shared" si="1"/>
        <v>0.05484435787</v>
      </c>
      <c r="F13044" s="8"/>
    </row>
    <row r="13045">
      <c r="A13045" s="10">
        <v>44881.458333333336</v>
      </c>
      <c r="B13045" s="11">
        <v>355.72</v>
      </c>
      <c r="C13045" s="11">
        <v>347.74904</v>
      </c>
      <c r="D13045" s="11">
        <v>0.0229215873608164</v>
      </c>
      <c r="E13045" s="8">
        <f t="shared" si="1"/>
        <v>0.05010497405</v>
      </c>
      <c r="F13045" s="8"/>
    </row>
    <row r="13046">
      <c r="A13046" s="10">
        <v>44881.5</v>
      </c>
      <c r="B13046" s="11">
        <v>365.98</v>
      </c>
      <c r="C13046" s="11">
        <v>351.12854</v>
      </c>
      <c r="D13046" s="11">
        <v>0.0422963624660075</v>
      </c>
      <c r="E13046" s="8">
        <f t="shared" si="1"/>
        <v>0.04603774291</v>
      </c>
      <c r="F13046" s="8"/>
    </row>
    <row r="13047">
      <c r="A13047" s="10">
        <v>44881.541666666664</v>
      </c>
      <c r="B13047" s="11">
        <v>376.11</v>
      </c>
      <c r="C13047" s="11">
        <v>353.60637</v>
      </c>
      <c r="D13047" s="11">
        <v>0.0636403410945339</v>
      </c>
      <c r="E13047" s="8">
        <f t="shared" si="1"/>
        <v>0.04355220904</v>
      </c>
      <c r="F13047" s="8"/>
    </row>
    <row r="13048">
      <c r="A13048" s="10">
        <v>44881.583333333336</v>
      </c>
      <c r="B13048" s="11">
        <v>379.23</v>
      </c>
      <c r="C13048" s="11">
        <v>354.57559</v>
      </c>
      <c r="D13048" s="11">
        <v>0.0695321694310655</v>
      </c>
      <c r="E13048" s="8">
        <f t="shared" si="1"/>
        <v>0.04217041688</v>
      </c>
      <c r="F13048" s="8"/>
    </row>
    <row r="13049">
      <c r="A13049" s="10">
        <v>44881.625</v>
      </c>
      <c r="B13049" s="11">
        <v>366.11</v>
      </c>
      <c r="C13049" s="11">
        <v>354.65817</v>
      </c>
      <c r="D13049" s="11">
        <v>0.0322897679193462</v>
      </c>
      <c r="E13049" s="8">
        <f t="shared" si="1"/>
        <v>0.04171777202</v>
      </c>
      <c r="F13049" s="8"/>
    </row>
    <row r="13050">
      <c r="A13050" s="10">
        <v>44881.666666666664</v>
      </c>
      <c r="B13050" s="11">
        <v>351.12</v>
      </c>
      <c r="C13050" s="11">
        <v>353.32928</v>
      </c>
      <c r="D13050" s="11">
        <v>0.00625275097495451</v>
      </c>
      <c r="E13050" s="8">
        <f t="shared" si="1"/>
        <v>0.04134407403</v>
      </c>
      <c r="F13050" s="8"/>
    </row>
    <row r="13051">
      <c r="A13051" s="10">
        <v>44881.708333333336</v>
      </c>
      <c r="B13051" s="11">
        <v>337.97</v>
      </c>
      <c r="C13051" s="11">
        <v>351.36296</v>
      </c>
      <c r="D13051" s="11">
        <v>0.0381171652242454</v>
      </c>
      <c r="E13051" s="8">
        <f t="shared" si="1"/>
        <v>0.04093791757</v>
      </c>
      <c r="F13051" s="8"/>
    </row>
    <row r="13052">
      <c r="A13052" s="10">
        <v>44881.75</v>
      </c>
      <c r="B13052" s="11">
        <v>326.22</v>
      </c>
      <c r="C13052" s="11">
        <v>348.30523</v>
      </c>
      <c r="D13052" s="11">
        <v>0.0634076898586908</v>
      </c>
      <c r="E13052" s="8">
        <f t="shared" si="1"/>
        <v>0.04134515119</v>
      </c>
      <c r="F13052" s="8"/>
    </row>
    <row r="13053">
      <c r="A13053" s="10">
        <v>44881.791666666664</v>
      </c>
      <c r="B13053" s="11">
        <v>318.07</v>
      </c>
      <c r="C13053" s="11">
        <v>345.09811</v>
      </c>
      <c r="D13053" s="11">
        <v>0.0783200754127573</v>
      </c>
      <c r="E13053" s="8">
        <f t="shared" si="1"/>
        <v>0.04312420351</v>
      </c>
      <c r="F13053" s="8"/>
    </row>
    <row r="13054">
      <c r="A13054" s="10">
        <v>44881.833333333336</v>
      </c>
      <c r="B13054" s="11">
        <v>315.12</v>
      </c>
      <c r="C13054" s="11">
        <v>341.98438</v>
      </c>
      <c r="D13054" s="11">
        <v>0.0785544064907291</v>
      </c>
      <c r="E13054" s="8">
        <f t="shared" si="1"/>
        <v>0.04518743672</v>
      </c>
      <c r="F13054" s="8"/>
    </row>
    <row r="13055">
      <c r="A13055" s="10">
        <v>44881.875</v>
      </c>
      <c r="B13055" s="11">
        <v>315.98</v>
      </c>
      <c r="C13055" s="11">
        <v>339.76595</v>
      </c>
      <c r="D13055" s="11">
        <v>0.0700068679630785</v>
      </c>
      <c r="E13055" s="8">
        <f t="shared" si="1"/>
        <v>0.04803254752</v>
      </c>
      <c r="F13055" s="8"/>
    </row>
    <row r="13056">
      <c r="A13056" s="10">
        <v>44881.916666666664</v>
      </c>
      <c r="B13056" s="11">
        <v>329.67</v>
      </c>
      <c r="C13056" s="11">
        <v>338.92726</v>
      </c>
      <c r="D13056" s="11">
        <v>0.0273134123233403</v>
      </c>
      <c r="E13056" s="8">
        <f t="shared" si="1"/>
        <v>0.04780353049</v>
      </c>
      <c r="F13056" s="8"/>
    </row>
    <row r="13057">
      <c r="A13057" s="10">
        <v>44881.958333333336</v>
      </c>
      <c r="B13057" s="11">
        <v>361.34</v>
      </c>
      <c r="C13057" s="11">
        <v>339.73848</v>
      </c>
      <c r="D13057" s="11">
        <v>0.0635827887379728</v>
      </c>
      <c r="E13057" s="8">
        <f t="shared" si="1"/>
        <v>0.04617154352</v>
      </c>
      <c r="F13057" s="8"/>
    </row>
    <row r="13058">
      <c r="A13058" s="10">
        <v>44879.0</v>
      </c>
      <c r="B13058" s="11">
        <v>256.35</v>
      </c>
      <c r="C13058" s="11">
        <v>271.6895</v>
      </c>
      <c r="D13058" s="11">
        <v>0.0564596717944564</v>
      </c>
      <c r="E13058" s="8">
        <f t="shared" si="1"/>
        <v>0.04496040792</v>
      </c>
      <c r="F13058" s="8"/>
    </row>
    <row r="13059">
      <c r="A13059" s="10">
        <v>44879.041666666664</v>
      </c>
      <c r="B13059" s="11">
        <v>273.48</v>
      </c>
      <c r="C13059" s="11">
        <v>262.48367</v>
      </c>
      <c r="D13059" s="11">
        <v>0.0418933871200444</v>
      </c>
      <c r="E13059" s="8">
        <f t="shared" si="1"/>
        <v>0.04441537786</v>
      </c>
      <c r="F13059" s="8"/>
    </row>
    <row r="13060">
      <c r="A13060" s="10">
        <v>44879.083333333336</v>
      </c>
      <c r="B13060" s="11">
        <v>263.98</v>
      </c>
      <c r="C13060" s="11">
        <v>247.55157</v>
      </c>
      <c r="D13060" s="11">
        <v>0.0663636671744801</v>
      </c>
      <c r="E13060" s="8">
        <f t="shared" si="1"/>
        <v>0.04639161143</v>
      </c>
      <c r="F13060" s="8"/>
    </row>
    <row r="13061">
      <c r="A13061" s="10">
        <v>44879.125</v>
      </c>
      <c r="B13061" s="11">
        <v>248.85</v>
      </c>
      <c r="C13061" s="11">
        <v>230.56704</v>
      </c>
      <c r="D13061" s="11">
        <v>0.0792956356641435</v>
      </c>
      <c r="E13061" s="8">
        <f t="shared" si="1"/>
        <v>0.04878494061</v>
      </c>
      <c r="F13061" s="8"/>
    </row>
    <row r="13062">
      <c r="A13062" s="10">
        <v>44879.166666666664</v>
      </c>
      <c r="B13062" s="11">
        <v>235.04</v>
      </c>
      <c r="C13062" s="11">
        <v>214.21038</v>
      </c>
      <c r="D13062" s="11">
        <v>0.0972390787038424</v>
      </c>
      <c r="E13062" s="8">
        <f t="shared" si="1"/>
        <v>0.05154292061</v>
      </c>
      <c r="F13062" s="8"/>
    </row>
    <row r="13063">
      <c r="A13063" s="10">
        <v>44879.208333333336</v>
      </c>
      <c r="B13063" s="11">
        <v>222.3</v>
      </c>
      <c r="C13063" s="11">
        <v>202.13701</v>
      </c>
      <c r="D13063" s="11">
        <v>0.0997491256054495</v>
      </c>
      <c r="E13063" s="8">
        <f t="shared" si="1"/>
        <v>0.05388942732</v>
      </c>
      <c r="F13063" s="8"/>
    </row>
    <row r="13064">
      <c r="A13064" s="10">
        <v>44879.25</v>
      </c>
      <c r="B13064" s="11">
        <v>205.0</v>
      </c>
      <c r="C13064" s="11">
        <v>196.04732</v>
      </c>
      <c r="D13064" s="11">
        <v>0.0456659137191979</v>
      </c>
      <c r="E13064" s="8">
        <f t="shared" si="1"/>
        <v>0.05363757218</v>
      </c>
      <c r="F13064" s="8"/>
    </row>
    <row r="13065">
      <c r="A13065" s="10">
        <v>44879.291666666664</v>
      </c>
      <c r="B13065" s="11">
        <v>193.42</v>
      </c>
      <c r="C13065" s="11">
        <v>195.21218</v>
      </c>
      <c r="D13065" s="11">
        <v>0.00918067714832139</v>
      </c>
      <c r="E13065" s="8">
        <f t="shared" si="1"/>
        <v>0.05206565691</v>
      </c>
      <c r="F13065" s="8"/>
    </row>
    <row r="13066">
      <c r="A13066" s="10">
        <v>44879.333333333336</v>
      </c>
      <c r="B13066" s="11">
        <v>191.69</v>
      </c>
      <c r="C13066" s="11">
        <v>198.4862</v>
      </c>
      <c r="D13066" s="11">
        <v>0.0342401637998006</v>
      </c>
      <c r="E13066" s="8">
        <f t="shared" si="1"/>
        <v>0.0518778139</v>
      </c>
      <c r="F13066" s="8"/>
    </row>
    <row r="13067">
      <c r="A13067" s="10">
        <v>44879.375</v>
      </c>
      <c r="B13067" s="11">
        <v>201.76</v>
      </c>
      <c r="C13067" s="11">
        <v>204.88744</v>
      </c>
      <c r="D13067" s="11">
        <v>0.0152641860330726</v>
      </c>
      <c r="E13067" s="8">
        <f t="shared" si="1"/>
        <v>0.051034161</v>
      </c>
      <c r="F13067" s="8"/>
    </row>
    <row r="13068">
      <c r="A13068" s="10">
        <v>44879.416666666664</v>
      </c>
      <c r="B13068" s="11">
        <v>221.88</v>
      </c>
      <c r="C13068" s="11">
        <v>213.14721</v>
      </c>
      <c r="D13068" s="11">
        <v>0.0409706981386244</v>
      </c>
      <c r="E13068" s="8">
        <f t="shared" si="1"/>
        <v>0.05177323292</v>
      </c>
      <c r="F13068" s="8"/>
    </row>
    <row r="13069">
      <c r="A13069" s="10">
        <v>44879.458333333336</v>
      </c>
      <c r="B13069" s="11">
        <v>246.26</v>
      </c>
      <c r="C13069" s="11">
        <v>222.89611</v>
      </c>
      <c r="D13069" s="11">
        <v>0.104819639965901</v>
      </c>
      <c r="E13069" s="8">
        <f t="shared" si="1"/>
        <v>0.05518565178</v>
      </c>
      <c r="F13069" s="8"/>
    </row>
    <row r="13070">
      <c r="A13070" s="10">
        <v>44879.5</v>
      </c>
      <c r="B13070" s="11">
        <v>272.92</v>
      </c>
      <c r="C13070" s="11">
        <v>232.05512</v>
      </c>
      <c r="D13070" s="11">
        <v>0.176099885234163</v>
      </c>
      <c r="E13070" s="8">
        <f t="shared" si="1"/>
        <v>0.06076079856</v>
      </c>
      <c r="F13070" s="8"/>
    </row>
    <row r="13071">
      <c r="A13071" s="10">
        <v>44879.541666666664</v>
      </c>
      <c r="B13071" s="11">
        <v>311.77</v>
      </c>
      <c r="C13071" s="11">
        <v>238.02792</v>
      </c>
      <c r="D13071" s="11">
        <v>0.309804328836717</v>
      </c>
      <c r="E13071" s="8">
        <f t="shared" si="1"/>
        <v>0.07101763139</v>
      </c>
      <c r="F13071" s="8"/>
    </row>
    <row r="13072">
      <c r="A13072" s="10">
        <v>44879.583333333336</v>
      </c>
      <c r="B13072" s="11">
        <v>335.18</v>
      </c>
      <c r="C13072" s="11">
        <v>240.14057</v>
      </c>
      <c r="D13072" s="11">
        <v>0.395765821660205</v>
      </c>
      <c r="E13072" s="8">
        <f t="shared" si="1"/>
        <v>0.08461070023</v>
      </c>
      <c r="F13072" s="8"/>
    </row>
    <row r="13073">
      <c r="A13073" s="10">
        <v>44879.625</v>
      </c>
      <c r="B13073" s="11">
        <v>329.25</v>
      </c>
      <c r="C13073" s="11">
        <v>241.23727</v>
      </c>
      <c r="D13073" s="11">
        <v>0.364838857611015</v>
      </c>
      <c r="E13073" s="8">
        <f t="shared" si="1"/>
        <v>0.0984669123</v>
      </c>
      <c r="F13073" s="8"/>
    </row>
    <row r="13074">
      <c r="A13074" s="10">
        <v>44879.666666666664</v>
      </c>
      <c r="B13074" s="11">
        <v>327.74</v>
      </c>
      <c r="C13074" s="11">
        <v>240.79062</v>
      </c>
      <c r="D13074" s="11">
        <v>0.361099531202669</v>
      </c>
      <c r="E13074" s="8">
        <f t="shared" si="1"/>
        <v>0.1132521948</v>
      </c>
      <c r="F13074" s="8"/>
    </row>
    <row r="13075">
      <c r="A13075" s="10">
        <v>44879.708333333336</v>
      </c>
      <c r="B13075" s="11">
        <v>319.54</v>
      </c>
      <c r="C13075" s="11">
        <v>240.26361</v>
      </c>
      <c r="D13075" s="11">
        <v>0.329955876380946</v>
      </c>
      <c r="E13075" s="8">
        <f t="shared" si="1"/>
        <v>0.1254121411</v>
      </c>
      <c r="F13075" s="8"/>
    </row>
    <row r="13076">
      <c r="A13076" s="10">
        <v>44879.75</v>
      </c>
      <c r="B13076" s="11">
        <v>296.78</v>
      </c>
      <c r="C13076" s="11">
        <v>240.51224</v>
      </c>
      <c r="D13076" s="11">
        <v>0.23394967341371</v>
      </c>
      <c r="E13076" s="8">
        <f t="shared" si="1"/>
        <v>0.1325180571</v>
      </c>
      <c r="F13076" s="8"/>
    </row>
    <row r="13077">
      <c r="A13077" s="10">
        <v>44879.791666666664</v>
      </c>
      <c r="B13077" s="11">
        <v>278.33</v>
      </c>
      <c r="C13077" s="11">
        <v>240.75299</v>
      </c>
      <c r="D13077" s="11">
        <v>0.156081176811137</v>
      </c>
      <c r="E13077" s="8">
        <f t="shared" si="1"/>
        <v>0.135758103</v>
      </c>
      <c r="F13077" s="8"/>
    </row>
    <row r="13078">
      <c r="A13078" s="10">
        <v>44879.833333333336</v>
      </c>
      <c r="B13078" s="11">
        <v>253.36</v>
      </c>
      <c r="C13078" s="11">
        <v>241.67098</v>
      </c>
      <c r="D13078" s="11">
        <v>0.0483674953442901</v>
      </c>
      <c r="E13078" s="8">
        <f t="shared" si="1"/>
        <v>0.134500315</v>
      </c>
      <c r="F13078" s="8"/>
    </row>
    <row r="13079">
      <c r="A13079" s="10">
        <v>44879.875</v>
      </c>
      <c r="B13079" s="11">
        <v>227.59</v>
      </c>
      <c r="C13079" s="11">
        <v>243.82733</v>
      </c>
      <c r="D13079" s="11">
        <v>0.0665935602871096</v>
      </c>
      <c r="E13079" s="8">
        <f t="shared" si="1"/>
        <v>0.1343580939</v>
      </c>
      <c r="F13079" s="8"/>
    </row>
    <row r="13080">
      <c r="A13080" s="10">
        <v>44879.916666666664</v>
      </c>
      <c r="B13080" s="11">
        <v>212.98</v>
      </c>
      <c r="C13080" s="11">
        <v>246.64115</v>
      </c>
      <c r="D13080" s="11">
        <v>0.136478239742232</v>
      </c>
      <c r="E13080" s="8">
        <f t="shared" si="1"/>
        <v>0.1389066283</v>
      </c>
      <c r="F13080" s="8"/>
    </row>
    <row r="13081">
      <c r="A13081" s="10">
        <v>44879.958333333336</v>
      </c>
      <c r="B13081" s="11">
        <v>219.56</v>
      </c>
      <c r="C13081" s="11">
        <v>250.37661</v>
      </c>
      <c r="D13081" s="11">
        <v>0.123081025819464</v>
      </c>
      <c r="E13081" s="8">
        <f t="shared" si="1"/>
        <v>0.1413857216</v>
      </c>
      <c r="F13081" s="8"/>
    </row>
    <row r="13082">
      <c r="A13082" s="10">
        <v>44880.0</v>
      </c>
      <c r="B13082" s="11">
        <v>237.05</v>
      </c>
      <c r="C13082" s="11">
        <v>287.59496</v>
      </c>
      <c r="D13082" s="11">
        <v>0.175750506893444</v>
      </c>
      <c r="E13082" s="8">
        <f t="shared" si="1"/>
        <v>0.146356173</v>
      </c>
      <c r="F13082" s="8"/>
    </row>
    <row r="13083">
      <c r="A13083" s="10">
        <v>44880.041666666664</v>
      </c>
      <c r="B13083" s="11">
        <v>250.34</v>
      </c>
      <c r="C13083" s="11">
        <v>293.30242</v>
      </c>
      <c r="D13083" s="11">
        <v>0.146478232262795</v>
      </c>
      <c r="E13083" s="8">
        <f t="shared" si="1"/>
        <v>0.1507138749</v>
      </c>
      <c r="F13083" s="8"/>
    </row>
    <row r="13084">
      <c r="A13084" s="10">
        <v>44880.083333333336</v>
      </c>
      <c r="B13084" s="11">
        <v>252.21</v>
      </c>
      <c r="C13084" s="11">
        <v>296.00885</v>
      </c>
      <c r="D13084" s="11">
        <v>0.147964663894339</v>
      </c>
      <c r="E13084" s="8">
        <f t="shared" si="1"/>
        <v>0.1541139164</v>
      </c>
      <c r="F13084" s="8"/>
    </row>
    <row r="13085">
      <c r="A13085" s="10">
        <v>44880.125</v>
      </c>
      <c r="B13085" s="11">
        <v>268.81</v>
      </c>
      <c r="C13085" s="11">
        <v>294.62268</v>
      </c>
      <c r="D13085" s="11">
        <v>0.0876126712308774</v>
      </c>
      <c r="E13085" s="8">
        <f t="shared" si="1"/>
        <v>0.1544604596</v>
      </c>
      <c r="F13085" s="8"/>
    </row>
    <row r="13086">
      <c r="A13086" s="10">
        <v>44880.166666666664</v>
      </c>
      <c r="B13086" s="11">
        <v>282.91</v>
      </c>
      <c r="C13086" s="11">
        <v>289.74594</v>
      </c>
      <c r="D13086" s="11">
        <v>0.02359287588292</v>
      </c>
      <c r="E13086" s="8">
        <f t="shared" si="1"/>
        <v>0.1513918678</v>
      </c>
      <c r="F13086" s="8"/>
    </row>
    <row r="13087">
      <c r="A13087" s="10">
        <v>44880.208333333336</v>
      </c>
      <c r="B13087" s="11">
        <v>289.34</v>
      </c>
      <c r="C13087" s="11">
        <v>282.42197</v>
      </c>
      <c r="D13087" s="11">
        <v>0.0244953676939509</v>
      </c>
      <c r="E13087" s="8">
        <f t="shared" si="1"/>
        <v>0.1482562945</v>
      </c>
      <c r="F13087" s="8"/>
    </row>
    <row r="13088">
      <c r="A13088" s="10">
        <v>44880.25</v>
      </c>
      <c r="B13088" s="11">
        <v>292.89</v>
      </c>
      <c r="C13088" s="11">
        <v>273.37911</v>
      </c>
      <c r="D13088" s="11">
        <v>0.0713693522522622</v>
      </c>
      <c r="E13088" s="8">
        <f t="shared" si="1"/>
        <v>0.1493272711</v>
      </c>
      <c r="F13088" s="8"/>
    </row>
    <row r="13089">
      <c r="A13089" s="10">
        <v>44880.291666666664</v>
      </c>
      <c r="B13089" s="11">
        <v>288.82</v>
      </c>
      <c r="C13089" s="11">
        <v>263.5754</v>
      </c>
      <c r="D13089" s="11">
        <v>0.0957775270378039</v>
      </c>
      <c r="E13089" s="8">
        <f t="shared" si="1"/>
        <v>0.1529354732</v>
      </c>
      <c r="F13089" s="8"/>
    </row>
    <row r="13090">
      <c r="A13090" s="10">
        <v>44880.333333333336</v>
      </c>
      <c r="B13090" s="11">
        <v>284.86</v>
      </c>
      <c r="C13090" s="11">
        <v>254.86647</v>
      </c>
      <c r="D13090" s="11">
        <v>0.117683310794079</v>
      </c>
      <c r="E13090" s="8">
        <f t="shared" si="1"/>
        <v>0.156412271</v>
      </c>
      <c r="F13090" s="8"/>
    </row>
    <row r="13091">
      <c r="A13091" s="10">
        <v>44880.375</v>
      </c>
      <c r="B13091" s="11">
        <v>289.47</v>
      </c>
      <c r="C13091" s="11">
        <v>249.71179</v>
      </c>
      <c r="D13091" s="11">
        <v>0.159216391024228</v>
      </c>
      <c r="E13091" s="8">
        <f t="shared" si="1"/>
        <v>0.1624102796</v>
      </c>
      <c r="F13091" s="8"/>
    </row>
    <row r="13092">
      <c r="A13092" s="10">
        <v>44880.416666666664</v>
      </c>
      <c r="B13092" s="11">
        <v>293.67</v>
      </c>
      <c r="C13092" s="11">
        <v>248.49419</v>
      </c>
      <c r="D13092" s="11">
        <v>0.181798254518546</v>
      </c>
      <c r="E13092" s="8">
        <f t="shared" si="1"/>
        <v>0.1682780944</v>
      </c>
      <c r="F13092" s="8"/>
    </row>
    <row r="13093">
      <c r="A13093" s="10">
        <v>44880.458333333336</v>
      </c>
      <c r="B13093" s="11">
        <v>304.38</v>
      </c>
      <c r="C13093" s="11">
        <v>251.53675</v>
      </c>
      <c r="D13093" s="11">
        <v>0.210081628231262</v>
      </c>
      <c r="E13093" s="8">
        <f t="shared" si="1"/>
        <v>0.1726640106</v>
      </c>
      <c r="F13093" s="8"/>
    </row>
    <row r="13094">
      <c r="A13094" s="10">
        <v>44880.5</v>
      </c>
      <c r="B13094" s="11">
        <v>310.13</v>
      </c>
      <c r="C13094" s="11">
        <v>256.82536</v>
      </c>
      <c r="D13094" s="11">
        <v>0.207552089092759</v>
      </c>
      <c r="E13094" s="8">
        <f t="shared" si="1"/>
        <v>0.1739745191</v>
      </c>
      <c r="F13094" s="8"/>
    </row>
    <row r="13095">
      <c r="A13095" s="10">
        <v>44880.541666666664</v>
      </c>
      <c r="B13095" s="11">
        <v>312.66</v>
      </c>
      <c r="C13095" s="11">
        <v>262.82466</v>
      </c>
      <c r="D13095" s="11">
        <v>0.189614399196787</v>
      </c>
      <c r="E13095" s="8">
        <f t="shared" si="1"/>
        <v>0.1689666053</v>
      </c>
      <c r="F13095" s="8"/>
    </row>
    <row r="13096">
      <c r="A13096" s="10">
        <v>44880.583333333336</v>
      </c>
      <c r="B13096" s="11">
        <v>314.49</v>
      </c>
      <c r="C13096" s="11">
        <v>268.53736</v>
      </c>
      <c r="D13096" s="11">
        <v>0.171121962322114</v>
      </c>
      <c r="E13096" s="8">
        <f t="shared" si="1"/>
        <v>0.1596064445</v>
      </c>
      <c r="F13096" s="8"/>
    </row>
    <row r="13097">
      <c r="A13097" s="10">
        <v>44880.625</v>
      </c>
      <c r="B13097" s="11">
        <v>305.18</v>
      </c>
      <c r="C13097" s="11">
        <v>274.6889</v>
      </c>
      <c r="D13097" s="11">
        <v>0.111002301148681</v>
      </c>
      <c r="E13097" s="8">
        <f t="shared" si="1"/>
        <v>0.1490299214</v>
      </c>
      <c r="F13097" s="8"/>
    </row>
    <row r="13098">
      <c r="A13098" s="10">
        <v>44880.666666666664</v>
      </c>
      <c r="B13098" s="11">
        <v>293.6</v>
      </c>
      <c r="C13098" s="11">
        <v>279.225</v>
      </c>
      <c r="D13098" s="11">
        <v>0.0514817799265825</v>
      </c>
      <c r="E13098" s="8">
        <f t="shared" si="1"/>
        <v>0.1361291817</v>
      </c>
      <c r="F13098" s="8"/>
    </row>
    <row r="13099">
      <c r="A13099" s="10">
        <v>44880.708333333336</v>
      </c>
      <c r="B13099" s="11">
        <v>287.78</v>
      </c>
      <c r="C13099" s="11">
        <v>281.57247</v>
      </c>
      <c r="D13099" s="11">
        <v>0.0220459407839124</v>
      </c>
      <c r="E13099" s="8">
        <f t="shared" si="1"/>
        <v>0.1232996011</v>
      </c>
      <c r="F13099" s="8"/>
    </row>
    <row r="13100">
      <c r="A13100" s="10">
        <v>44880.75</v>
      </c>
      <c r="B13100" s="11">
        <v>288.96</v>
      </c>
      <c r="C13100" s="11">
        <v>282.04177</v>
      </c>
      <c r="D13100" s="11">
        <v>0.0245290972326545</v>
      </c>
      <c r="E13100" s="8">
        <f t="shared" si="1"/>
        <v>0.1145737437</v>
      </c>
      <c r="F13100" s="8"/>
    </row>
    <row r="13101">
      <c r="A13101" s="10">
        <v>44880.791666666664</v>
      </c>
      <c r="B13101" s="11">
        <v>297.78</v>
      </c>
      <c r="C13101" s="11">
        <v>281.99328</v>
      </c>
      <c r="D13101" s="11">
        <v>0.055982610649445</v>
      </c>
      <c r="E13101" s="8">
        <f t="shared" si="1"/>
        <v>0.1104029701</v>
      </c>
      <c r="F13101" s="8"/>
    </row>
    <row r="13102">
      <c r="A13102" s="10">
        <v>44880.833333333336</v>
      </c>
      <c r="B13102" s="11">
        <v>303.88</v>
      </c>
      <c r="C13102" s="11">
        <v>282.67829</v>
      </c>
      <c r="D13102" s="11">
        <v>0.0750029653851379</v>
      </c>
      <c r="E13102" s="8">
        <f t="shared" si="1"/>
        <v>0.1115127814</v>
      </c>
      <c r="F13102" s="8"/>
    </row>
    <row r="13103">
      <c r="A13103" s="10">
        <v>44880.875</v>
      </c>
      <c r="B13103" s="11">
        <v>317.58</v>
      </c>
      <c r="C13103" s="11">
        <v>285.474</v>
      </c>
      <c r="D13103" s="11">
        <v>0.11246558355577</v>
      </c>
      <c r="E13103" s="8">
        <f t="shared" si="1"/>
        <v>0.1134241157</v>
      </c>
      <c r="F13103" s="8"/>
    </row>
    <row r="13104">
      <c r="A13104" s="10">
        <v>44880.916666666664</v>
      </c>
      <c r="B13104" s="11">
        <v>334.07</v>
      </c>
      <c r="C13104" s="11">
        <v>289.9722</v>
      </c>
      <c r="D13104" s="11">
        <v>0.152075957626282</v>
      </c>
      <c r="E13104" s="8">
        <f t="shared" si="1"/>
        <v>0.1140740206</v>
      </c>
      <c r="F13104" s="8"/>
    </row>
    <row r="13105">
      <c r="A13105" s="10">
        <v>44880.958333333336</v>
      </c>
      <c r="B13105" s="11">
        <v>362.18</v>
      </c>
      <c r="C13105" s="11">
        <v>295.75812</v>
      </c>
      <c r="D13105" s="11">
        <v>0.224581762962247</v>
      </c>
      <c r="E13105" s="8">
        <f t="shared" si="1"/>
        <v>0.118303218</v>
      </c>
      <c r="F13105" s="8"/>
    </row>
    <row r="13106">
      <c r="A13106" s="10">
        <v>44881.0</v>
      </c>
      <c r="B13106" s="11">
        <v>380.76</v>
      </c>
      <c r="C13106" s="11">
        <v>340.32229</v>
      </c>
      <c r="D13106" s="11">
        <v>0.118821808586208</v>
      </c>
      <c r="E13106" s="8">
        <f t="shared" si="1"/>
        <v>0.1159311889</v>
      </c>
      <c r="F13106" s="8"/>
    </row>
    <row r="13107">
      <c r="A13107" s="10">
        <v>44881.041666666664</v>
      </c>
      <c r="B13107" s="11">
        <v>376.01</v>
      </c>
      <c r="C13107" s="11">
        <v>339.7964</v>
      </c>
      <c r="D13107" s="11">
        <v>0.106574407498137</v>
      </c>
      <c r="E13107" s="8">
        <f t="shared" si="1"/>
        <v>0.1142685295</v>
      </c>
      <c r="F13107" s="8"/>
    </row>
    <row r="13108">
      <c r="A13108" s="10">
        <v>44881.083333333336</v>
      </c>
      <c r="B13108" s="11">
        <v>366.01</v>
      </c>
      <c r="C13108" s="11">
        <v>334.57029</v>
      </c>
      <c r="D13108" s="11">
        <v>0.0939704179949749</v>
      </c>
      <c r="E13108" s="8">
        <f t="shared" si="1"/>
        <v>0.1120187693</v>
      </c>
      <c r="F13108" s="8"/>
    </row>
    <row r="13109">
      <c r="A13109" s="10">
        <v>44881.125</v>
      </c>
      <c r="B13109" s="11">
        <v>366.0</v>
      </c>
      <c r="C13109" s="11">
        <v>325.98013</v>
      </c>
      <c r="D13109" s="11">
        <v>0.122767820234932</v>
      </c>
      <c r="E13109" s="8">
        <f t="shared" si="1"/>
        <v>0.1134835672</v>
      </c>
      <c r="F13109" s="8"/>
    </row>
    <row r="13110">
      <c r="A13110" s="10">
        <v>44881.166666666664</v>
      </c>
      <c r="B13110" s="11">
        <v>366.05</v>
      </c>
      <c r="C13110" s="11">
        <v>315.80409</v>
      </c>
      <c r="D13110" s="11">
        <v>0.159104684173026</v>
      </c>
      <c r="E13110" s="8">
        <f t="shared" si="1"/>
        <v>0.1191298925</v>
      </c>
      <c r="F13110" s="8"/>
    </row>
    <row r="13111">
      <c r="A13111" s="10">
        <v>44881.208333333336</v>
      </c>
      <c r="B13111" s="11">
        <v>367.21</v>
      </c>
      <c r="C13111" s="11">
        <v>306.97272</v>
      </c>
      <c r="D13111" s="11">
        <v>0.1962300754282</v>
      </c>
      <c r="E13111" s="8">
        <f t="shared" si="1"/>
        <v>0.1262855053</v>
      </c>
      <c r="F13111" s="8"/>
    </row>
    <row r="13112">
      <c r="A13112" s="10">
        <v>44881.25</v>
      </c>
      <c r="B13112" s="11">
        <v>367.39</v>
      </c>
      <c r="C13112" s="11">
        <v>300.78535</v>
      </c>
      <c r="D13112" s="11">
        <v>0.221435817934616</v>
      </c>
      <c r="E13112" s="8">
        <f t="shared" si="1"/>
        <v>0.1325382747</v>
      </c>
      <c r="F13112" s="8"/>
    </row>
    <row r="13113">
      <c r="A13113" s="10">
        <v>44881.291666666664</v>
      </c>
      <c r="B13113" s="11">
        <v>362.6</v>
      </c>
      <c r="C13113" s="11">
        <v>296.27003</v>
      </c>
      <c r="D13113" s="11">
        <v>0.223883495742043</v>
      </c>
      <c r="E13113" s="8">
        <f t="shared" si="1"/>
        <v>0.1378760234</v>
      </c>
      <c r="F13113" s="8"/>
    </row>
    <row r="13114">
      <c r="A13114" s="10">
        <v>44881.333333333336</v>
      </c>
      <c r="B13114" s="11">
        <v>357.4</v>
      </c>
      <c r="C13114" s="11">
        <v>293.92628</v>
      </c>
      <c r="D13114" s="11">
        <v>0.215951156187871</v>
      </c>
      <c r="E13114" s="8">
        <f t="shared" si="1"/>
        <v>0.141970517</v>
      </c>
      <c r="F13114" s="8"/>
    </row>
    <row r="13115">
      <c r="A13115" s="10">
        <v>44881.375</v>
      </c>
      <c r="B13115" s="11">
        <v>355.53</v>
      </c>
      <c r="C13115" s="11">
        <v>294.65799</v>
      </c>
      <c r="D13115" s="11">
        <v>0.206585302506136</v>
      </c>
      <c r="E13115" s="8">
        <f t="shared" si="1"/>
        <v>0.1439442216</v>
      </c>
      <c r="F13115" s="8"/>
    </row>
    <row r="13116">
      <c r="A13116" s="10">
        <v>44881.416666666664</v>
      </c>
      <c r="B13116" s="11">
        <v>352.41</v>
      </c>
      <c r="C13116" s="11">
        <v>298.23892</v>
      </c>
      <c r="D13116" s="11">
        <v>0.181636521484184</v>
      </c>
      <c r="E13116" s="8">
        <f t="shared" si="1"/>
        <v>0.1439374827</v>
      </c>
      <c r="F13116" s="8"/>
    </row>
    <row r="13117">
      <c r="A13117" s="10">
        <v>44881.458333333336</v>
      </c>
      <c r="B13117" s="11">
        <v>355.72</v>
      </c>
      <c r="C13117" s="11">
        <v>304.62688</v>
      </c>
      <c r="D13117" s="11">
        <v>0.167723609945386</v>
      </c>
      <c r="E13117" s="8">
        <f t="shared" si="1"/>
        <v>0.1421725653</v>
      </c>
      <c r="F13117" s="8"/>
    </row>
    <row r="13118">
      <c r="A13118" s="10">
        <v>44881.5</v>
      </c>
      <c r="B13118" s="11">
        <v>365.98</v>
      </c>
      <c r="C13118" s="11">
        <v>311.37775</v>
      </c>
      <c r="D13118" s="11">
        <v>0.17535694184957</v>
      </c>
      <c r="E13118" s="8">
        <f t="shared" si="1"/>
        <v>0.1408311008</v>
      </c>
      <c r="F13118" s="8"/>
    </row>
    <row r="13119">
      <c r="A13119" s="10">
        <v>44881.541666666664</v>
      </c>
      <c r="B13119" s="11">
        <v>376.11</v>
      </c>
      <c r="C13119" s="11">
        <v>316.2779</v>
      </c>
      <c r="D13119" s="11">
        <v>0.189175721730794</v>
      </c>
      <c r="E13119" s="8">
        <f t="shared" si="1"/>
        <v>0.1408128226</v>
      </c>
      <c r="F13119" s="8"/>
    </row>
    <row r="13120">
      <c r="A13120" s="10">
        <v>44881.583333333336</v>
      </c>
      <c r="B13120" s="11">
        <v>379.23</v>
      </c>
      <c r="C13120" s="11">
        <v>318.2092</v>
      </c>
      <c r="D13120" s="11">
        <v>0.191763154553671</v>
      </c>
      <c r="E13120" s="8">
        <f t="shared" si="1"/>
        <v>0.1416728723</v>
      </c>
      <c r="F13120" s="8"/>
    </row>
    <row r="13121">
      <c r="A13121" s="10">
        <v>44881.625</v>
      </c>
      <c r="B13121" s="11">
        <v>366.11</v>
      </c>
      <c r="C13121" s="11">
        <v>318.65734</v>
      </c>
      <c r="D13121" s="11">
        <v>0.148914379314156</v>
      </c>
      <c r="E13121" s="8">
        <f t="shared" si="1"/>
        <v>0.1432525422</v>
      </c>
      <c r="F13121" s="8"/>
    </row>
    <row r="13122">
      <c r="A13122" s="10">
        <v>44881.666666666664</v>
      </c>
      <c r="B13122" s="11">
        <v>351.12</v>
      </c>
      <c r="C13122" s="11">
        <v>317.13519</v>
      </c>
      <c r="D13122" s="11">
        <v>0.107161901522186</v>
      </c>
      <c r="E13122" s="8">
        <f t="shared" si="1"/>
        <v>0.1455725473</v>
      </c>
      <c r="F13122" s="8"/>
    </row>
    <row r="13123">
      <c r="A13123" s="10">
        <v>44881.708333333336</v>
      </c>
      <c r="B13123" s="11">
        <v>337.97</v>
      </c>
      <c r="C13123" s="11">
        <v>315.1372</v>
      </c>
      <c r="D13123" s="11">
        <v>0.0724535218311263</v>
      </c>
      <c r="E13123" s="8">
        <f t="shared" si="1"/>
        <v>0.1476728632</v>
      </c>
      <c r="F13123" s="8"/>
    </row>
    <row r="13124">
      <c r="A13124" s="10">
        <v>44881.75</v>
      </c>
      <c r="B13124" s="11">
        <v>326.22</v>
      </c>
      <c r="C13124" s="11">
        <v>313.04414</v>
      </c>
      <c r="D13124" s="11">
        <v>0.0420894638053278</v>
      </c>
      <c r="E13124" s="8">
        <f t="shared" si="1"/>
        <v>0.1484045451</v>
      </c>
      <c r="F13124" s="8"/>
    </row>
    <row r="13125">
      <c r="A13125" s="10">
        <v>44881.791666666664</v>
      </c>
      <c r="B13125" s="11">
        <v>318.07</v>
      </c>
      <c r="C13125" s="11">
        <v>310.18276</v>
      </c>
      <c r="D13125" s="11">
        <v>0.0254277188068093</v>
      </c>
      <c r="E13125" s="8">
        <f t="shared" si="1"/>
        <v>0.1471314246</v>
      </c>
      <c r="F13125" s="8"/>
    </row>
    <row r="13126">
      <c r="A13126" s="10">
        <v>44881.833333333336</v>
      </c>
      <c r="B13126" s="11">
        <v>315.12</v>
      </c>
      <c r="C13126" s="11">
        <v>306.60587</v>
      </c>
      <c r="D13126" s="11">
        <v>0.0277689725901204</v>
      </c>
      <c r="E13126" s="8">
        <f t="shared" si="1"/>
        <v>0.1451633416</v>
      </c>
      <c r="F13126" s="8"/>
    </row>
    <row r="13127">
      <c r="A13127" s="10">
        <v>44881.875</v>
      </c>
      <c r="B13127" s="11">
        <v>315.98</v>
      </c>
      <c r="C13127" s="11">
        <v>304.15656</v>
      </c>
      <c r="D13127" s="11">
        <v>0.0388728752061109</v>
      </c>
      <c r="E13127" s="8">
        <f t="shared" si="1"/>
        <v>0.1420969787</v>
      </c>
      <c r="F13127" s="8"/>
    </row>
    <row r="13128">
      <c r="A13128" s="10">
        <v>44881.916666666664</v>
      </c>
      <c r="B13128" s="11">
        <v>329.67</v>
      </c>
      <c r="C13128" s="11">
        <v>303.90734</v>
      </c>
      <c r="D13128" s="11">
        <v>0.0847714306604113</v>
      </c>
      <c r="E13128" s="8">
        <f t="shared" si="1"/>
        <v>0.1392926234</v>
      </c>
      <c r="F13128" s="8"/>
    </row>
    <row r="13129">
      <c r="A13129" s="10">
        <v>44881.958333333336</v>
      </c>
      <c r="B13129" s="11">
        <v>361.34</v>
      </c>
      <c r="C13129" s="11">
        <v>306.26227</v>
      </c>
      <c r="D13129" s="11">
        <v>0.179838443697292</v>
      </c>
      <c r="E13129" s="8">
        <f t="shared" si="1"/>
        <v>0.1374283185</v>
      </c>
      <c r="F13129" s="8"/>
    </row>
    <row r="13130">
      <c r="A13130" s="10">
        <v>44882.0</v>
      </c>
      <c r="B13130" s="11">
        <v>384.94</v>
      </c>
      <c r="C13130" s="11">
        <v>338.65649</v>
      </c>
      <c r="D13130" s="11">
        <v>0.13666801424653</v>
      </c>
      <c r="E13130" s="8">
        <f t="shared" si="1"/>
        <v>0.1381719104</v>
      </c>
      <c r="F13130" s="8"/>
    </row>
    <row r="13131">
      <c r="A13131" s="10">
        <v>44882.041666666664</v>
      </c>
      <c r="B13131" s="11">
        <v>387.51</v>
      </c>
      <c r="C13131" s="11">
        <v>337.59205</v>
      </c>
      <c r="D13131" s="11">
        <v>0.147864708306964</v>
      </c>
      <c r="E13131" s="8">
        <f t="shared" si="1"/>
        <v>0.1398923396</v>
      </c>
      <c r="F13131" s="8"/>
    </row>
    <row r="13132">
      <c r="A13132" s="10">
        <v>44882.083333333336</v>
      </c>
      <c r="B13132" s="11">
        <v>385.59</v>
      </c>
      <c r="C13132" s="11">
        <v>329.35676</v>
      </c>
      <c r="D13132" s="11">
        <v>0.17073655934677</v>
      </c>
      <c r="E13132" s="8">
        <f t="shared" si="1"/>
        <v>0.1430909288</v>
      </c>
      <c r="F13132" s="8"/>
    </row>
    <row r="13133">
      <c r="A13133" s="10">
        <v>44882.125</v>
      </c>
      <c r="B13133" s="11">
        <v>383.72</v>
      </c>
      <c r="C13133" s="11">
        <v>315.27255</v>
      </c>
      <c r="D13133" s="11">
        <v>0.217105643989621</v>
      </c>
      <c r="E13133" s="8">
        <f t="shared" si="1"/>
        <v>0.1470216715</v>
      </c>
      <c r="F13133" s="8"/>
    </row>
    <row r="13134">
      <c r="A13134" s="10">
        <v>44882.166666666664</v>
      </c>
      <c r="B13134" s="11">
        <v>377.8</v>
      </c>
      <c r="C13134" s="11">
        <v>298.61159</v>
      </c>
      <c r="D13134" s="11">
        <v>0.26518866866487</v>
      </c>
      <c r="E13134" s="8">
        <f t="shared" si="1"/>
        <v>0.1514418375</v>
      </c>
      <c r="F13134" s="8"/>
    </row>
    <row r="13135">
      <c r="A13135" s="10">
        <v>44882.208333333336</v>
      </c>
      <c r="B13135" s="11">
        <v>371.68</v>
      </c>
      <c r="C13135" s="11">
        <v>283.01372</v>
      </c>
      <c r="D13135" s="11">
        <v>0.313293221261499</v>
      </c>
      <c r="E13135" s="8">
        <f t="shared" si="1"/>
        <v>0.1563194685</v>
      </c>
      <c r="F13135" s="8"/>
    </row>
    <row r="13136">
      <c r="A13136" s="10">
        <v>44882.25</v>
      </c>
      <c r="B13136" s="11">
        <v>367.21</v>
      </c>
      <c r="C13136" s="11">
        <v>272.00671</v>
      </c>
      <c r="D13136" s="11">
        <v>0.350003461311671</v>
      </c>
      <c r="E13136" s="8">
        <f t="shared" si="1"/>
        <v>0.1616764537</v>
      </c>
      <c r="F13136" s="8"/>
    </row>
    <row r="13137">
      <c r="A13137" s="10">
        <v>44882.291666666664</v>
      </c>
      <c r="B13137" s="11">
        <v>362.2</v>
      </c>
      <c r="C13137" s="11">
        <v>266.02397</v>
      </c>
      <c r="D13137" s="11">
        <v>0.361531443952212</v>
      </c>
      <c r="E13137" s="8">
        <f t="shared" si="1"/>
        <v>0.1674117849</v>
      </c>
      <c r="F13137" s="8"/>
    </row>
    <row r="13138">
      <c r="A13138" s="10">
        <v>44882.333333333336</v>
      </c>
      <c r="B13138" s="11">
        <v>353.69</v>
      </c>
      <c r="C13138" s="11">
        <v>264.50009</v>
      </c>
      <c r="D13138" s="11">
        <v>0.337201813428494</v>
      </c>
      <c r="E13138" s="8">
        <f t="shared" si="1"/>
        <v>0.1724638956</v>
      </c>
      <c r="F13138" s="8"/>
    </row>
    <row r="13139">
      <c r="A13139" s="10">
        <v>44882.375</v>
      </c>
      <c r="B13139" s="11">
        <v>345.02</v>
      </c>
      <c r="C13139" s="11">
        <v>266.88348</v>
      </c>
      <c r="D13139" s="11">
        <v>0.292773910172334</v>
      </c>
      <c r="E13139" s="8">
        <f t="shared" si="1"/>
        <v>0.1760550876</v>
      </c>
      <c r="F13139" s="8"/>
    </row>
    <row r="13140">
      <c r="A13140" s="10">
        <v>44882.416666666664</v>
      </c>
      <c r="B13140" s="11">
        <v>337.32</v>
      </c>
      <c r="C13140" s="11">
        <v>273.21426</v>
      </c>
      <c r="D13140" s="11">
        <v>0.234635410318626</v>
      </c>
      <c r="E13140" s="8">
        <f t="shared" si="1"/>
        <v>0.1782633746</v>
      </c>
      <c r="F13140" s="8"/>
    </row>
    <row r="13141">
      <c r="A13141" s="10">
        <v>44882.458333333336</v>
      </c>
      <c r="B13141" s="11">
        <v>336.81</v>
      </c>
      <c r="C13141" s="11">
        <v>283.36826</v>
      </c>
      <c r="D13141" s="11">
        <v>0.188594657707959</v>
      </c>
      <c r="E13141" s="8">
        <f t="shared" si="1"/>
        <v>0.1791330016</v>
      </c>
      <c r="F13141" s="8"/>
    </row>
    <row r="13142">
      <c r="A13142" s="10">
        <v>44882.5</v>
      </c>
      <c r="B13142" s="11">
        <v>336.11</v>
      </c>
      <c r="C13142" s="11">
        <v>293.79436</v>
      </c>
      <c r="D13142" s="11">
        <v>0.144031491959205</v>
      </c>
      <c r="E13142" s="8">
        <f t="shared" si="1"/>
        <v>0.1778277745</v>
      </c>
      <c r="F13142" s="8"/>
    </row>
    <row r="13143">
      <c r="A13143" s="10">
        <v>44882.541666666664</v>
      </c>
      <c r="B13143" s="11">
        <v>333.05</v>
      </c>
      <c r="C13143" s="11">
        <v>300.58286</v>
      </c>
      <c r="D13143" s="11">
        <v>0.108013943310007</v>
      </c>
      <c r="E13143" s="8">
        <f t="shared" si="1"/>
        <v>0.1744460337</v>
      </c>
      <c r="F13143" s="8"/>
    </row>
    <row r="13144">
      <c r="A13144" s="10">
        <v>44882.583333333336</v>
      </c>
      <c r="B13144" s="11">
        <v>326.3</v>
      </c>
      <c r="C13144" s="11">
        <v>302.8416</v>
      </c>
      <c r="D13144" s="11">
        <v>0.0774609564868234</v>
      </c>
      <c r="E13144" s="8">
        <f t="shared" si="1"/>
        <v>0.1696834422</v>
      </c>
      <c r="F13144" s="8"/>
    </row>
    <row r="13145">
      <c r="A13145" s="10">
        <v>44882.625</v>
      </c>
      <c r="B13145" s="11">
        <v>295.85</v>
      </c>
      <c r="C13145" s="11">
        <v>303.33017</v>
      </c>
      <c r="D13145" s="11">
        <v>0.024660158269123</v>
      </c>
      <c r="E13145" s="8">
        <f t="shared" si="1"/>
        <v>0.164506183</v>
      </c>
      <c r="F13145" s="8"/>
    </row>
    <row r="13146">
      <c r="A13146" s="10">
        <v>44882.666666666664</v>
      </c>
      <c r="B13146" s="11">
        <v>284.97</v>
      </c>
      <c r="C13146" s="11">
        <v>301.91459</v>
      </c>
      <c r="D13146" s="11">
        <v>0.0561237865318133</v>
      </c>
      <c r="E13146" s="8">
        <f t="shared" si="1"/>
        <v>0.1623795948</v>
      </c>
      <c r="F13146" s="8"/>
    </row>
    <row r="13147">
      <c r="A13147" s="10">
        <v>44882.708333333336</v>
      </c>
      <c r="B13147" s="11">
        <v>261.47</v>
      </c>
      <c r="C13147" s="11">
        <v>300.84109</v>
      </c>
      <c r="D13147" s="11">
        <v>0.130870055018082</v>
      </c>
      <c r="E13147" s="8">
        <f t="shared" si="1"/>
        <v>0.164813617</v>
      </c>
      <c r="F13147" s="8"/>
    </row>
    <row r="13148">
      <c r="A13148" s="10">
        <v>44882.75</v>
      </c>
      <c r="B13148" s="11">
        <v>258.69</v>
      </c>
      <c r="C13148" s="11">
        <v>300.1886</v>
      </c>
      <c r="D13148" s="11">
        <v>0.138241758681042</v>
      </c>
      <c r="E13148" s="8">
        <f t="shared" si="1"/>
        <v>0.1688199627</v>
      </c>
      <c r="F13148" s="8"/>
    </row>
    <row r="13149">
      <c r="A13149" s="10">
        <v>44882.791666666664</v>
      </c>
      <c r="B13149" s="11">
        <v>256.03</v>
      </c>
      <c r="C13149" s="11">
        <v>299.61963</v>
      </c>
      <c r="D13149" s="11">
        <v>0.14548322484745</v>
      </c>
      <c r="E13149" s="8">
        <f t="shared" si="1"/>
        <v>0.1738222754</v>
      </c>
      <c r="F13149" s="8"/>
    </row>
    <row r="13150">
      <c r="A13150" s="10">
        <v>44882.833333333336</v>
      </c>
      <c r="B13150" s="11">
        <v>249.03</v>
      </c>
      <c r="C13150" s="11">
        <v>300.05703</v>
      </c>
      <c r="D13150" s="11">
        <v>0.170057772017539</v>
      </c>
      <c r="E13150" s="8">
        <f t="shared" si="1"/>
        <v>0.1797509754</v>
      </c>
      <c r="F13150" s="8"/>
    </row>
    <row r="13151">
      <c r="A13151" s="10">
        <v>44882.875</v>
      </c>
      <c r="B13151" s="11">
        <v>247.23</v>
      </c>
      <c r="C13151" s="11">
        <v>303.09321</v>
      </c>
      <c r="D13151" s="11">
        <v>0.18431033146536</v>
      </c>
      <c r="E13151" s="8">
        <f t="shared" si="1"/>
        <v>0.1858108694</v>
      </c>
      <c r="F13151" s="8"/>
    </row>
    <row r="13152">
      <c r="A13152" s="10">
        <v>44882.916666666664</v>
      </c>
      <c r="B13152" s="11">
        <v>261.13</v>
      </c>
      <c r="C13152" s="11">
        <v>309.44168</v>
      </c>
      <c r="D13152" s="11">
        <v>0.156125315762246</v>
      </c>
      <c r="E13152" s="8">
        <f t="shared" si="1"/>
        <v>0.1887839479</v>
      </c>
      <c r="F13152" s="8"/>
    </row>
    <row r="13153">
      <c r="A13153" s="10">
        <v>44882.958333333336</v>
      </c>
      <c r="B13153" s="11">
        <v>298.06</v>
      </c>
      <c r="C13153" s="11">
        <v>317.87569</v>
      </c>
      <c r="D13153" s="11">
        <v>0.0623378591801091</v>
      </c>
      <c r="E13153" s="8">
        <f t="shared" si="1"/>
        <v>0.1838880903</v>
      </c>
      <c r="F13153" s="8"/>
    </row>
    <row r="13154">
      <c r="A13154" s="10">
        <v>44880.0</v>
      </c>
      <c r="B13154" s="11">
        <v>237.05</v>
      </c>
      <c r="C13154" s="11">
        <v>262.62242</v>
      </c>
      <c r="D13154" s="11">
        <v>0.0973733316447238</v>
      </c>
      <c r="E13154" s="8">
        <f t="shared" si="1"/>
        <v>0.1822508118</v>
      </c>
      <c r="F13154" s="8"/>
    </row>
    <row r="13155">
      <c r="A13155" s="10">
        <v>44880.041666666664</v>
      </c>
      <c r="B13155" s="11">
        <v>250.34</v>
      </c>
      <c r="C13155" s="11">
        <v>270.00255</v>
      </c>
      <c r="D13155" s="11">
        <v>0.072823571481084</v>
      </c>
      <c r="E13155" s="8">
        <f t="shared" si="1"/>
        <v>0.1791240978</v>
      </c>
      <c r="F13155" s="8"/>
    </row>
    <row r="13156">
      <c r="A13156" s="10">
        <v>44880.083333333336</v>
      </c>
      <c r="B13156" s="11">
        <v>252.21</v>
      </c>
      <c r="C13156" s="11">
        <v>274.25285</v>
      </c>
      <c r="D13156" s="11">
        <v>0.0803741875426272</v>
      </c>
      <c r="E13156" s="8">
        <f t="shared" si="1"/>
        <v>0.175358999</v>
      </c>
      <c r="F13156" s="8"/>
    </row>
    <row r="13157">
      <c r="A13157" s="10">
        <v>44880.125</v>
      </c>
      <c r="B13157" s="11">
        <v>268.81</v>
      </c>
      <c r="C13157" s="11">
        <v>274.07018</v>
      </c>
      <c r="D13157" s="11">
        <v>0.0191928213423291</v>
      </c>
      <c r="E13157" s="8">
        <f t="shared" si="1"/>
        <v>0.1671126313</v>
      </c>
      <c r="F13157" s="8"/>
    </row>
    <row r="13158">
      <c r="A13158" s="10">
        <v>44880.166666666664</v>
      </c>
      <c r="B13158" s="11">
        <v>282.91</v>
      </c>
      <c r="C13158" s="11">
        <v>270.11189</v>
      </c>
      <c r="D13158" s="11">
        <v>0.0473807724643295</v>
      </c>
      <c r="E13158" s="8">
        <f t="shared" si="1"/>
        <v>0.1580373023</v>
      </c>
      <c r="F13158" s="8"/>
    </row>
    <row r="13159">
      <c r="A13159" s="10">
        <v>44880.208333333336</v>
      </c>
      <c r="B13159" s="11">
        <v>289.34</v>
      </c>
      <c r="C13159" s="11">
        <v>263.36568</v>
      </c>
      <c r="D13159" s="11">
        <v>0.0986245436383357</v>
      </c>
      <c r="E13159" s="8">
        <f t="shared" si="1"/>
        <v>0.1490927741</v>
      </c>
      <c r="F13159" s="8"/>
    </row>
    <row r="13160">
      <c r="A13160" s="10">
        <v>44880.25</v>
      </c>
      <c r="B13160" s="11">
        <v>292.89</v>
      </c>
      <c r="C13160" s="11">
        <v>254.63015</v>
      </c>
      <c r="D13160" s="11">
        <v>0.150256558384778</v>
      </c>
      <c r="E13160" s="8">
        <f t="shared" si="1"/>
        <v>0.1407699865</v>
      </c>
      <c r="F13160" s="8"/>
    </row>
    <row r="13161">
      <c r="A13161" s="10">
        <v>44880.291666666664</v>
      </c>
      <c r="B13161" s="11">
        <v>288.82</v>
      </c>
      <c r="C13161" s="11">
        <v>245.42019</v>
      </c>
      <c r="D13161" s="11">
        <v>0.176838792277033</v>
      </c>
      <c r="E13161" s="8">
        <f t="shared" si="1"/>
        <v>0.1330744593</v>
      </c>
      <c r="F13161" s="8"/>
    </row>
    <row r="13162">
      <c r="A13162" s="10">
        <v>44880.333333333336</v>
      </c>
      <c r="B13162" s="11">
        <v>284.86</v>
      </c>
      <c r="C13162" s="11">
        <v>237.58327</v>
      </c>
      <c r="D13162" s="11">
        <v>0.198990147749039</v>
      </c>
      <c r="E13162" s="8">
        <f t="shared" si="1"/>
        <v>0.1273156399</v>
      </c>
      <c r="F13162" s="8"/>
    </row>
    <row r="13163">
      <c r="A13163" s="10">
        <v>44880.375</v>
      </c>
      <c r="B13163" s="11">
        <v>289.47</v>
      </c>
      <c r="C13163" s="11">
        <v>234.01087</v>
      </c>
      <c r="D13163" s="11">
        <v>0.236993819987934</v>
      </c>
      <c r="E13163" s="8">
        <f t="shared" si="1"/>
        <v>0.1249914695</v>
      </c>
      <c r="F13163" s="8"/>
    </row>
    <row r="13164">
      <c r="A13164" s="10">
        <v>44880.416666666664</v>
      </c>
      <c r="B13164" s="11">
        <v>293.67</v>
      </c>
      <c r="C13164" s="11">
        <v>234.93312</v>
      </c>
      <c r="D13164" s="11">
        <v>0.250015323509941</v>
      </c>
      <c r="E13164" s="8">
        <f t="shared" si="1"/>
        <v>0.1256322992</v>
      </c>
      <c r="F13164" s="8"/>
    </row>
    <row r="13165">
      <c r="A13165" s="10">
        <v>44880.458333333336</v>
      </c>
      <c r="B13165" s="11">
        <v>304.38</v>
      </c>
      <c r="C13165" s="11">
        <v>240.10855</v>
      </c>
      <c r="D13165" s="11">
        <v>0.26767664041951</v>
      </c>
      <c r="E13165" s="8">
        <f t="shared" si="1"/>
        <v>0.1289273818</v>
      </c>
      <c r="F13165" s="8"/>
    </row>
    <row r="13166">
      <c r="A13166" s="10">
        <v>44880.5</v>
      </c>
      <c r="B13166" s="11">
        <v>310.13</v>
      </c>
      <c r="C13166" s="11">
        <v>247.16982</v>
      </c>
      <c r="D13166" s="11">
        <v>0.254724383421891</v>
      </c>
      <c r="E13166" s="8">
        <f t="shared" si="1"/>
        <v>0.1335395856</v>
      </c>
      <c r="F13166" s="8"/>
    </row>
    <row r="13167">
      <c r="A13167" s="10">
        <v>44880.541666666664</v>
      </c>
      <c r="B13167" s="11">
        <v>312.66</v>
      </c>
      <c r="C13167" s="11">
        <v>253.85795</v>
      </c>
      <c r="D13167" s="11">
        <v>0.231633675447233</v>
      </c>
      <c r="E13167" s="8">
        <f t="shared" si="1"/>
        <v>0.1386904078</v>
      </c>
      <c r="F13167" s="8"/>
    </row>
    <row r="13168">
      <c r="A13168" s="10">
        <v>44880.583333333336</v>
      </c>
      <c r="B13168" s="11">
        <v>314.49</v>
      </c>
      <c r="C13168" s="11">
        <v>258.92736</v>
      </c>
      <c r="D13168" s="11">
        <v>0.214587751560901</v>
      </c>
      <c r="E13168" s="8">
        <f t="shared" si="1"/>
        <v>0.1444040243</v>
      </c>
      <c r="F13168" s="8"/>
    </row>
    <row r="13169">
      <c r="A13169" s="10">
        <v>44880.625</v>
      </c>
      <c r="B13169" s="11">
        <v>305.18</v>
      </c>
      <c r="C13169" s="11">
        <v>264.00385</v>
      </c>
      <c r="D13169" s="11">
        <v>0.155967990618318</v>
      </c>
      <c r="E13169" s="8">
        <f t="shared" si="1"/>
        <v>0.149875184</v>
      </c>
      <c r="F13169" s="8"/>
    </row>
    <row r="13170">
      <c r="A13170" s="10">
        <v>44880.666666666664</v>
      </c>
      <c r="B13170" s="11">
        <v>293.6</v>
      </c>
      <c r="C13170" s="11">
        <v>267.67796</v>
      </c>
      <c r="D13170" s="11">
        <v>0.0968403973192265</v>
      </c>
      <c r="E13170" s="8">
        <f t="shared" si="1"/>
        <v>0.1515717094</v>
      </c>
      <c r="F13170" s="8"/>
    </row>
    <row r="13171">
      <c r="A13171" s="10">
        <v>44880.708333333336</v>
      </c>
      <c r="B13171" s="11">
        <v>287.78</v>
      </c>
      <c r="C13171" s="11">
        <v>269.30867</v>
      </c>
      <c r="D13171" s="11">
        <v>0.068587951513035</v>
      </c>
      <c r="E13171" s="8">
        <f t="shared" si="1"/>
        <v>0.1489766218</v>
      </c>
      <c r="F13171" s="8"/>
    </row>
    <row r="13172">
      <c r="A13172" s="10">
        <v>44880.75</v>
      </c>
      <c r="B13172" s="11">
        <v>288.96</v>
      </c>
      <c r="C13172" s="11">
        <v>269.28835</v>
      </c>
      <c r="D13172" s="11">
        <v>0.0730505051555331</v>
      </c>
      <c r="E13172" s="8">
        <f t="shared" si="1"/>
        <v>0.1462603195</v>
      </c>
      <c r="F13172" s="8"/>
    </row>
    <row r="13173">
      <c r="A13173" s="10">
        <v>44880.791666666664</v>
      </c>
      <c r="B13173" s="11">
        <v>297.78</v>
      </c>
      <c r="C13173" s="11">
        <v>269.30802</v>
      </c>
      <c r="D13173" s="11">
        <v>0.105722733396502</v>
      </c>
      <c r="E13173" s="8">
        <f t="shared" si="1"/>
        <v>0.1446036324</v>
      </c>
      <c r="F13173" s="8"/>
    </row>
    <row r="13174">
      <c r="A13174" s="10">
        <v>44880.833333333336</v>
      </c>
      <c r="B13174" s="11">
        <v>303.88</v>
      </c>
      <c r="C13174" s="11">
        <v>270.67821</v>
      </c>
      <c r="D13174" s="11">
        <v>0.122661480582423</v>
      </c>
      <c r="E13174" s="8">
        <f t="shared" si="1"/>
        <v>0.1426287869</v>
      </c>
      <c r="F13174" s="8"/>
    </row>
    <row r="13175">
      <c r="A13175" s="10">
        <v>44880.875</v>
      </c>
      <c r="B13175" s="11">
        <v>317.58</v>
      </c>
      <c r="C13175" s="11">
        <v>274.86391</v>
      </c>
      <c r="D13175" s="11">
        <v>0.155408143615507</v>
      </c>
      <c r="E13175" s="8">
        <f t="shared" si="1"/>
        <v>0.1414245291</v>
      </c>
      <c r="F13175" s="8"/>
    </row>
    <row r="13176">
      <c r="A13176" s="10">
        <v>44880.916666666664</v>
      </c>
      <c r="B13176" s="11">
        <v>334.07</v>
      </c>
      <c r="C13176" s="11">
        <v>281.20789</v>
      </c>
      <c r="D13176" s="11">
        <v>0.187982314436483</v>
      </c>
      <c r="E13176" s="8">
        <f t="shared" si="1"/>
        <v>0.142751904</v>
      </c>
      <c r="F13176" s="8"/>
    </row>
    <row r="13177">
      <c r="A13177" s="10">
        <v>44880.958333333336</v>
      </c>
      <c r="B13177" s="11">
        <v>362.18</v>
      </c>
      <c r="C13177" s="11">
        <v>288.89444</v>
      </c>
      <c r="D13177" s="11">
        <v>0.253675910135203</v>
      </c>
      <c r="E13177" s="8">
        <f t="shared" si="1"/>
        <v>0.1507243228</v>
      </c>
      <c r="F13177" s="8"/>
    </row>
    <row r="13178">
      <c r="A13178" s="10">
        <v>44881.0</v>
      </c>
      <c r="B13178" s="11">
        <v>380.76</v>
      </c>
      <c r="C13178" s="11">
        <v>327.56733</v>
      </c>
      <c r="D13178" s="11">
        <v>0.162386981632142</v>
      </c>
      <c r="E13178" s="8">
        <f t="shared" si="1"/>
        <v>0.1534332249</v>
      </c>
      <c r="F13178" s="8"/>
    </row>
    <row r="13179">
      <c r="A13179" s="10">
        <v>44881.041666666664</v>
      </c>
      <c r="B13179" s="11">
        <v>376.01</v>
      </c>
      <c r="C13179" s="11">
        <v>325.39784</v>
      </c>
      <c r="D13179" s="11">
        <v>0.155539323801289</v>
      </c>
      <c r="E13179" s="8">
        <f t="shared" si="1"/>
        <v>0.1568797146</v>
      </c>
      <c r="F13179" s="8"/>
    </row>
    <row r="13180">
      <c r="A13180" s="10">
        <v>44881.083333333336</v>
      </c>
      <c r="B13180" s="11">
        <v>366.01</v>
      </c>
      <c r="C13180" s="11">
        <v>317.75929</v>
      </c>
      <c r="D13180" s="11">
        <v>0.151846732789464</v>
      </c>
      <c r="E13180" s="8">
        <f t="shared" si="1"/>
        <v>0.1598577373</v>
      </c>
      <c r="F13180" s="8"/>
    </row>
    <row r="13181">
      <c r="A13181" s="10">
        <v>44881.125</v>
      </c>
      <c r="B13181" s="11">
        <v>366.0</v>
      </c>
      <c r="C13181" s="11">
        <v>306.75973</v>
      </c>
      <c r="D13181" s="11">
        <v>0.193116189012162</v>
      </c>
      <c r="E13181" s="8">
        <f t="shared" si="1"/>
        <v>0.1671045443</v>
      </c>
      <c r="F13181" s="8"/>
    </row>
    <row r="13182">
      <c r="A13182" s="10">
        <v>44881.166666666664</v>
      </c>
      <c r="B13182" s="11">
        <v>366.05</v>
      </c>
      <c r="C13182" s="11">
        <v>294.83065</v>
      </c>
      <c r="D13182" s="11">
        <v>0.241560197353972</v>
      </c>
      <c r="E13182" s="8">
        <f t="shared" si="1"/>
        <v>0.1751953537</v>
      </c>
      <c r="F13182" s="8"/>
    </row>
    <row r="13183">
      <c r="A13183" s="10">
        <v>44881.208333333336</v>
      </c>
      <c r="B13183" s="11">
        <v>367.21</v>
      </c>
      <c r="C13183" s="11">
        <v>285.18063</v>
      </c>
      <c r="D13183" s="11">
        <v>0.287640047642786</v>
      </c>
      <c r="E13183" s="8">
        <f t="shared" si="1"/>
        <v>0.1830709997</v>
      </c>
      <c r="F13183" s="8"/>
    </row>
    <row r="13184">
      <c r="A13184" s="10">
        <v>44881.25</v>
      </c>
      <c r="B13184" s="11">
        <v>367.39</v>
      </c>
      <c r="C13184" s="11">
        <v>279.18398</v>
      </c>
      <c r="D13184" s="11">
        <v>0.315942268607245</v>
      </c>
      <c r="E13184" s="8">
        <f t="shared" si="1"/>
        <v>0.1899745709</v>
      </c>
      <c r="F13184" s="8"/>
    </row>
    <row r="13185">
      <c r="A13185" s="10">
        <v>44881.291666666664</v>
      </c>
      <c r="B13185" s="11">
        <v>362.6</v>
      </c>
      <c r="C13185" s="11">
        <v>275.59634</v>
      </c>
      <c r="D13185" s="11">
        <v>0.315692363693944</v>
      </c>
      <c r="E13185" s="8">
        <f t="shared" si="1"/>
        <v>0.1957601364</v>
      </c>
      <c r="F13185" s="8"/>
    </row>
    <row r="13186">
      <c r="A13186" s="10">
        <v>44881.333333333336</v>
      </c>
      <c r="B13186" s="11">
        <v>357.4</v>
      </c>
      <c r="C13186" s="11">
        <v>274.33519</v>
      </c>
      <c r="D13186" s="11">
        <v>0.302785836552722</v>
      </c>
      <c r="E13186" s="8">
        <f t="shared" si="1"/>
        <v>0.2000849568</v>
      </c>
      <c r="F13186" s="8"/>
    </row>
    <row r="13187">
      <c r="A13187" s="10">
        <v>44881.375</v>
      </c>
      <c r="B13187" s="11">
        <v>355.53</v>
      </c>
      <c r="C13187" s="11">
        <v>276.06061</v>
      </c>
      <c r="D13187" s="11">
        <v>0.287869355936002</v>
      </c>
      <c r="E13187" s="8">
        <f t="shared" si="1"/>
        <v>0.2022047708</v>
      </c>
      <c r="F13187" s="8"/>
    </row>
    <row r="13188">
      <c r="A13188" s="10">
        <v>44881.416666666664</v>
      </c>
      <c r="B13188" s="11">
        <v>352.41</v>
      </c>
      <c r="C13188" s="11">
        <v>280.73105</v>
      </c>
      <c r="D13188" s="11">
        <v>0.255329611740489</v>
      </c>
      <c r="E13188" s="8">
        <f t="shared" si="1"/>
        <v>0.2024261994</v>
      </c>
      <c r="F13188" s="8"/>
    </row>
    <row r="13189">
      <c r="A13189" s="10">
        <v>44881.458333333336</v>
      </c>
      <c r="B13189" s="11">
        <v>355.72</v>
      </c>
      <c r="C13189" s="11">
        <v>288.25259</v>
      </c>
      <c r="D13189" s="11">
        <v>0.234056561295772</v>
      </c>
      <c r="E13189" s="8">
        <f t="shared" si="1"/>
        <v>0.2010253628</v>
      </c>
      <c r="F13189" s="8"/>
    </row>
    <row r="13190">
      <c r="A13190" s="10">
        <v>44881.5</v>
      </c>
      <c r="B13190" s="11">
        <v>365.98</v>
      </c>
      <c r="C13190" s="11">
        <v>295.87896</v>
      </c>
      <c r="D13190" s="11">
        <v>0.236924720838548</v>
      </c>
      <c r="E13190" s="8">
        <f t="shared" si="1"/>
        <v>0.2002837102</v>
      </c>
      <c r="F13190" s="8"/>
    </row>
    <row r="13191">
      <c r="A13191" s="10">
        <v>44881.541666666664</v>
      </c>
      <c r="B13191" s="11">
        <v>376.11</v>
      </c>
      <c r="C13191" s="11">
        <v>300.93695</v>
      </c>
      <c r="D13191" s="11">
        <v>0.249796676679284</v>
      </c>
      <c r="E13191" s="8">
        <f t="shared" si="1"/>
        <v>0.2010405019</v>
      </c>
      <c r="F13191" s="8"/>
    </row>
    <row r="13192">
      <c r="A13192" s="10">
        <v>44881.583333333336</v>
      </c>
      <c r="B13192" s="11">
        <v>379.23</v>
      </c>
      <c r="C13192" s="11">
        <v>302.4852</v>
      </c>
      <c r="D13192" s="11">
        <v>0.253714231307845</v>
      </c>
      <c r="E13192" s="8">
        <f t="shared" si="1"/>
        <v>0.2026707719</v>
      </c>
      <c r="F13192" s="8"/>
    </row>
    <row r="13193">
      <c r="A13193" s="10">
        <v>44881.625</v>
      </c>
      <c r="B13193" s="11">
        <v>366.11</v>
      </c>
      <c r="C13193" s="11">
        <v>302.76458</v>
      </c>
      <c r="D13193" s="11">
        <v>0.209223351027388</v>
      </c>
      <c r="E13193" s="8">
        <f t="shared" si="1"/>
        <v>0.2048897453</v>
      </c>
      <c r="F13193" s="8"/>
    </row>
    <row r="13194">
      <c r="A13194" s="10">
        <v>44881.666666666664</v>
      </c>
      <c r="B13194" s="11">
        <v>351.12</v>
      </c>
      <c r="C13194" s="11">
        <v>301.5209</v>
      </c>
      <c r="D13194" s="11">
        <v>0.164496391460757</v>
      </c>
      <c r="E13194" s="8">
        <f t="shared" si="1"/>
        <v>0.207708745</v>
      </c>
      <c r="F13194" s="8"/>
    </row>
    <row r="13195">
      <c r="A13195" s="10">
        <v>44881.708333333336</v>
      </c>
      <c r="B13195" s="11">
        <v>337.97</v>
      </c>
      <c r="C13195" s="11">
        <v>300.53079</v>
      </c>
      <c r="D13195" s="11">
        <v>0.124576952664317</v>
      </c>
      <c r="E13195" s="8">
        <f t="shared" si="1"/>
        <v>0.2100416201</v>
      </c>
      <c r="F13195" s="8"/>
    </row>
    <row r="13196">
      <c r="A13196" s="10">
        <v>44881.75</v>
      </c>
      <c r="B13196" s="11">
        <v>326.22</v>
      </c>
      <c r="C13196" s="11">
        <v>300.0736</v>
      </c>
      <c r="D13196" s="11">
        <v>0.087133289966195</v>
      </c>
      <c r="E13196" s="8">
        <f t="shared" si="1"/>
        <v>0.2106284028</v>
      </c>
      <c r="F13196" s="8"/>
    </row>
    <row r="13197">
      <c r="A13197" s="10">
        <v>44881.791666666664</v>
      </c>
      <c r="B13197" s="11">
        <v>318.07</v>
      </c>
      <c r="C13197" s="11">
        <v>298.78361</v>
      </c>
      <c r="D13197" s="11">
        <v>0.0645496919995042</v>
      </c>
      <c r="E13197" s="8">
        <f t="shared" si="1"/>
        <v>0.2089128594</v>
      </c>
      <c r="F13197" s="8"/>
    </row>
    <row r="13198">
      <c r="A13198" s="10">
        <v>44881.833333333336</v>
      </c>
      <c r="B13198" s="11">
        <v>315.12</v>
      </c>
      <c r="C13198" s="11">
        <v>296.4332</v>
      </c>
      <c r="D13198" s="11">
        <v>0.0630388229118735</v>
      </c>
      <c r="E13198" s="8">
        <f t="shared" si="1"/>
        <v>0.206428582</v>
      </c>
      <c r="F13198" s="8"/>
    </row>
    <row r="13199">
      <c r="A13199" s="10">
        <v>44881.875</v>
      </c>
      <c r="B13199" s="11">
        <v>315.98</v>
      </c>
      <c r="C13199" s="11">
        <v>295.1014</v>
      </c>
      <c r="D13199" s="11">
        <v>0.0707505962357345</v>
      </c>
      <c r="E13199" s="8">
        <f t="shared" si="1"/>
        <v>0.2029011842</v>
      </c>
      <c r="F13199" s="8"/>
    </row>
    <row r="13200">
      <c r="A13200" s="10">
        <v>44881.916666666664</v>
      </c>
      <c r="B13200" s="11">
        <v>329.67</v>
      </c>
      <c r="C13200" s="11">
        <v>296.09757</v>
      </c>
      <c r="D13200" s="11">
        <v>0.113382997368063</v>
      </c>
      <c r="E13200" s="8">
        <f t="shared" si="1"/>
        <v>0.1997928793</v>
      </c>
      <c r="F13200" s="8"/>
    </row>
    <row r="13201">
      <c r="A13201" s="10">
        <v>44881.958333333336</v>
      </c>
      <c r="B13201" s="11">
        <v>361.34</v>
      </c>
      <c r="C13201" s="11">
        <v>299.66702</v>
      </c>
      <c r="D13201" s="11">
        <v>0.205805029862812</v>
      </c>
      <c r="E13201" s="8">
        <f t="shared" si="1"/>
        <v>0.1977982593</v>
      </c>
      <c r="F13201" s="8"/>
    </row>
    <row r="13202">
      <c r="A13202" s="10">
        <v>44882.0</v>
      </c>
      <c r="B13202" s="11">
        <v>384.94</v>
      </c>
      <c r="C13202" s="11">
        <v>336.026</v>
      </c>
      <c r="D13202" s="11">
        <v>0.14556611690762</v>
      </c>
      <c r="E13202" s="8">
        <f t="shared" si="1"/>
        <v>0.1970973899</v>
      </c>
      <c r="F13202" s="8"/>
    </row>
    <row r="13203">
      <c r="A13203" s="10">
        <v>44882.041666666664</v>
      </c>
      <c r="B13203" s="11">
        <v>387.51</v>
      </c>
      <c r="C13203" s="11">
        <v>333.18254</v>
      </c>
      <c r="D13203" s="11">
        <v>0.163056143338123</v>
      </c>
      <c r="E13203" s="8">
        <f t="shared" si="1"/>
        <v>0.1974105907</v>
      </c>
      <c r="F13203" s="8"/>
    </row>
    <row r="13204">
      <c r="A13204" s="10">
        <v>44882.083333333336</v>
      </c>
      <c r="B13204" s="11">
        <v>385.59</v>
      </c>
      <c r="C13204" s="11">
        <v>324.01254</v>
      </c>
      <c r="D13204" s="11">
        <v>0.19004653338417</v>
      </c>
      <c r="E13204" s="8">
        <f t="shared" si="1"/>
        <v>0.1990022491</v>
      </c>
      <c r="F13204" s="8"/>
    </row>
    <row r="13205">
      <c r="A13205" s="10">
        <v>44882.125</v>
      </c>
      <c r="B13205" s="11">
        <v>383.72</v>
      </c>
      <c r="C13205" s="11">
        <v>310.187</v>
      </c>
      <c r="D13205" s="11">
        <v>0.237060224961071</v>
      </c>
      <c r="E13205" s="8">
        <f t="shared" si="1"/>
        <v>0.2008332506</v>
      </c>
      <c r="F13205" s="8"/>
    </row>
    <row r="13206">
      <c r="A13206" s="10">
        <v>44882.166666666664</v>
      </c>
      <c r="B13206" s="11">
        <v>377.8</v>
      </c>
      <c r="C13206" s="11">
        <v>295.76284</v>
      </c>
      <c r="D13206" s="11">
        <v>0.27737480475911</v>
      </c>
      <c r="E13206" s="8">
        <f t="shared" si="1"/>
        <v>0.2023255259</v>
      </c>
      <c r="F13206" s="8"/>
    </row>
    <row r="13207">
      <c r="A13207" s="10">
        <v>44882.208333333336</v>
      </c>
      <c r="B13207" s="11">
        <v>371.68</v>
      </c>
      <c r="C13207" s="11">
        <v>284.15925</v>
      </c>
      <c r="D13207" s="11">
        <v>0.307998947773123</v>
      </c>
      <c r="E13207" s="8">
        <f t="shared" si="1"/>
        <v>0.2031738134</v>
      </c>
      <c r="F13207" s="8"/>
    </row>
    <row r="13208">
      <c r="A13208" s="10">
        <v>44882.25</v>
      </c>
      <c r="B13208" s="11">
        <v>367.21</v>
      </c>
      <c r="C13208" s="11">
        <v>276.7465</v>
      </c>
      <c r="D13208" s="11">
        <v>0.326882182791832</v>
      </c>
      <c r="E13208" s="8">
        <f t="shared" si="1"/>
        <v>0.2036296431</v>
      </c>
      <c r="F13208" s="8"/>
    </row>
    <row r="13209">
      <c r="A13209" s="10">
        <v>44882.291666666664</v>
      </c>
      <c r="B13209" s="11">
        <v>362.2</v>
      </c>
      <c r="C13209" s="11">
        <v>271.82492</v>
      </c>
      <c r="D13209" s="11">
        <v>0.332475330076432</v>
      </c>
      <c r="E13209" s="8">
        <f t="shared" si="1"/>
        <v>0.2043289334</v>
      </c>
      <c r="F13209" s="8"/>
    </row>
    <row r="13210">
      <c r="A13210" s="10">
        <v>44882.333333333336</v>
      </c>
      <c r="B13210" s="11">
        <v>353.69</v>
      </c>
      <c r="C13210" s="11">
        <v>269.39647</v>
      </c>
      <c r="D13210" s="11">
        <v>0.312897678280639</v>
      </c>
      <c r="E13210" s="8">
        <f t="shared" si="1"/>
        <v>0.2047502601</v>
      </c>
      <c r="F13210" s="8"/>
    </row>
    <row r="13211">
      <c r="A13211" s="10">
        <v>44882.375</v>
      </c>
      <c r="B13211" s="11">
        <v>345.02</v>
      </c>
      <c r="C13211" s="11">
        <v>270.07379</v>
      </c>
      <c r="D13211" s="11">
        <v>0.277502715091308</v>
      </c>
      <c r="E13211" s="8">
        <f t="shared" si="1"/>
        <v>0.2043183168</v>
      </c>
      <c r="F13211" s="8"/>
    </row>
    <row r="13212">
      <c r="A13212" s="10">
        <v>44882.416666666664</v>
      </c>
      <c r="B13212" s="11">
        <v>337.32</v>
      </c>
      <c r="C13212" s="11">
        <v>273.92821</v>
      </c>
      <c r="D13212" s="11">
        <v>0.231417530892491</v>
      </c>
      <c r="E13212" s="8">
        <f t="shared" si="1"/>
        <v>0.2033219801</v>
      </c>
      <c r="F13212" s="8"/>
    </row>
    <row r="13213">
      <c r="A13213" s="10">
        <v>44882.458333333336</v>
      </c>
      <c r="B13213" s="11">
        <v>336.81</v>
      </c>
      <c r="C13213" s="11">
        <v>280.86148</v>
      </c>
      <c r="D13213" s="11">
        <v>0.199203251367898</v>
      </c>
      <c r="E13213" s="8">
        <f t="shared" si="1"/>
        <v>0.2018697588</v>
      </c>
      <c r="F13213" s="8"/>
    </row>
    <row r="13214">
      <c r="A13214" s="10">
        <v>44882.5</v>
      </c>
      <c r="B13214" s="11">
        <v>336.11</v>
      </c>
      <c r="C13214" s="11">
        <v>288.19229</v>
      </c>
      <c r="D13214" s="11">
        <v>0.166269923459784</v>
      </c>
      <c r="E13214" s="8">
        <f t="shared" si="1"/>
        <v>0.1989258089</v>
      </c>
      <c r="F13214" s="8"/>
    </row>
    <row r="13215">
      <c r="A13215" s="10">
        <v>44882.541666666664</v>
      </c>
      <c r="B13215" s="11">
        <v>333.05</v>
      </c>
      <c r="C13215" s="11">
        <v>293.45069</v>
      </c>
      <c r="D13215" s="11">
        <v>0.134943659529306</v>
      </c>
      <c r="E13215" s="8">
        <f t="shared" si="1"/>
        <v>0.1941402666</v>
      </c>
      <c r="F13215" s="8"/>
    </row>
    <row r="13216">
      <c r="A13216" s="10">
        <v>44882.583333333336</v>
      </c>
      <c r="B13216" s="11">
        <v>326.3</v>
      </c>
      <c r="C13216" s="11">
        <v>296.20643</v>
      </c>
      <c r="D13216" s="11">
        <v>0.101596612875689</v>
      </c>
      <c r="E13216" s="8">
        <f t="shared" si="1"/>
        <v>0.1878020325</v>
      </c>
      <c r="F13216" s="8"/>
    </row>
    <row r="13217">
      <c r="A13217" s="10">
        <v>44882.625</v>
      </c>
      <c r="B13217" s="11">
        <v>295.85</v>
      </c>
      <c r="C13217" s="11">
        <v>298.67599</v>
      </c>
      <c r="D13217" s="11">
        <v>0.00946172472718677</v>
      </c>
      <c r="E13217" s="8">
        <f t="shared" si="1"/>
        <v>0.1794786314</v>
      </c>
      <c r="F13217" s="8"/>
    </row>
    <row r="13218">
      <c r="A13218" s="10">
        <v>44882.666666666664</v>
      </c>
      <c r="B13218" s="11">
        <v>284.97</v>
      </c>
      <c r="C13218" s="11">
        <v>300.79247</v>
      </c>
      <c r="D13218" s="11">
        <v>0.052602613356644</v>
      </c>
      <c r="E13218" s="8">
        <f t="shared" si="1"/>
        <v>0.1748163906</v>
      </c>
      <c r="F13218" s="8"/>
    </row>
    <row r="13219">
      <c r="A13219" s="10">
        <v>44882.708333333336</v>
      </c>
      <c r="B13219" s="11">
        <v>261.47</v>
      </c>
      <c r="C13219" s="11">
        <v>304.96993</v>
      </c>
      <c r="D13219" s="11">
        <v>0.142636783895382</v>
      </c>
      <c r="E13219" s="8">
        <f t="shared" si="1"/>
        <v>0.1755688836</v>
      </c>
      <c r="F13219" s="8"/>
    </row>
    <row r="13220">
      <c r="A13220" s="10">
        <v>44882.75</v>
      </c>
      <c r="B13220" s="11">
        <v>258.69</v>
      </c>
      <c r="C13220" s="11">
        <v>310.23679</v>
      </c>
      <c r="D13220" s="11">
        <v>0.166153053607858</v>
      </c>
      <c r="E13220" s="8">
        <f t="shared" si="1"/>
        <v>0.1788613737</v>
      </c>
      <c r="F13220" s="8"/>
    </row>
    <row r="13221">
      <c r="A13221" s="10">
        <v>44882.791666666664</v>
      </c>
      <c r="B13221" s="11">
        <v>256.03</v>
      </c>
      <c r="C13221" s="11">
        <v>314.10805</v>
      </c>
      <c r="D13221" s="11">
        <v>0.184898317633056</v>
      </c>
      <c r="E13221" s="8">
        <f t="shared" si="1"/>
        <v>0.1838758998</v>
      </c>
      <c r="F13221" s="8"/>
    </row>
    <row r="13222">
      <c r="A13222" s="10">
        <v>44882.833333333336</v>
      </c>
      <c r="B13222" s="11">
        <v>249.03</v>
      </c>
      <c r="C13222" s="11">
        <v>315.78323</v>
      </c>
      <c r="D13222" s="11">
        <v>0.211389407854242</v>
      </c>
      <c r="E13222" s="8">
        <f t="shared" si="1"/>
        <v>0.1900571742</v>
      </c>
      <c r="F13222" s="8"/>
    </row>
    <row r="13223">
      <c r="A13223" s="10">
        <v>44882.875</v>
      </c>
      <c r="B13223" s="11">
        <v>247.23</v>
      </c>
      <c r="C13223" s="11">
        <v>317.50075</v>
      </c>
      <c r="D13223" s="11">
        <v>0.221324674036203</v>
      </c>
      <c r="E13223" s="8">
        <f t="shared" si="1"/>
        <v>0.1963310941</v>
      </c>
      <c r="F13223" s="8"/>
    </row>
    <row r="13224">
      <c r="A13224" s="10">
        <v>44882.916666666664</v>
      </c>
      <c r="B13224" s="11">
        <v>261.13</v>
      </c>
      <c r="C13224" s="11">
        <v>320.7351</v>
      </c>
      <c r="D13224" s="11">
        <v>0.185839030402347</v>
      </c>
      <c r="E13224" s="8">
        <f t="shared" si="1"/>
        <v>0.1993500955</v>
      </c>
      <c r="F13224" s="8"/>
    </row>
    <row r="13225">
      <c r="A13225" s="10">
        <v>44882.958333333336</v>
      </c>
      <c r="B13225" s="11">
        <v>298.06</v>
      </c>
      <c r="C13225" s="11">
        <v>325.25044</v>
      </c>
      <c r="D13225" s="11">
        <v>0.0835984726108288</v>
      </c>
      <c r="E13225" s="8">
        <f t="shared" si="1"/>
        <v>0.1942581556</v>
      </c>
      <c r="F13225" s="8"/>
    </row>
    <row r="13226">
      <c r="A13226" s="10">
        <v>44883.0</v>
      </c>
      <c r="B13226" s="11">
        <v>349.61</v>
      </c>
      <c r="C13226" s="11">
        <v>340.15085</v>
      </c>
      <c r="D13226" s="11">
        <v>0.027808691349735</v>
      </c>
      <c r="E13226" s="8">
        <f t="shared" si="1"/>
        <v>0.1893515962</v>
      </c>
      <c r="F13226" s="8"/>
    </row>
    <row r="13227">
      <c r="A13227" s="10">
        <v>44883.041666666664</v>
      </c>
      <c r="B13227" s="11">
        <v>351.34</v>
      </c>
      <c r="C13227" s="11">
        <v>336.48064</v>
      </c>
      <c r="D13227" s="11">
        <v>0.0441611142917464</v>
      </c>
      <c r="E13227" s="8">
        <f t="shared" si="1"/>
        <v>0.1843976366</v>
      </c>
      <c r="F13227" s="8"/>
    </row>
    <row r="13228">
      <c r="A13228" s="10">
        <v>44883.083333333336</v>
      </c>
      <c r="B13228" s="11">
        <v>340.41</v>
      </c>
      <c r="C13228" s="11">
        <v>325.32501</v>
      </c>
      <c r="D13228" s="11">
        <v>0.0463689834359799</v>
      </c>
      <c r="E13228" s="8">
        <f t="shared" si="1"/>
        <v>0.178411072</v>
      </c>
      <c r="F13228" s="8"/>
    </row>
    <row r="13229">
      <c r="A13229" s="10">
        <v>44883.125</v>
      </c>
      <c r="B13229" s="11">
        <v>322.23</v>
      </c>
      <c r="C13229" s="11">
        <v>308.06869</v>
      </c>
      <c r="D13229" s="11">
        <v>0.0459680274551757</v>
      </c>
      <c r="E13229" s="8">
        <f t="shared" si="1"/>
        <v>0.1704488971</v>
      </c>
      <c r="F13229" s="8"/>
    </row>
    <row r="13230">
      <c r="A13230" s="10">
        <v>44883.166666666664</v>
      </c>
      <c r="B13230" s="11">
        <v>302.81</v>
      </c>
      <c r="C13230" s="11">
        <v>288.91947</v>
      </c>
      <c r="D13230" s="11">
        <v>0.04807751447142</v>
      </c>
      <c r="E13230" s="8">
        <f t="shared" si="1"/>
        <v>0.1608948434</v>
      </c>
      <c r="F13230" s="8"/>
    </row>
    <row r="13231">
      <c r="A13231" s="10">
        <v>44883.208333333336</v>
      </c>
      <c r="B13231" s="11">
        <v>280.47</v>
      </c>
      <c r="C13231" s="11">
        <v>271.6849</v>
      </c>
      <c r="D13231" s="11">
        <v>0.0323356211552427</v>
      </c>
      <c r="E13231" s="8">
        <f t="shared" si="1"/>
        <v>0.1494088714</v>
      </c>
      <c r="F13231" s="8"/>
    </row>
    <row r="13232">
      <c r="A13232" s="10">
        <v>44883.25</v>
      </c>
      <c r="B13232" s="11">
        <v>260.48</v>
      </c>
      <c r="C13232" s="11">
        <v>258.89557</v>
      </c>
      <c r="D13232" s="11">
        <v>0.00611995794288792</v>
      </c>
      <c r="E13232" s="8">
        <f t="shared" si="1"/>
        <v>0.1360437787</v>
      </c>
      <c r="F13232" s="8"/>
    </row>
    <row r="13233">
      <c r="A13233" s="10">
        <v>44883.291666666664</v>
      </c>
      <c r="B13233" s="11">
        <v>237.2</v>
      </c>
      <c r="C13233" s="11">
        <v>250.16764</v>
      </c>
      <c r="D13233" s="11">
        <v>0.0518358009852913</v>
      </c>
      <c r="E13233" s="8">
        <f t="shared" si="1"/>
        <v>0.124350465</v>
      </c>
      <c r="F13233" s="8"/>
    </row>
    <row r="13234">
      <c r="A13234" s="10">
        <v>44883.333333333336</v>
      </c>
      <c r="B13234" s="11">
        <v>227.41</v>
      </c>
      <c r="C13234" s="11">
        <v>245.67493</v>
      </c>
      <c r="D13234" s="11">
        <v>0.0743459253249812</v>
      </c>
      <c r="E13234" s="8">
        <f t="shared" si="1"/>
        <v>0.1144108087</v>
      </c>
      <c r="F13234" s="8"/>
    </row>
    <row r="13235">
      <c r="A13235" s="10">
        <v>44883.375</v>
      </c>
      <c r="B13235" s="11">
        <v>237.78</v>
      </c>
      <c r="C13235" s="11">
        <v>245.83761</v>
      </c>
      <c r="D13235" s="11">
        <v>0.0327761484501904</v>
      </c>
      <c r="E13235" s="8">
        <f t="shared" si="1"/>
        <v>0.1042138684</v>
      </c>
      <c r="F13235" s="8"/>
    </row>
    <row r="13236">
      <c r="A13236" s="10">
        <v>44883.416666666664</v>
      </c>
      <c r="B13236" s="11">
        <v>252.09</v>
      </c>
      <c r="C13236" s="11">
        <v>250.70324</v>
      </c>
      <c r="D13236" s="11">
        <v>0.00553148016754793</v>
      </c>
      <c r="E13236" s="8">
        <f t="shared" si="1"/>
        <v>0.0948019496</v>
      </c>
      <c r="F13236" s="8"/>
    </row>
    <row r="13237">
      <c r="A13237" s="10">
        <v>44883.458333333336</v>
      </c>
      <c r="B13237" s="11">
        <v>266.27</v>
      </c>
      <c r="C13237" s="11">
        <v>259.85152</v>
      </c>
      <c r="D13237" s="11">
        <v>0.0247005674625262</v>
      </c>
      <c r="E13237" s="8">
        <f t="shared" si="1"/>
        <v>0.08753100444</v>
      </c>
      <c r="F13237" s="8"/>
    </row>
    <row r="13238">
      <c r="A13238" s="10">
        <v>44883.5</v>
      </c>
      <c r="B13238" s="11">
        <v>277.97</v>
      </c>
      <c r="C13238" s="11">
        <v>270.12051</v>
      </c>
      <c r="D13238" s="11">
        <v>0.0290592150888505</v>
      </c>
      <c r="E13238" s="8">
        <f t="shared" si="1"/>
        <v>0.08181389159</v>
      </c>
      <c r="F13238" s="8"/>
    </row>
    <row r="13239">
      <c r="A13239" s="10">
        <v>44883.541666666664</v>
      </c>
      <c r="B13239" s="11">
        <v>288.09</v>
      </c>
      <c r="C13239" s="11">
        <v>277.94113</v>
      </c>
      <c r="D13239" s="11">
        <v>0.0365144590151158</v>
      </c>
      <c r="E13239" s="8">
        <f t="shared" si="1"/>
        <v>0.0777126749</v>
      </c>
      <c r="F13239" s="8"/>
    </row>
    <row r="13240">
      <c r="A13240" s="10">
        <v>44883.583333333336</v>
      </c>
      <c r="B13240" s="11">
        <v>295.54</v>
      </c>
      <c r="C13240" s="11">
        <v>282.29206</v>
      </c>
      <c r="D13240" s="11">
        <v>0.046929906565562</v>
      </c>
      <c r="E13240" s="8">
        <f t="shared" si="1"/>
        <v>0.07543489547</v>
      </c>
      <c r="F13240" s="8"/>
    </row>
    <row r="13241">
      <c r="A13241" s="10">
        <v>44883.625</v>
      </c>
      <c r="B13241" s="11">
        <v>282.61</v>
      </c>
      <c r="C13241" s="11">
        <v>285.67751</v>
      </c>
      <c r="D13241" s="11">
        <v>0.0107376670988205</v>
      </c>
      <c r="E13241" s="8">
        <f t="shared" si="1"/>
        <v>0.07548805974</v>
      </c>
      <c r="F13241" s="8"/>
    </row>
    <row r="13242">
      <c r="A13242" s="10">
        <v>44883.666666666664</v>
      </c>
      <c r="B13242" s="11">
        <v>264.78</v>
      </c>
      <c r="C13242" s="11">
        <v>288.2551</v>
      </c>
      <c r="D13242" s="11">
        <v>0.0814386284926096</v>
      </c>
      <c r="E13242" s="8">
        <f t="shared" si="1"/>
        <v>0.07668956037</v>
      </c>
      <c r="F13242" s="8"/>
    </row>
    <row r="13243">
      <c r="A13243" s="10">
        <v>44883.708333333336</v>
      </c>
      <c r="B13243" s="11">
        <v>264.12</v>
      </c>
      <c r="C13243" s="11">
        <v>292.54092</v>
      </c>
      <c r="D13243" s="11">
        <v>0.0971519471532393</v>
      </c>
      <c r="E13243" s="8">
        <f t="shared" si="1"/>
        <v>0.07479435884</v>
      </c>
      <c r="F13243" s="8"/>
    </row>
    <row r="13244">
      <c r="A13244" s="10">
        <v>44883.75</v>
      </c>
      <c r="B13244" s="11">
        <v>266.26</v>
      </c>
      <c r="C13244" s="11">
        <v>297.59302</v>
      </c>
      <c r="D13244" s="11">
        <v>0.105288154943956</v>
      </c>
      <c r="E13244" s="8">
        <f t="shared" si="1"/>
        <v>0.07225832139</v>
      </c>
      <c r="F13244" s="8"/>
    </row>
    <row r="13245">
      <c r="A13245" s="10">
        <v>44883.791666666664</v>
      </c>
      <c r="B13245" s="11">
        <v>272.85</v>
      </c>
      <c r="C13245" s="11">
        <v>301.4388</v>
      </c>
      <c r="D13245" s="11">
        <v>0.0948411418835265</v>
      </c>
      <c r="E13245" s="8">
        <f t="shared" si="1"/>
        <v>0.06850593907</v>
      </c>
      <c r="F13245" s="8"/>
    </row>
    <row r="13246">
      <c r="A13246" s="10">
        <v>44883.833333333336</v>
      </c>
      <c r="B13246" s="11">
        <v>284.63</v>
      </c>
      <c r="C13246" s="11">
        <v>304.06034</v>
      </c>
      <c r="D13246" s="11">
        <v>0.0639029082188094</v>
      </c>
      <c r="E13246" s="8">
        <f t="shared" si="1"/>
        <v>0.06236066825</v>
      </c>
      <c r="F13246" s="8"/>
    </row>
    <row r="13247">
      <c r="A13247" s="10">
        <v>44883.875</v>
      </c>
      <c r="B13247" s="11">
        <v>284.16</v>
      </c>
      <c r="C13247" s="11">
        <v>307.63901</v>
      </c>
      <c r="D13247" s="11">
        <v>0.0763200024600259</v>
      </c>
      <c r="E13247" s="8">
        <f t="shared" si="1"/>
        <v>0.05631880693</v>
      </c>
      <c r="F13247" s="8"/>
    </row>
    <row r="13248">
      <c r="A13248" s="10">
        <v>44883.916666666664</v>
      </c>
      <c r="B13248" s="11">
        <v>284.13</v>
      </c>
      <c r="C13248" s="11">
        <v>313.42174</v>
      </c>
      <c r="D13248" s="11">
        <v>0.0934579075465537</v>
      </c>
      <c r="E13248" s="8">
        <f t="shared" si="1"/>
        <v>0.05246959348</v>
      </c>
      <c r="F13248" s="8"/>
    </row>
    <row r="13249">
      <c r="A13249" s="10">
        <v>44883.958333333336</v>
      </c>
      <c r="B13249" s="11">
        <v>290.99</v>
      </c>
      <c r="C13249" s="11">
        <v>320.70133</v>
      </c>
      <c r="D13249" s="11">
        <v>0.0926448605623181</v>
      </c>
      <c r="E13249" s="8">
        <f t="shared" si="1"/>
        <v>0.05284652631</v>
      </c>
      <c r="F13249" s="8"/>
    </row>
    <row r="13250">
      <c r="A13250" s="10">
        <v>44881.0</v>
      </c>
      <c r="B13250" s="11">
        <v>380.76</v>
      </c>
      <c r="C13250" s="11">
        <v>370.35354</v>
      </c>
      <c r="D13250" s="11">
        <v>0.0280987188619824</v>
      </c>
      <c r="E13250" s="8">
        <f t="shared" si="1"/>
        <v>0.05285861079</v>
      </c>
      <c r="F13250" s="8"/>
    </row>
    <row r="13251">
      <c r="A13251" s="10">
        <v>44881.041666666664</v>
      </c>
      <c r="B13251" s="11">
        <v>376.01</v>
      </c>
      <c r="C13251" s="11">
        <v>373.03531</v>
      </c>
      <c r="D13251" s="11">
        <v>0.00797428532971854</v>
      </c>
      <c r="E13251" s="8">
        <f t="shared" si="1"/>
        <v>0.05135082625</v>
      </c>
      <c r="F13251" s="8"/>
    </row>
    <row r="13252">
      <c r="A13252" s="10">
        <v>44881.083333333336</v>
      </c>
      <c r="B13252" s="11">
        <v>366.01</v>
      </c>
      <c r="C13252" s="11">
        <v>372.34777</v>
      </c>
      <c r="D13252" s="11">
        <v>0.0170211036848697</v>
      </c>
      <c r="E13252" s="8">
        <f t="shared" si="1"/>
        <v>0.05012799793</v>
      </c>
      <c r="F13252" s="8"/>
    </row>
    <row r="13253">
      <c r="A13253" s="10">
        <v>44881.125</v>
      </c>
      <c r="B13253" s="11">
        <v>366.0</v>
      </c>
      <c r="C13253" s="11">
        <v>367.73147</v>
      </c>
      <c r="D13253" s="11">
        <v>0.00470851733195421</v>
      </c>
      <c r="E13253" s="8">
        <f t="shared" si="1"/>
        <v>0.04840885167</v>
      </c>
      <c r="F13253" s="8"/>
    </row>
    <row r="13254">
      <c r="A13254" s="10">
        <v>44881.166666666664</v>
      </c>
      <c r="B13254" s="11">
        <v>366.05</v>
      </c>
      <c r="C13254" s="11">
        <v>360.93448</v>
      </c>
      <c r="D13254" s="11">
        <v>0.0141729878508697</v>
      </c>
      <c r="E13254" s="8">
        <f t="shared" si="1"/>
        <v>0.04699616307</v>
      </c>
      <c r="F13254" s="8"/>
    </row>
    <row r="13255">
      <c r="A13255" s="10">
        <v>44881.208333333336</v>
      </c>
      <c r="B13255" s="11">
        <v>367.21</v>
      </c>
      <c r="C13255" s="11">
        <v>354.56755</v>
      </c>
      <c r="D13255" s="11">
        <v>0.0356559702093437</v>
      </c>
      <c r="E13255" s="8">
        <f t="shared" si="1"/>
        <v>0.04713451094</v>
      </c>
      <c r="F13255" s="8"/>
    </row>
    <row r="13256">
      <c r="A13256" s="10">
        <v>44881.25</v>
      </c>
      <c r="B13256" s="11">
        <v>367.39</v>
      </c>
      <c r="C13256" s="11">
        <v>348.929</v>
      </c>
      <c r="D13256" s="11">
        <v>0.0529076115771403</v>
      </c>
      <c r="E13256" s="8">
        <f t="shared" si="1"/>
        <v>0.04908399651</v>
      </c>
      <c r="F13256" s="8"/>
    </row>
    <row r="13257">
      <c r="A13257" s="10">
        <v>44881.291666666664</v>
      </c>
      <c r="B13257" s="11">
        <v>362.6</v>
      </c>
      <c r="C13257" s="11">
        <v>342.58314</v>
      </c>
      <c r="D13257" s="11">
        <v>0.0584292034920341</v>
      </c>
      <c r="E13257" s="8">
        <f t="shared" si="1"/>
        <v>0.04935872162</v>
      </c>
      <c r="F13257" s="8"/>
    </row>
    <row r="13258">
      <c r="A13258" s="10">
        <v>44881.333333333336</v>
      </c>
      <c r="B13258" s="11">
        <v>357.4</v>
      </c>
      <c r="C13258" s="11">
        <v>337.50433</v>
      </c>
      <c r="D13258" s="11">
        <v>0.058949377034659</v>
      </c>
      <c r="E13258" s="8">
        <f t="shared" si="1"/>
        <v>0.04871719877</v>
      </c>
      <c r="F13258" s="8"/>
    </row>
    <row r="13259">
      <c r="A13259" s="10">
        <v>44881.375</v>
      </c>
      <c r="B13259" s="11">
        <v>355.53</v>
      </c>
      <c r="C13259" s="11">
        <v>335.54922</v>
      </c>
      <c r="D13259" s="11">
        <v>0.0595464951460771</v>
      </c>
      <c r="E13259" s="8">
        <f t="shared" si="1"/>
        <v>0.04983262988</v>
      </c>
      <c r="F13259" s="8"/>
    </row>
    <row r="13260">
      <c r="A13260" s="10">
        <v>44881.416666666664</v>
      </c>
      <c r="B13260" s="11">
        <v>352.41</v>
      </c>
      <c r="C13260" s="11">
        <v>336.22606</v>
      </c>
      <c r="D13260" s="11">
        <v>0.0481341035849511</v>
      </c>
      <c r="E13260" s="8">
        <f t="shared" si="1"/>
        <v>0.05160773919</v>
      </c>
      <c r="F13260" s="8"/>
    </row>
    <row r="13261">
      <c r="A13261" s="10">
        <v>44881.458333333336</v>
      </c>
      <c r="B13261" s="11">
        <v>355.72</v>
      </c>
      <c r="C13261" s="11">
        <v>339.34826</v>
      </c>
      <c r="D13261" s="11">
        <v>0.0482446557999149</v>
      </c>
      <c r="E13261" s="8">
        <f t="shared" si="1"/>
        <v>0.05258874287</v>
      </c>
      <c r="F13261" s="8"/>
    </row>
    <row r="13262">
      <c r="A13262" s="10">
        <v>44881.5</v>
      </c>
      <c r="B13262" s="11">
        <v>365.98</v>
      </c>
      <c r="C13262" s="11">
        <v>342.81268</v>
      </c>
      <c r="D13262" s="11">
        <v>0.0675801140144524</v>
      </c>
      <c r="E13262" s="8">
        <f t="shared" si="1"/>
        <v>0.05419378033</v>
      </c>
      <c r="F13262" s="8"/>
    </row>
    <row r="13263">
      <c r="A13263" s="10">
        <v>44881.541666666664</v>
      </c>
      <c r="B13263" s="11">
        <v>376.11</v>
      </c>
      <c r="C13263" s="11">
        <v>345.36288</v>
      </c>
      <c r="D13263" s="11">
        <v>0.0890284445160985</v>
      </c>
      <c r="E13263" s="8">
        <f t="shared" si="1"/>
        <v>0.05638186306</v>
      </c>
      <c r="F13263" s="8"/>
    </row>
    <row r="13264">
      <c r="A13264" s="10">
        <v>44881.583333333336</v>
      </c>
      <c r="B13264" s="11">
        <v>379.23</v>
      </c>
      <c r="C13264" s="11">
        <v>345.73597</v>
      </c>
      <c r="D13264" s="11">
        <v>0.0968774813913635</v>
      </c>
      <c r="E13264" s="8">
        <f t="shared" si="1"/>
        <v>0.05846301201</v>
      </c>
      <c r="F13264" s="8"/>
    </row>
    <row r="13265">
      <c r="A13265" s="10">
        <v>44881.625</v>
      </c>
      <c r="B13265" s="11">
        <v>366.11</v>
      </c>
      <c r="C13265" s="11">
        <v>344.49795</v>
      </c>
      <c r="D13265" s="11">
        <v>0.0627349161293993</v>
      </c>
      <c r="E13265" s="8">
        <f t="shared" si="1"/>
        <v>0.06062956405</v>
      </c>
      <c r="F13265" s="8"/>
    </row>
    <row r="13266">
      <c r="A13266" s="10">
        <v>44881.666666666664</v>
      </c>
      <c r="B13266" s="11">
        <v>351.12</v>
      </c>
      <c r="C13266" s="11">
        <v>341.93023</v>
      </c>
      <c r="D13266" s="11">
        <v>0.0268761554074935</v>
      </c>
      <c r="E13266" s="8">
        <f t="shared" si="1"/>
        <v>0.05835612767</v>
      </c>
      <c r="F13266" s="8"/>
    </row>
    <row r="13267">
      <c r="A13267" s="10">
        <v>44881.708333333336</v>
      </c>
      <c r="B13267" s="11">
        <v>337.97</v>
      </c>
      <c r="C13267" s="11">
        <v>339.5613</v>
      </c>
      <c r="D13267" s="11">
        <v>0.00468634087571224</v>
      </c>
      <c r="E13267" s="8">
        <f t="shared" si="1"/>
        <v>0.05450339408</v>
      </c>
      <c r="F13267" s="8"/>
    </row>
    <row r="13268">
      <c r="A13268" s="10">
        <v>44881.75</v>
      </c>
      <c r="B13268" s="11">
        <v>326.22</v>
      </c>
      <c r="C13268" s="11">
        <v>337.21194</v>
      </c>
      <c r="D13268" s="11">
        <v>0.0325965326138807</v>
      </c>
      <c r="E13268" s="8">
        <f t="shared" si="1"/>
        <v>0.05147457648</v>
      </c>
      <c r="F13268" s="8"/>
    </row>
    <row r="13269">
      <c r="A13269" s="10">
        <v>44881.791666666664</v>
      </c>
      <c r="B13269" s="11">
        <v>318.07</v>
      </c>
      <c r="C13269" s="11">
        <v>334.76881</v>
      </c>
      <c r="D13269" s="11">
        <v>0.0498816183024935</v>
      </c>
      <c r="E13269" s="8">
        <f t="shared" si="1"/>
        <v>0.049601263</v>
      </c>
      <c r="F13269" s="8"/>
    </row>
    <row r="13270">
      <c r="A13270" s="10">
        <v>44881.833333333336</v>
      </c>
      <c r="B13270" s="11">
        <v>315.12</v>
      </c>
      <c r="C13270" s="11">
        <v>332.26408</v>
      </c>
      <c r="D13270" s="11">
        <v>0.051597753208833</v>
      </c>
      <c r="E13270" s="8">
        <f t="shared" si="1"/>
        <v>0.04908854821</v>
      </c>
      <c r="F13270" s="8"/>
    </row>
    <row r="13271">
      <c r="A13271" s="10">
        <v>44881.875</v>
      </c>
      <c r="B13271" s="11">
        <v>315.98</v>
      </c>
      <c r="C13271" s="11">
        <v>330.85636</v>
      </c>
      <c r="D13271" s="11">
        <v>0.0449631979267376</v>
      </c>
      <c r="E13271" s="8">
        <f t="shared" si="1"/>
        <v>0.04778201468</v>
      </c>
      <c r="F13271" s="8"/>
    </row>
    <row r="13272">
      <c r="A13272" s="10">
        <v>44881.916666666664</v>
      </c>
      <c r="B13272" s="11">
        <v>329.67</v>
      </c>
      <c r="C13272" s="11">
        <v>330.48502</v>
      </c>
      <c r="D13272" s="11">
        <v>0.0024661329581595</v>
      </c>
      <c r="E13272" s="8">
        <f t="shared" si="1"/>
        <v>0.04399069074</v>
      </c>
      <c r="F13272" s="8"/>
    </row>
    <row r="13273">
      <c r="A13273" s="10">
        <v>44881.958333333336</v>
      </c>
      <c r="B13273" s="11">
        <v>361.34</v>
      </c>
      <c r="C13273" s="11">
        <v>331.40338</v>
      </c>
      <c r="D13273" s="11">
        <v>0.0903328746978982</v>
      </c>
      <c r="E13273" s="8">
        <f t="shared" si="1"/>
        <v>0.043894358</v>
      </c>
      <c r="F13273" s="8"/>
    </row>
    <row r="13274">
      <c r="A13274" s="10">
        <v>44882.0</v>
      </c>
      <c r="B13274" s="11">
        <v>384.94</v>
      </c>
      <c r="C13274" s="11">
        <v>345.80725</v>
      </c>
      <c r="D13274" s="11">
        <v>0.113163474739179</v>
      </c>
      <c r="E13274" s="8">
        <f t="shared" si="1"/>
        <v>0.04743872283</v>
      </c>
      <c r="F13274" s="8"/>
    </row>
    <row r="13275">
      <c r="A13275" s="10">
        <v>44882.041666666664</v>
      </c>
      <c r="B13275" s="11">
        <v>387.51</v>
      </c>
      <c r="C13275" s="11">
        <v>344.37129</v>
      </c>
      <c r="D13275" s="11">
        <v>0.125268021036248</v>
      </c>
      <c r="E13275" s="8">
        <f t="shared" si="1"/>
        <v>0.05232596181</v>
      </c>
      <c r="F13275" s="8"/>
    </row>
    <row r="13276">
      <c r="A13276" s="10">
        <v>44882.083333333336</v>
      </c>
      <c r="B13276" s="11">
        <v>385.59</v>
      </c>
      <c r="C13276" s="11">
        <v>336.63368</v>
      </c>
      <c r="D13276" s="11">
        <v>0.145429061049387</v>
      </c>
      <c r="E13276" s="8">
        <f t="shared" si="1"/>
        <v>0.05767629337</v>
      </c>
      <c r="F13276" s="8"/>
    </row>
    <row r="13277">
      <c r="A13277" s="10">
        <v>44882.125</v>
      </c>
      <c r="B13277" s="11">
        <v>383.72</v>
      </c>
      <c r="C13277" s="11">
        <v>323.83271</v>
      </c>
      <c r="D13277" s="11">
        <v>0.184932800642652</v>
      </c>
      <c r="E13277" s="8">
        <f t="shared" si="1"/>
        <v>0.06518563851</v>
      </c>
      <c r="F13277" s="8"/>
    </row>
    <row r="13278">
      <c r="A13278" s="10">
        <v>44882.166666666664</v>
      </c>
      <c r="B13278" s="11">
        <v>377.8</v>
      </c>
      <c r="C13278" s="11">
        <v>308.20966</v>
      </c>
      <c r="D13278" s="11">
        <v>0.225788964563927</v>
      </c>
      <c r="E13278" s="8">
        <f t="shared" si="1"/>
        <v>0.07400297087</v>
      </c>
      <c r="F13278" s="8"/>
    </row>
    <row r="13279">
      <c r="A13279" s="10">
        <v>44882.208333333336</v>
      </c>
      <c r="B13279" s="11">
        <v>371.68</v>
      </c>
      <c r="C13279" s="11">
        <v>292.77335</v>
      </c>
      <c r="D13279" s="11">
        <v>0.269514455465294</v>
      </c>
      <c r="E13279" s="8">
        <f t="shared" si="1"/>
        <v>0.08374707442</v>
      </c>
      <c r="F13279" s="8"/>
    </row>
    <row r="13280">
      <c r="A13280" s="10">
        <v>44882.25</v>
      </c>
      <c r="B13280" s="11">
        <v>367.21</v>
      </c>
      <c r="C13280" s="11">
        <v>281.24551</v>
      </c>
      <c r="D13280" s="11">
        <v>0.30565639963461</v>
      </c>
      <c r="E13280" s="8">
        <f t="shared" si="1"/>
        <v>0.09427827393</v>
      </c>
      <c r="F13280" s="8"/>
    </row>
    <row r="13281">
      <c r="A13281" s="10">
        <v>44882.291666666664</v>
      </c>
      <c r="B13281" s="11">
        <v>362.2</v>
      </c>
      <c r="C13281" s="11">
        <v>274.42984</v>
      </c>
      <c r="D13281" s="11">
        <v>0.319827319069966</v>
      </c>
      <c r="E13281" s="8">
        <f t="shared" si="1"/>
        <v>0.1051698621</v>
      </c>
      <c r="F13281" s="8"/>
    </row>
    <row r="13282">
      <c r="A13282" s="10">
        <v>44882.333333333336</v>
      </c>
      <c r="B13282" s="11">
        <v>353.69</v>
      </c>
      <c r="C13282" s="11">
        <v>271.97649</v>
      </c>
      <c r="D13282" s="11">
        <v>0.300443284638315</v>
      </c>
      <c r="E13282" s="8">
        <f t="shared" si="1"/>
        <v>0.1152321082</v>
      </c>
      <c r="F13282" s="8"/>
    </row>
    <row r="13283">
      <c r="A13283" s="10">
        <v>44882.375</v>
      </c>
      <c r="B13283" s="11">
        <v>345.02</v>
      </c>
      <c r="C13283" s="11">
        <v>273.26749</v>
      </c>
      <c r="D13283" s="11">
        <v>0.262572434064513</v>
      </c>
      <c r="E13283" s="8">
        <f t="shared" si="1"/>
        <v>0.1236915223</v>
      </c>
      <c r="F13283" s="8"/>
    </row>
    <row r="13284">
      <c r="A13284" s="10">
        <v>44882.416666666664</v>
      </c>
      <c r="B13284" s="11">
        <v>337.32</v>
      </c>
      <c r="C13284" s="11">
        <v>278.64597</v>
      </c>
      <c r="D13284" s="11">
        <v>0.210568378218425</v>
      </c>
      <c r="E13284" s="8">
        <f t="shared" si="1"/>
        <v>0.1304596171</v>
      </c>
      <c r="F13284" s="8"/>
    </row>
    <row r="13285">
      <c r="A13285" s="10">
        <v>44882.458333333336</v>
      </c>
      <c r="B13285" s="11">
        <v>336.81</v>
      </c>
      <c r="C13285" s="11">
        <v>288.20819</v>
      </c>
      <c r="D13285" s="11">
        <v>0.168634381972281</v>
      </c>
      <c r="E13285" s="8">
        <f t="shared" si="1"/>
        <v>0.1354758557</v>
      </c>
      <c r="F13285" s="8"/>
    </row>
    <row r="13286">
      <c r="A13286" s="10">
        <v>44882.5</v>
      </c>
      <c r="B13286" s="11">
        <v>336.11</v>
      </c>
      <c r="C13286" s="11">
        <v>298.59384</v>
      </c>
      <c r="D13286" s="11">
        <v>0.125642779502752</v>
      </c>
      <c r="E13286" s="8">
        <f t="shared" si="1"/>
        <v>0.1378951334</v>
      </c>
      <c r="F13286" s="8"/>
    </row>
    <row r="13287">
      <c r="A13287" s="10">
        <v>44882.541666666664</v>
      </c>
      <c r="B13287" s="11">
        <v>333.05</v>
      </c>
      <c r="C13287" s="11">
        <v>306.50202</v>
      </c>
      <c r="D13287" s="11">
        <v>0.0866160033790315</v>
      </c>
      <c r="E13287" s="8">
        <f t="shared" si="1"/>
        <v>0.1377946151</v>
      </c>
      <c r="F13287" s="8"/>
    </row>
    <row r="13288">
      <c r="A13288" s="10">
        <v>44882.583333333336</v>
      </c>
      <c r="B13288" s="11">
        <v>326.3</v>
      </c>
      <c r="C13288" s="11">
        <v>311.337</v>
      </c>
      <c r="D13288" s="11">
        <v>0.0480604618146896</v>
      </c>
      <c r="E13288" s="8">
        <f t="shared" si="1"/>
        <v>0.1357605726</v>
      </c>
      <c r="F13288" s="8"/>
    </row>
    <row r="13289">
      <c r="A13289" s="10">
        <v>44882.625</v>
      </c>
      <c r="B13289" s="11">
        <v>295.85</v>
      </c>
      <c r="C13289" s="11">
        <v>314.87402</v>
      </c>
      <c r="D13289" s="11">
        <v>0.0604178776006986</v>
      </c>
      <c r="E13289" s="8">
        <f t="shared" si="1"/>
        <v>0.1356640293</v>
      </c>
      <c r="F13289" s="8"/>
    </row>
    <row r="13290">
      <c r="A13290" s="10">
        <v>44882.666666666664</v>
      </c>
      <c r="B13290" s="11">
        <v>284.97</v>
      </c>
      <c r="C13290" s="11">
        <v>315.98835</v>
      </c>
      <c r="D13290" s="11">
        <v>0.0981629544253767</v>
      </c>
      <c r="E13290" s="8">
        <f t="shared" si="1"/>
        <v>0.1386343126</v>
      </c>
      <c r="F13290" s="8"/>
    </row>
    <row r="13291">
      <c r="A13291" s="10">
        <v>44882.708333333336</v>
      </c>
      <c r="B13291" s="11">
        <v>261.47</v>
      </c>
      <c r="C13291" s="11">
        <v>316.77291</v>
      </c>
      <c r="D13291" s="11">
        <v>0.174582195175717</v>
      </c>
      <c r="E13291" s="8">
        <f t="shared" si="1"/>
        <v>0.1457133065</v>
      </c>
      <c r="F13291" s="8"/>
    </row>
    <row r="13292">
      <c r="A13292" s="10">
        <v>44882.75</v>
      </c>
      <c r="B13292" s="11">
        <v>258.69</v>
      </c>
      <c r="C13292" s="11">
        <v>317.31421</v>
      </c>
      <c r="D13292" s="11">
        <v>0.184751291157115</v>
      </c>
      <c r="E13292" s="8">
        <f t="shared" si="1"/>
        <v>0.1520530881</v>
      </c>
      <c r="F13292" s="8"/>
    </row>
    <row r="13293">
      <c r="A13293" s="10">
        <v>44882.791666666664</v>
      </c>
      <c r="B13293" s="11">
        <v>256.03</v>
      </c>
      <c r="C13293" s="11">
        <v>317.60165</v>
      </c>
      <c r="D13293" s="11">
        <v>0.193864389558429</v>
      </c>
      <c r="E13293" s="8">
        <f t="shared" si="1"/>
        <v>0.1580523703</v>
      </c>
      <c r="F13293" s="8"/>
    </row>
    <row r="13294">
      <c r="A13294" s="10">
        <v>44882.833333333336</v>
      </c>
      <c r="B13294" s="11">
        <v>249.03</v>
      </c>
      <c r="C13294" s="11">
        <v>318.52101</v>
      </c>
      <c r="D13294" s="11">
        <v>0.218167743471615</v>
      </c>
      <c r="E13294" s="8">
        <f t="shared" si="1"/>
        <v>0.1649927865</v>
      </c>
      <c r="F13294" s="8"/>
    </row>
    <row r="13295">
      <c r="A13295" s="10">
        <v>44882.875</v>
      </c>
      <c r="B13295" s="11">
        <v>247.23</v>
      </c>
      <c r="C13295" s="11">
        <v>321.35103</v>
      </c>
      <c r="D13295" s="11">
        <v>0.230654403068196</v>
      </c>
      <c r="E13295" s="8">
        <f t="shared" si="1"/>
        <v>0.1727299201</v>
      </c>
      <c r="F13295" s="8"/>
    </row>
    <row r="13296">
      <c r="A13296" s="10">
        <v>44882.916666666664</v>
      </c>
      <c r="B13296" s="11">
        <v>261.13</v>
      </c>
      <c r="C13296" s="11">
        <v>326.79284</v>
      </c>
      <c r="D13296" s="11">
        <v>0.200931085271023</v>
      </c>
      <c r="E13296" s="8">
        <f t="shared" si="1"/>
        <v>0.1809992931</v>
      </c>
      <c r="F13296" s="8"/>
    </row>
    <row r="13297">
      <c r="A13297" s="10">
        <v>44882.958333333336</v>
      </c>
      <c r="B13297" s="11">
        <v>298.06</v>
      </c>
      <c r="C13297" s="11">
        <v>333.96341</v>
      </c>
      <c r="D13297" s="11">
        <v>0.107507017011234</v>
      </c>
      <c r="E13297" s="8">
        <f t="shared" si="1"/>
        <v>0.1817148824</v>
      </c>
      <c r="F13297" s="8"/>
    </row>
    <row r="13298">
      <c r="A13298" s="10">
        <v>44883.0</v>
      </c>
      <c r="B13298" s="11">
        <v>349.61</v>
      </c>
      <c r="C13298" s="11">
        <v>341.60816</v>
      </c>
      <c r="D13298" s="11">
        <v>0.0234240306203458</v>
      </c>
      <c r="E13298" s="8">
        <f t="shared" si="1"/>
        <v>0.1779757389</v>
      </c>
      <c r="F13298" s="8"/>
    </row>
    <row r="13299">
      <c r="A13299" s="10">
        <v>44883.041666666664</v>
      </c>
      <c r="B13299" s="11">
        <v>351.34</v>
      </c>
      <c r="C13299" s="11">
        <v>337.69282</v>
      </c>
      <c r="D13299" s="11">
        <v>0.0404130001934894</v>
      </c>
      <c r="E13299" s="8">
        <f t="shared" si="1"/>
        <v>0.174440113</v>
      </c>
      <c r="F13299" s="8"/>
    </row>
    <row r="13300">
      <c r="A13300" s="10">
        <v>44883.083333333336</v>
      </c>
      <c r="B13300" s="11">
        <v>340.41</v>
      </c>
      <c r="C13300" s="11">
        <v>326.29576</v>
      </c>
      <c r="D13300" s="11">
        <v>0.0432559712084522</v>
      </c>
      <c r="E13300" s="8">
        <f t="shared" si="1"/>
        <v>0.1701829009</v>
      </c>
      <c r="F13300" s="8"/>
    </row>
    <row r="13301">
      <c r="A13301" s="10">
        <v>44883.125</v>
      </c>
      <c r="B13301" s="11">
        <v>322.23</v>
      </c>
      <c r="C13301" s="11">
        <v>308.69245</v>
      </c>
      <c r="D13301" s="11">
        <v>0.043854490124394</v>
      </c>
      <c r="E13301" s="8">
        <f t="shared" si="1"/>
        <v>0.164304638</v>
      </c>
      <c r="F13301" s="8"/>
    </row>
    <row r="13302">
      <c r="A13302" s="10">
        <v>44883.166666666664</v>
      </c>
      <c r="B13302" s="11">
        <v>302.81</v>
      </c>
      <c r="C13302" s="11">
        <v>288.84296</v>
      </c>
      <c r="D13302" s="11">
        <v>0.0483551338762073</v>
      </c>
      <c r="E13302" s="8">
        <f t="shared" si="1"/>
        <v>0.1569115617</v>
      </c>
      <c r="F13302" s="8"/>
    </row>
    <row r="13303">
      <c r="A13303" s="10">
        <v>44883.208333333336</v>
      </c>
      <c r="B13303" s="11">
        <v>280.47</v>
      </c>
      <c r="C13303" s="11">
        <v>270.41667</v>
      </c>
      <c r="D13303" s="11">
        <v>0.0371771829007435</v>
      </c>
      <c r="E13303" s="8">
        <f t="shared" si="1"/>
        <v>0.147230842</v>
      </c>
      <c r="F13303" s="8"/>
    </row>
    <row r="13304">
      <c r="A13304" s="10">
        <v>44883.25</v>
      </c>
      <c r="B13304" s="11">
        <v>260.48</v>
      </c>
      <c r="C13304" s="11">
        <v>256.19576</v>
      </c>
      <c r="D13304" s="11">
        <v>0.0167225249941685</v>
      </c>
      <c r="E13304" s="8">
        <f t="shared" si="1"/>
        <v>0.1351919306</v>
      </c>
      <c r="F13304" s="8"/>
    </row>
    <row r="13305">
      <c r="A13305" s="10">
        <v>44883.291666666664</v>
      </c>
      <c r="B13305" s="11">
        <v>237.2</v>
      </c>
      <c r="C13305" s="11">
        <v>246.20409</v>
      </c>
      <c r="D13305" s="11">
        <v>0.0365716507796439</v>
      </c>
      <c r="E13305" s="8">
        <f t="shared" si="1"/>
        <v>0.123389611</v>
      </c>
      <c r="F13305" s="8"/>
    </row>
    <row r="13306">
      <c r="A13306" s="10">
        <v>44883.333333333336</v>
      </c>
      <c r="B13306" s="11">
        <v>227.41</v>
      </c>
      <c r="C13306" s="11">
        <v>240.64108</v>
      </c>
      <c r="D13306" s="11">
        <v>0.0549826322255534</v>
      </c>
      <c r="E13306" s="8">
        <f t="shared" si="1"/>
        <v>0.1131620839</v>
      </c>
      <c r="F13306" s="8"/>
    </row>
    <row r="13307">
      <c r="A13307" s="10">
        <v>44883.375</v>
      </c>
      <c r="B13307" s="11">
        <v>237.78</v>
      </c>
      <c r="C13307" s="11">
        <v>239.89529</v>
      </c>
      <c r="D13307" s="11">
        <v>0.00881755535925689</v>
      </c>
      <c r="E13307" s="8">
        <f t="shared" si="1"/>
        <v>0.1025889639</v>
      </c>
      <c r="F13307" s="8"/>
    </row>
    <row r="13308">
      <c r="A13308" s="10">
        <v>44883.416666666664</v>
      </c>
      <c r="B13308" s="11">
        <v>252.09</v>
      </c>
      <c r="C13308" s="11">
        <v>244.20626</v>
      </c>
      <c r="D13308" s="11">
        <v>0.0322831200150234</v>
      </c>
      <c r="E13308" s="8">
        <f t="shared" si="1"/>
        <v>0.09516041149</v>
      </c>
      <c r="F13308" s="8"/>
    </row>
    <row r="13309">
      <c r="A13309" s="10">
        <v>44883.458333333336</v>
      </c>
      <c r="B13309" s="11">
        <v>266.27</v>
      </c>
      <c r="C13309" s="11">
        <v>253.14755</v>
      </c>
      <c r="D13309" s="11">
        <v>0.0518371597908017</v>
      </c>
      <c r="E13309" s="8">
        <f t="shared" si="1"/>
        <v>0.09029386056</v>
      </c>
      <c r="F13309" s="8"/>
    </row>
    <row r="13310">
      <c r="A13310" s="10">
        <v>44883.5</v>
      </c>
      <c r="B13310" s="11">
        <v>277.97</v>
      </c>
      <c r="C13310" s="11">
        <v>263.61267</v>
      </c>
      <c r="D13310" s="11">
        <v>0.0544637327181582</v>
      </c>
      <c r="E13310" s="8">
        <f t="shared" si="1"/>
        <v>0.08732806695</v>
      </c>
      <c r="F13310" s="8"/>
    </row>
    <row r="13311">
      <c r="A13311" s="10">
        <v>44883.541666666664</v>
      </c>
      <c r="B13311" s="11">
        <v>288.09</v>
      </c>
      <c r="C13311" s="11">
        <v>271.9591</v>
      </c>
      <c r="D13311" s="11">
        <v>0.0593136982730123</v>
      </c>
      <c r="E13311" s="8">
        <f t="shared" si="1"/>
        <v>0.0861904709</v>
      </c>
      <c r="F13311" s="8"/>
    </row>
    <row r="13312">
      <c r="A13312" s="10">
        <v>44883.583333333336</v>
      </c>
      <c r="B13312" s="11">
        <v>295.54</v>
      </c>
      <c r="C13312" s="11">
        <v>277.06726</v>
      </c>
      <c r="D13312" s="11">
        <v>0.066672402939272</v>
      </c>
      <c r="E13312" s="8">
        <f t="shared" si="1"/>
        <v>0.08696596845</v>
      </c>
      <c r="F13312" s="8"/>
    </row>
    <row r="13313">
      <c r="A13313" s="10">
        <v>44883.625</v>
      </c>
      <c r="B13313" s="11">
        <v>282.61</v>
      </c>
      <c r="C13313" s="11">
        <v>281.39231</v>
      </c>
      <c r="D13313" s="11">
        <v>0.0043273748312454</v>
      </c>
      <c r="E13313" s="8">
        <f t="shared" si="1"/>
        <v>0.08462886417</v>
      </c>
      <c r="F13313" s="8"/>
    </row>
    <row r="13314">
      <c r="A13314" s="10">
        <v>44883.666666666664</v>
      </c>
      <c r="B13314" s="11">
        <v>264.78</v>
      </c>
      <c r="C13314" s="11">
        <v>284.98072</v>
      </c>
      <c r="D13314" s="11">
        <v>0.0708845145734772</v>
      </c>
      <c r="E13314" s="8">
        <f t="shared" si="1"/>
        <v>0.08349226251</v>
      </c>
      <c r="F13314" s="8"/>
    </row>
    <row r="13315">
      <c r="A13315" s="10">
        <v>44883.708333333336</v>
      </c>
      <c r="B13315" s="11">
        <v>264.12</v>
      </c>
      <c r="C13315" s="11">
        <v>290.45947</v>
      </c>
      <c r="D13315" s="11">
        <v>0.0906820838032927</v>
      </c>
      <c r="E13315" s="8">
        <f t="shared" si="1"/>
        <v>0.07999642453</v>
      </c>
      <c r="F13315" s="8"/>
    </row>
    <row r="13316">
      <c r="A13316" s="10">
        <v>44883.75</v>
      </c>
      <c r="B13316" s="11">
        <v>266.26</v>
      </c>
      <c r="C13316" s="11">
        <v>296.87635</v>
      </c>
      <c r="D13316" s="11">
        <v>0.103128288932412</v>
      </c>
      <c r="E13316" s="8">
        <f t="shared" si="1"/>
        <v>0.07659546611</v>
      </c>
      <c r="F13316" s="8"/>
    </row>
    <row r="13317">
      <c r="A13317" s="10">
        <v>44883.791666666664</v>
      </c>
      <c r="B13317" s="11">
        <v>272.85</v>
      </c>
      <c r="C13317" s="11">
        <v>302.15005</v>
      </c>
      <c r="D13317" s="11">
        <v>0.0969718522303736</v>
      </c>
      <c r="E13317" s="8">
        <f t="shared" si="1"/>
        <v>0.07255827705</v>
      </c>
      <c r="F13317" s="8"/>
    </row>
    <row r="13318">
      <c r="A13318" s="10">
        <v>44883.833333333336</v>
      </c>
      <c r="B13318" s="11">
        <v>284.63</v>
      </c>
      <c r="C13318" s="11">
        <v>305.96644</v>
      </c>
      <c r="D13318" s="11">
        <v>0.069734576118871</v>
      </c>
      <c r="E13318" s="8">
        <f t="shared" si="1"/>
        <v>0.06637356174</v>
      </c>
      <c r="F13318" s="8"/>
    </row>
    <row r="13319">
      <c r="A13319" s="10">
        <v>44883.875</v>
      </c>
      <c r="B13319" s="11">
        <v>284.16</v>
      </c>
      <c r="C13319" s="11">
        <v>310.32268</v>
      </c>
      <c r="D13319" s="11">
        <v>0.0843079854814349</v>
      </c>
      <c r="E13319" s="8">
        <f t="shared" si="1"/>
        <v>0.06027579434</v>
      </c>
      <c r="F13319" s="8"/>
    </row>
    <row r="13320">
      <c r="A13320" s="10">
        <v>44883.916666666664</v>
      </c>
      <c r="B13320" s="11">
        <v>284.13</v>
      </c>
      <c r="C13320" s="11">
        <v>316.53647</v>
      </c>
      <c r="D13320" s="11">
        <v>0.102378313626862</v>
      </c>
      <c r="E13320" s="8">
        <f t="shared" si="1"/>
        <v>0.05616942886</v>
      </c>
      <c r="F13320" s="8"/>
    </row>
    <row r="13321">
      <c r="A13321" s="10">
        <v>44883.958333333336</v>
      </c>
      <c r="B13321" s="11">
        <v>290.99</v>
      </c>
      <c r="C13321" s="11">
        <v>324.04028</v>
      </c>
      <c r="D13321" s="11">
        <v>0.101994356997839</v>
      </c>
      <c r="E13321" s="8">
        <f t="shared" si="1"/>
        <v>0.05593973469</v>
      </c>
      <c r="F13321" s="8"/>
    </row>
    <row r="13322">
      <c r="A13322" s="10">
        <v>44884.0</v>
      </c>
      <c r="B13322" s="11">
        <v>308.01</v>
      </c>
      <c r="C13322" s="11">
        <v>339.64713</v>
      </c>
      <c r="D13322" s="11">
        <v>0.0931470552982444</v>
      </c>
      <c r="E13322" s="8">
        <f t="shared" si="1"/>
        <v>0.05884486072</v>
      </c>
      <c r="F13322" s="8"/>
    </row>
    <row r="13323">
      <c r="A13323" s="10">
        <v>44884.041666666664</v>
      </c>
      <c r="B13323" s="11">
        <v>319.22</v>
      </c>
      <c r="C13323" s="11">
        <v>341.96815</v>
      </c>
      <c r="D13323" s="11">
        <v>0.0665212535143987</v>
      </c>
      <c r="E13323" s="8">
        <f t="shared" si="1"/>
        <v>0.05993270461</v>
      </c>
      <c r="F13323" s="8"/>
    </row>
    <row r="13324">
      <c r="A13324" s="10">
        <v>44884.083333333336</v>
      </c>
      <c r="B13324" s="11">
        <v>327.32</v>
      </c>
      <c r="C13324" s="11">
        <v>340.51776</v>
      </c>
      <c r="D13324" s="11">
        <v>0.0387579197043937</v>
      </c>
      <c r="E13324" s="8">
        <f t="shared" si="1"/>
        <v>0.0597452858</v>
      </c>
      <c r="F13324" s="8"/>
    </row>
    <row r="13325">
      <c r="A13325" s="10">
        <v>44884.125</v>
      </c>
      <c r="B13325" s="11">
        <v>331.52</v>
      </c>
      <c r="C13325" s="11">
        <v>334.52673</v>
      </c>
      <c r="D13325" s="11">
        <v>0.00898801121213842</v>
      </c>
      <c r="E13325" s="8">
        <f t="shared" si="1"/>
        <v>0.05829251584</v>
      </c>
      <c r="F13325" s="8"/>
    </row>
    <row r="13326">
      <c r="A13326" s="10">
        <v>44884.166666666664</v>
      </c>
      <c r="B13326" s="11">
        <v>336.67</v>
      </c>
      <c r="C13326" s="11">
        <v>326.13943</v>
      </c>
      <c r="D13326" s="11">
        <v>0.0322885521692363</v>
      </c>
      <c r="E13326" s="8">
        <f t="shared" si="1"/>
        <v>0.05762307494</v>
      </c>
      <c r="F13326" s="8"/>
    </row>
    <row r="13327">
      <c r="A13327" s="10">
        <v>44884.208333333336</v>
      </c>
      <c r="B13327" s="11">
        <v>334.96</v>
      </c>
      <c r="C13327" s="11">
        <v>317.67414</v>
      </c>
      <c r="D13327" s="11">
        <v>0.0544138090686259</v>
      </c>
      <c r="E13327" s="8">
        <f t="shared" si="1"/>
        <v>0.05834126769</v>
      </c>
      <c r="F13327" s="8"/>
    </row>
    <row r="13328">
      <c r="A13328" s="10">
        <v>44884.25</v>
      </c>
      <c r="B13328" s="11">
        <v>333.06</v>
      </c>
      <c r="C13328" s="11">
        <v>310.87552</v>
      </c>
      <c r="D13328" s="11">
        <v>0.0713612959939721</v>
      </c>
      <c r="E13328" s="8">
        <f t="shared" si="1"/>
        <v>0.06061788315</v>
      </c>
      <c r="F13328" s="8"/>
    </row>
    <row r="13329">
      <c r="A13329" s="10">
        <v>44884.291666666664</v>
      </c>
      <c r="B13329" s="11">
        <v>329.75</v>
      </c>
      <c r="C13329" s="11">
        <v>305.57016</v>
      </c>
      <c r="D13329" s="11">
        <v>0.0791302396804714</v>
      </c>
      <c r="E13329" s="8">
        <f t="shared" si="1"/>
        <v>0.06239115769</v>
      </c>
      <c r="F13329" s="8"/>
    </row>
    <row r="13330">
      <c r="A13330" s="10">
        <v>44884.333333333336</v>
      </c>
      <c r="B13330" s="11">
        <v>328.31</v>
      </c>
      <c r="C13330" s="11">
        <v>302.24318</v>
      </c>
      <c r="D13330" s="11">
        <v>0.0862445266755068</v>
      </c>
      <c r="E13330" s="8">
        <f t="shared" si="1"/>
        <v>0.06369373663</v>
      </c>
      <c r="F13330" s="8"/>
    </row>
    <row r="13331">
      <c r="A13331" s="10">
        <v>44884.375</v>
      </c>
      <c r="B13331" s="11">
        <v>327.54</v>
      </c>
      <c r="C13331" s="11">
        <v>301.08009</v>
      </c>
      <c r="D13331" s="11">
        <v>0.0878832937774133</v>
      </c>
      <c r="E13331" s="8">
        <f t="shared" si="1"/>
        <v>0.06698814239</v>
      </c>
      <c r="F13331" s="8"/>
    </row>
    <row r="13332">
      <c r="A13332" s="10">
        <v>44884.416666666664</v>
      </c>
      <c r="B13332" s="11">
        <v>329.83</v>
      </c>
      <c r="C13332" s="11">
        <v>301.96896</v>
      </c>
      <c r="D13332" s="11">
        <v>0.0922645824259553</v>
      </c>
      <c r="E13332" s="8">
        <f t="shared" si="1"/>
        <v>0.06948736999</v>
      </c>
      <c r="F13332" s="8"/>
    </row>
    <row r="13333">
      <c r="A13333" s="10">
        <v>44884.458333333336</v>
      </c>
      <c r="B13333" s="11">
        <v>330.57</v>
      </c>
      <c r="C13333" s="11">
        <v>305.58306</v>
      </c>
      <c r="D13333" s="11">
        <v>0.0817680796834746</v>
      </c>
      <c r="E13333" s="8">
        <f t="shared" si="1"/>
        <v>0.07073449166</v>
      </c>
      <c r="F13333" s="8"/>
    </row>
    <row r="13334">
      <c r="A13334" s="10">
        <v>44884.5</v>
      </c>
      <c r="B13334" s="11">
        <v>332.12</v>
      </c>
      <c r="C13334" s="11">
        <v>310.4055</v>
      </c>
      <c r="D13334" s="11">
        <v>0.0699552681895133</v>
      </c>
      <c r="E13334" s="8">
        <f t="shared" si="1"/>
        <v>0.0713799723</v>
      </c>
      <c r="F13334" s="8"/>
    </row>
    <row r="13335">
      <c r="A13335" s="10">
        <v>44884.541666666664</v>
      </c>
      <c r="B13335" s="11">
        <v>333.65</v>
      </c>
      <c r="C13335" s="11">
        <v>314.80673</v>
      </c>
      <c r="D13335" s="11">
        <v>0.0598566301298576</v>
      </c>
      <c r="E13335" s="8">
        <f t="shared" si="1"/>
        <v>0.07140259446</v>
      </c>
      <c r="F13335" s="8"/>
    </row>
    <row r="13336">
      <c r="A13336" s="10">
        <v>44884.583333333336</v>
      </c>
      <c r="B13336" s="11">
        <v>336.78</v>
      </c>
      <c r="C13336" s="11">
        <v>317.37791</v>
      </c>
      <c r="D13336" s="11">
        <v>0.0611324524759772</v>
      </c>
      <c r="E13336" s="8">
        <f t="shared" si="1"/>
        <v>0.07117176319</v>
      </c>
      <c r="F13336" s="8"/>
    </row>
    <row r="13337">
      <c r="A13337" s="10">
        <v>44884.625</v>
      </c>
      <c r="B13337" s="11">
        <v>340.59</v>
      </c>
      <c r="C13337" s="11">
        <v>319.68667</v>
      </c>
      <c r="D13337" s="11">
        <v>0.0653869302714435</v>
      </c>
      <c r="E13337" s="8">
        <f t="shared" si="1"/>
        <v>0.07371591133</v>
      </c>
      <c r="F13337" s="8"/>
    </row>
    <row r="13338">
      <c r="A13338" s="10">
        <v>44884.666666666664</v>
      </c>
      <c r="B13338" s="11">
        <v>333.91</v>
      </c>
      <c r="C13338" s="11">
        <v>321.58177</v>
      </c>
      <c r="D13338" s="11">
        <v>0.0383362216085819</v>
      </c>
      <c r="E13338" s="8">
        <f t="shared" si="1"/>
        <v>0.07235973246</v>
      </c>
      <c r="F13338" s="8"/>
    </row>
    <row r="13339">
      <c r="A13339" s="10">
        <v>44884.708333333336</v>
      </c>
      <c r="B13339" s="11">
        <v>326.91</v>
      </c>
      <c r="C13339" s="11">
        <v>324.36721</v>
      </c>
      <c r="D13339" s="11">
        <v>0.0078392325784102</v>
      </c>
      <c r="E13339" s="8">
        <f t="shared" si="1"/>
        <v>0.06890794699</v>
      </c>
      <c r="F13339" s="8"/>
    </row>
    <row r="13340">
      <c r="A13340" s="10">
        <v>44884.75</v>
      </c>
      <c r="B13340" s="11">
        <v>319.51</v>
      </c>
      <c r="C13340" s="11">
        <v>327.06443</v>
      </c>
      <c r="D13340" s="11">
        <v>0.023097681395681</v>
      </c>
      <c r="E13340" s="8">
        <f t="shared" si="1"/>
        <v>0.06557333835</v>
      </c>
      <c r="F13340" s="8"/>
    </row>
    <row r="13341">
      <c r="A13341" s="10">
        <v>44884.791666666664</v>
      </c>
      <c r="B13341" s="11">
        <v>311.17</v>
      </c>
      <c r="C13341" s="11">
        <v>329.65558</v>
      </c>
      <c r="D13341" s="11">
        <v>0.0560754348523388</v>
      </c>
      <c r="E13341" s="8">
        <f t="shared" si="1"/>
        <v>0.06386932096</v>
      </c>
      <c r="F13341" s="8"/>
    </row>
    <row r="13342">
      <c r="A13342" s="10">
        <v>44884.833333333336</v>
      </c>
      <c r="B13342" s="11">
        <v>312.49</v>
      </c>
      <c r="C13342" s="11">
        <v>331.85016</v>
      </c>
      <c r="D13342" s="11">
        <v>0.0583400652872971</v>
      </c>
      <c r="E13342" s="8">
        <f t="shared" si="1"/>
        <v>0.06339454967</v>
      </c>
      <c r="F13342" s="8"/>
    </row>
    <row r="13343">
      <c r="A13343" s="10">
        <v>44884.875</v>
      </c>
      <c r="B13343" s="11">
        <v>313.9</v>
      </c>
      <c r="C13343" s="11">
        <v>334.19054</v>
      </c>
      <c r="D13343" s="11">
        <v>0.0607154828499933</v>
      </c>
      <c r="E13343" s="8">
        <f t="shared" si="1"/>
        <v>0.06241152873</v>
      </c>
      <c r="F13343" s="8"/>
    </row>
    <row r="13344">
      <c r="A13344" s="10">
        <v>44884.916666666664</v>
      </c>
      <c r="B13344" s="11">
        <v>324.43</v>
      </c>
      <c r="C13344" s="11">
        <v>336.7621</v>
      </c>
      <c r="D13344" s="11">
        <v>0.036619619606838</v>
      </c>
      <c r="E13344" s="8">
        <f t="shared" si="1"/>
        <v>0.05967158314</v>
      </c>
      <c r="F13344" s="8"/>
    </row>
    <row r="13345">
      <c r="A13345" s="10">
        <v>44884.958333333336</v>
      </c>
      <c r="B13345" s="11">
        <v>341.97</v>
      </c>
      <c r="C13345" s="11">
        <v>339.38164</v>
      </c>
      <c r="D13345" s="11">
        <v>0.00762669424309465</v>
      </c>
      <c r="E13345" s="8">
        <f t="shared" si="1"/>
        <v>0.0557395972</v>
      </c>
      <c r="F13345" s="8"/>
    </row>
    <row r="13346">
      <c r="A13346" s="10">
        <v>44882.0</v>
      </c>
      <c r="B13346" s="11">
        <v>384.94</v>
      </c>
      <c r="C13346" s="11">
        <v>366.41478</v>
      </c>
      <c r="D13346" s="11">
        <v>0.0505580588206621</v>
      </c>
      <c r="E13346" s="8">
        <f t="shared" si="1"/>
        <v>0.05396505568</v>
      </c>
      <c r="F13346" s="8"/>
    </row>
    <row r="13347">
      <c r="A13347" s="10">
        <v>44882.041666666664</v>
      </c>
      <c r="B13347" s="11">
        <v>387.51</v>
      </c>
      <c r="C13347" s="11">
        <v>368.49575</v>
      </c>
      <c r="D13347" s="11">
        <v>0.0515996453147695</v>
      </c>
      <c r="E13347" s="8">
        <f t="shared" si="1"/>
        <v>0.053343322</v>
      </c>
      <c r="F13347" s="8"/>
    </row>
    <row r="13348">
      <c r="A13348" s="10">
        <v>44882.083333333336</v>
      </c>
      <c r="B13348" s="11">
        <v>385.59</v>
      </c>
      <c r="C13348" s="11">
        <v>366.34581</v>
      </c>
      <c r="D13348" s="11">
        <v>0.0525301217448071</v>
      </c>
      <c r="E13348" s="8">
        <f t="shared" si="1"/>
        <v>0.05391716375</v>
      </c>
      <c r="F13348" s="8"/>
    </row>
    <row r="13349">
      <c r="A13349" s="10">
        <v>44882.125</v>
      </c>
      <c r="B13349" s="11">
        <v>383.72</v>
      </c>
      <c r="C13349" s="11">
        <v>359.37761</v>
      </c>
      <c r="D13349" s="11">
        <v>0.0677348541552158</v>
      </c>
      <c r="E13349" s="8">
        <f t="shared" si="1"/>
        <v>0.05636494887</v>
      </c>
      <c r="F13349" s="8"/>
    </row>
    <row r="13350">
      <c r="A13350" s="10">
        <v>44882.166666666664</v>
      </c>
      <c r="B13350" s="11">
        <v>377.8</v>
      </c>
      <c r="C13350" s="11">
        <v>349.93028</v>
      </c>
      <c r="D13350" s="11">
        <v>0.0796436364409505</v>
      </c>
      <c r="E13350" s="8">
        <f t="shared" si="1"/>
        <v>0.05833807739</v>
      </c>
      <c r="F13350" s="8"/>
    </row>
    <row r="13351">
      <c r="A13351" s="10">
        <v>44882.208333333336</v>
      </c>
      <c r="B13351" s="11">
        <v>371.68</v>
      </c>
      <c r="C13351" s="11">
        <v>340.50017</v>
      </c>
      <c r="D13351" s="11">
        <v>0.0915706738119983</v>
      </c>
      <c r="E13351" s="8">
        <f t="shared" si="1"/>
        <v>0.05988628008</v>
      </c>
      <c r="F13351" s="8"/>
    </row>
    <row r="13352">
      <c r="A13352" s="10">
        <v>44882.25</v>
      </c>
      <c r="B13352" s="11">
        <v>367.21</v>
      </c>
      <c r="C13352" s="11">
        <v>332.62794</v>
      </c>
      <c r="D13352" s="11">
        <v>0.103966191174439</v>
      </c>
      <c r="E13352" s="8">
        <f t="shared" si="1"/>
        <v>0.06124481738</v>
      </c>
      <c r="F13352" s="8"/>
    </row>
    <row r="13353">
      <c r="A13353" s="10">
        <v>44882.291666666664</v>
      </c>
      <c r="B13353" s="11">
        <v>362.2</v>
      </c>
      <c r="C13353" s="11">
        <v>325.77408</v>
      </c>
      <c r="D13353" s="11">
        <v>0.111813438318972</v>
      </c>
      <c r="E13353" s="8">
        <f t="shared" si="1"/>
        <v>0.06260661733</v>
      </c>
      <c r="F13353" s="8"/>
    </row>
    <row r="13354">
      <c r="A13354" s="10">
        <v>44882.333333333336</v>
      </c>
      <c r="B13354" s="11">
        <v>353.69</v>
      </c>
      <c r="C13354" s="11">
        <v>321.11832</v>
      </c>
      <c r="D13354" s="11">
        <v>0.101432020446544</v>
      </c>
      <c r="E13354" s="8">
        <f t="shared" si="1"/>
        <v>0.06323942957</v>
      </c>
      <c r="F13354" s="8"/>
    </row>
    <row r="13355">
      <c r="A13355" s="10">
        <v>44882.375</v>
      </c>
      <c r="B13355" s="11">
        <v>345.02</v>
      </c>
      <c r="C13355" s="11">
        <v>319.41606</v>
      </c>
      <c r="D13355" s="11">
        <v>0.0801585868913415</v>
      </c>
      <c r="E13355" s="8">
        <f t="shared" si="1"/>
        <v>0.06291756678</v>
      </c>
      <c r="F13355" s="8"/>
    </row>
    <row r="13356">
      <c r="A13356" s="10">
        <v>44882.416666666664</v>
      </c>
      <c r="B13356" s="11">
        <v>337.32</v>
      </c>
      <c r="C13356" s="11">
        <v>320.60936</v>
      </c>
      <c r="D13356" s="11">
        <v>0.0521214976381226</v>
      </c>
      <c r="E13356" s="8">
        <f t="shared" si="1"/>
        <v>0.06124493825</v>
      </c>
      <c r="F13356" s="8"/>
    </row>
    <row r="13357">
      <c r="A13357" s="10">
        <v>44882.458333333336</v>
      </c>
      <c r="B13357" s="11">
        <v>336.81</v>
      </c>
      <c r="C13357" s="11">
        <v>324.98246</v>
      </c>
      <c r="D13357" s="11">
        <v>0.0363943949467303</v>
      </c>
      <c r="E13357" s="8">
        <f t="shared" si="1"/>
        <v>0.05935436805</v>
      </c>
      <c r="F13357" s="8"/>
    </row>
    <row r="13358">
      <c r="A13358" s="10">
        <v>44882.5</v>
      </c>
      <c r="B13358" s="11">
        <v>336.11</v>
      </c>
      <c r="C13358" s="11">
        <v>330.05848</v>
      </c>
      <c r="D13358" s="11">
        <v>0.0183346902645859</v>
      </c>
      <c r="E13358" s="8">
        <f t="shared" si="1"/>
        <v>0.05720351064</v>
      </c>
      <c r="F13358" s="8"/>
    </row>
    <row r="13359">
      <c r="A13359" s="10">
        <v>44882.541666666664</v>
      </c>
      <c r="B13359" s="11">
        <v>333.05</v>
      </c>
      <c r="C13359" s="11">
        <v>333.88777</v>
      </c>
      <c r="D13359" s="11">
        <v>0.00250913652812134</v>
      </c>
      <c r="E13359" s="8">
        <f t="shared" si="1"/>
        <v>0.05481403174</v>
      </c>
      <c r="F13359" s="8"/>
    </row>
    <row r="13360">
      <c r="A13360" s="10">
        <v>44882.583333333336</v>
      </c>
      <c r="B13360" s="11">
        <v>326.3</v>
      </c>
      <c r="C13360" s="11">
        <v>335.22825</v>
      </c>
      <c r="D13360" s="11">
        <v>0.0266333460858385</v>
      </c>
      <c r="E13360" s="8">
        <f t="shared" si="1"/>
        <v>0.05337656897</v>
      </c>
      <c r="F13360" s="8"/>
    </row>
    <row r="13361">
      <c r="A13361" s="10">
        <v>44882.625</v>
      </c>
      <c r="B13361" s="11">
        <v>295.85</v>
      </c>
      <c r="C13361" s="11">
        <v>335.25125</v>
      </c>
      <c r="D13361" s="11">
        <v>0.117527525997293</v>
      </c>
      <c r="E13361" s="8">
        <f t="shared" si="1"/>
        <v>0.05554909379</v>
      </c>
      <c r="F13361" s="8"/>
    </row>
    <row r="13362">
      <c r="A13362" s="10">
        <v>44882.666666666664</v>
      </c>
      <c r="B13362" s="11">
        <v>284.97</v>
      </c>
      <c r="C13362" s="11">
        <v>333.97288</v>
      </c>
      <c r="D13362" s="11">
        <v>0.146727123471821</v>
      </c>
      <c r="E13362" s="8">
        <f t="shared" si="1"/>
        <v>0.06006538137</v>
      </c>
      <c r="F13362" s="8"/>
    </row>
    <row r="13363">
      <c r="A13363" s="10">
        <v>44882.708333333336</v>
      </c>
      <c r="B13363" s="11">
        <v>261.47</v>
      </c>
      <c r="C13363" s="11">
        <v>333.13142</v>
      </c>
      <c r="D13363" s="11">
        <v>0.215114563495691</v>
      </c>
      <c r="E13363" s="8">
        <f t="shared" si="1"/>
        <v>0.06870185349</v>
      </c>
      <c r="F13363" s="8"/>
    </row>
    <row r="13364">
      <c r="A13364" s="10">
        <v>44882.75</v>
      </c>
      <c r="B13364" s="11">
        <v>258.69</v>
      </c>
      <c r="C13364" s="11">
        <v>332.27914</v>
      </c>
      <c r="D13364" s="11">
        <v>0.221467829728944</v>
      </c>
      <c r="E13364" s="8">
        <f t="shared" si="1"/>
        <v>0.07696727634</v>
      </c>
      <c r="F13364" s="8"/>
    </row>
    <row r="13365">
      <c r="A13365" s="10">
        <v>44882.791666666664</v>
      </c>
      <c r="B13365" s="11">
        <v>256.03</v>
      </c>
      <c r="C13365" s="11">
        <v>331.83947</v>
      </c>
      <c r="D13365" s="11">
        <v>0.228452239270994</v>
      </c>
      <c r="E13365" s="8">
        <f t="shared" si="1"/>
        <v>0.08414964319</v>
      </c>
      <c r="F13365" s="8"/>
    </row>
    <row r="13366">
      <c r="A13366" s="10">
        <v>44882.833333333336</v>
      </c>
      <c r="B13366" s="11">
        <v>249.03</v>
      </c>
      <c r="C13366" s="11">
        <v>332.27912</v>
      </c>
      <c r="D13366" s="11">
        <v>0.250539726962079</v>
      </c>
      <c r="E13366" s="8">
        <f t="shared" si="1"/>
        <v>0.09215796243</v>
      </c>
      <c r="F13366" s="8"/>
    </row>
    <row r="13367">
      <c r="A13367" s="10">
        <v>44882.875</v>
      </c>
      <c r="B13367" s="11">
        <v>247.23</v>
      </c>
      <c r="C13367" s="11">
        <v>334.34942</v>
      </c>
      <c r="D13367" s="11">
        <v>0.260563993202081</v>
      </c>
      <c r="E13367" s="8">
        <f t="shared" si="1"/>
        <v>0.1004849837</v>
      </c>
      <c r="F13367" s="8"/>
    </row>
    <row r="13368">
      <c r="A13368" s="10">
        <v>44882.916666666664</v>
      </c>
      <c r="B13368" s="11">
        <v>261.13</v>
      </c>
      <c r="C13368" s="11">
        <v>337.7923</v>
      </c>
      <c r="D13368" s="11">
        <v>0.226950999179081</v>
      </c>
      <c r="E13368" s="8">
        <f t="shared" si="1"/>
        <v>0.1084154578</v>
      </c>
      <c r="F13368" s="8"/>
    </row>
    <row r="13369">
      <c r="A13369" s="10">
        <v>44882.958333333336</v>
      </c>
      <c r="B13369" s="11">
        <v>298.06</v>
      </c>
      <c r="C13369" s="11">
        <v>341.95856</v>
      </c>
      <c r="D13369" s="11">
        <v>0.128373917588142</v>
      </c>
      <c r="E13369" s="8">
        <f t="shared" si="1"/>
        <v>0.1134465921</v>
      </c>
      <c r="F13369" s="8"/>
    </row>
    <row r="13370">
      <c r="A13370" s="10">
        <v>44883.0</v>
      </c>
      <c r="B13370" s="11">
        <v>349.61</v>
      </c>
      <c r="C13370" s="11">
        <v>345.10258</v>
      </c>
      <c r="D13370" s="11">
        <v>0.0130611020062499</v>
      </c>
      <c r="E13370" s="8">
        <f t="shared" si="1"/>
        <v>0.1118842189</v>
      </c>
      <c r="F13370" s="8"/>
    </row>
    <row r="13371">
      <c r="A13371" s="10">
        <v>44883.041666666664</v>
      </c>
      <c r="B13371" s="11">
        <v>351.34</v>
      </c>
      <c r="C13371" s="11">
        <v>342.10221</v>
      </c>
      <c r="D13371" s="11">
        <v>0.0270030117607248</v>
      </c>
      <c r="E13371" s="8">
        <f t="shared" si="1"/>
        <v>0.1108593592</v>
      </c>
      <c r="F13371" s="8"/>
    </row>
    <row r="13372">
      <c r="A13372" s="10">
        <v>44883.083333333336</v>
      </c>
      <c r="B13372" s="11">
        <v>340.41</v>
      </c>
      <c r="C13372" s="11">
        <v>331.88958</v>
      </c>
      <c r="D13372" s="11">
        <v>0.02567245407343</v>
      </c>
      <c r="E13372" s="8">
        <f t="shared" si="1"/>
        <v>0.1097402897</v>
      </c>
      <c r="F13372" s="8"/>
    </row>
    <row r="13373">
      <c r="A13373" s="10">
        <v>44883.125</v>
      </c>
      <c r="B13373" s="11">
        <v>322.23</v>
      </c>
      <c r="C13373" s="11">
        <v>315.49328</v>
      </c>
      <c r="D13373" s="11">
        <v>0.021352974618033</v>
      </c>
      <c r="E13373" s="8">
        <f t="shared" si="1"/>
        <v>0.1078077114</v>
      </c>
      <c r="F13373" s="8"/>
    </row>
    <row r="13374">
      <c r="A13374" s="10">
        <v>44883.166666666664</v>
      </c>
      <c r="B13374" s="11">
        <v>302.81</v>
      </c>
      <c r="C13374" s="11">
        <v>297.07273</v>
      </c>
      <c r="D13374" s="11">
        <v>0.0193126780771834</v>
      </c>
      <c r="E13374" s="8">
        <f t="shared" si="1"/>
        <v>0.1052939215</v>
      </c>
      <c r="F13374" s="8"/>
    </row>
    <row r="13375">
      <c r="A13375" s="10">
        <v>44883.208333333336</v>
      </c>
      <c r="B13375" s="11">
        <v>280.47</v>
      </c>
      <c r="C13375" s="11">
        <v>280.3207</v>
      </c>
      <c r="D13375" s="11">
        <v>5.32604263616776E-4</v>
      </c>
      <c r="E13375" s="8">
        <f t="shared" si="1"/>
        <v>0.1015006686</v>
      </c>
      <c r="F13375" s="8"/>
    </row>
    <row r="13376">
      <c r="A13376" s="10">
        <v>44883.25</v>
      </c>
      <c r="B13376" s="11">
        <v>260.48</v>
      </c>
      <c r="C13376" s="11">
        <v>267.6532</v>
      </c>
      <c r="D13376" s="11">
        <v>0.0268003520974156</v>
      </c>
      <c r="E13376" s="8">
        <f t="shared" si="1"/>
        <v>0.09828542529</v>
      </c>
      <c r="F13376" s="8"/>
    </row>
    <row r="13377">
      <c r="A13377" s="10">
        <v>44883.291666666664</v>
      </c>
      <c r="B13377" s="11">
        <v>237.2</v>
      </c>
      <c r="C13377" s="11">
        <v>258.68543</v>
      </c>
      <c r="D13377" s="11">
        <v>0.0830562045956744</v>
      </c>
      <c r="E13377" s="8">
        <f t="shared" si="1"/>
        <v>0.09708720722</v>
      </c>
      <c r="F13377" s="8"/>
    </row>
    <row r="13378">
      <c r="A13378" s="10">
        <v>44883.333333333336</v>
      </c>
      <c r="B13378" s="11">
        <v>227.41</v>
      </c>
      <c r="C13378" s="11">
        <v>253.54845</v>
      </c>
      <c r="D13378" s="11">
        <v>0.103090553304506</v>
      </c>
      <c r="E13378" s="8">
        <f t="shared" si="1"/>
        <v>0.09715631275</v>
      </c>
      <c r="F13378" s="8"/>
    </row>
    <row r="13379">
      <c r="A13379" s="10">
        <v>44883.375</v>
      </c>
      <c r="B13379" s="11">
        <v>237.78</v>
      </c>
      <c r="C13379" s="11">
        <v>252.74073</v>
      </c>
      <c r="D13379" s="11">
        <v>0.0591939811204945</v>
      </c>
      <c r="E13379" s="8">
        <f t="shared" si="1"/>
        <v>0.09628278751</v>
      </c>
      <c r="F13379" s="8"/>
    </row>
    <row r="13380">
      <c r="A13380" s="10">
        <v>44883.416666666664</v>
      </c>
      <c r="B13380" s="11">
        <v>252.09</v>
      </c>
      <c r="C13380" s="11">
        <v>256.37941</v>
      </c>
      <c r="D13380" s="11">
        <v>0.0167307117213508</v>
      </c>
      <c r="E13380" s="8">
        <f t="shared" si="1"/>
        <v>0.09480817143</v>
      </c>
      <c r="F13380" s="8"/>
    </row>
    <row r="13381">
      <c r="A13381" s="10">
        <v>44883.458333333336</v>
      </c>
      <c r="B13381" s="11">
        <v>266.27</v>
      </c>
      <c r="C13381" s="11">
        <v>264.26418</v>
      </c>
      <c r="D13381" s="11">
        <v>0.00759020764751383</v>
      </c>
      <c r="E13381" s="8">
        <f t="shared" si="1"/>
        <v>0.09360799696</v>
      </c>
      <c r="F13381" s="8"/>
    </row>
    <row r="13382">
      <c r="A13382" s="10">
        <v>44883.5</v>
      </c>
      <c r="B13382" s="11">
        <v>277.97</v>
      </c>
      <c r="C13382" s="11">
        <v>273.53594</v>
      </c>
      <c r="D13382" s="11">
        <v>0.0162101550531167</v>
      </c>
      <c r="E13382" s="8">
        <f t="shared" si="1"/>
        <v>0.09351947466</v>
      </c>
      <c r="F13382" s="8"/>
    </row>
    <row r="13383">
      <c r="A13383" s="10">
        <v>44883.541666666664</v>
      </c>
      <c r="B13383" s="11">
        <v>288.09</v>
      </c>
      <c r="C13383" s="11">
        <v>280.52773</v>
      </c>
      <c r="D13383" s="11">
        <v>0.0269572993728639</v>
      </c>
      <c r="E13383" s="8">
        <f t="shared" si="1"/>
        <v>0.09453814811</v>
      </c>
      <c r="F13383" s="8"/>
    </row>
    <row r="13384">
      <c r="A13384" s="10">
        <v>44883.583333333336</v>
      </c>
      <c r="B13384" s="11">
        <v>295.54</v>
      </c>
      <c r="C13384" s="11">
        <v>283.86158</v>
      </c>
      <c r="D13384" s="11">
        <v>0.0411412491961751</v>
      </c>
      <c r="E13384" s="8">
        <f t="shared" si="1"/>
        <v>0.09514264408</v>
      </c>
      <c r="F13384" s="8"/>
    </row>
    <row r="13385">
      <c r="A13385" s="10">
        <v>44883.625</v>
      </c>
      <c r="B13385" s="11">
        <v>282.61</v>
      </c>
      <c r="C13385" s="11">
        <v>286.19327</v>
      </c>
      <c r="D13385" s="11">
        <v>0.0125204551455733</v>
      </c>
      <c r="E13385" s="8">
        <f t="shared" si="1"/>
        <v>0.09076734946</v>
      </c>
      <c r="F13385" s="8"/>
    </row>
    <row r="13386">
      <c r="A13386" s="10">
        <v>44883.666666666664</v>
      </c>
      <c r="B13386" s="11">
        <v>264.78</v>
      </c>
      <c r="C13386" s="11">
        <v>288.06459</v>
      </c>
      <c r="D13386" s="11">
        <v>0.0808311427655861</v>
      </c>
      <c r="E13386" s="8">
        <f t="shared" si="1"/>
        <v>0.08802168359</v>
      </c>
      <c r="F13386" s="8"/>
    </row>
    <row r="13387">
      <c r="A13387" s="10">
        <v>44883.708333333336</v>
      </c>
      <c r="B13387" s="11">
        <v>264.12</v>
      </c>
      <c r="C13387" s="11">
        <v>292.17917</v>
      </c>
      <c r="D13387" s="11">
        <v>0.096034121802728</v>
      </c>
      <c r="E13387" s="8">
        <f t="shared" si="1"/>
        <v>0.08305999852</v>
      </c>
      <c r="F13387" s="8"/>
    </row>
    <row r="13388">
      <c r="A13388" s="10">
        <v>44883.75</v>
      </c>
      <c r="B13388" s="11">
        <v>266.26</v>
      </c>
      <c r="C13388" s="11">
        <v>297.62805</v>
      </c>
      <c r="D13388" s="11">
        <v>0.10539346005862</v>
      </c>
      <c r="E13388" s="8">
        <f t="shared" si="1"/>
        <v>0.07822356645</v>
      </c>
      <c r="F13388" s="8"/>
    </row>
    <row r="13389">
      <c r="A13389" s="10">
        <v>44883.791666666664</v>
      </c>
      <c r="B13389" s="11">
        <v>272.85</v>
      </c>
      <c r="C13389" s="11">
        <v>302.33501</v>
      </c>
      <c r="D13389" s="11">
        <v>0.0975242992864107</v>
      </c>
      <c r="E13389" s="8">
        <f t="shared" si="1"/>
        <v>0.07276823562</v>
      </c>
      <c r="F13389" s="8"/>
    </row>
    <row r="13390">
      <c r="A13390" s="10">
        <v>44883.833333333336</v>
      </c>
      <c r="B13390" s="11">
        <v>284.63</v>
      </c>
      <c r="C13390" s="11">
        <v>305.89427</v>
      </c>
      <c r="D13390" s="11">
        <v>0.0695150974877692</v>
      </c>
      <c r="E13390" s="8">
        <f t="shared" si="1"/>
        <v>0.06522554273</v>
      </c>
      <c r="F13390" s="8"/>
    </row>
    <row r="13391">
      <c r="A13391" s="10">
        <v>44883.875</v>
      </c>
      <c r="B13391" s="11">
        <v>284.16</v>
      </c>
      <c r="C13391" s="11">
        <v>310.24155</v>
      </c>
      <c r="D13391" s="11">
        <v>0.0840685266045118</v>
      </c>
      <c r="E13391" s="8">
        <f t="shared" si="1"/>
        <v>0.05787156495</v>
      </c>
      <c r="F13391" s="8"/>
    </row>
    <row r="13392">
      <c r="A13392" s="10">
        <v>44883.916666666664</v>
      </c>
      <c r="B13392" s="11">
        <v>284.13</v>
      </c>
      <c r="C13392" s="11">
        <v>316.52973</v>
      </c>
      <c r="D13392" s="11">
        <v>0.102359200192664</v>
      </c>
      <c r="E13392" s="8">
        <f t="shared" si="1"/>
        <v>0.05268023999</v>
      </c>
      <c r="F13392" s="8"/>
    </row>
    <row r="13393">
      <c r="A13393" s="10">
        <v>44883.958333333336</v>
      </c>
      <c r="B13393" s="11">
        <v>290.99</v>
      </c>
      <c r="C13393" s="11">
        <v>324.05539</v>
      </c>
      <c r="D13393" s="11">
        <v>0.10203622905331</v>
      </c>
      <c r="E13393" s="8">
        <f t="shared" si="1"/>
        <v>0.0515828363</v>
      </c>
      <c r="F13393" s="8"/>
    </row>
    <row r="13394">
      <c r="A13394" s="10">
        <v>44884.0</v>
      </c>
      <c r="B13394" s="11">
        <v>308.01</v>
      </c>
      <c r="C13394" s="11">
        <v>336.64722</v>
      </c>
      <c r="D13394" s="11">
        <v>0.0850659631171171</v>
      </c>
      <c r="E13394" s="8">
        <f t="shared" si="1"/>
        <v>0.05458303885</v>
      </c>
      <c r="F13394" s="8"/>
    </row>
    <row r="13395">
      <c r="A13395" s="10">
        <v>44884.041666666664</v>
      </c>
      <c r="B13395" s="11">
        <v>319.22</v>
      </c>
      <c r="C13395" s="11">
        <v>340.73581</v>
      </c>
      <c r="D13395" s="11">
        <v>0.0631451387513393</v>
      </c>
      <c r="E13395" s="8">
        <f t="shared" si="1"/>
        <v>0.05608896081</v>
      </c>
      <c r="F13395" s="8"/>
    </row>
    <row r="13396">
      <c r="A13396" s="10">
        <v>44884.083333333336</v>
      </c>
      <c r="B13396" s="11">
        <v>327.32</v>
      </c>
      <c r="C13396" s="11">
        <v>342.22911</v>
      </c>
      <c r="D13396" s="11">
        <v>0.043564704358434</v>
      </c>
      <c r="E13396" s="8">
        <f t="shared" si="1"/>
        <v>0.05683447124</v>
      </c>
      <c r="F13396" s="8"/>
    </row>
    <row r="13397">
      <c r="A13397" s="10">
        <v>44884.125</v>
      </c>
      <c r="B13397" s="11">
        <v>331.52</v>
      </c>
      <c r="C13397" s="11">
        <v>340.20966</v>
      </c>
      <c r="D13397" s="11">
        <v>0.0255420730851675</v>
      </c>
      <c r="E13397" s="8">
        <f t="shared" si="1"/>
        <v>0.05700901701</v>
      </c>
      <c r="F13397" s="8"/>
    </row>
    <row r="13398">
      <c r="A13398" s="10">
        <v>44884.166666666664</v>
      </c>
      <c r="B13398" s="11">
        <v>336.67</v>
      </c>
      <c r="C13398" s="11">
        <v>335.93351</v>
      </c>
      <c r="D13398" s="11">
        <v>0.00219236836479934</v>
      </c>
      <c r="E13398" s="8">
        <f t="shared" si="1"/>
        <v>0.05629567077</v>
      </c>
      <c r="F13398" s="8"/>
    </row>
    <row r="13399">
      <c r="A13399" s="10">
        <v>44884.208333333336</v>
      </c>
      <c r="B13399" s="11">
        <v>334.96</v>
      </c>
      <c r="C13399" s="11">
        <v>331.20076</v>
      </c>
      <c r="D13399" s="11">
        <v>0.0113503362733828</v>
      </c>
      <c r="E13399" s="8">
        <f t="shared" si="1"/>
        <v>0.0567464096</v>
      </c>
      <c r="F13399" s="8"/>
    </row>
    <row r="13400">
      <c r="A13400" s="10">
        <v>44884.25</v>
      </c>
      <c r="B13400" s="11">
        <v>333.06</v>
      </c>
      <c r="C13400" s="11">
        <v>327.23667</v>
      </c>
      <c r="D13400" s="11">
        <v>0.0177954689491247</v>
      </c>
      <c r="E13400" s="8">
        <f t="shared" si="1"/>
        <v>0.05637120614</v>
      </c>
      <c r="F13400" s="8"/>
    </row>
    <row r="13401">
      <c r="A13401" s="10">
        <v>44884.291666666664</v>
      </c>
      <c r="B13401" s="11">
        <v>329.75</v>
      </c>
      <c r="C13401" s="11">
        <v>323.6246</v>
      </c>
      <c r="D13401" s="11">
        <v>0.0189274857350152</v>
      </c>
      <c r="E13401" s="8">
        <f t="shared" si="1"/>
        <v>0.05369917619</v>
      </c>
      <c r="F13401" s="8"/>
    </row>
    <row r="13402">
      <c r="A13402" s="10">
        <v>44884.333333333336</v>
      </c>
      <c r="B13402" s="11">
        <v>328.31</v>
      </c>
      <c r="C13402" s="11">
        <v>320.97523</v>
      </c>
      <c r="D13402" s="11">
        <v>0.0228515141183947</v>
      </c>
      <c r="E13402" s="8">
        <f t="shared" si="1"/>
        <v>0.05035588289</v>
      </c>
      <c r="F13402" s="8"/>
    </row>
    <row r="13403">
      <c r="A13403" s="10">
        <v>44884.375</v>
      </c>
      <c r="B13403" s="11">
        <v>327.54</v>
      </c>
      <c r="C13403" s="11">
        <v>319.64737</v>
      </c>
      <c r="D13403" s="11">
        <v>0.02469167820777</v>
      </c>
      <c r="E13403" s="8">
        <f t="shared" si="1"/>
        <v>0.04891828693</v>
      </c>
      <c r="F13403" s="8"/>
    </row>
    <row r="13404">
      <c r="A13404" s="10">
        <v>44884.416666666664</v>
      </c>
      <c r="B13404" s="11">
        <v>329.83</v>
      </c>
      <c r="C13404" s="11">
        <v>319.84886</v>
      </c>
      <c r="D13404" s="11">
        <v>0.0312058013900689</v>
      </c>
      <c r="E13404" s="8">
        <f t="shared" si="1"/>
        <v>0.04952141567</v>
      </c>
      <c r="F13404" s="8"/>
    </row>
    <row r="13405">
      <c r="A13405" s="10">
        <v>44884.458333333336</v>
      </c>
      <c r="B13405" s="11">
        <v>330.57</v>
      </c>
      <c r="C13405" s="11">
        <v>322.66174</v>
      </c>
      <c r="D13405" s="11">
        <v>0.0245094444727161</v>
      </c>
      <c r="E13405" s="8">
        <f t="shared" si="1"/>
        <v>0.05022638387</v>
      </c>
      <c r="F13405" s="8"/>
    </row>
    <row r="13406">
      <c r="A13406" s="10">
        <v>44884.5</v>
      </c>
      <c r="B13406" s="11">
        <v>332.12</v>
      </c>
      <c r="C13406" s="11">
        <v>326.71842</v>
      </c>
      <c r="D13406" s="11">
        <v>0.0165328297069997</v>
      </c>
      <c r="E13406" s="8">
        <f t="shared" si="1"/>
        <v>0.05023982865</v>
      </c>
      <c r="F13406" s="8"/>
    </row>
    <row r="13407">
      <c r="A13407" s="10">
        <v>44884.541666666664</v>
      </c>
      <c r="B13407" s="11">
        <v>333.65</v>
      </c>
      <c r="C13407" s="11">
        <v>330.99363</v>
      </c>
      <c r="D13407" s="11">
        <v>0.00802544145638084</v>
      </c>
      <c r="E13407" s="8">
        <f t="shared" si="1"/>
        <v>0.04945100123</v>
      </c>
      <c r="F13407" s="8"/>
    </row>
    <row r="13408">
      <c r="A13408" s="10">
        <v>44884.583333333336</v>
      </c>
      <c r="B13408" s="11">
        <v>336.78</v>
      </c>
      <c r="C13408" s="11">
        <v>334.34994</v>
      </c>
      <c r="D13408" s="11">
        <v>0.00726801386595125</v>
      </c>
      <c r="E13408" s="8">
        <f t="shared" si="1"/>
        <v>0.04803961643</v>
      </c>
      <c r="F13408" s="8"/>
    </row>
    <row r="13409">
      <c r="A13409" s="10">
        <v>44884.625</v>
      </c>
      <c r="B13409" s="11">
        <v>340.59</v>
      </c>
      <c r="C13409" s="11">
        <v>337.44218</v>
      </c>
      <c r="D13409" s="11">
        <v>0.00932847221411374</v>
      </c>
      <c r="E13409" s="8">
        <f t="shared" si="1"/>
        <v>0.04790661714</v>
      </c>
      <c r="F13409" s="8"/>
    </row>
    <row r="13410">
      <c r="A13410" s="10">
        <v>44884.666666666664</v>
      </c>
      <c r="B13410" s="11">
        <v>333.91</v>
      </c>
      <c r="C13410" s="11">
        <v>339.39934</v>
      </c>
      <c r="D13410" s="11">
        <v>0.0161736908504299</v>
      </c>
      <c r="E13410" s="8">
        <f t="shared" si="1"/>
        <v>0.04521255664</v>
      </c>
      <c r="F13410" s="8"/>
    </row>
    <row r="13411">
      <c r="A13411" s="10">
        <v>44884.708333333336</v>
      </c>
      <c r="B13411" s="11">
        <v>326.91</v>
      </c>
      <c r="C13411" s="11">
        <v>341.06179</v>
      </c>
      <c r="D13411" s="11">
        <v>0.0414933317508242</v>
      </c>
      <c r="E13411" s="8">
        <f t="shared" si="1"/>
        <v>0.04294002372</v>
      </c>
      <c r="F13411" s="8"/>
    </row>
    <row r="13412">
      <c r="A13412" s="10">
        <v>44884.75</v>
      </c>
      <c r="B13412" s="11">
        <v>319.51</v>
      </c>
      <c r="C13412" s="11">
        <v>341.74642</v>
      </c>
      <c r="D13412" s="11">
        <v>0.0650670166493624</v>
      </c>
      <c r="E13412" s="8">
        <f t="shared" si="1"/>
        <v>0.04125975525</v>
      </c>
      <c r="F13412" s="8"/>
    </row>
    <row r="13413">
      <c r="A13413" s="10">
        <v>44884.791666666664</v>
      </c>
      <c r="B13413" s="11">
        <v>311.17</v>
      </c>
      <c r="C13413" s="11">
        <v>342.10153</v>
      </c>
      <c r="D13413" s="11">
        <v>0.0904162281881639</v>
      </c>
      <c r="E13413" s="8">
        <f t="shared" si="1"/>
        <v>0.04096358562</v>
      </c>
      <c r="F13413" s="8"/>
    </row>
    <row r="13414">
      <c r="A13414" s="10">
        <v>44884.833333333336</v>
      </c>
      <c r="B13414" s="11">
        <v>312.49</v>
      </c>
      <c r="C13414" s="11">
        <v>342.01097</v>
      </c>
      <c r="D13414" s="11">
        <v>0.0863158570615439</v>
      </c>
      <c r="E13414" s="8">
        <f t="shared" si="1"/>
        <v>0.04166361727</v>
      </c>
      <c r="F13414" s="8"/>
    </row>
    <row r="13415">
      <c r="A13415" s="10">
        <v>44884.875</v>
      </c>
      <c r="B13415" s="11">
        <v>313.9</v>
      </c>
      <c r="C13415" s="11">
        <v>341.87534</v>
      </c>
      <c r="D13415" s="11">
        <v>0.0818290667001604</v>
      </c>
      <c r="E13415" s="8">
        <f t="shared" si="1"/>
        <v>0.04157030644</v>
      </c>
      <c r="F13415" s="8"/>
    </row>
    <row r="13416">
      <c r="A13416" s="10">
        <v>44884.916666666664</v>
      </c>
      <c r="B13416" s="11">
        <v>324.43</v>
      </c>
      <c r="C13416" s="11">
        <v>341.92997</v>
      </c>
      <c r="D13416" s="11">
        <v>0.0511799828485348</v>
      </c>
      <c r="E13416" s="8">
        <f t="shared" si="1"/>
        <v>0.03943783905</v>
      </c>
      <c r="F13416" s="8"/>
    </row>
    <row r="13417">
      <c r="A13417" s="10">
        <v>44884.958333333336</v>
      </c>
      <c r="B13417" s="11">
        <v>341.97</v>
      </c>
      <c r="C13417" s="11">
        <v>342.49819</v>
      </c>
      <c r="D13417" s="11">
        <v>0.00154216873379679</v>
      </c>
      <c r="E13417" s="8">
        <f t="shared" si="1"/>
        <v>0.03525058654</v>
      </c>
      <c r="F13417" s="8"/>
    </row>
    <row r="13418">
      <c r="A13418" s="10">
        <v>44885.0</v>
      </c>
      <c r="B13418" s="11">
        <v>357.63</v>
      </c>
      <c r="C13418" s="11">
        <v>348.46346</v>
      </c>
      <c r="D13418" s="11">
        <v>0.0263055988711126</v>
      </c>
      <c r="E13418" s="8">
        <f t="shared" si="1"/>
        <v>0.03280223803</v>
      </c>
      <c r="F13418" s="8"/>
    </row>
    <row r="13419">
      <c r="A13419" s="10">
        <v>44885.041666666664</v>
      </c>
      <c r="B13419" s="11">
        <v>360.95</v>
      </c>
      <c r="C13419" s="11">
        <v>353.66313</v>
      </c>
      <c r="D13419" s="11">
        <v>0.0206039854932007</v>
      </c>
      <c r="E13419" s="8">
        <f t="shared" si="1"/>
        <v>0.03102968997</v>
      </c>
      <c r="F13419" s="8"/>
    </row>
    <row r="13420">
      <c r="A13420" s="10">
        <v>44885.083333333336</v>
      </c>
      <c r="B13420" s="11">
        <v>361.49</v>
      </c>
      <c r="C13420" s="11">
        <v>355.46631</v>
      </c>
      <c r="D13420" s="11">
        <v>0.0169458815942359</v>
      </c>
      <c r="E13420" s="8">
        <f t="shared" si="1"/>
        <v>0.02992057236</v>
      </c>
      <c r="F13420" s="8"/>
    </row>
    <row r="13421">
      <c r="A13421" s="10">
        <v>44885.125</v>
      </c>
      <c r="B13421" s="11">
        <v>361.21</v>
      </c>
      <c r="C13421" s="11">
        <v>352.63232</v>
      </c>
      <c r="D13421" s="11">
        <v>0.0243247130609014</v>
      </c>
      <c r="E13421" s="8">
        <f t="shared" si="1"/>
        <v>0.02986984902</v>
      </c>
      <c r="F13421" s="8"/>
    </row>
    <row r="13422">
      <c r="A13422" s="10">
        <v>44885.166666666664</v>
      </c>
      <c r="B13422" s="11">
        <v>361.2</v>
      </c>
      <c r="C13422" s="11">
        <v>347.34311</v>
      </c>
      <c r="D13422" s="11">
        <v>0.0398939538486885</v>
      </c>
      <c r="E13422" s="8">
        <f t="shared" si="1"/>
        <v>0.03144074842</v>
      </c>
      <c r="F13422" s="8"/>
    </row>
    <row r="13423">
      <c r="A13423" s="10">
        <v>44885.208333333336</v>
      </c>
      <c r="B13423" s="11">
        <v>363.58</v>
      </c>
      <c r="C13423" s="11">
        <v>341.92921</v>
      </c>
      <c r="D13423" s="11">
        <v>0.0633195099067434</v>
      </c>
      <c r="E13423" s="8">
        <f t="shared" si="1"/>
        <v>0.03360613065</v>
      </c>
      <c r="F13423" s="8"/>
    </row>
    <row r="13424">
      <c r="A13424" s="10">
        <v>44885.25</v>
      </c>
      <c r="B13424" s="11">
        <v>363.14</v>
      </c>
      <c r="C13424" s="11">
        <v>337.68018</v>
      </c>
      <c r="D13424" s="11">
        <v>0.0753962521578849</v>
      </c>
      <c r="E13424" s="8">
        <f t="shared" si="1"/>
        <v>0.03600616329</v>
      </c>
      <c r="F13424" s="8"/>
    </row>
    <row r="13425">
      <c r="A13425" s="10">
        <v>44885.291666666664</v>
      </c>
      <c r="B13425" s="11">
        <v>362.95</v>
      </c>
      <c r="C13425" s="11">
        <v>334.1663</v>
      </c>
      <c r="D13425" s="11">
        <v>0.0861358551116615</v>
      </c>
      <c r="E13425" s="8">
        <f t="shared" si="1"/>
        <v>0.03880651201</v>
      </c>
      <c r="F13425" s="8"/>
    </row>
    <row r="13426">
      <c r="A13426" s="10">
        <v>44885.333333333336</v>
      </c>
      <c r="B13426" s="11">
        <v>360.42</v>
      </c>
      <c r="C13426" s="11">
        <v>332.19015</v>
      </c>
      <c r="D13426" s="11">
        <v>0.0849809965768099</v>
      </c>
      <c r="E13426" s="8">
        <f t="shared" si="1"/>
        <v>0.04139524045</v>
      </c>
      <c r="F13426" s="8"/>
    </row>
    <row r="13427">
      <c r="A13427" s="10">
        <v>44885.375</v>
      </c>
      <c r="B13427" s="11">
        <v>357.22</v>
      </c>
      <c r="C13427" s="11">
        <v>331.91703</v>
      </c>
      <c r="D13427" s="11">
        <v>0.0762328163758274</v>
      </c>
      <c r="E13427" s="8">
        <f t="shared" si="1"/>
        <v>0.04354278787</v>
      </c>
      <c r="F13427" s="8"/>
    </row>
    <row r="13428">
      <c r="A13428" s="10">
        <v>44885.416666666664</v>
      </c>
      <c r="B13428" s="11">
        <v>361.42</v>
      </c>
      <c r="C13428" s="11">
        <v>333.25085</v>
      </c>
      <c r="D13428" s="11">
        <v>0.0845283665443013</v>
      </c>
      <c r="E13428" s="8">
        <f t="shared" si="1"/>
        <v>0.04576456142</v>
      </c>
      <c r="F13428" s="8"/>
    </row>
    <row r="13429">
      <c r="A13429" s="10">
        <v>44885.458333333336</v>
      </c>
      <c r="B13429" s="11">
        <v>363.07</v>
      </c>
      <c r="C13429" s="11">
        <v>336.72372</v>
      </c>
      <c r="D13429" s="11">
        <v>0.0782430177476062</v>
      </c>
      <c r="E13429" s="8">
        <f t="shared" si="1"/>
        <v>0.0480034603</v>
      </c>
      <c r="F13429" s="8"/>
    </row>
    <row r="13430">
      <c r="A13430" s="10">
        <v>44885.5</v>
      </c>
      <c r="B13430" s="11">
        <v>367.64</v>
      </c>
      <c r="C13430" s="11">
        <v>340.12138</v>
      </c>
      <c r="D13430" s="11">
        <v>0.0809082334077322</v>
      </c>
      <c r="E13430" s="8">
        <f t="shared" si="1"/>
        <v>0.05068576879</v>
      </c>
      <c r="F13430" s="8"/>
    </row>
    <row r="13431">
      <c r="A13431" s="10">
        <v>44885.541666666664</v>
      </c>
      <c r="B13431" s="11">
        <v>370.1</v>
      </c>
      <c r="C13431" s="11">
        <v>342.17524</v>
      </c>
      <c r="D13431" s="11">
        <v>0.0816095284977371</v>
      </c>
      <c r="E13431" s="8">
        <f t="shared" si="1"/>
        <v>0.05375177242</v>
      </c>
      <c r="F13431" s="8"/>
    </row>
    <row r="13432">
      <c r="A13432" s="10">
        <v>44885.583333333336</v>
      </c>
      <c r="B13432" s="11">
        <v>366.05</v>
      </c>
      <c r="C13432" s="11">
        <v>342.14772</v>
      </c>
      <c r="D13432" s="11">
        <v>0.069859533186426</v>
      </c>
      <c r="E13432" s="8">
        <f t="shared" si="1"/>
        <v>0.05635975239</v>
      </c>
      <c r="F13432" s="8"/>
    </row>
    <row r="13433">
      <c r="A13433" s="10">
        <v>44885.625</v>
      </c>
      <c r="B13433" s="11">
        <v>350.55</v>
      </c>
      <c r="C13433" s="11">
        <v>341.36675</v>
      </c>
      <c r="D13433" s="11">
        <v>0.0269014190749391</v>
      </c>
      <c r="E13433" s="8">
        <f t="shared" si="1"/>
        <v>0.05709195851</v>
      </c>
      <c r="F13433" s="8"/>
    </row>
    <row r="13434">
      <c r="A13434" s="10">
        <v>44885.666666666664</v>
      </c>
      <c r="B13434" s="11">
        <v>343.92</v>
      </c>
      <c r="C13434" s="11">
        <v>339.66437</v>
      </c>
      <c r="D13434" s="11">
        <v>0.0125289267166879</v>
      </c>
      <c r="E13434" s="8">
        <f t="shared" si="1"/>
        <v>0.05694009334</v>
      </c>
      <c r="F13434" s="8"/>
    </row>
    <row r="13435">
      <c r="A13435" s="10">
        <v>44885.708333333336</v>
      </c>
      <c r="B13435" s="11">
        <v>333.84</v>
      </c>
      <c r="C13435" s="11">
        <v>337.97045</v>
      </c>
      <c r="D13435" s="11">
        <v>0.0122213347350339</v>
      </c>
      <c r="E13435" s="8">
        <f t="shared" si="1"/>
        <v>0.0557204268</v>
      </c>
      <c r="F13435" s="8"/>
    </row>
    <row r="13436">
      <c r="A13436" s="10">
        <v>44885.75</v>
      </c>
      <c r="B13436" s="11">
        <v>325.31</v>
      </c>
      <c r="C13436" s="11">
        <v>335.5683</v>
      </c>
      <c r="D13436" s="11">
        <v>0.0305699316651782</v>
      </c>
      <c r="E13436" s="8">
        <f t="shared" si="1"/>
        <v>0.05428304825</v>
      </c>
      <c r="F13436" s="8"/>
    </row>
    <row r="13437">
      <c r="A13437" s="10">
        <v>44885.791666666664</v>
      </c>
      <c r="B13437" s="11">
        <v>327.71</v>
      </c>
      <c r="C13437" s="11">
        <v>333.59315</v>
      </c>
      <c r="D13437" s="11">
        <v>0.0176357038506336</v>
      </c>
      <c r="E13437" s="8">
        <f t="shared" si="1"/>
        <v>0.05125052641</v>
      </c>
      <c r="F13437" s="8"/>
    </row>
    <row r="13438">
      <c r="A13438" s="10">
        <v>44885.833333333336</v>
      </c>
      <c r="B13438" s="11">
        <v>332.88</v>
      </c>
      <c r="C13438" s="11">
        <v>332.56829</v>
      </c>
      <c r="D13438" s="11">
        <v>9.37281182159625E-4</v>
      </c>
      <c r="E13438" s="8">
        <f t="shared" si="1"/>
        <v>0.04769308575</v>
      </c>
      <c r="F13438" s="8"/>
    </row>
    <row r="13439">
      <c r="A13439" s="10">
        <v>44885.875</v>
      </c>
      <c r="B13439" s="11">
        <v>339.45</v>
      </c>
      <c r="C13439" s="11">
        <v>333.03457</v>
      </c>
      <c r="D13439" s="11">
        <v>0.0192635557323674</v>
      </c>
      <c r="E13439" s="8">
        <f t="shared" si="1"/>
        <v>0.04508618946</v>
      </c>
      <c r="F13439" s="8"/>
    </row>
    <row r="13440">
      <c r="A13440" s="10">
        <v>44885.916666666664</v>
      </c>
      <c r="B13440" s="11">
        <v>347.51</v>
      </c>
      <c r="C13440" s="11">
        <v>334.86106</v>
      </c>
      <c r="D13440" s="11">
        <v>0.0377736963503608</v>
      </c>
      <c r="E13440" s="8">
        <f t="shared" si="1"/>
        <v>0.04452759418</v>
      </c>
      <c r="F13440" s="8"/>
    </row>
    <row r="13441">
      <c r="A13441" s="10">
        <v>44885.958333333336</v>
      </c>
      <c r="B13441" s="11">
        <v>357.41</v>
      </c>
      <c r="C13441" s="11">
        <v>337.58075</v>
      </c>
      <c r="D13441" s="11">
        <v>0.0587392794168506</v>
      </c>
      <c r="E13441" s="8">
        <f t="shared" si="1"/>
        <v>0.04691080713</v>
      </c>
      <c r="F13441" s="8"/>
    </row>
    <row r="13442">
      <c r="A13442" s="10">
        <v>44883.0</v>
      </c>
      <c r="B13442" s="11">
        <v>349.61</v>
      </c>
      <c r="C13442" s="11">
        <v>336.85096</v>
      </c>
      <c r="D13442" s="11">
        <v>0.0378774042977346</v>
      </c>
      <c r="E13442" s="8">
        <f t="shared" si="1"/>
        <v>0.04739296569</v>
      </c>
      <c r="F13442" s="8"/>
    </row>
    <row r="13443">
      <c r="A13443" s="10">
        <v>44883.041666666664</v>
      </c>
      <c r="B13443" s="11">
        <v>351.34</v>
      </c>
      <c r="C13443" s="11">
        <v>332.81312</v>
      </c>
      <c r="D13443" s="11">
        <v>0.0556675169536584</v>
      </c>
      <c r="E13443" s="8">
        <f t="shared" si="1"/>
        <v>0.04885394617</v>
      </c>
      <c r="F13443" s="8"/>
    </row>
    <row r="13444">
      <c r="A13444" s="10">
        <v>44883.083333333336</v>
      </c>
      <c r="B13444" s="11">
        <v>340.41</v>
      </c>
      <c r="C13444" s="11">
        <v>321.86611</v>
      </c>
      <c r="D13444" s="11">
        <v>0.0576136766930822</v>
      </c>
      <c r="E13444" s="8">
        <f t="shared" si="1"/>
        <v>0.05054843763</v>
      </c>
      <c r="F13444" s="8"/>
    </row>
    <row r="13445">
      <c r="A13445" s="10">
        <v>44883.125</v>
      </c>
      <c r="B13445" s="11">
        <v>322.23</v>
      </c>
      <c r="C13445" s="11">
        <v>305.61664</v>
      </c>
      <c r="D13445" s="11">
        <v>0.0543601290819766</v>
      </c>
      <c r="E13445" s="8">
        <f t="shared" si="1"/>
        <v>0.0517999133</v>
      </c>
      <c r="F13445" s="8"/>
    </row>
    <row r="13446">
      <c r="A13446" s="10">
        <v>44883.166666666664</v>
      </c>
      <c r="B13446" s="11">
        <v>302.81</v>
      </c>
      <c r="C13446" s="11">
        <v>287.79847</v>
      </c>
      <c r="D13446" s="11">
        <v>0.0521598672849094</v>
      </c>
      <c r="E13446" s="8">
        <f t="shared" si="1"/>
        <v>0.05231099302</v>
      </c>
      <c r="F13446" s="8"/>
    </row>
    <row r="13447">
      <c r="A13447" s="10">
        <v>44883.208333333336</v>
      </c>
      <c r="B13447" s="11">
        <v>280.47</v>
      </c>
      <c r="C13447" s="11">
        <v>271.88213</v>
      </c>
      <c r="D13447" s="11">
        <v>0.0315867394447734</v>
      </c>
      <c r="E13447" s="8">
        <f t="shared" si="1"/>
        <v>0.05098879425</v>
      </c>
      <c r="F13447" s="8"/>
    </row>
    <row r="13448">
      <c r="A13448" s="10">
        <v>44883.25</v>
      </c>
      <c r="B13448" s="11">
        <v>260.48</v>
      </c>
      <c r="C13448" s="11">
        <v>260.04736</v>
      </c>
      <c r="D13448" s="11">
        <v>0.00166369695120147</v>
      </c>
      <c r="E13448" s="8">
        <f t="shared" si="1"/>
        <v>0.04791660445</v>
      </c>
      <c r="F13448" s="8"/>
    </row>
    <row r="13449">
      <c r="A13449" s="10">
        <v>44883.291666666664</v>
      </c>
      <c r="B13449" s="11">
        <v>237.2</v>
      </c>
      <c r="C13449" s="11">
        <v>251.65027</v>
      </c>
      <c r="D13449" s="11">
        <v>0.0574220325692478</v>
      </c>
      <c r="E13449" s="8">
        <f t="shared" si="1"/>
        <v>0.04672019518</v>
      </c>
      <c r="F13449" s="8"/>
    </row>
    <row r="13450">
      <c r="A13450" s="10">
        <v>44883.333333333336</v>
      </c>
      <c r="B13450" s="11">
        <v>227.41</v>
      </c>
      <c r="C13450" s="11">
        <v>246.827</v>
      </c>
      <c r="D13450" s="11">
        <v>0.0786664343852171</v>
      </c>
      <c r="E13450" s="8">
        <f t="shared" si="1"/>
        <v>0.04645708842</v>
      </c>
      <c r="F13450" s="8"/>
    </row>
    <row r="13451">
      <c r="A13451" s="10">
        <v>44883.375</v>
      </c>
      <c r="B13451" s="11">
        <v>237.78</v>
      </c>
      <c r="C13451" s="11">
        <v>246.09321</v>
      </c>
      <c r="D13451" s="11">
        <v>0.0337807369817314</v>
      </c>
      <c r="E13451" s="8">
        <f t="shared" si="1"/>
        <v>0.04468825178</v>
      </c>
      <c r="F13451" s="8"/>
    </row>
    <row r="13452">
      <c r="A13452" s="10">
        <v>44883.416666666664</v>
      </c>
      <c r="B13452" s="11">
        <v>252.09</v>
      </c>
      <c r="C13452" s="11">
        <v>249.68571</v>
      </c>
      <c r="D13452" s="11">
        <v>0.0096292655274505</v>
      </c>
      <c r="E13452" s="8">
        <f t="shared" si="1"/>
        <v>0.04156745591</v>
      </c>
      <c r="F13452" s="8"/>
    </row>
    <row r="13453">
      <c r="A13453" s="10">
        <v>44883.458333333336</v>
      </c>
      <c r="B13453" s="11">
        <v>266.27</v>
      </c>
      <c r="C13453" s="11">
        <v>257.25152</v>
      </c>
      <c r="D13453" s="11">
        <v>0.0350570523353951</v>
      </c>
      <c r="E13453" s="8">
        <f t="shared" si="1"/>
        <v>0.03976804068</v>
      </c>
      <c r="F13453" s="8"/>
    </row>
    <row r="13454">
      <c r="A13454" s="10">
        <v>44883.5</v>
      </c>
      <c r="B13454" s="11">
        <v>277.97</v>
      </c>
      <c r="C13454" s="11">
        <v>265.97557</v>
      </c>
      <c r="D13454" s="11">
        <v>0.0450959838153557</v>
      </c>
      <c r="E13454" s="8">
        <f t="shared" si="1"/>
        <v>0.03827586361</v>
      </c>
      <c r="F13454" s="8"/>
    </row>
    <row r="13455">
      <c r="A13455" s="10">
        <v>44883.541666666664</v>
      </c>
      <c r="B13455" s="11">
        <v>288.09</v>
      </c>
      <c r="C13455" s="11">
        <v>272.91861</v>
      </c>
      <c r="D13455" s="11">
        <v>0.0555894301235081</v>
      </c>
      <c r="E13455" s="8">
        <f t="shared" si="1"/>
        <v>0.03719169285</v>
      </c>
      <c r="F13455" s="8"/>
    </row>
    <row r="13456">
      <c r="A13456" s="10">
        <v>44883.583333333336</v>
      </c>
      <c r="B13456" s="11">
        <v>295.54</v>
      </c>
      <c r="C13456" s="11">
        <v>277.40689</v>
      </c>
      <c r="D13456" s="11">
        <v>0.0653664730533551</v>
      </c>
      <c r="E13456" s="8">
        <f t="shared" si="1"/>
        <v>0.03700448201</v>
      </c>
      <c r="F13456" s="8"/>
    </row>
    <row r="13457">
      <c r="A13457" s="10">
        <v>44883.625</v>
      </c>
      <c r="B13457" s="11">
        <v>282.61</v>
      </c>
      <c r="C13457" s="11">
        <v>281.76842</v>
      </c>
      <c r="D13457" s="11">
        <v>0.00298677900099671</v>
      </c>
      <c r="E13457" s="8">
        <f t="shared" si="1"/>
        <v>0.03600803867</v>
      </c>
      <c r="F13457" s="8"/>
    </row>
    <row r="13458">
      <c r="A13458" s="10">
        <v>44883.666666666664</v>
      </c>
      <c r="B13458" s="11">
        <v>264.78</v>
      </c>
      <c r="C13458" s="11">
        <v>285.77329</v>
      </c>
      <c r="D13458" s="11">
        <v>0.0734613441305169</v>
      </c>
      <c r="E13458" s="8">
        <f t="shared" si="1"/>
        <v>0.0385468894</v>
      </c>
      <c r="F13458" s="8"/>
    </row>
    <row r="13459">
      <c r="A13459" s="10">
        <v>44883.708333333336</v>
      </c>
      <c r="B13459" s="11">
        <v>264.12</v>
      </c>
      <c r="C13459" s="11">
        <v>291.96439</v>
      </c>
      <c r="D13459" s="11">
        <v>0.0953691304614236</v>
      </c>
      <c r="E13459" s="8">
        <f t="shared" si="1"/>
        <v>0.04201138089</v>
      </c>
      <c r="F13459" s="8"/>
    </row>
    <row r="13460">
      <c r="A13460" s="10">
        <v>44883.75</v>
      </c>
      <c r="B13460" s="11">
        <v>266.26</v>
      </c>
      <c r="C13460" s="11">
        <v>299.44318</v>
      </c>
      <c r="D13460" s="11">
        <v>0.110816282407901</v>
      </c>
      <c r="E13460" s="8">
        <f t="shared" si="1"/>
        <v>0.04535497883</v>
      </c>
      <c r="F13460" s="8"/>
    </row>
    <row r="13461">
      <c r="A13461" s="10">
        <v>44883.791666666664</v>
      </c>
      <c r="B13461" s="11">
        <v>272.85</v>
      </c>
      <c r="C13461" s="11">
        <v>305.51691</v>
      </c>
      <c r="D13461" s="11">
        <v>0.106923410556882</v>
      </c>
      <c r="E13461" s="8">
        <f t="shared" si="1"/>
        <v>0.04907529995</v>
      </c>
      <c r="F13461" s="8"/>
    </row>
    <row r="13462">
      <c r="A13462" s="10">
        <v>44883.833333333336</v>
      </c>
      <c r="B13462" s="11">
        <v>284.63</v>
      </c>
      <c r="C13462" s="11">
        <v>309.13718</v>
      </c>
      <c r="D13462" s="11">
        <v>0.0792760676667879</v>
      </c>
      <c r="E13462" s="8">
        <f t="shared" si="1"/>
        <v>0.05233941605</v>
      </c>
      <c r="F13462" s="8"/>
    </row>
    <row r="13463">
      <c r="A13463" s="10">
        <v>44883.875</v>
      </c>
      <c r="B13463" s="11">
        <v>284.16</v>
      </c>
      <c r="C13463" s="11">
        <v>312.31006</v>
      </c>
      <c r="D13463" s="11">
        <v>0.0901349767599545</v>
      </c>
      <c r="E13463" s="8">
        <f t="shared" si="1"/>
        <v>0.05529239193</v>
      </c>
      <c r="F13463" s="8"/>
    </row>
    <row r="13464">
      <c r="A13464" s="10">
        <v>44883.916666666664</v>
      </c>
      <c r="B13464" s="11">
        <v>284.13</v>
      </c>
      <c r="C13464" s="11">
        <v>316.61805</v>
      </c>
      <c r="D13464" s="11">
        <v>0.102609595378406</v>
      </c>
      <c r="E13464" s="8">
        <f t="shared" si="1"/>
        <v>0.05799388772</v>
      </c>
      <c r="F13464" s="8"/>
    </row>
    <row r="13465">
      <c r="A13465" s="10">
        <v>44883.958333333336</v>
      </c>
      <c r="B13465" s="11">
        <v>290.99</v>
      </c>
      <c r="C13465" s="11">
        <v>322.10261</v>
      </c>
      <c r="D13465" s="11">
        <v>0.0965922318977794</v>
      </c>
      <c r="E13465" s="8">
        <f t="shared" si="1"/>
        <v>0.05957109407</v>
      </c>
      <c r="F13465" s="8"/>
    </row>
    <row r="13466">
      <c r="A13466" s="10">
        <v>44884.0</v>
      </c>
      <c r="B13466" s="11">
        <v>308.01</v>
      </c>
      <c r="C13466" s="11">
        <v>341.084</v>
      </c>
      <c r="D13466" s="11">
        <v>0.0969673159690868</v>
      </c>
      <c r="E13466" s="8">
        <f t="shared" si="1"/>
        <v>0.06203317373</v>
      </c>
      <c r="F13466" s="8"/>
    </row>
    <row r="13467">
      <c r="A13467" s="10">
        <v>44884.041666666664</v>
      </c>
      <c r="B13467" s="11">
        <v>319.22</v>
      </c>
      <c r="C13467" s="11">
        <v>346.08125</v>
      </c>
      <c r="D13467" s="11">
        <v>0.0776154443501345</v>
      </c>
      <c r="E13467" s="8">
        <f t="shared" si="1"/>
        <v>0.0629476707</v>
      </c>
      <c r="F13467" s="8"/>
    </row>
    <row r="13468">
      <c r="A13468" s="10">
        <v>44884.083333333336</v>
      </c>
      <c r="B13468" s="11">
        <v>327.32</v>
      </c>
      <c r="C13468" s="11">
        <v>347.48493</v>
      </c>
      <c r="D13468" s="11">
        <v>0.0580310921685151</v>
      </c>
      <c r="E13468" s="8">
        <f t="shared" si="1"/>
        <v>0.06296506301</v>
      </c>
      <c r="F13468" s="8"/>
    </row>
    <row r="13469">
      <c r="A13469" s="10">
        <v>44884.125</v>
      </c>
      <c r="B13469" s="11">
        <v>331.52</v>
      </c>
      <c r="C13469" s="11">
        <v>344.03343</v>
      </c>
      <c r="D13469" s="11">
        <v>0.0363727152910693</v>
      </c>
      <c r="E13469" s="8">
        <f t="shared" si="1"/>
        <v>0.06221558744</v>
      </c>
      <c r="F13469" s="8"/>
    </row>
    <row r="13470">
      <c r="A13470" s="10">
        <v>44884.166666666664</v>
      </c>
      <c r="B13470" s="11">
        <v>336.67</v>
      </c>
      <c r="C13470" s="11">
        <v>337.58751</v>
      </c>
      <c r="D13470" s="11">
        <v>0.00271784344154199</v>
      </c>
      <c r="E13470" s="8">
        <f t="shared" si="1"/>
        <v>0.06015550311</v>
      </c>
      <c r="F13470" s="8"/>
    </row>
    <row r="13471">
      <c r="A13471" s="10">
        <v>44884.208333333336</v>
      </c>
      <c r="B13471" s="11">
        <v>334.96</v>
      </c>
      <c r="C13471" s="11">
        <v>330.34113</v>
      </c>
      <c r="D13471" s="11">
        <v>0.013982122056675</v>
      </c>
      <c r="E13471" s="8">
        <f t="shared" si="1"/>
        <v>0.05942197739</v>
      </c>
      <c r="F13471" s="8"/>
    </row>
    <row r="13472">
      <c r="A13472" s="10">
        <v>44884.25</v>
      </c>
      <c r="B13472" s="11">
        <v>333.06</v>
      </c>
      <c r="C13472" s="11">
        <v>323.52788</v>
      </c>
      <c r="D13472" s="11">
        <v>0.0294630558578136</v>
      </c>
      <c r="E13472" s="8">
        <f t="shared" si="1"/>
        <v>0.06058028401</v>
      </c>
      <c r="F13472" s="8"/>
    </row>
    <row r="13473">
      <c r="A13473" s="10">
        <v>44884.291666666664</v>
      </c>
      <c r="B13473" s="11">
        <v>329.75</v>
      </c>
      <c r="C13473" s="11">
        <v>316.59275</v>
      </c>
      <c r="D13473" s="11">
        <v>0.0415589112511261</v>
      </c>
      <c r="E13473" s="8">
        <f t="shared" si="1"/>
        <v>0.05991932062</v>
      </c>
      <c r="F13473" s="8"/>
    </row>
    <row r="13474">
      <c r="A13474" s="10">
        <v>44884.333333333336</v>
      </c>
      <c r="B13474" s="11">
        <v>328.31</v>
      </c>
      <c r="C13474" s="11">
        <v>310.88394</v>
      </c>
      <c r="D13474" s="11">
        <v>0.0560532654083064</v>
      </c>
      <c r="E13474" s="8">
        <f t="shared" si="1"/>
        <v>0.05897710525</v>
      </c>
      <c r="F13474" s="8"/>
    </row>
    <row r="13475">
      <c r="A13475" s="10">
        <v>44884.375</v>
      </c>
      <c r="B13475" s="11">
        <v>327.54</v>
      </c>
      <c r="C13475" s="11">
        <v>307.48562</v>
      </c>
      <c r="D13475" s="11">
        <v>0.0652205459234159</v>
      </c>
      <c r="E13475" s="8">
        <f t="shared" si="1"/>
        <v>0.06028709728</v>
      </c>
      <c r="F13475" s="8"/>
    </row>
    <row r="13476">
      <c r="A13476" s="10">
        <v>44884.416666666664</v>
      </c>
      <c r="B13476" s="11">
        <v>329.83</v>
      </c>
      <c r="C13476" s="11">
        <v>306.60964</v>
      </c>
      <c r="D13476" s="11">
        <v>0.075732648197232</v>
      </c>
      <c r="E13476" s="8">
        <f t="shared" si="1"/>
        <v>0.0630414049</v>
      </c>
      <c r="F13476" s="8"/>
    </row>
    <row r="13477">
      <c r="A13477" s="10">
        <v>44884.458333333336</v>
      </c>
      <c r="B13477" s="11">
        <v>330.57</v>
      </c>
      <c r="C13477" s="11">
        <v>309.31191</v>
      </c>
      <c r="D13477" s="11">
        <v>0.068727033498322</v>
      </c>
      <c r="E13477" s="8">
        <f t="shared" si="1"/>
        <v>0.06444432078</v>
      </c>
      <c r="F13477" s="8"/>
    </row>
    <row r="13478">
      <c r="A13478" s="10">
        <v>44884.5</v>
      </c>
      <c r="B13478" s="11">
        <v>332.12</v>
      </c>
      <c r="C13478" s="11">
        <v>314.06534</v>
      </c>
      <c r="D13478" s="11">
        <v>0.0574869547846318</v>
      </c>
      <c r="E13478" s="8">
        <f t="shared" si="1"/>
        <v>0.06496061123</v>
      </c>
      <c r="F13478" s="8"/>
    </row>
    <row r="13479">
      <c r="A13479" s="10">
        <v>44884.541666666664</v>
      </c>
      <c r="B13479" s="11">
        <v>333.65</v>
      </c>
      <c r="C13479" s="11">
        <v>319.5934</v>
      </c>
      <c r="D13479" s="11">
        <v>0.0439827605951812</v>
      </c>
      <c r="E13479" s="8">
        <f t="shared" si="1"/>
        <v>0.064477</v>
      </c>
      <c r="F13479" s="8"/>
    </row>
    <row r="13480">
      <c r="A13480" s="10">
        <v>44884.583333333336</v>
      </c>
      <c r="B13480" s="11">
        <v>336.78</v>
      </c>
      <c r="C13480" s="11">
        <v>324.18907</v>
      </c>
      <c r="D13480" s="11">
        <v>0.0388382310359814</v>
      </c>
      <c r="E13480" s="8">
        <f t="shared" si="1"/>
        <v>0.06337165659</v>
      </c>
      <c r="F13480" s="8"/>
    </row>
    <row r="13481">
      <c r="A13481" s="10">
        <v>44884.625</v>
      </c>
      <c r="B13481" s="11">
        <v>340.59</v>
      </c>
      <c r="C13481" s="11">
        <v>327.83924</v>
      </c>
      <c r="D13481" s="11">
        <v>0.0388933307678481</v>
      </c>
      <c r="E13481" s="8">
        <f t="shared" si="1"/>
        <v>0.06486776291</v>
      </c>
      <c r="F13481" s="8"/>
    </row>
    <row r="13482">
      <c r="A13482" s="10">
        <v>44884.666666666664</v>
      </c>
      <c r="B13482" s="11">
        <v>333.91</v>
      </c>
      <c r="C13482" s="11">
        <v>329.57316</v>
      </c>
      <c r="D13482" s="11">
        <v>0.0131589599104491</v>
      </c>
      <c r="E13482" s="8">
        <f t="shared" si="1"/>
        <v>0.06235516357</v>
      </c>
      <c r="F13482" s="8"/>
    </row>
    <row r="13483">
      <c r="A13483" s="10">
        <v>44884.708333333336</v>
      </c>
      <c r="B13483" s="11">
        <v>326.91</v>
      </c>
      <c r="C13483" s="11">
        <v>330.54541</v>
      </c>
      <c r="D13483" s="11">
        <v>0.0109982165536649</v>
      </c>
      <c r="E13483" s="8">
        <f t="shared" si="1"/>
        <v>0.05883970882</v>
      </c>
      <c r="F13483" s="8"/>
    </row>
    <row r="13484">
      <c r="A13484" s="10">
        <v>44884.75</v>
      </c>
      <c r="B13484" s="11">
        <v>319.51</v>
      </c>
      <c r="C13484" s="11">
        <v>330.35647</v>
      </c>
      <c r="D13484" s="11">
        <v>0.032832624709908</v>
      </c>
      <c r="E13484" s="8">
        <f t="shared" si="1"/>
        <v>0.05559038975</v>
      </c>
      <c r="F13484" s="8"/>
    </row>
    <row r="13485">
      <c r="A13485" s="10">
        <v>44884.791666666664</v>
      </c>
      <c r="B13485" s="11">
        <v>311.17</v>
      </c>
      <c r="C13485" s="11">
        <v>329.57217</v>
      </c>
      <c r="D13485" s="11">
        <v>0.0558365410526016</v>
      </c>
      <c r="E13485" s="8">
        <f t="shared" si="1"/>
        <v>0.05346177019</v>
      </c>
      <c r="F13485" s="8"/>
    </row>
    <row r="13486">
      <c r="A13486" s="10">
        <v>44884.833333333336</v>
      </c>
      <c r="B13486" s="11">
        <v>312.49</v>
      </c>
      <c r="C13486" s="11">
        <v>328.12933</v>
      </c>
      <c r="D13486" s="11">
        <v>0.047662091041968</v>
      </c>
      <c r="E13486" s="8">
        <f t="shared" si="1"/>
        <v>0.05214452116</v>
      </c>
      <c r="F13486" s="8"/>
    </row>
    <row r="13487">
      <c r="A13487" s="10">
        <v>44884.875</v>
      </c>
      <c r="B13487" s="11">
        <v>313.9</v>
      </c>
      <c r="C13487" s="11">
        <v>326.9222</v>
      </c>
      <c r="D13487" s="11">
        <v>0.0398327186101158</v>
      </c>
      <c r="E13487" s="8">
        <f t="shared" si="1"/>
        <v>0.05004859374</v>
      </c>
      <c r="F13487" s="8"/>
    </row>
    <row r="13488">
      <c r="A13488" s="10">
        <v>44884.916666666664</v>
      </c>
      <c r="B13488" s="11">
        <v>324.43</v>
      </c>
      <c r="C13488" s="11">
        <v>326.71351</v>
      </c>
      <c r="D13488" s="11">
        <v>0.00698933447839355</v>
      </c>
      <c r="E13488" s="8">
        <f t="shared" si="1"/>
        <v>0.0460644162</v>
      </c>
      <c r="F13488" s="8"/>
    </row>
    <row r="13489">
      <c r="A13489" s="10">
        <v>44884.958333333336</v>
      </c>
      <c r="B13489" s="11">
        <v>341.97</v>
      </c>
      <c r="C13489" s="11">
        <v>328.12843</v>
      </c>
      <c r="D13489" s="11">
        <v>0.0421833914239008</v>
      </c>
      <c r="E13489" s="8">
        <f t="shared" si="1"/>
        <v>0.04379738118</v>
      </c>
      <c r="F13489" s="8"/>
    </row>
    <row r="13490">
      <c r="A13490" s="10">
        <v>44885.0</v>
      </c>
      <c r="B13490" s="11">
        <v>357.63</v>
      </c>
      <c r="C13490" s="11">
        <v>337.94804</v>
      </c>
      <c r="D13490" s="11">
        <v>0.0582396039343799</v>
      </c>
      <c r="E13490" s="8">
        <f t="shared" si="1"/>
        <v>0.04218372651</v>
      </c>
      <c r="F13490" s="8"/>
    </row>
    <row r="13491">
      <c r="A13491" s="10">
        <v>44885.041666666664</v>
      </c>
      <c r="B13491" s="11">
        <v>360.95</v>
      </c>
      <c r="C13491" s="11">
        <v>343.38006</v>
      </c>
      <c r="D13491" s="11">
        <v>0.0511676187603903</v>
      </c>
      <c r="E13491" s="8">
        <f t="shared" si="1"/>
        <v>0.04108173378</v>
      </c>
      <c r="F13491" s="8"/>
    </row>
    <row r="13492">
      <c r="A13492" s="10">
        <v>44885.083333333336</v>
      </c>
      <c r="B13492" s="11">
        <v>361.49</v>
      </c>
      <c r="C13492" s="11">
        <v>345.61385</v>
      </c>
      <c r="D13492" s="11">
        <v>0.0459360931282122</v>
      </c>
      <c r="E13492" s="8">
        <f t="shared" si="1"/>
        <v>0.04057777549</v>
      </c>
      <c r="F13492" s="8"/>
    </row>
    <row r="13493">
      <c r="A13493" s="10">
        <v>44885.125</v>
      </c>
      <c r="B13493" s="11">
        <v>361.21</v>
      </c>
      <c r="C13493" s="11">
        <v>343.65488</v>
      </c>
      <c r="D13493" s="11">
        <v>0.0510835754754886</v>
      </c>
      <c r="E13493" s="8">
        <f t="shared" si="1"/>
        <v>0.041190728</v>
      </c>
      <c r="F13493" s="8"/>
    </row>
    <row r="13494">
      <c r="A13494" s="10">
        <v>44885.166666666664</v>
      </c>
      <c r="B13494" s="11">
        <v>361.2</v>
      </c>
      <c r="C13494" s="11">
        <v>339.25741</v>
      </c>
      <c r="D13494" s="11">
        <v>0.0646782925095136</v>
      </c>
      <c r="E13494" s="8">
        <f t="shared" si="1"/>
        <v>0.04377241337</v>
      </c>
      <c r="F13494" s="8"/>
    </row>
    <row r="13495">
      <c r="A13495" s="10">
        <v>44885.208333333336</v>
      </c>
      <c r="B13495" s="11">
        <v>363.58</v>
      </c>
      <c r="C13495" s="11">
        <v>334.4345</v>
      </c>
      <c r="D13495" s="11">
        <v>0.0871486045847541</v>
      </c>
      <c r="E13495" s="8">
        <f t="shared" si="1"/>
        <v>0.04682101681</v>
      </c>
      <c r="F13495" s="8"/>
    </row>
    <row r="13496">
      <c r="A13496" s="10">
        <v>44885.25</v>
      </c>
      <c r="B13496" s="11">
        <v>363.14</v>
      </c>
      <c r="C13496" s="11">
        <v>330.59406</v>
      </c>
      <c r="D13496" s="11">
        <v>0.0984468383975198</v>
      </c>
      <c r="E13496" s="8">
        <f t="shared" si="1"/>
        <v>0.04969534108</v>
      </c>
      <c r="F13496" s="8"/>
    </row>
    <row r="13497">
      <c r="A13497" s="10">
        <v>44885.291666666664</v>
      </c>
      <c r="B13497" s="11">
        <v>362.95</v>
      </c>
      <c r="C13497" s="11">
        <v>327.54309</v>
      </c>
      <c r="D13497" s="11">
        <v>0.108098479500819</v>
      </c>
      <c r="E13497" s="8">
        <f t="shared" si="1"/>
        <v>0.0524678231</v>
      </c>
      <c r="F13497" s="8"/>
    </row>
    <row r="13498">
      <c r="A13498" s="10">
        <v>44885.333333333336</v>
      </c>
      <c r="B13498" s="11">
        <v>360.42</v>
      </c>
      <c r="C13498" s="11">
        <v>325.95224</v>
      </c>
      <c r="D13498" s="11">
        <v>0.105744817093449</v>
      </c>
      <c r="E13498" s="8">
        <f t="shared" si="1"/>
        <v>0.05453830442</v>
      </c>
      <c r="F13498" s="8"/>
    </row>
    <row r="13499">
      <c r="A13499" s="10">
        <v>44885.375</v>
      </c>
      <c r="B13499" s="11">
        <v>357.22</v>
      </c>
      <c r="C13499" s="11">
        <v>326.09878</v>
      </c>
      <c r="D13499" s="11">
        <v>0.0954349476560447</v>
      </c>
      <c r="E13499" s="8">
        <f t="shared" si="1"/>
        <v>0.05579723782</v>
      </c>
      <c r="F13499" s="8"/>
    </row>
    <row r="13500">
      <c r="A13500" s="10">
        <v>44885.416666666664</v>
      </c>
      <c r="B13500" s="11">
        <v>361.42</v>
      </c>
      <c r="C13500" s="11">
        <v>328.12381</v>
      </c>
      <c r="D13500" s="11">
        <v>0.101474470871223</v>
      </c>
      <c r="E13500" s="8">
        <f t="shared" si="1"/>
        <v>0.05686981377</v>
      </c>
      <c r="F13500" s="8"/>
    </row>
    <row r="13501">
      <c r="A13501" s="10">
        <v>44885.458333333336</v>
      </c>
      <c r="B13501" s="11">
        <v>363.07</v>
      </c>
      <c r="C13501" s="11">
        <v>332.50417</v>
      </c>
      <c r="D13501" s="11">
        <v>0.0919261553922767</v>
      </c>
      <c r="E13501" s="8">
        <f t="shared" si="1"/>
        <v>0.05783644384</v>
      </c>
      <c r="F13501" s="8"/>
    </row>
    <row r="13502">
      <c r="A13502" s="10">
        <v>44885.5</v>
      </c>
      <c r="B13502" s="11">
        <v>367.64</v>
      </c>
      <c r="C13502" s="11">
        <v>336.9711</v>
      </c>
      <c r="D13502" s="11">
        <v>0.091013442992589</v>
      </c>
      <c r="E13502" s="8">
        <f t="shared" si="1"/>
        <v>0.05923338085</v>
      </c>
      <c r="F13502" s="8"/>
    </row>
    <row r="13503">
      <c r="A13503" s="10">
        <v>44885.541666666664</v>
      </c>
      <c r="B13503" s="11">
        <v>370.1</v>
      </c>
      <c r="C13503" s="11">
        <v>340.23913</v>
      </c>
      <c r="D13503" s="11">
        <v>0.0877643614948111</v>
      </c>
      <c r="E13503" s="8">
        <f t="shared" si="1"/>
        <v>0.06105761422</v>
      </c>
      <c r="F13503" s="8"/>
    </row>
    <row r="13504">
      <c r="A13504" s="10">
        <v>44885.583333333336</v>
      </c>
      <c r="B13504" s="11">
        <v>366.05</v>
      </c>
      <c r="C13504" s="11">
        <v>341.67856</v>
      </c>
      <c r="D13504" s="11">
        <v>0.0713285609726288</v>
      </c>
      <c r="E13504" s="8">
        <f t="shared" si="1"/>
        <v>0.06241137797</v>
      </c>
      <c r="F13504" s="8"/>
    </row>
    <row r="13505">
      <c r="A13505" s="10">
        <v>44885.625</v>
      </c>
      <c r="B13505" s="11">
        <v>350.55</v>
      </c>
      <c r="C13505" s="11">
        <v>342.55305</v>
      </c>
      <c r="D13505" s="11">
        <v>0.0233451431829318</v>
      </c>
      <c r="E13505" s="8">
        <f t="shared" si="1"/>
        <v>0.06176353682</v>
      </c>
      <c r="F13505" s="8"/>
    </row>
    <row r="13506">
      <c r="A13506" s="10">
        <v>44885.666666666664</v>
      </c>
      <c r="B13506" s="11">
        <v>343.92</v>
      </c>
      <c r="C13506" s="11">
        <v>342.29554</v>
      </c>
      <c r="D13506" s="11">
        <v>0.00474578196373811</v>
      </c>
      <c r="E13506" s="8">
        <f t="shared" si="1"/>
        <v>0.06141298774</v>
      </c>
      <c r="F13506" s="8"/>
    </row>
    <row r="13507">
      <c r="A13507" s="10">
        <v>44885.708333333336</v>
      </c>
      <c r="B13507" s="11">
        <v>333.84</v>
      </c>
      <c r="C13507" s="11">
        <v>341.53453</v>
      </c>
      <c r="D13507" s="11">
        <v>0.0225292886198067</v>
      </c>
      <c r="E13507" s="8">
        <f t="shared" si="1"/>
        <v>0.06189344908</v>
      </c>
      <c r="F13507" s="8"/>
    </row>
    <row r="13508">
      <c r="A13508" s="10">
        <v>44885.75</v>
      </c>
      <c r="B13508" s="11">
        <v>325.31</v>
      </c>
      <c r="C13508" s="11">
        <v>339.44464</v>
      </c>
      <c r="D13508" s="11">
        <v>0.0416404866490158</v>
      </c>
      <c r="E13508" s="8">
        <f t="shared" si="1"/>
        <v>0.06226044332</v>
      </c>
      <c r="F13508" s="8"/>
    </row>
    <row r="13509">
      <c r="A13509" s="10">
        <v>44885.791666666664</v>
      </c>
      <c r="B13509" s="11">
        <v>327.71</v>
      </c>
      <c r="C13509" s="11">
        <v>337.22347</v>
      </c>
      <c r="D13509" s="11">
        <v>0.0282111740324599</v>
      </c>
      <c r="E13509" s="8">
        <f t="shared" si="1"/>
        <v>0.06110938637</v>
      </c>
      <c r="F13509" s="8"/>
    </row>
    <row r="13510">
      <c r="A13510" s="10">
        <v>44885.833333333336</v>
      </c>
      <c r="B13510" s="11">
        <v>332.88</v>
      </c>
      <c r="C13510" s="11">
        <v>335.59498</v>
      </c>
      <c r="D13510" s="11">
        <v>0.00809004949954861</v>
      </c>
      <c r="E13510" s="8">
        <f t="shared" si="1"/>
        <v>0.0594605513</v>
      </c>
      <c r="F13510" s="8"/>
    </row>
    <row r="13511">
      <c r="A13511" s="10">
        <v>44885.875</v>
      </c>
      <c r="B13511" s="11">
        <v>339.45</v>
      </c>
      <c r="C13511" s="11">
        <v>335.23837</v>
      </c>
      <c r="D13511" s="11">
        <v>0.0125630905555351</v>
      </c>
      <c r="E13511" s="8">
        <f t="shared" si="1"/>
        <v>0.0583243168</v>
      </c>
      <c r="F13511" s="8"/>
    </row>
    <row r="13512">
      <c r="A13512" s="10">
        <v>44885.916666666664</v>
      </c>
      <c r="B13512" s="11">
        <v>347.51</v>
      </c>
      <c r="C13512" s="11">
        <v>336.32578</v>
      </c>
      <c r="D13512" s="11">
        <v>0.0332541264008961</v>
      </c>
      <c r="E13512" s="8">
        <f t="shared" si="1"/>
        <v>0.05941868313</v>
      </c>
      <c r="F13512" s="8"/>
    </row>
    <row r="13513">
      <c r="A13513" s="10">
        <v>44885.958333333336</v>
      </c>
      <c r="B13513" s="11">
        <v>357.41</v>
      </c>
      <c r="C13513" s="11">
        <v>338.59901</v>
      </c>
      <c r="D13513" s="11">
        <v>0.0555553603065762</v>
      </c>
      <c r="E13513" s="8">
        <f t="shared" si="1"/>
        <v>0.0599758485</v>
      </c>
      <c r="F13513" s="8"/>
    </row>
    <row r="13514">
      <c r="A13514" s="10">
        <v>44886.0</v>
      </c>
      <c r="B13514" s="11">
        <v>363.36</v>
      </c>
      <c r="C13514" s="11">
        <v>352.2875</v>
      </c>
      <c r="D13514" s="11">
        <v>0.0314302948586026</v>
      </c>
      <c r="E13514" s="8">
        <f t="shared" si="1"/>
        <v>0.05885879395</v>
      </c>
      <c r="F13514" s="8"/>
    </row>
    <row r="13515">
      <c r="A13515" s="10">
        <v>44886.041666666664</v>
      </c>
      <c r="B13515" s="11">
        <v>352.4</v>
      </c>
      <c r="C13515" s="11">
        <v>355.32157</v>
      </c>
      <c r="D13515" s="11">
        <v>0.00822232660966805</v>
      </c>
      <c r="E13515" s="8">
        <f t="shared" si="1"/>
        <v>0.05706940678</v>
      </c>
      <c r="F13515" s="8"/>
    </row>
    <row r="13516">
      <c r="A13516" s="10">
        <v>44886.083333333336</v>
      </c>
      <c r="B13516" s="11">
        <v>340.37</v>
      </c>
      <c r="C13516" s="11">
        <v>355.87918</v>
      </c>
      <c r="D13516" s="11">
        <v>0.0435799025950324</v>
      </c>
      <c r="E13516" s="8">
        <f t="shared" si="1"/>
        <v>0.05697123218</v>
      </c>
      <c r="F13516" s="8"/>
    </row>
    <row r="13517">
      <c r="A13517" s="10">
        <v>44886.125</v>
      </c>
      <c r="B13517" s="11">
        <v>337.93</v>
      </c>
      <c r="C13517" s="11">
        <v>353.88946</v>
      </c>
      <c r="D13517" s="11">
        <v>0.0450973024175401</v>
      </c>
      <c r="E13517" s="8">
        <f t="shared" si="1"/>
        <v>0.05672180413</v>
      </c>
      <c r="F13517" s="8"/>
    </row>
    <row r="13518">
      <c r="A13518" s="10">
        <v>44886.166666666664</v>
      </c>
      <c r="B13518" s="11">
        <v>335.03</v>
      </c>
      <c r="C13518" s="11">
        <v>350.5531</v>
      </c>
      <c r="D13518" s="11">
        <v>0.0442817364901351</v>
      </c>
      <c r="E13518" s="8">
        <f t="shared" si="1"/>
        <v>0.05587194763</v>
      </c>
      <c r="F13518" s="8"/>
    </row>
    <row r="13519">
      <c r="A13519" s="10">
        <v>44886.208333333336</v>
      </c>
      <c r="B13519" s="11">
        <v>330.69</v>
      </c>
      <c r="C13519" s="11">
        <v>347.41516</v>
      </c>
      <c r="D13519" s="11">
        <v>0.0481417103387198</v>
      </c>
      <c r="E13519" s="8">
        <f t="shared" si="1"/>
        <v>0.05424666037</v>
      </c>
      <c r="F13519" s="8"/>
    </row>
    <row r="13520">
      <c r="A13520" s="10">
        <v>44886.25</v>
      </c>
      <c r="B13520" s="11">
        <v>322.82</v>
      </c>
      <c r="C13520" s="11">
        <v>345.42094</v>
      </c>
      <c r="D13520" s="11">
        <v>0.0654301386592254</v>
      </c>
      <c r="E13520" s="8">
        <f t="shared" si="1"/>
        <v>0.05287096455</v>
      </c>
      <c r="F13520" s="8"/>
    </row>
    <row r="13521">
      <c r="A13521" s="10">
        <v>44886.291666666664</v>
      </c>
      <c r="B13521" s="11">
        <v>320.75</v>
      </c>
      <c r="C13521" s="11">
        <v>343.99888</v>
      </c>
      <c r="D13521" s="11">
        <v>0.0675841735298672</v>
      </c>
      <c r="E13521" s="8">
        <f t="shared" si="1"/>
        <v>0.05118286847</v>
      </c>
      <c r="F13521" s="8"/>
    </row>
    <row r="13522">
      <c r="A13522" s="10">
        <v>44886.333333333336</v>
      </c>
      <c r="B13522" s="11">
        <v>319.08</v>
      </c>
      <c r="C13522" s="11">
        <v>343.34439</v>
      </c>
      <c r="D13522" s="11">
        <v>0.0706707047113832</v>
      </c>
      <c r="E13522" s="8">
        <f t="shared" si="1"/>
        <v>0.04972144712</v>
      </c>
      <c r="F13522" s="8"/>
    </row>
    <row r="13523">
      <c r="A13523" s="10">
        <v>44886.375</v>
      </c>
      <c r="B13523" s="11">
        <v>324.16</v>
      </c>
      <c r="C13523" s="11">
        <v>343.9603</v>
      </c>
      <c r="D13523" s="11">
        <v>0.057565655106127</v>
      </c>
      <c r="E13523" s="8">
        <f t="shared" si="1"/>
        <v>0.04814355993</v>
      </c>
      <c r="F13523" s="8"/>
    </row>
    <row r="13524">
      <c r="A13524" s="10">
        <v>44886.416666666664</v>
      </c>
      <c r="B13524" s="11">
        <v>333.2</v>
      </c>
      <c r="C13524" s="11">
        <v>346.79822</v>
      </c>
      <c r="D13524" s="11">
        <v>0.0392107548879576</v>
      </c>
      <c r="E13524" s="8">
        <f t="shared" si="1"/>
        <v>0.04554923843</v>
      </c>
      <c r="F13524" s="8"/>
    </row>
    <row r="13525">
      <c r="A13525" s="10">
        <v>44886.458333333336</v>
      </c>
      <c r="B13525" s="11">
        <v>340.79</v>
      </c>
      <c r="C13525" s="11">
        <v>352.65066</v>
      </c>
      <c r="D13525" s="11">
        <v>0.0336328875720805</v>
      </c>
      <c r="E13525" s="8">
        <f t="shared" si="1"/>
        <v>0.04312035227</v>
      </c>
      <c r="F13525" s="8"/>
    </row>
    <row r="13526">
      <c r="A13526" s="10">
        <v>44886.5</v>
      </c>
      <c r="B13526" s="11">
        <v>348.55</v>
      </c>
      <c r="C13526" s="11">
        <v>359.07342</v>
      </c>
      <c r="D13526" s="11">
        <v>0.0293071539519688</v>
      </c>
      <c r="E13526" s="8">
        <f t="shared" si="1"/>
        <v>0.04054925689</v>
      </c>
      <c r="F13526" s="8"/>
    </row>
    <row r="13527">
      <c r="A13527" s="10">
        <v>44886.541666666664</v>
      </c>
      <c r="B13527" s="11">
        <v>356.18</v>
      </c>
      <c r="C13527" s="11">
        <v>364.63438</v>
      </c>
      <c r="D13527" s="11">
        <v>0.0231859102260187</v>
      </c>
      <c r="E13527" s="8">
        <f t="shared" si="1"/>
        <v>0.03785848809</v>
      </c>
      <c r="F13527" s="8"/>
    </row>
    <row r="13528">
      <c r="A13528" s="10">
        <v>44886.583333333336</v>
      </c>
      <c r="B13528" s="11">
        <v>363.71</v>
      </c>
      <c r="C13528" s="11">
        <v>368.56982</v>
      </c>
      <c r="D13528" s="11">
        <v>0.0131856156860591</v>
      </c>
      <c r="E13528" s="8">
        <f t="shared" si="1"/>
        <v>0.03543586537</v>
      </c>
      <c r="F13528" s="8"/>
    </row>
    <row r="13529">
      <c r="A13529" s="10">
        <v>44886.625</v>
      </c>
      <c r="B13529" s="11">
        <v>356.42</v>
      </c>
      <c r="C13529" s="11">
        <v>371.77548</v>
      </c>
      <c r="D13529" s="11">
        <v>0.041303100462677</v>
      </c>
      <c r="E13529" s="8">
        <f t="shared" si="1"/>
        <v>0.03618411359</v>
      </c>
      <c r="F13529" s="8"/>
    </row>
    <row r="13530">
      <c r="A13530" s="10">
        <v>44886.666666666664</v>
      </c>
      <c r="B13530" s="11">
        <v>352.84</v>
      </c>
      <c r="C13530" s="11">
        <v>373.09349</v>
      </c>
      <c r="D13530" s="11">
        <v>0.0542852945517757</v>
      </c>
      <c r="E13530" s="8">
        <f t="shared" si="1"/>
        <v>0.03824825995</v>
      </c>
      <c r="F13530" s="8"/>
    </row>
    <row r="13531">
      <c r="A13531" s="10">
        <v>44886.708333333336</v>
      </c>
      <c r="B13531" s="11">
        <v>346.0</v>
      </c>
      <c r="C13531" s="11">
        <v>373.47523</v>
      </c>
      <c r="D13531" s="11">
        <v>0.0735664049259706</v>
      </c>
      <c r="E13531" s="8">
        <f t="shared" si="1"/>
        <v>0.04037480646</v>
      </c>
      <c r="F13531" s="8"/>
    </row>
    <row r="13532">
      <c r="A13532" s="10">
        <v>44886.75</v>
      </c>
      <c r="B13532" s="11">
        <v>339.59</v>
      </c>
      <c r="C13532" s="11">
        <v>372.89876</v>
      </c>
      <c r="D13532" s="11">
        <v>0.0893238690308329</v>
      </c>
      <c r="E13532" s="8">
        <f t="shared" si="1"/>
        <v>0.04236161406</v>
      </c>
      <c r="F13532" s="8"/>
    </row>
    <row r="13533">
      <c r="A13533" s="10">
        <v>44886.791666666664</v>
      </c>
      <c r="B13533" s="11">
        <v>327.44</v>
      </c>
      <c r="C13533" s="11">
        <v>371.52244</v>
      </c>
      <c r="D13533" s="11">
        <v>0.118653505828611</v>
      </c>
      <c r="E13533" s="8">
        <f t="shared" si="1"/>
        <v>0.04613004455</v>
      </c>
      <c r="F13533" s="8"/>
    </row>
    <row r="13534">
      <c r="A13534" s="10">
        <v>44886.833333333336</v>
      </c>
      <c r="B13534" s="11">
        <v>323.56</v>
      </c>
      <c r="C13534" s="11">
        <v>368.49154</v>
      </c>
      <c r="D13534" s="11">
        <v>0.121933708437376</v>
      </c>
      <c r="E13534" s="8">
        <f t="shared" si="1"/>
        <v>0.05087353034</v>
      </c>
      <c r="F13534" s="8"/>
    </row>
    <row r="13535">
      <c r="A13535" s="10">
        <v>44886.875</v>
      </c>
      <c r="B13535" s="11">
        <v>323.57</v>
      </c>
      <c r="C13535" s="11">
        <v>364.9227</v>
      </c>
      <c r="D13535" s="11">
        <v>0.113319067298362</v>
      </c>
      <c r="E13535" s="8">
        <f t="shared" si="1"/>
        <v>0.05507169604</v>
      </c>
      <c r="F13535" s="8"/>
    </row>
    <row r="13536">
      <c r="A13536" s="10">
        <v>44886.916666666664</v>
      </c>
      <c r="B13536" s="11">
        <v>329.5</v>
      </c>
      <c r="C13536" s="11">
        <v>362.18723</v>
      </c>
      <c r="D13536" s="11">
        <v>0.0902495375113032</v>
      </c>
      <c r="E13536" s="8">
        <f t="shared" si="1"/>
        <v>0.05744650483</v>
      </c>
      <c r="F13536" s="8"/>
    </row>
    <row r="13537">
      <c r="A13537" s="10">
        <v>44886.958333333336</v>
      </c>
      <c r="B13537" s="11">
        <v>344.3</v>
      </c>
      <c r="C13537" s="11">
        <v>360.89876</v>
      </c>
      <c r="D13537" s="11">
        <v>0.0459928429790115</v>
      </c>
      <c r="E13537" s="8">
        <f t="shared" si="1"/>
        <v>0.05704806661</v>
      </c>
      <c r="F13537" s="8"/>
    </row>
    <row r="13538">
      <c r="A13538" s="10">
        <v>44884.0</v>
      </c>
      <c r="B13538" s="11">
        <v>308.01</v>
      </c>
      <c r="C13538" s="11">
        <v>326.64046</v>
      </c>
      <c r="D13538" s="11">
        <v>0.0570365961399883</v>
      </c>
      <c r="E13538" s="8">
        <f t="shared" si="1"/>
        <v>0.05811499583</v>
      </c>
      <c r="F13538" s="8"/>
    </row>
    <row r="13539">
      <c r="A13539" s="10">
        <v>44884.041666666664</v>
      </c>
      <c r="B13539" s="11">
        <v>319.22</v>
      </c>
      <c r="C13539" s="11">
        <v>324.70254</v>
      </c>
      <c r="D13539" s="11">
        <v>0.0168848078613735</v>
      </c>
      <c r="E13539" s="8">
        <f t="shared" si="1"/>
        <v>0.05847593255</v>
      </c>
      <c r="F13539" s="8"/>
    </row>
    <row r="13540">
      <c r="A13540" s="10">
        <v>44884.083333333336</v>
      </c>
      <c r="B13540" s="11">
        <v>327.32</v>
      </c>
      <c r="C13540" s="11">
        <v>318.07664</v>
      </c>
      <c r="D13540" s="11">
        <v>0.0290601661285154</v>
      </c>
      <c r="E13540" s="8">
        <f t="shared" si="1"/>
        <v>0.05787094353</v>
      </c>
      <c r="F13540" s="8"/>
    </row>
    <row r="13541">
      <c r="A13541" s="10">
        <v>44884.125</v>
      </c>
      <c r="B13541" s="11">
        <v>331.52</v>
      </c>
      <c r="C13541" s="11">
        <v>308.5924</v>
      </c>
      <c r="D13541" s="11">
        <v>0.0742973579388215</v>
      </c>
      <c r="E13541" s="8">
        <f t="shared" si="1"/>
        <v>0.05908761251</v>
      </c>
      <c r="F13541" s="8"/>
    </row>
    <row r="13542">
      <c r="A13542" s="10">
        <v>44884.166666666664</v>
      </c>
      <c r="B13542" s="11">
        <v>336.67</v>
      </c>
      <c r="C13542" s="11">
        <v>297.2051</v>
      </c>
      <c r="D13542" s="11">
        <v>0.132786752313469</v>
      </c>
      <c r="E13542" s="8">
        <f t="shared" si="1"/>
        <v>0.0627753215</v>
      </c>
      <c r="F13542" s="8"/>
    </row>
    <row r="13543">
      <c r="A13543" s="10">
        <v>44884.208333333336</v>
      </c>
      <c r="B13543" s="11">
        <v>334.96</v>
      </c>
      <c r="C13543" s="11">
        <v>286.44494</v>
      </c>
      <c r="D13543" s="11">
        <v>0.169369582859449</v>
      </c>
      <c r="E13543" s="8">
        <f t="shared" si="1"/>
        <v>0.06782648286</v>
      </c>
      <c r="F13543" s="8"/>
    </row>
    <row r="13544">
      <c r="A13544" s="10">
        <v>44884.25</v>
      </c>
      <c r="B13544" s="11">
        <v>333.06</v>
      </c>
      <c r="C13544" s="11">
        <v>278.70327</v>
      </c>
      <c r="D13544" s="11">
        <v>0.195034417787778</v>
      </c>
      <c r="E13544" s="8">
        <f t="shared" si="1"/>
        <v>0.07322666116</v>
      </c>
      <c r="F13544" s="8"/>
    </row>
    <row r="13545">
      <c r="A13545" s="10">
        <v>44884.291666666664</v>
      </c>
      <c r="B13545" s="11">
        <v>329.75</v>
      </c>
      <c r="C13545" s="11">
        <v>274.06722</v>
      </c>
      <c r="D13545" s="11">
        <v>0.203171980946863</v>
      </c>
      <c r="E13545" s="8">
        <f t="shared" si="1"/>
        <v>0.07887615313</v>
      </c>
      <c r="F13545" s="8"/>
    </row>
    <row r="13546">
      <c r="A13546" s="10">
        <v>44884.333333333336</v>
      </c>
      <c r="B13546" s="11">
        <v>328.31</v>
      </c>
      <c r="C13546" s="11">
        <v>272.33253</v>
      </c>
      <c r="D13546" s="11">
        <v>0.205548231788541</v>
      </c>
      <c r="E13546" s="8">
        <f t="shared" si="1"/>
        <v>0.08449605009</v>
      </c>
      <c r="F13546" s="8"/>
    </row>
    <row r="13547">
      <c r="A13547" s="10">
        <v>44884.375</v>
      </c>
      <c r="B13547" s="11">
        <v>327.54</v>
      </c>
      <c r="C13547" s="11">
        <v>273.28649</v>
      </c>
      <c r="D13547" s="11">
        <v>0.198522473613679</v>
      </c>
      <c r="E13547" s="8">
        <f t="shared" si="1"/>
        <v>0.09036925086</v>
      </c>
      <c r="F13547" s="8"/>
    </row>
    <row r="13548">
      <c r="A13548" s="10">
        <v>44884.416666666664</v>
      </c>
      <c r="B13548" s="11">
        <v>329.83</v>
      </c>
      <c r="C13548" s="11">
        <v>276.8664</v>
      </c>
      <c r="D13548" s="11">
        <v>0.19129659648119</v>
      </c>
      <c r="E13548" s="8">
        <f t="shared" si="1"/>
        <v>0.09670616093</v>
      </c>
      <c r="F13548" s="8"/>
    </row>
    <row r="13549">
      <c r="A13549" s="10">
        <v>44884.458333333336</v>
      </c>
      <c r="B13549" s="11">
        <v>330.57</v>
      </c>
      <c r="C13549" s="11">
        <v>283.25241</v>
      </c>
      <c r="D13549" s="11">
        <v>0.167050970546022</v>
      </c>
      <c r="E13549" s="8">
        <f t="shared" si="1"/>
        <v>0.1022652477</v>
      </c>
      <c r="F13549" s="8"/>
    </row>
    <row r="13550">
      <c r="A13550" s="10">
        <v>44884.5</v>
      </c>
      <c r="B13550" s="11">
        <v>332.12</v>
      </c>
      <c r="C13550" s="11">
        <v>289.68622</v>
      </c>
      <c r="D13550" s="11">
        <v>0.146481872696602</v>
      </c>
      <c r="E13550" s="8">
        <f t="shared" si="1"/>
        <v>0.1071475277</v>
      </c>
      <c r="F13550" s="8"/>
    </row>
    <row r="13551">
      <c r="A13551" s="10">
        <v>44884.541666666664</v>
      </c>
      <c r="B13551" s="11">
        <v>333.65</v>
      </c>
      <c r="C13551" s="11">
        <v>293.96233</v>
      </c>
      <c r="D13551" s="11">
        <v>0.135009373479928</v>
      </c>
      <c r="E13551" s="8">
        <f t="shared" si="1"/>
        <v>0.1118068386</v>
      </c>
      <c r="F13551" s="8"/>
    </row>
    <row r="13552">
      <c r="A13552" s="10">
        <v>44884.583333333336</v>
      </c>
      <c r="B13552" s="11">
        <v>336.78</v>
      </c>
      <c r="C13552" s="11">
        <v>295.15758</v>
      </c>
      <c r="D13552" s="11">
        <v>0.141017621841187</v>
      </c>
      <c r="E13552" s="8">
        <f t="shared" si="1"/>
        <v>0.1171331722</v>
      </c>
      <c r="F13552" s="8"/>
    </row>
    <row r="13553">
      <c r="A13553" s="10">
        <v>44884.625</v>
      </c>
      <c r="B13553" s="11">
        <v>340.59</v>
      </c>
      <c r="C13553" s="11">
        <v>295.58041</v>
      </c>
      <c r="D13553" s="11">
        <v>0.152275281030972</v>
      </c>
      <c r="E13553" s="8">
        <f t="shared" si="1"/>
        <v>0.1217570131</v>
      </c>
      <c r="F13553" s="8"/>
    </row>
    <row r="13554">
      <c r="A13554" s="10">
        <v>44884.666666666664</v>
      </c>
      <c r="B13554" s="11">
        <v>333.91</v>
      </c>
      <c r="C13554" s="11">
        <v>294.12358</v>
      </c>
      <c r="D13554" s="11">
        <v>0.135271099311384</v>
      </c>
      <c r="E13554" s="8">
        <f t="shared" si="1"/>
        <v>0.1251314216</v>
      </c>
      <c r="F13554" s="8"/>
    </row>
    <row r="13555">
      <c r="A13555" s="10">
        <v>44884.708333333336</v>
      </c>
      <c r="B13555" s="11">
        <v>326.91</v>
      </c>
      <c r="C13555" s="11">
        <v>291.53905</v>
      </c>
      <c r="D13555" s="11">
        <v>0.121324913420689</v>
      </c>
      <c r="E13555" s="8">
        <f t="shared" si="1"/>
        <v>0.1271213595</v>
      </c>
      <c r="F13555" s="8"/>
    </row>
    <row r="13556">
      <c r="A13556" s="10">
        <v>44884.75</v>
      </c>
      <c r="B13556" s="11">
        <v>319.51</v>
      </c>
      <c r="C13556" s="11">
        <v>288.34294</v>
      </c>
      <c r="D13556" s="11">
        <v>0.108090248368834</v>
      </c>
      <c r="E13556" s="8">
        <f t="shared" si="1"/>
        <v>0.1279032919</v>
      </c>
      <c r="F13556" s="8"/>
    </row>
    <row r="13557">
      <c r="A13557" s="10">
        <v>44884.791666666664</v>
      </c>
      <c r="B13557" s="11">
        <v>311.17</v>
      </c>
      <c r="C13557" s="11">
        <v>284.65907</v>
      </c>
      <c r="D13557" s="11">
        <v>0.0931322160224862</v>
      </c>
      <c r="E13557" s="8">
        <f t="shared" si="1"/>
        <v>0.1268399049</v>
      </c>
      <c r="F13557" s="8"/>
    </row>
    <row r="13558">
      <c r="A13558" s="10">
        <v>44884.833333333336</v>
      </c>
      <c r="B13558" s="11">
        <v>312.49</v>
      </c>
      <c r="C13558" s="11">
        <v>281.4685</v>
      </c>
      <c r="D13558" s="11">
        <v>0.110213043377855</v>
      </c>
      <c r="E13558" s="8">
        <f t="shared" si="1"/>
        <v>0.1263515438</v>
      </c>
      <c r="F13558" s="8"/>
    </row>
    <row r="13559">
      <c r="A13559" s="10">
        <v>44884.875</v>
      </c>
      <c r="B13559" s="11">
        <v>313.9</v>
      </c>
      <c r="C13559" s="11">
        <v>280.27448</v>
      </c>
      <c r="D13559" s="11">
        <v>0.119973534515165</v>
      </c>
      <c r="E13559" s="8">
        <f t="shared" si="1"/>
        <v>0.1266288133</v>
      </c>
      <c r="F13559" s="8"/>
    </row>
    <row r="13560">
      <c r="A13560" s="10">
        <v>44884.916666666664</v>
      </c>
      <c r="B13560" s="11">
        <v>324.43</v>
      </c>
      <c r="C13560" s="11">
        <v>281.40838</v>
      </c>
      <c r="D13560" s="11">
        <v>0.152879669041838</v>
      </c>
      <c r="E13560" s="8">
        <f t="shared" si="1"/>
        <v>0.1292384021</v>
      </c>
      <c r="F13560" s="8"/>
    </row>
    <row r="13561">
      <c r="A13561" s="10">
        <v>44884.958333333336</v>
      </c>
      <c r="B13561" s="11">
        <v>341.97</v>
      </c>
      <c r="C13561" s="11">
        <v>284.9708</v>
      </c>
      <c r="D13561" s="11">
        <v>0.200017686022568</v>
      </c>
      <c r="E13561" s="8">
        <f t="shared" si="1"/>
        <v>0.1356561039</v>
      </c>
      <c r="F13561" s="8"/>
    </row>
    <row r="13562">
      <c r="A13562" s="10">
        <v>44885.0</v>
      </c>
      <c r="B13562" s="11">
        <v>357.63</v>
      </c>
      <c r="C13562" s="11">
        <v>320.16266</v>
      </c>
      <c r="D13562" s="11">
        <v>0.117025951745903</v>
      </c>
      <c r="E13562" s="8">
        <f t="shared" si="1"/>
        <v>0.1381556604</v>
      </c>
      <c r="F13562" s="8"/>
    </row>
    <row r="13563">
      <c r="A13563" s="10">
        <v>44885.041666666664</v>
      </c>
      <c r="B13563" s="11">
        <v>360.95</v>
      </c>
      <c r="C13563" s="11">
        <v>318.53829</v>
      </c>
      <c r="D13563" s="11">
        <v>0.133144778293372</v>
      </c>
      <c r="E13563" s="8">
        <f t="shared" si="1"/>
        <v>0.1429998258</v>
      </c>
      <c r="F13563" s="8"/>
    </row>
    <row r="13564">
      <c r="A13564" s="10">
        <v>44885.083333333336</v>
      </c>
      <c r="B13564" s="11">
        <v>361.49</v>
      </c>
      <c r="C13564" s="11">
        <v>310.48842</v>
      </c>
      <c r="D13564" s="11">
        <v>0.16426242241176</v>
      </c>
      <c r="E13564" s="8">
        <f t="shared" si="1"/>
        <v>0.1486332532</v>
      </c>
      <c r="F13564" s="8"/>
    </row>
    <row r="13565">
      <c r="A13565" s="10">
        <v>44885.125</v>
      </c>
      <c r="B13565" s="11">
        <v>361.21</v>
      </c>
      <c r="C13565" s="11">
        <v>297.72172</v>
      </c>
      <c r="D13565" s="11">
        <v>0.213247055001563</v>
      </c>
      <c r="E13565" s="8">
        <f t="shared" si="1"/>
        <v>0.1544228239</v>
      </c>
      <c r="F13565" s="8"/>
    </row>
    <row r="13566">
      <c r="A13566" s="10">
        <v>44885.166666666664</v>
      </c>
      <c r="B13566" s="11">
        <v>361.2</v>
      </c>
      <c r="C13566" s="11">
        <v>284.61044</v>
      </c>
      <c r="D13566" s="11">
        <v>0.269103129175444</v>
      </c>
      <c r="E13566" s="8">
        <f t="shared" si="1"/>
        <v>0.1601026729</v>
      </c>
      <c r="F13566" s="8"/>
    </row>
    <row r="13567">
      <c r="A13567" s="10">
        <v>44885.208333333336</v>
      </c>
      <c r="B13567" s="11">
        <v>363.58</v>
      </c>
      <c r="C13567" s="11">
        <v>274.87203</v>
      </c>
      <c r="D13567" s="11">
        <v>0.322724614796201</v>
      </c>
      <c r="E13567" s="8">
        <f t="shared" si="1"/>
        <v>0.1664924659</v>
      </c>
      <c r="F13567" s="8"/>
    </row>
    <row r="13568">
      <c r="A13568" s="10">
        <v>44885.25</v>
      </c>
      <c r="B13568" s="11">
        <v>363.14</v>
      </c>
      <c r="C13568" s="11">
        <v>269.65273</v>
      </c>
      <c r="D13568" s="11">
        <v>0.346695062200927</v>
      </c>
      <c r="E13568" s="8">
        <f t="shared" si="1"/>
        <v>0.1728116594</v>
      </c>
      <c r="F13568" s="8"/>
    </row>
    <row r="13569">
      <c r="A13569" s="10">
        <v>44885.291666666664</v>
      </c>
      <c r="B13569" s="11">
        <v>362.95</v>
      </c>
      <c r="C13569" s="11">
        <v>266.81427</v>
      </c>
      <c r="D13569" s="11">
        <v>0.360309551659287</v>
      </c>
      <c r="E13569" s="8">
        <f t="shared" si="1"/>
        <v>0.1793590582</v>
      </c>
      <c r="F13569" s="8"/>
    </row>
    <row r="13570">
      <c r="A13570" s="10">
        <v>44885.333333333336</v>
      </c>
      <c r="B13570" s="11">
        <v>360.42</v>
      </c>
      <c r="C13570" s="11">
        <v>266.05031</v>
      </c>
      <c r="D13570" s="11">
        <v>0.354706183202718</v>
      </c>
      <c r="E13570" s="8">
        <f t="shared" si="1"/>
        <v>0.1855739728</v>
      </c>
      <c r="F13570" s="8"/>
    </row>
    <row r="13571">
      <c r="A13571" s="10">
        <v>44885.375</v>
      </c>
      <c r="B13571" s="11">
        <v>357.22</v>
      </c>
      <c r="C13571" s="11">
        <v>267.96928</v>
      </c>
      <c r="D13571" s="11">
        <v>0.333063252623584</v>
      </c>
      <c r="E13571" s="8">
        <f t="shared" si="1"/>
        <v>0.1911798386</v>
      </c>
      <c r="F13571" s="8"/>
    </row>
    <row r="13572">
      <c r="A13572" s="10">
        <v>44885.416666666664</v>
      </c>
      <c r="B13572" s="11">
        <v>361.42</v>
      </c>
      <c r="C13572" s="11">
        <v>272.60156</v>
      </c>
      <c r="D13572" s="11">
        <v>0.325817797961244</v>
      </c>
      <c r="E13572" s="8">
        <f t="shared" si="1"/>
        <v>0.1967848887</v>
      </c>
      <c r="F13572" s="8"/>
    </row>
    <row r="13573">
      <c r="A13573" s="10">
        <v>44885.458333333336</v>
      </c>
      <c r="B13573" s="11">
        <v>363.07</v>
      </c>
      <c r="C13573" s="11">
        <v>279.90719</v>
      </c>
      <c r="D13573" s="11">
        <v>0.297108516576512</v>
      </c>
      <c r="E13573" s="8">
        <f t="shared" si="1"/>
        <v>0.2022039531</v>
      </c>
      <c r="F13573" s="8"/>
    </row>
    <row r="13574">
      <c r="A13574" s="10">
        <v>44885.5</v>
      </c>
      <c r="B13574" s="11">
        <v>367.64</v>
      </c>
      <c r="C13574" s="11">
        <v>287.21952</v>
      </c>
      <c r="D13574" s="11">
        <v>0.279996568478354</v>
      </c>
      <c r="E13574" s="8">
        <f t="shared" si="1"/>
        <v>0.2077670654</v>
      </c>
      <c r="F13574" s="8"/>
    </row>
    <row r="13575">
      <c r="A13575" s="10">
        <v>44885.541666666664</v>
      </c>
      <c r="B13575" s="11">
        <v>370.1</v>
      </c>
      <c r="C13575" s="11">
        <v>291.99299</v>
      </c>
      <c r="D13575" s="11">
        <v>0.267496182014506</v>
      </c>
      <c r="E13575" s="8">
        <f t="shared" si="1"/>
        <v>0.2132873491</v>
      </c>
      <c r="F13575" s="8"/>
    </row>
    <row r="13576">
      <c r="A13576" s="10">
        <v>44885.583333333336</v>
      </c>
      <c r="B13576" s="11">
        <v>366.05</v>
      </c>
      <c r="C13576" s="11">
        <v>293.66943</v>
      </c>
      <c r="D13576" s="11">
        <v>0.246469542301355</v>
      </c>
      <c r="E13576" s="8">
        <f t="shared" si="1"/>
        <v>0.2176811791</v>
      </c>
      <c r="F13576" s="8"/>
    </row>
    <row r="13577">
      <c r="A13577" s="10">
        <v>44885.625</v>
      </c>
      <c r="B13577" s="11">
        <v>350.55</v>
      </c>
      <c r="C13577" s="11">
        <v>294.61422</v>
      </c>
      <c r="D13577" s="11">
        <v>0.189861100390877</v>
      </c>
      <c r="E13577" s="8">
        <f t="shared" si="1"/>
        <v>0.219247255</v>
      </c>
      <c r="F13577" s="8"/>
    </row>
    <row r="13578">
      <c r="A13578" s="10">
        <v>44885.666666666664</v>
      </c>
      <c r="B13578" s="11">
        <v>343.92</v>
      </c>
      <c r="C13578" s="11">
        <v>295.04904</v>
      </c>
      <c r="D13578" s="11">
        <v>0.165636736184601</v>
      </c>
      <c r="E13578" s="8">
        <f t="shared" si="1"/>
        <v>0.2205124898</v>
      </c>
      <c r="F13578" s="8"/>
    </row>
    <row r="13579">
      <c r="A13579" s="10">
        <v>44885.708333333336</v>
      </c>
      <c r="B13579" s="11">
        <v>333.84</v>
      </c>
      <c r="C13579" s="11">
        <v>297.49774</v>
      </c>
      <c r="D13579" s="11">
        <v>0.122159785146602</v>
      </c>
      <c r="E13579" s="8">
        <f t="shared" si="1"/>
        <v>0.2205472761</v>
      </c>
      <c r="F13579" s="8"/>
    </row>
    <row r="13580">
      <c r="A13580" s="10">
        <v>44885.75</v>
      </c>
      <c r="B13580" s="11">
        <v>325.31</v>
      </c>
      <c r="C13580" s="11">
        <v>301.30992</v>
      </c>
      <c r="D13580" s="11">
        <v>0.079652472112435</v>
      </c>
      <c r="E13580" s="8">
        <f t="shared" si="1"/>
        <v>0.2193623688</v>
      </c>
      <c r="F13580" s="8"/>
    </row>
    <row r="13581">
      <c r="A13581" s="10">
        <v>44885.791666666664</v>
      </c>
      <c r="B13581" s="11">
        <v>327.71</v>
      </c>
      <c r="C13581" s="11">
        <v>304.04955</v>
      </c>
      <c r="D13581" s="11">
        <v>0.0778177438512899</v>
      </c>
      <c r="E13581" s="8">
        <f t="shared" si="1"/>
        <v>0.2187242658</v>
      </c>
      <c r="F13581" s="8"/>
    </row>
    <row r="13582">
      <c r="A13582" s="10">
        <v>44885.833333333336</v>
      </c>
      <c r="B13582" s="11">
        <v>332.88</v>
      </c>
      <c r="C13582" s="11">
        <v>304.84274</v>
      </c>
      <c r="D13582" s="11">
        <v>0.0919728644349542</v>
      </c>
      <c r="E13582" s="8">
        <f t="shared" si="1"/>
        <v>0.2179642583</v>
      </c>
      <c r="F13582" s="8"/>
    </row>
    <row r="13583">
      <c r="A13583" s="10">
        <v>44885.875</v>
      </c>
      <c r="B13583" s="11">
        <v>339.45</v>
      </c>
      <c r="C13583" s="11">
        <v>305.97894</v>
      </c>
      <c r="D13583" s="11">
        <v>0.109390077630832</v>
      </c>
      <c r="E13583" s="8">
        <f t="shared" si="1"/>
        <v>0.217523281</v>
      </c>
      <c r="F13583" s="8"/>
    </row>
    <row r="13584">
      <c r="A13584" s="10">
        <v>44885.916666666664</v>
      </c>
      <c r="B13584" s="11">
        <v>347.51</v>
      </c>
      <c r="C13584" s="11">
        <v>308.94791</v>
      </c>
      <c r="D13584" s="11">
        <v>0.124817448999735</v>
      </c>
      <c r="E13584" s="8">
        <f t="shared" si="1"/>
        <v>0.2163540218</v>
      </c>
      <c r="F13584" s="8"/>
    </row>
    <row r="13585">
      <c r="A13585" s="10">
        <v>44885.958333333336</v>
      </c>
      <c r="B13585" s="11">
        <v>357.41</v>
      </c>
      <c r="C13585" s="11">
        <v>313.53955</v>
      </c>
      <c r="D13585" s="11">
        <v>0.139919987765498</v>
      </c>
      <c r="E13585" s="8">
        <f t="shared" si="1"/>
        <v>0.213849951</v>
      </c>
      <c r="F13585" s="8"/>
    </row>
    <row r="13586">
      <c r="A13586" s="10">
        <v>44886.0</v>
      </c>
      <c r="B13586" s="11">
        <v>363.36</v>
      </c>
      <c r="C13586" s="11">
        <v>341.60168</v>
      </c>
      <c r="D13586" s="11">
        <v>0.063695002905138</v>
      </c>
      <c r="E13586" s="8">
        <f t="shared" si="1"/>
        <v>0.2116278282</v>
      </c>
      <c r="F13586" s="8"/>
    </row>
    <row r="13587">
      <c r="A13587" s="10">
        <v>44886.041666666664</v>
      </c>
      <c r="B13587" s="11">
        <v>352.4</v>
      </c>
      <c r="C13587" s="11">
        <v>346.59308</v>
      </c>
      <c r="D13587" s="11">
        <v>0.0167542871888844</v>
      </c>
      <c r="E13587" s="8">
        <f t="shared" si="1"/>
        <v>0.2067782244</v>
      </c>
      <c r="F13587" s="8"/>
    </row>
    <row r="13588">
      <c r="A13588" s="10">
        <v>44886.083333333336</v>
      </c>
      <c r="B13588" s="11">
        <v>340.37</v>
      </c>
      <c r="C13588" s="11">
        <v>348.34289</v>
      </c>
      <c r="D13588" s="11">
        <v>0.0228880514828363</v>
      </c>
      <c r="E13588" s="8">
        <f t="shared" si="1"/>
        <v>0.2008876256</v>
      </c>
      <c r="F13588" s="8"/>
    </row>
    <row r="13589">
      <c r="A13589" s="10">
        <v>44886.125</v>
      </c>
      <c r="B13589" s="11">
        <v>337.93</v>
      </c>
      <c r="C13589" s="11">
        <v>346.15781</v>
      </c>
      <c r="D13589" s="11">
        <v>0.0237689567079245</v>
      </c>
      <c r="E13589" s="8">
        <f t="shared" si="1"/>
        <v>0.1929927048</v>
      </c>
      <c r="F13589" s="8"/>
    </row>
    <row r="13590">
      <c r="A13590" s="10">
        <v>44886.166666666664</v>
      </c>
      <c r="B13590" s="11">
        <v>335.03</v>
      </c>
      <c r="C13590" s="11">
        <v>341.30555</v>
      </c>
      <c r="D13590" s="11">
        <v>0.0183868970194009</v>
      </c>
      <c r="E13590" s="8">
        <f t="shared" si="1"/>
        <v>0.1825461952</v>
      </c>
      <c r="F13590" s="8"/>
    </row>
    <row r="13591">
      <c r="A13591" s="10">
        <v>44886.208333333336</v>
      </c>
      <c r="B13591" s="11">
        <v>330.69</v>
      </c>
      <c r="C13591" s="11">
        <v>335.85947</v>
      </c>
      <c r="D13591" s="11">
        <v>0.015391764895002</v>
      </c>
      <c r="E13591" s="8">
        <f t="shared" si="1"/>
        <v>0.1697406597</v>
      </c>
      <c r="F13591" s="8"/>
    </row>
    <row r="13592">
      <c r="A13592" s="10">
        <v>44886.25</v>
      </c>
      <c r="B13592" s="11">
        <v>322.82</v>
      </c>
      <c r="C13592" s="11">
        <v>331.09381</v>
      </c>
      <c r="D13592" s="11">
        <v>0.0249893225125532</v>
      </c>
      <c r="E13592" s="8">
        <f t="shared" si="1"/>
        <v>0.1563362539</v>
      </c>
      <c r="F13592" s="8"/>
    </row>
    <row r="13593">
      <c r="A13593" s="10">
        <v>44886.291666666664</v>
      </c>
      <c r="B13593" s="11">
        <v>320.75</v>
      </c>
      <c r="C13593" s="11">
        <v>327.13513</v>
      </c>
      <c r="D13593" s="11">
        <v>0.0195183256533775</v>
      </c>
      <c r="E13593" s="8">
        <f t="shared" si="1"/>
        <v>0.1421366195</v>
      </c>
      <c r="F13593" s="8"/>
    </row>
    <row r="13594">
      <c r="A13594" s="10">
        <v>44886.333333333336</v>
      </c>
      <c r="B13594" s="11">
        <v>319.08</v>
      </c>
      <c r="C13594" s="11">
        <v>324.58834</v>
      </c>
      <c r="D13594" s="11">
        <v>0.0169702337428388</v>
      </c>
      <c r="E13594" s="8">
        <f t="shared" si="1"/>
        <v>0.1280642883</v>
      </c>
      <c r="F13594" s="8"/>
    </row>
    <row r="13595">
      <c r="A13595" s="10">
        <v>44886.375</v>
      </c>
      <c r="B13595" s="11">
        <v>324.16</v>
      </c>
      <c r="C13595" s="11">
        <v>324.95417</v>
      </c>
      <c r="D13595" s="11">
        <v>0.00244394463379236</v>
      </c>
      <c r="E13595" s="8">
        <f t="shared" si="1"/>
        <v>0.1142884838</v>
      </c>
      <c r="F13595" s="8"/>
    </row>
    <row r="13596">
      <c r="A13596" s="10">
        <v>44886.416666666664</v>
      </c>
      <c r="B13596" s="11">
        <v>333.2</v>
      </c>
      <c r="C13596" s="11">
        <v>329.41811</v>
      </c>
      <c r="D13596" s="11">
        <v>0.0114805163565536</v>
      </c>
      <c r="E13596" s="8">
        <f t="shared" si="1"/>
        <v>0.101191097</v>
      </c>
      <c r="F13596" s="8"/>
    </row>
    <row r="13597">
      <c r="A13597" s="10">
        <v>44886.458333333336</v>
      </c>
      <c r="B13597" s="11">
        <v>340.79</v>
      </c>
      <c r="C13597" s="11">
        <v>337.56912</v>
      </c>
      <c r="D13597" s="11">
        <v>0.00954139407064254</v>
      </c>
      <c r="E13597" s="8">
        <f t="shared" si="1"/>
        <v>0.0892091336</v>
      </c>
      <c r="F13597" s="8"/>
    </row>
    <row r="13598">
      <c r="A13598" s="10">
        <v>44886.5</v>
      </c>
      <c r="B13598" s="11">
        <v>348.55</v>
      </c>
      <c r="C13598" s="11">
        <v>346.51782</v>
      </c>
      <c r="D13598" s="11">
        <v>0.00586457573812521</v>
      </c>
      <c r="E13598" s="8">
        <f t="shared" si="1"/>
        <v>0.07778696724</v>
      </c>
      <c r="F13598" s="8"/>
    </row>
    <row r="13599">
      <c r="A13599" s="10">
        <v>44886.541666666664</v>
      </c>
      <c r="B13599" s="11">
        <v>356.18</v>
      </c>
      <c r="C13599" s="11">
        <v>353.54584</v>
      </c>
      <c r="D13599" s="11">
        <v>0.00745068871408586</v>
      </c>
      <c r="E13599" s="8">
        <f t="shared" si="1"/>
        <v>0.06695173835</v>
      </c>
      <c r="F13599" s="8"/>
    </row>
    <row r="13600">
      <c r="A13600" s="10">
        <v>44886.583333333336</v>
      </c>
      <c r="B13600" s="11">
        <v>363.71</v>
      </c>
      <c r="C13600" s="11">
        <v>357.23088</v>
      </c>
      <c r="D13600" s="11">
        <v>0.0181370658661982</v>
      </c>
      <c r="E13600" s="8">
        <f t="shared" si="1"/>
        <v>0.05743788517</v>
      </c>
      <c r="F13600" s="8"/>
    </row>
    <row r="13601">
      <c r="A13601" s="10">
        <v>44886.625</v>
      </c>
      <c r="B13601" s="11">
        <v>356.42</v>
      </c>
      <c r="C13601" s="11">
        <v>359.44601</v>
      </c>
      <c r="D13601" s="11">
        <v>0.00841853829452714</v>
      </c>
      <c r="E13601" s="8">
        <f t="shared" si="1"/>
        <v>0.04987777841</v>
      </c>
      <c r="F13601" s="8"/>
    </row>
    <row r="13602">
      <c r="A13602" s="10">
        <v>44886.666666666664</v>
      </c>
      <c r="B13602" s="11">
        <v>352.84</v>
      </c>
      <c r="C13602" s="11">
        <v>360.28287</v>
      </c>
      <c r="D13602" s="11">
        <v>0.0206584065459454</v>
      </c>
      <c r="E13602" s="8">
        <f t="shared" si="1"/>
        <v>0.04383701468</v>
      </c>
      <c r="F13602" s="8"/>
    </row>
    <row r="13603">
      <c r="A13603" s="10">
        <v>44886.708333333336</v>
      </c>
      <c r="B13603" s="11">
        <v>346.0</v>
      </c>
      <c r="C13603" s="11">
        <v>360.72701</v>
      </c>
      <c r="D13603" s="11">
        <v>0.0408259143112128</v>
      </c>
      <c r="E13603" s="8">
        <f t="shared" si="1"/>
        <v>0.04044810339</v>
      </c>
      <c r="F13603" s="8"/>
    </row>
    <row r="13604">
      <c r="A13604" s="10">
        <v>44886.75</v>
      </c>
      <c r="B13604" s="11">
        <v>339.59</v>
      </c>
      <c r="C13604" s="11">
        <v>359.76078</v>
      </c>
      <c r="D13604" s="11">
        <v>0.0560672010995752</v>
      </c>
      <c r="E13604" s="8">
        <f t="shared" si="1"/>
        <v>0.03946538377</v>
      </c>
      <c r="F13604" s="8"/>
    </row>
    <row r="13605">
      <c r="A13605" s="10">
        <v>44886.791666666664</v>
      </c>
      <c r="B13605" s="11">
        <v>327.44</v>
      </c>
      <c r="C13605" s="11">
        <v>357.09285</v>
      </c>
      <c r="D13605" s="11">
        <v>0.0830396072058009</v>
      </c>
      <c r="E13605" s="8">
        <f t="shared" si="1"/>
        <v>0.03968296141</v>
      </c>
      <c r="F13605" s="8"/>
    </row>
    <row r="13606">
      <c r="A13606" s="10">
        <v>44886.833333333336</v>
      </c>
      <c r="B13606" s="11">
        <v>323.56</v>
      </c>
      <c r="C13606" s="11">
        <v>352.64612</v>
      </c>
      <c r="D13606" s="11">
        <v>0.0824796257505966</v>
      </c>
      <c r="E13606" s="8">
        <f t="shared" si="1"/>
        <v>0.0392874098</v>
      </c>
      <c r="F13606" s="8"/>
    </row>
    <row r="13607">
      <c r="A13607" s="10">
        <v>44886.875</v>
      </c>
      <c r="B13607" s="11">
        <v>323.57</v>
      </c>
      <c r="C13607" s="11">
        <v>348.40223</v>
      </c>
      <c r="D13607" s="11">
        <v>0.0712746011987351</v>
      </c>
      <c r="E13607" s="8">
        <f t="shared" si="1"/>
        <v>0.03769926494</v>
      </c>
      <c r="F13607" s="8"/>
    </row>
    <row r="13608">
      <c r="A13608" s="10">
        <v>44886.916666666664</v>
      </c>
      <c r="B13608" s="11">
        <v>329.5</v>
      </c>
      <c r="C13608" s="11">
        <v>346.20996</v>
      </c>
      <c r="D13608" s="11">
        <v>0.0482653936357002</v>
      </c>
      <c r="E13608" s="8">
        <f t="shared" si="1"/>
        <v>0.03450959597</v>
      </c>
      <c r="F13608" s="8"/>
    </row>
    <row r="13609">
      <c r="A13609" s="10">
        <v>44886.958333333336</v>
      </c>
      <c r="B13609" s="11">
        <v>344.3</v>
      </c>
      <c r="C13609" s="11">
        <v>346.39885</v>
      </c>
      <c r="D13609" s="11">
        <v>0.00605905591199269</v>
      </c>
      <c r="E13609" s="8">
        <f t="shared" si="1"/>
        <v>0.02893205714</v>
      </c>
      <c r="F13609" s="8"/>
    </row>
    <row r="13610">
      <c r="A13610" s="10">
        <v>44887.0</v>
      </c>
      <c r="B13610" s="11">
        <v>364.63</v>
      </c>
      <c r="C13610" s="11">
        <v>358.73821</v>
      </c>
      <c r="D13610" s="11">
        <v>0.0164236477625286</v>
      </c>
      <c r="E13610" s="8">
        <f t="shared" si="1"/>
        <v>0.02696241735</v>
      </c>
      <c r="F13610" s="8"/>
    </row>
    <row r="13611">
      <c r="A13611" s="10">
        <v>44887.041666666664</v>
      </c>
      <c r="B13611" s="11">
        <v>351.65</v>
      </c>
      <c r="C13611" s="11">
        <v>363.43127</v>
      </c>
      <c r="D13611" s="11">
        <v>0.0324167758046796</v>
      </c>
      <c r="E13611" s="8">
        <f t="shared" si="1"/>
        <v>0.02761502104</v>
      </c>
      <c r="F13611" s="8"/>
    </row>
    <row r="13612">
      <c r="A13612" s="10">
        <v>44887.083333333336</v>
      </c>
      <c r="B13612" s="11">
        <v>335.39</v>
      </c>
      <c r="C13612" s="11">
        <v>366.36812</v>
      </c>
      <c r="D13612" s="11">
        <v>0.0845546277334392</v>
      </c>
      <c r="E13612" s="8">
        <f t="shared" si="1"/>
        <v>0.03018446172</v>
      </c>
      <c r="F13612" s="8"/>
    </row>
    <row r="13613">
      <c r="A13613" s="10">
        <v>44887.125</v>
      </c>
      <c r="B13613" s="11">
        <v>325.22</v>
      </c>
      <c r="C13613" s="11">
        <v>367.33571</v>
      </c>
      <c r="D13613" s="11">
        <v>0.114651826254517</v>
      </c>
      <c r="E13613" s="8">
        <f t="shared" si="1"/>
        <v>0.03397124795</v>
      </c>
      <c r="F13613" s="8"/>
    </row>
    <row r="13614">
      <c r="A13614" s="10">
        <v>44887.166666666664</v>
      </c>
      <c r="B13614" s="11">
        <v>314.98</v>
      </c>
      <c r="C13614" s="11">
        <v>367.00425</v>
      </c>
      <c r="D13614" s="11">
        <v>0.141753808028108</v>
      </c>
      <c r="E13614" s="8">
        <f t="shared" si="1"/>
        <v>0.03911153591</v>
      </c>
      <c r="F13614" s="8"/>
    </row>
    <row r="13615">
      <c r="A13615" s="10">
        <v>44887.208333333336</v>
      </c>
      <c r="B13615" s="11">
        <v>308.84</v>
      </c>
      <c r="C13615" s="11">
        <v>366.70989</v>
      </c>
      <c r="D13615" s="11">
        <v>0.157808369989694</v>
      </c>
      <c r="E13615" s="8">
        <f t="shared" si="1"/>
        <v>0.04504556112</v>
      </c>
      <c r="F13615" s="8"/>
    </row>
    <row r="13616">
      <c r="A13616" s="10">
        <v>44887.25</v>
      </c>
      <c r="B13616" s="11">
        <v>301.59</v>
      </c>
      <c r="C13616" s="11">
        <v>366.67558</v>
      </c>
      <c r="D13616" s="11">
        <v>0.177501812365034</v>
      </c>
      <c r="E13616" s="8">
        <f t="shared" si="1"/>
        <v>0.05140024819</v>
      </c>
      <c r="F13616" s="8"/>
    </row>
    <row r="13617">
      <c r="A13617" s="10">
        <v>44887.291666666664</v>
      </c>
      <c r="B13617" s="11">
        <v>302.17</v>
      </c>
      <c r="C13617" s="11">
        <v>365.67306</v>
      </c>
      <c r="D13617" s="11">
        <v>0.17366075586755</v>
      </c>
      <c r="E13617" s="8">
        <f t="shared" si="1"/>
        <v>0.05782284945</v>
      </c>
      <c r="F13617" s="8"/>
    </row>
    <row r="13618">
      <c r="A13618" s="10">
        <v>44887.333333333336</v>
      </c>
      <c r="B13618" s="11">
        <v>311.49</v>
      </c>
      <c r="C13618" s="11">
        <v>364.22383</v>
      </c>
      <c r="D13618" s="11">
        <v>0.144784129034061</v>
      </c>
      <c r="E13618" s="8">
        <f t="shared" si="1"/>
        <v>0.06314842842</v>
      </c>
      <c r="F13618" s="8"/>
    </row>
    <row r="13619">
      <c r="A13619" s="10">
        <v>44887.375</v>
      </c>
      <c r="B13619" s="11">
        <v>316.53</v>
      </c>
      <c r="C13619" s="11">
        <v>363.27759</v>
      </c>
      <c r="D13619" s="11">
        <v>0.128682834523318</v>
      </c>
      <c r="E13619" s="8">
        <f t="shared" si="1"/>
        <v>0.06840838217</v>
      </c>
      <c r="F13619" s="8"/>
    </row>
    <row r="13620">
      <c r="A13620" s="10">
        <v>44887.416666666664</v>
      </c>
      <c r="B13620" s="11">
        <v>319.6</v>
      </c>
      <c r="C13620" s="11">
        <v>363.34004</v>
      </c>
      <c r="D13620" s="11">
        <v>0.120383209073241</v>
      </c>
      <c r="E13620" s="8">
        <f t="shared" si="1"/>
        <v>0.07294599437</v>
      </c>
      <c r="F13620" s="8"/>
    </row>
    <row r="13621">
      <c r="A13621" s="10">
        <v>44887.458333333336</v>
      </c>
      <c r="B13621" s="11">
        <v>330.19</v>
      </c>
      <c r="C13621" s="11">
        <v>365.68365</v>
      </c>
      <c r="D13621" s="11">
        <v>0.0970610799799225</v>
      </c>
      <c r="E13621" s="8">
        <f t="shared" si="1"/>
        <v>0.07659264795</v>
      </c>
      <c r="F13621" s="8"/>
    </row>
    <row r="13622">
      <c r="A13622" s="10">
        <v>44887.5</v>
      </c>
      <c r="B13622" s="11">
        <v>335.89</v>
      </c>
      <c r="C13622" s="11">
        <v>368.47468</v>
      </c>
      <c r="D13622" s="11">
        <v>0.0884312593744568</v>
      </c>
      <c r="E13622" s="8">
        <f t="shared" si="1"/>
        <v>0.08003292643</v>
      </c>
      <c r="F13622" s="8"/>
    </row>
    <row r="13623">
      <c r="A13623" s="10">
        <v>44887.541666666664</v>
      </c>
      <c r="B13623" s="11">
        <v>340.16</v>
      </c>
      <c r="C13623" s="11">
        <v>370.42655</v>
      </c>
      <c r="D13623" s="11">
        <v>0.0817072912295298</v>
      </c>
      <c r="E13623" s="8">
        <f t="shared" si="1"/>
        <v>0.08312695154</v>
      </c>
      <c r="F13623" s="8"/>
    </row>
    <row r="13624">
      <c r="A13624" s="10">
        <v>44887.583333333336</v>
      </c>
      <c r="B13624" s="11">
        <v>337.7</v>
      </c>
      <c r="C13624" s="11">
        <v>370.73096</v>
      </c>
      <c r="D13624" s="11">
        <v>0.089096848021541</v>
      </c>
      <c r="E13624" s="8">
        <f t="shared" si="1"/>
        <v>0.08608360912</v>
      </c>
      <c r="F13624" s="8"/>
    </row>
    <row r="13625">
      <c r="A13625" s="10">
        <v>44887.625</v>
      </c>
      <c r="B13625" s="11">
        <v>320.66</v>
      </c>
      <c r="C13625" s="11">
        <v>370.65843</v>
      </c>
      <c r="D13625" s="11">
        <v>0.134890848159044</v>
      </c>
      <c r="E13625" s="8">
        <f t="shared" si="1"/>
        <v>0.0913532887</v>
      </c>
      <c r="F13625" s="8"/>
    </row>
    <row r="13626">
      <c r="A13626" s="10">
        <v>44887.666666666664</v>
      </c>
      <c r="B13626" s="11">
        <v>322.47</v>
      </c>
      <c r="C13626" s="11">
        <v>369.71903</v>
      </c>
      <c r="D13626" s="11">
        <v>0.12779712745649</v>
      </c>
      <c r="E13626" s="8">
        <f t="shared" si="1"/>
        <v>0.09581740207</v>
      </c>
      <c r="F13626" s="8"/>
    </row>
    <row r="13627">
      <c r="A13627" s="10">
        <v>44887.708333333336</v>
      </c>
      <c r="B13627" s="11">
        <v>321.6</v>
      </c>
      <c r="C13627" s="11">
        <v>368.36005</v>
      </c>
      <c r="D13627" s="11">
        <v>0.126941154449294</v>
      </c>
      <c r="E13627" s="8">
        <f t="shared" si="1"/>
        <v>0.09940553708</v>
      </c>
      <c r="F13627" s="8"/>
    </row>
    <row r="13628">
      <c r="A13628" s="10">
        <v>44887.75</v>
      </c>
      <c r="B13628" s="11">
        <v>311.56</v>
      </c>
      <c r="C13628" s="11">
        <v>366.10425</v>
      </c>
      <c r="D13628" s="11">
        <v>0.148985569001179</v>
      </c>
      <c r="E13628" s="8">
        <f t="shared" si="1"/>
        <v>0.1032771357</v>
      </c>
      <c r="F13628" s="8"/>
    </row>
    <row r="13629">
      <c r="A13629" s="10">
        <v>44887.791666666664</v>
      </c>
      <c r="B13629" s="11">
        <v>302.09</v>
      </c>
      <c r="C13629" s="11">
        <v>363.53824</v>
      </c>
      <c r="D13629" s="11">
        <v>0.169028270588535</v>
      </c>
      <c r="E13629" s="8">
        <f t="shared" si="1"/>
        <v>0.1068599967</v>
      </c>
      <c r="F13629" s="8"/>
    </row>
    <row r="13630">
      <c r="A13630" s="10">
        <v>44887.833333333336</v>
      </c>
      <c r="B13630" s="11">
        <v>295.75</v>
      </c>
      <c r="C13630" s="11">
        <v>360.56143</v>
      </c>
      <c r="D13630" s="11">
        <v>0.179751422663261</v>
      </c>
      <c r="E13630" s="8">
        <f t="shared" si="1"/>
        <v>0.1109129883</v>
      </c>
      <c r="F13630" s="8"/>
    </row>
    <row r="13631">
      <c r="A13631" s="10">
        <v>44887.875</v>
      </c>
      <c r="B13631" s="11">
        <v>291.69</v>
      </c>
      <c r="C13631" s="11">
        <v>357.96878</v>
      </c>
      <c r="D13631" s="11">
        <v>0.185152403514071</v>
      </c>
      <c r="E13631" s="8">
        <f t="shared" si="1"/>
        <v>0.1156578967</v>
      </c>
      <c r="F13631" s="8"/>
    </row>
    <row r="13632">
      <c r="A13632" s="10">
        <v>44887.916666666664</v>
      </c>
      <c r="B13632" s="11">
        <v>296.36</v>
      </c>
      <c r="C13632" s="11">
        <v>356.28269</v>
      </c>
      <c r="D13632" s="11">
        <v>0.168188608882457</v>
      </c>
      <c r="E13632" s="8">
        <f t="shared" si="1"/>
        <v>0.1206546973</v>
      </c>
      <c r="F13632" s="8"/>
    </row>
    <row r="13633">
      <c r="A13633" s="10">
        <v>44887.958333333336</v>
      </c>
      <c r="B13633" s="11">
        <v>318.13</v>
      </c>
      <c r="C13633" s="11">
        <v>355.78168</v>
      </c>
      <c r="D13633" s="11">
        <v>0.105828046008439</v>
      </c>
      <c r="E13633" s="8">
        <f t="shared" si="1"/>
        <v>0.1248117386</v>
      </c>
      <c r="F13633" s="8"/>
    </row>
    <row r="13634">
      <c r="A13634" s="10">
        <v>44885.0</v>
      </c>
      <c r="B13634" s="11">
        <v>357.63</v>
      </c>
      <c r="C13634" s="11">
        <v>349.98911</v>
      </c>
      <c r="D13634" s="11">
        <v>0.021831793566377</v>
      </c>
      <c r="E13634" s="8">
        <f t="shared" si="1"/>
        <v>0.125037078</v>
      </c>
      <c r="F13634" s="8"/>
    </row>
    <row r="13635">
      <c r="A13635" s="10">
        <v>44885.041666666664</v>
      </c>
      <c r="B13635" s="11">
        <v>360.95</v>
      </c>
      <c r="C13635" s="11">
        <v>354.40905</v>
      </c>
      <c r="D13635" s="11">
        <v>0.0184559338989791</v>
      </c>
      <c r="E13635" s="8">
        <f t="shared" si="1"/>
        <v>0.1244553762</v>
      </c>
      <c r="F13635" s="8"/>
    </row>
    <row r="13636">
      <c r="A13636" s="10">
        <v>44885.083333333336</v>
      </c>
      <c r="B13636" s="11">
        <v>361.49</v>
      </c>
      <c r="C13636" s="11">
        <v>355.84196</v>
      </c>
      <c r="D13636" s="11">
        <v>0.015872327142083</v>
      </c>
      <c r="E13636" s="8">
        <f t="shared" si="1"/>
        <v>0.1215936137</v>
      </c>
      <c r="F13636" s="8"/>
    </row>
    <row r="13637">
      <c r="A13637" s="10">
        <v>44885.125</v>
      </c>
      <c r="B13637" s="11">
        <v>361.21</v>
      </c>
      <c r="C13637" s="11">
        <v>353.33027</v>
      </c>
      <c r="D13637" s="11">
        <v>0.0223013159897112</v>
      </c>
      <c r="E13637" s="8">
        <f t="shared" si="1"/>
        <v>0.1177456758</v>
      </c>
      <c r="F13637" s="8"/>
    </row>
    <row r="13638">
      <c r="A13638" s="10">
        <v>44885.166666666664</v>
      </c>
      <c r="B13638" s="11">
        <v>361.2</v>
      </c>
      <c r="C13638" s="11">
        <v>348.54388</v>
      </c>
      <c r="D13638" s="11">
        <v>0.0363114107755958</v>
      </c>
      <c r="E13638" s="8">
        <f t="shared" si="1"/>
        <v>0.1133522426</v>
      </c>
      <c r="F13638" s="8"/>
    </row>
    <row r="13639">
      <c r="A13639" s="10">
        <v>44885.208333333336</v>
      </c>
      <c r="B13639" s="11">
        <v>363.58</v>
      </c>
      <c r="C13639" s="11">
        <v>343.70065</v>
      </c>
      <c r="D13639" s="11">
        <v>0.0578391399608932</v>
      </c>
      <c r="E13639" s="8">
        <f t="shared" si="1"/>
        <v>0.109186858</v>
      </c>
      <c r="F13639" s="8"/>
    </row>
    <row r="13640">
      <c r="A13640" s="10">
        <v>44885.25</v>
      </c>
      <c r="B13640" s="11">
        <v>363.14</v>
      </c>
      <c r="C13640" s="11">
        <v>339.94711</v>
      </c>
      <c r="D13640" s="11">
        <v>0.0682249953529535</v>
      </c>
      <c r="E13640" s="8">
        <f t="shared" si="1"/>
        <v>0.1046336573</v>
      </c>
      <c r="F13640" s="8"/>
    </row>
    <row r="13641">
      <c r="A13641" s="10">
        <v>44885.291666666664</v>
      </c>
      <c r="B13641" s="11">
        <v>362.95</v>
      </c>
      <c r="C13641" s="11">
        <v>336.6601</v>
      </c>
      <c r="D13641" s="11">
        <v>0.0780903350293069</v>
      </c>
      <c r="E13641" s="8">
        <f t="shared" si="1"/>
        <v>0.1006515564</v>
      </c>
      <c r="F13641" s="8"/>
    </row>
    <row r="13642">
      <c r="A13642" s="10">
        <v>44885.333333333336</v>
      </c>
      <c r="B13642" s="11">
        <v>360.42</v>
      </c>
      <c r="C13642" s="11">
        <v>334.72917</v>
      </c>
      <c r="D13642" s="11">
        <v>0.0767510940262541</v>
      </c>
      <c r="E13642" s="8">
        <f t="shared" si="1"/>
        <v>0.09781684661</v>
      </c>
      <c r="F13642" s="8"/>
    </row>
    <row r="13643">
      <c r="A13643" s="10">
        <v>44885.375</v>
      </c>
      <c r="B13643" s="11">
        <v>357.22</v>
      </c>
      <c r="C13643" s="11">
        <v>334.42016</v>
      </c>
      <c r="D13643" s="11">
        <v>0.0681772295067379</v>
      </c>
      <c r="E13643" s="8">
        <f t="shared" si="1"/>
        <v>0.09529577974</v>
      </c>
      <c r="F13643" s="8"/>
    </row>
    <row r="13644">
      <c r="A13644" s="10">
        <v>44885.416666666664</v>
      </c>
      <c r="B13644" s="11">
        <v>361.42</v>
      </c>
      <c r="C13644" s="11">
        <v>335.62311</v>
      </c>
      <c r="D13644" s="11">
        <v>0.076862674921283</v>
      </c>
      <c r="E13644" s="8">
        <f t="shared" si="1"/>
        <v>0.09348242415</v>
      </c>
      <c r="F13644" s="8"/>
    </row>
    <row r="13645">
      <c r="A13645" s="10">
        <v>44885.458333333336</v>
      </c>
      <c r="B13645" s="11">
        <v>363.07</v>
      </c>
      <c r="C13645" s="11">
        <v>338.922</v>
      </c>
      <c r="D13645" s="11">
        <v>0.0712494320227071</v>
      </c>
      <c r="E13645" s="8">
        <f t="shared" si="1"/>
        <v>0.09240693881</v>
      </c>
      <c r="F13645" s="8"/>
    </row>
    <row r="13646">
      <c r="A13646" s="10">
        <v>44885.5</v>
      </c>
      <c r="B13646" s="11">
        <v>367.64</v>
      </c>
      <c r="C13646" s="11">
        <v>342.28091</v>
      </c>
      <c r="D13646" s="11">
        <v>0.0740885315514674</v>
      </c>
      <c r="E13646" s="8">
        <f t="shared" si="1"/>
        <v>0.09180932515</v>
      </c>
      <c r="F13646" s="8"/>
    </row>
    <row r="13647">
      <c r="A13647" s="10">
        <v>44885.541666666664</v>
      </c>
      <c r="B13647" s="11">
        <v>370.1</v>
      </c>
      <c r="C13647" s="11">
        <v>344.84184</v>
      </c>
      <c r="D13647" s="11">
        <v>0.0732456363183772</v>
      </c>
      <c r="E13647" s="8">
        <f t="shared" si="1"/>
        <v>0.0914567562</v>
      </c>
      <c r="F13647" s="8"/>
    </row>
    <row r="13648">
      <c r="A13648" s="10">
        <v>44885.583333333336</v>
      </c>
      <c r="B13648" s="11">
        <v>366.05</v>
      </c>
      <c r="C13648" s="11">
        <v>345.96593</v>
      </c>
      <c r="D13648" s="11">
        <v>0.058052161379012</v>
      </c>
      <c r="E13648" s="8">
        <f t="shared" si="1"/>
        <v>0.09016322759</v>
      </c>
      <c r="F13648" s="8"/>
    </row>
    <row r="13649">
      <c r="A13649" s="10">
        <v>44885.625</v>
      </c>
      <c r="B13649" s="11">
        <v>350.55</v>
      </c>
      <c r="C13649" s="11">
        <v>346.41666</v>
      </c>
      <c r="D13649" s="11">
        <v>0.0119317009753515</v>
      </c>
      <c r="E13649" s="8">
        <f t="shared" si="1"/>
        <v>0.08503992979</v>
      </c>
      <c r="F13649" s="8"/>
    </row>
    <row r="13650">
      <c r="A13650" s="10">
        <v>44885.666666666664</v>
      </c>
      <c r="B13650" s="11">
        <v>343.92</v>
      </c>
      <c r="C13650" s="11">
        <v>345.72303</v>
      </c>
      <c r="D13650" s="11">
        <v>0.00521524412186245</v>
      </c>
      <c r="E13650" s="8">
        <f t="shared" si="1"/>
        <v>0.07993235132</v>
      </c>
      <c r="F13650" s="8"/>
    </row>
    <row r="13651">
      <c r="A13651" s="10">
        <v>44885.708333333336</v>
      </c>
      <c r="B13651" s="11">
        <v>333.84</v>
      </c>
      <c r="C13651" s="11">
        <v>344.7878</v>
      </c>
      <c r="D13651" s="11">
        <v>0.0317522835784793</v>
      </c>
      <c r="E13651" s="8">
        <f t="shared" si="1"/>
        <v>0.07596614837</v>
      </c>
      <c r="F13651" s="8"/>
    </row>
    <row r="13652">
      <c r="A13652" s="10">
        <v>44885.75</v>
      </c>
      <c r="B13652" s="11">
        <v>325.31</v>
      </c>
      <c r="C13652" s="11">
        <v>342.99379</v>
      </c>
      <c r="D13652" s="11">
        <v>0.0515571725074089</v>
      </c>
      <c r="E13652" s="8">
        <f t="shared" si="1"/>
        <v>0.07190663185</v>
      </c>
      <c r="F13652" s="8"/>
    </row>
    <row r="13653">
      <c r="A13653" s="10">
        <v>44885.791666666664</v>
      </c>
      <c r="B13653" s="11">
        <v>327.71</v>
      </c>
      <c r="C13653" s="11">
        <v>341.32794</v>
      </c>
      <c r="D13653" s="11">
        <v>0.0398969389965557</v>
      </c>
      <c r="E13653" s="8">
        <f t="shared" si="1"/>
        <v>0.0665261597</v>
      </c>
      <c r="F13653" s="8"/>
    </row>
    <row r="13654">
      <c r="A13654" s="10">
        <v>44885.833333333336</v>
      </c>
      <c r="B13654" s="11">
        <v>332.88</v>
      </c>
      <c r="C13654" s="11">
        <v>340.19298</v>
      </c>
      <c r="D13654" s="11">
        <v>0.0214965635093351</v>
      </c>
      <c r="E13654" s="8">
        <f t="shared" si="1"/>
        <v>0.05993220723</v>
      </c>
      <c r="F13654" s="8"/>
    </row>
    <row r="13655">
      <c r="A13655" s="10">
        <v>44885.875</v>
      </c>
      <c r="B13655" s="11">
        <v>339.45</v>
      </c>
      <c r="C13655" s="11">
        <v>340.11713</v>
      </c>
      <c r="D13655" s="11">
        <v>0.00196147133194963</v>
      </c>
      <c r="E13655" s="8">
        <f t="shared" si="1"/>
        <v>0.05229925172</v>
      </c>
      <c r="F13655" s="8"/>
    </row>
    <row r="13656">
      <c r="A13656" s="10">
        <v>44885.916666666664</v>
      </c>
      <c r="B13656" s="11">
        <v>347.51</v>
      </c>
      <c r="C13656" s="11">
        <v>340.88495</v>
      </c>
      <c r="D13656" s="11">
        <v>0.0194348562469536</v>
      </c>
      <c r="E13656" s="8">
        <f t="shared" si="1"/>
        <v>0.0461011787</v>
      </c>
      <c r="F13656" s="8"/>
    </row>
    <row r="13657">
      <c r="A13657" s="10">
        <v>44885.958333333336</v>
      </c>
      <c r="B13657" s="11">
        <v>357.41</v>
      </c>
      <c r="C13657" s="11">
        <v>342.36433</v>
      </c>
      <c r="D13657" s="11">
        <v>0.0439463713991467</v>
      </c>
      <c r="E13657" s="8">
        <f t="shared" si="1"/>
        <v>0.04352277559</v>
      </c>
      <c r="F13657" s="8"/>
    </row>
    <row r="13658">
      <c r="A13658" s="10">
        <v>44886.0</v>
      </c>
      <c r="B13658" s="11">
        <v>363.36</v>
      </c>
      <c r="C13658" s="11">
        <v>353.60138</v>
      </c>
      <c r="D13658" s="11">
        <v>0.0275977995334746</v>
      </c>
      <c r="E13658" s="8">
        <f t="shared" si="1"/>
        <v>0.04376302584</v>
      </c>
      <c r="F13658" s="8"/>
    </row>
    <row r="13659">
      <c r="A13659" s="10">
        <v>44886.041666666664</v>
      </c>
      <c r="B13659" s="11">
        <v>352.4</v>
      </c>
      <c r="C13659" s="11">
        <v>355.78444</v>
      </c>
      <c r="D13659" s="11">
        <v>0.00951261387372657</v>
      </c>
      <c r="E13659" s="8">
        <f t="shared" si="1"/>
        <v>0.0433903875</v>
      </c>
      <c r="F13659" s="8"/>
    </row>
    <row r="13660">
      <c r="A13660" s="10">
        <v>44886.083333333336</v>
      </c>
      <c r="B13660" s="11">
        <v>340.37</v>
      </c>
      <c r="C13660" s="11">
        <v>354.27174</v>
      </c>
      <c r="D13660" s="11">
        <v>0.039240330035921</v>
      </c>
      <c r="E13660" s="8">
        <f t="shared" si="1"/>
        <v>0.04436405429</v>
      </c>
      <c r="F13660" s="8"/>
    </row>
    <row r="13661">
      <c r="A13661" s="10">
        <v>44886.125</v>
      </c>
      <c r="B13661" s="11">
        <v>337.93</v>
      </c>
      <c r="C13661" s="11">
        <v>349.30512</v>
      </c>
      <c r="D13661" s="11">
        <v>0.0325649964707072</v>
      </c>
      <c r="E13661" s="8">
        <f t="shared" si="1"/>
        <v>0.04479170764</v>
      </c>
      <c r="F13661" s="8"/>
    </row>
    <row r="13662">
      <c r="A13662" s="10">
        <v>44886.166666666664</v>
      </c>
      <c r="B13662" s="11">
        <v>335.03</v>
      </c>
      <c r="C13662" s="11">
        <v>342.29293</v>
      </c>
      <c r="D13662" s="11">
        <v>0.0212184633787207</v>
      </c>
      <c r="E13662" s="8">
        <f t="shared" si="1"/>
        <v>0.04416283483</v>
      </c>
      <c r="F13662" s="8"/>
    </row>
    <row r="13663">
      <c r="A13663" s="10">
        <v>44886.208333333336</v>
      </c>
      <c r="B13663" s="11">
        <v>330.69</v>
      </c>
      <c r="C13663" s="11">
        <v>334.97239</v>
      </c>
      <c r="D13663" s="11">
        <v>0.0127843073872447</v>
      </c>
      <c r="E13663" s="8">
        <f t="shared" si="1"/>
        <v>0.04228555014</v>
      </c>
      <c r="F13663" s="8"/>
    </row>
    <row r="13664">
      <c r="A13664" s="10">
        <v>44886.25</v>
      </c>
      <c r="B13664" s="11">
        <v>322.82</v>
      </c>
      <c r="C13664" s="11">
        <v>328.68758</v>
      </c>
      <c r="D13664" s="11">
        <v>0.0178515415763505</v>
      </c>
      <c r="E13664" s="8">
        <f t="shared" si="1"/>
        <v>0.04018665624</v>
      </c>
      <c r="F13664" s="8"/>
    </row>
    <row r="13665">
      <c r="A13665" s="10">
        <v>44886.291666666664</v>
      </c>
      <c r="B13665" s="11">
        <v>320.75</v>
      </c>
      <c r="C13665" s="11">
        <v>323.72289</v>
      </c>
      <c r="D13665" s="11">
        <v>0.00918344081260366</v>
      </c>
      <c r="E13665" s="8">
        <f t="shared" si="1"/>
        <v>0.03731553564</v>
      </c>
      <c r="F13665" s="8"/>
    </row>
    <row r="13666">
      <c r="A13666" s="10">
        <v>44886.333333333336</v>
      </c>
      <c r="B13666" s="11">
        <v>319.08</v>
      </c>
      <c r="C13666" s="11">
        <v>320.77575</v>
      </c>
      <c r="D13666" s="11">
        <v>0.00528640335187442</v>
      </c>
      <c r="E13666" s="8">
        <f t="shared" si="1"/>
        <v>0.0343378402</v>
      </c>
      <c r="F13666" s="8"/>
    </row>
    <row r="13667">
      <c r="A13667" s="10">
        <v>44886.375</v>
      </c>
      <c r="B13667" s="11">
        <v>324.16</v>
      </c>
      <c r="C13667" s="11">
        <v>320.88864</v>
      </c>
      <c r="D13667" s="11">
        <v>0.0101946893476815</v>
      </c>
      <c r="E13667" s="8">
        <f t="shared" si="1"/>
        <v>0.03192190103</v>
      </c>
      <c r="F13667" s="8"/>
    </row>
    <row r="13668">
      <c r="A13668" s="10">
        <v>44886.416666666664</v>
      </c>
      <c r="B13668" s="11">
        <v>333.2</v>
      </c>
      <c r="C13668" s="11">
        <v>325.38926</v>
      </c>
      <c r="D13668" s="11">
        <v>0.0240042956549949</v>
      </c>
      <c r="E13668" s="8">
        <f t="shared" si="1"/>
        <v>0.02971946856</v>
      </c>
      <c r="F13668" s="8"/>
    </row>
    <row r="13669">
      <c r="A13669" s="10">
        <v>44886.458333333336</v>
      </c>
      <c r="B13669" s="11">
        <v>340.79</v>
      </c>
      <c r="C13669" s="11">
        <v>334.16855</v>
      </c>
      <c r="D13669" s="11">
        <v>0.0198147012937035</v>
      </c>
      <c r="E13669" s="8">
        <f t="shared" si="1"/>
        <v>0.02757635478</v>
      </c>
      <c r="F13669" s="8"/>
    </row>
    <row r="13670">
      <c r="A13670" s="10">
        <v>44886.5</v>
      </c>
      <c r="B13670" s="11">
        <v>348.55</v>
      </c>
      <c r="C13670" s="11">
        <v>343.50391</v>
      </c>
      <c r="D13670" s="11">
        <v>0.0146900511263466</v>
      </c>
      <c r="E13670" s="8">
        <f t="shared" si="1"/>
        <v>0.02510141809</v>
      </c>
      <c r="F13670" s="8"/>
    </row>
    <row r="13671">
      <c r="A13671" s="10">
        <v>44886.541666666664</v>
      </c>
      <c r="B13671" s="11">
        <v>356.18</v>
      </c>
      <c r="C13671" s="11">
        <v>350.94264</v>
      </c>
      <c r="D13671" s="11">
        <v>0.0149236923732038</v>
      </c>
      <c r="E13671" s="8">
        <f t="shared" si="1"/>
        <v>0.02267133709</v>
      </c>
      <c r="F13671" s="8"/>
    </row>
    <row r="13672">
      <c r="A13672" s="10">
        <v>44886.583333333336</v>
      </c>
      <c r="B13672" s="11">
        <v>363.71</v>
      </c>
      <c r="C13672" s="11">
        <v>356.02777</v>
      </c>
      <c r="D13672" s="11">
        <v>0.0215776145776493</v>
      </c>
      <c r="E13672" s="8">
        <f t="shared" si="1"/>
        <v>0.02115156431</v>
      </c>
      <c r="F13672" s="8"/>
    </row>
    <row r="13673">
      <c r="A13673" s="10">
        <v>44886.625</v>
      </c>
      <c r="B13673" s="11">
        <v>356.42</v>
      </c>
      <c r="C13673" s="11">
        <v>360.53587</v>
      </c>
      <c r="D13673" s="11">
        <v>0.0114159792200425</v>
      </c>
      <c r="E13673" s="8">
        <f t="shared" si="1"/>
        <v>0.0211300759</v>
      </c>
      <c r="F13673" s="8"/>
    </row>
    <row r="13674">
      <c r="A13674" s="10">
        <v>44886.666666666664</v>
      </c>
      <c r="B13674" s="11">
        <v>352.84</v>
      </c>
      <c r="C13674" s="11">
        <v>363.43911</v>
      </c>
      <c r="D13674" s="11">
        <v>0.0291633720982864</v>
      </c>
      <c r="E13674" s="8">
        <f t="shared" si="1"/>
        <v>0.02212791457</v>
      </c>
      <c r="F13674" s="8"/>
    </row>
    <row r="13675">
      <c r="A13675" s="10">
        <v>44886.708333333336</v>
      </c>
      <c r="B13675" s="11">
        <v>346.0</v>
      </c>
      <c r="C13675" s="11">
        <v>365.10381</v>
      </c>
      <c r="D13675" s="11">
        <v>0.0523243238683266</v>
      </c>
      <c r="E13675" s="8">
        <f t="shared" si="1"/>
        <v>0.02298508292</v>
      </c>
      <c r="F13675" s="8"/>
    </row>
    <row r="13676">
      <c r="A13676" s="10">
        <v>44886.75</v>
      </c>
      <c r="B13676" s="11">
        <v>339.59</v>
      </c>
      <c r="C13676" s="11">
        <v>364.67746</v>
      </c>
      <c r="D13676" s="11">
        <v>0.0687935580115097</v>
      </c>
      <c r="E13676" s="8">
        <f t="shared" si="1"/>
        <v>0.02370326564</v>
      </c>
      <c r="F13676" s="8"/>
    </row>
    <row r="13677">
      <c r="A13677" s="10">
        <v>44886.791666666664</v>
      </c>
      <c r="B13677" s="11">
        <v>327.44</v>
      </c>
      <c r="C13677" s="11">
        <v>362.42607</v>
      </c>
      <c r="D13677" s="11">
        <v>0.096532983954493</v>
      </c>
      <c r="E13677" s="8">
        <f t="shared" si="1"/>
        <v>0.02606310085</v>
      </c>
      <c r="F13677" s="8"/>
    </row>
    <row r="13678">
      <c r="A13678" s="10">
        <v>44886.833333333336</v>
      </c>
      <c r="B13678" s="11">
        <v>323.56</v>
      </c>
      <c r="C13678" s="11">
        <v>358.68781</v>
      </c>
      <c r="D13678" s="11">
        <v>0.0979342175024013</v>
      </c>
      <c r="E13678" s="8">
        <f t="shared" si="1"/>
        <v>0.0292480031</v>
      </c>
      <c r="F13678" s="8"/>
    </row>
    <row r="13679">
      <c r="A13679" s="10">
        <v>44886.875</v>
      </c>
      <c r="B13679" s="11">
        <v>323.57</v>
      </c>
      <c r="C13679" s="11">
        <v>355.30779</v>
      </c>
      <c r="D13679" s="11">
        <v>0.0893247795101819</v>
      </c>
      <c r="E13679" s="8">
        <f t="shared" si="1"/>
        <v>0.03288814094</v>
      </c>
      <c r="F13679" s="8"/>
    </row>
    <row r="13680">
      <c r="A13680" s="10">
        <v>44886.916666666664</v>
      </c>
      <c r="B13680" s="11">
        <v>329.5</v>
      </c>
      <c r="C13680" s="11">
        <v>353.99744</v>
      </c>
      <c r="D13680" s="11">
        <v>0.0692023083556762</v>
      </c>
      <c r="E13680" s="8">
        <f t="shared" si="1"/>
        <v>0.03496178478</v>
      </c>
      <c r="F13680" s="8"/>
    </row>
    <row r="13681">
      <c r="A13681" s="10">
        <v>44886.958333333336</v>
      </c>
      <c r="B13681" s="11">
        <v>344.3</v>
      </c>
      <c r="C13681" s="11">
        <v>354.98187</v>
      </c>
      <c r="D13681" s="11">
        <v>0.0300913114238763</v>
      </c>
      <c r="E13681" s="8">
        <f t="shared" si="1"/>
        <v>0.03438449061</v>
      </c>
      <c r="F13681" s="8"/>
    </row>
    <row r="13682">
      <c r="A13682" s="10">
        <v>44887.0</v>
      </c>
      <c r="B13682" s="11">
        <v>364.63</v>
      </c>
      <c r="C13682" s="11">
        <v>367.68453</v>
      </c>
      <c r="D13682" s="11">
        <v>0.00830747488886736</v>
      </c>
      <c r="E13682" s="8">
        <f t="shared" si="1"/>
        <v>0.03358072709</v>
      </c>
      <c r="F13682" s="8"/>
    </row>
    <row r="13683">
      <c r="A13683" s="10">
        <v>44887.041666666664</v>
      </c>
      <c r="B13683" s="11">
        <v>351.65</v>
      </c>
      <c r="C13683" s="11">
        <v>371.23909</v>
      </c>
      <c r="D13683" s="11">
        <v>0.052766776257317</v>
      </c>
      <c r="E13683" s="8">
        <f t="shared" si="1"/>
        <v>0.03538298385</v>
      </c>
      <c r="F13683" s="8"/>
    </row>
    <row r="13684">
      <c r="A13684" s="10">
        <v>44887.083333333336</v>
      </c>
      <c r="B13684" s="11">
        <v>335.39</v>
      </c>
      <c r="C13684" s="11">
        <v>371.07632</v>
      </c>
      <c r="D13684" s="11">
        <v>0.0961697582858427</v>
      </c>
      <c r="E13684" s="8">
        <f t="shared" si="1"/>
        <v>0.03775504336</v>
      </c>
      <c r="F13684" s="8"/>
    </row>
    <row r="13685">
      <c r="A13685" s="10">
        <v>44887.125</v>
      </c>
      <c r="B13685" s="11">
        <v>325.22</v>
      </c>
      <c r="C13685" s="11">
        <v>367.05359</v>
      </c>
      <c r="D13685" s="11">
        <v>0.113971341350999</v>
      </c>
      <c r="E13685" s="8">
        <f t="shared" si="1"/>
        <v>0.0411469744</v>
      </c>
      <c r="F13685" s="8"/>
    </row>
    <row r="13686">
      <c r="A13686" s="10">
        <v>44887.166666666664</v>
      </c>
      <c r="B13686" s="11">
        <v>314.98</v>
      </c>
      <c r="C13686" s="11">
        <v>361.33682</v>
      </c>
      <c r="D13686" s="11">
        <v>0.12829254433578</v>
      </c>
      <c r="E13686" s="8">
        <f t="shared" si="1"/>
        <v>0.04560839444</v>
      </c>
      <c r="F13686" s="8"/>
    </row>
    <row r="13687">
      <c r="A13687" s="10">
        <v>44887.208333333336</v>
      </c>
      <c r="B13687" s="11">
        <v>308.84</v>
      </c>
      <c r="C13687" s="11">
        <v>355.86686</v>
      </c>
      <c r="D13687" s="11">
        <v>0.132147342969783</v>
      </c>
      <c r="E13687" s="8">
        <f t="shared" si="1"/>
        <v>0.05058185426</v>
      </c>
      <c r="F13687" s="8"/>
    </row>
    <row r="13688">
      <c r="A13688" s="10">
        <v>44887.25</v>
      </c>
      <c r="B13688" s="11">
        <v>301.59</v>
      </c>
      <c r="C13688" s="11">
        <v>350.77483</v>
      </c>
      <c r="D13688" s="11">
        <v>0.140217671832383</v>
      </c>
      <c r="E13688" s="8">
        <f t="shared" si="1"/>
        <v>0.05568044302</v>
      </c>
      <c r="F13688" s="8"/>
    </row>
    <row r="13689">
      <c r="A13689" s="10">
        <v>44887.291666666664</v>
      </c>
      <c r="B13689" s="11">
        <v>302.17</v>
      </c>
      <c r="C13689" s="11">
        <v>345.15725</v>
      </c>
      <c r="D13689" s="11">
        <v>0.124543957862684</v>
      </c>
      <c r="E13689" s="8">
        <f t="shared" si="1"/>
        <v>0.06048713123</v>
      </c>
      <c r="F13689" s="8"/>
    </row>
    <row r="13690">
      <c r="A13690" s="10">
        <v>44887.333333333336</v>
      </c>
      <c r="B13690" s="11">
        <v>311.49</v>
      </c>
      <c r="C13690" s="11">
        <v>340.4134</v>
      </c>
      <c r="D13690" s="11">
        <v>0.0849655154585572</v>
      </c>
      <c r="E13690" s="8">
        <f t="shared" si="1"/>
        <v>0.06380709423</v>
      </c>
      <c r="F13690" s="8"/>
    </row>
    <row r="13691">
      <c r="A13691" s="10">
        <v>44887.375</v>
      </c>
      <c r="B13691" s="11">
        <v>316.53</v>
      </c>
      <c r="C13691" s="11">
        <v>338.55156</v>
      </c>
      <c r="D13691" s="11">
        <v>0.0650463994317439</v>
      </c>
      <c r="E13691" s="8">
        <f t="shared" si="1"/>
        <v>0.06609258215</v>
      </c>
      <c r="F13691" s="8"/>
    </row>
    <row r="13692">
      <c r="A13692" s="10">
        <v>44887.416666666664</v>
      </c>
      <c r="B13692" s="11">
        <v>319.6</v>
      </c>
      <c r="C13692" s="11">
        <v>340.36484</v>
      </c>
      <c r="D13692" s="11">
        <v>0.0610075940863926</v>
      </c>
      <c r="E13692" s="8">
        <f t="shared" si="1"/>
        <v>0.06763438625</v>
      </c>
      <c r="F13692" s="8"/>
    </row>
    <row r="13693">
      <c r="A13693" s="10">
        <v>44887.458333333336</v>
      </c>
      <c r="B13693" s="11">
        <v>330.19</v>
      </c>
      <c r="C13693" s="11">
        <v>346.00417</v>
      </c>
      <c r="D13693" s="11">
        <v>0.0457051428021806</v>
      </c>
      <c r="E13693" s="8">
        <f t="shared" si="1"/>
        <v>0.06871315465</v>
      </c>
      <c r="F13693" s="8"/>
    </row>
    <row r="13694">
      <c r="A13694" s="10">
        <v>44887.5</v>
      </c>
      <c r="B13694" s="11">
        <v>335.89</v>
      </c>
      <c r="C13694" s="11">
        <v>352.16931</v>
      </c>
      <c r="D13694" s="11">
        <v>0.0462258054229654</v>
      </c>
      <c r="E13694" s="8">
        <f t="shared" si="1"/>
        <v>0.07002714441</v>
      </c>
      <c r="F13694" s="8"/>
    </row>
    <row r="13695">
      <c r="A13695" s="10">
        <v>44887.541666666664</v>
      </c>
      <c r="B13695" s="11">
        <v>340.16</v>
      </c>
      <c r="C13695" s="11">
        <v>356.26722</v>
      </c>
      <c r="D13695" s="11">
        <v>0.0452110637627564</v>
      </c>
      <c r="E13695" s="8">
        <f t="shared" si="1"/>
        <v>0.07128911822</v>
      </c>
      <c r="F13695" s="8"/>
    </row>
    <row r="13696">
      <c r="A13696" s="10">
        <v>44887.583333333336</v>
      </c>
      <c r="B13696" s="11">
        <v>337.7</v>
      </c>
      <c r="C13696" s="11">
        <v>357.34067</v>
      </c>
      <c r="D13696" s="11">
        <v>0.0549634330735429</v>
      </c>
      <c r="E13696" s="8">
        <f t="shared" si="1"/>
        <v>0.07268019399</v>
      </c>
      <c r="F13696" s="8"/>
    </row>
    <row r="13697">
      <c r="A13697" s="10">
        <v>44887.625</v>
      </c>
      <c r="B13697" s="11">
        <v>320.66</v>
      </c>
      <c r="C13697" s="11">
        <v>357.58108</v>
      </c>
      <c r="D13697" s="11">
        <v>0.103252330911915</v>
      </c>
      <c r="E13697" s="8">
        <f t="shared" si="1"/>
        <v>0.07650670864</v>
      </c>
      <c r="F13697" s="8"/>
    </row>
    <row r="13698">
      <c r="A13698" s="10">
        <v>44887.666666666664</v>
      </c>
      <c r="B13698" s="11">
        <v>322.47</v>
      </c>
      <c r="C13698" s="11">
        <v>357.31137</v>
      </c>
      <c r="D13698" s="11">
        <v>0.0975098273531009</v>
      </c>
      <c r="E13698" s="8">
        <f t="shared" si="1"/>
        <v>0.07935447761</v>
      </c>
      <c r="F13698" s="8"/>
    </row>
    <row r="13699">
      <c r="A13699" s="10">
        <v>44887.708333333336</v>
      </c>
      <c r="B13699" s="11">
        <v>321.6</v>
      </c>
      <c r="C13699" s="11">
        <v>356.98036</v>
      </c>
      <c r="D13699" s="11">
        <v>0.0991101023036673</v>
      </c>
      <c r="E13699" s="8">
        <f t="shared" si="1"/>
        <v>0.08130388505</v>
      </c>
      <c r="F13699" s="8"/>
    </row>
    <row r="13700">
      <c r="A13700" s="10">
        <v>44887.75</v>
      </c>
      <c r="B13700" s="11">
        <v>311.56</v>
      </c>
      <c r="C13700" s="11">
        <v>355.26443</v>
      </c>
      <c r="D13700" s="11">
        <v>0.123019436536328</v>
      </c>
      <c r="E13700" s="8">
        <f t="shared" si="1"/>
        <v>0.08356329665</v>
      </c>
      <c r="F13700" s="8"/>
    </row>
    <row r="13701">
      <c r="A13701" s="10">
        <v>44887.791666666664</v>
      </c>
      <c r="B13701" s="11">
        <v>302.09</v>
      </c>
      <c r="C13701" s="11">
        <v>352.40651</v>
      </c>
      <c r="D13701" s="11">
        <v>0.142779740362912</v>
      </c>
      <c r="E13701" s="8">
        <f t="shared" si="1"/>
        <v>0.08549024484</v>
      </c>
      <c r="F13701" s="8"/>
    </row>
    <row r="13702">
      <c r="A13702" s="10">
        <v>44887.833333333336</v>
      </c>
      <c r="B13702" s="11">
        <v>295.75</v>
      </c>
      <c r="C13702" s="11">
        <v>349.16862</v>
      </c>
      <c r="D13702" s="11">
        <v>0.152988031971486</v>
      </c>
      <c r="E13702" s="8">
        <f t="shared" si="1"/>
        <v>0.08778415377</v>
      </c>
      <c r="F13702" s="8"/>
    </row>
    <row r="13703">
      <c r="A13703" s="10">
        <v>44887.875</v>
      </c>
      <c r="B13703" s="11">
        <v>291.69</v>
      </c>
      <c r="C13703" s="11">
        <v>347.26601</v>
      </c>
      <c r="D13703" s="11">
        <v>0.160038726508246</v>
      </c>
      <c r="E13703" s="8">
        <f t="shared" si="1"/>
        <v>0.09073056823</v>
      </c>
      <c r="F13703" s="8"/>
    </row>
    <row r="13704">
      <c r="A13704" s="10">
        <v>44887.916666666664</v>
      </c>
      <c r="B13704" s="11">
        <v>296.36</v>
      </c>
      <c r="C13704" s="11">
        <v>347.63838</v>
      </c>
      <c r="D13704" s="11">
        <v>0.147504944649667</v>
      </c>
      <c r="E13704" s="8">
        <f t="shared" si="1"/>
        <v>0.09399317808</v>
      </c>
      <c r="F13704" s="8"/>
    </row>
    <row r="13705">
      <c r="A13705" s="10">
        <v>44887.958333333336</v>
      </c>
      <c r="B13705" s="11">
        <v>318.13</v>
      </c>
      <c r="C13705" s="11">
        <v>350.02769</v>
      </c>
      <c r="D13705" s="11">
        <v>0.0911290475333537</v>
      </c>
      <c r="E13705" s="8">
        <f t="shared" si="1"/>
        <v>0.09653641708</v>
      </c>
      <c r="F13705" s="8"/>
    </row>
    <row r="13706">
      <c r="A13706" s="10">
        <v>44888.0</v>
      </c>
      <c r="B13706" s="11">
        <v>342.84</v>
      </c>
      <c r="C13706" s="11">
        <v>356.58843</v>
      </c>
      <c r="D13706" s="11">
        <v>0.0385554573377494</v>
      </c>
      <c r="E13706" s="8">
        <f t="shared" si="1"/>
        <v>0.09779674968</v>
      </c>
      <c r="F13706" s="8"/>
    </row>
    <row r="13707">
      <c r="A13707" s="10">
        <v>44888.041666666664</v>
      </c>
      <c r="B13707" s="11">
        <v>327.63</v>
      </c>
      <c r="C13707" s="11">
        <v>363.19236</v>
      </c>
      <c r="D13707" s="11">
        <v>0.0979160464719026</v>
      </c>
      <c r="E13707" s="8">
        <f t="shared" si="1"/>
        <v>0.09967796928</v>
      </c>
      <c r="F13707" s="8"/>
    </row>
    <row r="13708">
      <c r="A13708" s="10">
        <v>44888.083333333336</v>
      </c>
      <c r="B13708" s="11">
        <v>306.59</v>
      </c>
      <c r="C13708" s="11">
        <v>366.47371</v>
      </c>
      <c r="D13708" s="11">
        <v>0.163405200334834</v>
      </c>
      <c r="E13708" s="8">
        <f t="shared" si="1"/>
        <v>0.102479446</v>
      </c>
      <c r="F13708" s="8"/>
    </row>
    <row r="13709">
      <c r="A13709" s="10">
        <v>44888.125</v>
      </c>
      <c r="B13709" s="11">
        <v>296.81</v>
      </c>
      <c r="C13709" s="11">
        <v>365.80632</v>
      </c>
      <c r="D13709" s="11">
        <v>0.188614346520858</v>
      </c>
      <c r="E13709" s="8">
        <f t="shared" si="1"/>
        <v>0.1055895712</v>
      </c>
      <c r="F13709" s="8"/>
    </row>
    <row r="13710">
      <c r="A13710" s="10">
        <v>44888.166666666664</v>
      </c>
      <c r="B13710" s="11">
        <v>292.26</v>
      </c>
      <c r="C13710" s="11">
        <v>362.92811</v>
      </c>
      <c r="D13710" s="11">
        <v>0.194716551440449</v>
      </c>
      <c r="E13710" s="8">
        <f t="shared" si="1"/>
        <v>0.1083572382</v>
      </c>
      <c r="F13710" s="8"/>
    </row>
    <row r="13711">
      <c r="A13711" s="10">
        <v>44888.208333333336</v>
      </c>
      <c r="B13711" s="11">
        <v>287.74</v>
      </c>
      <c r="C13711" s="11">
        <v>359.55637</v>
      </c>
      <c r="D13711" s="11">
        <v>0.199736052513824</v>
      </c>
      <c r="E13711" s="8">
        <f t="shared" si="1"/>
        <v>0.1111734344</v>
      </c>
      <c r="F13711" s="8"/>
    </row>
    <row r="13712">
      <c r="A13712" s="10">
        <v>44888.25</v>
      </c>
      <c r="B13712" s="11">
        <v>290.62</v>
      </c>
      <c r="C13712" s="11">
        <v>355.69372</v>
      </c>
      <c r="D13712" s="11">
        <v>0.1829487459042</v>
      </c>
      <c r="E13712" s="8">
        <f t="shared" si="1"/>
        <v>0.1129538959</v>
      </c>
      <c r="F13712" s="8"/>
    </row>
    <row r="13713">
      <c r="A13713" s="10">
        <v>44888.291666666664</v>
      </c>
      <c r="B13713" s="11">
        <v>285.21</v>
      </c>
      <c r="C13713" s="11">
        <v>350.306</v>
      </c>
      <c r="D13713" s="11">
        <v>0.185826106318475</v>
      </c>
      <c r="E13713" s="8">
        <f t="shared" si="1"/>
        <v>0.1155073187</v>
      </c>
      <c r="F13713" s="8"/>
    </row>
    <row r="13714">
      <c r="A13714" s="10">
        <v>44888.333333333336</v>
      </c>
      <c r="B13714" s="11">
        <v>291.15</v>
      </c>
      <c r="C13714" s="11">
        <v>344.95227</v>
      </c>
      <c r="D13714" s="11">
        <v>0.155970186831934</v>
      </c>
      <c r="E13714" s="8">
        <f t="shared" si="1"/>
        <v>0.1184658467</v>
      </c>
      <c r="F13714" s="8"/>
    </row>
    <row r="13715">
      <c r="A13715" s="10">
        <v>44888.375</v>
      </c>
      <c r="B13715" s="11">
        <v>305.88</v>
      </c>
      <c r="C13715" s="11">
        <v>342.15101</v>
      </c>
      <c r="D13715" s="11">
        <v>0.106008776650988</v>
      </c>
      <c r="E13715" s="8">
        <f t="shared" si="1"/>
        <v>0.1201726124</v>
      </c>
      <c r="F13715" s="8"/>
    </row>
    <row r="13716">
      <c r="A13716" s="10">
        <v>44888.416666666664</v>
      </c>
      <c r="B13716" s="11">
        <v>319.01</v>
      </c>
      <c r="C13716" s="11">
        <v>342.89105</v>
      </c>
      <c r="D13716" s="11">
        <v>0.0696461747835063</v>
      </c>
      <c r="E13716" s="8">
        <f t="shared" si="1"/>
        <v>0.1205325533</v>
      </c>
      <c r="F13716" s="8"/>
    </row>
    <row r="13717">
      <c r="A13717" s="10">
        <v>44888.458333333336</v>
      </c>
      <c r="B13717" s="11">
        <v>331.12</v>
      </c>
      <c r="C13717" s="11">
        <v>347.47302</v>
      </c>
      <c r="D13717" s="11">
        <v>0.047062704321619</v>
      </c>
      <c r="E13717" s="8">
        <f t="shared" si="1"/>
        <v>0.1205891183</v>
      </c>
      <c r="F13717" s="8"/>
    </row>
    <row r="13718">
      <c r="A13718" s="10">
        <v>44888.5</v>
      </c>
      <c r="B13718" s="11">
        <v>333.13</v>
      </c>
      <c r="C13718" s="11">
        <v>352.89811</v>
      </c>
      <c r="D13718" s="11">
        <v>0.0560164802242777</v>
      </c>
      <c r="E13718" s="8">
        <f t="shared" si="1"/>
        <v>0.1209970631</v>
      </c>
      <c r="F13718" s="8"/>
    </row>
    <row r="13719">
      <c r="A13719" s="10">
        <v>44888.541666666664</v>
      </c>
      <c r="B13719" s="11">
        <v>336.34</v>
      </c>
      <c r="C13719" s="11">
        <v>356.54088</v>
      </c>
      <c r="D13719" s="11">
        <v>0.0566579630363846</v>
      </c>
      <c r="E13719" s="8">
        <f t="shared" si="1"/>
        <v>0.1214740172</v>
      </c>
      <c r="F13719" s="8"/>
    </row>
    <row r="13720">
      <c r="A13720" s="10">
        <v>44888.583333333336</v>
      </c>
      <c r="B13720" s="11">
        <v>336.53</v>
      </c>
      <c r="C13720" s="11">
        <v>357.1284</v>
      </c>
      <c r="D13720" s="11">
        <v>0.0576778547995623</v>
      </c>
      <c r="E13720" s="8">
        <f t="shared" si="1"/>
        <v>0.1215871182</v>
      </c>
      <c r="F13720" s="8"/>
    </row>
    <row r="13721">
      <c r="A13721" s="10">
        <v>44888.625</v>
      </c>
      <c r="B13721" s="11">
        <v>330.38</v>
      </c>
      <c r="C13721" s="11">
        <v>356.32396</v>
      </c>
      <c r="D13721" s="11">
        <v>0.0728100350029787</v>
      </c>
      <c r="E13721" s="8">
        <f t="shared" si="1"/>
        <v>0.1203186892</v>
      </c>
      <c r="F13721" s="8"/>
    </row>
    <row r="13722">
      <c r="A13722" s="10">
        <v>44888.666666666664</v>
      </c>
      <c r="B13722" s="11">
        <v>327.02</v>
      </c>
      <c r="C13722" s="11">
        <v>354.25529</v>
      </c>
      <c r="D13722" s="11">
        <v>0.0768804045240934</v>
      </c>
      <c r="E13722" s="8">
        <f t="shared" si="1"/>
        <v>0.1194591299</v>
      </c>
      <c r="F13722" s="8"/>
    </row>
    <row r="13723">
      <c r="A13723" s="10">
        <v>44888.708333333336</v>
      </c>
      <c r="B13723" s="11">
        <v>310.6</v>
      </c>
      <c r="C13723" s="11">
        <v>351.38627</v>
      </c>
      <c r="D13723" s="11">
        <v>0.116072463502913</v>
      </c>
      <c r="E13723" s="8">
        <f t="shared" si="1"/>
        <v>0.1201658949</v>
      </c>
      <c r="F13723" s="8"/>
    </row>
    <row r="13724">
      <c r="A13724" s="10">
        <v>44888.75</v>
      </c>
      <c r="B13724" s="11">
        <v>289.38</v>
      </c>
      <c r="C13724" s="11">
        <v>346.62387</v>
      </c>
      <c r="D13724" s="11">
        <v>0.165146935783735</v>
      </c>
      <c r="E13724" s="8">
        <f t="shared" si="1"/>
        <v>0.1219212074</v>
      </c>
      <c r="F13724" s="8"/>
    </row>
    <row r="13725">
      <c r="A13725" s="10">
        <v>44888.791666666664</v>
      </c>
      <c r="B13725" s="11">
        <v>276.31</v>
      </c>
      <c r="C13725" s="11">
        <v>340.5497</v>
      </c>
      <c r="D13725" s="11">
        <v>0.188635315197752</v>
      </c>
      <c r="E13725" s="8">
        <f t="shared" si="1"/>
        <v>0.1238318563</v>
      </c>
      <c r="F13725" s="8"/>
    </row>
    <row r="13726">
      <c r="A13726" s="10">
        <v>44888.833333333336</v>
      </c>
      <c r="B13726" s="11">
        <v>272.15</v>
      </c>
      <c r="C13726" s="11">
        <v>334.36093</v>
      </c>
      <c r="D13726" s="11">
        <v>0.186059208532528</v>
      </c>
      <c r="E13726" s="8">
        <f t="shared" si="1"/>
        <v>0.125209822</v>
      </c>
      <c r="F13726" s="8"/>
    </row>
    <row r="13727">
      <c r="A13727" s="10">
        <v>44888.875</v>
      </c>
      <c r="B13727" s="11">
        <v>269.42</v>
      </c>
      <c r="C13727" s="11">
        <v>329.98264</v>
      </c>
      <c r="D13727" s="11">
        <v>0.18353280645309</v>
      </c>
      <c r="E13727" s="8">
        <f t="shared" si="1"/>
        <v>0.126188742</v>
      </c>
      <c r="F13727" s="8"/>
    </row>
    <row r="13728">
      <c r="A13728" s="10">
        <v>44888.916666666664</v>
      </c>
      <c r="B13728" s="11">
        <v>266.38</v>
      </c>
      <c r="C13728" s="11">
        <v>328.80122</v>
      </c>
      <c r="D13728" s="11">
        <v>0.18984485519853</v>
      </c>
      <c r="E13728" s="8">
        <f t="shared" si="1"/>
        <v>0.127952905</v>
      </c>
      <c r="F13728" s="8"/>
    </row>
    <row r="13729">
      <c r="A13729" s="10">
        <v>44888.958333333336</v>
      </c>
      <c r="B13729" s="11">
        <v>280.34</v>
      </c>
      <c r="C13729" s="11">
        <v>330.9574</v>
      </c>
      <c r="D13729" s="11">
        <v>0.15294234242836</v>
      </c>
      <c r="E13729" s="8">
        <f t="shared" si="1"/>
        <v>0.1305284589</v>
      </c>
      <c r="F13729" s="8"/>
    </row>
    <row r="13730">
      <c r="A13730" s="10">
        <v>44886.0</v>
      </c>
      <c r="B13730" s="11">
        <v>363.36</v>
      </c>
      <c r="C13730" s="11">
        <v>370.46609</v>
      </c>
      <c r="D13730" s="11">
        <v>0.0191814856792965</v>
      </c>
      <c r="E13730" s="8">
        <f t="shared" si="1"/>
        <v>0.1297212101</v>
      </c>
      <c r="F13730" s="8"/>
    </row>
    <row r="13731">
      <c r="A13731" s="10">
        <v>44886.041666666664</v>
      </c>
      <c r="B13731" s="11">
        <v>352.4</v>
      </c>
      <c r="C13731" s="11">
        <v>373.47388</v>
      </c>
      <c r="D13731" s="11">
        <v>0.0564266502385656</v>
      </c>
      <c r="E13731" s="8">
        <f t="shared" si="1"/>
        <v>0.1279924853</v>
      </c>
      <c r="F13731" s="8"/>
    </row>
    <row r="13732">
      <c r="A13732" s="10">
        <v>44886.083333333336</v>
      </c>
      <c r="B13732" s="11">
        <v>340.37</v>
      </c>
      <c r="C13732" s="11">
        <v>372.85639</v>
      </c>
      <c r="D13732" s="11">
        <v>0.0871284249681223</v>
      </c>
      <c r="E13732" s="8">
        <f t="shared" si="1"/>
        <v>0.1248142863</v>
      </c>
      <c r="F13732" s="8"/>
    </row>
    <row r="13733">
      <c r="A13733" s="10">
        <v>44886.125</v>
      </c>
      <c r="B13733" s="11">
        <v>337.93</v>
      </c>
      <c r="C13733" s="11">
        <v>368.51365</v>
      </c>
      <c r="D13733" s="11">
        <v>0.0829919054558765</v>
      </c>
      <c r="E13733" s="8">
        <f t="shared" si="1"/>
        <v>0.1204133512</v>
      </c>
      <c r="F13733" s="8"/>
    </row>
    <row r="13734">
      <c r="A13734" s="10">
        <v>44886.166666666664</v>
      </c>
      <c r="B13734" s="11">
        <v>335.03</v>
      </c>
      <c r="C13734" s="11">
        <v>362.05963</v>
      </c>
      <c r="D13734" s="11">
        <v>0.0746551887046894</v>
      </c>
      <c r="E13734" s="8">
        <f t="shared" si="1"/>
        <v>0.1154107945</v>
      </c>
      <c r="F13734" s="8"/>
    </row>
    <row r="13735">
      <c r="A13735" s="10">
        <v>44886.208333333336</v>
      </c>
      <c r="B13735" s="11">
        <v>330.69</v>
      </c>
      <c r="C13735" s="11">
        <v>355.47527</v>
      </c>
      <c r="D13735" s="11">
        <v>0.0697243158434059</v>
      </c>
      <c r="E13735" s="8">
        <f t="shared" si="1"/>
        <v>0.1099936388</v>
      </c>
      <c r="F13735" s="8"/>
    </row>
    <row r="13736">
      <c r="A13736" s="10">
        <v>44886.25</v>
      </c>
      <c r="B13736" s="11">
        <v>322.82</v>
      </c>
      <c r="C13736" s="11">
        <v>349.5537</v>
      </c>
      <c r="D13736" s="11">
        <v>0.0764795223165997</v>
      </c>
      <c r="E13736" s="8">
        <f t="shared" si="1"/>
        <v>0.1055574211</v>
      </c>
      <c r="F13736" s="8"/>
    </row>
    <row r="13737">
      <c r="A13737" s="10">
        <v>44886.291666666664</v>
      </c>
      <c r="B13737" s="11">
        <v>320.75</v>
      </c>
      <c r="C13737" s="11">
        <v>343.79625</v>
      </c>
      <c r="D13737" s="11">
        <v>0.0670346171606001</v>
      </c>
      <c r="E13737" s="8">
        <f t="shared" si="1"/>
        <v>0.1006077757</v>
      </c>
      <c r="F13737" s="8"/>
    </row>
    <row r="13738">
      <c r="A13738" s="10">
        <v>44886.333333333336</v>
      </c>
      <c r="B13738" s="11">
        <v>319.08</v>
      </c>
      <c r="C13738" s="11">
        <v>339.38954</v>
      </c>
      <c r="D13738" s="11">
        <v>0.0598413846225196</v>
      </c>
      <c r="E13738" s="8">
        <f t="shared" si="1"/>
        <v>0.09660240898</v>
      </c>
      <c r="F13738" s="8"/>
    </row>
    <row r="13739">
      <c r="A13739" s="10">
        <v>44886.375</v>
      </c>
      <c r="B13739" s="11">
        <v>324.16</v>
      </c>
      <c r="C13739" s="11">
        <v>337.95378</v>
      </c>
      <c r="D13739" s="11">
        <v>0.0408155813496152</v>
      </c>
      <c r="E13739" s="8">
        <f t="shared" si="1"/>
        <v>0.09388602584</v>
      </c>
      <c r="F13739" s="8"/>
    </row>
    <row r="13740">
      <c r="A13740" s="10">
        <v>44886.416666666664</v>
      </c>
      <c r="B13740" s="11">
        <v>333.2</v>
      </c>
      <c r="C13740" s="11">
        <v>340.6247</v>
      </c>
      <c r="D13740" s="11">
        <v>0.021797303601295</v>
      </c>
      <c r="E13740" s="8">
        <f t="shared" si="1"/>
        <v>0.09189232287</v>
      </c>
      <c r="F13740" s="8"/>
    </row>
    <row r="13741">
      <c r="A13741" s="10">
        <v>44886.458333333336</v>
      </c>
      <c r="B13741" s="11">
        <v>340.79</v>
      </c>
      <c r="C13741" s="11">
        <v>347.59793</v>
      </c>
      <c r="D13741" s="11">
        <v>0.0195856459789619</v>
      </c>
      <c r="E13741" s="8">
        <f t="shared" si="1"/>
        <v>0.09074744544</v>
      </c>
      <c r="F13741" s="8"/>
    </row>
    <row r="13742">
      <c r="A13742" s="10">
        <v>44886.5</v>
      </c>
      <c r="B13742" s="11">
        <v>348.55</v>
      </c>
      <c r="C13742" s="11">
        <v>355.48842</v>
      </c>
      <c r="D13742" s="11">
        <v>0.0195179916127788</v>
      </c>
      <c r="E13742" s="8">
        <f t="shared" si="1"/>
        <v>0.08922667508</v>
      </c>
      <c r="F13742" s="8"/>
    </row>
    <row r="13743">
      <c r="A13743" s="10">
        <v>44886.541666666664</v>
      </c>
      <c r="B13743" s="11">
        <v>356.18</v>
      </c>
      <c r="C13743" s="11">
        <v>361.74999</v>
      </c>
      <c r="D13743" s="11">
        <v>0.0153973466592217</v>
      </c>
      <c r="E13743" s="8">
        <f t="shared" si="1"/>
        <v>0.08750748273</v>
      </c>
      <c r="F13743" s="8"/>
    </row>
    <row r="13744">
      <c r="A13744" s="10">
        <v>44886.583333333336</v>
      </c>
      <c r="B13744" s="11">
        <v>363.71</v>
      </c>
      <c r="C13744" s="11">
        <v>365.31124</v>
      </c>
      <c r="D13744" s="11">
        <v>0.00438322127728678</v>
      </c>
      <c r="E13744" s="8">
        <f t="shared" si="1"/>
        <v>0.085286873</v>
      </c>
      <c r="F13744" s="8"/>
    </row>
    <row r="13745">
      <c r="A13745" s="10">
        <v>44886.625</v>
      </c>
      <c r="B13745" s="11">
        <v>356.42</v>
      </c>
      <c r="C13745" s="11">
        <v>367.77744</v>
      </c>
      <c r="D13745" s="11">
        <v>0.030881285159851</v>
      </c>
      <c r="E13745" s="8">
        <f t="shared" si="1"/>
        <v>0.08353984176</v>
      </c>
      <c r="F13745" s="8"/>
    </row>
    <row r="13746">
      <c r="A13746" s="10">
        <v>44886.666666666664</v>
      </c>
      <c r="B13746" s="11">
        <v>352.84</v>
      </c>
      <c r="C13746" s="11">
        <v>368.99387</v>
      </c>
      <c r="D13746" s="11">
        <v>0.0437781527373342</v>
      </c>
      <c r="E13746" s="8">
        <f t="shared" si="1"/>
        <v>0.08216058127</v>
      </c>
      <c r="F13746" s="8"/>
    </row>
    <row r="13747">
      <c r="A13747" s="10">
        <v>44886.708333333336</v>
      </c>
      <c r="B13747" s="11">
        <v>346.0</v>
      </c>
      <c r="C13747" s="11">
        <v>369.80323</v>
      </c>
      <c r="D13747" s="11">
        <v>0.0643672852722243</v>
      </c>
      <c r="E13747" s="8">
        <f t="shared" si="1"/>
        <v>0.08000619884</v>
      </c>
      <c r="F13747" s="8"/>
    </row>
    <row r="13748">
      <c r="A13748" s="10">
        <v>44886.75</v>
      </c>
      <c r="B13748" s="11">
        <v>339.59</v>
      </c>
      <c r="C13748" s="11">
        <v>369.30569</v>
      </c>
      <c r="D13748" s="11">
        <v>0.0804636668338363</v>
      </c>
      <c r="E13748" s="8">
        <f t="shared" si="1"/>
        <v>0.0764777293</v>
      </c>
      <c r="F13748" s="8"/>
    </row>
    <row r="13749">
      <c r="A13749" s="10">
        <v>44886.791666666664</v>
      </c>
      <c r="B13749" s="11">
        <v>327.44</v>
      </c>
      <c r="C13749" s="11">
        <v>367.46359</v>
      </c>
      <c r="D13749" s="11">
        <v>0.1089185189749</v>
      </c>
      <c r="E13749" s="8">
        <f t="shared" si="1"/>
        <v>0.07315619613</v>
      </c>
      <c r="F13749" s="8"/>
    </row>
    <row r="13750">
      <c r="A13750" s="10">
        <v>44886.833333333336</v>
      </c>
      <c r="B13750" s="11">
        <v>323.56</v>
      </c>
      <c r="C13750" s="11">
        <v>364.24289</v>
      </c>
      <c r="D13750" s="11">
        <v>0.111691651688794</v>
      </c>
      <c r="E13750" s="8">
        <f t="shared" si="1"/>
        <v>0.07005754793</v>
      </c>
      <c r="F13750" s="8"/>
    </row>
    <row r="13751">
      <c r="A13751" s="10">
        <v>44886.875</v>
      </c>
      <c r="B13751" s="11">
        <v>323.57</v>
      </c>
      <c r="C13751" s="11">
        <v>361.45559</v>
      </c>
      <c r="D13751" s="11">
        <v>0.10481395515283</v>
      </c>
      <c r="E13751" s="8">
        <f t="shared" si="1"/>
        <v>0.06677759579</v>
      </c>
      <c r="F13751" s="8"/>
    </row>
    <row r="13752">
      <c r="A13752" s="10">
        <v>44886.916666666664</v>
      </c>
      <c r="B13752" s="11">
        <v>329.5</v>
      </c>
      <c r="C13752" s="11">
        <v>360.54967</v>
      </c>
      <c r="D13752" s="11">
        <v>0.0861175937284868</v>
      </c>
      <c r="E13752" s="8">
        <f t="shared" si="1"/>
        <v>0.06245562656</v>
      </c>
      <c r="F13752" s="8"/>
    </row>
    <row r="13753">
      <c r="A13753" s="10">
        <v>44886.958333333336</v>
      </c>
      <c r="B13753" s="11">
        <v>344.3</v>
      </c>
      <c r="C13753" s="11">
        <v>361.67476</v>
      </c>
      <c r="D13753" s="11">
        <v>0.0480397360324507</v>
      </c>
      <c r="E13753" s="8">
        <f t="shared" si="1"/>
        <v>0.05808468463</v>
      </c>
      <c r="F13753" s="8"/>
    </row>
    <row r="13754">
      <c r="A13754" s="10">
        <v>44887.0</v>
      </c>
      <c r="B13754" s="11">
        <v>364.63</v>
      </c>
      <c r="C13754" s="11">
        <v>372.99747</v>
      </c>
      <c r="D13754" s="11">
        <v>0.0224330476021728</v>
      </c>
      <c r="E13754" s="8">
        <f t="shared" si="1"/>
        <v>0.05822016637</v>
      </c>
      <c r="F13754" s="8"/>
    </row>
    <row r="13755">
      <c r="A13755" s="10">
        <v>44887.041666666664</v>
      </c>
      <c r="B13755" s="11">
        <v>351.65</v>
      </c>
      <c r="C13755" s="11">
        <v>376.39675</v>
      </c>
      <c r="D13755" s="11">
        <v>0.0657464497235962</v>
      </c>
      <c r="E13755" s="8">
        <f t="shared" si="1"/>
        <v>0.05860849135</v>
      </c>
      <c r="F13755" s="8"/>
    </row>
    <row r="13756">
      <c r="A13756" s="10">
        <v>44887.083333333336</v>
      </c>
      <c r="B13756" s="11">
        <v>335.39</v>
      </c>
      <c r="C13756" s="11">
        <v>376.5539</v>
      </c>
      <c r="D13756" s="11">
        <v>0.109317417772064</v>
      </c>
      <c r="E13756" s="8">
        <f t="shared" si="1"/>
        <v>0.05953303272</v>
      </c>
      <c r="F13756" s="8"/>
    </row>
    <row r="13757">
      <c r="A13757" s="10">
        <v>44887.125</v>
      </c>
      <c r="B13757" s="11">
        <v>325.22</v>
      </c>
      <c r="C13757" s="11">
        <v>373.43697</v>
      </c>
      <c r="D13757" s="11">
        <v>0.129116755633487</v>
      </c>
      <c r="E13757" s="8">
        <f t="shared" si="1"/>
        <v>0.06145490148</v>
      </c>
      <c r="F13757" s="8"/>
    </row>
    <row r="13758">
      <c r="A13758" s="10">
        <v>44887.166666666664</v>
      </c>
      <c r="B13758" s="11">
        <v>314.98</v>
      </c>
      <c r="C13758" s="11">
        <v>369.00479</v>
      </c>
      <c r="D13758" s="11">
        <v>0.146406744476135</v>
      </c>
      <c r="E13758" s="8">
        <f t="shared" si="1"/>
        <v>0.06444454963</v>
      </c>
      <c r="F13758" s="8"/>
    </row>
    <row r="13759">
      <c r="A13759" s="10">
        <v>44887.208333333336</v>
      </c>
      <c r="B13759" s="11">
        <v>308.84</v>
      </c>
      <c r="C13759" s="11">
        <v>365.05953</v>
      </c>
      <c r="D13759" s="11">
        <v>0.154000992660019</v>
      </c>
      <c r="E13759" s="8">
        <f t="shared" si="1"/>
        <v>0.06795607783</v>
      </c>
      <c r="F13759" s="8"/>
    </row>
    <row r="13760">
      <c r="A13760" s="10">
        <v>44887.25</v>
      </c>
      <c r="B13760" s="11">
        <v>301.59</v>
      </c>
      <c r="C13760" s="11">
        <v>361.2485</v>
      </c>
      <c r="D13760" s="11">
        <v>0.165145322402722</v>
      </c>
      <c r="E13760" s="8">
        <f t="shared" si="1"/>
        <v>0.07165048617</v>
      </c>
      <c r="F13760" s="8"/>
    </row>
    <row r="13761">
      <c r="A13761" s="10">
        <v>44887.291666666664</v>
      </c>
      <c r="B13761" s="11">
        <v>302.17</v>
      </c>
      <c r="C13761" s="11">
        <v>356.24202</v>
      </c>
      <c r="D13761" s="11">
        <v>0.151784508744925</v>
      </c>
      <c r="E13761" s="8">
        <f t="shared" si="1"/>
        <v>0.07518173165</v>
      </c>
      <c r="F13761" s="8"/>
    </row>
    <row r="13762">
      <c r="A13762" s="10">
        <v>44887.333333333336</v>
      </c>
      <c r="B13762" s="11">
        <v>311.49</v>
      </c>
      <c r="C13762" s="11">
        <v>351.58022</v>
      </c>
      <c r="D13762" s="11">
        <v>0.114028656105852</v>
      </c>
      <c r="E13762" s="8">
        <f t="shared" si="1"/>
        <v>0.07743953463</v>
      </c>
      <c r="F13762" s="8"/>
    </row>
    <row r="13763">
      <c r="A13763" s="10">
        <v>44887.375</v>
      </c>
      <c r="B13763" s="11">
        <v>316.53</v>
      </c>
      <c r="C13763" s="11">
        <v>349.52228</v>
      </c>
      <c r="D13763" s="11">
        <v>0.0943924948074842</v>
      </c>
      <c r="E13763" s="8">
        <f t="shared" si="1"/>
        <v>0.07967190603</v>
      </c>
      <c r="F13763" s="8"/>
    </row>
    <row r="13764">
      <c r="A13764" s="10">
        <v>44887.416666666664</v>
      </c>
      <c r="B13764" s="11">
        <v>319.6</v>
      </c>
      <c r="C13764" s="11">
        <v>350.83279</v>
      </c>
      <c r="D13764" s="11">
        <v>0.0890247174444554</v>
      </c>
      <c r="E13764" s="8">
        <f t="shared" si="1"/>
        <v>0.08247304827</v>
      </c>
      <c r="F13764" s="8"/>
    </row>
    <row r="13765">
      <c r="A13765" s="10">
        <v>44887.458333333336</v>
      </c>
      <c r="B13765" s="11">
        <v>330.19</v>
      </c>
      <c r="C13765" s="11">
        <v>355.73164</v>
      </c>
      <c r="D13765" s="11">
        <v>0.0718003042968008</v>
      </c>
      <c r="E13765" s="8">
        <f t="shared" si="1"/>
        <v>0.08464865903</v>
      </c>
      <c r="F13765" s="8"/>
    </row>
    <row r="13766">
      <c r="A13766" s="10">
        <v>44887.5</v>
      </c>
      <c r="B13766" s="11">
        <v>335.89</v>
      </c>
      <c r="C13766" s="11">
        <v>360.99888</v>
      </c>
      <c r="D13766" s="11">
        <v>0.0695539000010194</v>
      </c>
      <c r="E13766" s="8">
        <f t="shared" si="1"/>
        <v>0.08673348855</v>
      </c>
      <c r="F13766" s="8"/>
    </row>
    <row r="13767">
      <c r="A13767" s="10">
        <v>44887.541666666664</v>
      </c>
      <c r="B13767" s="11">
        <v>340.16</v>
      </c>
      <c r="C13767" s="11">
        <v>364.2965</v>
      </c>
      <c r="D13767" s="11">
        <v>0.0662550971530057</v>
      </c>
      <c r="E13767" s="8">
        <f t="shared" si="1"/>
        <v>0.08885256149</v>
      </c>
      <c r="F13767" s="8"/>
    </row>
    <row r="13768">
      <c r="A13768" s="10">
        <v>44887.583333333336</v>
      </c>
      <c r="B13768" s="11">
        <v>337.7</v>
      </c>
      <c r="C13768" s="11">
        <v>364.73417</v>
      </c>
      <c r="D13768" s="11">
        <v>0.0741202010220211</v>
      </c>
      <c r="E13768" s="8">
        <f t="shared" si="1"/>
        <v>0.09175826898</v>
      </c>
      <c r="F13768" s="8"/>
    </row>
    <row r="13769">
      <c r="A13769" s="10">
        <v>44887.625</v>
      </c>
      <c r="B13769" s="11">
        <v>320.66</v>
      </c>
      <c r="C13769" s="11">
        <v>364.47691</v>
      </c>
      <c r="D13769" s="11">
        <v>0.120218616866566</v>
      </c>
      <c r="E13769" s="8">
        <f t="shared" si="1"/>
        <v>0.0954806578</v>
      </c>
      <c r="F13769" s="8"/>
    </row>
    <row r="13770">
      <c r="A13770" s="10">
        <v>44887.666666666664</v>
      </c>
      <c r="B13770" s="11">
        <v>322.47</v>
      </c>
      <c r="C13770" s="11">
        <v>363.9789</v>
      </c>
      <c r="D13770" s="11">
        <v>0.114042050239725</v>
      </c>
      <c r="E13770" s="8">
        <f t="shared" si="1"/>
        <v>0.09840832019</v>
      </c>
      <c r="F13770" s="8"/>
    </row>
    <row r="13771">
      <c r="A13771" s="10">
        <v>44887.708333333336</v>
      </c>
      <c r="B13771" s="11">
        <v>321.6</v>
      </c>
      <c r="C13771" s="11">
        <v>363.55544</v>
      </c>
      <c r="D13771" s="11">
        <v>0.115403141815179</v>
      </c>
      <c r="E13771" s="8">
        <f t="shared" si="1"/>
        <v>0.1005348142</v>
      </c>
      <c r="F13771" s="8"/>
    </row>
    <row r="13772">
      <c r="A13772" s="10">
        <v>44887.75</v>
      </c>
      <c r="B13772" s="11">
        <v>311.56</v>
      </c>
      <c r="C13772" s="11">
        <v>361.80733</v>
      </c>
      <c r="D13772" s="11">
        <v>0.138878695464793</v>
      </c>
      <c r="E13772" s="8">
        <f t="shared" si="1"/>
        <v>0.1029687737</v>
      </c>
      <c r="F13772" s="8"/>
    </row>
    <row r="13773">
      <c r="A13773" s="10">
        <v>44887.791666666664</v>
      </c>
      <c r="B13773" s="11">
        <v>302.09</v>
      </c>
      <c r="C13773" s="11">
        <v>358.85574</v>
      </c>
      <c r="D13773" s="11">
        <v>0.158185403415868</v>
      </c>
      <c r="E13773" s="8">
        <f t="shared" si="1"/>
        <v>0.1050215606</v>
      </c>
      <c r="F13773" s="8"/>
    </row>
    <row r="13774">
      <c r="A13774" s="10">
        <v>44887.833333333336</v>
      </c>
      <c r="B13774" s="11">
        <v>295.75</v>
      </c>
      <c r="C13774" s="11">
        <v>355.34539</v>
      </c>
      <c r="D13774" s="11">
        <v>0.167711166873446</v>
      </c>
      <c r="E13774" s="8">
        <f t="shared" si="1"/>
        <v>0.1073557071</v>
      </c>
      <c r="F13774" s="8"/>
    </row>
    <row r="13775">
      <c r="A13775" s="10">
        <v>44887.875</v>
      </c>
      <c r="B13775" s="11">
        <v>291.69</v>
      </c>
      <c r="C13775" s="11">
        <v>353.01719</v>
      </c>
      <c r="D13775" s="11">
        <v>0.173722956663951</v>
      </c>
      <c r="E13775" s="8">
        <f t="shared" si="1"/>
        <v>0.1102269155</v>
      </c>
      <c r="F13775" s="8"/>
    </row>
    <row r="13776">
      <c r="A13776" s="10">
        <v>44887.916666666664</v>
      </c>
      <c r="B13776" s="11">
        <v>296.36</v>
      </c>
      <c r="C13776" s="11">
        <v>352.67529</v>
      </c>
      <c r="D13776" s="11">
        <v>0.159680282675885</v>
      </c>
      <c r="E13776" s="8">
        <f t="shared" si="1"/>
        <v>0.1132920275</v>
      </c>
      <c r="F13776" s="8"/>
    </row>
    <row r="13777">
      <c r="A13777" s="10">
        <v>44887.958333333336</v>
      </c>
      <c r="B13777" s="11">
        <v>318.13</v>
      </c>
      <c r="C13777" s="11">
        <v>354.16513</v>
      </c>
      <c r="D13777" s="11">
        <v>0.101746690872701</v>
      </c>
      <c r="E13777" s="8">
        <f t="shared" si="1"/>
        <v>0.1155298173</v>
      </c>
      <c r="F13777" s="8"/>
    </row>
    <row r="13778">
      <c r="A13778" s="10">
        <v>44888.0</v>
      </c>
      <c r="B13778" s="11">
        <v>342.84</v>
      </c>
      <c r="C13778" s="11">
        <v>360.41858</v>
      </c>
      <c r="D13778" s="11">
        <v>0.0487726798102363</v>
      </c>
      <c r="E13778" s="8">
        <f t="shared" si="1"/>
        <v>0.116627302</v>
      </c>
      <c r="F13778" s="8"/>
    </row>
    <row r="13779">
      <c r="A13779" s="10">
        <v>44888.041666666664</v>
      </c>
      <c r="B13779" s="11">
        <v>327.63</v>
      </c>
      <c r="C13779" s="11">
        <v>367.47162</v>
      </c>
      <c r="D13779" s="11">
        <v>0.108420944180668</v>
      </c>
      <c r="E13779" s="8">
        <f t="shared" si="1"/>
        <v>0.1184054059</v>
      </c>
      <c r="F13779" s="8"/>
    </row>
    <row r="13780">
      <c r="A13780" s="10">
        <v>44888.083333333336</v>
      </c>
      <c r="B13780" s="11">
        <v>306.59</v>
      </c>
      <c r="C13780" s="11">
        <v>371.78585</v>
      </c>
      <c r="D13780" s="11">
        <v>0.175358610339796</v>
      </c>
      <c r="E13780" s="8">
        <f t="shared" si="1"/>
        <v>0.1211571222</v>
      </c>
      <c r="F13780" s="8"/>
    </row>
    <row r="13781">
      <c r="A13781" s="10">
        <v>44888.125</v>
      </c>
      <c r="B13781" s="11">
        <v>296.81</v>
      </c>
      <c r="C13781" s="11">
        <v>372.54435</v>
      </c>
      <c r="D13781" s="11">
        <v>0.203289487546918</v>
      </c>
      <c r="E13781" s="8">
        <f t="shared" si="1"/>
        <v>0.1242476527</v>
      </c>
      <c r="F13781" s="8"/>
    </row>
    <row r="13782">
      <c r="A13782" s="10">
        <v>44888.166666666664</v>
      </c>
      <c r="B13782" s="11">
        <v>292.26</v>
      </c>
      <c r="C13782" s="11">
        <v>370.87419</v>
      </c>
      <c r="D13782" s="11">
        <v>0.211969967497603</v>
      </c>
      <c r="E13782" s="8">
        <f t="shared" si="1"/>
        <v>0.1269794537</v>
      </c>
      <c r="F13782" s="8"/>
    </row>
    <row r="13783">
      <c r="A13783" s="10">
        <v>44888.208333333336</v>
      </c>
      <c r="B13783" s="11">
        <v>287.74</v>
      </c>
      <c r="C13783" s="11">
        <v>368.24986</v>
      </c>
      <c r="D13783" s="11">
        <v>0.218628351956467</v>
      </c>
      <c r="E13783" s="8">
        <f t="shared" si="1"/>
        <v>0.1296722603</v>
      </c>
      <c r="F13783" s="8"/>
    </row>
    <row r="13784">
      <c r="A13784" s="10">
        <v>44888.25</v>
      </c>
      <c r="B13784" s="11">
        <v>290.62</v>
      </c>
      <c r="C13784" s="11">
        <v>364.5443</v>
      </c>
      <c r="D13784" s="11">
        <v>0.202785505081275</v>
      </c>
      <c r="E13784" s="8">
        <f t="shared" si="1"/>
        <v>0.1312406013</v>
      </c>
      <c r="F13784" s="8"/>
    </row>
    <row r="13785">
      <c r="A13785" s="10">
        <v>44888.291666666664</v>
      </c>
      <c r="B13785" s="11">
        <v>285.21</v>
      </c>
      <c r="C13785" s="11">
        <v>358.82017</v>
      </c>
      <c r="D13785" s="11">
        <v>0.205145017349498</v>
      </c>
      <c r="E13785" s="8">
        <f t="shared" si="1"/>
        <v>0.1334639558</v>
      </c>
      <c r="F13785" s="8"/>
    </row>
    <row r="13786">
      <c r="A13786" s="10">
        <v>44888.333333333336</v>
      </c>
      <c r="B13786" s="11">
        <v>291.15</v>
      </c>
      <c r="C13786" s="11">
        <v>352.87313</v>
      </c>
      <c r="D13786" s="11">
        <v>0.174915925165512</v>
      </c>
      <c r="E13786" s="8">
        <f t="shared" si="1"/>
        <v>0.1360009254</v>
      </c>
      <c r="F13786" s="8"/>
    </row>
    <row r="13787">
      <c r="A13787" s="10">
        <v>44888.375</v>
      </c>
      <c r="B13787" s="11">
        <v>305.88</v>
      </c>
      <c r="C13787" s="11">
        <v>349.36662</v>
      </c>
      <c r="D13787" s="11">
        <v>0.124472738694956</v>
      </c>
      <c r="E13787" s="8">
        <f t="shared" si="1"/>
        <v>0.1372542689</v>
      </c>
      <c r="F13787" s="8"/>
    </row>
    <row r="13788">
      <c r="A13788" s="10">
        <v>44888.416666666664</v>
      </c>
      <c r="B13788" s="11">
        <v>319.01</v>
      </c>
      <c r="C13788" s="11">
        <v>349.24415</v>
      </c>
      <c r="D13788" s="11">
        <v>0.0865702403318709</v>
      </c>
      <c r="E13788" s="8">
        <f t="shared" si="1"/>
        <v>0.137151999</v>
      </c>
      <c r="F13788" s="8"/>
    </row>
    <row r="13789">
      <c r="A13789" s="10">
        <v>44888.458333333336</v>
      </c>
      <c r="B13789" s="11">
        <v>331.12</v>
      </c>
      <c r="C13789" s="11">
        <v>352.81425</v>
      </c>
      <c r="D13789" s="11">
        <v>0.061489154703927</v>
      </c>
      <c r="E13789" s="8">
        <f t="shared" si="1"/>
        <v>0.1367223677</v>
      </c>
      <c r="F13789" s="8"/>
    </row>
    <row r="13790">
      <c r="A13790" s="10">
        <v>44888.5</v>
      </c>
      <c r="B13790" s="11">
        <v>333.13</v>
      </c>
      <c r="C13790" s="11">
        <v>357.34303</v>
      </c>
      <c r="D13790" s="11">
        <v>0.0677585064412757</v>
      </c>
      <c r="E13790" s="8">
        <f t="shared" si="1"/>
        <v>0.1366475597</v>
      </c>
      <c r="F13790" s="8"/>
    </row>
    <row r="13791">
      <c r="A13791" s="10">
        <v>44888.541666666664</v>
      </c>
      <c r="B13791" s="11">
        <v>336.34</v>
      </c>
      <c r="C13791" s="11">
        <v>360.57168</v>
      </c>
      <c r="D13791" s="11">
        <v>0.067203503059364</v>
      </c>
      <c r="E13791" s="8">
        <f t="shared" si="1"/>
        <v>0.1366870766</v>
      </c>
      <c r="F13791" s="8"/>
    </row>
    <row r="13792">
      <c r="A13792" s="10">
        <v>44888.583333333336</v>
      </c>
      <c r="B13792" s="11">
        <v>336.53</v>
      </c>
      <c r="C13792" s="11">
        <v>361.13677</v>
      </c>
      <c r="D13792" s="11">
        <v>0.0681369831158428</v>
      </c>
      <c r="E13792" s="8">
        <f t="shared" si="1"/>
        <v>0.1364377758</v>
      </c>
      <c r="F13792" s="8"/>
    </row>
    <row r="13793">
      <c r="A13793" s="10">
        <v>44888.625</v>
      </c>
      <c r="B13793" s="11">
        <v>330.38</v>
      </c>
      <c r="C13793" s="11">
        <v>360.36914</v>
      </c>
      <c r="D13793" s="11">
        <v>0.0832178360222521</v>
      </c>
      <c r="E13793" s="8">
        <f t="shared" si="1"/>
        <v>0.1348960766</v>
      </c>
      <c r="F13793" s="8"/>
    </row>
    <row r="13794">
      <c r="A13794" s="10">
        <v>44888.666666666664</v>
      </c>
      <c r="B13794" s="11">
        <v>327.02</v>
      </c>
      <c r="C13794" s="11">
        <v>358.18397</v>
      </c>
      <c r="D13794" s="11">
        <v>0.0870054849188254</v>
      </c>
      <c r="E13794" s="8">
        <f t="shared" si="1"/>
        <v>0.1337695531</v>
      </c>
      <c r="F13794" s="8"/>
    </row>
    <row r="13795">
      <c r="A13795" s="10">
        <v>44888.708333333336</v>
      </c>
      <c r="B13795" s="11">
        <v>310.6</v>
      </c>
      <c r="C13795" s="11">
        <v>354.78138</v>
      </c>
      <c r="D13795" s="11">
        <v>0.124531281771326</v>
      </c>
      <c r="E13795" s="8">
        <f t="shared" si="1"/>
        <v>0.1341498922</v>
      </c>
      <c r="F13795" s="8"/>
    </row>
    <row r="13796">
      <c r="A13796" s="10">
        <v>44888.75</v>
      </c>
      <c r="B13796" s="11">
        <v>289.38</v>
      </c>
      <c r="C13796" s="11">
        <v>349.11599</v>
      </c>
      <c r="D13796" s="11">
        <v>0.171106427981141</v>
      </c>
      <c r="E13796" s="8">
        <f t="shared" si="1"/>
        <v>0.1354927144</v>
      </c>
      <c r="F13796" s="8"/>
    </row>
    <row r="13797">
      <c r="A13797" s="10">
        <v>44888.791666666664</v>
      </c>
      <c r="B13797" s="11">
        <v>276.31</v>
      </c>
      <c r="C13797" s="11">
        <v>341.92953</v>
      </c>
      <c r="D13797" s="11">
        <v>0.191909514220664</v>
      </c>
      <c r="E13797" s="8">
        <f t="shared" si="1"/>
        <v>0.1368978857</v>
      </c>
      <c r="F13797" s="8"/>
    </row>
    <row r="13798">
      <c r="A13798" s="10">
        <v>44888.833333333336</v>
      </c>
      <c r="B13798" s="11">
        <v>272.15</v>
      </c>
      <c r="C13798" s="11">
        <v>334.48296</v>
      </c>
      <c r="D13798" s="11">
        <v>0.186356159967013</v>
      </c>
      <c r="E13798" s="8">
        <f t="shared" si="1"/>
        <v>0.1376747604</v>
      </c>
      <c r="F13798" s="8"/>
    </row>
    <row r="13799">
      <c r="A13799" s="10">
        <v>44888.875</v>
      </c>
      <c r="B13799" s="11">
        <v>269.42</v>
      </c>
      <c r="C13799" s="11">
        <v>328.70674</v>
      </c>
      <c r="D13799" s="11">
        <v>0.180363627469275</v>
      </c>
      <c r="E13799" s="8">
        <f t="shared" si="1"/>
        <v>0.137951455</v>
      </c>
      <c r="F13799" s="8"/>
    </row>
    <row r="13800">
      <c r="A13800" s="10">
        <v>44888.916666666664</v>
      </c>
      <c r="B13800" s="11">
        <v>266.38</v>
      </c>
      <c r="C13800" s="11">
        <v>326.01416</v>
      </c>
      <c r="D13800" s="11">
        <v>0.182918925975485</v>
      </c>
      <c r="E13800" s="8">
        <f t="shared" si="1"/>
        <v>0.1389197319</v>
      </c>
      <c r="F13800" s="8"/>
    </row>
    <row r="13801">
      <c r="A13801" s="10">
        <v>44888.958333333336</v>
      </c>
      <c r="B13801" s="11">
        <v>280.34</v>
      </c>
      <c r="C13801" s="11">
        <v>326.86657</v>
      </c>
      <c r="D13801" s="11">
        <v>0.142341169976483</v>
      </c>
      <c r="E13801" s="8">
        <f t="shared" si="1"/>
        <v>0.1406111685</v>
      </c>
      <c r="F13801" s="8"/>
    </row>
    <row r="13802">
      <c r="A13802" s="10">
        <v>44889.0</v>
      </c>
      <c r="B13802" s="11">
        <v>302.9</v>
      </c>
      <c r="C13802" s="11">
        <v>328.2205</v>
      </c>
      <c r="D13802" s="11">
        <v>0.0771447852891578</v>
      </c>
      <c r="E13802" s="8">
        <f t="shared" si="1"/>
        <v>0.1417933395</v>
      </c>
      <c r="F13802" s="8"/>
    </row>
    <row r="13803">
      <c r="A13803" s="10">
        <v>44889.041666666664</v>
      </c>
      <c r="B13803" s="11">
        <v>292.58</v>
      </c>
      <c r="C13803" s="11">
        <v>332.34306</v>
      </c>
      <c r="D13803" s="11">
        <v>0.119644622637824</v>
      </c>
      <c r="E13803" s="8">
        <f t="shared" si="1"/>
        <v>0.1422609928</v>
      </c>
      <c r="F13803" s="8"/>
    </row>
    <row r="13804">
      <c r="A13804" s="10">
        <v>44889.083333333336</v>
      </c>
      <c r="B13804" s="11">
        <v>276.75</v>
      </c>
      <c r="C13804" s="11">
        <v>332.69531</v>
      </c>
      <c r="D13804" s="11">
        <v>0.168157795792191</v>
      </c>
      <c r="E13804" s="8">
        <f t="shared" si="1"/>
        <v>0.1419609589</v>
      </c>
      <c r="F13804" s="8"/>
    </row>
    <row r="13805">
      <c r="A13805" s="10">
        <v>44889.125</v>
      </c>
      <c r="B13805" s="11">
        <v>263.2</v>
      </c>
      <c r="C13805" s="11">
        <v>328.66661</v>
      </c>
      <c r="D13805" s="11">
        <v>0.199188502902683</v>
      </c>
      <c r="E13805" s="8">
        <f t="shared" si="1"/>
        <v>0.1417900845</v>
      </c>
      <c r="F13805" s="8"/>
    </row>
    <row r="13806">
      <c r="A13806" s="10">
        <v>44889.166666666664</v>
      </c>
      <c r="B13806" s="11">
        <v>261.91</v>
      </c>
      <c r="C13806" s="11">
        <v>321.89048</v>
      </c>
      <c r="D13806" s="11">
        <v>0.186338160730941</v>
      </c>
      <c r="E13806" s="8">
        <f t="shared" si="1"/>
        <v>0.1407220926</v>
      </c>
      <c r="F13806" s="8"/>
    </row>
    <row r="13807">
      <c r="A13807" s="10">
        <v>44889.208333333336</v>
      </c>
      <c r="B13807" s="11">
        <v>261.36</v>
      </c>
      <c r="C13807" s="11">
        <v>314.7408</v>
      </c>
      <c r="D13807" s="11">
        <v>0.169602415702063</v>
      </c>
      <c r="E13807" s="8">
        <f t="shared" si="1"/>
        <v>0.1386793452</v>
      </c>
      <c r="F13807" s="8"/>
    </row>
    <row r="13808">
      <c r="A13808" s="10">
        <v>44889.25</v>
      </c>
      <c r="B13808" s="11">
        <v>265.53</v>
      </c>
      <c r="C13808" s="11">
        <v>309.61617</v>
      </c>
      <c r="D13808" s="11">
        <v>0.142389753093322</v>
      </c>
      <c r="E13808" s="8">
        <f t="shared" si="1"/>
        <v>0.1361628556</v>
      </c>
      <c r="F13808" s="8"/>
    </row>
    <row r="13809">
      <c r="A13809" s="10">
        <v>44889.291666666664</v>
      </c>
      <c r="B13809" s="11">
        <v>271.65</v>
      </c>
      <c r="C13809" s="11">
        <v>306.74719</v>
      </c>
      <c r="D13809" s="11">
        <v>0.114417315444682</v>
      </c>
      <c r="E13809" s="8">
        <f t="shared" si="1"/>
        <v>0.1323825346</v>
      </c>
      <c r="F13809" s="8"/>
    </row>
    <row r="13810">
      <c r="A13810" s="10">
        <v>44889.333333333336</v>
      </c>
      <c r="B13810" s="11">
        <v>285.58</v>
      </c>
      <c r="C13810" s="11">
        <v>306.14364</v>
      </c>
      <c r="D13810" s="11">
        <v>0.0671699075636522</v>
      </c>
      <c r="E13810" s="8">
        <f t="shared" si="1"/>
        <v>0.1278931172</v>
      </c>
      <c r="F13810" s="8"/>
    </row>
    <row r="13811">
      <c r="A13811" s="10">
        <v>44889.375</v>
      </c>
      <c r="B13811" s="11">
        <v>290.46</v>
      </c>
      <c r="C13811" s="11">
        <v>307.61302</v>
      </c>
      <c r="D13811" s="11">
        <v>0.0557616839495286</v>
      </c>
      <c r="E13811" s="8">
        <f t="shared" si="1"/>
        <v>0.1250301566</v>
      </c>
      <c r="F13811" s="8"/>
    </row>
    <row r="13812">
      <c r="A13812" s="10">
        <v>44889.416666666664</v>
      </c>
      <c r="B13812" s="11">
        <v>301.16</v>
      </c>
      <c r="C13812" s="11">
        <v>311.18109</v>
      </c>
      <c r="D13812" s="11">
        <v>0.0322034028481613</v>
      </c>
      <c r="E13812" s="8">
        <f t="shared" si="1"/>
        <v>0.1227648717</v>
      </c>
      <c r="F13812" s="8"/>
    </row>
    <row r="13813">
      <c r="A13813" s="10">
        <v>44889.458333333336</v>
      </c>
      <c r="B13813" s="11">
        <v>316.42</v>
      </c>
      <c r="C13813" s="11">
        <v>316.91945</v>
      </c>
      <c r="D13813" s="11">
        <v>0.00157595250149515</v>
      </c>
      <c r="E13813" s="8">
        <f t="shared" si="1"/>
        <v>0.1202684883</v>
      </c>
      <c r="F13813" s="8"/>
    </row>
    <row r="13814">
      <c r="A13814" s="10">
        <v>44889.5</v>
      </c>
      <c r="B13814" s="11">
        <v>330.39</v>
      </c>
      <c r="C13814" s="11">
        <v>322.73305</v>
      </c>
      <c r="D13814" s="11">
        <v>0.0237253358464526</v>
      </c>
      <c r="E13814" s="8">
        <f t="shared" si="1"/>
        <v>0.1184337729</v>
      </c>
      <c r="F13814" s="8"/>
    </row>
    <row r="13815">
      <c r="A13815" s="10">
        <v>44889.541666666664</v>
      </c>
      <c r="B13815" s="11">
        <v>343.11</v>
      </c>
      <c r="C13815" s="11">
        <v>326.93807</v>
      </c>
      <c r="D13815" s="11">
        <v>0.0494648114855514</v>
      </c>
      <c r="E13815" s="8">
        <f t="shared" si="1"/>
        <v>0.1176946607</v>
      </c>
      <c r="F13815" s="8"/>
    </row>
    <row r="13816">
      <c r="A13816" s="10">
        <v>44889.583333333336</v>
      </c>
      <c r="B13816" s="11">
        <v>355.95</v>
      </c>
      <c r="C13816" s="11">
        <v>328.80376</v>
      </c>
      <c r="D13816" s="11">
        <v>0.0825606130538166</v>
      </c>
      <c r="E13816" s="8">
        <f t="shared" si="1"/>
        <v>0.1182956453</v>
      </c>
      <c r="F13816" s="8"/>
    </row>
    <row r="13817">
      <c r="A13817" s="10">
        <v>44889.625</v>
      </c>
      <c r="B13817" s="11">
        <v>345.42</v>
      </c>
      <c r="C13817" s="11">
        <v>329.92149</v>
      </c>
      <c r="D13817" s="11">
        <v>0.046976357920789</v>
      </c>
      <c r="E13817" s="8">
        <f t="shared" si="1"/>
        <v>0.1167855837</v>
      </c>
      <c r="F13817" s="8"/>
    </row>
    <row r="13818">
      <c r="A13818" s="10">
        <v>44889.666666666664</v>
      </c>
      <c r="B13818" s="11">
        <v>339.32</v>
      </c>
      <c r="C13818" s="11">
        <v>329.79975</v>
      </c>
      <c r="D13818" s="11">
        <v>0.0288667592986349</v>
      </c>
      <c r="E13818" s="8">
        <f t="shared" si="1"/>
        <v>0.1143631368</v>
      </c>
      <c r="F13818" s="8"/>
    </row>
    <row r="13819">
      <c r="A13819" s="10">
        <v>44889.708333333336</v>
      </c>
      <c r="B13819" s="11">
        <v>325.48</v>
      </c>
      <c r="C13819" s="11">
        <v>329.75547</v>
      </c>
      <c r="D13819" s="11">
        <v>0.0129655771896671</v>
      </c>
      <c r="E13819" s="8">
        <f t="shared" si="1"/>
        <v>0.1097145658</v>
      </c>
      <c r="F13819" s="8"/>
    </row>
    <row r="13820">
      <c r="A13820" s="10">
        <v>44889.75</v>
      </c>
      <c r="B13820" s="11">
        <v>309.22</v>
      </c>
      <c r="C13820" s="11">
        <v>329.14483</v>
      </c>
      <c r="D13820" s="11">
        <v>0.0605351449694652</v>
      </c>
      <c r="E13820" s="8">
        <f t="shared" si="1"/>
        <v>0.105107429</v>
      </c>
      <c r="F13820" s="8"/>
    </row>
    <row r="13821">
      <c r="A13821" s="10">
        <v>44889.791666666664</v>
      </c>
      <c r="B13821" s="11">
        <v>288.97</v>
      </c>
      <c r="C13821" s="11">
        <v>328.38148</v>
      </c>
      <c r="D13821" s="11">
        <v>0.120017365169314</v>
      </c>
      <c r="E13821" s="8">
        <f t="shared" si="1"/>
        <v>0.1021119228</v>
      </c>
      <c r="F13821" s="8"/>
    </row>
    <row r="13822">
      <c r="A13822" s="10">
        <v>44889.833333333336</v>
      </c>
      <c r="B13822" s="11">
        <v>270.77</v>
      </c>
      <c r="C13822" s="11">
        <v>327.8345</v>
      </c>
      <c r="D13822" s="11">
        <v>0.174064962656462</v>
      </c>
      <c r="E13822" s="8">
        <f t="shared" si="1"/>
        <v>0.1015997896</v>
      </c>
      <c r="F13822" s="8"/>
    </row>
    <row r="13823">
      <c r="A13823" s="10">
        <v>44889.875</v>
      </c>
      <c r="B13823" s="11">
        <v>253.57</v>
      </c>
      <c r="C13823" s="11">
        <v>328.20453</v>
      </c>
      <c r="D13823" s="11">
        <v>0.227402498070334</v>
      </c>
      <c r="E13823" s="8">
        <f t="shared" si="1"/>
        <v>0.1035597425</v>
      </c>
      <c r="F13823" s="8"/>
    </row>
    <row r="13824">
      <c r="A13824" s="10">
        <v>44889.916666666664</v>
      </c>
      <c r="B13824" s="11">
        <v>246.1</v>
      </c>
      <c r="C13824" s="11">
        <v>329.84074</v>
      </c>
      <c r="D13824" s="11">
        <v>0.253882343339394</v>
      </c>
      <c r="E13824" s="8">
        <f t="shared" si="1"/>
        <v>0.1065165516</v>
      </c>
      <c r="F13824" s="8"/>
    </row>
    <row r="13825">
      <c r="A13825" s="10">
        <v>44889.958333333336</v>
      </c>
      <c r="B13825" s="11">
        <v>240.28</v>
      </c>
      <c r="C13825" s="11">
        <v>332.55409</v>
      </c>
      <c r="D13825" s="11">
        <v>0.277470922098717</v>
      </c>
      <c r="E13825" s="8">
        <f t="shared" si="1"/>
        <v>0.1121469579</v>
      </c>
      <c r="F13825" s="8"/>
    </row>
    <row r="13826">
      <c r="A13826" s="10">
        <v>44887.0</v>
      </c>
      <c r="B13826" s="11">
        <v>364.63</v>
      </c>
      <c r="C13826" s="11">
        <v>365.2096</v>
      </c>
      <c r="D13826" s="11">
        <v>0.00158703385672235</v>
      </c>
      <c r="E13826" s="8">
        <f t="shared" si="1"/>
        <v>0.1089987183</v>
      </c>
      <c r="F13826" s="8"/>
    </row>
    <row r="13827">
      <c r="A13827" s="10">
        <v>44887.041666666664</v>
      </c>
      <c r="B13827" s="11">
        <v>351.65</v>
      </c>
      <c r="C13827" s="11">
        <v>369.62646</v>
      </c>
      <c r="D13827" s="11">
        <v>0.0486341264637819</v>
      </c>
      <c r="E13827" s="8">
        <f t="shared" si="1"/>
        <v>0.1060399476</v>
      </c>
      <c r="F13827" s="8"/>
    </row>
    <row r="13828">
      <c r="A13828" s="10">
        <v>44887.083333333336</v>
      </c>
      <c r="B13828" s="11">
        <v>335.39</v>
      </c>
      <c r="C13828" s="11">
        <v>371.9602</v>
      </c>
      <c r="D13828" s="11">
        <v>0.0983175081635078</v>
      </c>
      <c r="E13828" s="8">
        <f t="shared" si="1"/>
        <v>0.1031299356</v>
      </c>
      <c r="F13828" s="8"/>
    </row>
    <row r="13829">
      <c r="A13829" s="10">
        <v>44887.125</v>
      </c>
      <c r="B13829" s="11">
        <v>325.22</v>
      </c>
      <c r="C13829" s="11">
        <v>372.27219</v>
      </c>
      <c r="D13829" s="11">
        <v>0.126391901581474</v>
      </c>
      <c r="E13829" s="8">
        <f t="shared" si="1"/>
        <v>0.1000967439</v>
      </c>
      <c r="F13829" s="8"/>
    </row>
    <row r="13830">
      <c r="A13830" s="10">
        <v>44887.166666666664</v>
      </c>
      <c r="B13830" s="11">
        <v>314.98</v>
      </c>
      <c r="C13830" s="11">
        <v>371.58679</v>
      </c>
      <c r="D13830" s="11">
        <v>0.152338004265436</v>
      </c>
      <c r="E13830" s="8">
        <f t="shared" si="1"/>
        <v>0.09868007069</v>
      </c>
      <c r="F13830" s="8"/>
    </row>
    <row r="13831">
      <c r="A13831" s="10">
        <v>44887.208333333336</v>
      </c>
      <c r="B13831" s="11">
        <v>308.84</v>
      </c>
      <c r="C13831" s="11">
        <v>371.01487</v>
      </c>
      <c r="D13831" s="11">
        <v>0.167580533901511</v>
      </c>
      <c r="E13831" s="8">
        <f t="shared" si="1"/>
        <v>0.09859582561</v>
      </c>
      <c r="F13831" s="8"/>
    </row>
    <row r="13832">
      <c r="A13832" s="10">
        <v>44887.25</v>
      </c>
      <c r="B13832" s="11">
        <v>301.59</v>
      </c>
      <c r="C13832" s="11">
        <v>370.30569</v>
      </c>
      <c r="D13832" s="11">
        <v>0.185564769474646</v>
      </c>
      <c r="E13832" s="8">
        <f t="shared" si="1"/>
        <v>0.1003947846</v>
      </c>
      <c r="F13832" s="8"/>
    </row>
    <row r="13833">
      <c r="A13833" s="10">
        <v>44887.291666666664</v>
      </c>
      <c r="B13833" s="11">
        <v>302.17</v>
      </c>
      <c r="C13833" s="11">
        <v>368.01484</v>
      </c>
      <c r="D13833" s="11">
        <v>0.178918980549806</v>
      </c>
      <c r="E13833" s="8">
        <f t="shared" si="1"/>
        <v>0.103082354</v>
      </c>
      <c r="F13833" s="8"/>
    </row>
    <row r="13834">
      <c r="A13834" s="10">
        <v>44887.333333333336</v>
      </c>
      <c r="B13834" s="11">
        <v>311.49</v>
      </c>
      <c r="C13834" s="11">
        <v>364.79029</v>
      </c>
      <c r="D13834" s="11">
        <v>0.146112140210749</v>
      </c>
      <c r="E13834" s="8">
        <f t="shared" si="1"/>
        <v>0.1063716137</v>
      </c>
      <c r="F13834" s="8"/>
    </row>
    <row r="13835">
      <c r="A13835" s="10">
        <v>44887.375</v>
      </c>
      <c r="B13835" s="11">
        <v>316.53</v>
      </c>
      <c r="C13835" s="11">
        <v>362.61687</v>
      </c>
      <c r="D13835" s="11">
        <v>0.127095217605292</v>
      </c>
      <c r="E13835" s="8">
        <f t="shared" si="1"/>
        <v>0.1093438443</v>
      </c>
      <c r="F13835" s="8"/>
    </row>
    <row r="13836">
      <c r="A13836" s="10">
        <v>44887.416666666664</v>
      </c>
      <c r="B13836" s="11">
        <v>319.6</v>
      </c>
      <c r="C13836" s="11">
        <v>362.58923</v>
      </c>
      <c r="D13836" s="11">
        <v>0.118561795120059</v>
      </c>
      <c r="E13836" s="8">
        <f t="shared" si="1"/>
        <v>0.1129421106</v>
      </c>
      <c r="F13836" s="8"/>
    </row>
    <row r="13837">
      <c r="A13837" s="10">
        <v>44887.458333333336</v>
      </c>
      <c r="B13837" s="11">
        <v>330.19</v>
      </c>
      <c r="C13837" s="11">
        <v>366.05482</v>
      </c>
      <c r="D13837" s="11">
        <v>0.0979766363956087</v>
      </c>
      <c r="E13837" s="8">
        <f t="shared" si="1"/>
        <v>0.1169588058</v>
      </c>
      <c r="F13837" s="8"/>
    </row>
    <row r="13838">
      <c r="A13838" s="10">
        <v>44887.5</v>
      </c>
      <c r="B13838" s="11">
        <v>335.89</v>
      </c>
      <c r="C13838" s="11">
        <v>370.85662</v>
      </c>
      <c r="D13838" s="11">
        <v>0.0942860882461799</v>
      </c>
      <c r="E13838" s="8">
        <f t="shared" si="1"/>
        <v>0.1198988371</v>
      </c>
      <c r="F13838" s="8"/>
    </row>
    <row r="13839">
      <c r="A13839" s="10">
        <v>44887.541666666664</v>
      </c>
      <c r="B13839" s="11">
        <v>340.16</v>
      </c>
      <c r="C13839" s="11">
        <v>374.36921</v>
      </c>
      <c r="D13839" s="11">
        <v>0.0913782679937807</v>
      </c>
      <c r="E13839" s="8">
        <f t="shared" si="1"/>
        <v>0.1216452311</v>
      </c>
      <c r="F13839" s="8"/>
    </row>
    <row r="13840">
      <c r="A13840" s="10">
        <v>44887.583333333336</v>
      </c>
      <c r="B13840" s="11">
        <v>337.7</v>
      </c>
      <c r="C13840" s="11">
        <v>374.88872</v>
      </c>
      <c r="D13840" s="11">
        <v>0.0991993570785485</v>
      </c>
      <c r="E13840" s="8">
        <f t="shared" si="1"/>
        <v>0.1223385122</v>
      </c>
      <c r="F13840" s="8"/>
    </row>
    <row r="13841">
      <c r="A13841" s="10">
        <v>44887.625</v>
      </c>
      <c r="B13841" s="11">
        <v>320.66</v>
      </c>
      <c r="C13841" s="11">
        <v>374.30365</v>
      </c>
      <c r="D13841" s="11">
        <v>0.143315861333438</v>
      </c>
      <c r="E13841" s="8">
        <f t="shared" si="1"/>
        <v>0.1263526581</v>
      </c>
      <c r="F13841" s="8"/>
    </row>
    <row r="13842">
      <c r="A13842" s="10">
        <v>44887.666666666664</v>
      </c>
      <c r="B13842" s="11">
        <v>322.47</v>
      </c>
      <c r="C13842" s="11">
        <v>372.66757</v>
      </c>
      <c r="D13842" s="11">
        <v>0.134697982977161</v>
      </c>
      <c r="E13842" s="8">
        <f t="shared" si="1"/>
        <v>0.1307622924</v>
      </c>
      <c r="F13842" s="8"/>
    </row>
    <row r="13843">
      <c r="A13843" s="10">
        <v>44887.708333333336</v>
      </c>
      <c r="B13843" s="11">
        <v>321.6</v>
      </c>
      <c r="C13843" s="11">
        <v>370.50208</v>
      </c>
      <c r="D13843" s="11">
        <v>0.13198867871403</v>
      </c>
      <c r="E13843" s="8">
        <f t="shared" si="1"/>
        <v>0.1357215883</v>
      </c>
      <c r="F13843" s="8"/>
    </row>
    <row r="13844">
      <c r="A13844" s="10">
        <v>44887.75</v>
      </c>
      <c r="B13844" s="11">
        <v>311.56</v>
      </c>
      <c r="C13844" s="11">
        <v>367.15491</v>
      </c>
      <c r="D13844" s="11">
        <v>0.151420853938736</v>
      </c>
      <c r="E13844" s="8">
        <f t="shared" si="1"/>
        <v>0.1395084929</v>
      </c>
      <c r="F13844" s="8"/>
    </row>
    <row r="13845">
      <c r="A13845" s="10">
        <v>44887.791666666664</v>
      </c>
      <c r="B13845" s="11">
        <v>302.09</v>
      </c>
      <c r="C13845" s="11">
        <v>362.62434</v>
      </c>
      <c r="D13845" s="11">
        <v>0.166934023237381</v>
      </c>
      <c r="E13845" s="8">
        <f t="shared" si="1"/>
        <v>0.1414633536</v>
      </c>
      <c r="F13845" s="8"/>
    </row>
    <row r="13846">
      <c r="A13846" s="10">
        <v>44887.833333333336</v>
      </c>
      <c r="B13846" s="11">
        <v>295.75</v>
      </c>
      <c r="C13846" s="11">
        <v>356.92783</v>
      </c>
      <c r="D13846" s="11">
        <v>0.171401120501026</v>
      </c>
      <c r="E13846" s="8">
        <f t="shared" si="1"/>
        <v>0.1413523602</v>
      </c>
      <c r="F13846" s="8"/>
    </row>
    <row r="13847">
      <c r="A13847" s="10">
        <v>44887.875</v>
      </c>
      <c r="B13847" s="11">
        <v>291.69</v>
      </c>
      <c r="C13847" s="11">
        <v>351.77698</v>
      </c>
      <c r="D13847" s="11">
        <v>0.170809869366665</v>
      </c>
      <c r="E13847" s="8">
        <f t="shared" si="1"/>
        <v>0.138994334</v>
      </c>
      <c r="F13847" s="8"/>
    </row>
    <row r="13848">
      <c r="A13848" s="10">
        <v>44887.916666666664</v>
      </c>
      <c r="B13848" s="11">
        <v>296.36</v>
      </c>
      <c r="C13848" s="11">
        <v>348.73006</v>
      </c>
      <c r="D13848" s="11">
        <v>0.150173632866636</v>
      </c>
      <c r="E13848" s="8">
        <f t="shared" si="1"/>
        <v>0.1346731377</v>
      </c>
      <c r="F13848" s="8"/>
    </row>
    <row r="13849">
      <c r="A13849" s="10">
        <v>44887.958333333336</v>
      </c>
      <c r="B13849" s="11">
        <v>318.13</v>
      </c>
      <c r="C13849" s="11">
        <v>348.20634</v>
      </c>
      <c r="D13849" s="11">
        <v>0.0863750499201135</v>
      </c>
      <c r="E13849" s="8">
        <f t="shared" si="1"/>
        <v>0.1267108097</v>
      </c>
      <c r="F13849" s="8"/>
    </row>
    <row r="13850">
      <c r="A13850" s="10">
        <v>44888.0</v>
      </c>
      <c r="B13850" s="11">
        <v>342.84</v>
      </c>
      <c r="C13850" s="11">
        <v>354.86247</v>
      </c>
      <c r="D13850" s="11">
        <v>0.0338792377790753</v>
      </c>
      <c r="E13850" s="8">
        <f t="shared" si="1"/>
        <v>0.1280563182</v>
      </c>
      <c r="F13850" s="8"/>
    </row>
    <row r="13851">
      <c r="A13851" s="10">
        <v>44888.041666666664</v>
      </c>
      <c r="B13851" s="11">
        <v>327.63</v>
      </c>
      <c r="C13851" s="11">
        <v>361.62909</v>
      </c>
      <c r="D13851" s="11">
        <v>0.0940164686419447</v>
      </c>
      <c r="E13851" s="8">
        <f t="shared" si="1"/>
        <v>0.1299472492</v>
      </c>
      <c r="F13851" s="8"/>
    </row>
    <row r="13852">
      <c r="A13852" s="10">
        <v>44888.083333333336</v>
      </c>
      <c r="B13852" s="11">
        <v>306.59</v>
      </c>
      <c r="C13852" s="11">
        <v>365.38592</v>
      </c>
      <c r="D13852" s="11">
        <v>0.160914574923959</v>
      </c>
      <c r="E13852" s="8">
        <f t="shared" si="1"/>
        <v>0.1325554603</v>
      </c>
      <c r="F13852" s="8"/>
    </row>
    <row r="13853">
      <c r="A13853" s="10">
        <v>44888.125</v>
      </c>
      <c r="B13853" s="11">
        <v>296.81</v>
      </c>
      <c r="C13853" s="11">
        <v>365.35283</v>
      </c>
      <c r="D13853" s="11">
        <v>0.18760722340648</v>
      </c>
      <c r="E13853" s="8">
        <f t="shared" si="1"/>
        <v>0.1351060987</v>
      </c>
      <c r="F13853" s="8"/>
    </row>
    <row r="13854">
      <c r="A13854" s="10">
        <v>44888.166666666664</v>
      </c>
      <c r="B13854" s="11">
        <v>292.26</v>
      </c>
      <c r="C13854" s="11">
        <v>363.06458</v>
      </c>
      <c r="D13854" s="11">
        <v>0.19501924423473</v>
      </c>
      <c r="E13854" s="8">
        <f t="shared" si="1"/>
        <v>0.1368844837</v>
      </c>
      <c r="F13854" s="8"/>
    </row>
    <row r="13855">
      <c r="A13855" s="10">
        <v>44888.208333333336</v>
      </c>
      <c r="B13855" s="11">
        <v>287.74</v>
      </c>
      <c r="C13855" s="11">
        <v>360.22922</v>
      </c>
      <c r="D13855" s="11">
        <v>0.201230816311902</v>
      </c>
      <c r="E13855" s="8">
        <f t="shared" si="1"/>
        <v>0.1382865788</v>
      </c>
      <c r="F13855" s="8"/>
    </row>
    <row r="13856">
      <c r="A13856" s="10">
        <v>44888.25</v>
      </c>
      <c r="B13856" s="11">
        <v>290.62</v>
      </c>
      <c r="C13856" s="11">
        <v>356.8796</v>
      </c>
      <c r="D13856" s="11">
        <v>0.185663736453414</v>
      </c>
      <c r="E13856" s="8">
        <f t="shared" si="1"/>
        <v>0.1382907024</v>
      </c>
      <c r="F13856" s="8"/>
    </row>
    <row r="13857">
      <c r="A13857" s="10">
        <v>44888.291666666664</v>
      </c>
      <c r="B13857" s="11">
        <v>285.21</v>
      </c>
      <c r="C13857" s="11">
        <v>352.19551</v>
      </c>
      <c r="D13857" s="11">
        <v>0.190194105540982</v>
      </c>
      <c r="E13857" s="8">
        <f t="shared" si="1"/>
        <v>0.1387604993</v>
      </c>
      <c r="F13857" s="8"/>
    </row>
    <row r="13858">
      <c r="A13858" s="10">
        <v>44888.333333333336</v>
      </c>
      <c r="B13858" s="11">
        <v>291.15</v>
      </c>
      <c r="C13858" s="11">
        <v>347.72041</v>
      </c>
      <c r="D13858" s="11">
        <v>0.162689357233876</v>
      </c>
      <c r="E13858" s="8">
        <f t="shared" si="1"/>
        <v>0.1394512167</v>
      </c>
      <c r="F13858" s="8"/>
    </row>
    <row r="13859">
      <c r="A13859" s="10">
        <v>44888.375</v>
      </c>
      <c r="B13859" s="11">
        <v>305.88</v>
      </c>
      <c r="C13859" s="11">
        <v>345.63473</v>
      </c>
      <c r="D13859" s="11">
        <v>0.115019488926937</v>
      </c>
      <c r="E13859" s="8">
        <f t="shared" si="1"/>
        <v>0.1389480613</v>
      </c>
      <c r="F13859" s="8"/>
    </row>
    <row r="13860">
      <c r="A13860" s="10">
        <v>44888.416666666664</v>
      </c>
      <c r="B13860" s="11">
        <v>319.01</v>
      </c>
      <c r="C13860" s="11">
        <v>346.60421</v>
      </c>
      <c r="D13860" s="11">
        <v>0.0796130260506646</v>
      </c>
      <c r="E13860" s="8">
        <f t="shared" si="1"/>
        <v>0.1373251959</v>
      </c>
      <c r="F13860" s="8"/>
    </row>
    <row r="13861">
      <c r="A13861" s="10">
        <v>44888.458333333336</v>
      </c>
      <c r="B13861" s="11">
        <v>331.12</v>
      </c>
      <c r="C13861" s="11">
        <v>350.44339</v>
      </c>
      <c r="D13861" s="11">
        <v>0.0551398329984195</v>
      </c>
      <c r="E13861" s="8">
        <f t="shared" si="1"/>
        <v>0.1355403291</v>
      </c>
      <c r="F13861" s="8"/>
    </row>
    <row r="13862">
      <c r="A13862" s="10">
        <v>44888.5</v>
      </c>
      <c r="B13862" s="11">
        <v>333.13</v>
      </c>
      <c r="C13862" s="11">
        <v>354.24847</v>
      </c>
      <c r="D13862" s="11">
        <v>0.0596148516887031</v>
      </c>
      <c r="E13862" s="8">
        <f t="shared" si="1"/>
        <v>0.1340956943</v>
      </c>
      <c r="F13862" s="8"/>
    </row>
    <row r="13863">
      <c r="A13863" s="10">
        <v>44888.541666666664</v>
      </c>
      <c r="B13863" s="11">
        <v>336.34</v>
      </c>
      <c r="C13863" s="11">
        <v>355.99099</v>
      </c>
      <c r="D13863" s="11">
        <v>0.0552008071889685</v>
      </c>
      <c r="E13863" s="8">
        <f t="shared" si="1"/>
        <v>0.1325883001</v>
      </c>
      <c r="F13863" s="8"/>
    </row>
    <row r="13864">
      <c r="A13864" s="10">
        <v>44888.583333333336</v>
      </c>
      <c r="B13864" s="11">
        <v>336.53</v>
      </c>
      <c r="C13864" s="11">
        <v>354.76938</v>
      </c>
      <c r="D13864" s="11">
        <v>0.0514119341415542</v>
      </c>
      <c r="E13864" s="8">
        <f t="shared" si="1"/>
        <v>0.1305971574</v>
      </c>
      <c r="F13864" s="8"/>
    </row>
    <row r="13865">
      <c r="A13865" s="10">
        <v>44888.625</v>
      </c>
      <c r="B13865" s="11">
        <v>330.38</v>
      </c>
      <c r="C13865" s="11">
        <v>352.59532</v>
      </c>
      <c r="D13865" s="11">
        <v>0.0630051470904378</v>
      </c>
      <c r="E13865" s="8">
        <f t="shared" si="1"/>
        <v>0.1272508777</v>
      </c>
      <c r="F13865" s="8"/>
    </row>
    <row r="13866">
      <c r="A13866" s="10">
        <v>44888.666666666664</v>
      </c>
      <c r="B13866" s="11">
        <v>327.02</v>
      </c>
      <c r="C13866" s="11">
        <v>349.80136</v>
      </c>
      <c r="D13866" s="11">
        <v>0.0651265621151387</v>
      </c>
      <c r="E13866" s="8">
        <f t="shared" si="1"/>
        <v>0.1243520685</v>
      </c>
      <c r="F13866" s="8"/>
    </row>
    <row r="13867">
      <c r="A13867" s="10">
        <v>44888.708333333336</v>
      </c>
      <c r="B13867" s="11">
        <v>310.6</v>
      </c>
      <c r="C13867" s="11">
        <v>346.71189</v>
      </c>
      <c r="D13867" s="11">
        <v>0.104155326198937</v>
      </c>
      <c r="E13867" s="8">
        <f t="shared" si="1"/>
        <v>0.1231923454</v>
      </c>
      <c r="F13867" s="8"/>
    </row>
    <row r="13868">
      <c r="A13868" s="10">
        <v>44888.75</v>
      </c>
      <c r="B13868" s="11">
        <v>289.38</v>
      </c>
      <c r="C13868" s="11">
        <v>341.99032</v>
      </c>
      <c r="D13868" s="11">
        <v>0.153835699209264</v>
      </c>
      <c r="E13868" s="8">
        <f t="shared" si="1"/>
        <v>0.123292964</v>
      </c>
      <c r="F13868" s="8"/>
    </row>
    <row r="13869">
      <c r="A13869" s="10">
        <v>44888.791666666664</v>
      </c>
      <c r="B13869" s="11">
        <v>276.31</v>
      </c>
      <c r="C13869" s="11">
        <v>336.24717</v>
      </c>
      <c r="D13869" s="11">
        <v>0.178253306934895</v>
      </c>
      <c r="E13869" s="8">
        <f t="shared" si="1"/>
        <v>0.1237646008</v>
      </c>
      <c r="F13869" s="8"/>
    </row>
    <row r="13870">
      <c r="A13870" s="10">
        <v>44888.833333333336</v>
      </c>
      <c r="B13870" s="11">
        <v>272.15</v>
      </c>
      <c r="C13870" s="11">
        <v>330.62149</v>
      </c>
      <c r="D13870" s="11">
        <v>0.176853265043358</v>
      </c>
      <c r="E13870" s="8">
        <f t="shared" si="1"/>
        <v>0.1239917735</v>
      </c>
      <c r="F13870" s="8"/>
    </row>
    <row r="13871">
      <c r="A13871" s="10">
        <v>44888.875</v>
      </c>
      <c r="B13871" s="11">
        <v>269.42</v>
      </c>
      <c r="C13871" s="11">
        <v>326.83585</v>
      </c>
      <c r="D13871" s="11">
        <v>0.175671824250613</v>
      </c>
      <c r="E13871" s="8">
        <f t="shared" si="1"/>
        <v>0.124194355</v>
      </c>
      <c r="F13871" s="8"/>
    </row>
    <row r="13872">
      <c r="A13872" s="10">
        <v>44888.916666666664</v>
      </c>
      <c r="B13872" s="11">
        <v>266.38</v>
      </c>
      <c r="C13872" s="11">
        <v>325.86906</v>
      </c>
      <c r="D13872" s="11">
        <v>0.182555103574423</v>
      </c>
      <c r="E13872" s="8">
        <f t="shared" si="1"/>
        <v>0.1255435829</v>
      </c>
      <c r="F13872" s="8"/>
    </row>
    <row r="13873">
      <c r="A13873" s="10">
        <v>44888.958333333336</v>
      </c>
      <c r="B13873" s="11">
        <v>280.34</v>
      </c>
      <c r="C13873" s="11">
        <v>327.7243</v>
      </c>
      <c r="D13873" s="11">
        <v>0.144585860737211</v>
      </c>
      <c r="E13873" s="8">
        <f t="shared" si="1"/>
        <v>0.1279690334</v>
      </c>
      <c r="F13873" s="8"/>
    </row>
    <row r="13874">
      <c r="A13874" s="10">
        <v>44889.0</v>
      </c>
      <c r="B13874" s="11">
        <v>302.9</v>
      </c>
      <c r="C13874" s="11">
        <v>328.05951</v>
      </c>
      <c r="D13874" s="11">
        <v>0.0766919087332661</v>
      </c>
      <c r="E13874" s="8">
        <f t="shared" si="1"/>
        <v>0.1297528947</v>
      </c>
      <c r="F13874" s="8"/>
    </row>
    <row r="13875">
      <c r="A13875" s="10">
        <v>44889.041666666664</v>
      </c>
      <c r="B13875" s="11">
        <v>292.58</v>
      </c>
      <c r="C13875" s="11">
        <v>333.57308</v>
      </c>
      <c r="D13875" s="11">
        <v>0.122890851983619</v>
      </c>
      <c r="E13875" s="8">
        <f t="shared" si="1"/>
        <v>0.130955994</v>
      </c>
      <c r="F13875" s="8"/>
    </row>
    <row r="13876">
      <c r="A13876" s="10">
        <v>44889.083333333336</v>
      </c>
      <c r="B13876" s="11">
        <v>276.75</v>
      </c>
      <c r="C13876" s="11">
        <v>334.75661</v>
      </c>
      <c r="D13876" s="11">
        <v>0.173279954053782</v>
      </c>
      <c r="E13876" s="8">
        <f t="shared" si="1"/>
        <v>0.1314712181</v>
      </c>
      <c r="F13876" s="8"/>
    </row>
    <row r="13877">
      <c r="A13877" s="10">
        <v>44889.125</v>
      </c>
      <c r="B13877" s="11">
        <v>263.2</v>
      </c>
      <c r="C13877" s="11">
        <v>330.8801</v>
      </c>
      <c r="D13877" s="11">
        <v>0.204545694951131</v>
      </c>
      <c r="E13877" s="8">
        <f t="shared" si="1"/>
        <v>0.1321769877</v>
      </c>
      <c r="F13877" s="8"/>
    </row>
    <row r="13878">
      <c r="A13878" s="10">
        <v>44889.166666666664</v>
      </c>
      <c r="B13878" s="11">
        <v>261.91</v>
      </c>
      <c r="C13878" s="11">
        <v>323.73206</v>
      </c>
      <c r="D13878" s="11">
        <v>0.190966751949127</v>
      </c>
      <c r="E13878" s="8">
        <f t="shared" si="1"/>
        <v>0.1320081339</v>
      </c>
      <c r="F13878" s="8"/>
    </row>
    <row r="13879">
      <c r="A13879" s="10">
        <v>44889.208333333336</v>
      </c>
      <c r="B13879" s="11">
        <v>261.36</v>
      </c>
      <c r="C13879" s="11">
        <v>315.90433</v>
      </c>
      <c r="D13879" s="11">
        <v>0.172660912878275</v>
      </c>
      <c r="E13879" s="8">
        <f t="shared" si="1"/>
        <v>0.1308177212</v>
      </c>
      <c r="F13879" s="8"/>
    </row>
    <row r="13880">
      <c r="A13880" s="10">
        <v>44889.25</v>
      </c>
      <c r="B13880" s="11">
        <v>265.53</v>
      </c>
      <c r="C13880" s="11">
        <v>309.48891</v>
      </c>
      <c r="D13880" s="11">
        <v>0.142037108857955</v>
      </c>
      <c r="E13880" s="8">
        <f t="shared" si="1"/>
        <v>0.1289999451</v>
      </c>
      <c r="F13880" s="8"/>
    </row>
    <row r="13881">
      <c r="A13881" s="10">
        <v>44889.291666666664</v>
      </c>
      <c r="B13881" s="11">
        <v>271.65</v>
      </c>
      <c r="C13881" s="11">
        <v>304.10847</v>
      </c>
      <c r="D13881" s="11">
        <v>0.106733199506084</v>
      </c>
      <c r="E13881" s="8">
        <f t="shared" si="1"/>
        <v>0.1255224073</v>
      </c>
      <c r="F13881" s="8"/>
    </row>
    <row r="13882">
      <c r="A13882" s="10">
        <v>44889.333333333336</v>
      </c>
      <c r="B13882" s="11">
        <v>285.58</v>
      </c>
      <c r="C13882" s="11">
        <v>300.48388</v>
      </c>
      <c r="D13882" s="11">
        <v>0.0495995991532058</v>
      </c>
      <c r="E13882" s="8">
        <f t="shared" si="1"/>
        <v>0.1208103341</v>
      </c>
      <c r="F13882" s="8"/>
    </row>
    <row r="13883">
      <c r="A13883" s="10">
        <v>44889.375</v>
      </c>
      <c r="B13883" s="11">
        <v>290.46</v>
      </c>
      <c r="C13883" s="11">
        <v>299.42452</v>
      </c>
      <c r="D13883" s="11">
        <v>0.0299391646348802</v>
      </c>
      <c r="E13883" s="8">
        <f t="shared" si="1"/>
        <v>0.1172653206</v>
      </c>
      <c r="F13883" s="8"/>
    </row>
    <row r="13884">
      <c r="A13884" s="10">
        <v>44889.416666666664</v>
      </c>
      <c r="B13884" s="11">
        <v>301.16</v>
      </c>
      <c r="C13884" s="11">
        <v>300.97511</v>
      </c>
      <c r="D13884" s="11">
        <v>6.14303289066171E-4</v>
      </c>
      <c r="E13884" s="8">
        <f t="shared" si="1"/>
        <v>0.1139737071</v>
      </c>
      <c r="F13884" s="8"/>
    </row>
    <row r="13885">
      <c r="A13885" s="10">
        <v>44889.458333333336</v>
      </c>
      <c r="B13885" s="11">
        <v>316.42</v>
      </c>
      <c r="C13885" s="11">
        <v>304.92594</v>
      </c>
      <c r="D13885" s="11">
        <v>0.0376945956122984</v>
      </c>
      <c r="E13885" s="8">
        <f t="shared" si="1"/>
        <v>0.1132468222</v>
      </c>
      <c r="F13885" s="8"/>
    </row>
    <row r="13886">
      <c r="A13886" s="10">
        <v>44889.5</v>
      </c>
      <c r="B13886" s="11">
        <v>330.39</v>
      </c>
      <c r="C13886" s="11">
        <v>309.15759</v>
      </c>
      <c r="D13886" s="11">
        <v>0.0686782750505978</v>
      </c>
      <c r="E13886" s="8">
        <f t="shared" si="1"/>
        <v>0.1136244649</v>
      </c>
      <c r="F13886" s="8"/>
    </row>
    <row r="13887">
      <c r="A13887" s="10">
        <v>44889.541666666664</v>
      </c>
      <c r="B13887" s="11">
        <v>343.11</v>
      </c>
      <c r="C13887" s="11">
        <v>312.05955</v>
      </c>
      <c r="D13887" s="11">
        <v>0.099501681650185</v>
      </c>
      <c r="E13887" s="8">
        <f t="shared" si="1"/>
        <v>0.1154703346</v>
      </c>
      <c r="F13887" s="8"/>
    </row>
    <row r="13888">
      <c r="A13888" s="10">
        <v>44889.583333333336</v>
      </c>
      <c r="B13888" s="11">
        <v>355.95</v>
      </c>
      <c r="C13888" s="11">
        <v>311.85649</v>
      </c>
      <c r="D13888" s="11">
        <v>0.14139038761066</v>
      </c>
      <c r="E13888" s="8">
        <f t="shared" si="1"/>
        <v>0.1192194369</v>
      </c>
      <c r="F13888" s="8"/>
    </row>
    <row r="13889">
      <c r="A13889" s="10">
        <v>44889.625</v>
      </c>
      <c r="B13889" s="11">
        <v>345.42</v>
      </c>
      <c r="C13889" s="11">
        <v>310.01566</v>
      </c>
      <c r="D13889" s="11">
        <v>0.114201779355275</v>
      </c>
      <c r="E13889" s="8">
        <f t="shared" si="1"/>
        <v>0.1213526299</v>
      </c>
      <c r="F13889" s="8"/>
    </row>
    <row r="13890">
      <c r="A13890" s="10">
        <v>44889.666666666664</v>
      </c>
      <c r="B13890" s="11">
        <v>339.32</v>
      </c>
      <c r="C13890" s="11">
        <v>306.70901</v>
      </c>
      <c r="D13890" s="11">
        <v>0.106325503773104</v>
      </c>
      <c r="E13890" s="8">
        <f t="shared" si="1"/>
        <v>0.1230692525</v>
      </c>
      <c r="F13890" s="8"/>
    </row>
    <row r="13891">
      <c r="A13891" s="10">
        <v>44889.708333333336</v>
      </c>
      <c r="B13891" s="11">
        <v>325.48</v>
      </c>
      <c r="C13891" s="11">
        <v>303.72581</v>
      </c>
      <c r="D13891" s="11">
        <v>0.0716244365271426</v>
      </c>
      <c r="E13891" s="8">
        <f t="shared" si="1"/>
        <v>0.1217137987</v>
      </c>
      <c r="F13891" s="8"/>
    </row>
    <row r="13892">
      <c r="A13892" s="10">
        <v>44889.75</v>
      </c>
      <c r="B13892" s="11">
        <v>309.22</v>
      </c>
      <c r="C13892" s="11">
        <v>300.67561</v>
      </c>
      <c r="D13892" s="11">
        <v>0.0284173032857571</v>
      </c>
      <c r="E13892" s="8">
        <f t="shared" si="1"/>
        <v>0.1164880322</v>
      </c>
      <c r="F13892" s="8"/>
    </row>
    <row r="13893">
      <c r="A13893" s="10">
        <v>44889.791666666664</v>
      </c>
      <c r="B13893" s="11">
        <v>288.97</v>
      </c>
      <c r="C13893" s="11">
        <v>297.69662</v>
      </c>
      <c r="D13893" s="11">
        <v>0.0293138027566452</v>
      </c>
      <c r="E13893" s="8">
        <f t="shared" si="1"/>
        <v>0.1102822196</v>
      </c>
      <c r="F13893" s="8"/>
    </row>
    <row r="13894">
      <c r="A13894" s="10">
        <v>44889.833333333336</v>
      </c>
      <c r="B13894" s="11">
        <v>270.77</v>
      </c>
      <c r="C13894" s="11">
        <v>295.07221</v>
      </c>
      <c r="D13894" s="11">
        <v>0.0823602127763912</v>
      </c>
      <c r="E13894" s="8">
        <f t="shared" si="1"/>
        <v>0.106345009</v>
      </c>
      <c r="F13894" s="8"/>
    </row>
    <row r="13895">
      <c r="A13895" s="10">
        <v>44889.875</v>
      </c>
      <c r="B13895" s="11">
        <v>253.57</v>
      </c>
      <c r="C13895" s="11">
        <v>293.99696</v>
      </c>
      <c r="D13895" s="11">
        <v>0.13750808851901</v>
      </c>
      <c r="E13895" s="8">
        <f t="shared" si="1"/>
        <v>0.1047548534</v>
      </c>
      <c r="F13895" s="8"/>
    </row>
    <row r="13896">
      <c r="A13896" s="10">
        <v>44889.916666666664</v>
      </c>
      <c r="B13896" s="11">
        <v>246.1</v>
      </c>
      <c r="C13896" s="11">
        <v>295.00083</v>
      </c>
      <c r="D13896" s="11">
        <v>0.165765059033901</v>
      </c>
      <c r="E13896" s="8">
        <f t="shared" si="1"/>
        <v>0.1040552682</v>
      </c>
      <c r="F13896" s="8"/>
    </row>
    <row r="13897">
      <c r="A13897" s="10">
        <v>44889.958333333336</v>
      </c>
      <c r="B13897" s="11">
        <v>240.28</v>
      </c>
      <c r="C13897" s="11">
        <v>298.36582</v>
      </c>
      <c r="D13897" s="11">
        <v>0.194679873183865</v>
      </c>
      <c r="E13897" s="8">
        <f t="shared" si="1"/>
        <v>0.1061425187</v>
      </c>
      <c r="F13897" s="8"/>
    </row>
    <row r="13898">
      <c r="A13898" s="10">
        <v>44890.0</v>
      </c>
      <c r="B13898" s="11">
        <v>267.07</v>
      </c>
      <c r="C13898" s="11">
        <v>305.62356</v>
      </c>
      <c r="D13898" s="11">
        <v>0.126147211949235</v>
      </c>
      <c r="E13898" s="8">
        <f t="shared" si="1"/>
        <v>0.1082031563</v>
      </c>
      <c r="F13898" s="8"/>
    </row>
    <row r="13899">
      <c r="A13899" s="10">
        <v>44890.041666666664</v>
      </c>
      <c r="B13899" s="11">
        <v>260.48</v>
      </c>
      <c r="C13899" s="11">
        <v>308.03421</v>
      </c>
      <c r="D13899" s="11">
        <v>0.154379638547289</v>
      </c>
      <c r="E13899" s="8">
        <f t="shared" si="1"/>
        <v>0.1095151891</v>
      </c>
      <c r="F13899" s="8"/>
    </row>
    <row r="13900">
      <c r="A13900" s="10">
        <v>44890.083333333336</v>
      </c>
      <c r="B13900" s="11">
        <v>244.83</v>
      </c>
      <c r="C13900" s="11">
        <v>306.04037</v>
      </c>
      <c r="D13900" s="11">
        <v>0.200007502278212</v>
      </c>
      <c r="E13900" s="8">
        <f t="shared" si="1"/>
        <v>0.110628837</v>
      </c>
      <c r="F13900" s="8"/>
    </row>
    <row r="13901">
      <c r="A13901" s="10">
        <v>44890.125</v>
      </c>
      <c r="B13901" s="11">
        <v>241.93</v>
      </c>
      <c r="C13901" s="11">
        <v>298.82733</v>
      </c>
      <c r="D13901" s="11">
        <v>0.190402029158444</v>
      </c>
      <c r="E13901" s="8">
        <f t="shared" si="1"/>
        <v>0.1100395176</v>
      </c>
      <c r="F13901" s="8"/>
    </row>
    <row r="13902">
      <c r="A13902" s="10">
        <v>44890.166666666664</v>
      </c>
      <c r="B13902" s="11">
        <v>230.36</v>
      </c>
      <c r="C13902" s="11">
        <v>287.59807</v>
      </c>
      <c r="D13902" s="11">
        <v>0.199021050454198</v>
      </c>
      <c r="E13902" s="8">
        <f t="shared" si="1"/>
        <v>0.1103751133</v>
      </c>
      <c r="F13902" s="8"/>
    </row>
    <row r="13903">
      <c r="A13903" s="10">
        <v>44890.208333333336</v>
      </c>
      <c r="B13903" s="11">
        <v>212.32</v>
      </c>
      <c r="C13903" s="11">
        <v>273.21344</v>
      </c>
      <c r="D13903" s="11">
        <v>0.222878640230875</v>
      </c>
      <c r="E13903" s="8">
        <f t="shared" si="1"/>
        <v>0.1124675186</v>
      </c>
      <c r="F13903" s="8"/>
    </row>
    <row r="13904">
      <c r="A13904" s="10">
        <v>44890.25</v>
      </c>
      <c r="B13904" s="11">
        <v>199.47</v>
      </c>
      <c r="C13904" s="11">
        <v>256.86387</v>
      </c>
      <c r="D13904" s="11">
        <v>0.22344080543519</v>
      </c>
      <c r="E13904" s="8">
        <f t="shared" si="1"/>
        <v>0.1158593393</v>
      </c>
      <c r="F13904" s="8"/>
    </row>
    <row r="13905">
      <c r="A13905" s="10">
        <v>44890.291666666664</v>
      </c>
      <c r="B13905" s="11">
        <v>185.26</v>
      </c>
      <c r="C13905" s="11">
        <v>240.66532</v>
      </c>
      <c r="D13905" s="11">
        <v>0.230217299276854</v>
      </c>
      <c r="E13905" s="8">
        <f t="shared" si="1"/>
        <v>0.1210045101</v>
      </c>
      <c r="F13905" s="8"/>
    </row>
    <row r="13906">
      <c r="A13906" s="10">
        <v>44890.333333333336</v>
      </c>
      <c r="B13906" s="11">
        <v>165.63</v>
      </c>
      <c r="C13906" s="11">
        <v>226.65255</v>
      </c>
      <c r="D13906" s="11">
        <v>0.269233900081865</v>
      </c>
      <c r="E13906" s="8">
        <f t="shared" si="1"/>
        <v>0.1301559394</v>
      </c>
      <c r="F13906" s="8"/>
    </row>
    <row r="13907">
      <c r="A13907" s="10">
        <v>44890.375</v>
      </c>
      <c r="B13907" s="11">
        <v>164.01</v>
      </c>
      <c r="C13907" s="11">
        <v>216.89797</v>
      </c>
      <c r="D13907" s="11">
        <v>0.243838012868446</v>
      </c>
      <c r="E13907" s="8">
        <f t="shared" si="1"/>
        <v>0.1390683914</v>
      </c>
      <c r="F13907" s="8"/>
    </row>
    <row r="13908">
      <c r="A13908" s="10">
        <v>44890.416666666664</v>
      </c>
      <c r="B13908" s="11">
        <v>163.56</v>
      </c>
      <c r="C13908" s="11">
        <v>212.42659</v>
      </c>
      <c r="D13908" s="11">
        <v>0.230039892840157</v>
      </c>
      <c r="E13908" s="8">
        <f t="shared" si="1"/>
        <v>0.1486277909</v>
      </c>
      <c r="F13908" s="8"/>
    </row>
    <row r="13909">
      <c r="A13909" s="10">
        <v>44890.458333333336</v>
      </c>
      <c r="B13909" s="11">
        <v>169.12</v>
      </c>
      <c r="C13909" s="11">
        <v>213.22176</v>
      </c>
      <c r="D13909" s="11">
        <v>0.206835174796418</v>
      </c>
      <c r="E13909" s="8">
        <f t="shared" si="1"/>
        <v>0.1556753151</v>
      </c>
      <c r="F13909" s="8"/>
    </row>
    <row r="13910">
      <c r="A13910" s="10">
        <v>44890.5</v>
      </c>
      <c r="B13910" s="11">
        <v>171.46</v>
      </c>
      <c r="C13910" s="11">
        <v>216.62002</v>
      </c>
      <c r="D13910" s="11">
        <v>0.208475744762649</v>
      </c>
      <c r="E13910" s="8">
        <f t="shared" si="1"/>
        <v>0.1615002096</v>
      </c>
      <c r="F13910" s="8"/>
    </row>
    <row r="13911">
      <c r="A13911" s="10">
        <v>44890.541666666664</v>
      </c>
      <c r="B13911" s="11">
        <v>180.42</v>
      </c>
      <c r="C13911" s="11">
        <v>220.67643</v>
      </c>
      <c r="D13911" s="11">
        <v>0.182422880413644</v>
      </c>
      <c r="E13911" s="8">
        <f t="shared" si="1"/>
        <v>0.1649552596</v>
      </c>
      <c r="F13911" s="8"/>
    </row>
    <row r="13912">
      <c r="A13912" s="10">
        <v>44890.583333333336</v>
      </c>
      <c r="B13912" s="11">
        <v>195.65</v>
      </c>
      <c r="C13912" s="11">
        <v>225.08999</v>
      </c>
      <c r="D13912" s="11">
        <v>0.13079208897739</v>
      </c>
      <c r="E13912" s="8">
        <f t="shared" si="1"/>
        <v>0.1645136638</v>
      </c>
      <c r="F13912" s="8"/>
    </row>
    <row r="13913">
      <c r="A13913" s="10">
        <v>44890.625</v>
      </c>
      <c r="B13913" s="11">
        <v>206.14</v>
      </c>
      <c r="C13913" s="11">
        <v>231.76462</v>
      </c>
      <c r="D13913" s="11">
        <v>0.110563122188365</v>
      </c>
      <c r="E13913" s="8">
        <f t="shared" si="1"/>
        <v>0.1643620531</v>
      </c>
      <c r="F13913" s="8"/>
    </row>
    <row r="13914">
      <c r="A13914" s="10">
        <v>44890.666666666664</v>
      </c>
      <c r="B13914" s="11">
        <v>236.12</v>
      </c>
      <c r="C13914" s="11">
        <v>238.30613</v>
      </c>
      <c r="D13914" s="11">
        <v>0.0091736205023345</v>
      </c>
      <c r="E13914" s="8">
        <f t="shared" si="1"/>
        <v>0.160314058</v>
      </c>
      <c r="F13914" s="8"/>
    </row>
    <row r="13915">
      <c r="A13915" s="10">
        <v>44890.708333333336</v>
      </c>
      <c r="B13915" s="11">
        <v>235.54</v>
      </c>
      <c r="C13915" s="11">
        <v>243.57</v>
      </c>
      <c r="D13915" s="11">
        <v>0.0329679352958081</v>
      </c>
      <c r="E13915" s="8">
        <f t="shared" si="1"/>
        <v>0.1587033704</v>
      </c>
      <c r="F13915" s="8"/>
    </row>
    <row r="13916">
      <c r="A13916" s="10">
        <v>44890.75</v>
      </c>
      <c r="B13916" s="11">
        <v>218.55</v>
      </c>
      <c r="C13916" s="11">
        <v>247.12758</v>
      </c>
      <c r="D13916" s="11">
        <v>0.115638974816165</v>
      </c>
      <c r="E13916" s="8">
        <f t="shared" si="1"/>
        <v>0.1623376067</v>
      </c>
      <c r="F13916" s="8"/>
    </row>
    <row r="13917">
      <c r="A13917" s="10">
        <v>44890.791666666664</v>
      </c>
      <c r="B13917" s="11">
        <v>219.67</v>
      </c>
      <c r="C13917" s="11">
        <v>249.99118</v>
      </c>
      <c r="D13917" s="11">
        <v>0.121288999075887</v>
      </c>
      <c r="E13917" s="8">
        <f t="shared" si="1"/>
        <v>0.1661699066</v>
      </c>
      <c r="F13917" s="8"/>
    </row>
    <row r="13918">
      <c r="A13918" s="10">
        <v>44890.833333333336</v>
      </c>
      <c r="B13918" s="11">
        <v>216.1</v>
      </c>
      <c r="C13918" s="11">
        <v>253.97626</v>
      </c>
      <c r="D13918" s="11">
        <v>0.149133072516305</v>
      </c>
      <c r="E13918" s="8">
        <f t="shared" si="1"/>
        <v>0.1689521091</v>
      </c>
      <c r="F13918" s="8"/>
    </row>
    <row r="13919">
      <c r="A13919" s="10">
        <v>44890.875</v>
      </c>
      <c r="B13919" s="11">
        <v>223.03</v>
      </c>
      <c r="C13919" s="11">
        <v>260.29939</v>
      </c>
      <c r="D13919" s="11">
        <v>0.143178937146183</v>
      </c>
      <c r="E13919" s="8">
        <f t="shared" si="1"/>
        <v>0.1691883944</v>
      </c>
      <c r="F13919" s="8"/>
    </row>
    <row r="13920">
      <c r="A13920" s="10">
        <v>44890.916666666664</v>
      </c>
      <c r="B13920" s="11">
        <v>233.39</v>
      </c>
      <c r="C13920" s="11">
        <v>268.67651</v>
      </c>
      <c r="D13920" s="11">
        <v>0.131334555447366</v>
      </c>
      <c r="E13920" s="8">
        <f t="shared" si="1"/>
        <v>0.1677537901</v>
      </c>
      <c r="F13920" s="8"/>
    </row>
    <row r="13921">
      <c r="A13921" s="10">
        <v>44890.958333333336</v>
      </c>
      <c r="B13921" s="11">
        <v>262.72</v>
      </c>
      <c r="C13921" s="11">
        <v>278.16792</v>
      </c>
      <c r="D13921" s="11">
        <v>0.0555345131099227</v>
      </c>
      <c r="E13921" s="8">
        <f t="shared" si="1"/>
        <v>0.1619560668</v>
      </c>
      <c r="F13921" s="8"/>
    </row>
    <row r="13922">
      <c r="A13922" s="10">
        <v>44888.0</v>
      </c>
      <c r="B13922" s="11">
        <v>342.84</v>
      </c>
      <c r="C13922" s="11">
        <v>344.70439</v>
      </c>
      <c r="D13922" s="11">
        <v>0.00540866334774562</v>
      </c>
      <c r="E13922" s="8">
        <f t="shared" si="1"/>
        <v>0.1569252939</v>
      </c>
      <c r="F13922" s="8"/>
    </row>
    <row r="13923">
      <c r="A13923" s="10">
        <v>44888.041666666664</v>
      </c>
      <c r="B13923" s="11">
        <v>327.63</v>
      </c>
      <c r="C13923" s="11">
        <v>352.45253</v>
      </c>
      <c r="D13923" s="11">
        <v>0.0704280091279243</v>
      </c>
      <c r="E13923" s="8">
        <f t="shared" si="1"/>
        <v>0.1534273093</v>
      </c>
      <c r="F13923" s="8"/>
    </row>
    <row r="13924">
      <c r="A13924" s="10">
        <v>44888.083333333336</v>
      </c>
      <c r="B13924" s="11">
        <v>306.59</v>
      </c>
      <c r="C13924" s="11">
        <v>357.74822</v>
      </c>
      <c r="D13924" s="11">
        <v>0.143000627648126</v>
      </c>
      <c r="E13924" s="8">
        <f t="shared" si="1"/>
        <v>0.1510520229</v>
      </c>
      <c r="F13924" s="8"/>
    </row>
    <row r="13925">
      <c r="A13925" s="10">
        <v>44888.125</v>
      </c>
      <c r="B13925" s="11">
        <v>296.81</v>
      </c>
      <c r="C13925" s="11">
        <v>359.25786</v>
      </c>
      <c r="D13925" s="11">
        <v>0.173824617226189</v>
      </c>
      <c r="E13925" s="8">
        <f t="shared" si="1"/>
        <v>0.1503612974</v>
      </c>
      <c r="F13925" s="8"/>
    </row>
    <row r="13926">
      <c r="A13926" s="10">
        <v>44888.166666666664</v>
      </c>
      <c r="B13926" s="11">
        <v>292.26</v>
      </c>
      <c r="C13926" s="11">
        <v>357.75695</v>
      </c>
      <c r="D13926" s="11">
        <v>0.18307666699417</v>
      </c>
      <c r="E13926" s="8">
        <f t="shared" si="1"/>
        <v>0.1496969481</v>
      </c>
      <c r="F13926" s="8"/>
    </row>
    <row r="13927">
      <c r="A13927" s="10">
        <v>44888.208333333336</v>
      </c>
      <c r="B13927" s="11">
        <v>287.74</v>
      </c>
      <c r="C13927" s="11">
        <v>355.21879</v>
      </c>
      <c r="D13927" s="11">
        <v>0.189964021891972</v>
      </c>
      <c r="E13927" s="8">
        <f t="shared" si="1"/>
        <v>0.1483255057</v>
      </c>
      <c r="F13927" s="8"/>
    </row>
    <row r="13928">
      <c r="A13928" s="10">
        <v>44888.25</v>
      </c>
      <c r="B13928" s="11">
        <v>290.62</v>
      </c>
      <c r="C13928" s="11">
        <v>352.38619</v>
      </c>
      <c r="D13928" s="11">
        <v>0.175279825807021</v>
      </c>
      <c r="E13928" s="8">
        <f t="shared" si="1"/>
        <v>0.1463187982</v>
      </c>
      <c r="F13928" s="8"/>
    </row>
    <row r="13929">
      <c r="A13929" s="10">
        <v>44888.291666666664</v>
      </c>
      <c r="B13929" s="11">
        <v>285.21</v>
      </c>
      <c r="C13929" s="11">
        <v>348.88143</v>
      </c>
      <c r="D13929" s="11">
        <v>0.182501630998244</v>
      </c>
      <c r="E13929" s="8">
        <f t="shared" si="1"/>
        <v>0.1443306453</v>
      </c>
      <c r="F13929" s="8"/>
    </row>
    <row r="13930">
      <c r="A13930" s="10">
        <v>44888.333333333336</v>
      </c>
      <c r="B13930" s="11">
        <v>291.15</v>
      </c>
      <c r="C13930" s="11">
        <v>345.93742</v>
      </c>
      <c r="D13930" s="11">
        <v>0.158373789109024</v>
      </c>
      <c r="E13930" s="8">
        <f t="shared" si="1"/>
        <v>0.139711474</v>
      </c>
      <c r="F13930" s="8"/>
    </row>
    <row r="13931">
      <c r="A13931" s="10">
        <v>44888.375</v>
      </c>
      <c r="B13931" s="11">
        <v>305.88</v>
      </c>
      <c r="C13931" s="11">
        <v>345.00247</v>
      </c>
      <c r="D13931" s="11">
        <v>0.113397651906666</v>
      </c>
      <c r="E13931" s="8">
        <f t="shared" si="1"/>
        <v>0.134276459</v>
      </c>
      <c r="F13931" s="8"/>
    </row>
    <row r="13932">
      <c r="A13932" s="10">
        <v>44888.416666666664</v>
      </c>
      <c r="B13932" s="11">
        <v>319.01</v>
      </c>
      <c r="C13932" s="11">
        <v>346.60429</v>
      </c>
      <c r="D13932" s="11">
        <v>0.0796132384858825</v>
      </c>
      <c r="E13932" s="8">
        <f t="shared" si="1"/>
        <v>0.1280086817</v>
      </c>
      <c r="F13932" s="8"/>
    </row>
    <row r="13933">
      <c r="A13933" s="10">
        <v>44888.458333333336</v>
      </c>
      <c r="B13933" s="11">
        <v>331.12</v>
      </c>
      <c r="C13933" s="11">
        <v>350.75948</v>
      </c>
      <c r="D13933" s="11">
        <v>0.0559913020740023</v>
      </c>
      <c r="E13933" s="8">
        <f t="shared" si="1"/>
        <v>0.1217235204</v>
      </c>
      <c r="F13933" s="8"/>
    </row>
    <row r="13934">
      <c r="A13934" s="10">
        <v>44888.5</v>
      </c>
      <c r="B13934" s="11">
        <v>333.13</v>
      </c>
      <c r="C13934" s="11">
        <v>354.90986</v>
      </c>
      <c r="D13934" s="11">
        <v>0.0613673004181962</v>
      </c>
      <c r="E13934" s="8">
        <f t="shared" si="1"/>
        <v>0.1155940019</v>
      </c>
      <c r="F13934" s="8"/>
    </row>
    <row r="13935">
      <c r="A13935" s="10">
        <v>44888.541666666664</v>
      </c>
      <c r="B13935" s="11">
        <v>336.34</v>
      </c>
      <c r="C13935" s="11">
        <v>357.43765</v>
      </c>
      <c r="D13935" s="11">
        <v>0.0590246998322645</v>
      </c>
      <c r="E13935" s="8">
        <f t="shared" si="1"/>
        <v>0.110452411</v>
      </c>
      <c r="F13935" s="8"/>
    </row>
    <row r="13936">
      <c r="A13936" s="10">
        <v>44888.583333333336</v>
      </c>
      <c r="B13936" s="11">
        <v>336.53</v>
      </c>
      <c r="C13936" s="11">
        <v>357.326</v>
      </c>
      <c r="D13936" s="11">
        <v>0.0581989555755809</v>
      </c>
      <c r="E13936" s="8">
        <f t="shared" si="1"/>
        <v>0.1074276971</v>
      </c>
      <c r="F13936" s="8"/>
    </row>
    <row r="13937">
      <c r="A13937" s="10">
        <v>44888.625</v>
      </c>
      <c r="B13937" s="11">
        <v>330.38</v>
      </c>
      <c r="C13937" s="11">
        <v>355.41968</v>
      </c>
      <c r="D13937" s="11">
        <v>0.0704510228583854</v>
      </c>
      <c r="E13937" s="8">
        <f t="shared" si="1"/>
        <v>0.1057563596</v>
      </c>
      <c r="F13937" s="8"/>
    </row>
    <row r="13938">
      <c r="A13938" s="10">
        <v>44888.666666666664</v>
      </c>
      <c r="B13938" s="11">
        <v>327.02</v>
      </c>
      <c r="C13938" s="11">
        <v>351.06753</v>
      </c>
      <c r="D13938" s="11">
        <v>0.0684983028763725</v>
      </c>
      <c r="E13938" s="8">
        <f t="shared" si="1"/>
        <v>0.1082282214</v>
      </c>
      <c r="F13938" s="8"/>
    </row>
    <row r="13939">
      <c r="A13939" s="10">
        <v>44888.708333333336</v>
      </c>
      <c r="B13939" s="11">
        <v>310.6</v>
      </c>
      <c r="C13939" s="11">
        <v>344.31259</v>
      </c>
      <c r="D13939" s="11">
        <v>0.0979127426040389</v>
      </c>
      <c r="E13939" s="8">
        <f t="shared" si="1"/>
        <v>0.110934255</v>
      </c>
      <c r="F13939" s="8"/>
    </row>
    <row r="13940">
      <c r="A13940" s="10">
        <v>44888.75</v>
      </c>
      <c r="B13940" s="11">
        <v>289.38</v>
      </c>
      <c r="C13940" s="11">
        <v>334.40401</v>
      </c>
      <c r="D13940" s="11">
        <v>0.134639563682265</v>
      </c>
      <c r="E13940" s="8">
        <f t="shared" si="1"/>
        <v>0.1117259462</v>
      </c>
      <c r="F13940" s="8"/>
    </row>
    <row r="13941">
      <c r="A13941" s="10">
        <v>44888.791666666664</v>
      </c>
      <c r="B13941" s="11">
        <v>276.31</v>
      </c>
      <c r="C13941" s="11">
        <v>323.03182</v>
      </c>
      <c r="D13941" s="11">
        <v>0.144635348926306</v>
      </c>
      <c r="E13941" s="8">
        <f t="shared" si="1"/>
        <v>0.1126987108</v>
      </c>
      <c r="F13941" s="8"/>
    </row>
    <row r="13942">
      <c r="A13942" s="10">
        <v>44888.833333333336</v>
      </c>
      <c r="B13942" s="11">
        <v>272.15</v>
      </c>
      <c r="C13942" s="11">
        <v>312.35524</v>
      </c>
      <c r="D13942" s="11">
        <v>0.128716393552418</v>
      </c>
      <c r="E13942" s="8">
        <f t="shared" si="1"/>
        <v>0.1118480159</v>
      </c>
      <c r="F13942" s="8"/>
    </row>
    <row r="13943">
      <c r="A13943" s="10">
        <v>44888.875</v>
      </c>
      <c r="B13943" s="11">
        <v>269.42</v>
      </c>
      <c r="C13943" s="11">
        <v>304.50022</v>
      </c>
      <c r="D13943" s="11">
        <v>0.115205893775708</v>
      </c>
      <c r="E13943" s="8">
        <f t="shared" si="1"/>
        <v>0.1106824724</v>
      </c>
      <c r="F13943" s="8"/>
    </row>
    <row r="13944">
      <c r="A13944" s="10">
        <v>44888.916666666664</v>
      </c>
      <c r="B13944" s="11">
        <v>266.38</v>
      </c>
      <c r="C13944" s="11">
        <v>300.83473</v>
      </c>
      <c r="D13944" s="11">
        <v>0.114530426723004</v>
      </c>
      <c r="E13944" s="8">
        <f t="shared" si="1"/>
        <v>0.1099823004</v>
      </c>
      <c r="F13944" s="8"/>
    </row>
    <row r="13945">
      <c r="A13945" s="10">
        <v>44888.958333333336</v>
      </c>
      <c r="B13945" s="11">
        <v>280.34</v>
      </c>
      <c r="C13945" s="11">
        <v>301.70505</v>
      </c>
      <c r="D13945" s="11">
        <v>0.0708143599187353</v>
      </c>
      <c r="E13945" s="8">
        <f t="shared" si="1"/>
        <v>0.1106189606</v>
      </c>
      <c r="F13945" s="8"/>
    </row>
    <row r="13946">
      <c r="A13946" s="10">
        <v>44889.0</v>
      </c>
      <c r="B13946" s="11">
        <v>302.9</v>
      </c>
      <c r="C13946" s="11">
        <v>312.77541</v>
      </c>
      <c r="D13946" s="11">
        <v>0.0315734859079876</v>
      </c>
      <c r="E13946" s="8">
        <f t="shared" si="1"/>
        <v>0.1117091616</v>
      </c>
      <c r="F13946" s="8"/>
    </row>
    <row r="13947">
      <c r="A13947" s="10">
        <v>44889.041666666664</v>
      </c>
      <c r="B13947" s="11">
        <v>292.58</v>
      </c>
      <c r="C13947" s="11">
        <v>318.6697</v>
      </c>
      <c r="D13947" s="11">
        <v>0.0818706642018365</v>
      </c>
      <c r="E13947" s="8">
        <f t="shared" si="1"/>
        <v>0.1121859389</v>
      </c>
      <c r="F13947" s="8"/>
    </row>
    <row r="13948">
      <c r="A13948" s="10">
        <v>44889.083333333336</v>
      </c>
      <c r="B13948" s="11">
        <v>276.75</v>
      </c>
      <c r="C13948" s="11">
        <v>320.28083</v>
      </c>
      <c r="D13948" s="11">
        <v>0.135914565976365</v>
      </c>
      <c r="E13948" s="8">
        <f t="shared" si="1"/>
        <v>0.1118906863</v>
      </c>
      <c r="F13948" s="8"/>
    </row>
    <row r="13949">
      <c r="A13949" s="10">
        <v>44889.125</v>
      </c>
      <c r="B13949" s="11">
        <v>263.2</v>
      </c>
      <c r="C13949" s="11">
        <v>317.46697</v>
      </c>
      <c r="D13949" s="11">
        <v>0.170937373421871</v>
      </c>
      <c r="E13949" s="8">
        <f t="shared" si="1"/>
        <v>0.1117703845</v>
      </c>
      <c r="F13949" s="8"/>
    </row>
    <row r="13950">
      <c r="A13950" s="10">
        <v>44889.166666666664</v>
      </c>
      <c r="B13950" s="11">
        <v>261.91</v>
      </c>
      <c r="C13950" s="11">
        <v>311.9404</v>
      </c>
      <c r="D13950" s="11">
        <v>0.160384483702655</v>
      </c>
      <c r="E13950" s="8">
        <f t="shared" si="1"/>
        <v>0.1108248768</v>
      </c>
      <c r="F13950" s="8"/>
    </row>
    <row r="13951">
      <c r="A13951" s="10">
        <v>44889.208333333336</v>
      </c>
      <c r="B13951" s="11">
        <v>261.36</v>
      </c>
      <c r="C13951" s="11">
        <v>306.4002</v>
      </c>
      <c r="D13951" s="11">
        <v>0.146997945823795</v>
      </c>
      <c r="E13951" s="8">
        <f t="shared" si="1"/>
        <v>0.1090346237</v>
      </c>
      <c r="F13951" s="8"/>
    </row>
    <row r="13952">
      <c r="A13952" s="10">
        <v>44889.25</v>
      </c>
      <c r="B13952" s="11">
        <v>265.53</v>
      </c>
      <c r="C13952" s="11">
        <v>303.23048</v>
      </c>
      <c r="D13952" s="11">
        <v>0.12432945395199</v>
      </c>
      <c r="E13952" s="8">
        <f t="shared" si="1"/>
        <v>0.1069116915</v>
      </c>
      <c r="F13952" s="8"/>
    </row>
    <row r="13953">
      <c r="A13953" s="10">
        <v>44889.291666666664</v>
      </c>
      <c r="B13953" s="11">
        <v>271.65</v>
      </c>
      <c r="C13953" s="11">
        <v>301.6687</v>
      </c>
      <c r="D13953" s="11">
        <v>0.0995088320399167</v>
      </c>
      <c r="E13953" s="8">
        <f t="shared" si="1"/>
        <v>0.1034536582</v>
      </c>
      <c r="F13953" s="8"/>
    </row>
    <row r="13954">
      <c r="A13954" s="10">
        <v>44889.333333333336</v>
      </c>
      <c r="B13954" s="11">
        <v>285.58</v>
      </c>
      <c r="C13954" s="11">
        <v>301.37428</v>
      </c>
      <c r="D13954" s="11">
        <v>0.0524075246235346</v>
      </c>
      <c r="E13954" s="8">
        <f t="shared" si="1"/>
        <v>0.0990383972</v>
      </c>
      <c r="F13954" s="8"/>
    </row>
    <row r="13955">
      <c r="A13955" s="10">
        <v>44889.375</v>
      </c>
      <c r="B13955" s="11">
        <v>290.46</v>
      </c>
      <c r="C13955" s="11">
        <v>302.6705</v>
      </c>
      <c r="D13955" s="11">
        <v>0.0403425507276065</v>
      </c>
      <c r="E13955" s="8">
        <f t="shared" si="1"/>
        <v>0.09599443465</v>
      </c>
      <c r="F13955" s="8"/>
    </row>
    <row r="13956">
      <c r="A13956" s="10">
        <v>44889.416666666664</v>
      </c>
      <c r="B13956" s="11">
        <v>301.16</v>
      </c>
      <c r="C13956" s="11">
        <v>306.17465</v>
      </c>
      <c r="D13956" s="11">
        <v>0.0163783971011315</v>
      </c>
      <c r="E13956" s="8">
        <f t="shared" si="1"/>
        <v>0.0933596496</v>
      </c>
      <c r="F13956" s="8"/>
    </row>
    <row r="13957">
      <c r="A13957" s="10">
        <v>44889.458333333336</v>
      </c>
      <c r="B13957" s="11">
        <v>316.42</v>
      </c>
      <c r="C13957" s="11">
        <v>311.05251</v>
      </c>
      <c r="D13957" s="11">
        <v>0.0172558967616111</v>
      </c>
      <c r="E13957" s="8">
        <f t="shared" si="1"/>
        <v>0.09174567437</v>
      </c>
      <c r="F13957" s="8"/>
    </row>
    <row r="13958">
      <c r="A13958" s="10">
        <v>44889.5</v>
      </c>
      <c r="B13958" s="11">
        <v>330.39</v>
      </c>
      <c r="C13958" s="11">
        <v>314.80959</v>
      </c>
      <c r="D13958" s="11">
        <v>0.0494915355024603</v>
      </c>
      <c r="E13958" s="8">
        <f t="shared" si="1"/>
        <v>0.09125085084</v>
      </c>
      <c r="F13958" s="8"/>
    </row>
    <row r="13959">
      <c r="A13959" s="10">
        <v>44889.541666666664</v>
      </c>
      <c r="B13959" s="11">
        <v>343.11</v>
      </c>
      <c r="C13959" s="11">
        <v>316.03034</v>
      </c>
      <c r="D13959" s="11">
        <v>0.0856868995552768</v>
      </c>
      <c r="E13959" s="8">
        <f t="shared" si="1"/>
        <v>0.09236177582</v>
      </c>
      <c r="F13959" s="8"/>
    </row>
    <row r="13960">
      <c r="A13960" s="10">
        <v>44889.583333333336</v>
      </c>
      <c r="B13960" s="11">
        <v>355.95</v>
      </c>
      <c r="C13960" s="11">
        <v>313.85051</v>
      </c>
      <c r="D13960" s="11">
        <v>0.134138670031155</v>
      </c>
      <c r="E13960" s="8">
        <f t="shared" si="1"/>
        <v>0.09552593059</v>
      </c>
      <c r="F13960" s="8"/>
    </row>
    <row r="13961">
      <c r="A13961" s="10">
        <v>44889.625</v>
      </c>
      <c r="B13961" s="11">
        <v>345.42</v>
      </c>
      <c r="C13961" s="11">
        <v>310.09948</v>
      </c>
      <c r="D13961" s="11">
        <v>0.113900610217082</v>
      </c>
      <c r="E13961" s="8">
        <f t="shared" si="1"/>
        <v>0.09733633007</v>
      </c>
      <c r="F13961" s="8"/>
    </row>
    <row r="13962">
      <c r="A13962" s="10">
        <v>44889.666666666664</v>
      </c>
      <c r="B13962" s="11">
        <v>339.32</v>
      </c>
      <c r="C13962" s="11">
        <v>305.07623</v>
      </c>
      <c r="D13962" s="11">
        <v>0.112246601447775</v>
      </c>
      <c r="E13962" s="8">
        <f t="shared" si="1"/>
        <v>0.09915917584</v>
      </c>
      <c r="F13962" s="8"/>
    </row>
    <row r="13963">
      <c r="A13963" s="10">
        <v>44889.708333333336</v>
      </c>
      <c r="B13963" s="11">
        <v>325.48</v>
      </c>
      <c r="C13963" s="11">
        <v>301.49177</v>
      </c>
      <c r="D13963" s="11">
        <v>0.0795651237843077</v>
      </c>
      <c r="E13963" s="8">
        <f t="shared" si="1"/>
        <v>0.09839469172</v>
      </c>
      <c r="F13963" s="8"/>
    </row>
    <row r="13964">
      <c r="A13964" s="10">
        <v>44889.75</v>
      </c>
      <c r="B13964" s="11">
        <v>309.22</v>
      </c>
      <c r="C13964" s="11">
        <v>298.84149</v>
      </c>
      <c r="D13964" s="11">
        <v>0.0347291468798392</v>
      </c>
      <c r="E13964" s="8">
        <f t="shared" si="1"/>
        <v>0.09423175769</v>
      </c>
      <c r="F13964" s="8"/>
    </row>
    <row r="13965">
      <c r="A13965" s="10">
        <v>44889.791666666664</v>
      </c>
      <c r="B13965" s="11">
        <v>288.97</v>
      </c>
      <c r="C13965" s="11">
        <v>296.52679</v>
      </c>
      <c r="D13965" s="11">
        <v>0.0254843415665747</v>
      </c>
      <c r="E13965" s="8">
        <f t="shared" si="1"/>
        <v>0.08926713238</v>
      </c>
      <c r="F13965" s="8"/>
    </row>
    <row r="13966">
      <c r="A13966" s="10">
        <v>44889.833333333336</v>
      </c>
      <c r="B13966" s="11">
        <v>270.77</v>
      </c>
      <c r="C13966" s="11">
        <v>294.4559</v>
      </c>
      <c r="D13966" s="11">
        <v>0.0804395496914818</v>
      </c>
      <c r="E13966" s="8">
        <f t="shared" si="1"/>
        <v>0.08725559722</v>
      </c>
      <c r="F13966" s="8"/>
    </row>
    <row r="13967">
      <c r="A13967" s="10">
        <v>44889.875</v>
      </c>
      <c r="B13967" s="11">
        <v>253.57</v>
      </c>
      <c r="C13967" s="11">
        <v>293.85951</v>
      </c>
      <c r="D13967" s="11">
        <v>0.13710466610388</v>
      </c>
      <c r="E13967" s="8">
        <f t="shared" si="1"/>
        <v>0.08816804607</v>
      </c>
      <c r="F13967" s="8"/>
    </row>
    <row r="13968">
      <c r="A13968" s="10">
        <v>44889.916666666664</v>
      </c>
      <c r="B13968" s="11">
        <v>246.1</v>
      </c>
      <c r="C13968" s="11">
        <v>295.52319</v>
      </c>
      <c r="D13968" s="11">
        <v>0.167239633546186</v>
      </c>
      <c r="E13968" s="8">
        <f t="shared" si="1"/>
        <v>0.09036426302</v>
      </c>
      <c r="F13968" s="8"/>
    </row>
    <row r="13969">
      <c r="A13969" s="10">
        <v>44889.958333333336</v>
      </c>
      <c r="B13969" s="11">
        <v>240.28</v>
      </c>
      <c r="C13969" s="11">
        <v>299.6283</v>
      </c>
      <c r="D13969" s="11">
        <v>0.19807307921181</v>
      </c>
      <c r="E13969" s="8">
        <f t="shared" si="1"/>
        <v>0.09566670966</v>
      </c>
      <c r="F13969" s="8"/>
    </row>
    <row r="13970">
      <c r="A13970" s="10">
        <v>44890.0</v>
      </c>
      <c r="B13970" s="11">
        <v>267.07</v>
      </c>
      <c r="C13970" s="11">
        <v>294.9413</v>
      </c>
      <c r="D13970" s="11">
        <v>0.0944977865087053</v>
      </c>
      <c r="E13970" s="8">
        <f t="shared" si="1"/>
        <v>0.09828855552</v>
      </c>
      <c r="F13970" s="8"/>
    </row>
    <row r="13971">
      <c r="A13971" s="10">
        <v>44890.041666666664</v>
      </c>
      <c r="B13971" s="11">
        <v>260.48</v>
      </c>
      <c r="C13971" s="11">
        <v>298.42053</v>
      </c>
      <c r="D13971" s="11">
        <v>0.127137801142568</v>
      </c>
      <c r="E13971" s="8">
        <f t="shared" si="1"/>
        <v>0.1001746862</v>
      </c>
      <c r="F13971" s="8"/>
    </row>
    <row r="13972">
      <c r="A13972" s="10">
        <v>44890.083333333336</v>
      </c>
      <c r="B13972" s="11">
        <v>244.83</v>
      </c>
      <c r="C13972" s="11">
        <v>298.1999</v>
      </c>
      <c r="D13972" s="11">
        <v>0.178973567730908</v>
      </c>
      <c r="E13972" s="8">
        <f t="shared" si="1"/>
        <v>0.1019688113</v>
      </c>
      <c r="F13972" s="8"/>
    </row>
    <row r="13973">
      <c r="A13973" s="10">
        <v>44890.125</v>
      </c>
      <c r="B13973" s="11">
        <v>241.93</v>
      </c>
      <c r="C13973" s="11">
        <v>293.15522</v>
      </c>
      <c r="D13973" s="11">
        <v>0.174737533242628</v>
      </c>
      <c r="E13973" s="8">
        <f t="shared" si="1"/>
        <v>0.1021271513</v>
      </c>
      <c r="F13973" s="8"/>
    </row>
    <row r="13974">
      <c r="A13974" s="10">
        <v>44890.166666666664</v>
      </c>
      <c r="B13974" s="11">
        <v>230.36</v>
      </c>
      <c r="C13974" s="11">
        <v>283.80597</v>
      </c>
      <c r="D13974" s="11">
        <v>0.188318695339636</v>
      </c>
      <c r="E13974" s="8">
        <f t="shared" si="1"/>
        <v>0.1032910768</v>
      </c>
      <c r="F13974" s="8"/>
    </row>
    <row r="13975">
      <c r="A13975" s="10">
        <v>44890.208333333336</v>
      </c>
      <c r="B13975" s="11">
        <v>212.32</v>
      </c>
      <c r="C13975" s="11">
        <v>270.32605</v>
      </c>
      <c r="D13975" s="11">
        <v>0.214578099298976</v>
      </c>
      <c r="E13975" s="8">
        <f t="shared" si="1"/>
        <v>0.1061069165</v>
      </c>
      <c r="F13975" s="8"/>
    </row>
    <row r="13976">
      <c r="A13976" s="10">
        <v>44890.25</v>
      </c>
      <c r="B13976" s="11">
        <v>199.47</v>
      </c>
      <c r="C13976" s="11">
        <v>254.27606</v>
      </c>
      <c r="D13976" s="11">
        <v>0.215537632602927</v>
      </c>
      <c r="E13976" s="8">
        <f t="shared" si="1"/>
        <v>0.1099072573</v>
      </c>
      <c r="F13976" s="8"/>
    </row>
    <row r="13977">
      <c r="A13977" s="10">
        <v>44890.291666666664</v>
      </c>
      <c r="B13977" s="11">
        <v>185.26</v>
      </c>
      <c r="C13977" s="11">
        <v>238.02221</v>
      </c>
      <c r="D13977" s="11">
        <v>0.221669271955755</v>
      </c>
      <c r="E13977" s="8">
        <f t="shared" si="1"/>
        <v>0.1149972756</v>
      </c>
      <c r="F13977" s="8"/>
    </row>
    <row r="13978">
      <c r="A13978" s="10">
        <v>44890.333333333336</v>
      </c>
      <c r="B13978" s="11">
        <v>165.63</v>
      </c>
      <c r="C13978" s="11">
        <v>223.99453</v>
      </c>
      <c r="D13978" s="11">
        <v>0.260562300338316</v>
      </c>
      <c r="E13978" s="8">
        <f t="shared" si="1"/>
        <v>0.1236703913</v>
      </c>
      <c r="F13978" s="8"/>
    </row>
    <row r="13979">
      <c r="A13979" s="10">
        <v>44890.375</v>
      </c>
      <c r="B13979" s="11">
        <v>164.01</v>
      </c>
      <c r="C13979" s="11">
        <v>214.65817</v>
      </c>
      <c r="D13979" s="11">
        <v>0.235948019122682</v>
      </c>
      <c r="E13979" s="8">
        <f t="shared" si="1"/>
        <v>0.1318206191</v>
      </c>
      <c r="F13979" s="8"/>
    </row>
    <row r="13980">
      <c r="A13980" s="10">
        <v>44890.416666666664</v>
      </c>
      <c r="B13980" s="11">
        <v>163.56</v>
      </c>
      <c r="C13980" s="11">
        <v>210.84103</v>
      </c>
      <c r="D13980" s="11">
        <v>0.224249663360115</v>
      </c>
      <c r="E13980" s="8">
        <f t="shared" si="1"/>
        <v>0.1404819219</v>
      </c>
      <c r="F13980" s="8"/>
    </row>
    <row r="13981">
      <c r="A13981" s="10">
        <v>44890.458333333336</v>
      </c>
      <c r="B13981" s="11">
        <v>169.12</v>
      </c>
      <c r="C13981" s="11">
        <v>212.8178</v>
      </c>
      <c r="D13981" s="11">
        <v>0.205329629382504</v>
      </c>
      <c r="E13981" s="8">
        <f t="shared" si="1"/>
        <v>0.1483183274</v>
      </c>
      <c r="F13981" s="8"/>
    </row>
    <row r="13982">
      <c r="A13982" s="10">
        <v>44890.5</v>
      </c>
      <c r="B13982" s="11">
        <v>171.46</v>
      </c>
      <c r="C13982" s="11">
        <v>218.4244</v>
      </c>
      <c r="D13982" s="11">
        <v>0.215014439778705</v>
      </c>
      <c r="E13982" s="8">
        <f t="shared" si="1"/>
        <v>0.1552151151</v>
      </c>
      <c r="F13982" s="8"/>
    </row>
    <row r="13983">
      <c r="A13983" s="10">
        <v>44890.541666666664</v>
      </c>
      <c r="B13983" s="11">
        <v>180.42</v>
      </c>
      <c r="C13983" s="11">
        <v>225.65959</v>
      </c>
      <c r="D13983" s="11">
        <v>0.200477143470835</v>
      </c>
      <c r="E13983" s="8">
        <f t="shared" si="1"/>
        <v>0.1599980419</v>
      </c>
      <c r="F13983" s="8"/>
    </row>
    <row r="13984">
      <c r="A13984" s="10">
        <v>44890.583333333336</v>
      </c>
      <c r="B13984" s="11">
        <v>195.65</v>
      </c>
      <c r="C13984" s="11">
        <v>233.18082</v>
      </c>
      <c r="D13984" s="11">
        <v>0.160951573975938</v>
      </c>
      <c r="E13984" s="8">
        <f t="shared" si="1"/>
        <v>0.1611152462</v>
      </c>
      <c r="F13984" s="8"/>
    </row>
    <row r="13985">
      <c r="A13985" s="10">
        <v>44890.625</v>
      </c>
      <c r="B13985" s="11">
        <v>206.14</v>
      </c>
      <c r="C13985" s="11">
        <v>241.93799</v>
      </c>
      <c r="D13985" s="11">
        <v>0.147963492628834</v>
      </c>
      <c r="E13985" s="8">
        <f t="shared" si="1"/>
        <v>0.162534533</v>
      </c>
      <c r="F13985" s="8"/>
    </row>
    <row r="13986">
      <c r="A13986" s="10">
        <v>44890.666666666664</v>
      </c>
      <c r="B13986" s="11">
        <v>236.12</v>
      </c>
      <c r="C13986" s="11">
        <v>248.96716</v>
      </c>
      <c r="D13986" s="11">
        <v>0.0516018257187012</v>
      </c>
      <c r="E13986" s="8">
        <f t="shared" si="1"/>
        <v>0.1600076673</v>
      </c>
      <c r="F13986" s="8"/>
    </row>
    <row r="13987">
      <c r="A13987" s="10">
        <v>44890.708333333336</v>
      </c>
      <c r="B13987" s="11">
        <v>235.54</v>
      </c>
      <c r="C13987" s="11">
        <v>253.66831</v>
      </c>
      <c r="D13987" s="11">
        <v>0.0714646224433789</v>
      </c>
      <c r="E13987" s="8">
        <f t="shared" si="1"/>
        <v>0.1596701465</v>
      </c>
      <c r="F13987" s="8"/>
    </row>
    <row r="13988">
      <c r="A13988" s="10">
        <v>44890.75</v>
      </c>
      <c r="B13988" s="11">
        <v>218.55</v>
      </c>
      <c r="C13988" s="11">
        <v>256.59714</v>
      </c>
      <c r="D13988" s="11">
        <v>0.148275775793915</v>
      </c>
      <c r="E13988" s="8">
        <f t="shared" si="1"/>
        <v>0.164401256</v>
      </c>
      <c r="F13988" s="8"/>
    </row>
    <row r="13989">
      <c r="A13989" s="10">
        <v>44890.791666666664</v>
      </c>
      <c r="B13989" s="11">
        <v>219.67</v>
      </c>
      <c r="C13989" s="11">
        <v>259.28917</v>
      </c>
      <c r="D13989" s="11">
        <v>0.15279917013117</v>
      </c>
      <c r="E13989" s="8">
        <f t="shared" si="1"/>
        <v>0.1697060405</v>
      </c>
      <c r="F13989" s="8"/>
    </row>
    <row r="13990">
      <c r="A13990" s="10">
        <v>44890.833333333336</v>
      </c>
      <c r="B13990" s="11">
        <v>216.1</v>
      </c>
      <c r="C13990" s="11">
        <v>263.0698</v>
      </c>
      <c r="D13990" s="11">
        <v>0.178545009727456</v>
      </c>
      <c r="E13990" s="8">
        <f t="shared" si="1"/>
        <v>0.173793768</v>
      </c>
      <c r="F13990" s="8"/>
    </row>
    <row r="13991">
      <c r="A13991" s="10">
        <v>44890.875</v>
      </c>
      <c r="B13991" s="11">
        <v>223.03</v>
      </c>
      <c r="C13991" s="11">
        <v>268.62998</v>
      </c>
      <c r="D13991" s="11">
        <v>0.169750152235428</v>
      </c>
      <c r="E13991" s="8">
        <f t="shared" si="1"/>
        <v>0.1751539966</v>
      </c>
      <c r="F13991" s="8"/>
    </row>
    <row r="13992">
      <c r="A13992" s="10">
        <v>44890.916666666664</v>
      </c>
      <c r="B13992" s="11">
        <v>233.39</v>
      </c>
      <c r="C13992" s="11">
        <v>275.48336</v>
      </c>
      <c r="D13992" s="11">
        <v>0.152798194417259</v>
      </c>
      <c r="E13992" s="8">
        <f t="shared" si="1"/>
        <v>0.17455227</v>
      </c>
      <c r="F13992" s="8"/>
    </row>
    <row r="13993">
      <c r="A13993" s="10">
        <v>44890.958333333336</v>
      </c>
      <c r="B13993" s="11">
        <v>262.72</v>
      </c>
      <c r="C13993" s="11">
        <v>283.05995</v>
      </c>
      <c r="D13993" s="11">
        <v>0.0718573927537258</v>
      </c>
      <c r="E13993" s="8">
        <f t="shared" si="1"/>
        <v>0.169293283</v>
      </c>
      <c r="F13993" s="8"/>
    </row>
    <row r="13994">
      <c r="A13994" s="10">
        <v>44891.0</v>
      </c>
      <c r="B13994" s="11">
        <v>279.28</v>
      </c>
      <c r="C13994" s="11">
        <v>305.00474</v>
      </c>
      <c r="D13994" s="11">
        <v>0.0843420990768866</v>
      </c>
      <c r="E13994" s="8">
        <f t="shared" si="1"/>
        <v>0.1688701294</v>
      </c>
      <c r="F13994" s="8"/>
    </row>
    <row r="13995">
      <c r="A13995" s="10">
        <v>44891.041666666664</v>
      </c>
      <c r="B13995" s="11">
        <v>287.92</v>
      </c>
      <c r="C13995" s="11">
        <v>314.43039</v>
      </c>
      <c r="D13995" s="11">
        <v>0.0843124292152548</v>
      </c>
      <c r="E13995" s="8">
        <f t="shared" si="1"/>
        <v>0.1670857389</v>
      </c>
      <c r="F13995" s="8"/>
    </row>
    <row r="13996">
      <c r="A13996" s="10">
        <v>44891.083333333336</v>
      </c>
      <c r="B13996" s="11">
        <v>309.85</v>
      </c>
      <c r="C13996" s="11">
        <v>321.48842</v>
      </c>
      <c r="D13996" s="11">
        <v>0.036201677186382</v>
      </c>
      <c r="E13996" s="8">
        <f t="shared" si="1"/>
        <v>0.1611369101</v>
      </c>
      <c r="F13996" s="8"/>
    </row>
    <row r="13997">
      <c r="A13997" s="10">
        <v>44891.125</v>
      </c>
      <c r="B13997" s="11">
        <v>317.4</v>
      </c>
      <c r="C13997" s="11">
        <v>325.12695</v>
      </c>
      <c r="D13997" s="11">
        <v>0.0237659474245369</v>
      </c>
      <c r="E13997" s="8">
        <f t="shared" si="1"/>
        <v>0.1548464274</v>
      </c>
      <c r="F13997" s="8"/>
    </row>
    <row r="13998">
      <c r="A13998" s="10">
        <v>44891.166666666664</v>
      </c>
      <c r="B13998" s="11">
        <v>326.47</v>
      </c>
      <c r="C13998" s="11">
        <v>327.31999</v>
      </c>
      <c r="D13998" s="11">
        <v>0.00259681665027544</v>
      </c>
      <c r="E13998" s="8">
        <f t="shared" si="1"/>
        <v>0.1471080158</v>
      </c>
      <c r="F13998" s="8"/>
    </row>
    <row r="13999">
      <c r="A13999" s="10">
        <v>44891.208333333336</v>
      </c>
      <c r="B13999" s="11">
        <v>310.41</v>
      </c>
      <c r="C13999" s="11">
        <v>329.2159</v>
      </c>
      <c r="D13999" s="11">
        <v>0.0571233041903503</v>
      </c>
      <c r="E13999" s="8">
        <f t="shared" si="1"/>
        <v>0.1405473993</v>
      </c>
      <c r="F13999" s="8"/>
    </row>
    <row r="14000">
      <c r="A14000" s="10">
        <v>44891.25</v>
      </c>
      <c r="B14000" s="11">
        <v>294.9</v>
      </c>
      <c r="C14000" s="11">
        <v>329.96872</v>
      </c>
      <c r="D14000" s="11">
        <v>0.106278922438466</v>
      </c>
      <c r="E14000" s="8">
        <f t="shared" si="1"/>
        <v>0.1359949531</v>
      </c>
      <c r="F14000" s="8"/>
    </row>
    <row r="14001">
      <c r="A14001" s="10">
        <v>44891.291666666664</v>
      </c>
      <c r="B14001" s="11">
        <v>295.43</v>
      </c>
      <c r="C14001" s="11">
        <v>328.36188</v>
      </c>
      <c r="D14001" s="11">
        <v>0.100291422378261</v>
      </c>
      <c r="E14001" s="8">
        <f t="shared" si="1"/>
        <v>0.1309375427</v>
      </c>
      <c r="F14001" s="8"/>
    </row>
    <row r="14002">
      <c r="A14002" s="10">
        <v>44891.333333333336</v>
      </c>
      <c r="B14002" s="11">
        <v>312.85</v>
      </c>
      <c r="C14002" s="11">
        <v>325.08745</v>
      </c>
      <c r="D14002" s="11">
        <v>0.0376435632935075</v>
      </c>
      <c r="E14002" s="8">
        <f t="shared" si="1"/>
        <v>0.1216492619</v>
      </c>
      <c r="F14002" s="8"/>
    </row>
    <row r="14003">
      <c r="A14003" s="10">
        <v>44891.375</v>
      </c>
      <c r="B14003" s="11">
        <v>330.03</v>
      </c>
      <c r="C14003" s="11">
        <v>322.7315</v>
      </c>
      <c r="D14003" s="11">
        <v>0.0226147742008449</v>
      </c>
      <c r="E14003" s="8">
        <f t="shared" si="1"/>
        <v>0.1127603767</v>
      </c>
      <c r="F14003" s="8"/>
    </row>
    <row r="14004">
      <c r="A14004" s="10">
        <v>44891.416666666664</v>
      </c>
      <c r="B14004" s="11">
        <v>332.66</v>
      </c>
      <c r="C14004" s="11">
        <v>323.09707</v>
      </c>
      <c r="D14004" s="11">
        <v>0.0295976995396462</v>
      </c>
      <c r="E14004" s="8">
        <f t="shared" si="1"/>
        <v>0.1046498783</v>
      </c>
      <c r="F14004" s="8"/>
    </row>
    <row r="14005">
      <c r="A14005" s="10">
        <v>44891.458333333336</v>
      </c>
      <c r="B14005" s="11">
        <v>329.54</v>
      </c>
      <c r="C14005" s="11">
        <v>326.21478</v>
      </c>
      <c r="D14005" s="11">
        <v>0.0101933456233957</v>
      </c>
      <c r="E14005" s="8">
        <f t="shared" si="1"/>
        <v>0.09651919976</v>
      </c>
      <c r="F14005" s="8"/>
    </row>
    <row r="14006">
      <c r="A14006" s="10">
        <v>44891.5</v>
      </c>
      <c r="B14006" s="11">
        <v>331.89</v>
      </c>
      <c r="C14006" s="11">
        <v>329.36803</v>
      </c>
      <c r="D14006" s="11">
        <v>0.00765699694654642</v>
      </c>
      <c r="E14006" s="8">
        <f t="shared" si="1"/>
        <v>0.08787930631</v>
      </c>
      <c r="F14006" s="8"/>
    </row>
    <row r="14007">
      <c r="A14007" s="10">
        <v>44891.541666666664</v>
      </c>
      <c r="B14007" s="11">
        <v>339.58</v>
      </c>
      <c r="C14007" s="11">
        <v>330.45468</v>
      </c>
      <c r="D14007" s="11">
        <v>0.0276144371748646</v>
      </c>
      <c r="E14007" s="8">
        <f t="shared" si="1"/>
        <v>0.08067669355</v>
      </c>
      <c r="F14007" s="8"/>
    </row>
    <row r="14008">
      <c r="A14008" s="10">
        <v>44891.583333333336</v>
      </c>
      <c r="B14008" s="11">
        <v>332.0</v>
      </c>
      <c r="C14008" s="11">
        <v>328.54186</v>
      </c>
      <c r="D14008" s="11">
        <v>0.0105257211364177</v>
      </c>
      <c r="E14008" s="8">
        <f t="shared" si="1"/>
        <v>0.07440894968</v>
      </c>
      <c r="F14008" s="8"/>
    </row>
    <row r="14009">
      <c r="A14009" s="10">
        <v>44891.625</v>
      </c>
      <c r="B14009" s="11">
        <v>315.69</v>
      </c>
      <c r="C14009" s="11">
        <v>326.59528</v>
      </c>
      <c r="D14009" s="11">
        <v>0.0333908071176044</v>
      </c>
      <c r="E14009" s="8">
        <f t="shared" si="1"/>
        <v>0.06963508778</v>
      </c>
      <c r="F14009" s="8"/>
    </row>
    <row r="14010">
      <c r="A14010" s="10">
        <v>44891.666666666664</v>
      </c>
      <c r="B14010" s="11">
        <v>290.06</v>
      </c>
      <c r="C14010" s="11">
        <v>325.14543</v>
      </c>
      <c r="D14010" s="11">
        <v>0.10790688339061</v>
      </c>
      <c r="E14010" s="8">
        <f t="shared" si="1"/>
        <v>0.07198113185</v>
      </c>
      <c r="F14010" s="8"/>
    </row>
    <row r="14011">
      <c r="A14011" s="10">
        <v>44891.708333333336</v>
      </c>
      <c r="B14011" s="11">
        <v>266.13</v>
      </c>
      <c r="C14011" s="11">
        <v>324.49166</v>
      </c>
      <c r="D14011" s="11">
        <v>0.179855654841791</v>
      </c>
      <c r="E14011" s="8">
        <f t="shared" si="1"/>
        <v>0.07649742487</v>
      </c>
      <c r="F14011" s="8"/>
    </row>
    <row r="14012">
      <c r="A14012" s="10">
        <v>44891.75</v>
      </c>
      <c r="B14012" s="11">
        <v>242.79</v>
      </c>
      <c r="C14012" s="11">
        <v>322.67946</v>
      </c>
      <c r="D14012" s="11">
        <v>0.247581485353917</v>
      </c>
      <c r="E14012" s="8">
        <f t="shared" si="1"/>
        <v>0.08063516277</v>
      </c>
      <c r="F14012" s="8"/>
    </row>
    <row r="14013">
      <c r="A14013" s="10">
        <v>44891.791666666664</v>
      </c>
      <c r="B14013" s="11">
        <v>223.9</v>
      </c>
      <c r="C14013" s="11">
        <v>319.83847</v>
      </c>
      <c r="D14013" s="11">
        <v>0.29995913249585</v>
      </c>
      <c r="E14013" s="8">
        <f t="shared" si="1"/>
        <v>0.08676682787</v>
      </c>
      <c r="F14013" s="8"/>
    </row>
    <row r="14014">
      <c r="A14014" s="10">
        <v>44891.833333333336</v>
      </c>
      <c r="B14014" s="11">
        <v>212.16</v>
      </c>
      <c r="C14014" s="11">
        <v>316.30605</v>
      </c>
      <c r="D14014" s="11">
        <v>0.329257217811673</v>
      </c>
      <c r="E14014" s="8">
        <f t="shared" si="1"/>
        <v>0.0930465032</v>
      </c>
      <c r="F14014" s="8"/>
    </row>
    <row r="14015">
      <c r="A14015" s="10">
        <v>44891.875</v>
      </c>
      <c r="B14015" s="11">
        <v>218.72</v>
      </c>
      <c r="C14015" s="11">
        <v>314.45446</v>
      </c>
      <c r="D14015" s="11">
        <v>0.304446182763634</v>
      </c>
      <c r="E14015" s="8">
        <f t="shared" si="1"/>
        <v>0.09865883781</v>
      </c>
      <c r="F14015" s="8"/>
    </row>
    <row r="14016">
      <c r="A14016" s="10">
        <v>44891.916666666664</v>
      </c>
      <c r="B14016" s="11">
        <v>242.4</v>
      </c>
      <c r="C14016" s="11">
        <v>315.84302</v>
      </c>
      <c r="D14016" s="11">
        <v>0.232530134748584</v>
      </c>
      <c r="E14016" s="8">
        <f t="shared" si="1"/>
        <v>0.101981002</v>
      </c>
      <c r="F14016" s="8"/>
    </row>
    <row r="14017">
      <c r="A14017" s="10">
        <v>44891.958333333336</v>
      </c>
      <c r="B14017" s="11">
        <v>277.53</v>
      </c>
      <c r="C14017" s="11">
        <v>319.78215</v>
      </c>
      <c r="D14017" s="11">
        <v>0.132127918959829</v>
      </c>
      <c r="E14017" s="8">
        <f t="shared" si="1"/>
        <v>0.1044922739</v>
      </c>
      <c r="F14017" s="8"/>
    </row>
    <row r="14018">
      <c r="A14018" s="10">
        <v>44889.0</v>
      </c>
      <c r="B14018" s="11">
        <v>302.9</v>
      </c>
      <c r="C14018" s="11">
        <v>296.5208</v>
      </c>
      <c r="D14018" s="11">
        <v>0.0215134992216396</v>
      </c>
      <c r="E14018" s="8">
        <f t="shared" si="1"/>
        <v>0.1018744156</v>
      </c>
      <c r="F14018" s="8"/>
    </row>
    <row r="14019">
      <c r="A14019" s="10">
        <v>44889.041666666664</v>
      </c>
      <c r="B14019" s="11">
        <v>292.58</v>
      </c>
      <c r="C14019" s="11">
        <v>303.41209</v>
      </c>
      <c r="D14019" s="11">
        <v>0.0357009175211178</v>
      </c>
      <c r="E14019" s="8">
        <f t="shared" si="1"/>
        <v>0.09984893593</v>
      </c>
      <c r="F14019" s="8"/>
    </row>
    <row r="14020">
      <c r="A14020" s="10">
        <v>44889.083333333336</v>
      </c>
      <c r="B14020" s="11">
        <v>276.75</v>
      </c>
      <c r="C14020" s="11">
        <v>306.84716</v>
      </c>
      <c r="D14020" s="11">
        <v>0.0980851835161191</v>
      </c>
      <c r="E14020" s="8">
        <f t="shared" si="1"/>
        <v>0.1024274154</v>
      </c>
      <c r="F14020" s="8"/>
    </row>
    <row r="14021">
      <c r="A14021" s="10">
        <v>44889.125</v>
      </c>
      <c r="B14021" s="11">
        <v>263.2</v>
      </c>
      <c r="C14021" s="11">
        <v>306.69021</v>
      </c>
      <c r="D14021" s="11">
        <v>0.141805015556251</v>
      </c>
      <c r="E14021" s="8">
        <f t="shared" si="1"/>
        <v>0.1073457099</v>
      </c>
      <c r="F14021" s="8"/>
    </row>
    <row r="14022">
      <c r="A14022" s="10">
        <v>44889.166666666664</v>
      </c>
      <c r="B14022" s="11">
        <v>261.91</v>
      </c>
      <c r="C14022" s="11">
        <v>303.8807</v>
      </c>
      <c r="D14022" s="11">
        <v>0.138115714489271</v>
      </c>
      <c r="E14022" s="8">
        <f t="shared" si="1"/>
        <v>0.1129923306</v>
      </c>
      <c r="F14022" s="8"/>
    </row>
    <row r="14023">
      <c r="A14023" s="10">
        <v>44889.208333333336</v>
      </c>
      <c r="B14023" s="11">
        <v>261.36</v>
      </c>
      <c r="C14023" s="11">
        <v>300.55784</v>
      </c>
      <c r="D14023" s="11">
        <v>0.130416960675522</v>
      </c>
      <c r="E14023" s="8">
        <f t="shared" si="1"/>
        <v>0.116046233</v>
      </c>
      <c r="F14023" s="8"/>
    </row>
    <row r="14024">
      <c r="A14024" s="10">
        <v>44889.25</v>
      </c>
      <c r="B14024" s="11">
        <v>265.53</v>
      </c>
      <c r="C14024" s="11">
        <v>298.67162</v>
      </c>
      <c r="D14024" s="11">
        <v>0.110963405227453</v>
      </c>
      <c r="E14024" s="8">
        <f t="shared" si="1"/>
        <v>0.1162414197</v>
      </c>
      <c r="F14024" s="8"/>
    </row>
    <row r="14025">
      <c r="A14025" s="10">
        <v>44889.291666666664</v>
      </c>
      <c r="B14025" s="11">
        <v>271.65</v>
      </c>
      <c r="C14025" s="11">
        <v>297.52872</v>
      </c>
      <c r="D14025" s="11">
        <v>0.0869788973649335</v>
      </c>
      <c r="E14025" s="8">
        <f t="shared" si="1"/>
        <v>0.1156867312</v>
      </c>
      <c r="F14025" s="8"/>
    </row>
    <row r="14026">
      <c r="A14026" s="10">
        <v>44889.333333333336</v>
      </c>
      <c r="B14026" s="11">
        <v>285.58</v>
      </c>
      <c r="C14026" s="11">
        <v>296.6511</v>
      </c>
      <c r="D14026" s="11">
        <v>0.0373202728727451</v>
      </c>
      <c r="E14026" s="8">
        <f t="shared" si="1"/>
        <v>0.1156732608</v>
      </c>
      <c r="F14026" s="8"/>
    </row>
    <row r="14027">
      <c r="A14027" s="10">
        <v>44889.375</v>
      </c>
      <c r="B14027" s="11">
        <v>290.46</v>
      </c>
      <c r="C14027" s="11">
        <v>296.93945</v>
      </c>
      <c r="D14027" s="11">
        <v>0.021820778613283</v>
      </c>
      <c r="E14027" s="8">
        <f t="shared" si="1"/>
        <v>0.1156401776</v>
      </c>
      <c r="F14027" s="8"/>
    </row>
    <row r="14028">
      <c r="A14028" s="10">
        <v>44889.416666666664</v>
      </c>
      <c r="B14028" s="11">
        <v>301.16</v>
      </c>
      <c r="C14028" s="11">
        <v>299.58757</v>
      </c>
      <c r="D14028" s="11">
        <v>0.00524864900102496</v>
      </c>
      <c r="E14028" s="8">
        <f t="shared" si="1"/>
        <v>0.1146256339</v>
      </c>
      <c r="F14028" s="8"/>
    </row>
    <row r="14029">
      <c r="A14029" s="10">
        <v>44889.458333333336</v>
      </c>
      <c r="B14029" s="11">
        <v>316.42</v>
      </c>
      <c r="C14029" s="11">
        <v>304.66402</v>
      </c>
      <c r="D14029" s="11">
        <v>0.0385867028210289</v>
      </c>
      <c r="E14029" s="8">
        <f t="shared" si="1"/>
        <v>0.1158086904</v>
      </c>
      <c r="F14029" s="8"/>
    </row>
    <row r="14030">
      <c r="A14030" s="10">
        <v>44889.5</v>
      </c>
      <c r="B14030" s="11">
        <v>330.39</v>
      </c>
      <c r="C14030" s="11">
        <v>310.05683</v>
      </c>
      <c r="D14030" s="11">
        <v>0.0655788488839287</v>
      </c>
      <c r="E14030" s="8">
        <f t="shared" si="1"/>
        <v>0.1182221009</v>
      </c>
      <c r="F14030" s="8"/>
    </row>
    <row r="14031">
      <c r="A14031" s="10">
        <v>44889.541666666664</v>
      </c>
      <c r="B14031" s="11">
        <v>343.11</v>
      </c>
      <c r="C14031" s="11">
        <v>313.83604</v>
      </c>
      <c r="D14031" s="11">
        <v>0.0932778784743778</v>
      </c>
      <c r="E14031" s="8">
        <f t="shared" si="1"/>
        <v>0.1209580776</v>
      </c>
      <c r="F14031" s="8"/>
    </row>
    <row r="14032">
      <c r="A14032" s="10">
        <v>44889.583333333336</v>
      </c>
      <c r="B14032" s="11">
        <v>355.95</v>
      </c>
      <c r="C14032" s="11">
        <v>314.78652</v>
      </c>
      <c r="D14032" s="11">
        <v>0.13076633650005</v>
      </c>
      <c r="E14032" s="8">
        <f t="shared" si="1"/>
        <v>0.1259681033</v>
      </c>
      <c r="F14032" s="8"/>
    </row>
    <row r="14033">
      <c r="A14033" s="10">
        <v>44889.625</v>
      </c>
      <c r="B14033" s="11">
        <v>345.42</v>
      </c>
      <c r="C14033" s="11">
        <v>314.12631</v>
      </c>
      <c r="D14033" s="11">
        <v>0.099621359318804</v>
      </c>
      <c r="E14033" s="8">
        <f t="shared" si="1"/>
        <v>0.1287277096</v>
      </c>
      <c r="F14033" s="8"/>
    </row>
    <row r="14034">
      <c r="A14034" s="10">
        <v>44889.666666666664</v>
      </c>
      <c r="B14034" s="11">
        <v>339.32</v>
      </c>
      <c r="C14034" s="11">
        <v>311.24816</v>
      </c>
      <c r="D14034" s="11">
        <v>0.0901911837808134</v>
      </c>
      <c r="E14034" s="8">
        <f t="shared" si="1"/>
        <v>0.1279895555</v>
      </c>
      <c r="F14034" s="8"/>
    </row>
    <row r="14035">
      <c r="A14035" s="10">
        <v>44889.708333333336</v>
      </c>
      <c r="B14035" s="11">
        <v>325.48</v>
      </c>
      <c r="C14035" s="11">
        <v>308.22681</v>
      </c>
      <c r="D14035" s="11">
        <v>0.0559756304132013</v>
      </c>
      <c r="E14035" s="8">
        <f t="shared" si="1"/>
        <v>0.1228278878</v>
      </c>
      <c r="F14035" s="8"/>
    </row>
    <row r="14036">
      <c r="A14036" s="10">
        <v>44889.75</v>
      </c>
      <c r="B14036" s="11">
        <v>309.22</v>
      </c>
      <c r="C14036" s="11">
        <v>305.10293</v>
      </c>
      <c r="D14036" s="11">
        <v>0.0134940362585177</v>
      </c>
      <c r="E14036" s="8">
        <f t="shared" si="1"/>
        <v>0.1130742441</v>
      </c>
      <c r="F14036" s="8"/>
    </row>
    <row r="14037">
      <c r="A14037" s="10">
        <v>44889.791666666664</v>
      </c>
      <c r="B14037" s="11">
        <v>288.97</v>
      </c>
      <c r="C14037" s="11">
        <v>301.66373</v>
      </c>
      <c r="D14037" s="11">
        <v>0.0420790726150603</v>
      </c>
      <c r="E14037" s="8">
        <f t="shared" si="1"/>
        <v>0.1023292416</v>
      </c>
      <c r="F14037" s="8"/>
    </row>
    <row r="14038">
      <c r="A14038" s="10">
        <v>44889.833333333336</v>
      </c>
      <c r="B14038" s="11">
        <v>270.77</v>
      </c>
      <c r="C14038" s="11">
        <v>297.95104</v>
      </c>
      <c r="D14038" s="11">
        <v>0.0912265317147407</v>
      </c>
      <c r="E14038" s="8">
        <f t="shared" si="1"/>
        <v>0.0924112963</v>
      </c>
      <c r="F14038" s="8"/>
    </row>
    <row r="14039">
      <c r="A14039" s="10">
        <v>44889.875</v>
      </c>
      <c r="B14039" s="11">
        <v>253.57</v>
      </c>
      <c r="C14039" s="11">
        <v>295.56853</v>
      </c>
      <c r="D14039" s="11">
        <v>0.142094051758487</v>
      </c>
      <c r="E14039" s="8">
        <f t="shared" si="1"/>
        <v>0.08564662418</v>
      </c>
      <c r="F14039" s="8"/>
    </row>
    <row r="14040">
      <c r="A14040" s="10">
        <v>44889.916666666664</v>
      </c>
      <c r="B14040" s="11">
        <v>246.1</v>
      </c>
      <c r="C14040" s="11">
        <v>295.98728</v>
      </c>
      <c r="D14040" s="11">
        <v>0.168545351002921</v>
      </c>
      <c r="E14040" s="8">
        <f t="shared" si="1"/>
        <v>0.08298059152</v>
      </c>
      <c r="F14040" s="8"/>
    </row>
    <row r="14041">
      <c r="A14041" s="10">
        <v>44889.958333333336</v>
      </c>
      <c r="B14041" s="11">
        <v>240.28</v>
      </c>
      <c r="C14041" s="11">
        <v>299.62391</v>
      </c>
      <c r="D14041" s="11">
        <v>0.198061329618187</v>
      </c>
      <c r="E14041" s="8">
        <f t="shared" si="1"/>
        <v>0.08572781697</v>
      </c>
      <c r="F14041" s="8"/>
    </row>
    <row r="14042">
      <c r="A14042" s="10">
        <v>44890.0</v>
      </c>
      <c r="B14042" s="11">
        <v>267.07</v>
      </c>
      <c r="C14042" s="11">
        <v>298.71444</v>
      </c>
      <c r="D14042" s="11">
        <v>0.105935421133307</v>
      </c>
      <c r="E14042" s="8">
        <f t="shared" si="1"/>
        <v>0.08924539705</v>
      </c>
      <c r="F14042" s="8"/>
    </row>
    <row r="14043">
      <c r="A14043" s="10">
        <v>44890.041666666664</v>
      </c>
      <c r="B14043" s="11">
        <v>260.48</v>
      </c>
      <c r="C14043" s="11">
        <v>304.67754</v>
      </c>
      <c r="D14043" s="11">
        <v>0.145063334829341</v>
      </c>
      <c r="E14043" s="8">
        <f t="shared" si="1"/>
        <v>0.09380216443</v>
      </c>
      <c r="F14043" s="8"/>
    </row>
    <row r="14044">
      <c r="A14044" s="10">
        <v>44890.083333333336</v>
      </c>
      <c r="B14044" s="11">
        <v>244.83</v>
      </c>
      <c r="C14044" s="11">
        <v>308.62444</v>
      </c>
      <c r="D14044" s="11">
        <v>0.206705729461995</v>
      </c>
      <c r="E14044" s="8">
        <f t="shared" si="1"/>
        <v>0.09832802052</v>
      </c>
      <c r="F14044" s="8"/>
    </row>
    <row r="14045">
      <c r="A14045" s="10">
        <v>44890.125</v>
      </c>
      <c r="B14045" s="11">
        <v>241.93</v>
      </c>
      <c r="C14045" s="11">
        <v>309.45514</v>
      </c>
      <c r="D14045" s="11">
        <v>0.21820655491455</v>
      </c>
      <c r="E14045" s="8">
        <f t="shared" si="1"/>
        <v>0.101511418</v>
      </c>
      <c r="F14045" s="8"/>
    </row>
    <row r="14046">
      <c r="A14046" s="10">
        <v>44890.166666666664</v>
      </c>
      <c r="B14046" s="11">
        <v>230.36</v>
      </c>
      <c r="C14046" s="11">
        <v>307.96523</v>
      </c>
      <c r="D14046" s="11">
        <v>0.2519934799133</v>
      </c>
      <c r="E14046" s="8">
        <f t="shared" si="1"/>
        <v>0.1062563249</v>
      </c>
      <c r="F14046" s="8"/>
    </row>
    <row r="14047">
      <c r="A14047" s="10">
        <v>44890.208333333336</v>
      </c>
      <c r="B14047" s="11">
        <v>212.32</v>
      </c>
      <c r="C14047" s="11">
        <v>305.04244</v>
      </c>
      <c r="D14047" s="11">
        <v>0.303965703919756</v>
      </c>
      <c r="E14047" s="8">
        <f t="shared" si="1"/>
        <v>0.1134875225</v>
      </c>
      <c r="F14047" s="8"/>
    </row>
    <row r="14048">
      <c r="A14048" s="10">
        <v>44890.25</v>
      </c>
      <c r="B14048" s="11">
        <v>199.47</v>
      </c>
      <c r="C14048" s="11">
        <v>301.21586</v>
      </c>
      <c r="D14048" s="11">
        <v>0.337783873664554</v>
      </c>
      <c r="E14048" s="8">
        <f t="shared" si="1"/>
        <v>0.1229383754</v>
      </c>
      <c r="F14048" s="8"/>
    </row>
    <row r="14049">
      <c r="A14049" s="10">
        <v>44890.291666666664</v>
      </c>
      <c r="B14049" s="11">
        <v>185.26</v>
      </c>
      <c r="C14049" s="11">
        <v>296.59806</v>
      </c>
      <c r="D14049" s="11">
        <v>0.375383642091253</v>
      </c>
      <c r="E14049" s="8">
        <f t="shared" si="1"/>
        <v>0.1349552397</v>
      </c>
      <c r="F14049" s="8"/>
    </row>
    <row r="14050">
      <c r="A14050" s="10">
        <v>44890.333333333336</v>
      </c>
      <c r="B14050" s="11">
        <v>165.63</v>
      </c>
      <c r="C14050" s="11">
        <v>291.92383</v>
      </c>
      <c r="D14050" s="11">
        <v>0.432625969589396</v>
      </c>
      <c r="E14050" s="8">
        <f t="shared" si="1"/>
        <v>0.1514263104</v>
      </c>
      <c r="F14050" s="8"/>
    </row>
    <row r="14051">
      <c r="A14051" s="10">
        <v>44890.375</v>
      </c>
      <c r="B14051" s="11">
        <v>164.01</v>
      </c>
      <c r="C14051" s="11">
        <v>288.67272</v>
      </c>
      <c r="D14051" s="11">
        <v>0.431847941849164</v>
      </c>
      <c r="E14051" s="8">
        <f t="shared" si="1"/>
        <v>0.1685107756</v>
      </c>
      <c r="F14051" s="8"/>
    </row>
    <row r="14052">
      <c r="A14052" s="10">
        <v>44890.416666666664</v>
      </c>
      <c r="B14052" s="11">
        <v>163.56</v>
      </c>
      <c r="C14052" s="11">
        <v>286.92335</v>
      </c>
      <c r="D14052" s="11">
        <v>0.429952285166055</v>
      </c>
      <c r="E14052" s="8">
        <f t="shared" si="1"/>
        <v>0.1862067604</v>
      </c>
      <c r="F14052" s="8"/>
    </row>
    <row r="14053">
      <c r="A14053" s="10">
        <v>44890.458333333336</v>
      </c>
      <c r="B14053" s="11">
        <v>169.12</v>
      </c>
      <c r="C14053" s="11">
        <v>287.41406</v>
      </c>
      <c r="D14053" s="11">
        <v>0.41158063039783</v>
      </c>
      <c r="E14053" s="8">
        <f t="shared" si="1"/>
        <v>0.2017481741</v>
      </c>
      <c r="F14053" s="8"/>
    </row>
    <row r="14054">
      <c r="A14054" s="10">
        <v>44890.5</v>
      </c>
      <c r="B14054" s="11">
        <v>171.46</v>
      </c>
      <c r="C14054" s="11">
        <v>289.3236</v>
      </c>
      <c r="D14054" s="11">
        <v>0.407376377177665</v>
      </c>
      <c r="E14054" s="8">
        <f t="shared" si="1"/>
        <v>0.2159897377</v>
      </c>
      <c r="F14054" s="8"/>
    </row>
    <row r="14055">
      <c r="A14055" s="10">
        <v>44890.541666666664</v>
      </c>
      <c r="B14055" s="11">
        <v>180.42</v>
      </c>
      <c r="C14055" s="11">
        <v>292.11572</v>
      </c>
      <c r="D14055" s="11">
        <v>0.382368056056688</v>
      </c>
      <c r="E14055" s="8">
        <f t="shared" si="1"/>
        <v>0.2280351618</v>
      </c>
      <c r="F14055" s="8"/>
    </row>
    <row r="14056">
      <c r="A14056" s="10">
        <v>44890.583333333336</v>
      </c>
      <c r="B14056" s="11">
        <v>195.65</v>
      </c>
      <c r="C14056" s="11">
        <v>294.1497</v>
      </c>
      <c r="D14056" s="11">
        <v>0.3348624866862</v>
      </c>
      <c r="E14056" s="8">
        <f t="shared" si="1"/>
        <v>0.2365391681</v>
      </c>
      <c r="F14056" s="8"/>
    </row>
    <row r="14057">
      <c r="A14057" s="10">
        <v>44890.625</v>
      </c>
      <c r="B14057" s="11">
        <v>206.14</v>
      </c>
      <c r="C14057" s="11">
        <v>296.6042</v>
      </c>
      <c r="D14057" s="11">
        <v>0.304999726908789</v>
      </c>
      <c r="E14057" s="8">
        <f t="shared" si="1"/>
        <v>0.2450966</v>
      </c>
      <c r="F14057" s="8"/>
    </row>
    <row r="14058">
      <c r="A14058" s="10">
        <v>44890.666666666664</v>
      </c>
      <c r="B14058" s="11">
        <v>236.12</v>
      </c>
      <c r="C14058" s="11">
        <v>298.32772</v>
      </c>
      <c r="D14058" s="11">
        <v>0.2085214206712</v>
      </c>
      <c r="E14058" s="8">
        <f t="shared" si="1"/>
        <v>0.2500270266</v>
      </c>
      <c r="F14058" s="8"/>
    </row>
    <row r="14059">
      <c r="A14059" s="10">
        <v>44890.708333333336</v>
      </c>
      <c r="B14059" s="11">
        <v>235.54</v>
      </c>
      <c r="C14059" s="11">
        <v>299.56316</v>
      </c>
      <c r="D14059" s="11">
        <v>0.213721740684001</v>
      </c>
      <c r="E14059" s="8">
        <f t="shared" si="1"/>
        <v>0.2565997812</v>
      </c>
      <c r="F14059" s="8"/>
    </row>
    <row r="14060">
      <c r="A14060" s="10">
        <v>44890.75</v>
      </c>
      <c r="B14060" s="11">
        <v>218.55</v>
      </c>
      <c r="C14060" s="11">
        <v>300.4898</v>
      </c>
      <c r="D14060" s="11">
        <v>0.272687458942033</v>
      </c>
      <c r="E14060" s="8">
        <f t="shared" si="1"/>
        <v>0.2673995071</v>
      </c>
      <c r="F14060" s="8"/>
    </row>
    <row r="14061">
      <c r="A14061" s="10">
        <v>44890.791666666664</v>
      </c>
      <c r="B14061" s="11">
        <v>219.67</v>
      </c>
      <c r="C14061" s="11">
        <v>302.66639</v>
      </c>
      <c r="D14061" s="11">
        <v>0.27421739823837</v>
      </c>
      <c r="E14061" s="8">
        <f t="shared" si="1"/>
        <v>0.2770719373</v>
      </c>
      <c r="F14061" s="8"/>
    </row>
    <row r="14062">
      <c r="A14062" s="10">
        <v>44890.833333333336</v>
      </c>
      <c r="B14062" s="11">
        <v>216.1</v>
      </c>
      <c r="C14062" s="11">
        <v>306.45876</v>
      </c>
      <c r="D14062" s="11">
        <v>0.294848024575965</v>
      </c>
      <c r="E14062" s="8">
        <f t="shared" si="1"/>
        <v>0.2855561662</v>
      </c>
      <c r="F14062" s="8"/>
    </row>
    <row r="14063">
      <c r="A14063" s="10">
        <v>44890.875</v>
      </c>
      <c r="B14063" s="11">
        <v>223.03</v>
      </c>
      <c r="C14063" s="11">
        <v>311.749</v>
      </c>
      <c r="D14063" s="11">
        <v>0.284584713984647</v>
      </c>
      <c r="E14063" s="8">
        <f t="shared" si="1"/>
        <v>0.2914932771</v>
      </c>
      <c r="F14063" s="8"/>
    </row>
    <row r="14064">
      <c r="A14064" s="10">
        <v>44890.916666666664</v>
      </c>
      <c r="B14064" s="11">
        <v>233.39</v>
      </c>
      <c r="C14064" s="11">
        <v>317.23976</v>
      </c>
      <c r="D14064" s="11">
        <v>0.264310375219045</v>
      </c>
      <c r="E14064" s="8">
        <f t="shared" si="1"/>
        <v>0.2954834865</v>
      </c>
      <c r="F14064" s="8"/>
    </row>
    <row r="14065">
      <c r="A14065" s="10">
        <v>44890.958333333336</v>
      </c>
      <c r="B14065" s="11">
        <v>262.72</v>
      </c>
      <c r="C14065" s="11">
        <v>322.08401</v>
      </c>
      <c r="D14065" s="11">
        <v>0.184312192337644</v>
      </c>
      <c r="E14065" s="8">
        <f t="shared" si="1"/>
        <v>0.2949106058</v>
      </c>
      <c r="F14065" s="8"/>
    </row>
    <row r="14066">
      <c r="A14066" s="10">
        <v>44891.0</v>
      </c>
      <c r="B14066" s="11">
        <v>279.28</v>
      </c>
      <c r="C14066" s="11">
        <v>339.5933</v>
      </c>
      <c r="D14066" s="11">
        <v>0.177604505153664</v>
      </c>
      <c r="E14066" s="8">
        <f t="shared" si="1"/>
        <v>0.2978968176</v>
      </c>
      <c r="F14066" s="8"/>
    </row>
    <row r="14067">
      <c r="A14067" s="10">
        <v>44891.041666666664</v>
      </c>
      <c r="B14067" s="11">
        <v>287.92</v>
      </c>
      <c r="C14067" s="11">
        <v>340.37945</v>
      </c>
      <c r="D14067" s="11">
        <v>0.1541204969924</v>
      </c>
      <c r="E14067" s="8">
        <f t="shared" si="1"/>
        <v>0.2982741994</v>
      </c>
      <c r="F14067" s="8"/>
    </row>
    <row r="14068">
      <c r="A14068" s="10">
        <v>44891.083333333336</v>
      </c>
      <c r="B14068" s="11">
        <v>309.85</v>
      </c>
      <c r="C14068" s="11">
        <v>340.50629</v>
      </c>
      <c r="D14068" s="11">
        <v>0.0900314939850302</v>
      </c>
      <c r="E14068" s="8">
        <f t="shared" si="1"/>
        <v>0.2934127729</v>
      </c>
      <c r="F14068" s="8"/>
    </row>
    <row r="14069">
      <c r="A14069" s="10">
        <v>44891.125</v>
      </c>
      <c r="B14069" s="11">
        <v>317.4</v>
      </c>
      <c r="C14069" s="11">
        <v>339.46007</v>
      </c>
      <c r="D14069" s="11">
        <v>0.0649857581187678</v>
      </c>
      <c r="E14069" s="8">
        <f t="shared" si="1"/>
        <v>0.287028573</v>
      </c>
      <c r="F14069" s="8"/>
    </row>
    <row r="14070">
      <c r="A14070" s="10">
        <v>44891.166666666664</v>
      </c>
      <c r="B14070" s="11">
        <v>326.47</v>
      </c>
      <c r="C14070" s="11">
        <v>337.97403</v>
      </c>
      <c r="D14070" s="11">
        <v>0.0340382070184505</v>
      </c>
      <c r="E14070" s="8">
        <f t="shared" si="1"/>
        <v>0.2779471033</v>
      </c>
      <c r="F14070" s="8"/>
    </row>
    <row r="14071">
      <c r="A14071" s="10">
        <v>44891.208333333336</v>
      </c>
      <c r="B14071" s="11">
        <v>310.41</v>
      </c>
      <c r="C14071" s="11">
        <v>336.49334</v>
      </c>
      <c r="D14071" s="11">
        <v>0.0775151745945401</v>
      </c>
      <c r="E14071" s="8">
        <f t="shared" si="1"/>
        <v>0.2685116646</v>
      </c>
      <c r="F14071" s="8"/>
    </row>
    <row r="14072">
      <c r="A14072" s="10">
        <v>44891.25</v>
      </c>
      <c r="B14072" s="11">
        <v>294.9</v>
      </c>
      <c r="C14072" s="11">
        <v>335.07092</v>
      </c>
      <c r="D14072" s="11">
        <v>0.119887813600774</v>
      </c>
      <c r="E14072" s="8">
        <f t="shared" si="1"/>
        <v>0.2594326621</v>
      </c>
      <c r="F14072" s="8"/>
    </row>
    <row r="14073">
      <c r="A14073" s="10">
        <v>44891.291666666664</v>
      </c>
      <c r="B14073" s="11">
        <v>295.43</v>
      </c>
      <c r="C14073" s="11">
        <v>332.56263</v>
      </c>
      <c r="D14073" s="11">
        <v>0.111656051072244</v>
      </c>
      <c r="E14073" s="8">
        <f t="shared" si="1"/>
        <v>0.2484440125</v>
      </c>
      <c r="F14073" s="8"/>
    </row>
    <row r="14074">
      <c r="A14074" s="10">
        <v>44891.333333333336</v>
      </c>
      <c r="B14074" s="11">
        <v>312.85</v>
      </c>
      <c r="C14074" s="11">
        <v>328.96802</v>
      </c>
      <c r="D14074" s="11">
        <v>0.0489957048104554</v>
      </c>
      <c r="E14074" s="8">
        <f t="shared" si="1"/>
        <v>0.2324594181</v>
      </c>
      <c r="F14074" s="8"/>
    </row>
    <row r="14075">
      <c r="A14075" s="10">
        <v>44891.375</v>
      </c>
      <c r="B14075" s="11">
        <v>330.03</v>
      </c>
      <c r="C14075" s="11">
        <v>324.50749</v>
      </c>
      <c r="D14075" s="11">
        <v>0.0170181279945185</v>
      </c>
      <c r="E14075" s="8">
        <f t="shared" si="1"/>
        <v>0.2151748425</v>
      </c>
      <c r="F14075" s="8"/>
    </row>
    <row r="14076">
      <c r="A14076" s="10">
        <v>44891.416666666664</v>
      </c>
      <c r="B14076" s="11">
        <v>332.66</v>
      </c>
      <c r="C14076" s="11">
        <v>319.87954</v>
      </c>
      <c r="D14076" s="11">
        <v>0.0399539776754712</v>
      </c>
      <c r="E14076" s="8">
        <f t="shared" si="1"/>
        <v>0.198924913</v>
      </c>
      <c r="F14076" s="8"/>
    </row>
    <row r="14077">
      <c r="A14077" s="10">
        <v>44891.458333333336</v>
      </c>
      <c r="B14077" s="11">
        <v>329.54</v>
      </c>
      <c r="C14077" s="11">
        <v>317.26582</v>
      </c>
      <c r="D14077" s="11">
        <v>0.0386873694745938</v>
      </c>
      <c r="E14077" s="8">
        <f t="shared" si="1"/>
        <v>0.1833876938</v>
      </c>
      <c r="F14077" s="8"/>
    </row>
    <row r="14078">
      <c r="A14078" s="10">
        <v>44891.5</v>
      </c>
      <c r="B14078" s="11">
        <v>331.89</v>
      </c>
      <c r="C14078" s="11">
        <v>315.72296</v>
      </c>
      <c r="D14078" s="11">
        <v>0.0512064121025597</v>
      </c>
      <c r="E14078" s="8">
        <f t="shared" si="1"/>
        <v>0.1685472786</v>
      </c>
      <c r="F14078" s="8"/>
    </row>
    <row r="14079">
      <c r="A14079" s="10">
        <v>44891.541666666664</v>
      </c>
      <c r="B14079" s="11">
        <v>339.58</v>
      </c>
      <c r="C14079" s="11">
        <v>314.36187</v>
      </c>
      <c r="D14079" s="11">
        <v>0.0802200661295212</v>
      </c>
      <c r="E14079" s="8">
        <f t="shared" si="1"/>
        <v>0.155957779</v>
      </c>
      <c r="F14079" s="8"/>
    </row>
    <row r="14080">
      <c r="A14080" s="10">
        <v>44891.583333333336</v>
      </c>
      <c r="B14080" s="11">
        <v>332.0</v>
      </c>
      <c r="C14080" s="11">
        <v>311.48934</v>
      </c>
      <c r="D14080" s="11">
        <v>0.0658470687953557</v>
      </c>
      <c r="E14080" s="8">
        <f t="shared" si="1"/>
        <v>0.1447488033</v>
      </c>
      <c r="F14080" s="8"/>
    </row>
    <row r="14081">
      <c r="A14081" s="10">
        <v>44891.625</v>
      </c>
      <c r="B14081" s="11">
        <v>315.69</v>
      </c>
      <c r="C14081" s="11">
        <v>309.60762</v>
      </c>
      <c r="D14081" s="11">
        <v>0.0196454467109046</v>
      </c>
      <c r="E14081" s="8">
        <f t="shared" si="1"/>
        <v>0.1328590416</v>
      </c>
      <c r="F14081" s="8"/>
    </row>
    <row r="14082">
      <c r="A14082" s="10">
        <v>44891.666666666664</v>
      </c>
      <c r="B14082" s="11">
        <v>290.06</v>
      </c>
      <c r="C14082" s="11">
        <v>307.53755</v>
      </c>
      <c r="D14082" s="11">
        <v>0.0568306211713008</v>
      </c>
      <c r="E14082" s="8">
        <f t="shared" si="1"/>
        <v>0.1265385916</v>
      </c>
      <c r="F14082" s="8"/>
    </row>
    <row r="14083">
      <c r="A14083" s="10">
        <v>44891.708333333336</v>
      </c>
      <c r="B14083" s="11">
        <v>266.13</v>
      </c>
      <c r="C14083" s="11">
        <v>304.59931</v>
      </c>
      <c r="D14083" s="11">
        <v>0.126294803491183</v>
      </c>
      <c r="E14083" s="8">
        <f t="shared" si="1"/>
        <v>0.1228958026</v>
      </c>
      <c r="F14083" s="8"/>
    </row>
    <row r="14084">
      <c r="A14084" s="10">
        <v>44891.75</v>
      </c>
      <c r="B14084" s="11">
        <v>242.79</v>
      </c>
      <c r="C14084" s="11">
        <v>299.68059</v>
      </c>
      <c r="D14084" s="11">
        <v>0.189837419900968</v>
      </c>
      <c r="E14084" s="8">
        <f t="shared" si="1"/>
        <v>0.1194437176</v>
      </c>
      <c r="F14084" s="8"/>
    </row>
    <row r="14085">
      <c r="A14085" s="10">
        <v>44891.791666666664</v>
      </c>
      <c r="B14085" s="11">
        <v>223.9</v>
      </c>
      <c r="C14085" s="11">
        <v>293.55477</v>
      </c>
      <c r="D14085" s="11">
        <v>0.237280320806914</v>
      </c>
      <c r="E14085" s="8">
        <f t="shared" si="1"/>
        <v>0.1179046727</v>
      </c>
      <c r="F14085" s="8"/>
    </row>
    <row r="14086">
      <c r="A14086" s="10">
        <v>44891.833333333336</v>
      </c>
      <c r="B14086" s="11">
        <v>212.16</v>
      </c>
      <c r="C14086" s="11">
        <v>287.29412</v>
      </c>
      <c r="D14086" s="11">
        <v>0.261523347571471</v>
      </c>
      <c r="E14086" s="8">
        <f t="shared" si="1"/>
        <v>0.1165161445</v>
      </c>
      <c r="F14086" s="8"/>
    </row>
    <row r="14087">
      <c r="A14087" s="10">
        <v>44891.875</v>
      </c>
      <c r="B14087" s="11">
        <v>218.72</v>
      </c>
      <c r="C14087" s="11">
        <v>282.79506</v>
      </c>
      <c r="D14087" s="11">
        <v>0.226577720275594</v>
      </c>
      <c r="E14087" s="8">
        <f t="shared" si="1"/>
        <v>0.1140991865</v>
      </c>
      <c r="F14087" s="8"/>
    </row>
    <row r="14088">
      <c r="A14088" s="10">
        <v>44891.916666666664</v>
      </c>
      <c r="B14088" s="11">
        <v>242.4</v>
      </c>
      <c r="C14088" s="11">
        <v>280.60783</v>
      </c>
      <c r="D14088" s="11">
        <v>0.136160954596313</v>
      </c>
      <c r="E14088" s="8">
        <f t="shared" si="1"/>
        <v>0.1087596273</v>
      </c>
      <c r="F14088" s="8"/>
    </row>
    <row r="14089">
      <c r="A14089" s="10">
        <v>44891.958333333336</v>
      </c>
      <c r="B14089" s="11">
        <v>277.53</v>
      </c>
      <c r="C14089" s="11">
        <v>280.59554</v>
      </c>
      <c r="D14089" s="11">
        <v>0.0109251201925734</v>
      </c>
      <c r="E14089" s="8">
        <f t="shared" si="1"/>
        <v>0.1015351659</v>
      </c>
      <c r="F14089" s="8"/>
    </row>
    <row r="14090">
      <c r="A14090" s="10">
        <v>44892.0</v>
      </c>
      <c r="B14090" s="11">
        <v>338.86</v>
      </c>
      <c r="C14090" s="11">
        <v>309.22113</v>
      </c>
      <c r="D14090" s="11">
        <v>0.0958500798441555</v>
      </c>
      <c r="E14090" s="8">
        <f t="shared" si="1"/>
        <v>0.09812873154</v>
      </c>
      <c r="F14090" s="8"/>
    </row>
    <row r="14091">
      <c r="A14091" s="10">
        <v>44892.041666666664</v>
      </c>
      <c r="B14091" s="11">
        <v>334.33</v>
      </c>
      <c r="C14091" s="11">
        <v>311.80319</v>
      </c>
      <c r="D14091" s="11">
        <v>0.0722468875318434</v>
      </c>
      <c r="E14091" s="8">
        <f t="shared" si="1"/>
        <v>0.09471733114</v>
      </c>
      <c r="F14091" s="8"/>
    </row>
    <row r="14092">
      <c r="A14092" s="10">
        <v>44892.083333333336</v>
      </c>
      <c r="B14092" s="11">
        <v>307.81</v>
      </c>
      <c r="C14092" s="11">
        <v>307.56871</v>
      </c>
      <c r="D14092" s="11">
        <v>7.84507630831472E-4</v>
      </c>
      <c r="E14092" s="8">
        <f t="shared" si="1"/>
        <v>0.09099870671</v>
      </c>
      <c r="F14092" s="8"/>
    </row>
    <row r="14093">
      <c r="A14093" s="10">
        <v>44892.125</v>
      </c>
      <c r="B14093" s="11">
        <v>283.46</v>
      </c>
      <c r="C14093" s="11">
        <v>297.26619</v>
      </c>
      <c r="D14093" s="11">
        <v>0.0464438623174738</v>
      </c>
      <c r="E14093" s="8">
        <f t="shared" si="1"/>
        <v>0.09022612772</v>
      </c>
      <c r="F14093" s="8"/>
    </row>
    <row r="14094">
      <c r="A14094" s="10">
        <v>44892.166666666664</v>
      </c>
      <c r="B14094" s="11">
        <v>270.96</v>
      </c>
      <c r="C14094" s="11">
        <v>284.20813</v>
      </c>
      <c r="D14094" s="11">
        <v>0.0466141837673679</v>
      </c>
      <c r="E14094" s="8">
        <f t="shared" si="1"/>
        <v>0.09075012675</v>
      </c>
      <c r="F14094" s="8"/>
    </row>
    <row r="14095">
      <c r="A14095" s="10">
        <v>44892.208333333336</v>
      </c>
      <c r="B14095" s="11">
        <v>254.6</v>
      </c>
      <c r="C14095" s="11">
        <v>272.15059</v>
      </c>
      <c r="D14095" s="11">
        <v>0.0644885245334211</v>
      </c>
      <c r="E14095" s="8">
        <f t="shared" si="1"/>
        <v>0.09020734967</v>
      </c>
      <c r="F14095" s="8"/>
    </row>
    <row r="14096">
      <c r="A14096" s="10">
        <v>44892.25</v>
      </c>
      <c r="B14096" s="11">
        <v>243.64</v>
      </c>
      <c r="C14096" s="11">
        <v>263.06531</v>
      </c>
      <c r="D14096" s="11">
        <v>0.073842157295464</v>
      </c>
      <c r="E14096" s="8">
        <f t="shared" si="1"/>
        <v>0.08828878065</v>
      </c>
      <c r="F14096" s="8"/>
    </row>
    <row r="14097">
      <c r="A14097" s="10">
        <v>44892.291666666664</v>
      </c>
      <c r="B14097" s="11">
        <v>238.75</v>
      </c>
      <c r="C14097" s="11">
        <v>256.44137</v>
      </c>
      <c r="D14097" s="11">
        <v>0.0689879717925388</v>
      </c>
      <c r="E14097" s="8">
        <f t="shared" si="1"/>
        <v>0.08651094402</v>
      </c>
      <c r="F14097" s="8"/>
    </row>
    <row r="14098">
      <c r="A14098" s="10">
        <v>44892.333333333336</v>
      </c>
      <c r="B14098" s="11">
        <v>236.94</v>
      </c>
      <c r="C14098" s="11">
        <v>252.71958</v>
      </c>
      <c r="D14098" s="11">
        <v>0.0624390876243147</v>
      </c>
      <c r="E14098" s="8">
        <f t="shared" si="1"/>
        <v>0.08707108497</v>
      </c>
      <c r="F14098" s="8"/>
    </row>
    <row r="14099">
      <c r="A14099" s="10">
        <v>44892.375</v>
      </c>
      <c r="B14099" s="11">
        <v>242.07</v>
      </c>
      <c r="C14099" s="11">
        <v>253.26576</v>
      </c>
      <c r="D14099" s="11">
        <v>0.0442055807306917</v>
      </c>
      <c r="E14099" s="8">
        <f t="shared" si="1"/>
        <v>0.0882038955</v>
      </c>
      <c r="F14099" s="8"/>
    </row>
    <row r="14100">
      <c r="A14100" s="10">
        <v>44892.416666666664</v>
      </c>
      <c r="B14100" s="11">
        <v>246.85</v>
      </c>
      <c r="C14100" s="11">
        <v>258.10239</v>
      </c>
      <c r="D14100" s="11">
        <v>0.0435966129565867</v>
      </c>
      <c r="E14100" s="8">
        <f t="shared" si="1"/>
        <v>0.08835567197</v>
      </c>
      <c r="F14100" s="8"/>
    </row>
    <row r="14101">
      <c r="A14101" s="10">
        <v>44892.458333333336</v>
      </c>
      <c r="B14101" s="11">
        <v>252.75</v>
      </c>
      <c r="C14101" s="11">
        <v>266.58174</v>
      </c>
      <c r="D14101" s="11">
        <v>0.0518855492502975</v>
      </c>
      <c r="E14101" s="8">
        <f t="shared" si="1"/>
        <v>0.08890559613</v>
      </c>
      <c r="F14101" s="8"/>
    </row>
    <row r="14102">
      <c r="A14102" s="10">
        <v>44892.5</v>
      </c>
      <c r="B14102" s="11">
        <v>272.56</v>
      </c>
      <c r="C14102" s="11">
        <v>275.58638</v>
      </c>
      <c r="D14102" s="11">
        <v>0.0109816022112559</v>
      </c>
      <c r="E14102" s="8">
        <f t="shared" si="1"/>
        <v>0.08722956238</v>
      </c>
      <c r="F14102" s="8"/>
    </row>
    <row r="14103">
      <c r="A14103" s="10">
        <v>44892.541666666664</v>
      </c>
      <c r="B14103" s="11">
        <v>291.59</v>
      </c>
      <c r="C14103" s="11">
        <v>281.84001</v>
      </c>
      <c r="D14103" s="11">
        <v>0.0345940592323991</v>
      </c>
      <c r="E14103" s="8">
        <f t="shared" si="1"/>
        <v>0.08532847876</v>
      </c>
      <c r="F14103" s="8"/>
    </row>
    <row r="14104">
      <c r="A14104" s="10">
        <v>44892.583333333336</v>
      </c>
      <c r="B14104" s="11">
        <v>305.8</v>
      </c>
      <c r="C14104" s="11">
        <v>282.96949</v>
      </c>
      <c r="D14104" s="11">
        <v>0.080681878459759</v>
      </c>
      <c r="E14104" s="8">
        <f t="shared" si="1"/>
        <v>0.08594659583</v>
      </c>
      <c r="F14104" s="8"/>
    </row>
    <row r="14105">
      <c r="A14105" s="10">
        <v>44892.625</v>
      </c>
      <c r="B14105" s="11">
        <v>288.45</v>
      </c>
      <c r="C14105" s="11">
        <v>281.45688</v>
      </c>
      <c r="D14105" s="11">
        <v>0.0248461505009221</v>
      </c>
      <c r="E14105" s="8">
        <f t="shared" si="1"/>
        <v>0.08616329182</v>
      </c>
      <c r="F14105" s="8"/>
    </row>
    <row r="14106">
      <c r="A14106" s="10">
        <v>44892.666666666664</v>
      </c>
      <c r="B14106" s="11">
        <v>283.05</v>
      </c>
      <c r="C14106" s="11">
        <v>278.41337</v>
      </c>
      <c r="D14106" s="11">
        <v>0.0166537619942606</v>
      </c>
      <c r="E14106" s="8">
        <f t="shared" si="1"/>
        <v>0.08448925602</v>
      </c>
      <c r="F14106" s="8"/>
    </row>
    <row r="14107">
      <c r="A14107" s="10">
        <v>44892.708333333336</v>
      </c>
      <c r="B14107" s="11">
        <v>281.83</v>
      </c>
      <c r="C14107" s="11">
        <v>275.83833</v>
      </c>
      <c r="D14107" s="11">
        <v>0.0217216729814163</v>
      </c>
      <c r="E14107" s="8">
        <f t="shared" si="1"/>
        <v>0.08013204225</v>
      </c>
      <c r="F14107" s="8"/>
    </row>
    <row r="14108">
      <c r="A14108" s="10">
        <v>44892.75</v>
      </c>
      <c r="B14108" s="11">
        <v>289.94</v>
      </c>
      <c r="C14108" s="11">
        <v>273.78068</v>
      </c>
      <c r="D14108" s="11">
        <v>0.0590228645790491</v>
      </c>
      <c r="E14108" s="8">
        <f t="shared" si="1"/>
        <v>0.07468143578</v>
      </c>
      <c r="F14108" s="8"/>
    </row>
    <row r="14109">
      <c r="A14109" s="10">
        <v>44892.791666666664</v>
      </c>
      <c r="B14109" s="11">
        <v>292.22</v>
      </c>
      <c r="C14109" s="11">
        <v>271.95351</v>
      </c>
      <c r="D14109" s="11">
        <v>0.0745218916277272</v>
      </c>
      <c r="E14109" s="8">
        <f t="shared" si="1"/>
        <v>0.06789983456</v>
      </c>
      <c r="F14109" s="8"/>
    </row>
    <row r="14110">
      <c r="A14110" s="10">
        <v>44892.833333333336</v>
      </c>
      <c r="B14110" s="11">
        <v>292.45</v>
      </c>
      <c r="C14110" s="11">
        <v>270.99596</v>
      </c>
      <c r="D14110" s="11">
        <v>0.0791673794694207</v>
      </c>
      <c r="E14110" s="8">
        <f t="shared" si="1"/>
        <v>0.06030166922</v>
      </c>
      <c r="F14110" s="8"/>
    </row>
    <row r="14111">
      <c r="A14111" s="10">
        <v>44892.875</v>
      </c>
      <c r="B14111" s="11">
        <v>294.4</v>
      </c>
      <c r="C14111" s="11">
        <v>272.81827</v>
      </c>
      <c r="D14111" s="11">
        <v>0.0791066155503441</v>
      </c>
      <c r="E14111" s="8">
        <f t="shared" si="1"/>
        <v>0.05415703986</v>
      </c>
      <c r="F14111" s="8"/>
    </row>
    <row r="14112">
      <c r="A14112" s="10">
        <v>44892.916666666664</v>
      </c>
      <c r="B14112" s="11">
        <v>297.51</v>
      </c>
      <c r="C14112" s="11">
        <v>278.07609</v>
      </c>
      <c r="D14112" s="11">
        <v>0.0698870226490884</v>
      </c>
      <c r="E14112" s="8">
        <f t="shared" si="1"/>
        <v>0.05139562603</v>
      </c>
      <c r="F14112" s="8"/>
    </row>
    <row r="14113">
      <c r="A14113" s="10">
        <v>44892.958333333336</v>
      </c>
      <c r="B14113" s="11">
        <v>333.77</v>
      </c>
      <c r="C14113" s="11">
        <v>286.33012</v>
      </c>
      <c r="D14113" s="11">
        <v>0.165682464701932</v>
      </c>
      <c r="E14113" s="8">
        <f t="shared" si="1"/>
        <v>0.05784384872</v>
      </c>
      <c r="F14113" s="8"/>
    </row>
    <row r="14114">
      <c r="A14114" s="10">
        <v>44890.0</v>
      </c>
      <c r="B14114" s="11">
        <v>267.07</v>
      </c>
      <c r="C14114" s="11">
        <v>256.26474</v>
      </c>
      <c r="D14114" s="11">
        <v>0.0421644429116544</v>
      </c>
      <c r="E14114" s="8">
        <f t="shared" si="1"/>
        <v>0.05560694718</v>
      </c>
      <c r="F14114" s="8"/>
    </row>
    <row r="14115">
      <c r="A14115" s="10">
        <v>44890.041666666664</v>
      </c>
      <c r="B14115" s="11">
        <v>260.48</v>
      </c>
      <c r="C14115" s="11">
        <v>259.98467</v>
      </c>
      <c r="D14115" s="11">
        <v>0.00190522771977295</v>
      </c>
      <c r="E14115" s="8">
        <f t="shared" si="1"/>
        <v>0.05267604469</v>
      </c>
      <c r="F14115" s="8"/>
    </row>
    <row r="14116">
      <c r="A14116" s="10">
        <v>44890.083333333336</v>
      </c>
      <c r="B14116" s="11">
        <v>244.83</v>
      </c>
      <c r="C14116" s="11">
        <v>261.29398</v>
      </c>
      <c r="D14116" s="11">
        <v>0.0630094118509732</v>
      </c>
      <c r="E14116" s="8">
        <f t="shared" si="1"/>
        <v>0.05526874903</v>
      </c>
      <c r="F14116" s="8"/>
    </row>
    <row r="14117">
      <c r="A14117" s="10">
        <v>44890.125</v>
      </c>
      <c r="B14117" s="11">
        <v>241.93</v>
      </c>
      <c r="C14117" s="11">
        <v>260.71791</v>
      </c>
      <c r="D14117" s="11">
        <v>0.0720622146748568</v>
      </c>
      <c r="E14117" s="8">
        <f t="shared" si="1"/>
        <v>0.05633618038</v>
      </c>
      <c r="F14117" s="8"/>
    </row>
    <row r="14118">
      <c r="A14118" s="10">
        <v>44890.166666666664</v>
      </c>
      <c r="B14118" s="11">
        <v>230.36</v>
      </c>
      <c r="C14118" s="11">
        <v>258.56841</v>
      </c>
      <c r="D14118" s="11">
        <v>0.10909457191619</v>
      </c>
      <c r="E14118" s="8">
        <f t="shared" si="1"/>
        <v>0.05893952988</v>
      </c>
      <c r="F14118" s="8"/>
    </row>
    <row r="14119">
      <c r="A14119" s="10">
        <v>44890.208333333336</v>
      </c>
      <c r="B14119" s="11">
        <v>212.32</v>
      </c>
      <c r="C14119" s="11">
        <v>256.66604</v>
      </c>
      <c r="D14119" s="11">
        <v>0.172777201066413</v>
      </c>
      <c r="E14119" s="8">
        <f t="shared" si="1"/>
        <v>0.06345155807</v>
      </c>
      <c r="F14119" s="8"/>
    </row>
    <row r="14120">
      <c r="A14120" s="10">
        <v>44890.25</v>
      </c>
      <c r="B14120" s="11">
        <v>199.47</v>
      </c>
      <c r="C14120" s="11">
        <v>257.03682</v>
      </c>
      <c r="D14120" s="11">
        <v>0.223963321675081</v>
      </c>
      <c r="E14120" s="8">
        <f t="shared" si="1"/>
        <v>0.06970660659</v>
      </c>
      <c r="F14120" s="8"/>
    </row>
    <row r="14121">
      <c r="A14121" s="10">
        <v>44890.291666666664</v>
      </c>
      <c r="B14121" s="11">
        <v>185.26</v>
      </c>
      <c r="C14121" s="11">
        <v>259.09399</v>
      </c>
      <c r="D14121" s="11">
        <v>0.284969906094695</v>
      </c>
      <c r="E14121" s="8">
        <f t="shared" si="1"/>
        <v>0.07870585385</v>
      </c>
      <c r="F14121" s="8"/>
    </row>
    <row r="14122">
      <c r="A14122" s="10">
        <v>44890.333333333336</v>
      </c>
      <c r="B14122" s="11">
        <v>165.63</v>
      </c>
      <c r="C14122" s="11">
        <v>261.12893</v>
      </c>
      <c r="D14122" s="11">
        <v>0.365715625610689</v>
      </c>
      <c r="E14122" s="8">
        <f t="shared" si="1"/>
        <v>0.09134237627</v>
      </c>
      <c r="F14122" s="8"/>
    </row>
    <row r="14123">
      <c r="A14123" s="10">
        <v>44890.375</v>
      </c>
      <c r="B14123" s="11">
        <v>164.01</v>
      </c>
      <c r="C14123" s="11">
        <v>262.89929</v>
      </c>
      <c r="D14123" s="11">
        <v>0.376148942813805</v>
      </c>
      <c r="E14123" s="8">
        <f t="shared" si="1"/>
        <v>0.1051733497</v>
      </c>
      <c r="F14123" s="8"/>
    </row>
    <row r="14124">
      <c r="A14124" s="10">
        <v>44890.416666666664</v>
      </c>
      <c r="B14124" s="11">
        <v>163.56</v>
      </c>
      <c r="C14124" s="11">
        <v>265.27733</v>
      </c>
      <c r="D14124" s="11">
        <v>0.383437702724164</v>
      </c>
      <c r="E14124" s="8">
        <f t="shared" si="1"/>
        <v>0.1193333951</v>
      </c>
      <c r="F14124" s="8"/>
    </row>
    <row r="14125">
      <c r="A14125" s="10">
        <v>44890.458333333336</v>
      </c>
      <c r="B14125" s="11">
        <v>169.12</v>
      </c>
      <c r="C14125" s="11">
        <v>269.83701</v>
      </c>
      <c r="D14125" s="11">
        <v>0.37325128232039</v>
      </c>
      <c r="E14125" s="8">
        <f t="shared" si="1"/>
        <v>0.132723634</v>
      </c>
      <c r="F14125" s="8"/>
    </row>
    <row r="14126">
      <c r="A14126" s="10">
        <v>44890.5</v>
      </c>
      <c r="B14126" s="11">
        <v>171.46</v>
      </c>
      <c r="C14126" s="11">
        <v>275.83057</v>
      </c>
      <c r="D14126" s="11">
        <v>0.378386521842013</v>
      </c>
      <c r="E14126" s="8">
        <f t="shared" si="1"/>
        <v>0.1480321723</v>
      </c>
      <c r="F14126" s="8"/>
    </row>
    <row r="14127">
      <c r="A14127" s="10">
        <v>44890.541666666664</v>
      </c>
      <c r="B14127" s="11">
        <v>180.42</v>
      </c>
      <c r="C14127" s="11">
        <v>281.61129</v>
      </c>
      <c r="D14127" s="11">
        <v>0.359329663238998</v>
      </c>
      <c r="E14127" s="8">
        <f t="shared" si="1"/>
        <v>0.1615628225</v>
      </c>
      <c r="F14127" s="8"/>
    </row>
    <row r="14128">
      <c r="A14128" s="10">
        <v>44890.583333333336</v>
      </c>
      <c r="B14128" s="11">
        <v>195.65</v>
      </c>
      <c r="C14128" s="11">
        <v>286.11957</v>
      </c>
      <c r="D14128" s="11">
        <v>0.316194974010341</v>
      </c>
      <c r="E14128" s="8">
        <f t="shared" si="1"/>
        <v>0.1713758681</v>
      </c>
      <c r="F14128" s="8"/>
    </row>
    <row r="14129">
      <c r="A14129" s="10">
        <v>44890.625</v>
      </c>
      <c r="B14129" s="11">
        <v>206.14</v>
      </c>
      <c r="C14129" s="11">
        <v>290.20539</v>
      </c>
      <c r="D14129" s="11">
        <v>0.289675495000282</v>
      </c>
      <c r="E14129" s="8">
        <f t="shared" si="1"/>
        <v>0.1824104241</v>
      </c>
      <c r="F14129" s="8"/>
    </row>
    <row r="14130">
      <c r="A14130" s="10">
        <v>44890.666666666664</v>
      </c>
      <c r="B14130" s="11">
        <v>236.12</v>
      </c>
      <c r="C14130" s="11">
        <v>291.96398</v>
      </c>
      <c r="D14130" s="11">
        <v>0.191270101195359</v>
      </c>
      <c r="E14130" s="8">
        <f t="shared" si="1"/>
        <v>0.1896861049</v>
      </c>
      <c r="F14130" s="8"/>
    </row>
    <row r="14131">
      <c r="A14131" s="10">
        <v>44890.708333333336</v>
      </c>
      <c r="B14131" s="11">
        <v>235.54</v>
      </c>
      <c r="C14131" s="11">
        <v>292.887</v>
      </c>
      <c r="D14131" s="11">
        <v>0.195799062437049</v>
      </c>
      <c r="E14131" s="8">
        <f t="shared" si="1"/>
        <v>0.1969393295</v>
      </c>
      <c r="F14131" s="8"/>
    </row>
    <row r="14132">
      <c r="A14132" s="10">
        <v>44890.75</v>
      </c>
      <c r="B14132" s="11">
        <v>218.55</v>
      </c>
      <c r="C14132" s="11">
        <v>293.70894</v>
      </c>
      <c r="D14132" s="11">
        <v>0.255895990091414</v>
      </c>
      <c r="E14132" s="8">
        <f t="shared" si="1"/>
        <v>0.2051423764</v>
      </c>
      <c r="F14132" s="8"/>
    </row>
    <row r="14133">
      <c r="A14133" s="10">
        <v>44890.791666666664</v>
      </c>
      <c r="B14133" s="11">
        <v>219.67</v>
      </c>
      <c r="C14133" s="11">
        <v>294.70721</v>
      </c>
      <c r="D14133" s="11">
        <v>0.254616132397982</v>
      </c>
      <c r="E14133" s="8">
        <f t="shared" si="1"/>
        <v>0.2126463031</v>
      </c>
      <c r="F14133" s="8"/>
    </row>
    <row r="14134">
      <c r="A14134" s="10">
        <v>44890.833333333336</v>
      </c>
      <c r="B14134" s="11">
        <v>216.1</v>
      </c>
      <c r="C14134" s="11">
        <v>295.85431</v>
      </c>
      <c r="D14134" s="11">
        <v>0.269572919184445</v>
      </c>
      <c r="E14134" s="8">
        <f t="shared" si="1"/>
        <v>0.2205798672</v>
      </c>
      <c r="F14134" s="8"/>
    </row>
    <row r="14135">
      <c r="A14135" s="10">
        <v>44890.875</v>
      </c>
      <c r="B14135" s="11">
        <v>223.03</v>
      </c>
      <c r="C14135" s="11">
        <v>297.2309</v>
      </c>
      <c r="D14135" s="11">
        <v>0.249640599278204</v>
      </c>
      <c r="E14135" s="8">
        <f t="shared" si="1"/>
        <v>0.2276854499</v>
      </c>
      <c r="F14135" s="8"/>
    </row>
    <row r="14136">
      <c r="A14136" s="10">
        <v>44890.916666666664</v>
      </c>
      <c r="B14136" s="11">
        <v>233.39</v>
      </c>
      <c r="C14136" s="11">
        <v>298.68845</v>
      </c>
      <c r="D14136" s="11">
        <v>0.218617258216713</v>
      </c>
      <c r="E14136" s="8">
        <f t="shared" si="1"/>
        <v>0.233882543</v>
      </c>
      <c r="F14136" s="8"/>
    </row>
    <row r="14137">
      <c r="A14137" s="10">
        <v>44890.958333333336</v>
      </c>
      <c r="B14137" s="11">
        <v>262.72</v>
      </c>
      <c r="C14137" s="11">
        <v>300.59574</v>
      </c>
      <c r="D14137" s="11">
        <v>0.126002251395844</v>
      </c>
      <c r="E14137" s="8">
        <f t="shared" si="1"/>
        <v>0.2322292008</v>
      </c>
      <c r="F14137" s="8"/>
    </row>
    <row r="14138">
      <c r="A14138" s="10">
        <v>44891.0</v>
      </c>
      <c r="B14138" s="11">
        <v>279.28</v>
      </c>
      <c r="C14138" s="11">
        <v>322.26931</v>
      </c>
      <c r="D14138" s="11">
        <v>0.13339560630207</v>
      </c>
      <c r="E14138" s="8">
        <f t="shared" si="1"/>
        <v>0.2360304993</v>
      </c>
      <c r="F14138" s="8"/>
    </row>
    <row r="14139">
      <c r="A14139" s="10">
        <v>44891.041666666664</v>
      </c>
      <c r="B14139" s="11">
        <v>287.92</v>
      </c>
      <c r="C14139" s="11">
        <v>323.55087</v>
      </c>
      <c r="D14139" s="11">
        <v>0.110124475944076</v>
      </c>
      <c r="E14139" s="8">
        <f t="shared" si="1"/>
        <v>0.2405396346</v>
      </c>
      <c r="F14139" s="8"/>
    </row>
    <row r="14140">
      <c r="A14140" s="10">
        <v>44891.083333333336</v>
      </c>
      <c r="B14140" s="11">
        <v>309.85</v>
      </c>
      <c r="C14140" s="11">
        <v>324.06572</v>
      </c>
      <c r="D14140" s="11">
        <v>0.0438667810961306</v>
      </c>
      <c r="E14140" s="8">
        <f t="shared" si="1"/>
        <v>0.239742025</v>
      </c>
      <c r="F14140" s="8"/>
    </row>
    <row r="14141">
      <c r="A14141" s="10">
        <v>44891.125</v>
      </c>
      <c r="B14141" s="11">
        <v>317.4</v>
      </c>
      <c r="C14141" s="11">
        <v>322.46651</v>
      </c>
      <c r="D14141" s="11">
        <v>0.0157117401121749</v>
      </c>
      <c r="E14141" s="8">
        <f t="shared" si="1"/>
        <v>0.2373940886</v>
      </c>
      <c r="F14141" s="8"/>
    </row>
    <row r="14142">
      <c r="A14142" s="10">
        <v>44891.166666666664</v>
      </c>
      <c r="B14142" s="11">
        <v>326.47</v>
      </c>
      <c r="C14142" s="11">
        <v>319.55261</v>
      </c>
      <c r="D14142" s="11">
        <v>0.0216471084370113</v>
      </c>
      <c r="E14142" s="8">
        <f t="shared" si="1"/>
        <v>0.2337504443</v>
      </c>
      <c r="F14142" s="8"/>
    </row>
    <row r="14143">
      <c r="A14143" s="10">
        <v>44891.208333333336</v>
      </c>
      <c r="B14143" s="11">
        <v>310.41</v>
      </c>
      <c r="C14143" s="11">
        <v>316.8216</v>
      </c>
      <c r="D14143" s="11">
        <v>0.0202372565506896</v>
      </c>
      <c r="E14143" s="8">
        <f t="shared" si="1"/>
        <v>0.2273946132</v>
      </c>
      <c r="F14143" s="8"/>
    </row>
    <row r="14144">
      <c r="A14144" s="10">
        <v>44891.25</v>
      </c>
      <c r="B14144" s="11">
        <v>294.9</v>
      </c>
      <c r="C14144" s="11">
        <v>315.68462</v>
      </c>
      <c r="D14144" s="11">
        <v>0.0658398245692172</v>
      </c>
      <c r="E14144" s="8">
        <f t="shared" si="1"/>
        <v>0.2208061342</v>
      </c>
      <c r="F14144" s="8"/>
    </row>
    <row r="14145">
      <c r="A14145" s="10">
        <v>44891.291666666664</v>
      </c>
      <c r="B14145" s="11">
        <v>295.43</v>
      </c>
      <c r="C14145" s="11">
        <v>315.33825</v>
      </c>
      <c r="D14145" s="11">
        <v>0.0631330008332322</v>
      </c>
      <c r="E14145" s="8">
        <f t="shared" si="1"/>
        <v>0.2115629298</v>
      </c>
      <c r="F14145" s="8"/>
    </row>
    <row r="14146">
      <c r="A14146" s="10">
        <v>44891.333333333336</v>
      </c>
      <c r="B14146" s="11">
        <v>312.85</v>
      </c>
      <c r="C14146" s="11">
        <v>314.90058</v>
      </c>
      <c r="D14146" s="11">
        <v>0.00651183303631885</v>
      </c>
      <c r="E14146" s="8">
        <f t="shared" si="1"/>
        <v>0.1965961051</v>
      </c>
      <c r="F14146" s="8"/>
    </row>
    <row r="14147">
      <c r="A14147" s="10">
        <v>44891.375</v>
      </c>
      <c r="B14147" s="11">
        <v>330.03</v>
      </c>
      <c r="C14147" s="11">
        <v>312.84545</v>
      </c>
      <c r="D14147" s="11">
        <v>0.0549298383594837</v>
      </c>
      <c r="E14147" s="8">
        <f t="shared" si="1"/>
        <v>0.1832119758</v>
      </c>
      <c r="F14147" s="8"/>
    </row>
    <row r="14148">
      <c r="A14148" s="10">
        <v>44891.416666666664</v>
      </c>
      <c r="B14148" s="11">
        <v>332.66</v>
      </c>
      <c r="C14148" s="11">
        <v>308.60465</v>
      </c>
      <c r="D14148" s="11">
        <v>0.0779487606554212</v>
      </c>
      <c r="E14148" s="8">
        <f t="shared" si="1"/>
        <v>0.1704832699</v>
      </c>
      <c r="F14148" s="8"/>
    </row>
    <row r="14149">
      <c r="A14149" s="10">
        <v>44891.458333333336</v>
      </c>
      <c r="B14149" s="11">
        <v>329.54</v>
      </c>
      <c r="C14149" s="11">
        <v>304.34542</v>
      </c>
      <c r="D14149" s="11">
        <v>0.0827828458860988</v>
      </c>
      <c r="E14149" s="8">
        <f t="shared" si="1"/>
        <v>0.1583804183</v>
      </c>
      <c r="F14149" s="8"/>
    </row>
    <row r="14150">
      <c r="A14150" s="10">
        <v>44891.5</v>
      </c>
      <c r="B14150" s="11">
        <v>331.89</v>
      </c>
      <c r="C14150" s="11">
        <v>300.38736</v>
      </c>
      <c r="D14150" s="11">
        <v>0.104873387482083</v>
      </c>
      <c r="E14150" s="8">
        <f t="shared" si="1"/>
        <v>0.1469840377</v>
      </c>
      <c r="F14150" s="8"/>
    </row>
    <row r="14151">
      <c r="A14151" s="10">
        <v>44891.541666666664</v>
      </c>
      <c r="B14151" s="11">
        <v>339.58</v>
      </c>
      <c r="C14151" s="11">
        <v>297.30255</v>
      </c>
      <c r="D14151" s="11">
        <v>0.142203455705307</v>
      </c>
      <c r="E14151" s="8">
        <f t="shared" si="1"/>
        <v>0.1379371124</v>
      </c>
      <c r="F14151" s="8"/>
    </row>
    <row r="14152">
      <c r="A14152" s="10">
        <v>44891.583333333336</v>
      </c>
      <c r="B14152" s="11">
        <v>332.0</v>
      </c>
      <c r="C14152" s="11">
        <v>293.47406</v>
      </c>
      <c r="D14152" s="11">
        <v>0.131275452419883</v>
      </c>
      <c r="E14152" s="8">
        <f t="shared" si="1"/>
        <v>0.1302321324</v>
      </c>
      <c r="F14152" s="8"/>
    </row>
    <row r="14153">
      <c r="A14153" s="10">
        <v>44891.625</v>
      </c>
      <c r="B14153" s="11">
        <v>315.69</v>
      </c>
      <c r="C14153" s="11">
        <v>290.19761</v>
      </c>
      <c r="D14153" s="11">
        <v>0.0878449343535255</v>
      </c>
      <c r="E14153" s="8">
        <f t="shared" si="1"/>
        <v>0.1218225257</v>
      </c>
      <c r="F14153" s="8"/>
    </row>
    <row r="14154">
      <c r="A14154" s="10">
        <v>44891.666666666664</v>
      </c>
      <c r="B14154" s="11">
        <v>290.06</v>
      </c>
      <c r="C14154" s="11">
        <v>286.34654</v>
      </c>
      <c r="D14154" s="11">
        <v>0.0129684123300389</v>
      </c>
      <c r="E14154" s="8">
        <f t="shared" si="1"/>
        <v>0.1143932886</v>
      </c>
      <c r="F14154" s="8"/>
    </row>
    <row r="14155">
      <c r="A14155" s="10">
        <v>44891.708333333336</v>
      </c>
      <c r="B14155" s="11">
        <v>266.13</v>
      </c>
      <c r="C14155" s="11">
        <v>282.36709</v>
      </c>
      <c r="D14155" s="11">
        <v>0.0575034788933796</v>
      </c>
      <c r="E14155" s="8">
        <f t="shared" si="1"/>
        <v>0.1086309726</v>
      </c>
      <c r="F14155" s="8"/>
    </row>
    <row r="14156">
      <c r="A14156" s="10">
        <v>44891.75</v>
      </c>
      <c r="B14156" s="11">
        <v>242.79</v>
      </c>
      <c r="C14156" s="11">
        <v>278.29437</v>
      </c>
      <c r="D14156" s="11">
        <v>0.12757847023639</v>
      </c>
      <c r="E14156" s="8">
        <f t="shared" si="1"/>
        <v>0.1032844093</v>
      </c>
      <c r="F14156" s="8"/>
    </row>
    <row r="14157">
      <c r="A14157" s="10">
        <v>44891.791666666664</v>
      </c>
      <c r="B14157" s="11">
        <v>223.9</v>
      </c>
      <c r="C14157" s="11">
        <v>275.74387</v>
      </c>
      <c r="D14157" s="11">
        <v>0.188014587595365</v>
      </c>
      <c r="E14157" s="8">
        <f t="shared" si="1"/>
        <v>0.100509345</v>
      </c>
      <c r="F14157" s="8"/>
    </row>
    <row r="14158">
      <c r="A14158" s="10">
        <v>44891.833333333336</v>
      </c>
      <c r="B14158" s="11">
        <v>212.16</v>
      </c>
      <c r="C14158" s="11">
        <v>275.67255</v>
      </c>
      <c r="D14158" s="11">
        <v>0.23039127399518</v>
      </c>
      <c r="E14158" s="8">
        <f t="shared" si="1"/>
        <v>0.0988767764</v>
      </c>
      <c r="F14158" s="8"/>
    </row>
    <row r="14159">
      <c r="A14159" s="10">
        <v>44891.875</v>
      </c>
      <c r="B14159" s="11">
        <v>218.72</v>
      </c>
      <c r="C14159" s="11">
        <v>277.93455</v>
      </c>
      <c r="D14159" s="11">
        <v>0.213052137634561</v>
      </c>
      <c r="E14159" s="8">
        <f t="shared" si="1"/>
        <v>0.09735225717</v>
      </c>
      <c r="F14159" s="8"/>
    </row>
    <row r="14160">
      <c r="A14160" s="10">
        <v>44891.916666666664</v>
      </c>
      <c r="B14160" s="11">
        <v>242.4</v>
      </c>
      <c r="C14160" s="11">
        <v>280.43675</v>
      </c>
      <c r="D14160" s="11">
        <v>0.135633970939971</v>
      </c>
      <c r="E14160" s="8">
        <f t="shared" si="1"/>
        <v>0.0938946202</v>
      </c>
      <c r="F14160" s="8"/>
    </row>
    <row r="14161">
      <c r="A14161" s="10">
        <v>44891.958333333336</v>
      </c>
      <c r="B14161" s="11">
        <v>277.53</v>
      </c>
      <c r="C14161" s="11">
        <v>282.3451</v>
      </c>
      <c r="D14161" s="11">
        <v>0.0170539527691468</v>
      </c>
      <c r="E14161" s="8">
        <f t="shared" si="1"/>
        <v>0.08935510776</v>
      </c>
      <c r="F14161" s="8"/>
    </row>
    <row r="14162">
      <c r="A14162" s="10">
        <v>44892.0</v>
      </c>
      <c r="B14162" s="11">
        <v>338.86</v>
      </c>
      <c r="C14162" s="11">
        <v>321.70219</v>
      </c>
      <c r="D14162" s="11">
        <v>0.0533344519662736</v>
      </c>
      <c r="E14162" s="8">
        <f t="shared" si="1"/>
        <v>0.08601922633</v>
      </c>
      <c r="F14162" s="8"/>
    </row>
    <row r="14163">
      <c r="A14163" s="10">
        <v>44892.041666666664</v>
      </c>
      <c r="B14163" s="11">
        <v>334.33</v>
      </c>
      <c r="C14163" s="11">
        <v>319.96005</v>
      </c>
      <c r="D14163" s="11">
        <v>0.0449117006951335</v>
      </c>
      <c r="E14163" s="8">
        <f t="shared" si="1"/>
        <v>0.08330202736</v>
      </c>
      <c r="F14163" s="8"/>
    </row>
    <row r="14164">
      <c r="A14164" s="10">
        <v>44892.083333333336</v>
      </c>
      <c r="B14164" s="11">
        <v>307.81</v>
      </c>
      <c r="C14164" s="11">
        <v>313.53131</v>
      </c>
      <c r="D14164" s="11">
        <v>0.0182479701947471</v>
      </c>
      <c r="E14164" s="8">
        <f t="shared" si="1"/>
        <v>0.0822345769</v>
      </c>
      <c r="F14164" s="8"/>
    </row>
    <row r="14165">
      <c r="A14165" s="10">
        <v>44892.125</v>
      </c>
      <c r="B14165" s="11">
        <v>283.46</v>
      </c>
      <c r="C14165" s="11">
        <v>302.73121</v>
      </c>
      <c r="D14165" s="11">
        <v>0.063657823717614</v>
      </c>
      <c r="E14165" s="8">
        <f t="shared" si="1"/>
        <v>0.08423233039</v>
      </c>
      <c r="F14165" s="8"/>
    </row>
    <row r="14166">
      <c r="A14166" s="10">
        <v>44892.166666666664</v>
      </c>
      <c r="B14166" s="11">
        <v>270.96</v>
      </c>
      <c r="C14166" s="11">
        <v>289.95635</v>
      </c>
      <c r="D14166" s="11">
        <v>0.065514516236668</v>
      </c>
      <c r="E14166" s="8">
        <f t="shared" si="1"/>
        <v>0.08606013904</v>
      </c>
      <c r="F14166" s="8"/>
    </row>
    <row r="14167">
      <c r="A14167" s="10">
        <v>44892.208333333336</v>
      </c>
      <c r="B14167" s="11">
        <v>254.6</v>
      </c>
      <c r="C14167" s="11">
        <v>278.15467</v>
      </c>
      <c r="D14167" s="11">
        <v>0.0846819145621391</v>
      </c>
      <c r="E14167" s="8">
        <f t="shared" si="1"/>
        <v>0.08874533313</v>
      </c>
      <c r="F14167" s="8"/>
    </row>
    <row r="14168">
      <c r="A14168" s="10">
        <v>44892.25</v>
      </c>
      <c r="B14168" s="11">
        <v>243.64</v>
      </c>
      <c r="C14168" s="11">
        <v>270.20316</v>
      </c>
      <c r="D14168" s="11">
        <v>0.0983081026883624</v>
      </c>
      <c r="E14168" s="8">
        <f t="shared" si="1"/>
        <v>0.09009817805</v>
      </c>
      <c r="F14168" s="8"/>
    </row>
    <row r="14169">
      <c r="A14169" s="10">
        <v>44892.291666666664</v>
      </c>
      <c r="B14169" s="11">
        <v>238.75</v>
      </c>
      <c r="C14169" s="11">
        <v>266.48189</v>
      </c>
      <c r="D14169" s="11">
        <v>0.104066696614918</v>
      </c>
      <c r="E14169" s="8">
        <f t="shared" si="1"/>
        <v>0.09180374871</v>
      </c>
      <c r="F14169" s="8"/>
    </row>
    <row r="14170">
      <c r="A14170" s="10">
        <v>44892.333333333336</v>
      </c>
      <c r="B14170" s="11">
        <v>236.94</v>
      </c>
      <c r="C14170" s="11">
        <v>266.24438</v>
      </c>
      <c r="D14170" s="11">
        <v>0.110065722326232</v>
      </c>
      <c r="E14170" s="8">
        <f t="shared" si="1"/>
        <v>0.09611849409</v>
      </c>
      <c r="F14170" s="8"/>
    </row>
    <row r="14171">
      <c r="A14171" s="10">
        <v>44892.375</v>
      </c>
      <c r="B14171" s="11">
        <v>242.07</v>
      </c>
      <c r="C14171" s="11">
        <v>268.34982</v>
      </c>
      <c r="D14171" s="11">
        <v>0.0979312004010288</v>
      </c>
      <c r="E14171" s="8">
        <f t="shared" si="1"/>
        <v>0.09791021751</v>
      </c>
      <c r="F14171" s="8"/>
    </row>
    <row r="14172">
      <c r="A14172" s="10">
        <v>44892.416666666664</v>
      </c>
      <c r="B14172" s="11">
        <v>246.85</v>
      </c>
      <c r="C14172" s="11">
        <v>272.53808</v>
      </c>
      <c r="D14172" s="11">
        <v>0.0942550119968555</v>
      </c>
      <c r="E14172" s="8">
        <f t="shared" si="1"/>
        <v>0.09858964465</v>
      </c>
      <c r="F14172" s="8"/>
    </row>
    <row r="14173">
      <c r="A14173" s="10">
        <v>44892.458333333336</v>
      </c>
      <c r="B14173" s="11">
        <v>252.75</v>
      </c>
      <c r="C14173" s="11">
        <v>279.71964</v>
      </c>
      <c r="D14173" s="11">
        <v>0.0964166835049552</v>
      </c>
      <c r="E14173" s="8">
        <f t="shared" si="1"/>
        <v>0.09915772122</v>
      </c>
      <c r="F14173" s="8"/>
    </row>
    <row r="14174">
      <c r="A14174" s="10">
        <v>44892.5</v>
      </c>
      <c r="B14174" s="11">
        <v>272.56</v>
      </c>
      <c r="C14174" s="11">
        <v>288.41727</v>
      </c>
      <c r="D14174" s="11">
        <v>0.0549803068311407</v>
      </c>
      <c r="E14174" s="8">
        <f t="shared" si="1"/>
        <v>0.09707884286</v>
      </c>
      <c r="F14174" s="8"/>
    </row>
    <row r="14175">
      <c r="A14175" s="10">
        <v>44892.541666666664</v>
      </c>
      <c r="B14175" s="11">
        <v>291.59</v>
      </c>
      <c r="C14175" s="11">
        <v>296.47545</v>
      </c>
      <c r="D14175" s="11">
        <v>0.0164784301701879</v>
      </c>
      <c r="E14175" s="8">
        <f t="shared" si="1"/>
        <v>0.09184030013</v>
      </c>
      <c r="F14175" s="8"/>
    </row>
    <row r="14176">
      <c r="A14176" s="10">
        <v>44892.583333333336</v>
      </c>
      <c r="B14176" s="11">
        <v>305.8</v>
      </c>
      <c r="C14176" s="11">
        <v>303.02524</v>
      </c>
      <c r="D14176" s="11">
        <v>0.00915686099283351</v>
      </c>
      <c r="E14176" s="8">
        <f t="shared" si="1"/>
        <v>0.08675202549</v>
      </c>
      <c r="F14176" s="8"/>
    </row>
    <row r="14177">
      <c r="A14177" s="10">
        <v>44892.625</v>
      </c>
      <c r="B14177" s="11">
        <v>288.45</v>
      </c>
      <c r="C14177" s="11">
        <v>309.52783</v>
      </c>
      <c r="D14177" s="11">
        <v>0.0680967200913727</v>
      </c>
      <c r="E14177" s="8">
        <f t="shared" si="1"/>
        <v>0.08592918322</v>
      </c>
      <c r="F14177" s="8"/>
    </row>
    <row r="14178">
      <c r="A14178" s="10">
        <v>44892.666666666664</v>
      </c>
      <c r="B14178" s="11">
        <v>283.05</v>
      </c>
      <c r="C14178" s="11">
        <v>315.07037</v>
      </c>
      <c r="D14178" s="11">
        <v>0.101629264598889</v>
      </c>
      <c r="E14178" s="8">
        <f t="shared" si="1"/>
        <v>0.0896233854</v>
      </c>
      <c r="F14178" s="8"/>
    </row>
    <row r="14179">
      <c r="A14179" s="10">
        <v>44892.708333333336</v>
      </c>
      <c r="B14179" s="11">
        <v>281.83</v>
      </c>
      <c r="C14179" s="11">
        <v>320.97036</v>
      </c>
      <c r="D14179" s="11">
        <v>0.121943845531406</v>
      </c>
      <c r="E14179" s="8">
        <f t="shared" si="1"/>
        <v>0.09230840068</v>
      </c>
      <c r="F14179" s="8"/>
    </row>
    <row r="14180">
      <c r="A14180" s="10">
        <v>44892.75</v>
      </c>
      <c r="B14180" s="11">
        <v>289.94</v>
      </c>
      <c r="C14180" s="11">
        <v>326.23441</v>
      </c>
      <c r="D14180" s="11">
        <v>0.111252549968594</v>
      </c>
      <c r="E14180" s="8">
        <f t="shared" si="1"/>
        <v>0.091628154</v>
      </c>
      <c r="F14180" s="8"/>
    </row>
    <row r="14181">
      <c r="A14181" s="10">
        <v>44892.791666666664</v>
      </c>
      <c r="B14181" s="11">
        <v>292.22</v>
      </c>
      <c r="C14181" s="11">
        <v>330.43035</v>
      </c>
      <c r="D14181" s="11">
        <v>0.115638136751057</v>
      </c>
      <c r="E14181" s="8">
        <f t="shared" si="1"/>
        <v>0.08861246855</v>
      </c>
      <c r="F14181" s="8"/>
    </row>
    <row r="14182">
      <c r="A14182" s="10">
        <v>44892.833333333336</v>
      </c>
      <c r="B14182" s="11">
        <v>292.45</v>
      </c>
      <c r="C14182" s="11">
        <v>333.64958</v>
      </c>
      <c r="D14182" s="11">
        <v>0.123481588078126</v>
      </c>
      <c r="E14182" s="8">
        <f t="shared" si="1"/>
        <v>0.0841578983</v>
      </c>
      <c r="F14182" s="8"/>
    </row>
    <row r="14183">
      <c r="A14183" s="10">
        <v>44892.875</v>
      </c>
      <c r="B14183" s="11">
        <v>294.4</v>
      </c>
      <c r="C14183" s="11">
        <v>336.61113</v>
      </c>
      <c r="D14183" s="11">
        <v>0.125400280139281</v>
      </c>
      <c r="E14183" s="8">
        <f t="shared" si="1"/>
        <v>0.08050573757</v>
      </c>
      <c r="F14183" s="8"/>
    </row>
    <row r="14184">
      <c r="A14184" s="10">
        <v>44892.916666666664</v>
      </c>
      <c r="B14184" s="11">
        <v>297.51</v>
      </c>
      <c r="C14184" s="11">
        <v>339.44275</v>
      </c>
      <c r="D14184" s="11">
        <v>0.123534086381282</v>
      </c>
      <c r="E14184" s="8">
        <f t="shared" si="1"/>
        <v>0.08000157572</v>
      </c>
      <c r="F14184" s="8"/>
    </row>
    <row r="14185">
      <c r="A14185" s="10">
        <v>44892.958333333336</v>
      </c>
      <c r="B14185" s="11">
        <v>333.77</v>
      </c>
      <c r="C14185" s="11">
        <v>341.80659</v>
      </c>
      <c r="D14185" s="11">
        <v>0.0235120978796811</v>
      </c>
      <c r="E14185" s="8">
        <f t="shared" si="1"/>
        <v>0.0802706651</v>
      </c>
      <c r="F14185" s="8"/>
    </row>
    <row r="14186">
      <c r="A14186" s="10">
        <v>44893.0</v>
      </c>
      <c r="B14186" s="11">
        <v>374.36</v>
      </c>
      <c r="C14186" s="11">
        <v>356.08402</v>
      </c>
      <c r="D14186" s="11">
        <v>0.0513249092166506</v>
      </c>
      <c r="E14186" s="8">
        <f t="shared" si="1"/>
        <v>0.08018693415</v>
      </c>
      <c r="F14186" s="8"/>
    </row>
    <row r="14187">
      <c r="A14187" s="10">
        <v>44893.041666666664</v>
      </c>
      <c r="B14187" s="11">
        <v>380.83</v>
      </c>
      <c r="C14187" s="11">
        <v>358.32913</v>
      </c>
      <c r="D14187" s="11">
        <v>0.0627938621680017</v>
      </c>
      <c r="E14187" s="8">
        <f t="shared" si="1"/>
        <v>0.08093202421</v>
      </c>
      <c r="F14187" s="8"/>
    </row>
    <row r="14188">
      <c r="A14188" s="10">
        <v>44893.083333333336</v>
      </c>
      <c r="B14188" s="11">
        <v>377.53</v>
      </c>
      <c r="C14188" s="11">
        <v>357.71289</v>
      </c>
      <c r="D14188" s="11">
        <v>0.055399485324669</v>
      </c>
      <c r="E14188" s="8">
        <f t="shared" si="1"/>
        <v>0.08248000401</v>
      </c>
      <c r="F14188" s="8"/>
    </row>
    <row r="14189">
      <c r="A14189" s="10">
        <v>44893.125</v>
      </c>
      <c r="B14189" s="11">
        <v>376.11</v>
      </c>
      <c r="C14189" s="11">
        <v>353.84873</v>
      </c>
      <c r="D14189" s="11">
        <v>0.062911826757157</v>
      </c>
      <c r="E14189" s="8">
        <f t="shared" si="1"/>
        <v>0.0824489208</v>
      </c>
      <c r="F14189" s="8"/>
    </row>
    <row r="14190">
      <c r="A14190" s="10">
        <v>44893.166666666664</v>
      </c>
      <c r="B14190" s="11">
        <v>371.57</v>
      </c>
      <c r="C14190" s="11">
        <v>345.87436</v>
      </c>
      <c r="D14190" s="11">
        <v>0.0742918324445904</v>
      </c>
      <c r="E14190" s="8">
        <f t="shared" si="1"/>
        <v>0.08281464231</v>
      </c>
      <c r="F14190" s="8"/>
    </row>
    <row r="14191">
      <c r="A14191" s="10">
        <v>44893.208333333336</v>
      </c>
      <c r="B14191" s="11">
        <v>364.05</v>
      </c>
      <c r="C14191" s="11">
        <v>335.74572</v>
      </c>
      <c r="D14191" s="11">
        <v>0.0843027276714056</v>
      </c>
      <c r="E14191" s="8">
        <f t="shared" si="1"/>
        <v>0.08279884286</v>
      </c>
      <c r="F14191" s="8"/>
    </row>
    <row r="14192">
      <c r="A14192" s="10">
        <v>44893.25</v>
      </c>
      <c r="B14192" s="11">
        <v>352.81</v>
      </c>
      <c r="C14192" s="11">
        <v>325.31914</v>
      </c>
      <c r="D14192" s="11">
        <v>0.0845042809347153</v>
      </c>
      <c r="E14192" s="8">
        <f t="shared" si="1"/>
        <v>0.08222368362</v>
      </c>
      <c r="F14192" s="8"/>
    </row>
    <row r="14193">
      <c r="A14193" s="10">
        <v>44893.291666666664</v>
      </c>
      <c r="B14193" s="11">
        <v>340.93</v>
      </c>
      <c r="C14193" s="11">
        <v>314.72722</v>
      </c>
      <c r="D14193" s="11">
        <v>0.0832555252132307</v>
      </c>
      <c r="E14193" s="8">
        <f t="shared" si="1"/>
        <v>0.08135655147</v>
      </c>
      <c r="F14193" s="8"/>
    </row>
    <row r="14194">
      <c r="A14194" s="10">
        <v>44893.333333333336</v>
      </c>
      <c r="B14194" s="11">
        <v>317.72</v>
      </c>
      <c r="C14194" s="11">
        <v>306.16891</v>
      </c>
      <c r="D14194" s="11">
        <v>0.0377278346126001</v>
      </c>
      <c r="E14194" s="8">
        <f t="shared" si="1"/>
        <v>0.07834247282</v>
      </c>
      <c r="F14194" s="8"/>
    </row>
    <row r="14195">
      <c r="A14195" s="10">
        <v>44893.375</v>
      </c>
      <c r="B14195" s="11">
        <v>294.82</v>
      </c>
      <c r="C14195" s="11">
        <v>300.35173</v>
      </c>
      <c r="D14195" s="11">
        <v>0.0184175067012265</v>
      </c>
      <c r="E14195" s="8">
        <f t="shared" si="1"/>
        <v>0.07502940225</v>
      </c>
      <c r="F14195" s="8"/>
    </row>
    <row r="14196">
      <c r="A14196" s="10">
        <v>44893.416666666664</v>
      </c>
      <c r="B14196" s="11">
        <v>271.9</v>
      </c>
      <c r="C14196" s="11">
        <v>296.59178</v>
      </c>
      <c r="D14196" s="11">
        <v>0.083251734083797</v>
      </c>
      <c r="E14196" s="8">
        <f t="shared" si="1"/>
        <v>0.07457093234</v>
      </c>
      <c r="F14196" s="8"/>
    </row>
    <row r="14197">
      <c r="A14197" s="10">
        <v>44893.458333333336</v>
      </c>
      <c r="B14197" s="11">
        <v>259.03</v>
      </c>
      <c r="C14197" s="11">
        <v>295.2469</v>
      </c>
      <c r="D14197" s="11">
        <v>0.122666486930091</v>
      </c>
      <c r="E14197" s="8">
        <f t="shared" si="1"/>
        <v>0.07566467414</v>
      </c>
      <c r="F14197" s="8"/>
    </row>
    <row r="14198">
      <c r="A14198" s="10">
        <v>44893.5</v>
      </c>
      <c r="B14198" s="11">
        <v>252.02</v>
      </c>
      <c r="C14198" s="11">
        <v>294.75837</v>
      </c>
      <c r="D14198" s="11">
        <v>0.14499459336812</v>
      </c>
      <c r="E14198" s="8">
        <f t="shared" si="1"/>
        <v>0.07941526942</v>
      </c>
      <c r="F14198" s="8"/>
    </row>
    <row r="14199">
      <c r="A14199" s="10">
        <v>44893.541666666664</v>
      </c>
      <c r="B14199" s="11">
        <v>255.79</v>
      </c>
      <c r="C14199" s="11">
        <v>296.17094</v>
      </c>
      <c r="D14199" s="11">
        <v>0.136343356306327</v>
      </c>
      <c r="E14199" s="8">
        <f t="shared" si="1"/>
        <v>0.08440964134</v>
      </c>
      <c r="F14199" s="8"/>
    </row>
    <row r="14200">
      <c r="A14200" s="10">
        <v>44893.583333333336</v>
      </c>
      <c r="B14200" s="11">
        <v>255.16</v>
      </c>
      <c r="C14200" s="11">
        <v>298.1939</v>
      </c>
      <c r="D14200" s="11">
        <v>0.144315158693722</v>
      </c>
      <c r="E14200" s="8">
        <f t="shared" si="1"/>
        <v>0.09004123708</v>
      </c>
      <c r="F14200" s="8"/>
    </row>
    <row r="14201">
      <c r="A14201" s="10">
        <v>44893.625</v>
      </c>
      <c r="B14201" s="11">
        <v>235.77</v>
      </c>
      <c r="C14201" s="11">
        <v>299.55449</v>
      </c>
      <c r="D14201" s="11">
        <v>0.212931176561566</v>
      </c>
      <c r="E14201" s="8">
        <f t="shared" si="1"/>
        <v>0.0960760061</v>
      </c>
      <c r="F14201" s="8"/>
    </row>
    <row r="14202">
      <c r="A14202" s="10">
        <v>44893.666666666664</v>
      </c>
      <c r="B14202" s="11">
        <v>225.97</v>
      </c>
      <c r="C14202" s="11">
        <v>297.68109</v>
      </c>
      <c r="D14202" s="11">
        <v>0.240899044007128</v>
      </c>
      <c r="E14202" s="8">
        <f t="shared" si="1"/>
        <v>0.1018789136</v>
      </c>
      <c r="F14202" s="8"/>
    </row>
    <row r="14203">
      <c r="A14203" s="10">
        <v>44893.708333333336</v>
      </c>
      <c r="B14203" s="11">
        <v>221.8</v>
      </c>
      <c r="C14203" s="11">
        <v>292.76702</v>
      </c>
      <c r="D14203" s="11">
        <v>0.242401005413792</v>
      </c>
      <c r="E14203" s="8">
        <f t="shared" si="1"/>
        <v>0.1068979619</v>
      </c>
      <c r="F14203" s="8"/>
    </row>
    <row r="14204">
      <c r="A14204" s="10">
        <v>44893.75</v>
      </c>
      <c r="B14204" s="11">
        <v>212.71</v>
      </c>
      <c r="C14204" s="11">
        <v>286.48714</v>
      </c>
      <c r="D14204" s="11">
        <v>0.257523391800413</v>
      </c>
      <c r="E14204" s="8">
        <f t="shared" si="1"/>
        <v>0.1129925803</v>
      </c>
      <c r="F14204" s="8"/>
    </row>
    <row r="14205">
      <c r="A14205" s="10">
        <v>44893.791666666664</v>
      </c>
      <c r="B14205" s="11">
        <v>213.21</v>
      </c>
      <c r="C14205" s="11">
        <v>280.21574</v>
      </c>
      <c r="D14205" s="11">
        <v>0.239121970807207</v>
      </c>
      <c r="E14205" s="8">
        <f t="shared" si="1"/>
        <v>0.1181377401</v>
      </c>
      <c r="F14205" s="8"/>
    </row>
    <row r="14206">
      <c r="A14206" s="10">
        <v>44893.833333333336</v>
      </c>
      <c r="B14206" s="11">
        <v>212.51</v>
      </c>
      <c r="C14206" s="11">
        <v>274.65461</v>
      </c>
      <c r="D14206" s="11">
        <v>0.226264580084783</v>
      </c>
      <c r="E14206" s="8">
        <f t="shared" si="1"/>
        <v>0.1224203647</v>
      </c>
      <c r="F14206" s="8"/>
    </row>
    <row r="14207">
      <c r="A14207" s="10">
        <v>44893.875</v>
      </c>
      <c r="B14207" s="11">
        <v>208.49</v>
      </c>
      <c r="C14207" s="11">
        <v>270.16755</v>
      </c>
      <c r="D14207" s="11">
        <v>0.228293701445639</v>
      </c>
      <c r="E14207" s="8">
        <f t="shared" si="1"/>
        <v>0.1267075906</v>
      </c>
      <c r="F14207" s="8"/>
    </row>
    <row r="14208">
      <c r="A14208" s="10">
        <v>44893.916666666664</v>
      </c>
      <c r="B14208" s="11">
        <v>206.21</v>
      </c>
      <c r="C14208" s="11">
        <v>266.05926</v>
      </c>
      <c r="D14208" s="11">
        <v>0.224947103889562</v>
      </c>
      <c r="E14208" s="8">
        <f t="shared" si="1"/>
        <v>0.130933133</v>
      </c>
      <c r="F14208" s="8"/>
    </row>
    <row r="14209">
      <c r="A14209" s="10">
        <v>44893.958333333336</v>
      </c>
      <c r="B14209" s="11">
        <v>226.64</v>
      </c>
      <c r="C14209" s="11">
        <v>264.54888</v>
      </c>
      <c r="D14209" s="11">
        <v>0.143296316355601</v>
      </c>
      <c r="E14209" s="8">
        <f t="shared" si="1"/>
        <v>0.1359241421</v>
      </c>
      <c r="F14209" s="8"/>
    </row>
    <row r="14210">
      <c r="A14210" s="10">
        <v>44891.0</v>
      </c>
      <c r="B14210" s="11">
        <v>279.28</v>
      </c>
      <c r="C14210" s="11">
        <v>308.2177</v>
      </c>
      <c r="D14210" s="11">
        <v>0.0938872102413327</v>
      </c>
      <c r="E14210" s="8">
        <f t="shared" si="1"/>
        <v>0.1376975713</v>
      </c>
      <c r="F14210" s="8"/>
    </row>
    <row r="14211">
      <c r="A14211" s="10">
        <v>44891.041666666664</v>
      </c>
      <c r="B14211" s="11">
        <v>287.92</v>
      </c>
      <c r="C14211" s="11">
        <v>312.04444</v>
      </c>
      <c r="D14211" s="11">
        <v>0.0773109112279007</v>
      </c>
      <c r="E14211" s="8">
        <f t="shared" si="1"/>
        <v>0.1383024484</v>
      </c>
      <c r="F14211" s="8"/>
    </row>
    <row r="14212">
      <c r="A14212" s="10">
        <v>44891.083333333336</v>
      </c>
      <c r="B14212" s="11">
        <v>309.85</v>
      </c>
      <c r="C14212" s="11">
        <v>315.54835</v>
      </c>
      <c r="D14212" s="11">
        <v>0.0180585637668522</v>
      </c>
      <c r="E14212" s="8">
        <f t="shared" si="1"/>
        <v>0.1367465766</v>
      </c>
      <c r="F14212" s="8"/>
    </row>
    <row r="14213">
      <c r="A14213" s="10">
        <v>44891.125</v>
      </c>
      <c r="B14213" s="11">
        <v>317.4</v>
      </c>
      <c r="C14213" s="11">
        <v>317.24913</v>
      </c>
      <c r="D14213" s="11">
        <v>4.75556859683106E-4</v>
      </c>
      <c r="E14213" s="8">
        <f t="shared" si="1"/>
        <v>0.1341450654</v>
      </c>
      <c r="F14213" s="8"/>
    </row>
    <row r="14214">
      <c r="A14214" s="10">
        <v>44891.166666666664</v>
      </c>
      <c r="B14214" s="11">
        <v>326.47</v>
      </c>
      <c r="C14214" s="11">
        <v>317.44039</v>
      </c>
      <c r="D14214" s="11">
        <v>0.028445057038898</v>
      </c>
      <c r="E14214" s="8">
        <f t="shared" si="1"/>
        <v>0.1322347831</v>
      </c>
      <c r="F14214" s="8"/>
    </row>
    <row r="14215">
      <c r="A14215" s="10">
        <v>44891.208333333336</v>
      </c>
      <c r="B14215" s="11">
        <v>310.41</v>
      </c>
      <c r="C14215" s="11">
        <v>316.74912</v>
      </c>
      <c r="D14215" s="11">
        <v>0.0200130627040099</v>
      </c>
      <c r="E14215" s="8">
        <f t="shared" si="1"/>
        <v>0.129556047</v>
      </c>
      <c r="F14215" s="8"/>
    </row>
    <row r="14216">
      <c r="A14216" s="10">
        <v>44891.25</v>
      </c>
      <c r="B14216" s="11">
        <v>294.9</v>
      </c>
      <c r="C14216" s="11">
        <v>315.8076</v>
      </c>
      <c r="D14216" s="11">
        <v>0.0662035999133649</v>
      </c>
      <c r="E14216" s="8">
        <f t="shared" si="1"/>
        <v>0.1287935187</v>
      </c>
      <c r="F14216" s="8"/>
    </row>
    <row r="14217">
      <c r="A14217" s="10">
        <v>44891.291666666664</v>
      </c>
      <c r="B14217" s="11">
        <v>295.43</v>
      </c>
      <c r="C14217" s="11">
        <v>314.08119</v>
      </c>
      <c r="D14217" s="11">
        <v>0.0593833397027054</v>
      </c>
      <c r="E14217" s="8">
        <f t="shared" si="1"/>
        <v>0.1277988443</v>
      </c>
      <c r="F14217" s="8"/>
    </row>
    <row r="14218">
      <c r="A14218" s="10">
        <v>44891.333333333336</v>
      </c>
      <c r="B14218" s="11">
        <v>312.85</v>
      </c>
      <c r="C14218" s="11">
        <v>311.84088</v>
      </c>
      <c r="D14218" s="11">
        <v>0.00323600933912191</v>
      </c>
      <c r="E14218" s="8">
        <f t="shared" si="1"/>
        <v>0.1263616849</v>
      </c>
      <c r="F14218" s="8"/>
    </row>
    <row r="14219">
      <c r="A14219" s="10">
        <v>44891.375</v>
      </c>
      <c r="B14219" s="11">
        <v>330.03</v>
      </c>
      <c r="C14219" s="11">
        <v>309.6842</v>
      </c>
      <c r="D14219" s="11">
        <v>0.0656985406423705</v>
      </c>
      <c r="E14219" s="8">
        <f t="shared" si="1"/>
        <v>0.128331728</v>
      </c>
      <c r="F14219" s="8"/>
    </row>
    <row r="14220">
      <c r="A14220" s="10">
        <v>44891.416666666664</v>
      </c>
      <c r="B14220" s="11">
        <v>332.66</v>
      </c>
      <c r="C14220" s="11">
        <v>307.36348</v>
      </c>
      <c r="D14220" s="11">
        <v>0.0823016449449363</v>
      </c>
      <c r="E14220" s="8">
        <f t="shared" si="1"/>
        <v>0.1282921409</v>
      </c>
      <c r="F14220" s="8"/>
    </row>
    <row r="14221">
      <c r="A14221" s="10">
        <v>44891.458333333336</v>
      </c>
      <c r="B14221" s="11">
        <v>329.54</v>
      </c>
      <c r="C14221" s="11">
        <v>306.16609</v>
      </c>
      <c r="D14221" s="11">
        <v>0.0763438890309505</v>
      </c>
      <c r="E14221" s="8">
        <f t="shared" si="1"/>
        <v>0.1263620327</v>
      </c>
      <c r="F14221" s="8"/>
    </row>
    <row r="14222">
      <c r="A14222" s="10">
        <v>44891.5</v>
      </c>
      <c r="B14222" s="11">
        <v>331.89</v>
      </c>
      <c r="C14222" s="11">
        <v>305.63259</v>
      </c>
      <c r="D14222" s="11">
        <v>0.0859116823896299</v>
      </c>
      <c r="E14222" s="8">
        <f t="shared" si="1"/>
        <v>0.1239002447</v>
      </c>
      <c r="F14222" s="8"/>
    </row>
    <row r="14223">
      <c r="A14223" s="10">
        <v>44891.541666666664</v>
      </c>
      <c r="B14223" s="11">
        <v>339.58</v>
      </c>
      <c r="C14223" s="11">
        <v>305.54442</v>
      </c>
      <c r="D14223" s="11">
        <v>0.111393230483475</v>
      </c>
      <c r="E14223" s="8">
        <f t="shared" si="1"/>
        <v>0.1228606561</v>
      </c>
      <c r="F14223" s="8"/>
    </row>
    <row r="14224">
      <c r="A14224" s="10">
        <v>44891.583333333336</v>
      </c>
      <c r="B14224" s="11">
        <v>332.0</v>
      </c>
      <c r="C14224" s="11">
        <v>303.81467</v>
      </c>
      <c r="D14224" s="11">
        <v>0.0927714583367551</v>
      </c>
      <c r="E14224" s="8">
        <f t="shared" si="1"/>
        <v>0.120713002</v>
      </c>
      <c r="F14224" s="8"/>
    </row>
    <row r="14225">
      <c r="A14225" s="10">
        <v>44891.625</v>
      </c>
      <c r="B14225" s="11">
        <v>315.69</v>
      </c>
      <c r="C14225" s="11">
        <v>301.95149</v>
      </c>
      <c r="D14225" s="11">
        <v>0.0454990634422768</v>
      </c>
      <c r="E14225" s="8">
        <f t="shared" si="1"/>
        <v>0.1137366639</v>
      </c>
      <c r="F14225" s="8"/>
    </row>
    <row r="14226">
      <c r="A14226" s="10">
        <v>44891.666666666664</v>
      </c>
      <c r="B14226" s="11">
        <v>290.06</v>
      </c>
      <c r="C14226" s="11">
        <v>298.82083</v>
      </c>
      <c r="D14226" s="11">
        <v>0.0293180030321179</v>
      </c>
      <c r="E14226" s="8">
        <f t="shared" si="1"/>
        <v>0.1049207872</v>
      </c>
      <c r="F14226" s="8"/>
    </row>
    <row r="14227">
      <c r="A14227" s="10">
        <v>44891.708333333336</v>
      </c>
      <c r="B14227" s="11">
        <v>266.13</v>
      </c>
      <c r="C14227" s="11">
        <v>294.43409</v>
      </c>
      <c r="D14227" s="11">
        <v>0.0961304786412471</v>
      </c>
      <c r="E14227" s="8">
        <f t="shared" si="1"/>
        <v>0.09882618192</v>
      </c>
      <c r="F14227" s="8"/>
    </row>
    <row r="14228">
      <c r="A14228" s="10">
        <v>44891.75</v>
      </c>
      <c r="B14228" s="11">
        <v>242.79</v>
      </c>
      <c r="C14228" s="11">
        <v>288.77686</v>
      </c>
      <c r="D14228" s="11">
        <v>0.159247039392283</v>
      </c>
      <c r="E14228" s="8">
        <f t="shared" si="1"/>
        <v>0.0947313339</v>
      </c>
      <c r="F14228" s="8"/>
    </row>
    <row r="14229">
      <c r="A14229" s="10">
        <v>44891.791666666664</v>
      </c>
      <c r="B14229" s="11">
        <v>223.9</v>
      </c>
      <c r="C14229" s="11">
        <v>283.91592</v>
      </c>
      <c r="D14229" s="11">
        <v>0.211386244209201</v>
      </c>
      <c r="E14229" s="8">
        <f t="shared" si="1"/>
        <v>0.09357567863</v>
      </c>
      <c r="F14229" s="8"/>
    </row>
    <row r="14230">
      <c r="A14230" s="10">
        <v>44891.833333333336</v>
      </c>
      <c r="B14230" s="11">
        <v>212.16</v>
      </c>
      <c r="C14230" s="11">
        <v>281.44077</v>
      </c>
      <c r="D14230" s="11">
        <v>0.246164654822398</v>
      </c>
      <c r="E14230" s="8">
        <f t="shared" si="1"/>
        <v>0.09440484841</v>
      </c>
      <c r="F14230" s="8"/>
    </row>
    <row r="14231">
      <c r="A14231" s="10">
        <v>44891.875</v>
      </c>
      <c r="B14231" s="11">
        <v>218.72</v>
      </c>
      <c r="C14231" s="11">
        <v>282.12223</v>
      </c>
      <c r="D14231" s="11">
        <v>0.22473319454479</v>
      </c>
      <c r="E14231" s="8">
        <f t="shared" si="1"/>
        <v>0.09425649396</v>
      </c>
      <c r="F14231" s="8"/>
    </row>
    <row r="14232">
      <c r="A14232" s="10">
        <v>44891.916666666664</v>
      </c>
      <c r="B14232" s="11">
        <v>242.4</v>
      </c>
      <c r="C14232" s="11">
        <v>284.10361</v>
      </c>
      <c r="D14232" s="11">
        <v>0.146790144623646</v>
      </c>
      <c r="E14232" s="8">
        <f t="shared" si="1"/>
        <v>0.09099995399</v>
      </c>
      <c r="F14232" s="8"/>
    </row>
    <row r="14233">
      <c r="A14233" s="10">
        <v>44891.958333333336</v>
      </c>
      <c r="B14233" s="11">
        <v>277.53</v>
      </c>
      <c r="C14233" s="11">
        <v>286.14513</v>
      </c>
      <c r="D14233" s="11">
        <v>0.0301075541631619</v>
      </c>
      <c r="E14233" s="8">
        <f t="shared" si="1"/>
        <v>0.08628375556</v>
      </c>
      <c r="F14233" s="8"/>
    </row>
    <row r="14234">
      <c r="A14234" s="10">
        <v>44892.0</v>
      </c>
      <c r="B14234" s="11">
        <v>338.86</v>
      </c>
      <c r="C14234" s="11">
        <v>325.88038</v>
      </c>
      <c r="D14234" s="11">
        <v>0.0398293999779919</v>
      </c>
      <c r="E14234" s="8">
        <f t="shared" si="1"/>
        <v>0.0840313468</v>
      </c>
      <c r="F14234" s="8"/>
    </row>
    <row r="14235">
      <c r="A14235" s="10">
        <v>44892.041666666664</v>
      </c>
      <c r="B14235" s="11">
        <v>334.33</v>
      </c>
      <c r="C14235" s="11">
        <v>329.25283</v>
      </c>
      <c r="D14235" s="11">
        <v>0.0154202774809861</v>
      </c>
      <c r="E14235" s="8">
        <f t="shared" si="1"/>
        <v>0.0814525704</v>
      </c>
      <c r="F14235" s="8"/>
    </row>
    <row r="14236">
      <c r="A14236" s="10">
        <v>44892.083333333336</v>
      </c>
      <c r="B14236" s="11">
        <v>307.81</v>
      </c>
      <c r="C14236" s="11">
        <v>328.18248</v>
      </c>
      <c r="D14236" s="11">
        <v>0.0620766836791531</v>
      </c>
      <c r="E14236" s="8">
        <f t="shared" si="1"/>
        <v>0.08328665872</v>
      </c>
      <c r="F14236" s="8"/>
    </row>
    <row r="14237">
      <c r="A14237" s="10">
        <v>44892.125</v>
      </c>
      <c r="B14237" s="11">
        <v>283.46</v>
      </c>
      <c r="C14237" s="11">
        <v>322.03269</v>
      </c>
      <c r="D14237" s="11">
        <v>0.11977880258057</v>
      </c>
      <c r="E14237" s="8">
        <f t="shared" si="1"/>
        <v>0.0882576273</v>
      </c>
      <c r="F14237" s="8"/>
    </row>
    <row r="14238">
      <c r="A14238" s="10">
        <v>44892.166666666664</v>
      </c>
      <c r="B14238" s="11">
        <v>270.96</v>
      </c>
      <c r="C14238" s="11">
        <v>313.21255</v>
      </c>
      <c r="D14238" s="11">
        <v>0.134900565127419</v>
      </c>
      <c r="E14238" s="8">
        <f t="shared" si="1"/>
        <v>0.09269327347</v>
      </c>
      <c r="F14238" s="8"/>
    </row>
    <row r="14239">
      <c r="A14239" s="10">
        <v>44892.208333333336</v>
      </c>
      <c r="B14239" s="11">
        <v>254.6</v>
      </c>
      <c r="C14239" s="11">
        <v>304.44084</v>
      </c>
      <c r="D14239" s="11">
        <v>0.163712726584251</v>
      </c>
      <c r="E14239" s="8">
        <f t="shared" si="1"/>
        <v>0.09868075946</v>
      </c>
      <c r="F14239" s="8"/>
    </row>
    <row r="14240">
      <c r="A14240" s="10">
        <v>44892.25</v>
      </c>
      <c r="B14240" s="11">
        <v>243.64</v>
      </c>
      <c r="C14240" s="11">
        <v>298.28583</v>
      </c>
      <c r="D14240" s="11">
        <v>0.183199550578718</v>
      </c>
      <c r="E14240" s="8">
        <f t="shared" si="1"/>
        <v>0.1035555907</v>
      </c>
      <c r="F14240" s="8"/>
    </row>
    <row r="14241">
      <c r="A14241" s="10">
        <v>44892.291666666664</v>
      </c>
      <c r="B14241" s="11">
        <v>238.75</v>
      </c>
      <c r="C14241" s="11">
        <v>295.2454</v>
      </c>
      <c r="D14241" s="11">
        <v>0.19135065271127</v>
      </c>
      <c r="E14241" s="8">
        <f t="shared" si="1"/>
        <v>0.1090542288</v>
      </c>
      <c r="F14241" s="8"/>
    </row>
    <row r="14242">
      <c r="A14242" s="10">
        <v>44892.333333333336</v>
      </c>
      <c r="B14242" s="11">
        <v>236.94</v>
      </c>
      <c r="C14242" s="11">
        <v>295.12761</v>
      </c>
      <c r="D14242" s="11">
        <v>0.197160848488557</v>
      </c>
      <c r="E14242" s="8">
        <f t="shared" si="1"/>
        <v>0.1171344304</v>
      </c>
      <c r="F14242" s="8"/>
    </row>
    <row r="14243">
      <c r="A14243" s="10">
        <v>44892.375</v>
      </c>
      <c r="B14243" s="11">
        <v>242.07</v>
      </c>
      <c r="C14243" s="11">
        <v>297.34998</v>
      </c>
      <c r="D14243" s="11">
        <v>0.185908806854468</v>
      </c>
      <c r="E14243" s="8">
        <f t="shared" si="1"/>
        <v>0.1221431915</v>
      </c>
      <c r="F14243" s="8"/>
    </row>
    <row r="14244">
      <c r="A14244" s="10">
        <v>44892.416666666664</v>
      </c>
      <c r="B14244" s="11">
        <v>246.85</v>
      </c>
      <c r="C14244" s="11">
        <v>301.70006</v>
      </c>
      <c r="D14244" s="11">
        <v>0.181803278395105</v>
      </c>
      <c r="E14244" s="8">
        <f t="shared" si="1"/>
        <v>0.1262890929</v>
      </c>
      <c r="F14244" s="8"/>
    </row>
    <row r="14245">
      <c r="A14245" s="10">
        <v>44892.458333333336</v>
      </c>
      <c r="B14245" s="11">
        <v>252.75</v>
      </c>
      <c r="C14245" s="11">
        <v>307.99588</v>
      </c>
      <c r="D14245" s="11">
        <v>0.179372139653296</v>
      </c>
      <c r="E14245" s="8">
        <f t="shared" si="1"/>
        <v>0.1305819367</v>
      </c>
      <c r="F14245" s="8"/>
    </row>
    <row r="14246">
      <c r="A14246" s="10">
        <v>44892.5</v>
      </c>
      <c r="B14246" s="11">
        <v>272.56</v>
      </c>
      <c r="C14246" s="11">
        <v>313.87071</v>
      </c>
      <c r="D14246" s="11">
        <v>0.131616964195225</v>
      </c>
      <c r="E14246" s="8">
        <f t="shared" si="1"/>
        <v>0.1324863234</v>
      </c>
      <c r="F14246" s="8"/>
    </row>
    <row r="14247">
      <c r="A14247" s="10">
        <v>44892.541666666664</v>
      </c>
      <c r="B14247" s="11">
        <v>291.59</v>
      </c>
      <c r="C14247" s="11">
        <v>317.5205</v>
      </c>
      <c r="D14247" s="11">
        <v>0.0816655932451607</v>
      </c>
      <c r="E14247" s="8">
        <f t="shared" si="1"/>
        <v>0.1312476719</v>
      </c>
      <c r="F14247" s="8"/>
    </row>
    <row r="14248">
      <c r="A14248" s="10">
        <v>44892.583333333336</v>
      </c>
      <c r="B14248" s="11">
        <v>305.8</v>
      </c>
      <c r="C14248" s="11">
        <v>318.45272</v>
      </c>
      <c r="D14248" s="11">
        <v>0.0397318634929542</v>
      </c>
      <c r="E14248" s="8">
        <f t="shared" si="1"/>
        <v>0.1290376887</v>
      </c>
      <c r="F14248" s="8"/>
    </row>
    <row r="14249">
      <c r="A14249" s="10">
        <v>44892.625</v>
      </c>
      <c r="B14249" s="11">
        <v>288.45</v>
      </c>
      <c r="C14249" s="11">
        <v>319.09156</v>
      </c>
      <c r="D14249" s="11">
        <v>0.0960274850265548</v>
      </c>
      <c r="E14249" s="8">
        <f t="shared" si="1"/>
        <v>0.1311430396</v>
      </c>
      <c r="F14249" s="8"/>
    </row>
    <row r="14250">
      <c r="A14250" s="10">
        <v>44892.666666666664</v>
      </c>
      <c r="B14250" s="11">
        <v>283.05</v>
      </c>
      <c r="C14250" s="11">
        <v>319.4293</v>
      </c>
      <c r="D14250" s="11">
        <v>0.113888425388654</v>
      </c>
      <c r="E14250" s="8">
        <f t="shared" si="1"/>
        <v>0.1346668072</v>
      </c>
      <c r="F14250" s="8"/>
    </row>
    <row r="14251">
      <c r="A14251" s="10">
        <v>44892.708333333336</v>
      </c>
      <c r="B14251" s="11">
        <v>281.83</v>
      </c>
      <c r="C14251" s="11">
        <v>320.57785</v>
      </c>
      <c r="D14251" s="11">
        <v>0.120868768693782</v>
      </c>
      <c r="E14251" s="8">
        <f t="shared" si="1"/>
        <v>0.1356975693</v>
      </c>
      <c r="F14251" s="8"/>
    </row>
    <row r="14252">
      <c r="A14252" s="10">
        <v>44892.75</v>
      </c>
      <c r="B14252" s="11">
        <v>289.94</v>
      </c>
      <c r="C14252" s="11">
        <v>321.35059</v>
      </c>
      <c r="D14252" s="11">
        <v>0.0977455494947123</v>
      </c>
      <c r="E14252" s="8">
        <f t="shared" si="1"/>
        <v>0.1331350073</v>
      </c>
      <c r="F14252" s="8"/>
    </row>
    <row r="14253">
      <c r="A14253" s="10">
        <v>44892.791666666664</v>
      </c>
      <c r="B14253" s="11">
        <v>292.22</v>
      </c>
      <c r="C14253" s="11">
        <v>322.17209</v>
      </c>
      <c r="D14253" s="11">
        <v>0.0929692264776877</v>
      </c>
      <c r="E14253" s="8">
        <f t="shared" si="1"/>
        <v>0.1282009648</v>
      </c>
      <c r="F14253" s="8"/>
    </row>
    <row r="14254">
      <c r="A14254" s="10">
        <v>44892.833333333336</v>
      </c>
      <c r="B14254" s="11">
        <v>292.45</v>
      </c>
      <c r="C14254" s="11">
        <v>323.73707</v>
      </c>
      <c r="D14254" s="11">
        <v>0.0966434582236752</v>
      </c>
      <c r="E14254" s="8">
        <f t="shared" si="1"/>
        <v>0.121970915</v>
      </c>
      <c r="F14254" s="8"/>
    </row>
    <row r="14255">
      <c r="A14255" s="10">
        <v>44892.875</v>
      </c>
      <c r="B14255" s="11">
        <v>294.4</v>
      </c>
      <c r="C14255" s="11">
        <v>326.77101</v>
      </c>
      <c r="D14255" s="11">
        <v>0.0990632859383701</v>
      </c>
      <c r="E14255" s="8">
        <f t="shared" si="1"/>
        <v>0.1167346688</v>
      </c>
      <c r="F14255" s="8"/>
    </row>
    <row r="14256">
      <c r="A14256" s="10">
        <v>44892.916666666664</v>
      </c>
      <c r="B14256" s="11">
        <v>297.51</v>
      </c>
      <c r="C14256" s="11">
        <v>331.02533</v>
      </c>
      <c r="D14256" s="11">
        <v>0.101247025416453</v>
      </c>
      <c r="E14256" s="8">
        <f t="shared" si="1"/>
        <v>0.1148370388</v>
      </c>
      <c r="F14256" s="8"/>
    </row>
    <row r="14257">
      <c r="A14257" s="10">
        <v>44892.958333333336</v>
      </c>
      <c r="B14257" s="11">
        <v>333.77</v>
      </c>
      <c r="C14257" s="11">
        <v>335.48147</v>
      </c>
      <c r="D14257" s="11">
        <v>0.00510153362568734</v>
      </c>
      <c r="E14257" s="8">
        <f t="shared" si="1"/>
        <v>0.1137951213</v>
      </c>
      <c r="F14257" s="8"/>
    </row>
    <row r="14258">
      <c r="A14258" s="10">
        <v>44893.0</v>
      </c>
      <c r="B14258" s="11">
        <v>374.36</v>
      </c>
      <c r="C14258" s="11">
        <v>362.1099</v>
      </c>
      <c r="D14258" s="11">
        <v>0.0338297848249938</v>
      </c>
      <c r="E14258" s="8">
        <f t="shared" si="1"/>
        <v>0.1135451373</v>
      </c>
      <c r="F14258" s="8"/>
    </row>
    <row r="14259">
      <c r="A14259" s="10">
        <v>44893.041666666664</v>
      </c>
      <c r="B14259" s="11">
        <v>380.83</v>
      </c>
      <c r="C14259" s="11">
        <v>367.28515</v>
      </c>
      <c r="D14259" s="11">
        <v>0.0368782946982746</v>
      </c>
      <c r="E14259" s="8">
        <f t="shared" si="1"/>
        <v>0.1144392214</v>
      </c>
      <c r="F14259" s="8"/>
    </row>
    <row r="14260">
      <c r="A14260" s="10">
        <v>44893.083333333336</v>
      </c>
      <c r="B14260" s="11">
        <v>377.53</v>
      </c>
      <c r="C14260" s="11">
        <v>369.88547</v>
      </c>
      <c r="D14260" s="11">
        <v>0.0206672892557795</v>
      </c>
      <c r="E14260" s="8">
        <f t="shared" si="1"/>
        <v>0.11271383</v>
      </c>
      <c r="F14260" s="8"/>
    </row>
    <row r="14261">
      <c r="A14261" s="10">
        <v>44893.125</v>
      </c>
      <c r="B14261" s="11">
        <v>376.11</v>
      </c>
      <c r="C14261" s="11">
        <v>368.94329</v>
      </c>
      <c r="D14261" s="11">
        <v>0.0194249636576939</v>
      </c>
      <c r="E14261" s="8">
        <f t="shared" si="1"/>
        <v>0.10853242</v>
      </c>
      <c r="F14261" s="8"/>
    </row>
    <row r="14262">
      <c r="A14262" s="10">
        <v>44893.166666666664</v>
      </c>
      <c r="B14262" s="11">
        <v>371.57</v>
      </c>
      <c r="C14262" s="11">
        <v>365.07398</v>
      </c>
      <c r="D14262" s="11">
        <v>0.017793708551894</v>
      </c>
      <c r="E14262" s="8">
        <f t="shared" si="1"/>
        <v>0.1036529676</v>
      </c>
      <c r="F14262" s="8"/>
    </row>
    <row r="14263">
      <c r="A14263" s="10">
        <v>44893.208333333336</v>
      </c>
      <c r="B14263" s="11">
        <v>364.05</v>
      </c>
      <c r="C14263" s="11">
        <v>360.69916</v>
      </c>
      <c r="D14263" s="11">
        <v>0.00928984697386044</v>
      </c>
      <c r="E14263" s="8">
        <f t="shared" si="1"/>
        <v>0.09721868099</v>
      </c>
      <c r="F14263" s="8"/>
    </row>
    <row r="14264">
      <c r="A14264" s="10">
        <v>44893.25</v>
      </c>
      <c r="B14264" s="11">
        <v>352.81</v>
      </c>
      <c r="C14264" s="11">
        <v>356.90319</v>
      </c>
      <c r="D14264" s="11">
        <v>0.0114686282294086</v>
      </c>
      <c r="E14264" s="8">
        <f t="shared" si="1"/>
        <v>0.0900632259</v>
      </c>
      <c r="F14264" s="8"/>
    </row>
    <row r="14265">
      <c r="A14265" s="10">
        <v>44893.291666666664</v>
      </c>
      <c r="B14265" s="11">
        <v>340.93</v>
      </c>
      <c r="C14265" s="11">
        <v>352.89157</v>
      </c>
      <c r="D14265" s="11">
        <v>0.0338958791223037</v>
      </c>
      <c r="E14265" s="8">
        <f t="shared" si="1"/>
        <v>0.08350261033</v>
      </c>
      <c r="F14265" s="8"/>
    </row>
    <row r="14266">
      <c r="A14266" s="10">
        <v>44893.333333333336</v>
      </c>
      <c r="B14266" s="11">
        <v>317.72</v>
      </c>
      <c r="C14266" s="11">
        <v>349.92146</v>
      </c>
      <c r="D14266" s="11">
        <v>0.092024821798583</v>
      </c>
      <c r="E14266" s="8">
        <f t="shared" si="1"/>
        <v>0.07912194255</v>
      </c>
      <c r="F14266" s="8"/>
    </row>
    <row r="14267">
      <c r="A14267" s="10">
        <v>44893.375</v>
      </c>
      <c r="B14267" s="11">
        <v>294.82</v>
      </c>
      <c r="C14267" s="11">
        <v>348.20419</v>
      </c>
      <c r="D14267" s="11">
        <v>0.153312888049968</v>
      </c>
      <c r="E14267" s="8">
        <f t="shared" si="1"/>
        <v>0.07776377927</v>
      </c>
      <c r="F14267" s="8"/>
    </row>
    <row r="14268">
      <c r="A14268" s="10">
        <v>44893.416666666664</v>
      </c>
      <c r="B14268" s="11">
        <v>271.9</v>
      </c>
      <c r="C14268" s="11">
        <v>347.49733</v>
      </c>
      <c r="D14268" s="11">
        <v>0.217547944900756</v>
      </c>
      <c r="E14268" s="8">
        <f t="shared" si="1"/>
        <v>0.07925314037</v>
      </c>
      <c r="F14268" s="8"/>
    </row>
    <row r="14269">
      <c r="A14269" s="10">
        <v>44893.458333333336</v>
      </c>
      <c r="B14269" s="11">
        <v>259.03</v>
      </c>
      <c r="C14269" s="11">
        <v>346.9952</v>
      </c>
      <c r="D14269" s="11">
        <v>0.253505523995721</v>
      </c>
      <c r="E14269" s="8">
        <f t="shared" si="1"/>
        <v>0.08234203139</v>
      </c>
      <c r="F14269" s="8"/>
    </row>
    <row r="14270">
      <c r="A14270" s="10">
        <v>44893.5</v>
      </c>
      <c r="B14270" s="11">
        <v>252.02</v>
      </c>
      <c r="C14270" s="11">
        <v>344.67815</v>
      </c>
      <c r="D14270" s="11">
        <v>0.268825134404371</v>
      </c>
      <c r="E14270" s="8">
        <f t="shared" si="1"/>
        <v>0.08805903848</v>
      </c>
      <c r="F14270" s="8"/>
    </row>
    <row r="14271">
      <c r="A14271" s="10">
        <v>44893.541666666664</v>
      </c>
      <c r="B14271" s="11">
        <v>255.79</v>
      </c>
      <c r="C14271" s="11">
        <v>341.66594</v>
      </c>
      <c r="D14271" s="11">
        <v>0.251344749201515</v>
      </c>
      <c r="E14271" s="8">
        <f t="shared" si="1"/>
        <v>0.09512900331</v>
      </c>
      <c r="F14271" s="8"/>
    </row>
    <row r="14272">
      <c r="A14272" s="10">
        <v>44893.583333333336</v>
      </c>
      <c r="B14272" s="11">
        <v>255.16</v>
      </c>
      <c r="C14272" s="11">
        <v>337.70508</v>
      </c>
      <c r="D14272" s="11">
        <v>0.244429488594012</v>
      </c>
      <c r="E14272" s="8">
        <f t="shared" si="1"/>
        <v>0.103658071</v>
      </c>
      <c r="F14272" s="8"/>
    </row>
    <row r="14273">
      <c r="A14273" s="10">
        <v>44893.625</v>
      </c>
      <c r="B14273" s="11">
        <v>235.77</v>
      </c>
      <c r="C14273" s="11">
        <v>333.21233</v>
      </c>
      <c r="D14273" s="11">
        <v>0.292433146156386</v>
      </c>
      <c r="E14273" s="8">
        <f t="shared" si="1"/>
        <v>0.1118416402</v>
      </c>
      <c r="F14273" s="8"/>
    </row>
    <row r="14274">
      <c r="A14274" s="10">
        <v>44893.666666666664</v>
      </c>
      <c r="B14274" s="11">
        <v>225.97</v>
      </c>
      <c r="C14274" s="11">
        <v>327.88711</v>
      </c>
      <c r="D14274" s="11">
        <v>0.310829876782896</v>
      </c>
      <c r="E14274" s="8">
        <f t="shared" si="1"/>
        <v>0.120047534</v>
      </c>
      <c r="F14274" s="8"/>
    </row>
    <row r="14275">
      <c r="A14275" s="10">
        <v>44893.708333333336</v>
      </c>
      <c r="B14275" s="11">
        <v>221.8</v>
      </c>
      <c r="C14275" s="11">
        <v>322.48934</v>
      </c>
      <c r="D14275" s="11">
        <v>0.312225328130225</v>
      </c>
      <c r="E14275" s="8">
        <f t="shared" si="1"/>
        <v>0.128020724</v>
      </c>
      <c r="F14275" s="8"/>
    </row>
    <row r="14276">
      <c r="A14276" s="10">
        <v>44893.75</v>
      </c>
      <c r="B14276" s="11">
        <v>212.71</v>
      </c>
      <c r="C14276" s="11">
        <v>315.96941</v>
      </c>
      <c r="D14276" s="11">
        <v>0.326801920477048</v>
      </c>
      <c r="E14276" s="8">
        <f t="shared" si="1"/>
        <v>0.1375647395</v>
      </c>
      <c r="F14276" s="8"/>
    </row>
    <row r="14277">
      <c r="A14277" s="10">
        <v>44893.791666666664</v>
      </c>
      <c r="B14277" s="11">
        <v>213.21</v>
      </c>
      <c r="C14277" s="11">
        <v>308.95565</v>
      </c>
      <c r="D14277" s="11">
        <v>0.309900951803276</v>
      </c>
      <c r="E14277" s="8">
        <f t="shared" si="1"/>
        <v>0.1466035614</v>
      </c>
      <c r="F14277" s="8"/>
    </row>
    <row r="14278">
      <c r="A14278" s="10">
        <v>44893.833333333336</v>
      </c>
      <c r="B14278" s="11">
        <v>212.51</v>
      </c>
      <c r="C14278" s="11">
        <v>302.34037</v>
      </c>
      <c r="D14278" s="11">
        <v>0.297116690040433</v>
      </c>
      <c r="E14278" s="8">
        <f t="shared" si="1"/>
        <v>0.1549566127</v>
      </c>
      <c r="F14278" s="8"/>
    </row>
    <row r="14279">
      <c r="A14279" s="10">
        <v>44893.875</v>
      </c>
      <c r="B14279" s="11">
        <v>208.49</v>
      </c>
      <c r="C14279" s="11">
        <v>297.03017</v>
      </c>
      <c r="D14279" s="11">
        <v>0.298084770311379</v>
      </c>
      <c r="E14279" s="8">
        <f t="shared" si="1"/>
        <v>0.1632491745</v>
      </c>
      <c r="F14279" s="8"/>
    </row>
    <row r="14280">
      <c r="A14280" s="10">
        <v>44893.916666666664</v>
      </c>
      <c r="B14280" s="11">
        <v>206.21</v>
      </c>
      <c r="C14280" s="11">
        <v>293.01526</v>
      </c>
      <c r="D14280" s="11">
        <v>0.296248256831401</v>
      </c>
      <c r="E14280" s="8">
        <f t="shared" si="1"/>
        <v>0.1713742259</v>
      </c>
      <c r="F14280" s="8"/>
    </row>
    <row r="14281">
      <c r="A14281" s="10">
        <v>44893.958333333336</v>
      </c>
      <c r="B14281" s="11">
        <v>226.64</v>
      </c>
      <c r="C14281" s="11">
        <v>291.60247</v>
      </c>
      <c r="D14281" s="11">
        <v>0.222777502536243</v>
      </c>
      <c r="E14281" s="8">
        <f t="shared" si="1"/>
        <v>0.1804440579</v>
      </c>
      <c r="F14281" s="8"/>
    </row>
    <row r="14282">
      <c r="A14282" s="10">
        <v>44894.0</v>
      </c>
      <c r="B14282" s="11">
        <v>248.69</v>
      </c>
      <c r="C14282" s="11">
        <v>293.05174</v>
      </c>
      <c r="D14282" s="11">
        <v>0.151378524488542</v>
      </c>
      <c r="E14282" s="8">
        <f t="shared" si="1"/>
        <v>0.185341922</v>
      </c>
      <c r="F14282" s="8"/>
    </row>
    <row r="14283">
      <c r="A14283" s="10">
        <v>44894.041666666664</v>
      </c>
      <c r="B14283" s="11">
        <v>233.23</v>
      </c>
      <c r="C14283" s="11">
        <v>292.41428</v>
      </c>
      <c r="D14283" s="11">
        <v>0.202398733741731</v>
      </c>
      <c r="E14283" s="8">
        <f t="shared" si="1"/>
        <v>0.192238607</v>
      </c>
      <c r="F14283" s="8"/>
    </row>
    <row r="14284">
      <c r="A14284" s="10">
        <v>44894.083333333336</v>
      </c>
      <c r="B14284" s="11">
        <v>220.94</v>
      </c>
      <c r="C14284" s="11">
        <v>286.82796</v>
      </c>
      <c r="D14284" s="11">
        <v>0.229712472940225</v>
      </c>
      <c r="E14284" s="8">
        <f t="shared" si="1"/>
        <v>0.200948823</v>
      </c>
      <c r="F14284" s="8"/>
    </row>
    <row r="14285">
      <c r="A14285" s="10">
        <v>44894.125</v>
      </c>
      <c r="B14285" s="11">
        <v>218.13</v>
      </c>
      <c r="C14285" s="11">
        <v>275.48505</v>
      </c>
      <c r="D14285" s="11">
        <v>0.208196597238216</v>
      </c>
      <c r="E14285" s="8">
        <f t="shared" si="1"/>
        <v>0.2088143077</v>
      </c>
      <c r="F14285" s="8"/>
    </row>
    <row r="14286">
      <c r="A14286" s="10">
        <v>44894.166666666664</v>
      </c>
      <c r="B14286" s="11">
        <v>209.94</v>
      </c>
      <c r="C14286" s="11">
        <v>260.23557</v>
      </c>
      <c r="D14286" s="11">
        <v>0.19326939049877</v>
      </c>
      <c r="E14286" s="8">
        <f t="shared" si="1"/>
        <v>0.2161257945</v>
      </c>
      <c r="F14286" s="8"/>
    </row>
    <row r="14287">
      <c r="A14287" s="10">
        <v>44894.208333333336</v>
      </c>
      <c r="B14287" s="11">
        <v>195.96</v>
      </c>
      <c r="C14287" s="11">
        <v>243.28555</v>
      </c>
      <c r="D14287" s="11">
        <v>0.194526760837213</v>
      </c>
      <c r="E14287" s="8">
        <f t="shared" si="1"/>
        <v>0.2238439992</v>
      </c>
      <c r="F14287" s="8"/>
    </row>
    <row r="14288">
      <c r="A14288" s="10">
        <v>44894.25</v>
      </c>
      <c r="B14288" s="11">
        <v>166.0</v>
      </c>
      <c r="C14288" s="11">
        <v>226.77331</v>
      </c>
      <c r="D14288" s="11">
        <v>0.267991458077672</v>
      </c>
      <c r="E14288" s="8">
        <f t="shared" si="1"/>
        <v>0.2345324505</v>
      </c>
      <c r="F14288" s="8"/>
    </row>
    <row r="14289">
      <c r="A14289" s="10">
        <v>44894.291666666664</v>
      </c>
      <c r="B14289" s="11">
        <v>147.54</v>
      </c>
      <c r="C14289" s="11">
        <v>213.00665</v>
      </c>
      <c r="D14289" s="11">
        <v>0.30734556878858</v>
      </c>
      <c r="E14289" s="8">
        <f t="shared" si="1"/>
        <v>0.2459261875</v>
      </c>
      <c r="F14289" s="8"/>
    </row>
    <row r="14290">
      <c r="A14290" s="10">
        <v>44894.333333333336</v>
      </c>
      <c r="B14290" s="11">
        <v>143.57</v>
      </c>
      <c r="C14290" s="11">
        <v>203.5872</v>
      </c>
      <c r="D14290" s="11">
        <v>0.294798494207887</v>
      </c>
      <c r="E14290" s="8">
        <f t="shared" si="1"/>
        <v>0.2543750905</v>
      </c>
      <c r="F14290" s="8"/>
    </row>
    <row r="14291">
      <c r="A14291" s="10">
        <v>44894.375</v>
      </c>
      <c r="B14291" s="11">
        <v>138.19</v>
      </c>
      <c r="C14291" s="11">
        <v>199.15268</v>
      </c>
      <c r="D14291" s="11">
        <v>0.306110266756139</v>
      </c>
      <c r="E14291" s="8">
        <f t="shared" si="1"/>
        <v>0.260741648</v>
      </c>
      <c r="F14291" s="8"/>
    </row>
    <row r="14292">
      <c r="A14292" s="10">
        <v>44894.416666666664</v>
      </c>
      <c r="B14292" s="11">
        <v>136.95</v>
      </c>
      <c r="C14292" s="11">
        <v>199.74726</v>
      </c>
      <c r="D14292" s="11">
        <v>0.314383586538308</v>
      </c>
      <c r="E14292" s="8">
        <f t="shared" si="1"/>
        <v>0.2647764664</v>
      </c>
      <c r="F14292" s="8"/>
    </row>
    <row r="14293">
      <c r="A14293" s="10">
        <v>44894.458333333336</v>
      </c>
      <c r="B14293" s="11">
        <v>146.13</v>
      </c>
      <c r="C14293" s="11">
        <v>204.83498</v>
      </c>
      <c r="D14293" s="11">
        <v>0.286596459257105</v>
      </c>
      <c r="E14293" s="8">
        <f t="shared" si="1"/>
        <v>0.2661552554</v>
      </c>
      <c r="F14293" s="8"/>
    </row>
    <row r="14294">
      <c r="A14294" s="10">
        <v>44894.5</v>
      </c>
      <c r="B14294" s="11">
        <v>167.27</v>
      </c>
      <c r="C14294" s="11">
        <v>211.91673</v>
      </c>
      <c r="D14294" s="11">
        <v>0.210680534755325</v>
      </c>
      <c r="E14294" s="8">
        <f t="shared" si="1"/>
        <v>0.2637325637</v>
      </c>
      <c r="F14294" s="8"/>
    </row>
    <row r="14295">
      <c r="A14295" s="10">
        <v>44894.541666666664</v>
      </c>
      <c r="B14295" s="11">
        <v>193.24</v>
      </c>
      <c r="C14295" s="11">
        <v>219.00252</v>
      </c>
      <c r="D14295" s="11">
        <v>0.11763572400902</v>
      </c>
      <c r="E14295" s="8">
        <f t="shared" si="1"/>
        <v>0.2581613543</v>
      </c>
      <c r="F14295" s="8"/>
    </row>
    <row r="14296">
      <c r="A14296" s="10">
        <v>44894.583333333336</v>
      </c>
      <c r="B14296" s="11">
        <v>206.1</v>
      </c>
      <c r="C14296" s="11">
        <v>225.85569</v>
      </c>
      <c r="D14296" s="11">
        <v>0.0874704108627947</v>
      </c>
      <c r="E14296" s="8">
        <f t="shared" si="1"/>
        <v>0.2516213928</v>
      </c>
      <c r="F14296" s="8"/>
    </row>
    <row r="14297">
      <c r="A14297" s="10">
        <v>44894.625</v>
      </c>
      <c r="B14297" s="11">
        <v>204.23</v>
      </c>
      <c r="C14297" s="11">
        <v>233.9505</v>
      </c>
      <c r="D14297" s="11">
        <v>0.127037557090068</v>
      </c>
      <c r="E14297" s="8">
        <f t="shared" si="1"/>
        <v>0.2447299099</v>
      </c>
      <c r="F14297" s="8"/>
    </row>
    <row r="14298">
      <c r="A14298" s="10">
        <v>44894.666666666664</v>
      </c>
      <c r="B14298" s="11">
        <v>205.28</v>
      </c>
      <c r="C14298" s="11">
        <v>241.28237</v>
      </c>
      <c r="D14298" s="11">
        <v>0.149212600986968</v>
      </c>
      <c r="E14298" s="8">
        <f t="shared" si="1"/>
        <v>0.2379958567</v>
      </c>
      <c r="F14298" s="8"/>
    </row>
    <row r="14299">
      <c r="A14299" s="10">
        <v>44894.708333333336</v>
      </c>
      <c r="B14299" s="11">
        <v>200.13</v>
      </c>
      <c r="C14299" s="11">
        <v>247.47243</v>
      </c>
      <c r="D14299" s="11">
        <v>0.191303855544635</v>
      </c>
      <c r="E14299" s="8">
        <f t="shared" si="1"/>
        <v>0.232957462</v>
      </c>
      <c r="F14299" s="8"/>
    </row>
    <row r="14300">
      <c r="A14300" s="10">
        <v>44894.75</v>
      </c>
      <c r="B14300" s="11">
        <v>202.6</v>
      </c>
      <c r="C14300" s="11">
        <v>251.85032</v>
      </c>
      <c r="D14300" s="11">
        <v>0.195553930604495</v>
      </c>
      <c r="E14300" s="8">
        <f t="shared" si="1"/>
        <v>0.2274887958</v>
      </c>
      <c r="F14300" s="8"/>
    </row>
    <row r="14301">
      <c r="A14301" s="10">
        <v>44894.791666666664</v>
      </c>
      <c r="B14301" s="11">
        <v>204.7</v>
      </c>
      <c r="C14301" s="11">
        <v>255.24712</v>
      </c>
      <c r="D14301" s="11">
        <v>0.198032087492309</v>
      </c>
      <c r="E14301" s="8">
        <f t="shared" si="1"/>
        <v>0.2228275931</v>
      </c>
      <c r="F14301" s="8"/>
    </row>
    <row r="14302">
      <c r="A14302" s="10">
        <v>44894.833333333336</v>
      </c>
      <c r="B14302" s="11">
        <v>212.6</v>
      </c>
      <c r="C14302" s="11">
        <v>259.32342</v>
      </c>
      <c r="D14302" s="11">
        <v>0.180174316689175</v>
      </c>
      <c r="E14302" s="8">
        <f t="shared" si="1"/>
        <v>0.2179549942</v>
      </c>
      <c r="F14302" s="8"/>
    </row>
    <row r="14303">
      <c r="A14303" s="10">
        <v>44894.875</v>
      </c>
      <c r="B14303" s="11">
        <v>221.41</v>
      </c>
      <c r="C14303" s="11">
        <v>264.83812</v>
      </c>
      <c r="D14303" s="11">
        <v>0.163979868154931</v>
      </c>
      <c r="E14303" s="8">
        <f t="shared" si="1"/>
        <v>0.21236729</v>
      </c>
      <c r="F14303" s="8"/>
    </row>
    <row r="14304">
      <c r="A14304" s="10">
        <v>44894.916666666664</v>
      </c>
      <c r="B14304" s="11">
        <v>229.91</v>
      </c>
      <c r="C14304" s="11">
        <v>271.154</v>
      </c>
      <c r="D14304" s="11">
        <v>0.152105445613931</v>
      </c>
      <c r="E14304" s="8">
        <f t="shared" si="1"/>
        <v>0.2063613395</v>
      </c>
      <c r="F14304" s="8"/>
    </row>
    <row r="14305">
      <c r="A14305" s="10">
        <v>44894.958333333336</v>
      </c>
      <c r="B14305" s="11">
        <v>253.34</v>
      </c>
      <c r="C14305" s="11">
        <v>277.83096</v>
      </c>
      <c r="D14305" s="11">
        <v>0.0881505790427387</v>
      </c>
      <c r="E14305" s="8">
        <f t="shared" si="1"/>
        <v>0.2007518843</v>
      </c>
      <c r="F14305" s="8"/>
    </row>
    <row r="14306">
      <c r="A14306" s="10">
        <v>44892.0</v>
      </c>
      <c r="B14306" s="11">
        <v>338.86</v>
      </c>
      <c r="C14306" s="11">
        <v>318.28654</v>
      </c>
      <c r="D14306" s="11">
        <v>0.0646381716298779</v>
      </c>
      <c r="E14306" s="8">
        <f t="shared" si="1"/>
        <v>0.197137703</v>
      </c>
      <c r="F14306" s="8"/>
    </row>
    <row r="14307">
      <c r="A14307" s="10">
        <v>44892.041666666664</v>
      </c>
      <c r="B14307" s="11">
        <v>334.33</v>
      </c>
      <c r="C14307" s="11">
        <v>323.04611</v>
      </c>
      <c r="D14307" s="11">
        <v>0.0349296575649834</v>
      </c>
      <c r="E14307" s="8">
        <f t="shared" si="1"/>
        <v>0.1901598248</v>
      </c>
      <c r="F14307" s="8"/>
    </row>
    <row r="14308">
      <c r="A14308" s="10">
        <v>44892.083333333336</v>
      </c>
      <c r="B14308" s="11">
        <v>307.81</v>
      </c>
      <c r="C14308" s="11">
        <v>325.75675</v>
      </c>
      <c r="D14308" s="11">
        <v>0.0550924884902615</v>
      </c>
      <c r="E14308" s="8">
        <f t="shared" si="1"/>
        <v>0.1828839921</v>
      </c>
      <c r="F14308" s="8"/>
    </row>
    <row r="14309">
      <c r="A14309" s="10">
        <v>44892.125</v>
      </c>
      <c r="B14309" s="11">
        <v>283.46</v>
      </c>
      <c r="C14309" s="11">
        <v>324.37391</v>
      </c>
      <c r="D14309" s="11">
        <v>0.126131938293064</v>
      </c>
      <c r="E14309" s="8">
        <f t="shared" si="1"/>
        <v>0.1794646313</v>
      </c>
      <c r="F14309" s="8"/>
    </row>
    <row r="14310">
      <c r="A14310" s="10">
        <v>44892.166666666664</v>
      </c>
      <c r="B14310" s="11">
        <v>270.96</v>
      </c>
      <c r="C14310" s="11">
        <v>319.54384</v>
      </c>
      <c r="D14310" s="11">
        <v>0.152041234780179</v>
      </c>
      <c r="E14310" s="8">
        <f t="shared" si="1"/>
        <v>0.1777467915</v>
      </c>
      <c r="F14310" s="8"/>
    </row>
    <row r="14311">
      <c r="A14311" s="10">
        <v>44892.208333333336</v>
      </c>
      <c r="B14311" s="11">
        <v>254.6</v>
      </c>
      <c r="C14311" s="11">
        <v>312.74646</v>
      </c>
      <c r="D14311" s="11">
        <v>0.18592204049248</v>
      </c>
      <c r="E14311" s="8">
        <f t="shared" si="1"/>
        <v>0.1773882615</v>
      </c>
      <c r="F14311" s="8"/>
    </row>
    <row r="14312">
      <c r="A14312" s="10">
        <v>44892.25</v>
      </c>
      <c r="B14312" s="11">
        <v>243.64</v>
      </c>
      <c r="C14312" s="11">
        <v>305.75634</v>
      </c>
      <c r="D14312" s="11">
        <v>0.203156343381138</v>
      </c>
      <c r="E14312" s="8">
        <f t="shared" si="1"/>
        <v>0.1746867984</v>
      </c>
      <c r="F14312" s="8"/>
    </row>
    <row r="14313">
      <c r="A14313" s="10">
        <v>44892.291666666664</v>
      </c>
      <c r="B14313" s="11">
        <v>238.75</v>
      </c>
      <c r="C14313" s="11">
        <v>299.1228</v>
      </c>
      <c r="D14313" s="11">
        <v>0.20183282584945</v>
      </c>
      <c r="E14313" s="8">
        <f t="shared" si="1"/>
        <v>0.1702904341</v>
      </c>
      <c r="F14313" s="8"/>
    </row>
    <row r="14314">
      <c r="A14314" s="10">
        <v>44892.333333333336</v>
      </c>
      <c r="B14314" s="11">
        <v>236.94</v>
      </c>
      <c r="C14314" s="11">
        <v>293.55275</v>
      </c>
      <c r="D14314" s="11">
        <v>0.192853754563702</v>
      </c>
      <c r="E14314" s="8">
        <f t="shared" si="1"/>
        <v>0.1660427366</v>
      </c>
      <c r="F14314" s="8"/>
    </row>
    <row r="14315">
      <c r="A14315" s="10">
        <v>44892.375</v>
      </c>
      <c r="B14315" s="11">
        <v>242.07</v>
      </c>
      <c r="C14315" s="11">
        <v>289.59694</v>
      </c>
      <c r="D14315" s="11">
        <v>0.164114095956953</v>
      </c>
      <c r="E14315" s="8">
        <f t="shared" si="1"/>
        <v>0.1601262295</v>
      </c>
      <c r="F14315" s="8"/>
    </row>
    <row r="14316">
      <c r="A14316" s="10">
        <v>44892.416666666664</v>
      </c>
      <c r="B14316" s="11">
        <v>246.85</v>
      </c>
      <c r="C14316" s="11">
        <v>287.68694</v>
      </c>
      <c r="D14316" s="11">
        <v>0.14194923134154</v>
      </c>
      <c r="E14316" s="8">
        <f t="shared" si="1"/>
        <v>0.1529414647</v>
      </c>
      <c r="F14316" s="8"/>
    </row>
    <row r="14317">
      <c r="A14317" s="10">
        <v>44892.458333333336</v>
      </c>
      <c r="B14317" s="11">
        <v>252.75</v>
      </c>
      <c r="C14317" s="11">
        <v>289.49751</v>
      </c>
      <c r="D14317" s="11">
        <v>0.126935495921881</v>
      </c>
      <c r="E14317" s="8">
        <f t="shared" si="1"/>
        <v>0.1462889245</v>
      </c>
      <c r="F14317" s="8"/>
    </row>
    <row r="14318">
      <c r="A14318" s="10">
        <v>44892.5</v>
      </c>
      <c r="B14318" s="11">
        <v>272.56</v>
      </c>
      <c r="C14318" s="11">
        <v>294.39348</v>
      </c>
      <c r="D14318" s="11">
        <v>0.074164278366491</v>
      </c>
      <c r="E14318" s="8">
        <f t="shared" si="1"/>
        <v>0.1406007472</v>
      </c>
      <c r="F14318" s="8"/>
    </row>
    <row r="14319">
      <c r="A14319" s="10">
        <v>44892.541666666664</v>
      </c>
      <c r="B14319" s="11">
        <v>291.59</v>
      </c>
      <c r="C14319" s="11">
        <v>301.63696</v>
      </c>
      <c r="D14319" s="11">
        <v>0.0333081198007035</v>
      </c>
      <c r="E14319" s="8">
        <f t="shared" si="1"/>
        <v>0.137087097</v>
      </c>
      <c r="F14319" s="8"/>
    </row>
    <row r="14320">
      <c r="A14320" s="10">
        <v>44892.583333333336</v>
      </c>
      <c r="B14320" s="11">
        <v>305.8</v>
      </c>
      <c r="C14320" s="11">
        <v>309.64008</v>
      </c>
      <c r="D14320" s="11">
        <v>0.0124017536747826</v>
      </c>
      <c r="E14320" s="8">
        <f t="shared" si="1"/>
        <v>0.1339592363</v>
      </c>
      <c r="F14320" s="8"/>
    </row>
    <row r="14321">
      <c r="A14321" s="10">
        <v>44892.625</v>
      </c>
      <c r="B14321" s="11">
        <v>288.45</v>
      </c>
      <c r="C14321" s="11">
        <v>317.98305</v>
      </c>
      <c r="D14321" s="11">
        <v>0.0928761768905606</v>
      </c>
      <c r="E14321" s="8">
        <f t="shared" si="1"/>
        <v>0.1325358455</v>
      </c>
      <c r="F14321" s="8"/>
    </row>
    <row r="14322">
      <c r="A14322" s="10">
        <v>44892.666666666664</v>
      </c>
      <c r="B14322" s="11">
        <v>283.05</v>
      </c>
      <c r="C14322" s="11">
        <v>324.63559</v>
      </c>
      <c r="D14322" s="11">
        <v>0.12809929435032</v>
      </c>
      <c r="E14322" s="8">
        <f t="shared" si="1"/>
        <v>0.1316561244</v>
      </c>
      <c r="F14322" s="8"/>
    </row>
    <row r="14323">
      <c r="A14323" s="10">
        <v>44892.708333333336</v>
      </c>
      <c r="B14323" s="11">
        <v>281.83</v>
      </c>
      <c r="C14323" s="11">
        <v>329.98786</v>
      </c>
      <c r="D14323" s="11">
        <v>0.145938277850585</v>
      </c>
      <c r="E14323" s="8">
        <f t="shared" si="1"/>
        <v>0.1297658919</v>
      </c>
      <c r="F14323" s="8"/>
    </row>
    <row r="14324">
      <c r="A14324" s="10">
        <v>44892.75</v>
      </c>
      <c r="B14324" s="11">
        <v>289.94</v>
      </c>
      <c r="C14324" s="11">
        <v>333.55115</v>
      </c>
      <c r="D14324" s="11">
        <v>0.130748012711093</v>
      </c>
      <c r="E14324" s="8">
        <f t="shared" si="1"/>
        <v>0.1270656454</v>
      </c>
      <c r="F14324" s="8"/>
    </row>
    <row r="14325">
      <c r="A14325" s="10">
        <v>44892.791666666664</v>
      </c>
      <c r="B14325" s="11">
        <v>292.22</v>
      </c>
      <c r="C14325" s="11">
        <v>336.46571</v>
      </c>
      <c r="D14325" s="11">
        <v>0.131501394302557</v>
      </c>
      <c r="E14325" s="8">
        <f t="shared" si="1"/>
        <v>0.1242935332</v>
      </c>
      <c r="F14325" s="8"/>
    </row>
    <row r="14326">
      <c r="A14326" s="10">
        <v>44892.833333333336</v>
      </c>
      <c r="B14326" s="11">
        <v>292.45</v>
      </c>
      <c r="C14326" s="11">
        <v>338.84343</v>
      </c>
      <c r="D14326" s="11">
        <v>0.136917012084312</v>
      </c>
      <c r="E14326" s="8">
        <f t="shared" si="1"/>
        <v>0.1224911455</v>
      </c>
      <c r="F14326" s="8"/>
    </row>
    <row r="14327">
      <c r="A14327" s="10">
        <v>44892.875</v>
      </c>
      <c r="B14327" s="11">
        <v>294.4</v>
      </c>
      <c r="C14327" s="11">
        <v>340.93453</v>
      </c>
      <c r="D14327" s="11">
        <v>0.136491102851917</v>
      </c>
      <c r="E14327" s="8">
        <f t="shared" si="1"/>
        <v>0.1213457802</v>
      </c>
      <c r="F14327" s="8"/>
    </row>
    <row r="14328">
      <c r="A14328" s="10">
        <v>44892.916666666664</v>
      </c>
      <c r="B14328" s="11">
        <v>297.51</v>
      </c>
      <c r="C14328" s="11">
        <v>342.20971</v>
      </c>
      <c r="D14328" s="11">
        <v>0.13062081143168</v>
      </c>
      <c r="E14328" s="8">
        <f t="shared" si="1"/>
        <v>0.1204505872</v>
      </c>
      <c r="F14328" s="8"/>
    </row>
    <row r="14329">
      <c r="A14329" s="10">
        <v>44892.958333333336</v>
      </c>
      <c r="B14329" s="11">
        <v>333.77</v>
      </c>
      <c r="C14329" s="11">
        <v>342.82113</v>
      </c>
      <c r="D14329" s="11">
        <v>0.0264019023564854</v>
      </c>
      <c r="E14329" s="8">
        <f t="shared" si="1"/>
        <v>0.1178777256</v>
      </c>
      <c r="F14329" s="8"/>
    </row>
    <row r="14330">
      <c r="A14330" s="10">
        <v>44893.0</v>
      </c>
      <c r="B14330" s="11">
        <v>374.36</v>
      </c>
      <c r="C14330" s="11">
        <v>359.903</v>
      </c>
      <c r="D14330" s="11">
        <v>0.0401691566894413</v>
      </c>
      <c r="E14330" s="8">
        <f t="shared" si="1"/>
        <v>0.1168581833</v>
      </c>
      <c r="F14330" s="8"/>
    </row>
    <row r="14331">
      <c r="A14331" s="10">
        <v>44893.041666666664</v>
      </c>
      <c r="B14331" s="11">
        <v>380.83</v>
      </c>
      <c r="C14331" s="11">
        <v>359.5977</v>
      </c>
      <c r="D14331" s="11">
        <v>0.0590445934442851</v>
      </c>
      <c r="E14331" s="8">
        <f t="shared" si="1"/>
        <v>0.1178629723</v>
      </c>
      <c r="F14331" s="8"/>
    </row>
    <row r="14332">
      <c r="A14332" s="10">
        <v>44893.083333333336</v>
      </c>
      <c r="B14332" s="11">
        <v>377.53</v>
      </c>
      <c r="C14332" s="11">
        <v>355.63889</v>
      </c>
      <c r="D14332" s="11">
        <v>0.0615543198889187</v>
      </c>
      <c r="E14332" s="8">
        <f t="shared" si="1"/>
        <v>0.1181322153</v>
      </c>
      <c r="F14332" s="8"/>
    </row>
    <row r="14333">
      <c r="A14333" s="10">
        <v>44893.125</v>
      </c>
      <c r="B14333" s="11">
        <v>376.11</v>
      </c>
      <c r="C14333" s="11">
        <v>349.3223</v>
      </c>
      <c r="D14333" s="11">
        <v>0.0766847693376576</v>
      </c>
      <c r="E14333" s="8">
        <f t="shared" si="1"/>
        <v>0.1160719166</v>
      </c>
      <c r="F14333" s="8"/>
    </row>
    <row r="14334">
      <c r="A14334" s="10">
        <v>44893.166666666664</v>
      </c>
      <c r="B14334" s="11">
        <v>371.57</v>
      </c>
      <c r="C14334" s="11">
        <v>340.31461</v>
      </c>
      <c r="D14334" s="11">
        <v>0.0918426334972805</v>
      </c>
      <c r="E14334" s="8">
        <f t="shared" si="1"/>
        <v>0.1135636415</v>
      </c>
      <c r="F14334" s="8"/>
    </row>
    <row r="14335">
      <c r="A14335" s="10">
        <v>44893.208333333336</v>
      </c>
      <c r="B14335" s="11">
        <v>364.05</v>
      </c>
      <c r="C14335" s="11">
        <v>331.28206</v>
      </c>
      <c r="D14335" s="11">
        <v>0.0989125097809401</v>
      </c>
      <c r="E14335" s="8">
        <f t="shared" si="1"/>
        <v>0.1099382444</v>
      </c>
      <c r="F14335" s="8"/>
    </row>
    <row r="14336">
      <c r="A14336" s="10">
        <v>44893.25</v>
      </c>
      <c r="B14336" s="11">
        <v>352.81</v>
      </c>
      <c r="C14336" s="11">
        <v>324.78049</v>
      </c>
      <c r="D14336" s="11">
        <v>0.0863029364848855</v>
      </c>
      <c r="E14336" s="8">
        <f t="shared" si="1"/>
        <v>0.1050693525</v>
      </c>
      <c r="F14336" s="8"/>
    </row>
    <row r="14337">
      <c r="A14337" s="10">
        <v>44893.291666666664</v>
      </c>
      <c r="B14337" s="11">
        <v>340.93</v>
      </c>
      <c r="C14337" s="11">
        <v>321.02599</v>
      </c>
      <c r="D14337" s="11">
        <v>0.062001241706318</v>
      </c>
      <c r="E14337" s="8">
        <f t="shared" si="1"/>
        <v>0.09924303647</v>
      </c>
      <c r="F14337" s="8"/>
    </row>
    <row r="14338">
      <c r="A14338" s="10">
        <v>44893.333333333336</v>
      </c>
      <c r="B14338" s="11">
        <v>317.72</v>
      </c>
      <c r="C14338" s="11">
        <v>320.12394</v>
      </c>
      <c r="D14338" s="11">
        <v>0.00750940401395777</v>
      </c>
      <c r="E14338" s="8">
        <f t="shared" si="1"/>
        <v>0.0915203552</v>
      </c>
      <c r="F14338" s="8"/>
    </row>
    <row r="14339">
      <c r="A14339" s="10">
        <v>44893.375</v>
      </c>
      <c r="B14339" s="11">
        <v>294.82</v>
      </c>
      <c r="C14339" s="11">
        <v>321.08941</v>
      </c>
      <c r="D14339" s="11">
        <v>0.0818133802668857</v>
      </c>
      <c r="E14339" s="8">
        <f t="shared" si="1"/>
        <v>0.08809115871</v>
      </c>
      <c r="F14339" s="8"/>
    </row>
    <row r="14340">
      <c r="A14340" s="10">
        <v>44893.416666666664</v>
      </c>
      <c r="B14340" s="11">
        <v>271.9</v>
      </c>
      <c r="C14340" s="11">
        <v>323.71601</v>
      </c>
      <c r="D14340" s="11">
        <v>0.16006625684037</v>
      </c>
      <c r="E14340" s="8">
        <f t="shared" si="1"/>
        <v>0.08884603477</v>
      </c>
      <c r="F14340" s="8"/>
    </row>
    <row r="14341">
      <c r="A14341" s="10">
        <v>44893.458333333336</v>
      </c>
      <c r="B14341" s="11">
        <v>259.03</v>
      </c>
      <c r="C14341" s="11">
        <v>326.93825</v>
      </c>
      <c r="D14341" s="11">
        <v>0.20770971276686</v>
      </c>
      <c r="E14341" s="8">
        <f t="shared" si="1"/>
        <v>0.09221162714</v>
      </c>
      <c r="F14341" s="8"/>
    </row>
    <row r="14342">
      <c r="A14342" s="10">
        <v>44893.5</v>
      </c>
      <c r="B14342" s="11">
        <v>252.02</v>
      </c>
      <c r="C14342" s="11">
        <v>327.90069</v>
      </c>
      <c r="D14342" s="11">
        <v>0.231413633194855</v>
      </c>
      <c r="E14342" s="8">
        <f t="shared" si="1"/>
        <v>0.09876368359</v>
      </c>
      <c r="F14342" s="8"/>
    </row>
    <row r="14343">
      <c r="A14343" s="10">
        <v>44893.541666666664</v>
      </c>
      <c r="B14343" s="11">
        <v>255.79</v>
      </c>
      <c r="C14343" s="11">
        <v>326.88876</v>
      </c>
      <c r="D14343" s="11">
        <v>0.21750139099307</v>
      </c>
      <c r="E14343" s="8">
        <f t="shared" si="1"/>
        <v>0.1064384032</v>
      </c>
      <c r="F14343" s="8"/>
    </row>
    <row r="14344">
      <c r="A14344" s="10">
        <v>44893.583333333336</v>
      </c>
      <c r="B14344" s="11">
        <v>255.16</v>
      </c>
      <c r="C14344" s="11">
        <v>324.1162</v>
      </c>
      <c r="D14344" s="11">
        <v>0.212751476168115</v>
      </c>
      <c r="E14344" s="8">
        <f t="shared" si="1"/>
        <v>0.1147863083</v>
      </c>
      <c r="F14344" s="8"/>
    </row>
    <row r="14345">
      <c r="A14345" s="10">
        <v>44893.625</v>
      </c>
      <c r="B14345" s="11">
        <v>235.77</v>
      </c>
      <c r="C14345" s="11">
        <v>320.6513</v>
      </c>
      <c r="D14345" s="11">
        <v>0.264715284173181</v>
      </c>
      <c r="E14345" s="8">
        <f t="shared" si="1"/>
        <v>0.1219462711</v>
      </c>
      <c r="F14345" s="8"/>
    </row>
    <row r="14346">
      <c r="A14346" s="10">
        <v>44893.666666666664</v>
      </c>
      <c r="B14346" s="11">
        <v>225.97</v>
      </c>
      <c r="C14346" s="11">
        <v>315.33223</v>
      </c>
      <c r="D14346" s="11">
        <v>0.283390727297365</v>
      </c>
      <c r="E14346" s="8">
        <f t="shared" si="1"/>
        <v>0.1284167475</v>
      </c>
      <c r="F14346" s="8"/>
    </row>
    <row r="14347">
      <c r="A14347" s="10">
        <v>44893.708333333336</v>
      </c>
      <c r="B14347" s="11">
        <v>221.8</v>
      </c>
      <c r="C14347" s="11">
        <v>309.24037</v>
      </c>
      <c r="D14347" s="11">
        <v>0.282758586791239</v>
      </c>
      <c r="E14347" s="8">
        <f t="shared" si="1"/>
        <v>0.1341175937</v>
      </c>
      <c r="F14347" s="8"/>
    </row>
    <row r="14348">
      <c r="A14348" s="10">
        <v>44893.75</v>
      </c>
      <c r="B14348" s="11">
        <v>212.71</v>
      </c>
      <c r="C14348" s="11">
        <v>302.86726</v>
      </c>
      <c r="D14348" s="11">
        <v>0.297679121870089</v>
      </c>
      <c r="E14348" s="8">
        <f t="shared" si="1"/>
        <v>0.1410730566</v>
      </c>
      <c r="F14348" s="8"/>
    </row>
    <row r="14349">
      <c r="A14349" s="10">
        <v>44893.791666666664</v>
      </c>
      <c r="B14349" s="11">
        <v>213.21</v>
      </c>
      <c r="C14349" s="11">
        <v>296.47963</v>
      </c>
      <c r="D14349" s="11">
        <v>0.280861218020273</v>
      </c>
      <c r="E14349" s="8">
        <f t="shared" si="1"/>
        <v>0.1472963826</v>
      </c>
      <c r="F14349" s="8"/>
    </row>
    <row r="14350">
      <c r="A14350" s="10">
        <v>44893.833333333336</v>
      </c>
      <c r="B14350" s="11">
        <v>212.51</v>
      </c>
      <c r="C14350" s="11">
        <v>290.78576</v>
      </c>
      <c r="D14350" s="11">
        <v>0.269187046848511</v>
      </c>
      <c r="E14350" s="8">
        <f t="shared" si="1"/>
        <v>0.152807634</v>
      </c>
      <c r="F14350" s="8"/>
    </row>
    <row r="14351">
      <c r="A14351" s="10">
        <v>44893.875</v>
      </c>
      <c r="B14351" s="11">
        <v>208.49</v>
      </c>
      <c r="C14351" s="11">
        <v>286.52151</v>
      </c>
      <c r="D14351" s="11">
        <v>0.272340844497154</v>
      </c>
      <c r="E14351" s="8">
        <f t="shared" si="1"/>
        <v>0.1584680399</v>
      </c>
      <c r="F14351" s="8"/>
    </row>
    <row r="14352">
      <c r="A14352" s="10">
        <v>44893.916666666664</v>
      </c>
      <c r="B14352" s="11">
        <v>206.21</v>
      </c>
      <c r="C14352" s="11">
        <v>283.57651</v>
      </c>
      <c r="D14352" s="11">
        <v>0.272824113675706</v>
      </c>
      <c r="E14352" s="8">
        <f t="shared" si="1"/>
        <v>0.1643931775</v>
      </c>
      <c r="F14352" s="8"/>
    </row>
    <row r="14353">
      <c r="A14353" s="10">
        <v>44893.958333333336</v>
      </c>
      <c r="B14353" s="11">
        <v>226.64</v>
      </c>
      <c r="C14353" s="11">
        <v>283.28497</v>
      </c>
      <c r="D14353" s="11">
        <v>0.199957555107847</v>
      </c>
      <c r="E14353" s="8">
        <f t="shared" si="1"/>
        <v>0.1716246631</v>
      </c>
      <c r="F14353" s="8"/>
    </row>
    <row r="14354">
      <c r="A14354" s="10">
        <v>44894.0</v>
      </c>
      <c r="B14354" s="11">
        <v>248.69</v>
      </c>
      <c r="C14354" s="11">
        <v>281.98512</v>
      </c>
      <c r="D14354" s="11">
        <v>0.118074031707772</v>
      </c>
      <c r="E14354" s="8">
        <f t="shared" si="1"/>
        <v>0.1748706995</v>
      </c>
      <c r="F14354" s="8"/>
    </row>
    <row r="14355">
      <c r="A14355" s="10">
        <v>44894.041666666664</v>
      </c>
      <c r="B14355" s="11">
        <v>233.23</v>
      </c>
      <c r="C14355" s="11">
        <v>279.48349</v>
      </c>
      <c r="D14355" s="11">
        <v>0.165496323235408</v>
      </c>
      <c r="E14355" s="8">
        <f t="shared" si="1"/>
        <v>0.1793061883</v>
      </c>
      <c r="F14355" s="8"/>
    </row>
    <row r="14356">
      <c r="A14356" s="10">
        <v>44894.083333333336</v>
      </c>
      <c r="B14356" s="11">
        <v>220.94</v>
      </c>
      <c r="C14356" s="11">
        <v>272.31373</v>
      </c>
      <c r="D14356" s="11">
        <v>0.188656407445926</v>
      </c>
      <c r="E14356" s="8">
        <f t="shared" si="1"/>
        <v>0.1846021086</v>
      </c>
      <c r="F14356" s="8"/>
    </row>
    <row r="14357">
      <c r="A14357" s="10">
        <v>44894.125</v>
      </c>
      <c r="B14357" s="11">
        <v>218.13</v>
      </c>
      <c r="C14357" s="11">
        <v>260.07864</v>
      </c>
      <c r="D14357" s="11">
        <v>0.161292138408598</v>
      </c>
      <c r="E14357" s="8">
        <f t="shared" si="1"/>
        <v>0.1881274156</v>
      </c>
      <c r="F14357" s="8"/>
    </row>
    <row r="14358">
      <c r="A14358" s="10">
        <v>44894.166666666664</v>
      </c>
      <c r="B14358" s="11">
        <v>209.94</v>
      </c>
      <c r="C14358" s="11">
        <v>243.91216</v>
      </c>
      <c r="D14358" s="11">
        <v>0.13928030484417</v>
      </c>
      <c r="E14358" s="8">
        <f t="shared" si="1"/>
        <v>0.1901039853</v>
      </c>
      <c r="F14358" s="8"/>
    </row>
    <row r="14359">
      <c r="A14359" s="10">
        <v>44894.208333333336</v>
      </c>
      <c r="B14359" s="11">
        <v>195.96</v>
      </c>
      <c r="C14359" s="11">
        <v>226.19905</v>
      </c>
      <c r="D14359" s="11">
        <v>0.133683364275844</v>
      </c>
      <c r="E14359" s="8">
        <f t="shared" si="1"/>
        <v>0.1915527709</v>
      </c>
      <c r="F14359" s="8"/>
    </row>
    <row r="14360">
      <c r="A14360" s="10">
        <v>44894.25</v>
      </c>
      <c r="B14360" s="11">
        <v>166.0</v>
      </c>
      <c r="C14360" s="11">
        <v>210.52741</v>
      </c>
      <c r="D14360" s="11">
        <v>0.211504098207449</v>
      </c>
      <c r="E14360" s="8">
        <f t="shared" si="1"/>
        <v>0.1967694859</v>
      </c>
      <c r="F14360" s="8"/>
    </row>
    <row r="14361">
      <c r="A14361" s="10">
        <v>44894.291666666664</v>
      </c>
      <c r="B14361" s="11">
        <v>147.54</v>
      </c>
      <c r="C14361" s="11">
        <v>199.63177</v>
      </c>
      <c r="D14361" s="11">
        <v>0.260939278352338</v>
      </c>
      <c r="E14361" s="8">
        <f t="shared" si="1"/>
        <v>0.2050585708</v>
      </c>
      <c r="F14361" s="8"/>
    </row>
    <row r="14362">
      <c r="A14362" s="10">
        <v>44894.333333333336</v>
      </c>
      <c r="B14362" s="11">
        <v>143.57</v>
      </c>
      <c r="C14362" s="11">
        <v>193.8067</v>
      </c>
      <c r="D14362" s="11">
        <v>0.259210336897537</v>
      </c>
      <c r="E14362" s="8">
        <f t="shared" si="1"/>
        <v>0.2155461097</v>
      </c>
      <c r="F14362" s="8"/>
    </row>
    <row r="14363">
      <c r="A14363" s="10">
        <v>44894.375</v>
      </c>
      <c r="B14363" s="11">
        <v>138.19</v>
      </c>
      <c r="C14363" s="11">
        <v>191.89327</v>
      </c>
      <c r="D14363" s="11">
        <v>0.279860101399074</v>
      </c>
      <c r="E14363" s="8">
        <f t="shared" si="1"/>
        <v>0.2237980564</v>
      </c>
      <c r="F14363" s="8"/>
    </row>
    <row r="14364">
      <c r="A14364" s="10">
        <v>44894.416666666664</v>
      </c>
      <c r="B14364" s="11">
        <v>136.95</v>
      </c>
      <c r="C14364" s="11">
        <v>193.75071</v>
      </c>
      <c r="D14364" s="11">
        <v>0.293163880534941</v>
      </c>
      <c r="E14364" s="8">
        <f t="shared" si="1"/>
        <v>0.2293437907</v>
      </c>
      <c r="F14364" s="8"/>
    </row>
    <row r="14365">
      <c r="A14365" s="10">
        <v>44894.458333333336</v>
      </c>
      <c r="B14365" s="11">
        <v>146.13</v>
      </c>
      <c r="C14365" s="11">
        <v>199.48141</v>
      </c>
      <c r="D14365" s="11">
        <v>0.267450535866976</v>
      </c>
      <c r="E14365" s="8">
        <f t="shared" si="1"/>
        <v>0.2318329917</v>
      </c>
      <c r="F14365" s="8"/>
    </row>
    <row r="14366">
      <c r="A14366" s="10">
        <v>44894.5</v>
      </c>
      <c r="B14366" s="11">
        <v>167.27</v>
      </c>
      <c r="C14366" s="11">
        <v>207.30192</v>
      </c>
      <c r="D14366" s="11">
        <v>0.193109258225876</v>
      </c>
      <c r="E14366" s="8">
        <f t="shared" si="1"/>
        <v>0.230236976</v>
      </c>
      <c r="F14366" s="8"/>
    </row>
    <row r="14367">
      <c r="A14367" s="10">
        <v>44894.541666666664</v>
      </c>
      <c r="B14367" s="11">
        <v>193.24</v>
      </c>
      <c r="C14367" s="11">
        <v>215.59276</v>
      </c>
      <c r="D14367" s="11">
        <v>0.10368047609762</v>
      </c>
      <c r="E14367" s="8">
        <f t="shared" si="1"/>
        <v>0.2254944379</v>
      </c>
      <c r="F14367" s="8"/>
    </row>
    <row r="14368">
      <c r="A14368" s="10">
        <v>44894.583333333336</v>
      </c>
      <c r="B14368" s="11">
        <v>206.1</v>
      </c>
      <c r="C14368" s="11">
        <v>223.99461</v>
      </c>
      <c r="D14368" s="11">
        <v>0.0798885741045286</v>
      </c>
      <c r="E14368" s="8">
        <f t="shared" si="1"/>
        <v>0.2199584837</v>
      </c>
      <c r="F14368" s="8"/>
    </row>
    <row r="14369">
      <c r="A14369" s="10">
        <v>44894.625</v>
      </c>
      <c r="B14369" s="11">
        <v>204.23</v>
      </c>
      <c r="C14369" s="11">
        <v>233.40755</v>
      </c>
      <c r="D14369" s="11">
        <v>0.125006881739686</v>
      </c>
      <c r="E14369" s="8">
        <f t="shared" si="1"/>
        <v>0.2141373002</v>
      </c>
      <c r="F14369" s="8"/>
    </row>
    <row r="14370">
      <c r="A14370" s="10">
        <v>44894.666666666664</v>
      </c>
      <c r="B14370" s="11">
        <v>205.28</v>
      </c>
      <c r="C14370" s="11">
        <v>241.17828</v>
      </c>
      <c r="D14370" s="11">
        <v>0.148845410125654</v>
      </c>
      <c r="E14370" s="8">
        <f t="shared" si="1"/>
        <v>0.2085312453</v>
      </c>
      <c r="F14370" s="8"/>
    </row>
    <row r="14371">
      <c r="A14371" s="10">
        <v>44894.708333333336</v>
      </c>
      <c r="B14371" s="11">
        <v>200.13</v>
      </c>
      <c r="C14371" s="11">
        <v>247.5166</v>
      </c>
      <c r="D14371" s="11">
        <v>0.191448169536911</v>
      </c>
      <c r="E14371" s="8">
        <f t="shared" si="1"/>
        <v>0.2047266446</v>
      </c>
      <c r="F14371" s="8"/>
    </row>
    <row r="14372">
      <c r="A14372" s="10">
        <v>44894.75</v>
      </c>
      <c r="B14372" s="11">
        <v>202.6</v>
      </c>
      <c r="C14372" s="11">
        <v>252.4005</v>
      </c>
      <c r="D14372" s="11">
        <v>0.19730745382834</v>
      </c>
      <c r="E14372" s="8">
        <f t="shared" si="1"/>
        <v>0.2005444918</v>
      </c>
      <c r="F14372" s="8"/>
    </row>
    <row r="14373">
      <c r="A14373" s="10">
        <v>44894.791666666664</v>
      </c>
      <c r="B14373" s="11">
        <v>204.7</v>
      </c>
      <c r="C14373" s="11">
        <v>256.65069</v>
      </c>
      <c r="D14373" s="11">
        <v>0.202417885570461</v>
      </c>
      <c r="E14373" s="8">
        <f t="shared" si="1"/>
        <v>0.1972760196</v>
      </c>
      <c r="F14373" s="8"/>
    </row>
    <row r="14374">
      <c r="A14374" s="10">
        <v>44894.833333333336</v>
      </c>
      <c r="B14374" s="11">
        <v>212.6</v>
      </c>
      <c r="C14374" s="11">
        <v>261.56177</v>
      </c>
      <c r="D14374" s="11">
        <v>0.187190085156557</v>
      </c>
      <c r="E14374" s="8">
        <f t="shared" si="1"/>
        <v>0.1938594795</v>
      </c>
      <c r="F14374" s="8"/>
    </row>
    <row r="14375">
      <c r="A14375" s="10">
        <v>44894.875</v>
      </c>
      <c r="B14375" s="11">
        <v>221.41</v>
      </c>
      <c r="C14375" s="11">
        <v>267.18971</v>
      </c>
      <c r="D14375" s="11">
        <v>0.171337848302616</v>
      </c>
      <c r="E14375" s="8">
        <f t="shared" si="1"/>
        <v>0.1896510214</v>
      </c>
      <c r="F14375" s="8"/>
    </row>
    <row r="14376">
      <c r="A14376" s="10">
        <v>44894.916666666664</v>
      </c>
      <c r="B14376" s="11">
        <v>229.91</v>
      </c>
      <c r="C14376" s="11">
        <v>272.42056</v>
      </c>
      <c r="D14376" s="11">
        <v>0.156047546484744</v>
      </c>
      <c r="E14376" s="8">
        <f t="shared" si="1"/>
        <v>0.1847853311</v>
      </c>
      <c r="F14376" s="8"/>
    </row>
    <row r="14377">
      <c r="A14377" s="10">
        <v>44894.958333333336</v>
      </c>
      <c r="B14377" s="11">
        <v>253.34</v>
      </c>
      <c r="C14377" s="11">
        <v>277.09786</v>
      </c>
      <c r="D14377" s="11">
        <v>0.085738157631387</v>
      </c>
      <c r="E14377" s="8">
        <f t="shared" si="1"/>
        <v>0.1800261895</v>
      </c>
      <c r="F14377" s="8"/>
    </row>
    <row r="14378">
      <c r="A14378" s="10">
        <v>44895.0</v>
      </c>
      <c r="B14378" s="11">
        <v>284.83</v>
      </c>
      <c r="C14378" s="11">
        <v>285.89492</v>
      </c>
      <c r="D14378" s="11">
        <v>0.00372486506580819</v>
      </c>
      <c r="E14378" s="8">
        <f t="shared" si="1"/>
        <v>0.1752616409</v>
      </c>
      <c r="F14378" s="8"/>
    </row>
    <row r="14379">
      <c r="A14379" s="10">
        <v>44895.041666666664</v>
      </c>
      <c r="B14379" s="11">
        <v>285.01</v>
      </c>
      <c r="C14379" s="11">
        <v>281.63637</v>
      </c>
      <c r="D14379" s="11">
        <v>0.0119786730669763</v>
      </c>
      <c r="E14379" s="8">
        <f t="shared" si="1"/>
        <v>0.1688650721</v>
      </c>
      <c r="F14379" s="8"/>
    </row>
    <row r="14380">
      <c r="A14380" s="10">
        <v>44895.083333333336</v>
      </c>
      <c r="B14380" s="11">
        <v>260.33</v>
      </c>
      <c r="C14380" s="11">
        <v>271.82586</v>
      </c>
      <c r="D14380" s="11">
        <v>0.0422912669162529</v>
      </c>
      <c r="E14380" s="8">
        <f t="shared" si="1"/>
        <v>0.1627665246</v>
      </c>
      <c r="F14380" s="8"/>
    </row>
    <row r="14381">
      <c r="A14381" s="10">
        <v>44895.125</v>
      </c>
      <c r="B14381" s="11">
        <v>239.03</v>
      </c>
      <c r="C14381" s="11">
        <v>258.01574</v>
      </c>
      <c r="D14381" s="11">
        <v>0.0735836503617957</v>
      </c>
      <c r="E14381" s="8">
        <f t="shared" si="1"/>
        <v>0.1591120043</v>
      </c>
      <c r="F14381" s="8"/>
    </row>
    <row r="14382">
      <c r="A14382" s="10">
        <v>44895.166666666664</v>
      </c>
      <c r="B14382" s="11">
        <v>225.74</v>
      </c>
      <c r="C14382" s="11">
        <v>242.56391</v>
      </c>
      <c r="D14382" s="11">
        <v>0.0693586692265967</v>
      </c>
      <c r="E14382" s="8">
        <f t="shared" si="1"/>
        <v>0.1561986028</v>
      </c>
      <c r="F14382" s="8"/>
    </row>
    <row r="14383">
      <c r="A14383" s="10">
        <v>44895.208333333336</v>
      </c>
      <c r="B14383" s="11">
        <v>222.62</v>
      </c>
      <c r="C14383" s="11">
        <v>227.93682</v>
      </c>
      <c r="D14383" s="11">
        <v>0.0233258496806264</v>
      </c>
      <c r="E14383" s="8">
        <f t="shared" si="1"/>
        <v>0.151600373</v>
      </c>
      <c r="F14383" s="8"/>
    </row>
    <row r="14384">
      <c r="A14384" s="10">
        <v>44895.25</v>
      </c>
      <c r="B14384" s="11">
        <v>212.78</v>
      </c>
      <c r="C14384" s="11">
        <v>216.67494</v>
      </c>
      <c r="D14384" s="11">
        <v>0.0179759597487369</v>
      </c>
      <c r="E14384" s="8">
        <f t="shared" si="1"/>
        <v>0.1435367006</v>
      </c>
      <c r="F14384" s="8"/>
    </row>
    <row r="14385">
      <c r="A14385" s="10">
        <v>44895.291666666664</v>
      </c>
      <c r="B14385" s="11">
        <v>214.52</v>
      </c>
      <c r="C14385" s="11">
        <v>209.23374</v>
      </c>
      <c r="D14385" s="11">
        <v>0.0252648545115142</v>
      </c>
      <c r="E14385" s="8">
        <f t="shared" si="1"/>
        <v>0.1337169329</v>
      </c>
      <c r="F14385" s="8"/>
    </row>
    <row r="14386">
      <c r="A14386" s="10">
        <v>44895.333333333336</v>
      </c>
      <c r="B14386" s="11">
        <v>235.09</v>
      </c>
      <c r="C14386" s="11">
        <v>205.60805</v>
      </c>
      <c r="D14386" s="11">
        <v>0.143389084230894</v>
      </c>
      <c r="E14386" s="8">
        <f t="shared" si="1"/>
        <v>0.1288910474</v>
      </c>
      <c r="F14386" s="8"/>
    </row>
    <row r="14387">
      <c r="A14387" s="10">
        <v>44895.375</v>
      </c>
      <c r="B14387" s="11">
        <v>261.2</v>
      </c>
      <c r="C14387" s="11">
        <v>205.53</v>
      </c>
      <c r="D14387" s="11">
        <v>0.270860701600739</v>
      </c>
      <c r="E14387" s="8">
        <f t="shared" si="1"/>
        <v>0.1285160724</v>
      </c>
      <c r="F14387" s="8"/>
    </row>
    <row r="14388">
      <c r="A14388" s="10">
        <v>44895.416666666664</v>
      </c>
      <c r="B14388" s="11">
        <v>277.3</v>
      </c>
      <c r="C14388" s="11">
        <v>208.7587</v>
      </c>
      <c r="D14388" s="11">
        <v>0.328327873281448</v>
      </c>
      <c r="E14388" s="8">
        <f t="shared" si="1"/>
        <v>0.1299812388</v>
      </c>
      <c r="F14388" s="8"/>
    </row>
    <row r="14389">
      <c r="A14389" s="10">
        <v>44895.458333333336</v>
      </c>
      <c r="B14389" s="11">
        <v>282.85</v>
      </c>
      <c r="C14389" s="11">
        <v>215.64741</v>
      </c>
      <c r="D14389" s="11">
        <v>0.311631797479042</v>
      </c>
      <c r="E14389" s="8">
        <f t="shared" si="1"/>
        <v>0.1318221247</v>
      </c>
      <c r="F14389" s="8"/>
    </row>
    <row r="14390">
      <c r="A14390" s="10">
        <v>44895.5</v>
      </c>
      <c r="B14390" s="11">
        <v>283.62</v>
      </c>
      <c r="C14390" s="11">
        <v>223.75041</v>
      </c>
      <c r="D14390" s="11">
        <v>0.267573096290639</v>
      </c>
      <c r="E14390" s="8">
        <f t="shared" si="1"/>
        <v>0.1349247846</v>
      </c>
      <c r="F14390" s="8"/>
    </row>
    <row r="14391">
      <c r="A14391" s="10">
        <v>44895.541666666664</v>
      </c>
      <c r="B14391" s="11">
        <v>304.08</v>
      </c>
      <c r="C14391" s="11">
        <v>230.04786</v>
      </c>
      <c r="D14391" s="11">
        <v>0.321811904705394</v>
      </c>
      <c r="E14391" s="8">
        <f t="shared" si="1"/>
        <v>0.1440135941</v>
      </c>
      <c r="F14391" s="8"/>
    </row>
    <row r="14392">
      <c r="A14392" s="10">
        <v>44895.583333333336</v>
      </c>
      <c r="B14392" s="11">
        <v>310.46</v>
      </c>
      <c r="C14392" s="11">
        <v>233.36813</v>
      </c>
      <c r="D14392" s="11">
        <v>0.330344464773317</v>
      </c>
      <c r="E14392" s="8">
        <f t="shared" si="1"/>
        <v>0.1544492562</v>
      </c>
      <c r="F14392" s="8"/>
    </row>
    <row r="14393">
      <c r="A14393" s="10">
        <v>44895.625</v>
      </c>
      <c r="B14393" s="11">
        <v>283.85</v>
      </c>
      <c r="C14393" s="11">
        <v>236.33437</v>
      </c>
      <c r="D14393" s="11">
        <v>0.201052559557884</v>
      </c>
      <c r="E14393" s="8">
        <f t="shared" si="1"/>
        <v>0.1576178261</v>
      </c>
      <c r="F14393" s="8"/>
    </row>
    <row r="14394">
      <c r="A14394" s="10">
        <v>44895.666666666664</v>
      </c>
      <c r="B14394" s="11">
        <v>262.35</v>
      </c>
      <c r="C14394" s="11">
        <v>238.12305</v>
      </c>
      <c r="D14394" s="11">
        <v>0.101741305598093</v>
      </c>
      <c r="E14394" s="8">
        <f t="shared" si="1"/>
        <v>0.1556551551</v>
      </c>
      <c r="F14394" s="8"/>
    </row>
    <row r="14395">
      <c r="A14395" s="10">
        <v>44895.708333333336</v>
      </c>
      <c r="B14395" s="11">
        <v>264.42</v>
      </c>
      <c r="C14395" s="11">
        <v>240.31114</v>
      </c>
      <c r="D14395" s="11">
        <v>0.100323522247033</v>
      </c>
      <c r="E14395" s="8">
        <f t="shared" si="1"/>
        <v>0.1518582948</v>
      </c>
      <c r="F14395" s="8"/>
    </row>
    <row r="14396">
      <c r="A14396" s="10">
        <v>44895.75</v>
      </c>
      <c r="B14396" s="11">
        <v>269.3</v>
      </c>
      <c r="C14396" s="11">
        <v>243.26625</v>
      </c>
      <c r="D14396" s="11">
        <v>0.107017516815423</v>
      </c>
      <c r="E14396" s="8">
        <f t="shared" si="1"/>
        <v>0.1480962141</v>
      </c>
      <c r="F14396" s="8"/>
    </row>
    <row r="14397">
      <c r="A14397" s="10">
        <v>44895.791666666664</v>
      </c>
      <c r="B14397" s="11">
        <v>270.25</v>
      </c>
      <c r="C14397" s="11">
        <v>247.08801</v>
      </c>
      <c r="D14397" s="11">
        <v>0.0937398378820567</v>
      </c>
      <c r="E14397" s="8">
        <f t="shared" si="1"/>
        <v>0.1435679621</v>
      </c>
      <c r="F14397" s="8"/>
    </row>
    <row r="14398">
      <c r="A14398" s="10">
        <v>44895.833333333336</v>
      </c>
      <c r="B14398" s="11">
        <v>268.31</v>
      </c>
      <c r="C14398" s="11">
        <v>252.26648</v>
      </c>
      <c r="D14398" s="11">
        <v>0.0635975100615825</v>
      </c>
      <c r="E14398" s="8">
        <f t="shared" si="1"/>
        <v>0.1384182715</v>
      </c>
      <c r="F14398" s="8"/>
    </row>
    <row r="14399">
      <c r="A14399" s="10">
        <v>44895.875</v>
      </c>
      <c r="B14399" s="11">
        <v>261.1</v>
      </c>
      <c r="C14399" s="11">
        <v>259.14311</v>
      </c>
      <c r="D14399" s="11">
        <v>0.00755138733960568</v>
      </c>
      <c r="E14399" s="8">
        <f t="shared" si="1"/>
        <v>0.1315938356</v>
      </c>
      <c r="F14399" s="8"/>
    </row>
    <row r="14400">
      <c r="A14400" s="10">
        <v>44895.916666666664</v>
      </c>
      <c r="B14400" s="11">
        <v>261.18</v>
      </c>
      <c r="C14400" s="11">
        <v>266.68356</v>
      </c>
      <c r="D14400" s="11">
        <v>0.0206370426433485</v>
      </c>
      <c r="E14400" s="8">
        <f t="shared" si="1"/>
        <v>0.1259517313</v>
      </c>
      <c r="F14400" s="8"/>
    </row>
    <row r="14401">
      <c r="A14401" s="10">
        <v>44895.958333333336</v>
      </c>
      <c r="B14401" s="11">
        <v>291.09</v>
      </c>
      <c r="C14401" s="11">
        <v>274.15828</v>
      </c>
      <c r="D14401" s="11">
        <v>0.0617589226194444</v>
      </c>
      <c r="E14401" s="8">
        <f t="shared" si="1"/>
        <v>0.1249525965</v>
      </c>
      <c r="F14401" s="8"/>
    </row>
    <row r="14402">
      <c r="A14402" s="10">
        <v>44893.0</v>
      </c>
      <c r="B14402" s="11">
        <v>374.36</v>
      </c>
      <c r="C14402" s="11">
        <v>353.01371</v>
      </c>
      <c r="D14402" s="11">
        <v>0.0604687279709335</v>
      </c>
      <c r="E14402" s="8">
        <f t="shared" si="1"/>
        <v>0.1273169241</v>
      </c>
      <c r="F14402" s="8"/>
    </row>
    <row r="14403">
      <c r="A14403" s="10">
        <v>44893.041666666664</v>
      </c>
      <c r="B14403" s="11">
        <v>380.83</v>
      </c>
      <c r="C14403" s="11">
        <v>346.41522</v>
      </c>
      <c r="D14403" s="11">
        <v>0.0993454617842715</v>
      </c>
      <c r="E14403" s="8">
        <f t="shared" si="1"/>
        <v>0.130957207</v>
      </c>
      <c r="F14403" s="8"/>
    </row>
    <row r="14404">
      <c r="A14404" s="10">
        <v>44893.083333333336</v>
      </c>
      <c r="B14404" s="11">
        <v>377.53</v>
      </c>
      <c r="C14404" s="11">
        <v>333.427</v>
      </c>
      <c r="D14404" s="11">
        <v>0.132271831615315</v>
      </c>
      <c r="E14404" s="8">
        <f t="shared" si="1"/>
        <v>0.1347063972</v>
      </c>
      <c r="F14404" s="8"/>
    </row>
    <row r="14405">
      <c r="A14405" s="10">
        <v>44893.125</v>
      </c>
      <c r="B14405" s="11">
        <v>376.11</v>
      </c>
      <c r="C14405" s="11">
        <v>318.0632</v>
      </c>
      <c r="D14405" s="11">
        <v>0.182500836311777</v>
      </c>
      <c r="E14405" s="8">
        <f t="shared" si="1"/>
        <v>0.1392446132</v>
      </c>
      <c r="F14405" s="8"/>
    </row>
    <row r="14406">
      <c r="A14406" s="10">
        <v>44893.166666666664</v>
      </c>
      <c r="B14406" s="11">
        <v>371.57</v>
      </c>
      <c r="C14406" s="11">
        <v>301.19973</v>
      </c>
      <c r="D14406" s="11">
        <v>0.233633243960743</v>
      </c>
      <c r="E14406" s="8">
        <f t="shared" si="1"/>
        <v>0.1460893872</v>
      </c>
      <c r="F14406" s="8"/>
    </row>
    <row r="14407">
      <c r="A14407" s="10">
        <v>44893.208333333336</v>
      </c>
      <c r="B14407" s="11">
        <v>364.05</v>
      </c>
      <c r="C14407" s="11">
        <v>286.29555</v>
      </c>
      <c r="D14407" s="11">
        <v>0.271588049482431</v>
      </c>
      <c r="E14407" s="8">
        <f t="shared" si="1"/>
        <v>0.1564336455</v>
      </c>
      <c r="F14407" s="8"/>
    </row>
    <row r="14408">
      <c r="A14408" s="10">
        <v>44893.25</v>
      </c>
      <c r="B14408" s="11">
        <v>352.81</v>
      </c>
      <c r="C14408" s="11">
        <v>277.04562</v>
      </c>
      <c r="D14408" s="11">
        <v>0.273472578270683</v>
      </c>
      <c r="E14408" s="8">
        <f t="shared" si="1"/>
        <v>0.167079338</v>
      </c>
      <c r="F14408" s="8"/>
    </row>
    <row r="14409">
      <c r="A14409" s="10">
        <v>44893.291666666664</v>
      </c>
      <c r="B14409" s="11">
        <v>340.93</v>
      </c>
      <c r="C14409" s="11">
        <v>274.14157</v>
      </c>
      <c r="D14409" s="11">
        <v>0.243627516979639</v>
      </c>
      <c r="E14409" s="8">
        <f t="shared" si="1"/>
        <v>0.1761777822</v>
      </c>
      <c r="F14409" s="8"/>
    </row>
    <row r="14410">
      <c r="A14410" s="10">
        <v>44893.333333333336</v>
      </c>
      <c r="B14410" s="11">
        <v>317.72</v>
      </c>
      <c r="C14410" s="11">
        <v>275.56981</v>
      </c>
      <c r="D14410" s="11">
        <v>0.152956486779157</v>
      </c>
      <c r="E14410" s="8">
        <f t="shared" si="1"/>
        <v>0.176576424</v>
      </c>
      <c r="F14410" s="8"/>
    </row>
    <row r="14411">
      <c r="A14411" s="10">
        <v>44893.375</v>
      </c>
      <c r="B14411" s="11">
        <v>294.82</v>
      </c>
      <c r="C14411" s="11">
        <v>279.19179</v>
      </c>
      <c r="D14411" s="11">
        <v>0.0559766102004645</v>
      </c>
      <c r="E14411" s="8">
        <f t="shared" si="1"/>
        <v>0.1676229202</v>
      </c>
      <c r="F14411" s="8"/>
    </row>
    <row r="14412">
      <c r="A14412" s="10">
        <v>44893.416666666664</v>
      </c>
      <c r="B14412" s="11">
        <v>271.9</v>
      </c>
      <c r="C14412" s="11">
        <v>285.53369</v>
      </c>
      <c r="D14412" s="11">
        <v>0.0477480958551686</v>
      </c>
      <c r="E14412" s="8">
        <f t="shared" si="1"/>
        <v>0.1559320961</v>
      </c>
      <c r="F14412" s="8"/>
    </row>
    <row r="14413">
      <c r="A14413" s="10">
        <v>44893.458333333336</v>
      </c>
      <c r="B14413" s="11">
        <v>259.03</v>
      </c>
      <c r="C14413" s="11">
        <v>293.76561</v>
      </c>
      <c r="D14413" s="11">
        <v>0.118242601644215</v>
      </c>
      <c r="E14413" s="8">
        <f t="shared" si="1"/>
        <v>0.147874213</v>
      </c>
      <c r="F14413" s="8"/>
    </row>
    <row r="14414">
      <c r="A14414" s="10">
        <v>44893.5</v>
      </c>
      <c r="B14414" s="11">
        <v>252.02</v>
      </c>
      <c r="C14414" s="11">
        <v>299.66135</v>
      </c>
      <c r="D14414" s="11">
        <v>0.158983966400738</v>
      </c>
      <c r="E14414" s="8">
        <f t="shared" si="1"/>
        <v>0.1433496659</v>
      </c>
      <c r="F14414" s="8"/>
    </row>
    <row r="14415">
      <c r="A14415" s="10">
        <v>44893.541666666664</v>
      </c>
      <c r="B14415" s="11">
        <v>255.79</v>
      </c>
      <c r="C14415" s="11">
        <v>300.55752</v>
      </c>
      <c r="D14415" s="11">
        <v>0.148948261218019</v>
      </c>
      <c r="E14415" s="8">
        <f t="shared" si="1"/>
        <v>0.1361470141</v>
      </c>
      <c r="F14415" s="8"/>
    </row>
    <row r="14416">
      <c r="A14416" s="10">
        <v>44893.583333333336</v>
      </c>
      <c r="B14416" s="11">
        <v>255.16</v>
      </c>
      <c r="C14416" s="11">
        <v>296.41296</v>
      </c>
      <c r="D14416" s="11">
        <v>0.139173941652213</v>
      </c>
      <c r="E14416" s="8">
        <f t="shared" si="1"/>
        <v>0.1281815756</v>
      </c>
      <c r="F14416" s="8"/>
    </row>
    <row r="14417">
      <c r="A14417" s="10">
        <v>44893.625</v>
      </c>
      <c r="B14417" s="11">
        <v>235.77</v>
      </c>
      <c r="C14417" s="11">
        <v>291.11509</v>
      </c>
      <c r="D14417" s="11">
        <v>0.190114122905823</v>
      </c>
      <c r="E14417" s="8">
        <f t="shared" si="1"/>
        <v>0.1277258074</v>
      </c>
      <c r="F14417" s="8"/>
    </row>
    <row r="14418">
      <c r="A14418" s="10">
        <v>44893.666666666664</v>
      </c>
      <c r="B14418" s="11">
        <v>225.97</v>
      </c>
      <c r="C14418" s="11">
        <v>284.12008</v>
      </c>
      <c r="D14418" s="11">
        <v>0.204667266037655</v>
      </c>
      <c r="E14418" s="8">
        <f t="shared" si="1"/>
        <v>0.1320143891</v>
      </c>
      <c r="F14418" s="8"/>
    </row>
    <row r="14419">
      <c r="A14419" s="10">
        <v>44893.708333333336</v>
      </c>
      <c r="B14419" s="11">
        <v>221.8</v>
      </c>
      <c r="C14419" s="11">
        <v>276.85449</v>
      </c>
      <c r="D14419" s="11">
        <v>0.198857132495846</v>
      </c>
      <c r="E14419" s="8">
        <f t="shared" si="1"/>
        <v>0.1361199562</v>
      </c>
      <c r="F14419" s="8"/>
    </row>
    <row r="14420">
      <c r="A14420" s="10">
        <v>44893.75</v>
      </c>
      <c r="B14420" s="11">
        <v>212.71</v>
      </c>
      <c r="C14420" s="11">
        <v>270.18977</v>
      </c>
      <c r="D14420" s="11">
        <v>0.212738513378948</v>
      </c>
      <c r="E14420" s="8">
        <f t="shared" si="1"/>
        <v>0.1405249977</v>
      </c>
      <c r="F14420" s="8"/>
    </row>
    <row r="14421">
      <c r="A14421" s="10">
        <v>44893.791666666664</v>
      </c>
      <c r="B14421" s="11">
        <v>213.21</v>
      </c>
      <c r="C14421" s="11">
        <v>263.4294</v>
      </c>
      <c r="D14421" s="11">
        <v>0.190637035957262</v>
      </c>
      <c r="E14421" s="8">
        <f t="shared" si="1"/>
        <v>0.144562381</v>
      </c>
      <c r="F14421" s="8"/>
    </row>
    <row r="14422">
      <c r="A14422" s="10">
        <v>44893.833333333336</v>
      </c>
      <c r="B14422" s="11">
        <v>212.51</v>
      </c>
      <c r="C14422" s="11">
        <v>257.85766</v>
      </c>
      <c r="D14422" s="11">
        <v>0.175863148684433</v>
      </c>
      <c r="E14422" s="8">
        <f t="shared" si="1"/>
        <v>0.1492401159</v>
      </c>
      <c r="F14422" s="8"/>
    </row>
    <row r="14423">
      <c r="A14423" s="10">
        <v>44893.875</v>
      </c>
      <c r="B14423" s="11">
        <v>208.49</v>
      </c>
      <c r="C14423" s="11">
        <v>255.24408</v>
      </c>
      <c r="D14423" s="11">
        <v>0.183174003487171</v>
      </c>
      <c r="E14423" s="8">
        <f t="shared" si="1"/>
        <v>0.1565577249</v>
      </c>
      <c r="F14423" s="8"/>
    </row>
    <row r="14424">
      <c r="A14424" s="10">
        <v>44893.916666666664</v>
      </c>
      <c r="B14424" s="11">
        <v>206.21</v>
      </c>
      <c r="C14424" s="11">
        <v>256.33528</v>
      </c>
      <c r="D14424" s="11">
        <v>0.195545771147849</v>
      </c>
      <c r="E14424" s="8">
        <f t="shared" si="1"/>
        <v>0.1638455886</v>
      </c>
      <c r="F14424" s="8"/>
    </row>
    <row r="14425">
      <c r="A14425" s="10">
        <v>44893.958333333336</v>
      </c>
      <c r="B14425" s="11">
        <v>226.64</v>
      </c>
      <c r="C14425" s="11">
        <v>261.2424</v>
      </c>
      <c r="D14425" s="11">
        <v>0.132453231175337</v>
      </c>
      <c r="E14425" s="8">
        <f t="shared" si="1"/>
        <v>0.1667911848</v>
      </c>
      <c r="F14425" s="8"/>
    </row>
    <row r="14426">
      <c r="A14426" s="10">
        <v>44894.0</v>
      </c>
      <c r="B14426" s="11">
        <v>248.69</v>
      </c>
      <c r="C14426" s="11">
        <v>277.09613</v>
      </c>
      <c r="D14426" s="11">
        <v>0.102513629475806</v>
      </c>
      <c r="E14426" s="8">
        <f t="shared" si="1"/>
        <v>0.1685430557</v>
      </c>
      <c r="F14426" s="8"/>
    </row>
    <row r="14427">
      <c r="A14427" s="10">
        <v>44894.041666666664</v>
      </c>
      <c r="B14427" s="11">
        <v>233.23</v>
      </c>
      <c r="C14427" s="11">
        <v>273.57517</v>
      </c>
      <c r="D14427" s="11">
        <v>0.147473800345258</v>
      </c>
      <c r="E14427" s="8">
        <f t="shared" si="1"/>
        <v>0.1705484031</v>
      </c>
      <c r="F14427" s="8"/>
    </row>
    <row r="14428">
      <c r="A14428" s="10">
        <v>44894.083333333336</v>
      </c>
      <c r="B14428" s="11">
        <v>220.94</v>
      </c>
      <c r="C14428" s="11">
        <v>265.30251</v>
      </c>
      <c r="D14428" s="11">
        <v>0.167214814514947</v>
      </c>
      <c r="E14428" s="8">
        <f t="shared" si="1"/>
        <v>0.1720043608</v>
      </c>
      <c r="F14428" s="8"/>
    </row>
    <row r="14429">
      <c r="A14429" s="10">
        <v>44894.125</v>
      </c>
      <c r="B14429" s="11">
        <v>218.13</v>
      </c>
      <c r="C14429" s="11">
        <v>252.25768</v>
      </c>
      <c r="D14429" s="11">
        <v>0.135288963253764</v>
      </c>
      <c r="E14429" s="8">
        <f t="shared" si="1"/>
        <v>0.1700371994</v>
      </c>
      <c r="F14429" s="8"/>
    </row>
    <row r="14430">
      <c r="A14430" s="10">
        <v>44894.166666666664</v>
      </c>
      <c r="B14430" s="11">
        <v>209.94</v>
      </c>
      <c r="C14430" s="11">
        <v>235.65121</v>
      </c>
      <c r="D14430" s="11">
        <v>0.109107056993257</v>
      </c>
      <c r="E14430" s="8">
        <f t="shared" si="1"/>
        <v>0.1648486083</v>
      </c>
      <c r="F14430" s="8"/>
    </row>
    <row r="14431">
      <c r="A14431" s="10">
        <v>44894.208333333336</v>
      </c>
      <c r="B14431" s="11">
        <v>195.96</v>
      </c>
      <c r="C14431" s="11">
        <v>217.95582</v>
      </c>
      <c r="D14431" s="11">
        <v>0.100918709121876</v>
      </c>
      <c r="E14431" s="8">
        <f t="shared" si="1"/>
        <v>0.1577373857</v>
      </c>
      <c r="F14431" s="8"/>
    </row>
    <row r="14432">
      <c r="A14432" s="10">
        <v>44894.25</v>
      </c>
      <c r="B14432" s="11">
        <v>166.0</v>
      </c>
      <c r="C14432" s="11">
        <v>202.66326</v>
      </c>
      <c r="D14432" s="11">
        <v>0.18090728432968</v>
      </c>
      <c r="E14432" s="8">
        <f t="shared" si="1"/>
        <v>0.1538804985</v>
      </c>
      <c r="F14432" s="8"/>
    </row>
    <row r="14433">
      <c r="A14433" s="10">
        <v>44894.291666666664</v>
      </c>
      <c r="B14433" s="11">
        <v>147.54</v>
      </c>
      <c r="C14433" s="11">
        <v>192.37308</v>
      </c>
      <c r="D14433" s="11">
        <v>0.233052774327884</v>
      </c>
      <c r="E14433" s="8">
        <f t="shared" si="1"/>
        <v>0.1534398842</v>
      </c>
      <c r="F14433" s="8"/>
    </row>
    <row r="14434">
      <c r="A14434" s="10">
        <v>44894.333333333336</v>
      </c>
      <c r="B14434" s="11">
        <v>143.57</v>
      </c>
      <c r="C14434" s="11">
        <v>187.31114</v>
      </c>
      <c r="D14434" s="11">
        <v>0.233521295102896</v>
      </c>
      <c r="E14434" s="8">
        <f t="shared" si="1"/>
        <v>0.1567967512</v>
      </c>
      <c r="F14434" s="8"/>
    </row>
    <row r="14435">
      <c r="A14435" s="10">
        <v>44894.375</v>
      </c>
      <c r="B14435" s="11">
        <v>138.19</v>
      </c>
      <c r="C14435" s="11">
        <v>186.28368</v>
      </c>
      <c r="D14435" s="11">
        <v>0.258174414419985</v>
      </c>
      <c r="E14435" s="8">
        <f t="shared" si="1"/>
        <v>0.1652216597</v>
      </c>
      <c r="F14435" s="8"/>
    </row>
    <row r="14436">
      <c r="A14436" s="10">
        <v>44894.416666666664</v>
      </c>
      <c r="B14436" s="11">
        <v>136.95</v>
      </c>
      <c r="C14436" s="11">
        <v>189.14959</v>
      </c>
      <c r="D14436" s="11">
        <v>0.275969881827393</v>
      </c>
      <c r="E14436" s="8">
        <f t="shared" si="1"/>
        <v>0.1747309008</v>
      </c>
      <c r="F14436" s="8"/>
    </row>
    <row r="14437">
      <c r="A14437" s="10">
        <v>44894.458333333336</v>
      </c>
      <c r="B14437" s="11">
        <v>146.13</v>
      </c>
      <c r="C14437" s="11">
        <v>195.71406</v>
      </c>
      <c r="D14437" s="11">
        <v>0.253349503862931</v>
      </c>
      <c r="E14437" s="8">
        <f t="shared" si="1"/>
        <v>0.1803603551</v>
      </c>
      <c r="F14437" s="8"/>
    </row>
    <row r="14438">
      <c r="A14438" s="10">
        <v>44894.5</v>
      </c>
      <c r="B14438" s="11">
        <v>167.27</v>
      </c>
      <c r="C14438" s="11">
        <v>203.98925</v>
      </c>
      <c r="D14438" s="11">
        <v>0.180005809129647</v>
      </c>
      <c r="E14438" s="8">
        <f t="shared" si="1"/>
        <v>0.1812362652</v>
      </c>
      <c r="F14438" s="8"/>
    </row>
    <row r="14439">
      <c r="A14439" s="10">
        <v>44894.541666666664</v>
      </c>
      <c r="B14439" s="11">
        <v>193.24</v>
      </c>
      <c r="C14439" s="11">
        <v>212.49157</v>
      </c>
      <c r="D14439" s="11">
        <v>0.0905992176536696</v>
      </c>
      <c r="E14439" s="8">
        <f t="shared" si="1"/>
        <v>0.1788050551</v>
      </c>
      <c r="F14439" s="8"/>
    </row>
    <row r="14440">
      <c r="A14440" s="10">
        <v>44894.583333333336</v>
      </c>
      <c r="B14440" s="11">
        <v>206.1</v>
      </c>
      <c r="C14440" s="11">
        <v>221.13677</v>
      </c>
      <c r="D14440" s="11">
        <v>0.06799760166525</v>
      </c>
      <c r="E14440" s="8">
        <f t="shared" si="1"/>
        <v>0.1758393742</v>
      </c>
      <c r="F14440" s="8"/>
    </row>
    <row r="14441">
      <c r="A14441" s="10">
        <v>44894.625</v>
      </c>
      <c r="B14441" s="11">
        <v>204.23</v>
      </c>
      <c r="C14441" s="11">
        <v>230.8643</v>
      </c>
      <c r="D14441" s="11">
        <v>0.115367772323395</v>
      </c>
      <c r="E14441" s="8">
        <f t="shared" si="1"/>
        <v>0.1727249429</v>
      </c>
      <c r="F14441" s="8"/>
    </row>
    <row r="14442">
      <c r="A14442" s="10">
        <v>44894.666666666664</v>
      </c>
      <c r="B14442" s="11">
        <v>205.28</v>
      </c>
      <c r="C14442" s="11">
        <v>238.93176</v>
      </c>
      <c r="D14442" s="11">
        <v>0.140842556887372</v>
      </c>
      <c r="E14442" s="8">
        <f t="shared" si="1"/>
        <v>0.1700655801</v>
      </c>
      <c r="F14442" s="8"/>
    </row>
    <row r="14443">
      <c r="A14443" s="10">
        <v>44894.708333333336</v>
      </c>
      <c r="B14443" s="11">
        <v>200.13</v>
      </c>
      <c r="C14443" s="11">
        <v>245.64558</v>
      </c>
      <c r="D14443" s="11">
        <v>0.185289635579846</v>
      </c>
      <c r="E14443" s="8">
        <f t="shared" si="1"/>
        <v>0.1695002677</v>
      </c>
      <c r="F14443" s="8"/>
    </row>
    <row r="14444">
      <c r="A14444" s="10">
        <v>44894.75</v>
      </c>
      <c r="B14444" s="11">
        <v>202.6</v>
      </c>
      <c r="C14444" s="11">
        <v>251.03458</v>
      </c>
      <c r="D14444" s="11">
        <v>0.192939873064499</v>
      </c>
      <c r="E14444" s="8">
        <f t="shared" si="1"/>
        <v>0.1686753243</v>
      </c>
      <c r="F14444" s="8"/>
    </row>
    <row r="14445">
      <c r="A14445" s="10">
        <v>44894.791666666664</v>
      </c>
      <c r="B14445" s="11">
        <v>204.7</v>
      </c>
      <c r="C14445" s="11">
        <v>255.6996</v>
      </c>
      <c r="D14445" s="11">
        <v>0.199451231053939</v>
      </c>
      <c r="E14445" s="8">
        <f t="shared" si="1"/>
        <v>0.1690425825</v>
      </c>
      <c r="F14445" s="8"/>
    </row>
    <row r="14446">
      <c r="A14446" s="10">
        <v>44894.833333333336</v>
      </c>
      <c r="B14446" s="11">
        <v>212.6</v>
      </c>
      <c r="C14446" s="11">
        <v>260.77779</v>
      </c>
      <c r="D14446" s="11">
        <v>0.184746523083886</v>
      </c>
      <c r="E14446" s="8">
        <f t="shared" si="1"/>
        <v>0.1694127231</v>
      </c>
      <c r="F14446" s="8"/>
    </row>
    <row r="14447">
      <c r="A14447" s="10">
        <v>44894.875</v>
      </c>
      <c r="B14447" s="11">
        <v>221.41</v>
      </c>
      <c r="C14447" s="11">
        <v>266.33865</v>
      </c>
      <c r="D14447" s="11">
        <v>0.168689936665219</v>
      </c>
      <c r="E14447" s="8">
        <f t="shared" si="1"/>
        <v>0.1688092203</v>
      </c>
      <c r="F14447" s="8"/>
    </row>
    <row r="14448">
      <c r="A14448" s="10">
        <v>44894.916666666664</v>
      </c>
      <c r="B14448" s="11">
        <v>229.91</v>
      </c>
      <c r="C14448" s="11">
        <v>271.27567</v>
      </c>
      <c r="D14448" s="11">
        <v>0.152485735267007</v>
      </c>
      <c r="E14448" s="8">
        <f t="shared" si="1"/>
        <v>0.1670150521</v>
      </c>
      <c r="F14448" s="8"/>
    </row>
    <row r="14449">
      <c r="A14449" s="10">
        <v>44894.958333333336</v>
      </c>
      <c r="B14449" s="11">
        <v>253.34</v>
      </c>
      <c r="C14449" s="11">
        <v>275.55115</v>
      </c>
      <c r="D14449" s="11">
        <v>0.0806062685639308</v>
      </c>
      <c r="E14449" s="8">
        <f t="shared" si="1"/>
        <v>0.164854762</v>
      </c>
      <c r="F14449" s="8"/>
    </row>
    <row r="14450">
      <c r="A14450" s="10">
        <v>44895.0</v>
      </c>
      <c r="B14450" s="11">
        <v>284.83</v>
      </c>
      <c r="C14450" s="11">
        <v>299.05705</v>
      </c>
      <c r="D14450" s="11">
        <v>0.0475730299620089</v>
      </c>
      <c r="E14450" s="8">
        <f t="shared" si="1"/>
        <v>0.1625655704</v>
      </c>
      <c r="F14450" s="8"/>
    </row>
    <row r="14451">
      <c r="A14451" s="10">
        <v>44895.041666666664</v>
      </c>
      <c r="B14451" s="11">
        <v>285.01</v>
      </c>
      <c r="C14451" s="11">
        <v>300.02474</v>
      </c>
      <c r="D14451" s="11">
        <v>0.0500450062884814</v>
      </c>
      <c r="E14451" s="8">
        <f t="shared" si="1"/>
        <v>0.1585060373</v>
      </c>
      <c r="F14451" s="8"/>
    </row>
    <row r="14452">
      <c r="A14452" s="10">
        <v>44895.083333333336</v>
      </c>
      <c r="B14452" s="11">
        <v>260.33</v>
      </c>
      <c r="C14452" s="11">
        <v>294.55629</v>
      </c>
      <c r="D14452" s="11">
        <v>0.116196092773982</v>
      </c>
      <c r="E14452" s="8">
        <f t="shared" si="1"/>
        <v>0.1563802572</v>
      </c>
      <c r="F14452" s="8"/>
    </row>
    <row r="14453">
      <c r="A14453" s="10">
        <v>44895.125</v>
      </c>
      <c r="B14453" s="11">
        <v>239.03</v>
      </c>
      <c r="C14453" s="11">
        <v>282.40876</v>
      </c>
      <c r="D14453" s="11">
        <v>0.153602742351193</v>
      </c>
      <c r="E14453" s="8">
        <f t="shared" si="1"/>
        <v>0.1571433313</v>
      </c>
      <c r="F14453" s="8"/>
    </row>
    <row r="14454">
      <c r="A14454" s="10">
        <v>44895.166666666664</v>
      </c>
      <c r="B14454" s="11">
        <v>225.74</v>
      </c>
      <c r="C14454" s="11">
        <v>265.75101</v>
      </c>
      <c r="D14454" s="11">
        <v>0.150558261283748</v>
      </c>
      <c r="E14454" s="8">
        <f t="shared" si="1"/>
        <v>0.1588704649</v>
      </c>
      <c r="F14454" s="8"/>
    </row>
    <row r="14455">
      <c r="A14455" s="10">
        <v>44895.208333333336</v>
      </c>
      <c r="B14455" s="11">
        <v>222.62</v>
      </c>
      <c r="C14455" s="11">
        <v>248.07256</v>
      </c>
      <c r="D14455" s="11">
        <v>0.102601271176465</v>
      </c>
      <c r="E14455" s="8">
        <f t="shared" si="1"/>
        <v>0.1589405716</v>
      </c>
      <c r="F14455" s="8"/>
    </row>
    <row r="14456">
      <c r="A14456" s="10">
        <v>44895.25</v>
      </c>
      <c r="B14456" s="11">
        <v>212.78</v>
      </c>
      <c r="C14456" s="11">
        <v>232.48705</v>
      </c>
      <c r="D14456" s="11">
        <v>0.0847662267640284</v>
      </c>
      <c r="E14456" s="8">
        <f t="shared" si="1"/>
        <v>0.1549346942</v>
      </c>
      <c r="F14456" s="8"/>
    </row>
    <row r="14457">
      <c r="A14457" s="10">
        <v>44895.291666666664</v>
      </c>
      <c r="B14457" s="11">
        <v>214.52</v>
      </c>
      <c r="C14457" s="11">
        <v>220.95315</v>
      </c>
      <c r="D14457" s="11">
        <v>0.0291154482296359</v>
      </c>
      <c r="E14457" s="8">
        <f t="shared" si="1"/>
        <v>0.1464373056</v>
      </c>
      <c r="F14457" s="8"/>
    </row>
    <row r="14458">
      <c r="A14458" s="10">
        <v>44895.333333333336</v>
      </c>
      <c r="B14458" s="11">
        <v>235.09</v>
      </c>
      <c r="C14458" s="11">
        <v>214.41024</v>
      </c>
      <c r="D14458" s="11">
        <v>0.096449497934427</v>
      </c>
      <c r="E14458" s="8">
        <f t="shared" si="1"/>
        <v>0.1407259807</v>
      </c>
      <c r="F14458" s="8"/>
    </row>
    <row r="14459">
      <c r="A14459" s="10">
        <v>44895.375</v>
      </c>
      <c r="B14459" s="11">
        <v>261.2</v>
      </c>
      <c r="C14459" s="11">
        <v>213.17042</v>
      </c>
      <c r="D14459" s="11">
        <v>0.225310716186607</v>
      </c>
      <c r="E14459" s="8">
        <f t="shared" si="1"/>
        <v>0.13935666</v>
      </c>
      <c r="F14459" s="8"/>
    </row>
    <row r="14460">
      <c r="A14460" s="10">
        <v>44895.416666666664</v>
      </c>
      <c r="B14460" s="11">
        <v>277.3</v>
      </c>
      <c r="C14460" s="11">
        <v>216.87785</v>
      </c>
      <c r="D14460" s="11">
        <v>0.278599912346973</v>
      </c>
      <c r="E14460" s="8">
        <f t="shared" si="1"/>
        <v>0.1394662446</v>
      </c>
      <c r="F14460" s="8"/>
    </row>
    <row r="14461">
      <c r="A14461" s="10">
        <v>44895.458333333336</v>
      </c>
      <c r="B14461" s="11">
        <v>282.85</v>
      </c>
      <c r="C14461" s="11">
        <v>223.65374</v>
      </c>
      <c r="D14461" s="11">
        <v>0.264678158299521</v>
      </c>
      <c r="E14461" s="8">
        <f t="shared" si="1"/>
        <v>0.1399382719</v>
      </c>
      <c r="F14461" s="8"/>
    </row>
    <row r="14462">
      <c r="A14462" s="10">
        <v>44895.5</v>
      </c>
      <c r="B14462" s="11">
        <v>283.62</v>
      </c>
      <c r="C14462" s="11">
        <v>230.03874</v>
      </c>
      <c r="D14462" s="11">
        <v>0.232922767704257</v>
      </c>
      <c r="E14462" s="8">
        <f t="shared" si="1"/>
        <v>0.1421431451</v>
      </c>
      <c r="F14462" s="8"/>
    </row>
    <row r="14463">
      <c r="A14463" s="10">
        <v>44895.541666666664</v>
      </c>
      <c r="B14463" s="11">
        <v>304.08</v>
      </c>
      <c r="C14463" s="11">
        <v>233.99664</v>
      </c>
      <c r="D14463" s="11">
        <v>0.299505839058201</v>
      </c>
      <c r="E14463" s="8">
        <f t="shared" si="1"/>
        <v>0.1508475877</v>
      </c>
      <c r="F14463" s="8"/>
    </row>
    <row r="14464">
      <c r="A14464" s="10">
        <v>44895.583333333336</v>
      </c>
      <c r="B14464" s="11">
        <v>310.46</v>
      </c>
      <c r="C14464" s="11">
        <v>235.13766</v>
      </c>
      <c r="D14464" s="11">
        <v>0.320332948792634</v>
      </c>
      <c r="E14464" s="8">
        <f t="shared" si="1"/>
        <v>0.1613615605</v>
      </c>
      <c r="F14464" s="8"/>
    </row>
    <row r="14465">
      <c r="A14465" s="10">
        <v>44895.625</v>
      </c>
      <c r="B14465" s="11">
        <v>283.85</v>
      </c>
      <c r="C14465" s="11">
        <v>235.98943</v>
      </c>
      <c r="D14465" s="11">
        <v>0.202808108820806</v>
      </c>
      <c r="E14465" s="8">
        <f t="shared" si="1"/>
        <v>0.1650049078</v>
      </c>
      <c r="F14465" s="8"/>
    </row>
    <row r="14466">
      <c r="A14466" s="10">
        <v>44895.666666666664</v>
      </c>
      <c r="B14466" s="11">
        <v>262.35</v>
      </c>
      <c r="C14466" s="11">
        <v>236.05733</v>
      </c>
      <c r="D14466" s="11">
        <v>0.111382561176981</v>
      </c>
      <c r="E14466" s="8">
        <f t="shared" si="1"/>
        <v>0.163777408</v>
      </c>
      <c r="F14466" s="8"/>
    </row>
    <row r="14467">
      <c r="A14467" s="10">
        <v>44895.708333333336</v>
      </c>
      <c r="B14467" s="11">
        <v>264.42</v>
      </c>
      <c r="C14467" s="11">
        <v>236.23825</v>
      </c>
      <c r="D14467" s="11">
        <v>0.119293763816824</v>
      </c>
      <c r="E14467" s="8">
        <f t="shared" si="1"/>
        <v>0.16102758</v>
      </c>
      <c r="F14467" s="8"/>
    </row>
    <row r="14468">
      <c r="A14468" s="10">
        <v>44895.75</v>
      </c>
      <c r="B14468" s="11">
        <v>269.3</v>
      </c>
      <c r="C14468" s="11">
        <v>236.69998</v>
      </c>
      <c r="D14468" s="11">
        <v>0.137727176825279</v>
      </c>
      <c r="E14468" s="8">
        <f t="shared" si="1"/>
        <v>0.158727051</v>
      </c>
      <c r="F14468" s="8"/>
    </row>
    <row r="14469">
      <c r="A14469" s="10">
        <v>44895.791666666664</v>
      </c>
      <c r="B14469" s="11">
        <v>270.25</v>
      </c>
      <c r="C14469" s="11">
        <v>237.72975</v>
      </c>
      <c r="D14469" s="11">
        <v>0.136795037221887</v>
      </c>
      <c r="E14469" s="8">
        <f t="shared" si="1"/>
        <v>0.1561163763</v>
      </c>
      <c r="F14469" s="8"/>
    </row>
    <row r="14470">
      <c r="A14470" s="10">
        <v>44895.833333333336</v>
      </c>
      <c r="B14470" s="11">
        <v>268.31</v>
      </c>
      <c r="C14470" s="11">
        <v>240.54046</v>
      </c>
      <c r="D14470" s="11">
        <v>0.115446440902291</v>
      </c>
      <c r="E14470" s="8">
        <f t="shared" si="1"/>
        <v>0.1532288729</v>
      </c>
      <c r="F14470" s="8"/>
    </row>
    <row r="14471">
      <c r="A14471" s="10">
        <v>44895.875</v>
      </c>
      <c r="B14471" s="11">
        <v>261.1</v>
      </c>
      <c r="C14471" s="11">
        <v>246.2975</v>
      </c>
      <c r="D14471" s="11">
        <v>0.0601000822176433</v>
      </c>
      <c r="E14471" s="8">
        <f t="shared" si="1"/>
        <v>0.1487042956</v>
      </c>
      <c r="F14471" s="8"/>
    </row>
    <row r="14472">
      <c r="A14472" s="10">
        <v>44895.916666666664</v>
      </c>
      <c r="B14472" s="11">
        <v>261.18</v>
      </c>
      <c r="C14472" s="11">
        <v>254.19465</v>
      </c>
      <c r="D14472" s="11">
        <v>0.0274803187242532</v>
      </c>
      <c r="E14472" s="8">
        <f t="shared" si="1"/>
        <v>0.1434957366</v>
      </c>
      <c r="F14472" s="8"/>
    </row>
    <row r="14473">
      <c r="A14473" s="10">
        <v>44895.958333333336</v>
      </c>
      <c r="B14473" s="11">
        <v>291.09</v>
      </c>
      <c r="C14473" s="11">
        <v>263.49079</v>
      </c>
      <c r="D14473" s="11">
        <v>0.104744496003067</v>
      </c>
      <c r="E14473" s="8">
        <f t="shared" si="1"/>
        <v>0.144501496</v>
      </c>
      <c r="F14473" s="8"/>
    </row>
    <row r="14474">
      <c r="A14474" s="10">
        <v>44896.0</v>
      </c>
      <c r="B14474" s="11">
        <v>327.4</v>
      </c>
      <c r="C14474" s="11">
        <v>296.51875</v>
      </c>
      <c r="D14474" s="11">
        <v>0.104146027865016</v>
      </c>
      <c r="E14474" s="8">
        <f t="shared" si="1"/>
        <v>0.1468587043</v>
      </c>
      <c r="F14474" s="8"/>
    </row>
    <row r="14475">
      <c r="A14475" s="10">
        <v>44896.041666666664</v>
      </c>
      <c r="B14475" s="11">
        <v>324.28</v>
      </c>
      <c r="C14475" s="11">
        <v>292.47873</v>
      </c>
      <c r="D14475" s="11">
        <v>0.108730197235197</v>
      </c>
      <c r="E14475" s="8">
        <f t="shared" si="1"/>
        <v>0.1493039206</v>
      </c>
      <c r="F14475" s="8"/>
    </row>
    <row r="14476">
      <c r="A14476" s="10">
        <v>44896.083333333336</v>
      </c>
      <c r="B14476" s="11">
        <v>313.18</v>
      </c>
      <c r="C14476" s="11">
        <v>282.26585</v>
      </c>
      <c r="D14476" s="11">
        <v>0.10952139622983</v>
      </c>
      <c r="E14476" s="8">
        <f t="shared" si="1"/>
        <v>0.1490258082</v>
      </c>
      <c r="F14476" s="8"/>
    </row>
    <row r="14477">
      <c r="A14477" s="10">
        <v>44896.125</v>
      </c>
      <c r="B14477" s="11">
        <v>301.37</v>
      </c>
      <c r="C14477" s="11">
        <v>268.75854</v>
      </c>
      <c r="D14477" s="11">
        <v>0.121341111616397</v>
      </c>
      <c r="E14477" s="8">
        <f t="shared" si="1"/>
        <v>0.1476815736</v>
      </c>
      <c r="F14477" s="8"/>
    </row>
    <row r="14478">
      <c r="A14478" s="10">
        <v>44896.166666666664</v>
      </c>
      <c r="B14478" s="11">
        <v>291.96</v>
      </c>
      <c r="C14478" s="11">
        <v>255.27582</v>
      </c>
      <c r="D14478" s="11">
        <v>0.143704092302984</v>
      </c>
      <c r="E14478" s="8">
        <f t="shared" si="1"/>
        <v>0.1473959832</v>
      </c>
      <c r="F14478" s="8"/>
    </row>
    <row r="14479">
      <c r="A14479" s="10">
        <v>44896.208333333336</v>
      </c>
      <c r="B14479" s="11">
        <v>283.61</v>
      </c>
      <c r="C14479" s="11">
        <v>245.26582</v>
      </c>
      <c r="D14479" s="11">
        <v>0.156337234434052</v>
      </c>
      <c r="E14479" s="8">
        <f t="shared" si="1"/>
        <v>0.1496349817</v>
      </c>
      <c r="F14479" s="8"/>
    </row>
    <row r="14480">
      <c r="A14480" s="10">
        <v>44896.25</v>
      </c>
      <c r="B14480" s="11">
        <v>281.08</v>
      </c>
      <c r="C14480" s="11">
        <v>239.92261</v>
      </c>
      <c r="D14480" s="11">
        <v>0.171544440934516</v>
      </c>
      <c r="E14480" s="8">
        <f t="shared" si="1"/>
        <v>0.1532507406</v>
      </c>
      <c r="F14480" s="8"/>
    </row>
    <row r="14481">
      <c r="A14481" s="10">
        <v>44896.291666666664</v>
      </c>
      <c r="B14481" s="11">
        <v>285.88</v>
      </c>
      <c r="C14481" s="11">
        <v>237.57009</v>
      </c>
      <c r="D14481" s="11">
        <v>0.203350135532633</v>
      </c>
      <c r="E14481" s="8">
        <f t="shared" si="1"/>
        <v>0.1605105193</v>
      </c>
      <c r="F14481" s="8"/>
    </row>
    <row r="14482">
      <c r="A14482" s="10">
        <v>44896.333333333336</v>
      </c>
      <c r="B14482" s="11">
        <v>287.62</v>
      </c>
      <c r="C14482" s="11">
        <v>237.49287</v>
      </c>
      <c r="D14482" s="11">
        <v>0.211067936481629</v>
      </c>
      <c r="E14482" s="8">
        <f t="shared" si="1"/>
        <v>0.1652862875</v>
      </c>
      <c r="F14482" s="8"/>
    </row>
    <row r="14483">
      <c r="A14483" s="10">
        <v>44896.375</v>
      </c>
      <c r="B14483" s="11">
        <v>284.53</v>
      </c>
      <c r="C14483" s="11">
        <v>240.22377</v>
      </c>
      <c r="D14483" s="11">
        <v>0.184437326913985</v>
      </c>
      <c r="E14483" s="8">
        <f t="shared" si="1"/>
        <v>0.1635832296</v>
      </c>
      <c r="F14483" s="8"/>
    </row>
    <row r="14484">
      <c r="A14484" s="10">
        <v>44896.416666666664</v>
      </c>
      <c r="B14484" s="11">
        <v>285.63</v>
      </c>
      <c r="C14484" s="11">
        <v>245.92718</v>
      </c>
      <c r="D14484" s="11">
        <v>0.16144136650532</v>
      </c>
      <c r="E14484" s="8">
        <f t="shared" si="1"/>
        <v>0.1587016236</v>
      </c>
      <c r="F14484" s="8"/>
    </row>
    <row r="14485">
      <c r="A14485" s="10">
        <v>44896.458333333336</v>
      </c>
      <c r="B14485" s="11">
        <v>295.2</v>
      </c>
      <c r="C14485" s="11">
        <v>254.63154</v>
      </c>
      <c r="D14485" s="11">
        <v>0.159322211223322</v>
      </c>
      <c r="E14485" s="8">
        <f t="shared" si="1"/>
        <v>0.1543117924</v>
      </c>
      <c r="F14485" s="8"/>
    </row>
    <row r="14486">
      <c r="A14486" s="10">
        <v>44896.5</v>
      </c>
      <c r="B14486" s="11">
        <v>305.95</v>
      </c>
      <c r="C14486" s="11">
        <v>263.60271</v>
      </c>
      <c r="D14486" s="11">
        <v>0.16064815873858</v>
      </c>
      <c r="E14486" s="8">
        <f t="shared" si="1"/>
        <v>0.1513003504</v>
      </c>
      <c r="F14486" s="8"/>
    </row>
    <row r="14487">
      <c r="A14487" s="10">
        <v>44896.541666666664</v>
      </c>
      <c r="B14487" s="11">
        <v>310.54</v>
      </c>
      <c r="C14487" s="11">
        <v>269.45024</v>
      </c>
      <c r="D14487" s="11">
        <v>0.152494798297451</v>
      </c>
      <c r="E14487" s="8">
        <f t="shared" si="1"/>
        <v>0.1451748904</v>
      </c>
      <c r="F14487" s="8"/>
    </row>
    <row r="14488">
      <c r="A14488" s="10">
        <v>44896.583333333336</v>
      </c>
      <c r="B14488" s="11">
        <v>300.36</v>
      </c>
      <c r="C14488" s="11">
        <v>270.88085</v>
      </c>
      <c r="D14488" s="11">
        <v>0.108826999029278</v>
      </c>
      <c r="E14488" s="8">
        <f t="shared" si="1"/>
        <v>0.1363621425</v>
      </c>
      <c r="F14488" s="8"/>
    </row>
    <row r="14489">
      <c r="A14489" s="10">
        <v>44896.625</v>
      </c>
      <c r="B14489" s="11">
        <v>283.31</v>
      </c>
      <c r="C14489" s="11">
        <v>270.94304</v>
      </c>
      <c r="D14489" s="11">
        <v>0.0456441324346253</v>
      </c>
      <c r="E14489" s="8">
        <f t="shared" si="1"/>
        <v>0.1298136434</v>
      </c>
      <c r="F14489" s="8"/>
    </row>
    <row r="14490">
      <c r="A14490" s="10">
        <v>44896.666666666664</v>
      </c>
      <c r="B14490" s="11">
        <v>261.82</v>
      </c>
      <c r="C14490" s="11">
        <v>269.78629</v>
      </c>
      <c r="D14490" s="11">
        <v>0.0295281498552058</v>
      </c>
      <c r="E14490" s="8">
        <f t="shared" si="1"/>
        <v>0.126403043</v>
      </c>
      <c r="F14490" s="8"/>
    </row>
    <row r="14491">
      <c r="A14491" s="10">
        <v>44896.708333333336</v>
      </c>
      <c r="B14491" s="11">
        <v>259.49</v>
      </c>
      <c r="C14491" s="11">
        <v>269.54427</v>
      </c>
      <c r="D14491" s="11">
        <v>0.0373009969753761</v>
      </c>
      <c r="E14491" s="8">
        <f t="shared" si="1"/>
        <v>0.1229866777</v>
      </c>
      <c r="F14491" s="8"/>
    </row>
    <row r="14492">
      <c r="A14492" s="10">
        <v>44896.75</v>
      </c>
      <c r="B14492" s="11">
        <v>256.82</v>
      </c>
      <c r="C14492" s="11">
        <v>270.51237</v>
      </c>
      <c r="D14492" s="11">
        <v>0.050616428372573</v>
      </c>
      <c r="E14492" s="8">
        <f t="shared" si="1"/>
        <v>0.1193570632</v>
      </c>
      <c r="F14492" s="8"/>
    </row>
    <row r="14493">
      <c r="A14493" s="10">
        <v>44896.791666666664</v>
      </c>
      <c r="B14493" s="11">
        <v>265.27</v>
      </c>
      <c r="C14493" s="11">
        <v>270.71483</v>
      </c>
      <c r="D14493" s="11">
        <v>0.020112788058194</v>
      </c>
      <c r="E14493" s="8">
        <f t="shared" si="1"/>
        <v>0.1144953028</v>
      </c>
      <c r="F14493" s="8"/>
    </row>
    <row r="14494">
      <c r="A14494" s="10">
        <v>44896.833333333336</v>
      </c>
      <c r="B14494" s="11">
        <v>267.94</v>
      </c>
      <c r="C14494" s="11">
        <v>269.61618</v>
      </c>
      <c r="D14494" s="11">
        <v>0.00621691175952418</v>
      </c>
      <c r="E14494" s="8">
        <f t="shared" si="1"/>
        <v>0.1099440724</v>
      </c>
      <c r="F14494" s="8"/>
    </row>
    <row r="14495">
      <c r="A14495" s="10">
        <v>44896.875</v>
      </c>
      <c r="B14495" s="11">
        <v>256.24</v>
      </c>
      <c r="C14495" s="11">
        <v>269.27748</v>
      </c>
      <c r="D14495" s="11">
        <v>0.0484165255854296</v>
      </c>
      <c r="E14495" s="8">
        <f t="shared" si="1"/>
        <v>0.1094572575</v>
      </c>
      <c r="F14495" s="8"/>
    </row>
    <row r="14496">
      <c r="A14496" s="10">
        <v>44896.916666666664</v>
      </c>
      <c r="B14496" s="11">
        <v>252.28</v>
      </c>
      <c r="C14496" s="11">
        <v>271.17398</v>
      </c>
      <c r="D14496" s="11">
        <v>0.0696747527177938</v>
      </c>
      <c r="E14496" s="8">
        <f t="shared" si="1"/>
        <v>0.111215359</v>
      </c>
      <c r="F14496" s="8"/>
    </row>
    <row r="14497">
      <c r="A14497" s="10">
        <v>44896.958333333336</v>
      </c>
      <c r="B14497" s="11">
        <v>266.53</v>
      </c>
      <c r="C14497" s="11">
        <v>275.61006</v>
      </c>
      <c r="D14497" s="11">
        <v>0.0329453141151669</v>
      </c>
      <c r="E14497" s="8">
        <f t="shared" si="1"/>
        <v>0.1082237264</v>
      </c>
      <c r="F14497" s="8"/>
    </row>
    <row r="14498">
      <c r="A14498" s="10">
        <v>44894.0</v>
      </c>
      <c r="B14498" s="11">
        <v>248.69</v>
      </c>
      <c r="C14498" s="11">
        <v>256.9888</v>
      </c>
      <c r="D14498" s="11">
        <v>0.032292457881433</v>
      </c>
      <c r="E14498" s="8">
        <f t="shared" si="1"/>
        <v>0.1052298276</v>
      </c>
      <c r="F14498" s="8"/>
    </row>
    <row r="14499">
      <c r="A14499" s="10">
        <v>44894.041666666664</v>
      </c>
      <c r="B14499" s="11">
        <v>233.23</v>
      </c>
      <c r="C14499" s="11">
        <v>251.05353</v>
      </c>
      <c r="D14499" s="11">
        <v>0.0709949388084684</v>
      </c>
      <c r="E14499" s="8">
        <f t="shared" si="1"/>
        <v>0.1036575252</v>
      </c>
      <c r="F14499" s="8"/>
    </row>
    <row r="14500">
      <c r="A14500" s="10">
        <v>44894.083333333336</v>
      </c>
      <c r="B14500" s="11">
        <v>220.94</v>
      </c>
      <c r="C14500" s="11">
        <v>240.45934</v>
      </c>
      <c r="D14500" s="11">
        <v>0.0811752207254665</v>
      </c>
      <c r="E14500" s="8">
        <f t="shared" si="1"/>
        <v>0.1024764346</v>
      </c>
      <c r="F14500" s="8"/>
    </row>
    <row r="14501">
      <c r="A14501" s="10">
        <v>44894.125</v>
      </c>
      <c r="B14501" s="11">
        <v>218.13</v>
      </c>
      <c r="C14501" s="11">
        <v>226.35566</v>
      </c>
      <c r="D14501" s="11">
        <v>0.0363395375224989</v>
      </c>
      <c r="E14501" s="8">
        <f t="shared" si="1"/>
        <v>0.0989347023</v>
      </c>
      <c r="F14501" s="8"/>
    </row>
    <row r="14502">
      <c r="A14502" s="10">
        <v>44894.166666666664</v>
      </c>
      <c r="B14502" s="11">
        <v>209.94</v>
      </c>
      <c r="C14502" s="11">
        <v>210.56536</v>
      </c>
      <c r="D14502" s="11">
        <v>0.00296990920063965</v>
      </c>
      <c r="E14502" s="8">
        <f t="shared" si="1"/>
        <v>0.093070778</v>
      </c>
      <c r="F14502" s="8"/>
    </row>
    <row r="14503">
      <c r="A14503" s="10">
        <v>44894.208333333336</v>
      </c>
      <c r="B14503" s="11">
        <v>195.96</v>
      </c>
      <c r="C14503" s="11">
        <v>195.40585</v>
      </c>
      <c r="D14503" s="11">
        <v>0.00283589257946996</v>
      </c>
      <c r="E14503" s="8">
        <f t="shared" si="1"/>
        <v>0.08667488876</v>
      </c>
      <c r="F14503" s="8"/>
    </row>
    <row r="14504">
      <c r="A14504" s="10">
        <v>44894.25</v>
      </c>
      <c r="B14504" s="11">
        <v>166.0</v>
      </c>
      <c r="C14504" s="11">
        <v>183.1543</v>
      </c>
      <c r="D14504" s="11">
        <v>0.0936603727021424</v>
      </c>
      <c r="E14504" s="8">
        <f t="shared" si="1"/>
        <v>0.08342971925</v>
      </c>
      <c r="F14504" s="8"/>
    </row>
    <row r="14505">
      <c r="A14505" s="10">
        <v>44894.291666666664</v>
      </c>
      <c r="B14505" s="11">
        <v>147.54</v>
      </c>
      <c r="C14505" s="11">
        <v>175.01197</v>
      </c>
      <c r="D14505" s="11">
        <v>0.156971948832985</v>
      </c>
      <c r="E14505" s="8">
        <f t="shared" si="1"/>
        <v>0.0814972948</v>
      </c>
      <c r="F14505" s="8"/>
    </row>
    <row r="14506">
      <c r="A14506" s="10">
        <v>44894.333333333336</v>
      </c>
      <c r="B14506" s="11">
        <v>143.57</v>
      </c>
      <c r="C14506" s="11">
        <v>171.57701</v>
      </c>
      <c r="D14506" s="11">
        <v>0.163232883006878</v>
      </c>
      <c r="E14506" s="8">
        <f t="shared" si="1"/>
        <v>0.07950416758</v>
      </c>
      <c r="F14506" s="8"/>
    </row>
    <row r="14507">
      <c r="A14507" s="10">
        <v>44894.375</v>
      </c>
      <c r="B14507" s="11">
        <v>138.19</v>
      </c>
      <c r="C14507" s="11">
        <v>172.72374</v>
      </c>
      <c r="D14507" s="11">
        <v>0.1999362681702</v>
      </c>
      <c r="E14507" s="8">
        <f t="shared" si="1"/>
        <v>0.0801499568</v>
      </c>
      <c r="F14507" s="8"/>
    </row>
    <row r="14508">
      <c r="A14508" s="10">
        <v>44894.416666666664</v>
      </c>
      <c r="B14508" s="11">
        <v>136.95</v>
      </c>
      <c r="C14508" s="11">
        <v>178.09612</v>
      </c>
      <c r="D14508" s="11">
        <v>0.231033219589511</v>
      </c>
      <c r="E14508" s="8">
        <f t="shared" si="1"/>
        <v>0.08304961734</v>
      </c>
      <c r="F14508" s="8"/>
    </row>
    <row r="14509">
      <c r="A14509" s="10">
        <v>44894.458333333336</v>
      </c>
      <c r="B14509" s="11">
        <v>146.13</v>
      </c>
      <c r="C14509" s="11">
        <v>186.76123</v>
      </c>
      <c r="D14509" s="11">
        <v>0.217557091479853</v>
      </c>
      <c r="E14509" s="8">
        <f t="shared" si="1"/>
        <v>0.08547607068</v>
      </c>
      <c r="F14509" s="8"/>
    </row>
    <row r="14510">
      <c r="A14510" s="10">
        <v>44894.5</v>
      </c>
      <c r="B14510" s="11">
        <v>167.27</v>
      </c>
      <c r="C14510" s="11">
        <v>196.2229</v>
      </c>
      <c r="D14510" s="11">
        <v>0.147551075842829</v>
      </c>
      <c r="E14510" s="8">
        <f t="shared" si="1"/>
        <v>0.0849303589</v>
      </c>
      <c r="F14510" s="8"/>
    </row>
    <row r="14511">
      <c r="A14511" s="10">
        <v>44894.541666666664</v>
      </c>
      <c r="B14511" s="11">
        <v>193.24</v>
      </c>
      <c r="C14511" s="11">
        <v>204.83917</v>
      </c>
      <c r="D14511" s="11">
        <v>0.0566257420394741</v>
      </c>
      <c r="E14511" s="8">
        <f t="shared" si="1"/>
        <v>0.08093581489</v>
      </c>
      <c r="F14511" s="8"/>
    </row>
    <row r="14512">
      <c r="A14512" s="10">
        <v>44894.583333333336</v>
      </c>
      <c r="B14512" s="11">
        <v>206.1</v>
      </c>
      <c r="C14512" s="11">
        <v>212.31859</v>
      </c>
      <c r="D14512" s="11">
        <v>0.029288956751267</v>
      </c>
      <c r="E14512" s="8">
        <f t="shared" si="1"/>
        <v>0.07762172979</v>
      </c>
      <c r="F14512" s="8"/>
    </row>
    <row r="14513">
      <c r="A14513" s="10">
        <v>44894.625</v>
      </c>
      <c r="B14513" s="11">
        <v>204.23</v>
      </c>
      <c r="C14513" s="11">
        <v>220.39201</v>
      </c>
      <c r="D14513" s="11">
        <v>0.073333012390059</v>
      </c>
      <c r="E14513" s="8">
        <f t="shared" si="1"/>
        <v>0.07877543312</v>
      </c>
      <c r="F14513" s="8"/>
    </row>
    <row r="14514">
      <c r="A14514" s="10">
        <v>44894.666666666664</v>
      </c>
      <c r="B14514" s="11">
        <v>205.28</v>
      </c>
      <c r="C14514" s="11">
        <v>227.00804</v>
      </c>
      <c r="D14514" s="11">
        <v>0.0957148478089145</v>
      </c>
      <c r="E14514" s="8">
        <f t="shared" si="1"/>
        <v>0.0815332122</v>
      </c>
      <c r="F14514" s="8"/>
    </row>
    <row r="14515">
      <c r="A14515" s="10">
        <v>44894.708333333336</v>
      </c>
      <c r="B14515" s="11">
        <v>200.13</v>
      </c>
      <c r="C14515" s="11">
        <v>233.13383</v>
      </c>
      <c r="D14515" s="11">
        <v>0.141566026689477</v>
      </c>
      <c r="E14515" s="8">
        <f t="shared" si="1"/>
        <v>0.08587758844</v>
      </c>
      <c r="F14515" s="8"/>
    </row>
    <row r="14516">
      <c r="A14516" s="10">
        <v>44894.75</v>
      </c>
      <c r="B14516" s="11">
        <v>202.6</v>
      </c>
      <c r="C14516" s="11">
        <v>239.00376</v>
      </c>
      <c r="D14516" s="11">
        <v>0.15231459120141</v>
      </c>
      <c r="E14516" s="8">
        <f t="shared" si="1"/>
        <v>0.09011501189</v>
      </c>
      <c r="F14516" s="8"/>
    </row>
    <row r="14517">
      <c r="A14517" s="10">
        <v>44894.791666666664</v>
      </c>
      <c r="B14517" s="11">
        <v>204.7</v>
      </c>
      <c r="C14517" s="11">
        <v>244.32945</v>
      </c>
      <c r="D14517" s="11">
        <v>0.162196779798751</v>
      </c>
      <c r="E14517" s="8">
        <f t="shared" si="1"/>
        <v>0.09603517822</v>
      </c>
      <c r="F14517" s="8"/>
    </row>
    <row r="14518">
      <c r="A14518" s="10">
        <v>44894.833333333336</v>
      </c>
      <c r="B14518" s="11">
        <v>212.6</v>
      </c>
      <c r="C14518" s="11">
        <v>249.39273</v>
      </c>
      <c r="D14518" s="11">
        <v>0.147529280424493</v>
      </c>
      <c r="E14518" s="8">
        <f t="shared" si="1"/>
        <v>0.1019231936</v>
      </c>
      <c r="F14518" s="8"/>
    </row>
    <row r="14519">
      <c r="A14519" s="10">
        <v>44894.875</v>
      </c>
      <c r="B14519" s="11">
        <v>221.41</v>
      </c>
      <c r="C14519" s="11">
        <v>254.59671</v>
      </c>
      <c r="D14519" s="11">
        <v>0.130350113322359</v>
      </c>
      <c r="E14519" s="8">
        <f t="shared" si="1"/>
        <v>0.1053370931</v>
      </c>
      <c r="F14519" s="8"/>
    </row>
    <row r="14520">
      <c r="A14520" s="10">
        <v>44894.916666666664</v>
      </c>
      <c r="B14520" s="11">
        <v>229.91</v>
      </c>
      <c r="C14520" s="11">
        <v>258.58137</v>
      </c>
      <c r="D14520" s="11">
        <v>0.110879488340556</v>
      </c>
      <c r="E14520" s="8">
        <f t="shared" si="1"/>
        <v>0.1070539571</v>
      </c>
      <c r="F14520" s="8"/>
    </row>
    <row r="14521">
      <c r="A14521" s="10">
        <v>44894.958333333336</v>
      </c>
      <c r="B14521" s="11">
        <v>253.34</v>
      </c>
      <c r="C14521" s="11">
        <v>261.43674</v>
      </c>
      <c r="D14521" s="11">
        <v>0.0309701689211699</v>
      </c>
      <c r="E14521" s="8">
        <f t="shared" si="1"/>
        <v>0.1069716593</v>
      </c>
      <c r="F14521" s="8"/>
    </row>
    <row r="14522">
      <c r="A14522" s="10">
        <v>44895.0</v>
      </c>
      <c r="B14522" s="11">
        <v>284.83</v>
      </c>
      <c r="C14522" s="11">
        <v>284.24322</v>
      </c>
      <c r="D14522" s="11">
        <v>0.00206435882621923</v>
      </c>
      <c r="E14522" s="8">
        <f t="shared" si="1"/>
        <v>0.1057121552</v>
      </c>
      <c r="F14522" s="8"/>
    </row>
    <row r="14523">
      <c r="A14523" s="10">
        <v>44895.041666666664</v>
      </c>
      <c r="B14523" s="11">
        <v>285.01</v>
      </c>
      <c r="C14523" s="11">
        <v>281.1334</v>
      </c>
      <c r="D14523" s="11">
        <v>0.0137891833556596</v>
      </c>
      <c r="E14523" s="8">
        <f t="shared" si="1"/>
        <v>0.1033285821</v>
      </c>
      <c r="F14523" s="8"/>
    </row>
    <row r="14524">
      <c r="A14524" s="10">
        <v>44895.083333333336</v>
      </c>
      <c r="B14524" s="11">
        <v>260.33</v>
      </c>
      <c r="C14524" s="11">
        <v>272.18638</v>
      </c>
      <c r="D14524" s="11">
        <v>0.0435597842919252</v>
      </c>
      <c r="E14524" s="8">
        <f t="shared" si="1"/>
        <v>0.1017612722</v>
      </c>
      <c r="F14524" s="8"/>
    </row>
    <row r="14525">
      <c r="A14525" s="10">
        <v>44895.125</v>
      </c>
      <c r="B14525" s="11">
        <v>239.03</v>
      </c>
      <c r="C14525" s="11">
        <v>259.59237</v>
      </c>
      <c r="D14525" s="11">
        <v>0.0792102248613856</v>
      </c>
      <c r="E14525" s="8">
        <f t="shared" si="1"/>
        <v>0.1035475509</v>
      </c>
      <c r="F14525" s="8"/>
    </row>
    <row r="14526">
      <c r="A14526" s="10">
        <v>44895.166666666664</v>
      </c>
      <c r="B14526" s="11">
        <v>225.74</v>
      </c>
      <c r="C14526" s="11">
        <v>245.23906</v>
      </c>
      <c r="D14526" s="11">
        <v>0.0795104173046495</v>
      </c>
      <c r="E14526" s="8">
        <f t="shared" si="1"/>
        <v>0.1067367387</v>
      </c>
      <c r="F14526" s="8"/>
    </row>
    <row r="14527">
      <c r="A14527" s="10">
        <v>44895.208333333336</v>
      </c>
      <c r="B14527" s="11">
        <v>222.62</v>
      </c>
      <c r="C14527" s="11">
        <v>232.79252</v>
      </c>
      <c r="D14527" s="11">
        <v>0.0436977957882838</v>
      </c>
      <c r="E14527" s="8">
        <f t="shared" si="1"/>
        <v>0.108439318</v>
      </c>
      <c r="F14527" s="8"/>
    </row>
    <row r="14528">
      <c r="A14528" s="10">
        <v>44895.25</v>
      </c>
      <c r="B14528" s="11">
        <v>212.78</v>
      </c>
      <c r="C14528" s="11">
        <v>224.96756</v>
      </c>
      <c r="D14528" s="11">
        <v>0.0541747441275532</v>
      </c>
      <c r="E14528" s="8">
        <f t="shared" si="1"/>
        <v>0.1067940835</v>
      </c>
      <c r="F14528" s="8"/>
    </row>
    <row r="14529">
      <c r="A14529" s="10">
        <v>44895.291666666664</v>
      </c>
      <c r="B14529" s="11">
        <v>214.52</v>
      </c>
      <c r="C14529" s="11">
        <v>221.56925</v>
      </c>
      <c r="D14529" s="11">
        <v>0.0318151097230324</v>
      </c>
      <c r="E14529" s="8">
        <f t="shared" si="1"/>
        <v>0.1015792152</v>
      </c>
      <c r="F14529" s="8"/>
    </row>
    <row r="14530">
      <c r="A14530" s="10">
        <v>44895.333333333336</v>
      </c>
      <c r="B14530" s="11">
        <v>235.09</v>
      </c>
      <c r="C14530" s="11">
        <v>221.49034</v>
      </c>
      <c r="D14530" s="11">
        <v>0.0614006913348907</v>
      </c>
      <c r="E14530" s="8">
        <f t="shared" si="1"/>
        <v>0.09733620718</v>
      </c>
      <c r="F14530" s="8"/>
    </row>
    <row r="14531">
      <c r="A14531" s="10">
        <v>44895.375</v>
      </c>
      <c r="B14531" s="11">
        <v>261.2</v>
      </c>
      <c r="C14531" s="11">
        <v>224.37475</v>
      </c>
      <c r="D14531" s="11">
        <v>0.164123859748033</v>
      </c>
      <c r="E14531" s="8">
        <f t="shared" si="1"/>
        <v>0.0958440235</v>
      </c>
      <c r="F14531" s="8"/>
    </row>
    <row r="14532">
      <c r="A14532" s="10">
        <v>44895.416666666664</v>
      </c>
      <c r="B14532" s="11">
        <v>277.3</v>
      </c>
      <c r="C14532" s="11">
        <v>230.01855</v>
      </c>
      <c r="D14532" s="11">
        <v>0.205554943286095</v>
      </c>
      <c r="E14532" s="8">
        <f t="shared" si="1"/>
        <v>0.09478242865</v>
      </c>
      <c r="F14532" s="8"/>
    </row>
    <row r="14533">
      <c r="A14533" s="10">
        <v>44895.458333333336</v>
      </c>
      <c r="B14533" s="11">
        <v>282.85</v>
      </c>
      <c r="C14533" s="11">
        <v>237.59392</v>
      </c>
      <c r="D14533" s="11">
        <v>0.190476591320182</v>
      </c>
      <c r="E14533" s="8">
        <f t="shared" si="1"/>
        <v>0.09365407448</v>
      </c>
      <c r="F14533" s="8"/>
    </row>
    <row r="14534">
      <c r="A14534" s="10">
        <v>44895.5</v>
      </c>
      <c r="B14534" s="11">
        <v>283.62</v>
      </c>
      <c r="C14534" s="11">
        <v>244.67164</v>
      </c>
      <c r="D14534" s="11">
        <v>0.159186246513899</v>
      </c>
      <c r="E14534" s="8">
        <f t="shared" si="1"/>
        <v>0.09413887326</v>
      </c>
      <c r="F14534" s="8"/>
    </row>
    <row r="14535">
      <c r="A14535" s="10">
        <v>44895.541666666664</v>
      </c>
      <c r="B14535" s="11">
        <v>304.08</v>
      </c>
      <c r="C14535" s="11">
        <v>248.01387</v>
      </c>
      <c r="D14535" s="11">
        <v>0.226060461860459</v>
      </c>
      <c r="E14535" s="8">
        <f t="shared" si="1"/>
        <v>0.1011986532</v>
      </c>
      <c r="F14535" s="8"/>
    </row>
    <row r="14536">
      <c r="A14536" s="10">
        <v>44895.583333333336</v>
      </c>
      <c r="B14536" s="11">
        <v>310.46</v>
      </c>
      <c r="C14536" s="11">
        <v>246.10961</v>
      </c>
      <c r="D14536" s="11">
        <v>0.261470448065802</v>
      </c>
      <c r="E14536" s="8">
        <f t="shared" si="1"/>
        <v>0.1108728821</v>
      </c>
      <c r="F14536" s="8"/>
    </row>
    <row r="14537">
      <c r="A14537" s="10">
        <v>44895.625</v>
      </c>
      <c r="B14537" s="11">
        <v>283.85</v>
      </c>
      <c r="C14537" s="11">
        <v>242.3764</v>
      </c>
      <c r="D14537" s="11">
        <v>0.171112369026027</v>
      </c>
      <c r="E14537" s="8">
        <f t="shared" si="1"/>
        <v>0.1149470219</v>
      </c>
      <c r="F14537" s="8"/>
    </row>
    <row r="14538">
      <c r="A14538" s="10">
        <v>44895.666666666664</v>
      </c>
      <c r="B14538" s="11">
        <v>262.35</v>
      </c>
      <c r="C14538" s="11">
        <v>236.97003</v>
      </c>
      <c r="D14538" s="11">
        <v>0.107102024673753</v>
      </c>
      <c r="E14538" s="8">
        <f t="shared" si="1"/>
        <v>0.1154214876</v>
      </c>
      <c r="F14538" s="8"/>
    </row>
    <row r="14539">
      <c r="A14539" s="10">
        <v>44895.708333333336</v>
      </c>
      <c r="B14539" s="11">
        <v>264.42</v>
      </c>
      <c r="C14539" s="11">
        <v>232.67003</v>
      </c>
      <c r="D14539" s="11">
        <v>0.136459216513618</v>
      </c>
      <c r="E14539" s="8">
        <f t="shared" si="1"/>
        <v>0.1152087039</v>
      </c>
      <c r="F14539" s="8"/>
    </row>
    <row r="14540">
      <c r="A14540" s="10">
        <v>44895.75</v>
      </c>
      <c r="B14540" s="11">
        <v>269.3</v>
      </c>
      <c r="C14540" s="11">
        <v>231.21235</v>
      </c>
      <c r="D14540" s="11">
        <v>0.16473017120409</v>
      </c>
      <c r="E14540" s="8">
        <f t="shared" si="1"/>
        <v>0.1157260197</v>
      </c>
      <c r="F14540" s="8"/>
    </row>
    <row r="14541">
      <c r="A14541" s="10">
        <v>44895.791666666664</v>
      </c>
      <c r="B14541" s="11">
        <v>270.25</v>
      </c>
      <c r="C14541" s="11">
        <v>230.86774</v>
      </c>
      <c r="D14541" s="11">
        <v>0.17058364239196</v>
      </c>
      <c r="E14541" s="8">
        <f t="shared" si="1"/>
        <v>0.1160754723</v>
      </c>
      <c r="F14541" s="8"/>
    </row>
    <row r="14542">
      <c r="A14542" s="10">
        <v>44895.833333333336</v>
      </c>
      <c r="B14542" s="11">
        <v>268.31</v>
      </c>
      <c r="C14542" s="11">
        <v>230.49843</v>
      </c>
      <c r="D14542" s="11">
        <v>0.164042635778473</v>
      </c>
      <c r="E14542" s="8">
        <f t="shared" si="1"/>
        <v>0.1167635288</v>
      </c>
      <c r="F14542" s="8"/>
    </row>
    <row r="14543">
      <c r="A14543" s="10">
        <v>44895.875</v>
      </c>
      <c r="B14543" s="11">
        <v>261.1</v>
      </c>
      <c r="C14543" s="11">
        <v>231.145</v>
      </c>
      <c r="D14543" s="11">
        <v>0.129593977806139</v>
      </c>
      <c r="E14543" s="8">
        <f t="shared" si="1"/>
        <v>0.1167320231</v>
      </c>
      <c r="F14543" s="8"/>
    </row>
    <row r="14544">
      <c r="A14544" s="10">
        <v>44895.916666666664</v>
      </c>
      <c r="B14544" s="11">
        <v>261.18</v>
      </c>
      <c r="C14544" s="11">
        <v>233.5756</v>
      </c>
      <c r="D14544" s="11">
        <v>0.118181864886572</v>
      </c>
      <c r="E14544" s="8">
        <f t="shared" si="1"/>
        <v>0.1170362888</v>
      </c>
      <c r="F14544" s="8"/>
    </row>
    <row r="14545">
      <c r="A14545" s="10">
        <v>44895.958333333336</v>
      </c>
      <c r="B14545" s="11">
        <v>291.09</v>
      </c>
      <c r="C14545" s="11">
        <v>238.51995</v>
      </c>
      <c r="D14545" s="11">
        <v>0.22040106079177</v>
      </c>
      <c r="E14545" s="8">
        <f t="shared" si="1"/>
        <v>0.1249292426</v>
      </c>
      <c r="F14545" s="8"/>
    </row>
    <row r="14546">
      <c r="A14546" s="10">
        <v>44896.0</v>
      </c>
      <c r="B14546" s="11">
        <v>327.4</v>
      </c>
      <c r="C14546" s="11">
        <v>276.46499</v>
      </c>
      <c r="D14546" s="11">
        <v>0.184236745491716</v>
      </c>
      <c r="E14546" s="8">
        <f t="shared" si="1"/>
        <v>0.1325197588</v>
      </c>
      <c r="F14546" s="8"/>
    </row>
    <row r="14547">
      <c r="A14547" s="10">
        <v>44896.041666666664</v>
      </c>
      <c r="B14547" s="11">
        <v>324.28</v>
      </c>
      <c r="C14547" s="11">
        <v>273.3375</v>
      </c>
      <c r="D14547" s="11">
        <v>0.186372158960991</v>
      </c>
      <c r="E14547" s="8">
        <f t="shared" si="1"/>
        <v>0.1397107161</v>
      </c>
      <c r="F14547" s="8"/>
    </row>
    <row r="14548">
      <c r="A14548" s="10">
        <v>44896.083333333336</v>
      </c>
      <c r="B14548" s="11">
        <v>313.18</v>
      </c>
      <c r="C14548" s="11">
        <v>265.12502</v>
      </c>
      <c r="D14548" s="11">
        <v>0.181254036303325</v>
      </c>
      <c r="E14548" s="8">
        <f t="shared" si="1"/>
        <v>0.1454479766</v>
      </c>
      <c r="F14548" s="8"/>
    </row>
    <row r="14549">
      <c r="A14549" s="10">
        <v>44896.125</v>
      </c>
      <c r="B14549" s="11">
        <v>301.37</v>
      </c>
      <c r="C14549" s="11">
        <v>253.69867</v>
      </c>
      <c r="D14549" s="11">
        <v>0.187905320906885</v>
      </c>
      <c r="E14549" s="8">
        <f t="shared" si="1"/>
        <v>0.1499769389</v>
      </c>
      <c r="F14549" s="8"/>
    </row>
    <row r="14550">
      <c r="A14550" s="10">
        <v>44896.166666666664</v>
      </c>
      <c r="B14550" s="11">
        <v>291.96</v>
      </c>
      <c r="C14550" s="11">
        <v>242.16167</v>
      </c>
      <c r="D14550" s="11">
        <v>0.205640843160686</v>
      </c>
      <c r="E14550" s="8">
        <f t="shared" si="1"/>
        <v>0.1552323733</v>
      </c>
      <c r="F14550" s="8"/>
    </row>
    <row r="14551">
      <c r="A14551" s="10">
        <v>44896.208333333336</v>
      </c>
      <c r="B14551" s="11">
        <v>283.61</v>
      </c>
      <c r="C14551" s="11">
        <v>233.83495</v>
      </c>
      <c r="D14551" s="11">
        <v>0.212864030804633</v>
      </c>
      <c r="E14551" s="8">
        <f t="shared" si="1"/>
        <v>0.1622809664</v>
      </c>
      <c r="F14551" s="8"/>
    </row>
    <row r="14552">
      <c r="A14552" s="10">
        <v>44896.25</v>
      </c>
      <c r="B14552" s="11">
        <v>281.08</v>
      </c>
      <c r="C14552" s="11">
        <v>229.75012</v>
      </c>
      <c r="D14552" s="11">
        <v>0.223416118346314</v>
      </c>
      <c r="E14552" s="8">
        <f t="shared" si="1"/>
        <v>0.1693326904</v>
      </c>
      <c r="F14552" s="8"/>
    </row>
    <row r="14553">
      <c r="A14553" s="10">
        <v>44896.291666666664</v>
      </c>
      <c r="B14553" s="11">
        <v>285.88</v>
      </c>
      <c r="C14553" s="11">
        <v>228.51575</v>
      </c>
      <c r="D14553" s="11">
        <v>0.251029743026465</v>
      </c>
      <c r="E14553" s="8">
        <f t="shared" si="1"/>
        <v>0.1784666334</v>
      </c>
      <c r="F14553" s="8"/>
    </row>
    <row r="14554">
      <c r="A14554" s="10">
        <v>44896.333333333336</v>
      </c>
      <c r="B14554" s="11">
        <v>287.62</v>
      </c>
      <c r="C14554" s="11">
        <v>229.75797</v>
      </c>
      <c r="D14554" s="11">
        <v>0.25183905481059</v>
      </c>
      <c r="E14554" s="8">
        <f t="shared" si="1"/>
        <v>0.1864015652</v>
      </c>
      <c r="F14554" s="8"/>
    </row>
    <row r="14555">
      <c r="A14555" s="10">
        <v>44896.375</v>
      </c>
      <c r="B14555" s="11">
        <v>284.53</v>
      </c>
      <c r="C14555" s="11">
        <v>233.96771</v>
      </c>
      <c r="D14555" s="11">
        <v>0.216107983447801</v>
      </c>
      <c r="E14555" s="8">
        <f t="shared" si="1"/>
        <v>0.1885675704</v>
      </c>
      <c r="F14555" s="8"/>
    </row>
    <row r="14556">
      <c r="A14556" s="10">
        <v>44896.416666666664</v>
      </c>
      <c r="B14556" s="11">
        <v>285.63</v>
      </c>
      <c r="C14556" s="11">
        <v>240.44685</v>
      </c>
      <c r="D14556" s="11">
        <v>0.187913254010189</v>
      </c>
      <c r="E14556" s="8">
        <f t="shared" si="1"/>
        <v>0.1878325</v>
      </c>
      <c r="F14556" s="8"/>
    </row>
    <row r="14557">
      <c r="A14557" s="10">
        <v>44896.458333333336</v>
      </c>
      <c r="B14557" s="11">
        <v>295.2</v>
      </c>
      <c r="C14557" s="11">
        <v>248.53082</v>
      </c>
      <c r="D14557" s="11">
        <v>0.187780251962311</v>
      </c>
      <c r="E14557" s="8">
        <f t="shared" si="1"/>
        <v>0.1877201525</v>
      </c>
      <c r="F14557" s="8"/>
    </row>
    <row r="14558">
      <c r="A14558" s="10">
        <v>44896.5</v>
      </c>
      <c r="B14558" s="11">
        <v>305.95</v>
      </c>
      <c r="C14558" s="11">
        <v>256.14073</v>
      </c>
      <c r="D14558" s="11">
        <v>0.194460560801868</v>
      </c>
      <c r="E14558" s="8">
        <f t="shared" si="1"/>
        <v>0.1891899156</v>
      </c>
      <c r="F14558" s="8"/>
    </row>
    <row r="14559">
      <c r="A14559" s="10">
        <v>44896.541666666664</v>
      </c>
      <c r="B14559" s="11">
        <v>310.54</v>
      </c>
      <c r="C14559" s="11">
        <v>260.60311</v>
      </c>
      <c r="D14559" s="11">
        <v>0.191620468381977</v>
      </c>
      <c r="E14559" s="8">
        <f t="shared" si="1"/>
        <v>0.1877549159</v>
      </c>
      <c r="F14559" s="8"/>
    </row>
    <row r="14560">
      <c r="A14560" s="10">
        <v>44896.583333333336</v>
      </c>
      <c r="B14560" s="11">
        <v>300.36</v>
      </c>
      <c r="C14560" s="11">
        <v>260.80614</v>
      </c>
      <c r="D14560" s="11">
        <v>0.151660003096552</v>
      </c>
      <c r="E14560" s="8">
        <f t="shared" si="1"/>
        <v>0.1831794807</v>
      </c>
      <c r="F14560" s="8"/>
    </row>
    <row r="14561">
      <c r="A14561" s="10">
        <v>44896.625</v>
      </c>
      <c r="B14561" s="11">
        <v>283.31</v>
      </c>
      <c r="C14561" s="11">
        <v>259.91207</v>
      </c>
      <c r="D14561" s="11">
        <v>0.0900224833729344</v>
      </c>
      <c r="E14561" s="8">
        <f t="shared" si="1"/>
        <v>0.1798007355</v>
      </c>
      <c r="F14561" s="8"/>
    </row>
    <row r="14562">
      <c r="A14562" s="10">
        <v>44896.666666666664</v>
      </c>
      <c r="B14562" s="11">
        <v>261.82</v>
      </c>
      <c r="C14562" s="11">
        <v>258.25303</v>
      </c>
      <c r="D14562" s="11">
        <v>0.0138119192638319</v>
      </c>
      <c r="E14562" s="8">
        <f t="shared" si="1"/>
        <v>0.1759136477</v>
      </c>
      <c r="F14562" s="8"/>
    </row>
    <row r="14563">
      <c r="A14563" s="10">
        <v>44896.708333333336</v>
      </c>
      <c r="B14563" s="11">
        <v>259.49</v>
      </c>
      <c r="C14563" s="11">
        <v>258.19562</v>
      </c>
      <c r="D14563" s="11">
        <v>0.00501317566889782</v>
      </c>
      <c r="E14563" s="8">
        <f t="shared" si="1"/>
        <v>0.1704367294</v>
      </c>
      <c r="F14563" s="8"/>
    </row>
    <row r="14564">
      <c r="A14564" s="10">
        <v>44896.75</v>
      </c>
      <c r="B14564" s="11">
        <v>256.82</v>
      </c>
      <c r="C14564" s="11">
        <v>260.24465</v>
      </c>
      <c r="D14564" s="11">
        <v>0.0131593483285823</v>
      </c>
      <c r="E14564" s="8">
        <f t="shared" si="1"/>
        <v>0.1641212784</v>
      </c>
      <c r="F14564" s="8"/>
    </row>
    <row r="14565">
      <c r="A14565" s="10">
        <v>44896.791666666664</v>
      </c>
      <c r="B14565" s="11">
        <v>265.27</v>
      </c>
      <c r="C14565" s="11">
        <v>262.61104</v>
      </c>
      <c r="D14565" s="11">
        <v>0.0101250884197403</v>
      </c>
      <c r="E14565" s="8">
        <f t="shared" si="1"/>
        <v>0.1574355053</v>
      </c>
      <c r="F14565" s="8"/>
    </row>
    <row r="14566">
      <c r="A14566" s="10">
        <v>44896.833333333336</v>
      </c>
      <c r="B14566" s="11">
        <v>267.94</v>
      </c>
      <c r="C14566" s="11">
        <v>264.12638</v>
      </c>
      <c r="D14566" s="11">
        <v>0.0144386183614071</v>
      </c>
      <c r="E14566" s="8">
        <f t="shared" si="1"/>
        <v>0.1512020046</v>
      </c>
      <c r="F14566" s="8"/>
    </row>
    <row r="14567">
      <c r="A14567" s="10">
        <v>44896.875</v>
      </c>
      <c r="B14567" s="11">
        <v>256.24</v>
      </c>
      <c r="C14567" s="11">
        <v>265.87738</v>
      </c>
      <c r="D14567" s="11">
        <v>0.0362474611416736</v>
      </c>
      <c r="E14567" s="8">
        <f t="shared" si="1"/>
        <v>0.1473125664</v>
      </c>
      <c r="F14567" s="8"/>
    </row>
    <row r="14568">
      <c r="A14568" s="10">
        <v>44896.916666666664</v>
      </c>
      <c r="B14568" s="11">
        <v>252.28</v>
      </c>
      <c r="C14568" s="11">
        <v>268.19262</v>
      </c>
      <c r="D14568" s="11">
        <v>0.0593328034156942</v>
      </c>
      <c r="E14568" s="8">
        <f t="shared" si="1"/>
        <v>0.1448605222</v>
      </c>
      <c r="F14568" s="8"/>
    </row>
    <row r="14569">
      <c r="A14569" s="10">
        <v>44896.958333333336</v>
      </c>
      <c r="B14569" s="11">
        <v>266.53</v>
      </c>
      <c r="C14569" s="11">
        <v>271.33894</v>
      </c>
      <c r="D14569" s="11">
        <v>0.0177229998760959</v>
      </c>
      <c r="E14569" s="8">
        <f t="shared" si="1"/>
        <v>0.136415603</v>
      </c>
      <c r="F14569" s="8"/>
    </row>
    <row r="14570">
      <c r="A14570" s="10">
        <v>44897.0</v>
      </c>
      <c r="B14570" s="11">
        <v>292.26</v>
      </c>
      <c r="C14570" s="11">
        <v>285.0703</v>
      </c>
      <c r="D14570" s="11">
        <v>0.0252207964140775</v>
      </c>
      <c r="E14570" s="8">
        <f t="shared" si="1"/>
        <v>0.1297899384</v>
      </c>
      <c r="F14570" s="8"/>
    </row>
    <row r="14571">
      <c r="A14571" s="10">
        <v>44897.041666666664</v>
      </c>
      <c r="B14571" s="11">
        <v>273.67</v>
      </c>
      <c r="C14571" s="11">
        <v>285.51849</v>
      </c>
      <c r="D14571" s="11">
        <v>0.0414981530618208</v>
      </c>
      <c r="E14571" s="8">
        <f t="shared" si="1"/>
        <v>0.1237535215</v>
      </c>
      <c r="F14571" s="8"/>
    </row>
    <row r="14572">
      <c r="A14572" s="10">
        <v>44897.083333333336</v>
      </c>
      <c r="B14572" s="11">
        <v>256.41</v>
      </c>
      <c r="C14572" s="11">
        <v>280.75165</v>
      </c>
      <c r="D14572" s="11">
        <v>0.086701716623927</v>
      </c>
      <c r="E14572" s="8">
        <f t="shared" si="1"/>
        <v>0.1198138415</v>
      </c>
      <c r="F14572" s="8"/>
    </row>
    <row r="14573">
      <c r="A14573" s="10">
        <v>44897.125</v>
      </c>
      <c r="B14573" s="11">
        <v>252.19</v>
      </c>
      <c r="C14573" s="11">
        <v>272.47137</v>
      </c>
      <c r="D14573" s="11">
        <v>0.0744348663127431</v>
      </c>
      <c r="E14573" s="8">
        <f t="shared" si="1"/>
        <v>0.1150859059</v>
      </c>
      <c r="F14573" s="8"/>
    </row>
    <row r="14574">
      <c r="A14574" s="10">
        <v>44897.166666666664</v>
      </c>
      <c r="B14574" s="11">
        <v>245.52</v>
      </c>
      <c r="C14574" s="11">
        <v>262.50276</v>
      </c>
      <c r="D14574" s="11">
        <v>0.0646955483439488</v>
      </c>
      <c r="E14574" s="8">
        <f t="shared" si="1"/>
        <v>0.1092131853</v>
      </c>
      <c r="F14574" s="8"/>
    </row>
    <row r="14575">
      <c r="A14575" s="10">
        <v>44897.208333333336</v>
      </c>
      <c r="B14575" s="11">
        <v>234.18</v>
      </c>
      <c r="C14575" s="11">
        <v>254.14419</v>
      </c>
      <c r="D14575" s="11">
        <v>0.0785545795872807</v>
      </c>
      <c r="E14575" s="8">
        <f t="shared" si="1"/>
        <v>0.1036169582</v>
      </c>
      <c r="F14575" s="8"/>
    </row>
    <row r="14576">
      <c r="A14576" s="10">
        <v>44897.25</v>
      </c>
      <c r="B14576" s="11">
        <v>223.32</v>
      </c>
      <c r="C14576" s="11">
        <v>249.75699</v>
      </c>
      <c r="D14576" s="11">
        <v>0.10585085126146</v>
      </c>
      <c r="E14576" s="8">
        <f t="shared" si="1"/>
        <v>0.09871840537</v>
      </c>
      <c r="F14576" s="8"/>
    </row>
    <row r="14577">
      <c r="A14577" s="10">
        <v>44897.291666666664</v>
      </c>
      <c r="B14577" s="11">
        <v>217.06</v>
      </c>
      <c r="C14577" s="11">
        <v>248.69207</v>
      </c>
      <c r="D14577" s="11">
        <v>0.127193721938942</v>
      </c>
      <c r="E14577" s="8">
        <f t="shared" si="1"/>
        <v>0.09355857116</v>
      </c>
      <c r="F14577" s="8"/>
    </row>
    <row r="14578">
      <c r="A14578" s="10">
        <v>44897.333333333336</v>
      </c>
      <c r="B14578" s="11">
        <v>205.5</v>
      </c>
      <c r="C14578" s="11">
        <v>249.99518</v>
      </c>
      <c r="D14578" s="11">
        <v>0.177984151534441</v>
      </c>
      <c r="E14578" s="8">
        <f t="shared" si="1"/>
        <v>0.09048128353</v>
      </c>
      <c r="F14578" s="8"/>
    </row>
    <row r="14579">
      <c r="A14579" s="10">
        <v>44897.375</v>
      </c>
      <c r="B14579" s="11">
        <v>202.77</v>
      </c>
      <c r="C14579" s="11">
        <v>253.63584</v>
      </c>
      <c r="D14579" s="11">
        <v>0.200546736612617</v>
      </c>
      <c r="E14579" s="8">
        <f t="shared" si="1"/>
        <v>0.08983289824</v>
      </c>
      <c r="F14579" s="8"/>
    </row>
    <row r="14580">
      <c r="A14580" s="10">
        <v>44897.416666666664</v>
      </c>
      <c r="B14580" s="11">
        <v>203.49</v>
      </c>
      <c r="C14580" s="11">
        <v>259.46795</v>
      </c>
      <c r="D14580" s="11">
        <v>0.215741289049379</v>
      </c>
      <c r="E14580" s="8">
        <f t="shared" si="1"/>
        <v>0.0909923997</v>
      </c>
      <c r="F14580" s="8"/>
    </row>
    <row r="14581">
      <c r="A14581" s="10">
        <v>44897.458333333336</v>
      </c>
      <c r="B14581" s="11">
        <v>209.61</v>
      </c>
      <c r="C14581" s="11">
        <v>268.22049</v>
      </c>
      <c r="D14581" s="11">
        <v>0.218516079811799</v>
      </c>
      <c r="E14581" s="8">
        <f t="shared" si="1"/>
        <v>0.0922730592</v>
      </c>
      <c r="F14581" s="8"/>
    </row>
    <row r="14582">
      <c r="A14582" s="10">
        <v>44897.5</v>
      </c>
      <c r="B14582" s="11">
        <v>223.33</v>
      </c>
      <c r="C14582" s="11">
        <v>277.6805</v>
      </c>
      <c r="D14582" s="11">
        <v>0.195730344766737</v>
      </c>
      <c r="E14582" s="8">
        <f t="shared" si="1"/>
        <v>0.09232596686</v>
      </c>
      <c r="F14582" s="8"/>
    </row>
    <row r="14583">
      <c r="A14583" s="10">
        <v>44897.541666666664</v>
      </c>
      <c r="B14583" s="11">
        <v>240.63</v>
      </c>
      <c r="C14583" s="11">
        <v>284.43037</v>
      </c>
      <c r="D14583" s="11">
        <v>0.153993295441692</v>
      </c>
      <c r="E14583" s="8">
        <f t="shared" si="1"/>
        <v>0.09075816799</v>
      </c>
      <c r="F14583" s="8"/>
    </row>
    <row r="14584">
      <c r="A14584" s="10">
        <v>44897.583333333336</v>
      </c>
      <c r="B14584" s="11">
        <v>244.04</v>
      </c>
      <c r="C14584" s="11">
        <v>286.34889</v>
      </c>
      <c r="D14584" s="11">
        <v>0.147752938731489</v>
      </c>
      <c r="E14584" s="8">
        <f t="shared" si="1"/>
        <v>0.09059537364</v>
      </c>
      <c r="F14584" s="8"/>
    </row>
    <row r="14585">
      <c r="A14585" s="10">
        <v>44897.625</v>
      </c>
      <c r="B14585" s="11">
        <v>245.36</v>
      </c>
      <c r="C14585" s="11">
        <v>285.41866</v>
      </c>
      <c r="D14585" s="11">
        <v>0.14035052928915</v>
      </c>
      <c r="E14585" s="8">
        <f t="shared" si="1"/>
        <v>0.09269237555</v>
      </c>
      <c r="F14585" s="8"/>
    </row>
    <row r="14586">
      <c r="A14586" s="10">
        <v>44897.666666666664</v>
      </c>
      <c r="B14586" s="11">
        <v>248.14</v>
      </c>
      <c r="C14586" s="11">
        <v>281.39878</v>
      </c>
      <c r="D14586" s="11">
        <v>0.118190917529919</v>
      </c>
      <c r="E14586" s="8">
        <f t="shared" si="1"/>
        <v>0.09704150048</v>
      </c>
      <c r="F14586" s="8"/>
    </row>
    <row r="14587">
      <c r="A14587" s="10">
        <v>44897.708333333336</v>
      </c>
      <c r="B14587" s="11">
        <v>244.29</v>
      </c>
      <c r="C14587" s="11">
        <v>276.18305</v>
      </c>
      <c r="D14587" s="11">
        <v>0.115477941169814</v>
      </c>
      <c r="E14587" s="8">
        <f t="shared" si="1"/>
        <v>0.101644199</v>
      </c>
      <c r="F14587" s="8"/>
    </row>
    <row r="14588">
      <c r="A14588" s="10">
        <v>44897.75</v>
      </c>
      <c r="B14588" s="11">
        <v>239.23</v>
      </c>
      <c r="C14588" s="11">
        <v>271.21203</v>
      </c>
      <c r="D14588" s="11">
        <v>0.117922608373972</v>
      </c>
      <c r="E14588" s="8">
        <f t="shared" si="1"/>
        <v>0.1060093349</v>
      </c>
      <c r="F14588" s="8"/>
    </row>
    <row r="14589">
      <c r="A14589" s="10">
        <v>44897.791666666664</v>
      </c>
      <c r="B14589" s="11">
        <v>236.16</v>
      </c>
      <c r="C14589" s="11">
        <v>266.71419</v>
      </c>
      <c r="D14589" s="11">
        <v>0.114557796868625</v>
      </c>
      <c r="E14589" s="8">
        <f t="shared" si="1"/>
        <v>0.1103606977</v>
      </c>
      <c r="F14589" s="8"/>
    </row>
    <row r="14590">
      <c r="A14590" s="10">
        <v>44897.833333333336</v>
      </c>
      <c r="B14590" s="11">
        <v>230.84</v>
      </c>
      <c r="C14590" s="11">
        <v>263.28579</v>
      </c>
      <c r="D14590" s="11">
        <v>0.123234109976083</v>
      </c>
      <c r="E14590" s="8">
        <f t="shared" si="1"/>
        <v>0.1148938432</v>
      </c>
      <c r="F14590" s="8"/>
    </row>
    <row r="14591">
      <c r="A14591" s="10">
        <v>44897.875</v>
      </c>
      <c r="B14591" s="11">
        <v>231.62</v>
      </c>
      <c r="C14591" s="11">
        <v>262.20501</v>
      </c>
      <c r="D14591" s="11">
        <v>0.116645406584717</v>
      </c>
      <c r="E14591" s="8">
        <f t="shared" si="1"/>
        <v>0.1182437576</v>
      </c>
      <c r="F14591" s="8"/>
    </row>
    <row r="14592">
      <c r="A14592" s="10">
        <v>44897.916666666664</v>
      </c>
      <c r="B14592" s="11">
        <v>233.19</v>
      </c>
      <c r="C14592" s="11">
        <v>264.10515</v>
      </c>
      <c r="D14592" s="11">
        <v>0.117056217949555</v>
      </c>
      <c r="E14592" s="8">
        <f t="shared" si="1"/>
        <v>0.1206488999</v>
      </c>
      <c r="F14592" s="8"/>
    </row>
    <row r="14593">
      <c r="A14593" s="10">
        <v>44897.958333333336</v>
      </c>
      <c r="B14593" s="11">
        <v>253.89</v>
      </c>
      <c r="C14593" s="11">
        <v>269.26975</v>
      </c>
      <c r="D14593" s="11">
        <v>0.0571165160587106</v>
      </c>
      <c r="E14593" s="8">
        <f t="shared" si="1"/>
        <v>0.1222902964</v>
      </c>
      <c r="F14593" s="8"/>
    </row>
    <row r="14594">
      <c r="A14594" s="10">
        <v>44895.0</v>
      </c>
      <c r="B14594" s="11">
        <v>284.83</v>
      </c>
      <c r="C14594" s="11">
        <v>283.03602</v>
      </c>
      <c r="D14594" s="11">
        <v>0.00633834520426049</v>
      </c>
      <c r="E14594" s="8">
        <f t="shared" si="1"/>
        <v>0.1215035276</v>
      </c>
      <c r="F14594" s="8"/>
    </row>
    <row r="14595">
      <c r="A14595" s="10">
        <v>44895.041666666664</v>
      </c>
      <c r="B14595" s="11">
        <v>285.01</v>
      </c>
      <c r="C14595" s="11">
        <v>275.54134</v>
      </c>
      <c r="D14595" s="11">
        <v>0.0343638453670872</v>
      </c>
      <c r="E14595" s="8">
        <f t="shared" si="1"/>
        <v>0.1212062648</v>
      </c>
      <c r="F14595" s="8"/>
    </row>
    <row r="14596">
      <c r="A14596" s="10">
        <v>44895.083333333336</v>
      </c>
      <c r="B14596" s="11">
        <v>260.33</v>
      </c>
      <c r="C14596" s="11">
        <v>262.7904</v>
      </c>
      <c r="D14596" s="11">
        <v>0.00936259467621341</v>
      </c>
      <c r="E14596" s="8">
        <f t="shared" si="1"/>
        <v>0.1179838014</v>
      </c>
      <c r="F14596" s="8"/>
    </row>
    <row r="14597">
      <c r="A14597" s="10">
        <v>44895.125</v>
      </c>
      <c r="B14597" s="11">
        <v>239.03</v>
      </c>
      <c r="C14597" s="11">
        <v>247.49861</v>
      </c>
      <c r="D14597" s="11">
        <v>0.0342167982276749</v>
      </c>
      <c r="E14597" s="8">
        <f t="shared" si="1"/>
        <v>0.1163080485</v>
      </c>
      <c r="F14597" s="8"/>
    </row>
    <row r="14598">
      <c r="A14598" s="10">
        <v>44895.166666666664</v>
      </c>
      <c r="B14598" s="11">
        <v>225.74</v>
      </c>
      <c r="C14598" s="11">
        <v>231.3272</v>
      </c>
      <c r="D14598" s="11">
        <v>0.0241528017457523</v>
      </c>
      <c r="E14598" s="8">
        <f t="shared" si="1"/>
        <v>0.1146187674</v>
      </c>
      <c r="F14598" s="8"/>
    </row>
    <row r="14599">
      <c r="A14599" s="10">
        <v>44895.208333333336</v>
      </c>
      <c r="B14599" s="11">
        <v>222.62</v>
      </c>
      <c r="C14599" s="11">
        <v>217.90659</v>
      </c>
      <c r="D14599" s="11">
        <v>0.0216304151242053</v>
      </c>
      <c r="E14599" s="8">
        <f t="shared" si="1"/>
        <v>0.1122469272</v>
      </c>
      <c r="F14599" s="8"/>
    </row>
    <row r="14600">
      <c r="A14600" s="10">
        <v>44895.25</v>
      </c>
      <c r="B14600" s="11">
        <v>212.78</v>
      </c>
      <c r="C14600" s="11">
        <v>209.97453</v>
      </c>
      <c r="D14600" s="11">
        <v>0.0133610014509855</v>
      </c>
      <c r="E14600" s="8">
        <f t="shared" si="1"/>
        <v>0.1083931835</v>
      </c>
      <c r="F14600" s="8"/>
    </row>
    <row r="14601">
      <c r="A14601" s="10">
        <v>44895.291666666664</v>
      </c>
      <c r="B14601" s="11">
        <v>214.52</v>
      </c>
      <c r="C14601" s="11">
        <v>207.34997</v>
      </c>
      <c r="D14601" s="11">
        <v>0.0345793635755047</v>
      </c>
      <c r="E14601" s="8">
        <f t="shared" si="1"/>
        <v>0.1045342519</v>
      </c>
      <c r="F14601" s="8"/>
    </row>
    <row r="14602">
      <c r="A14602" s="10">
        <v>44895.333333333336</v>
      </c>
      <c r="B14602" s="11">
        <v>235.09</v>
      </c>
      <c r="C14602" s="11">
        <v>208.44866</v>
      </c>
      <c r="D14602" s="11">
        <v>0.127807681757225</v>
      </c>
      <c r="E14602" s="8">
        <f t="shared" si="1"/>
        <v>0.1024435656</v>
      </c>
      <c r="F14602" s="8"/>
    </row>
    <row r="14603">
      <c r="A14603" s="10">
        <v>44895.375</v>
      </c>
      <c r="B14603" s="11">
        <v>261.2</v>
      </c>
      <c r="C14603" s="11">
        <v>211.80979</v>
      </c>
      <c r="D14603" s="11">
        <v>0.233181903442706</v>
      </c>
      <c r="E14603" s="8">
        <f t="shared" si="1"/>
        <v>0.1038033643</v>
      </c>
      <c r="F14603" s="8"/>
    </row>
    <row r="14604">
      <c r="A14604" s="10">
        <v>44895.416666666664</v>
      </c>
      <c r="B14604" s="11">
        <v>277.3</v>
      </c>
      <c r="C14604" s="11">
        <v>216.78841</v>
      </c>
      <c r="D14604" s="11">
        <v>0.279127421987181</v>
      </c>
      <c r="E14604" s="8">
        <f t="shared" si="1"/>
        <v>0.1064444531</v>
      </c>
      <c r="F14604" s="8"/>
    </row>
    <row r="14605">
      <c r="A14605" s="10">
        <v>44895.458333333336</v>
      </c>
      <c r="B14605" s="11">
        <v>282.85</v>
      </c>
      <c r="C14605" s="11">
        <v>223.07288</v>
      </c>
      <c r="D14605" s="11">
        <v>0.267971256748018</v>
      </c>
      <c r="E14605" s="8">
        <f t="shared" si="1"/>
        <v>0.1085050855</v>
      </c>
      <c r="F14605" s="8"/>
    </row>
    <row r="14606">
      <c r="A14606" s="10">
        <v>44895.5</v>
      </c>
      <c r="B14606" s="11">
        <v>283.62</v>
      </c>
      <c r="C14606" s="11">
        <v>229.14906</v>
      </c>
      <c r="D14606" s="11">
        <v>0.237709637560808</v>
      </c>
      <c r="E14606" s="8">
        <f t="shared" si="1"/>
        <v>0.1102542227</v>
      </c>
      <c r="F14606" s="8"/>
    </row>
    <row r="14607">
      <c r="A14607" s="10">
        <v>44895.541666666664</v>
      </c>
      <c r="B14607" s="11">
        <v>304.08</v>
      </c>
      <c r="C14607" s="11">
        <v>232.10415</v>
      </c>
      <c r="D14607" s="11">
        <v>0.310101521235186</v>
      </c>
      <c r="E14607" s="8">
        <f t="shared" si="1"/>
        <v>0.1167587321</v>
      </c>
      <c r="F14607" s="8"/>
    </row>
    <row r="14608">
      <c r="A14608" s="10">
        <v>44895.583333333336</v>
      </c>
      <c r="B14608" s="11">
        <v>310.46</v>
      </c>
      <c r="C14608" s="11">
        <v>230.49484</v>
      </c>
      <c r="D14608" s="11">
        <v>0.346928200214807</v>
      </c>
      <c r="E14608" s="8">
        <f t="shared" si="1"/>
        <v>0.1250577013</v>
      </c>
      <c r="F14608" s="8"/>
    </row>
    <row r="14609">
      <c r="A14609" s="10">
        <v>44895.625</v>
      </c>
      <c r="B14609" s="11">
        <v>283.85</v>
      </c>
      <c r="C14609" s="11">
        <v>228.2111</v>
      </c>
      <c r="D14609" s="11">
        <v>0.243804530103925</v>
      </c>
      <c r="E14609" s="8">
        <f t="shared" si="1"/>
        <v>0.1293682847</v>
      </c>
      <c r="F14609" s="8"/>
    </row>
    <row r="14610">
      <c r="A14610" s="10">
        <v>44895.666666666664</v>
      </c>
      <c r="B14610" s="11">
        <v>262.35</v>
      </c>
      <c r="C14610" s="11">
        <v>225.23348</v>
      </c>
      <c r="D14610" s="11">
        <v>0.164791309000775</v>
      </c>
      <c r="E14610" s="8">
        <f t="shared" si="1"/>
        <v>0.1313099677</v>
      </c>
      <c r="F14610" s="8"/>
    </row>
    <row r="14611">
      <c r="A14611" s="10">
        <v>44895.708333333336</v>
      </c>
      <c r="B14611" s="11">
        <v>264.42</v>
      </c>
      <c r="C14611" s="11">
        <v>224.05505</v>
      </c>
      <c r="D14611" s="11">
        <v>0.180156394600344</v>
      </c>
      <c r="E14611" s="8">
        <f t="shared" si="1"/>
        <v>0.1340049032</v>
      </c>
      <c r="F14611" s="8"/>
    </row>
    <row r="14612">
      <c r="A14612" s="10">
        <v>44895.75</v>
      </c>
      <c r="B14612" s="11">
        <v>269.3</v>
      </c>
      <c r="C14612" s="11">
        <v>226.0449</v>
      </c>
      <c r="D14612" s="11">
        <v>0.191356230554195</v>
      </c>
      <c r="E14612" s="8">
        <f t="shared" si="1"/>
        <v>0.1370646375</v>
      </c>
      <c r="F14612" s="8"/>
    </row>
    <row r="14613">
      <c r="A14613" s="10">
        <v>44895.791666666664</v>
      </c>
      <c r="B14613" s="11">
        <v>270.25</v>
      </c>
      <c r="C14613" s="11">
        <v>228.70985</v>
      </c>
      <c r="D14613" s="11">
        <v>0.181628163369439</v>
      </c>
      <c r="E14613" s="8">
        <f t="shared" si="1"/>
        <v>0.1398592361</v>
      </c>
      <c r="F14613" s="8"/>
    </row>
    <row r="14614">
      <c r="A14614" s="10">
        <v>44895.833333333336</v>
      </c>
      <c r="B14614" s="11">
        <v>268.31</v>
      </c>
      <c r="C14614" s="11">
        <v>230.07515</v>
      </c>
      <c r="D14614" s="11">
        <v>0.166184179386604</v>
      </c>
      <c r="E14614" s="8">
        <f t="shared" si="1"/>
        <v>0.1416488223</v>
      </c>
      <c r="F14614" s="8"/>
    </row>
    <row r="14615">
      <c r="A14615" s="10">
        <v>44895.875</v>
      </c>
      <c r="B14615" s="11">
        <v>261.1</v>
      </c>
      <c r="C14615" s="11">
        <v>230.64143</v>
      </c>
      <c r="D14615" s="11">
        <v>0.132060272085548</v>
      </c>
      <c r="E14615" s="8">
        <f t="shared" si="1"/>
        <v>0.1422911084</v>
      </c>
      <c r="F14615" s="8"/>
    </row>
    <row r="14616">
      <c r="A14616" s="10">
        <v>44895.916666666664</v>
      </c>
      <c r="B14616" s="11">
        <v>261.18</v>
      </c>
      <c r="C14616" s="11">
        <v>231.04021</v>
      </c>
      <c r="D14616" s="11">
        <v>0.130452573601798</v>
      </c>
      <c r="E14616" s="8">
        <f t="shared" si="1"/>
        <v>0.1428492899</v>
      </c>
      <c r="F14616" s="8"/>
    </row>
    <row r="14617">
      <c r="A14617" s="10">
        <v>44895.958333333336</v>
      </c>
      <c r="B14617" s="11">
        <v>291.09</v>
      </c>
      <c r="C14617" s="11">
        <v>232.59655</v>
      </c>
      <c r="D14617" s="11">
        <v>0.251480299256373</v>
      </c>
      <c r="E14617" s="8">
        <f t="shared" si="1"/>
        <v>0.1509477808</v>
      </c>
      <c r="F14617" s="8"/>
    </row>
    <row r="14618">
      <c r="A14618" s="10">
        <v>44896.0</v>
      </c>
      <c r="B14618" s="11">
        <v>327.4</v>
      </c>
      <c r="C14618" s="11">
        <v>249.67305</v>
      </c>
      <c r="D14618" s="11">
        <v>0.311314937675491</v>
      </c>
      <c r="E14618" s="8">
        <f t="shared" si="1"/>
        <v>0.1636551389</v>
      </c>
      <c r="F14618" s="8"/>
    </row>
    <row r="14619">
      <c r="A14619" s="10">
        <v>44896.041666666664</v>
      </c>
      <c r="B14619" s="11">
        <v>324.28</v>
      </c>
      <c r="C14619" s="11">
        <v>246.63406</v>
      </c>
      <c r="D14619" s="11">
        <v>0.314822453962765</v>
      </c>
      <c r="E14619" s="8">
        <f t="shared" si="1"/>
        <v>0.1753409142</v>
      </c>
      <c r="F14619" s="8"/>
    </row>
    <row r="14620">
      <c r="A14620" s="10">
        <v>44896.083333333336</v>
      </c>
      <c r="B14620" s="11">
        <v>313.18</v>
      </c>
      <c r="C14620" s="11">
        <v>240.20102</v>
      </c>
      <c r="D14620" s="11">
        <v>0.303824604908005</v>
      </c>
      <c r="E14620" s="8">
        <f t="shared" si="1"/>
        <v>0.1876101646</v>
      </c>
      <c r="F14620" s="8"/>
    </row>
    <row r="14621">
      <c r="A14621" s="10">
        <v>44896.125</v>
      </c>
      <c r="B14621" s="11">
        <v>301.37</v>
      </c>
      <c r="C14621" s="11">
        <v>231.11362</v>
      </c>
      <c r="D14621" s="11">
        <v>0.303990651870711</v>
      </c>
      <c r="E14621" s="8">
        <f t="shared" si="1"/>
        <v>0.1988507419</v>
      </c>
      <c r="F14621" s="8"/>
    </row>
    <row r="14622">
      <c r="A14622" s="10">
        <v>44896.166666666664</v>
      </c>
      <c r="B14622" s="11">
        <v>291.96</v>
      </c>
      <c r="C14622" s="11">
        <v>221.0078</v>
      </c>
      <c r="D14622" s="11">
        <v>0.321039347932516</v>
      </c>
      <c r="E14622" s="8">
        <f t="shared" si="1"/>
        <v>0.2112210146</v>
      </c>
      <c r="F14622" s="8"/>
    </row>
    <row r="14623">
      <c r="A14623" s="10">
        <v>44896.208333333336</v>
      </c>
      <c r="B14623" s="11">
        <v>283.61</v>
      </c>
      <c r="C14623" s="11">
        <v>211.64193</v>
      </c>
      <c r="D14623" s="11">
        <v>0.340046369828511</v>
      </c>
      <c r="E14623" s="8">
        <f t="shared" si="1"/>
        <v>0.2244883461</v>
      </c>
      <c r="F14623" s="8"/>
    </row>
    <row r="14624">
      <c r="A14624" s="10">
        <v>44896.25</v>
      </c>
      <c r="B14624" s="11">
        <v>281.08</v>
      </c>
      <c r="C14624" s="11">
        <v>204.91161</v>
      </c>
      <c r="D14624" s="11">
        <v>0.371713393887247</v>
      </c>
      <c r="E14624" s="8">
        <f t="shared" si="1"/>
        <v>0.2394196958</v>
      </c>
      <c r="F14624" s="8"/>
    </row>
    <row r="14625">
      <c r="A14625" s="10">
        <v>44896.291666666664</v>
      </c>
      <c r="B14625" s="11">
        <v>285.88</v>
      </c>
      <c r="C14625" s="11">
        <v>200.92099</v>
      </c>
      <c r="D14625" s="11">
        <v>0.422847856762003</v>
      </c>
      <c r="E14625" s="8">
        <f t="shared" si="1"/>
        <v>0.2555975497</v>
      </c>
      <c r="F14625" s="8"/>
    </row>
    <row r="14626">
      <c r="A14626" s="10">
        <v>44896.333333333336</v>
      </c>
      <c r="B14626" s="11">
        <v>287.62</v>
      </c>
      <c r="C14626" s="11">
        <v>199.71673</v>
      </c>
      <c r="D14626" s="11">
        <v>0.440139741923473</v>
      </c>
      <c r="E14626" s="8">
        <f t="shared" si="1"/>
        <v>0.2686113855</v>
      </c>
      <c r="F14626" s="8"/>
    </row>
    <row r="14627">
      <c r="A14627" s="10">
        <v>44896.375</v>
      </c>
      <c r="B14627" s="11">
        <v>284.53</v>
      </c>
      <c r="C14627" s="11">
        <v>200.94858</v>
      </c>
      <c r="D14627" s="11">
        <v>0.415934364900712</v>
      </c>
      <c r="E14627" s="8">
        <f t="shared" si="1"/>
        <v>0.2762260714</v>
      </c>
      <c r="F14627" s="8"/>
    </row>
    <row r="14628">
      <c r="A14628" s="10">
        <v>44896.416666666664</v>
      </c>
      <c r="B14628" s="11">
        <v>285.63</v>
      </c>
      <c r="C14628" s="11">
        <v>204.06342</v>
      </c>
      <c r="D14628" s="11">
        <v>0.399711913090547</v>
      </c>
      <c r="E14628" s="8">
        <f t="shared" si="1"/>
        <v>0.2812504252</v>
      </c>
      <c r="F14628" s="8"/>
    </row>
    <row r="14629">
      <c r="A14629" s="10">
        <v>44896.458333333336</v>
      </c>
      <c r="B14629" s="11">
        <v>295.2</v>
      </c>
      <c r="C14629" s="11">
        <v>209.724</v>
      </c>
      <c r="D14629" s="11">
        <v>0.407564227270126</v>
      </c>
      <c r="E14629" s="8">
        <f t="shared" si="1"/>
        <v>0.287066799</v>
      </c>
      <c r="F14629" s="8"/>
    </row>
    <row r="14630">
      <c r="A14630" s="10">
        <v>44896.5</v>
      </c>
      <c r="B14630" s="11">
        <v>305.95</v>
      </c>
      <c r="C14630" s="11">
        <v>216.65279</v>
      </c>
      <c r="D14630" s="11">
        <v>0.412167366965364</v>
      </c>
      <c r="E14630" s="8">
        <f t="shared" si="1"/>
        <v>0.294335871</v>
      </c>
      <c r="F14630" s="8"/>
    </row>
    <row r="14631">
      <c r="A14631" s="10">
        <v>44896.541666666664</v>
      </c>
      <c r="B14631" s="11">
        <v>310.54</v>
      </c>
      <c r="C14631" s="11">
        <v>223.31616</v>
      </c>
      <c r="D14631" s="11">
        <v>0.390584541665054</v>
      </c>
      <c r="E14631" s="8">
        <f t="shared" si="1"/>
        <v>0.2976893302</v>
      </c>
      <c r="F14631" s="8"/>
    </row>
    <row r="14632">
      <c r="A14632" s="10">
        <v>44896.583333333336</v>
      </c>
      <c r="B14632" s="11">
        <v>300.36</v>
      </c>
      <c r="C14632" s="11">
        <v>228.72771</v>
      </c>
      <c r="D14632" s="11">
        <v>0.313177139752765</v>
      </c>
      <c r="E14632" s="8">
        <f t="shared" si="1"/>
        <v>0.296283036</v>
      </c>
      <c r="F14632" s="8"/>
    </row>
    <row r="14633">
      <c r="A14633" s="10">
        <v>44896.625</v>
      </c>
      <c r="B14633" s="11">
        <v>283.31</v>
      </c>
      <c r="C14633" s="11">
        <v>234.28035</v>
      </c>
      <c r="D14633" s="11">
        <v>0.209277688034869</v>
      </c>
      <c r="E14633" s="8">
        <f t="shared" si="1"/>
        <v>0.2948444176</v>
      </c>
      <c r="F14633" s="8"/>
    </row>
    <row r="14634">
      <c r="A14634" s="10">
        <v>44896.666666666664</v>
      </c>
      <c r="B14634" s="11">
        <v>261.82</v>
      </c>
      <c r="C14634" s="11">
        <v>237.97956</v>
      </c>
      <c r="D14634" s="11">
        <v>0.100178519533358</v>
      </c>
      <c r="E14634" s="8">
        <f t="shared" si="1"/>
        <v>0.292152218</v>
      </c>
      <c r="F14634" s="8"/>
    </row>
    <row r="14635">
      <c r="A14635" s="10">
        <v>44896.708333333336</v>
      </c>
      <c r="B14635" s="11">
        <v>259.49</v>
      </c>
      <c r="C14635" s="11">
        <v>241.13047</v>
      </c>
      <c r="D14635" s="11">
        <v>0.0761394028718146</v>
      </c>
      <c r="E14635" s="8">
        <f t="shared" si="1"/>
        <v>0.2878181767</v>
      </c>
      <c r="F14635" s="8"/>
    </row>
    <row r="14636">
      <c r="A14636" s="10">
        <v>44896.75</v>
      </c>
      <c r="B14636" s="11">
        <v>256.82</v>
      </c>
      <c r="C14636" s="11">
        <v>244.62677</v>
      </c>
      <c r="D14636" s="11">
        <v>0.0498442177853225</v>
      </c>
      <c r="E14636" s="8">
        <f t="shared" si="1"/>
        <v>0.2819218428</v>
      </c>
      <c r="F14636" s="8"/>
    </row>
    <row r="14637">
      <c r="A14637" s="10">
        <v>44896.791666666664</v>
      </c>
      <c r="B14637" s="11">
        <v>265.27</v>
      </c>
      <c r="C14637" s="11">
        <v>248.78777</v>
      </c>
      <c r="D14637" s="11">
        <v>0.0662501617342363</v>
      </c>
      <c r="E14637" s="8">
        <f t="shared" si="1"/>
        <v>0.2771144261</v>
      </c>
      <c r="F14637" s="8"/>
    </row>
    <row r="14638">
      <c r="A14638" s="10">
        <v>44896.833333333336</v>
      </c>
      <c r="B14638" s="11">
        <v>267.94</v>
      </c>
      <c r="C14638" s="11">
        <v>253.44329</v>
      </c>
      <c r="D14638" s="11">
        <v>0.0571990286268774</v>
      </c>
      <c r="E14638" s="8">
        <f t="shared" si="1"/>
        <v>0.2725733782</v>
      </c>
      <c r="F14638" s="8"/>
    </row>
    <row r="14639">
      <c r="A14639" s="10">
        <v>44896.875</v>
      </c>
      <c r="B14639" s="11">
        <v>256.24</v>
      </c>
      <c r="C14639" s="11">
        <v>258.16298</v>
      </c>
      <c r="D14639" s="11">
        <v>0.00744870546505155</v>
      </c>
      <c r="E14639" s="8">
        <f t="shared" si="1"/>
        <v>0.2673812296</v>
      </c>
      <c r="F14639" s="8"/>
    </row>
    <row r="14640">
      <c r="A14640" s="10">
        <v>44896.916666666664</v>
      </c>
      <c r="B14640" s="11">
        <v>252.28</v>
      </c>
      <c r="C14640" s="11">
        <v>261.40652</v>
      </c>
      <c r="D14640" s="11">
        <v>0.0349131307053856</v>
      </c>
      <c r="E14640" s="8">
        <f t="shared" si="1"/>
        <v>0.2634004194</v>
      </c>
      <c r="F14640" s="8"/>
    </row>
    <row r="14641">
      <c r="A14641" s="10">
        <v>44896.958333333336</v>
      </c>
      <c r="B14641" s="11">
        <v>266.53</v>
      </c>
      <c r="C14641" s="11">
        <v>263.45511</v>
      </c>
      <c r="D14641" s="11">
        <v>0.0116714001106297</v>
      </c>
      <c r="E14641" s="8">
        <f t="shared" si="1"/>
        <v>0.253408382</v>
      </c>
      <c r="F14641" s="8"/>
    </row>
    <row r="14642">
      <c r="A14642" s="10">
        <v>44897.0</v>
      </c>
      <c r="B14642" s="11">
        <v>292.26</v>
      </c>
      <c r="C14642" s="11">
        <v>262.79027</v>
      </c>
      <c r="D14642" s="11">
        <v>0.112141632945542</v>
      </c>
      <c r="E14642" s="8">
        <f t="shared" si="1"/>
        <v>0.2451094943</v>
      </c>
      <c r="F14642" s="8"/>
    </row>
    <row r="14643">
      <c r="A14643" s="10">
        <v>44897.041666666664</v>
      </c>
      <c r="B14643" s="11">
        <v>273.67</v>
      </c>
      <c r="C14643" s="11">
        <v>259.87738</v>
      </c>
      <c r="D14643" s="11">
        <v>0.0530735687730882</v>
      </c>
      <c r="E14643" s="8">
        <f t="shared" si="1"/>
        <v>0.2342032907</v>
      </c>
      <c r="F14643" s="8"/>
    </row>
    <row r="14644">
      <c r="A14644" s="10">
        <v>44897.083333333336</v>
      </c>
      <c r="B14644" s="11">
        <v>256.41</v>
      </c>
      <c r="C14644" s="11">
        <v>252.3605</v>
      </c>
      <c r="D14644" s="11">
        <v>0.0160464890503863</v>
      </c>
      <c r="E14644" s="8">
        <f t="shared" si="1"/>
        <v>0.2222125359</v>
      </c>
      <c r="F14644" s="8"/>
    </row>
    <row r="14645">
      <c r="A14645" s="10">
        <v>44897.125</v>
      </c>
      <c r="B14645" s="11">
        <v>252.19</v>
      </c>
      <c r="C14645" s="11">
        <v>243.09288</v>
      </c>
      <c r="D14645" s="11">
        <v>0.037422404144457</v>
      </c>
      <c r="E14645" s="8">
        <f t="shared" si="1"/>
        <v>0.2111055256</v>
      </c>
      <c r="F14645" s="8"/>
    </row>
    <row r="14646">
      <c r="A14646" s="10">
        <v>44897.166666666664</v>
      </c>
      <c r="B14646" s="11">
        <v>245.52</v>
      </c>
      <c r="C14646" s="11">
        <v>233.44362</v>
      </c>
      <c r="D14646" s="11">
        <v>0.0517314630401978</v>
      </c>
      <c r="E14646" s="8">
        <f t="shared" si="1"/>
        <v>0.1998843637</v>
      </c>
      <c r="F14646" s="8"/>
    </row>
    <row r="14647">
      <c r="A14647" s="10">
        <v>44897.208333333336</v>
      </c>
      <c r="B14647" s="11">
        <v>234.18</v>
      </c>
      <c r="C14647" s="11">
        <v>225.44941</v>
      </c>
      <c r="D14647" s="11">
        <v>0.0387252732220501</v>
      </c>
      <c r="E14647" s="8">
        <f t="shared" si="1"/>
        <v>0.187329318</v>
      </c>
      <c r="F14647" s="8"/>
    </row>
    <row r="14648">
      <c r="A14648" s="10">
        <v>44897.25</v>
      </c>
      <c r="B14648" s="11">
        <v>223.32</v>
      </c>
      <c r="C14648" s="11">
        <v>221.02799</v>
      </c>
      <c r="D14648" s="11">
        <v>0.010369772624725</v>
      </c>
      <c r="E14648" s="8">
        <f t="shared" si="1"/>
        <v>0.1722733338</v>
      </c>
      <c r="F14648" s="8"/>
    </row>
    <row r="14649">
      <c r="A14649" s="10">
        <v>44897.291666666664</v>
      </c>
      <c r="B14649" s="11">
        <v>217.06</v>
      </c>
      <c r="C14649" s="11">
        <v>220.31507</v>
      </c>
      <c r="D14649" s="11">
        <v>0.0147746134660692</v>
      </c>
      <c r="E14649" s="8">
        <f t="shared" si="1"/>
        <v>0.155270282</v>
      </c>
      <c r="F14649" s="8"/>
    </row>
    <row r="14650">
      <c r="A14650" s="10">
        <v>44897.333333333336</v>
      </c>
      <c r="B14650" s="11">
        <v>205.5</v>
      </c>
      <c r="C14650" s="11">
        <v>223.3601</v>
      </c>
      <c r="D14650" s="11">
        <v>0.0799610136277696</v>
      </c>
      <c r="E14650" s="8">
        <f t="shared" si="1"/>
        <v>0.140262835</v>
      </c>
      <c r="F14650" s="8"/>
    </row>
    <row r="14651">
      <c r="A14651" s="10">
        <v>44897.375</v>
      </c>
      <c r="B14651" s="11">
        <v>202.77</v>
      </c>
      <c r="C14651" s="11">
        <v>230.60942</v>
      </c>
      <c r="D14651" s="11">
        <v>0.120721087629464</v>
      </c>
      <c r="E14651" s="8">
        <f t="shared" si="1"/>
        <v>0.1279622818</v>
      </c>
      <c r="F14651" s="8"/>
    </row>
    <row r="14652">
      <c r="A14652" s="10">
        <v>44897.416666666664</v>
      </c>
      <c r="B14652" s="11">
        <v>203.49</v>
      </c>
      <c r="C14652" s="11">
        <v>241.39948</v>
      </c>
      <c r="D14652" s="11">
        <v>0.157040437701025</v>
      </c>
      <c r="E14652" s="8">
        <f t="shared" si="1"/>
        <v>0.1178509703</v>
      </c>
      <c r="F14652" s="8"/>
    </row>
    <row r="14653">
      <c r="A14653" s="10">
        <v>44897.458333333336</v>
      </c>
      <c r="B14653" s="11">
        <v>209.61</v>
      </c>
      <c r="C14653" s="11">
        <v>254.85817</v>
      </c>
      <c r="D14653" s="11">
        <v>0.177542552392964</v>
      </c>
      <c r="E14653" s="8">
        <f t="shared" si="1"/>
        <v>0.1082667338</v>
      </c>
      <c r="F14653" s="8"/>
    </row>
    <row r="14654">
      <c r="A14654" s="10">
        <v>44897.5</v>
      </c>
      <c r="B14654" s="11">
        <v>223.33</v>
      </c>
      <c r="C14654" s="11">
        <v>267.19227</v>
      </c>
      <c r="D14654" s="11">
        <v>0.164159951184216</v>
      </c>
      <c r="E14654" s="8">
        <f t="shared" si="1"/>
        <v>0.0979330915</v>
      </c>
      <c r="F14654" s="8"/>
    </row>
    <row r="14655">
      <c r="A14655" s="10">
        <v>44897.541666666664</v>
      </c>
      <c r="B14655" s="11">
        <v>240.63</v>
      </c>
      <c r="C14655" s="11">
        <v>275.11537</v>
      </c>
      <c r="D14655" s="11">
        <v>0.125348758231864</v>
      </c>
      <c r="E14655" s="8">
        <f t="shared" si="1"/>
        <v>0.08688160053</v>
      </c>
      <c r="F14655" s="8"/>
    </row>
    <row r="14656">
      <c r="A14656" s="10">
        <v>44897.583333333336</v>
      </c>
      <c r="B14656" s="11">
        <v>244.04</v>
      </c>
      <c r="C14656" s="11">
        <v>277.79303</v>
      </c>
      <c r="D14656" s="11">
        <v>0.121504236445385</v>
      </c>
      <c r="E14656" s="8">
        <f t="shared" si="1"/>
        <v>0.07889522956</v>
      </c>
      <c r="F14656" s="8"/>
    </row>
    <row r="14657">
      <c r="A14657" s="10">
        <v>44897.625</v>
      </c>
      <c r="B14657" s="11">
        <v>245.36</v>
      </c>
      <c r="C14657" s="11">
        <v>278.38181</v>
      </c>
      <c r="D14657" s="11">
        <v>0.118620573664636</v>
      </c>
      <c r="E14657" s="8">
        <f t="shared" si="1"/>
        <v>0.07511784979</v>
      </c>
      <c r="F14657" s="8"/>
    </row>
    <row r="14658">
      <c r="A14658" s="10">
        <v>44897.666666666664</v>
      </c>
      <c r="B14658" s="11">
        <v>248.14</v>
      </c>
      <c r="C14658" s="11">
        <v>276.3216</v>
      </c>
      <c r="D14658" s="11">
        <v>0.101988407710435</v>
      </c>
      <c r="E14658" s="8">
        <f t="shared" si="1"/>
        <v>0.0751932618</v>
      </c>
      <c r="F14658" s="8"/>
    </row>
    <row r="14659">
      <c r="A14659" s="10">
        <v>44897.708333333336</v>
      </c>
      <c r="B14659" s="11">
        <v>244.29</v>
      </c>
      <c r="C14659" s="11">
        <v>273.08136</v>
      </c>
      <c r="D14659" s="11">
        <v>0.105431436257678</v>
      </c>
      <c r="E14659" s="8">
        <f t="shared" si="1"/>
        <v>0.07641376319</v>
      </c>
      <c r="F14659" s="8"/>
    </row>
    <row r="14660">
      <c r="A14660" s="10">
        <v>44897.75</v>
      </c>
      <c r="B14660" s="11">
        <v>239.23</v>
      </c>
      <c r="C14660" s="11">
        <v>270.1475</v>
      </c>
      <c r="D14660" s="11">
        <v>0.114446737430477</v>
      </c>
      <c r="E14660" s="8">
        <f t="shared" si="1"/>
        <v>0.07910553484</v>
      </c>
      <c r="F14660" s="8"/>
    </row>
    <row r="14661">
      <c r="A14661" s="10">
        <v>44897.791666666664</v>
      </c>
      <c r="B14661" s="11">
        <v>236.16</v>
      </c>
      <c r="C14661" s="11">
        <v>268.40363</v>
      </c>
      <c r="D14661" s="11">
        <v>0.120131124903191</v>
      </c>
      <c r="E14661" s="8">
        <f t="shared" si="1"/>
        <v>0.08135057497</v>
      </c>
      <c r="F14661" s="8"/>
    </row>
    <row r="14662">
      <c r="A14662" s="10">
        <v>44897.833333333336</v>
      </c>
      <c r="B14662" s="11">
        <v>230.84</v>
      </c>
      <c r="C14662" s="11">
        <v>268.57915</v>
      </c>
      <c r="D14662" s="11">
        <v>0.140514071922559</v>
      </c>
      <c r="E14662" s="8">
        <f t="shared" si="1"/>
        <v>0.08482203511</v>
      </c>
      <c r="F14662" s="8"/>
    </row>
    <row r="14663">
      <c r="A14663" s="10">
        <v>44897.875</v>
      </c>
      <c r="B14663" s="11">
        <v>231.62</v>
      </c>
      <c r="C14663" s="11">
        <v>271.7408</v>
      </c>
      <c r="D14663" s="11">
        <v>0.147643636877494</v>
      </c>
      <c r="E14663" s="8">
        <f t="shared" si="1"/>
        <v>0.09066349059</v>
      </c>
      <c r="F14663" s="8"/>
    </row>
    <row r="14664">
      <c r="A14664" s="10">
        <v>44897.916666666664</v>
      </c>
      <c r="B14664" s="11">
        <v>233.19</v>
      </c>
      <c r="C14664" s="11">
        <v>276.78976</v>
      </c>
      <c r="D14664" s="11">
        <v>0.157519411122723</v>
      </c>
      <c r="E14664" s="8">
        <f t="shared" si="1"/>
        <v>0.0957720856</v>
      </c>
      <c r="F14664" s="8"/>
    </row>
    <row r="14665">
      <c r="A14665" s="10">
        <v>44897.958333333336</v>
      </c>
      <c r="B14665" s="11">
        <v>253.89</v>
      </c>
      <c r="C14665" s="11">
        <v>282.72162</v>
      </c>
      <c r="D14665" s="11">
        <v>0.10197882991757</v>
      </c>
      <c r="E14665" s="8">
        <f t="shared" si="1"/>
        <v>0.09953489518</v>
      </c>
      <c r="F14665" s="8"/>
    </row>
    <row r="14666">
      <c r="A14666" s="10">
        <v>44898.0</v>
      </c>
      <c r="B14666" s="11">
        <v>290.83</v>
      </c>
      <c r="C14666" s="11">
        <v>300.33339</v>
      </c>
      <c r="D14666" s="11">
        <v>0.031642802020781</v>
      </c>
      <c r="E14666" s="8">
        <f t="shared" si="1"/>
        <v>0.09618077722</v>
      </c>
      <c r="F14666" s="8"/>
    </row>
    <row r="14667">
      <c r="A14667" s="10">
        <v>44898.041666666664</v>
      </c>
      <c r="B14667" s="11">
        <v>295.16</v>
      </c>
      <c r="C14667" s="11">
        <v>301.13107</v>
      </c>
      <c r="D14667" s="11">
        <v>0.0198288074359115</v>
      </c>
      <c r="E14667" s="8">
        <f t="shared" si="1"/>
        <v>0.09479557883</v>
      </c>
      <c r="F14667" s="8"/>
    </row>
    <row r="14668">
      <c r="A14668" s="10">
        <v>44898.083333333336</v>
      </c>
      <c r="B14668" s="11">
        <v>289.2</v>
      </c>
      <c r="C14668" s="11">
        <v>297.11799</v>
      </c>
      <c r="D14668" s="11">
        <v>0.0266493119450627</v>
      </c>
      <c r="E14668" s="8">
        <f t="shared" si="1"/>
        <v>0.09523736312</v>
      </c>
      <c r="F14668" s="8"/>
    </row>
    <row r="14669">
      <c r="A14669" s="10">
        <v>44898.125</v>
      </c>
      <c r="B14669" s="11">
        <v>296.36</v>
      </c>
      <c r="C14669" s="11">
        <v>288.9541</v>
      </c>
      <c r="D14669" s="11">
        <v>0.0256300222076794</v>
      </c>
      <c r="E14669" s="8">
        <f t="shared" si="1"/>
        <v>0.09474601387</v>
      </c>
      <c r="F14669" s="8"/>
    </row>
    <row r="14670">
      <c r="A14670" s="10">
        <v>44898.166666666664</v>
      </c>
      <c r="B14670" s="11">
        <v>305.22</v>
      </c>
      <c r="C14670" s="11">
        <v>280.27139</v>
      </c>
      <c r="D14670" s="11">
        <v>0.0890158999104404</v>
      </c>
      <c r="E14670" s="8">
        <f t="shared" si="1"/>
        <v>0.09629953208</v>
      </c>
      <c r="F14670" s="8"/>
    </row>
    <row r="14671">
      <c r="A14671" s="10">
        <v>44898.208333333336</v>
      </c>
      <c r="B14671" s="11">
        <v>310.59</v>
      </c>
      <c r="C14671" s="11">
        <v>274.13519</v>
      </c>
      <c r="D14671" s="11">
        <v>0.132981139707018</v>
      </c>
      <c r="E14671" s="8">
        <f t="shared" si="1"/>
        <v>0.1002268598</v>
      </c>
      <c r="F14671" s="8"/>
    </row>
    <row r="14672">
      <c r="A14672" s="10">
        <v>44898.25</v>
      </c>
      <c r="B14672" s="11">
        <v>316.08</v>
      </c>
      <c r="C14672" s="11">
        <v>271.02656</v>
      </c>
      <c r="D14672" s="11">
        <v>0.166232564070473</v>
      </c>
      <c r="E14672" s="8">
        <f t="shared" si="1"/>
        <v>0.1067211428</v>
      </c>
      <c r="F14672" s="8"/>
    </row>
    <row r="14673">
      <c r="A14673" s="10">
        <v>44898.291666666664</v>
      </c>
      <c r="B14673" s="11">
        <v>310.8</v>
      </c>
      <c r="C14673" s="11">
        <v>269.58766</v>
      </c>
      <c r="D14673" s="11">
        <v>0.15287175978307</v>
      </c>
      <c r="E14673" s="8">
        <f t="shared" si="1"/>
        <v>0.1124751906</v>
      </c>
      <c r="F14673" s="8"/>
    </row>
    <row r="14674">
      <c r="A14674" s="10">
        <v>44898.333333333336</v>
      </c>
      <c r="B14674" s="11">
        <v>278.16</v>
      </c>
      <c r="C14674" s="11">
        <v>270.13959</v>
      </c>
      <c r="D14674" s="11">
        <v>0.0296898725581097</v>
      </c>
      <c r="E14674" s="8">
        <f t="shared" si="1"/>
        <v>0.1103805597</v>
      </c>
      <c r="F14674" s="8"/>
    </row>
    <row r="14675">
      <c r="A14675" s="10">
        <v>44898.375</v>
      </c>
      <c r="B14675" s="11">
        <v>245.13</v>
      </c>
      <c r="C14675" s="11">
        <v>273.5454</v>
      </c>
      <c r="D14675" s="11">
        <v>0.103878186216986</v>
      </c>
      <c r="E14675" s="8">
        <f t="shared" si="1"/>
        <v>0.1096787722</v>
      </c>
      <c r="F14675" s="8"/>
    </row>
    <row r="14676">
      <c r="A14676" s="10">
        <v>44898.416666666664</v>
      </c>
      <c r="B14676" s="11">
        <v>218.36</v>
      </c>
      <c r="C14676" s="11">
        <v>278.87823</v>
      </c>
      <c r="D14676" s="11">
        <v>0.217005931226686</v>
      </c>
      <c r="E14676" s="8">
        <f t="shared" si="1"/>
        <v>0.1121773344</v>
      </c>
      <c r="F14676" s="8"/>
    </row>
    <row r="14677">
      <c r="A14677" s="10">
        <v>44898.458333333336</v>
      </c>
      <c r="B14677" s="11">
        <v>212.3</v>
      </c>
      <c r="C14677" s="11">
        <v>285.75913</v>
      </c>
      <c r="D14677" s="11">
        <v>0.25706660711068</v>
      </c>
      <c r="E14677" s="8">
        <f t="shared" si="1"/>
        <v>0.1154908367</v>
      </c>
      <c r="F14677" s="8"/>
    </row>
    <row r="14678">
      <c r="A14678" s="10">
        <v>44898.5</v>
      </c>
      <c r="B14678" s="11">
        <v>210.23</v>
      </c>
      <c r="C14678" s="11">
        <v>291.98171</v>
      </c>
      <c r="D14678" s="11">
        <v>0.279989147265422</v>
      </c>
      <c r="E14678" s="8">
        <f t="shared" si="1"/>
        <v>0.1203170532</v>
      </c>
      <c r="F14678" s="8"/>
    </row>
    <row r="14679">
      <c r="A14679" s="10">
        <v>44898.541666666664</v>
      </c>
      <c r="B14679" s="11">
        <v>229.68</v>
      </c>
      <c r="C14679" s="11">
        <v>295.80595</v>
      </c>
      <c r="D14679" s="11">
        <v>0.223545030111801</v>
      </c>
      <c r="E14679" s="8">
        <f t="shared" si="1"/>
        <v>0.1244085645</v>
      </c>
      <c r="F14679" s="8"/>
    </row>
    <row r="14680">
      <c r="A14680" s="10">
        <v>44898.583333333336</v>
      </c>
      <c r="B14680" s="11">
        <v>248.66</v>
      </c>
      <c r="C14680" s="11">
        <v>296.26481</v>
      </c>
      <c r="D14680" s="11">
        <v>0.160683308962681</v>
      </c>
      <c r="E14680" s="8">
        <f t="shared" si="1"/>
        <v>0.1260410258</v>
      </c>
      <c r="F14680" s="8"/>
    </row>
    <row r="14681">
      <c r="A14681" s="10">
        <v>44898.625</v>
      </c>
      <c r="B14681" s="11">
        <v>246.33</v>
      </c>
      <c r="C14681" s="11">
        <v>296.14572</v>
      </c>
      <c r="D14681" s="11">
        <v>0.168213540280102</v>
      </c>
      <c r="E14681" s="8">
        <f t="shared" si="1"/>
        <v>0.1281073995</v>
      </c>
      <c r="F14681" s="8"/>
    </row>
    <row r="14682">
      <c r="A14682" s="10">
        <v>44898.666666666664</v>
      </c>
      <c r="B14682" s="11">
        <v>238.35</v>
      </c>
      <c r="C14682" s="11">
        <v>296.12206</v>
      </c>
      <c r="D14682" s="11">
        <v>0.195095427878625</v>
      </c>
      <c r="E14682" s="8">
        <f t="shared" si="1"/>
        <v>0.1319868586</v>
      </c>
      <c r="F14682" s="8"/>
    </row>
    <row r="14683">
      <c r="A14683" s="10">
        <v>44898.708333333336</v>
      </c>
      <c r="B14683" s="11">
        <v>243.66</v>
      </c>
      <c r="C14683" s="11">
        <v>297.35248</v>
      </c>
      <c r="D14683" s="11">
        <v>0.180568462048811</v>
      </c>
      <c r="E14683" s="8">
        <f t="shared" si="1"/>
        <v>0.135117568</v>
      </c>
      <c r="F14683" s="8"/>
    </row>
    <row r="14684">
      <c r="A14684" s="10">
        <v>44898.75</v>
      </c>
      <c r="B14684" s="11">
        <v>268.77</v>
      </c>
      <c r="C14684" s="11">
        <v>299.20403</v>
      </c>
      <c r="D14684" s="11">
        <v>0.10171664465883</v>
      </c>
      <c r="E14684" s="8">
        <f t="shared" si="1"/>
        <v>0.1345871475</v>
      </c>
      <c r="F14684" s="8"/>
    </row>
    <row r="14685">
      <c r="A14685" s="10">
        <v>44898.791666666664</v>
      </c>
      <c r="B14685" s="11">
        <v>292.22</v>
      </c>
      <c r="C14685" s="11">
        <v>301.17319</v>
      </c>
      <c r="D14685" s="11">
        <v>0.0297277124833055</v>
      </c>
      <c r="E14685" s="8">
        <f t="shared" si="1"/>
        <v>0.1308203387</v>
      </c>
      <c r="F14685" s="8"/>
    </row>
    <row r="14686">
      <c r="A14686" s="10">
        <v>44898.833333333336</v>
      </c>
      <c r="B14686" s="11">
        <v>300.15</v>
      </c>
      <c r="C14686" s="11">
        <v>303.16523</v>
      </c>
      <c r="D14686" s="11">
        <v>0.00994583052944439</v>
      </c>
      <c r="E14686" s="8">
        <f t="shared" si="1"/>
        <v>0.1253799953</v>
      </c>
      <c r="F14686" s="8"/>
    </row>
    <row r="14687">
      <c r="A14687" s="10">
        <v>44898.875</v>
      </c>
      <c r="B14687" s="11">
        <v>300.52</v>
      </c>
      <c r="C14687" s="11">
        <v>306.39448</v>
      </c>
      <c r="D14687" s="11">
        <v>0.0191729302695009</v>
      </c>
      <c r="E14687" s="8">
        <f t="shared" si="1"/>
        <v>0.1200270492</v>
      </c>
      <c r="F14687" s="8"/>
    </row>
    <row r="14688">
      <c r="A14688" s="10">
        <v>44898.916666666664</v>
      </c>
      <c r="B14688" s="11">
        <v>306.02</v>
      </c>
      <c r="C14688" s="11">
        <v>310.38129</v>
      </c>
      <c r="D14688" s="11">
        <v>0.0140513946571972</v>
      </c>
      <c r="E14688" s="8">
        <f t="shared" si="1"/>
        <v>0.1140492151</v>
      </c>
      <c r="F14688" s="8"/>
    </row>
    <row r="14689">
      <c r="A14689" s="10">
        <v>44898.958333333336</v>
      </c>
      <c r="B14689" s="11">
        <v>333.15</v>
      </c>
      <c r="C14689" s="11">
        <v>314.33473</v>
      </c>
      <c r="D14689" s="11">
        <v>0.0598574328710034</v>
      </c>
      <c r="E14689" s="8">
        <f t="shared" si="1"/>
        <v>0.1122941569</v>
      </c>
      <c r="F14689" s="8"/>
    </row>
    <row r="14690">
      <c r="A14690" s="10">
        <v>44896.0</v>
      </c>
      <c r="B14690" s="11">
        <v>327.4</v>
      </c>
      <c r="C14690" s="11">
        <v>310.5442</v>
      </c>
      <c r="D14690" s="11">
        <v>0.0542782637705034</v>
      </c>
      <c r="E14690" s="8">
        <f t="shared" si="1"/>
        <v>0.1132373012</v>
      </c>
      <c r="F14690" s="8"/>
    </row>
    <row r="14691">
      <c r="A14691" s="10">
        <v>44896.041666666664</v>
      </c>
      <c r="B14691" s="11">
        <v>324.28</v>
      </c>
      <c r="C14691" s="11">
        <v>309.2884</v>
      </c>
      <c r="D14691" s="11">
        <v>0.0484712650070288</v>
      </c>
      <c r="E14691" s="8">
        <f t="shared" si="1"/>
        <v>0.1144307369</v>
      </c>
      <c r="F14691" s="8"/>
    </row>
    <row r="14692">
      <c r="A14692" s="10">
        <v>44896.083333333336</v>
      </c>
      <c r="B14692" s="11">
        <v>313.18</v>
      </c>
      <c r="C14692" s="11">
        <v>300.55362</v>
      </c>
      <c r="D14692" s="11">
        <v>0.0420104073276508</v>
      </c>
      <c r="E14692" s="8">
        <f t="shared" si="1"/>
        <v>0.1150707825</v>
      </c>
      <c r="F14692" s="8"/>
    </row>
    <row r="14693">
      <c r="A14693" s="10">
        <v>44896.125</v>
      </c>
      <c r="B14693" s="11">
        <v>301.37</v>
      </c>
      <c r="C14693" s="11">
        <v>286.72185</v>
      </c>
      <c r="D14693" s="11">
        <v>0.0510883631645093</v>
      </c>
      <c r="E14693" s="8">
        <f t="shared" si="1"/>
        <v>0.1161315467</v>
      </c>
      <c r="F14693" s="8"/>
    </row>
    <row r="14694">
      <c r="A14694" s="10">
        <v>44896.166666666664</v>
      </c>
      <c r="B14694" s="11">
        <v>291.96</v>
      </c>
      <c r="C14694" s="11">
        <v>271.15076</v>
      </c>
      <c r="D14694" s="11">
        <v>0.076744169922297</v>
      </c>
      <c r="E14694" s="8">
        <f t="shared" si="1"/>
        <v>0.1156202247</v>
      </c>
      <c r="F14694" s="8"/>
    </row>
    <row r="14695">
      <c r="A14695" s="10">
        <v>44896.208333333336</v>
      </c>
      <c r="B14695" s="11">
        <v>283.61</v>
      </c>
      <c r="C14695" s="11">
        <v>257.42367</v>
      </c>
      <c r="D14695" s="11">
        <v>0.101724639385337</v>
      </c>
      <c r="E14695" s="8">
        <f t="shared" si="1"/>
        <v>0.1143178705</v>
      </c>
      <c r="F14695" s="8"/>
    </row>
    <row r="14696">
      <c r="A14696" s="10">
        <v>44896.25</v>
      </c>
      <c r="B14696" s="11">
        <v>281.08</v>
      </c>
      <c r="C14696" s="11">
        <v>247.56339</v>
      </c>
      <c r="D14696" s="11">
        <v>0.135385971245586</v>
      </c>
      <c r="E14696" s="8">
        <f t="shared" si="1"/>
        <v>0.1130325958</v>
      </c>
      <c r="F14696" s="8"/>
    </row>
    <row r="14697">
      <c r="A14697" s="10">
        <v>44896.291666666664</v>
      </c>
      <c r="B14697" s="11">
        <v>285.88</v>
      </c>
      <c r="C14697" s="11">
        <v>241.04191</v>
      </c>
      <c r="D14697" s="11">
        <v>0.186017817399472</v>
      </c>
      <c r="E14697" s="8">
        <f t="shared" si="1"/>
        <v>0.1144136815</v>
      </c>
      <c r="F14697" s="8"/>
    </row>
    <row r="14698">
      <c r="A14698" s="10">
        <v>44896.333333333336</v>
      </c>
      <c r="B14698" s="11">
        <v>287.62</v>
      </c>
      <c r="C14698" s="11">
        <v>237.85879</v>
      </c>
      <c r="D14698" s="11">
        <v>0.20920483956048</v>
      </c>
      <c r="E14698" s="8">
        <f t="shared" si="1"/>
        <v>0.1218934718</v>
      </c>
      <c r="F14698" s="8"/>
    </row>
    <row r="14699">
      <c r="A14699" s="10">
        <v>44896.375</v>
      </c>
      <c r="B14699" s="11">
        <v>284.53</v>
      </c>
      <c r="C14699" s="11">
        <v>239.17466</v>
      </c>
      <c r="D14699" s="11">
        <v>0.18963271443555</v>
      </c>
      <c r="E14699" s="8">
        <f t="shared" si="1"/>
        <v>0.1254665771</v>
      </c>
      <c r="F14699" s="8"/>
    </row>
    <row r="14700">
      <c r="A14700" s="10">
        <v>44896.416666666664</v>
      </c>
      <c r="B14700" s="11">
        <v>285.63</v>
      </c>
      <c r="C14700" s="11">
        <v>245.37551</v>
      </c>
      <c r="D14700" s="11">
        <v>0.164052598403157</v>
      </c>
      <c r="E14700" s="8">
        <f t="shared" si="1"/>
        <v>0.1232601883</v>
      </c>
      <c r="F14700" s="8"/>
    </row>
    <row r="14701">
      <c r="A14701" s="10">
        <v>44896.458333333336</v>
      </c>
      <c r="B14701" s="11">
        <v>295.2</v>
      </c>
      <c r="C14701" s="11">
        <v>255.35802</v>
      </c>
      <c r="D14701" s="11">
        <v>0.156024001125948</v>
      </c>
      <c r="E14701" s="8">
        <f t="shared" si="1"/>
        <v>0.1190500797</v>
      </c>
      <c r="F14701" s="8"/>
    </row>
    <row r="14702">
      <c r="A14702" s="10">
        <v>44896.5</v>
      </c>
      <c r="B14702" s="11">
        <v>305.95</v>
      </c>
      <c r="C14702" s="11">
        <v>264.84055</v>
      </c>
      <c r="D14702" s="11">
        <v>0.155223397625476</v>
      </c>
      <c r="E14702" s="8">
        <f t="shared" si="1"/>
        <v>0.1138515068</v>
      </c>
      <c r="F14702" s="8"/>
    </row>
    <row r="14703">
      <c r="A14703" s="10">
        <v>44896.541666666664</v>
      </c>
      <c r="B14703" s="11">
        <v>310.54</v>
      </c>
      <c r="C14703" s="11">
        <v>269.81456</v>
      </c>
      <c r="D14703" s="11">
        <v>0.150938629850072</v>
      </c>
      <c r="E14703" s="8">
        <f t="shared" si="1"/>
        <v>0.1108262401</v>
      </c>
      <c r="F14703" s="8"/>
    </row>
    <row r="14704">
      <c r="A14704" s="10">
        <v>44896.583333333336</v>
      </c>
      <c r="B14704" s="11">
        <v>300.36</v>
      </c>
      <c r="C14704" s="11">
        <v>268.81877</v>
      </c>
      <c r="D14704" s="11">
        <v>0.117332692207467</v>
      </c>
      <c r="E14704" s="8">
        <f t="shared" si="1"/>
        <v>0.1090199644</v>
      </c>
      <c r="F14704" s="8"/>
    </row>
    <row r="14705">
      <c r="A14705" s="10">
        <v>44896.625</v>
      </c>
      <c r="B14705" s="11">
        <v>283.31</v>
      </c>
      <c r="C14705" s="11">
        <v>265.72167</v>
      </c>
      <c r="D14705" s="11">
        <v>0.0661908003212533</v>
      </c>
      <c r="E14705" s="8">
        <f t="shared" si="1"/>
        <v>0.1047690169</v>
      </c>
      <c r="F14705" s="8"/>
    </row>
    <row r="14706">
      <c r="A14706" s="10">
        <v>44896.666666666664</v>
      </c>
      <c r="B14706" s="11">
        <v>261.82</v>
      </c>
      <c r="C14706" s="11">
        <v>261.34086</v>
      </c>
      <c r="D14706" s="11">
        <v>0.00183339107401717</v>
      </c>
      <c r="E14706" s="8">
        <f t="shared" si="1"/>
        <v>0.09671643206</v>
      </c>
      <c r="F14706" s="8"/>
    </row>
    <row r="14707">
      <c r="A14707" s="10">
        <v>44896.708333333336</v>
      </c>
      <c r="B14707" s="11">
        <v>259.49</v>
      </c>
      <c r="C14707" s="11">
        <v>257.5895</v>
      </c>
      <c r="D14707" s="11">
        <v>0.0073780181257389</v>
      </c>
      <c r="E14707" s="8">
        <f t="shared" si="1"/>
        <v>0.08950016356</v>
      </c>
      <c r="F14707" s="8"/>
    </row>
    <row r="14708">
      <c r="A14708" s="10">
        <v>44896.75</v>
      </c>
      <c r="B14708" s="11">
        <v>256.82</v>
      </c>
      <c r="C14708" s="11">
        <v>254.79892</v>
      </c>
      <c r="D14708" s="11">
        <v>0.00793205873871044</v>
      </c>
      <c r="E14708" s="8">
        <f t="shared" si="1"/>
        <v>0.08559247248</v>
      </c>
      <c r="F14708" s="8"/>
    </row>
    <row r="14709">
      <c r="A14709" s="10">
        <v>44896.791666666664</v>
      </c>
      <c r="B14709" s="11">
        <v>265.27</v>
      </c>
      <c r="C14709" s="11">
        <v>251.87767</v>
      </c>
      <c r="D14709" s="11">
        <v>0.0531699773147813</v>
      </c>
      <c r="E14709" s="8">
        <f t="shared" si="1"/>
        <v>0.08656923351</v>
      </c>
      <c r="F14709" s="8"/>
    </row>
    <row r="14710">
      <c r="A14710" s="10">
        <v>44896.833333333336</v>
      </c>
      <c r="B14710" s="11">
        <v>267.94</v>
      </c>
      <c r="C14710" s="11">
        <v>249.48089</v>
      </c>
      <c r="D14710" s="11">
        <v>0.0739900759533125</v>
      </c>
      <c r="E14710" s="8">
        <f t="shared" si="1"/>
        <v>0.08923774374</v>
      </c>
      <c r="F14710" s="8"/>
    </row>
    <row r="14711">
      <c r="A14711" s="10">
        <v>44896.875</v>
      </c>
      <c r="B14711" s="11">
        <v>256.24</v>
      </c>
      <c r="C14711" s="11">
        <v>250.12756</v>
      </c>
      <c r="D14711" s="11">
        <v>0.0244372911165807</v>
      </c>
      <c r="E14711" s="8">
        <f t="shared" si="1"/>
        <v>0.08945709211</v>
      </c>
      <c r="F14711" s="8"/>
    </row>
    <row r="14712">
      <c r="A14712" s="10">
        <v>44896.916666666664</v>
      </c>
      <c r="B14712" s="11">
        <v>252.28</v>
      </c>
      <c r="C14712" s="11">
        <v>255.04683</v>
      </c>
      <c r="D14712" s="11">
        <v>0.0108483214631603</v>
      </c>
      <c r="E14712" s="8">
        <f t="shared" si="1"/>
        <v>0.08932363073</v>
      </c>
      <c r="F14712" s="8"/>
    </row>
    <row r="14713">
      <c r="A14713" s="10">
        <v>44896.958333333336</v>
      </c>
      <c r="B14713" s="11">
        <v>266.53</v>
      </c>
      <c r="C14713" s="11">
        <v>263.90145</v>
      </c>
      <c r="D14713" s="11">
        <v>0.00996034694011708</v>
      </c>
      <c r="E14713" s="8">
        <f t="shared" si="1"/>
        <v>0.08724458548</v>
      </c>
      <c r="F14713" s="8"/>
    </row>
    <row r="14714">
      <c r="A14714" s="10">
        <v>44897.0</v>
      </c>
      <c r="B14714" s="11">
        <v>292.26</v>
      </c>
      <c r="C14714" s="11">
        <v>278.40386</v>
      </c>
      <c r="D14714" s="11">
        <v>0.0497699277589038</v>
      </c>
      <c r="E14714" s="8">
        <f t="shared" si="1"/>
        <v>0.08705673814</v>
      </c>
      <c r="F14714" s="8"/>
    </row>
    <row r="14715">
      <c r="A14715" s="10">
        <v>44897.041666666664</v>
      </c>
      <c r="B14715" s="11">
        <v>273.67</v>
      </c>
      <c r="C14715" s="11">
        <v>276.72454</v>
      </c>
      <c r="D14715" s="11">
        <v>0.0110381970460587</v>
      </c>
      <c r="E14715" s="8">
        <f t="shared" si="1"/>
        <v>0.08549702698</v>
      </c>
      <c r="F14715" s="8"/>
    </row>
    <row r="14716">
      <c r="A14716" s="10">
        <v>44897.083333333336</v>
      </c>
      <c r="B14716" s="11">
        <v>256.41</v>
      </c>
      <c r="C14716" s="11">
        <v>269.1333</v>
      </c>
      <c r="D14716" s="11">
        <v>0.0472750863605506</v>
      </c>
      <c r="E14716" s="8">
        <f t="shared" si="1"/>
        <v>0.08571638861</v>
      </c>
      <c r="F14716" s="8"/>
    </row>
    <row r="14717">
      <c r="A14717" s="10">
        <v>44897.125</v>
      </c>
      <c r="B14717" s="11">
        <v>252.19</v>
      </c>
      <c r="C14717" s="11">
        <v>256.98623</v>
      </c>
      <c r="D14717" s="11">
        <v>0.0186633735200519</v>
      </c>
      <c r="E14717" s="8">
        <f t="shared" si="1"/>
        <v>0.08436534737</v>
      </c>
      <c r="F14717" s="8"/>
    </row>
    <row r="14718">
      <c r="A14718" s="10">
        <v>44897.166666666664</v>
      </c>
      <c r="B14718" s="11">
        <v>245.52</v>
      </c>
      <c r="C14718" s="11">
        <v>242.90961</v>
      </c>
      <c r="D14718" s="11">
        <v>0.0107463430532864</v>
      </c>
      <c r="E14718" s="8">
        <f t="shared" si="1"/>
        <v>0.08161543792</v>
      </c>
      <c r="F14718" s="8"/>
    </row>
    <row r="14719">
      <c r="A14719" s="10">
        <v>44897.208333333336</v>
      </c>
      <c r="B14719" s="11">
        <v>234.18</v>
      </c>
      <c r="C14719" s="11">
        <v>230.79293</v>
      </c>
      <c r="D14719" s="11">
        <v>0.0146757961779851</v>
      </c>
      <c r="E14719" s="8">
        <f t="shared" si="1"/>
        <v>0.07798840278</v>
      </c>
      <c r="F14719" s="8"/>
    </row>
    <row r="14720">
      <c r="A14720" s="10">
        <v>44897.25</v>
      </c>
      <c r="B14720" s="11">
        <v>223.32</v>
      </c>
      <c r="C14720" s="11">
        <v>222.67462</v>
      </c>
      <c r="D14720" s="11">
        <v>0.00289830965019717</v>
      </c>
      <c r="E14720" s="8">
        <f t="shared" si="1"/>
        <v>0.07246808355</v>
      </c>
      <c r="F14720" s="8"/>
    </row>
    <row r="14721">
      <c r="A14721" s="10">
        <v>44897.291666666664</v>
      </c>
      <c r="B14721" s="11">
        <v>217.06</v>
      </c>
      <c r="C14721" s="11">
        <v>218.18154</v>
      </c>
      <c r="D14721" s="11">
        <v>0.00514039822067444</v>
      </c>
      <c r="E14721" s="8">
        <f t="shared" si="1"/>
        <v>0.06493152442</v>
      </c>
      <c r="F14721" s="8"/>
    </row>
    <row r="14722">
      <c r="A14722" s="10">
        <v>44897.333333333336</v>
      </c>
      <c r="B14722" s="11">
        <v>205.5</v>
      </c>
      <c r="C14722" s="11">
        <v>217.10406</v>
      </c>
      <c r="D14722" s="11">
        <v>0.0534492998426653</v>
      </c>
      <c r="E14722" s="8">
        <f t="shared" si="1"/>
        <v>0.05844171026</v>
      </c>
      <c r="F14722" s="8"/>
    </row>
    <row r="14723">
      <c r="A14723" s="10">
        <v>44897.375</v>
      </c>
      <c r="B14723" s="11">
        <v>202.77</v>
      </c>
      <c r="C14723" s="11">
        <v>219.84421</v>
      </c>
      <c r="D14723" s="11">
        <v>0.0776650428956031</v>
      </c>
      <c r="E14723" s="8">
        <f t="shared" si="1"/>
        <v>0.05377639062</v>
      </c>
      <c r="F14723" s="8"/>
    </row>
    <row r="14724">
      <c r="A14724" s="10">
        <v>44897.416666666664</v>
      </c>
      <c r="B14724" s="11">
        <v>203.49</v>
      </c>
      <c r="C14724" s="11">
        <v>225.99973</v>
      </c>
      <c r="D14724" s="11">
        <v>0.0996006942132187</v>
      </c>
      <c r="E14724" s="8">
        <f t="shared" si="1"/>
        <v>0.05109089461</v>
      </c>
      <c r="F14724" s="8"/>
    </row>
    <row r="14725">
      <c r="A14725" s="10">
        <v>44897.458333333336</v>
      </c>
      <c r="B14725" s="11">
        <v>209.61</v>
      </c>
      <c r="C14725" s="11">
        <v>235.09107</v>
      </c>
      <c r="D14725" s="11">
        <v>0.108388081265698</v>
      </c>
      <c r="E14725" s="8">
        <f t="shared" si="1"/>
        <v>0.04910606461</v>
      </c>
      <c r="F14725" s="8"/>
    </row>
    <row r="14726">
      <c r="A14726" s="10">
        <v>44897.5</v>
      </c>
      <c r="B14726" s="11">
        <v>223.33</v>
      </c>
      <c r="C14726" s="11">
        <v>244.90933</v>
      </c>
      <c r="D14726" s="11">
        <v>0.0881115064093311</v>
      </c>
      <c r="E14726" s="8">
        <f t="shared" si="1"/>
        <v>0.04630973581</v>
      </c>
      <c r="F14726" s="8"/>
    </row>
    <row r="14727">
      <c r="A14727" s="10">
        <v>44897.541666666664</v>
      </c>
      <c r="B14727" s="11">
        <v>240.63</v>
      </c>
      <c r="C14727" s="11">
        <v>252.59533</v>
      </c>
      <c r="D14727" s="11">
        <v>0.0473695614245916</v>
      </c>
      <c r="E14727" s="8">
        <f t="shared" si="1"/>
        <v>0.04199435796</v>
      </c>
      <c r="F14727" s="8"/>
    </row>
    <row r="14728">
      <c r="A14728" s="10">
        <v>44897.583333333336</v>
      </c>
      <c r="B14728" s="11">
        <v>244.04</v>
      </c>
      <c r="C14728" s="11">
        <v>256.06525</v>
      </c>
      <c r="D14728" s="11">
        <v>0.0469616630917315</v>
      </c>
      <c r="E14728" s="8">
        <f t="shared" si="1"/>
        <v>0.03906223175</v>
      </c>
      <c r="F14728" s="8"/>
    </row>
    <row r="14729">
      <c r="A14729" s="10">
        <v>44897.625</v>
      </c>
      <c r="B14729" s="11">
        <v>245.36</v>
      </c>
      <c r="C14729" s="11">
        <v>256.82071</v>
      </c>
      <c r="D14729" s="11">
        <v>0.0446253341484804</v>
      </c>
      <c r="E14729" s="8">
        <f t="shared" si="1"/>
        <v>0.03816367066</v>
      </c>
      <c r="F14729" s="8"/>
    </row>
    <row r="14730">
      <c r="A14730" s="10">
        <v>44897.666666666664</v>
      </c>
      <c r="B14730" s="11">
        <v>248.14</v>
      </c>
      <c r="C14730" s="11">
        <v>254.63713</v>
      </c>
      <c r="D14730" s="11">
        <v>0.0255152498773451</v>
      </c>
      <c r="E14730" s="8">
        <f t="shared" si="1"/>
        <v>0.03915041478</v>
      </c>
      <c r="F14730" s="8"/>
    </row>
    <row r="14731">
      <c r="A14731" s="10">
        <v>44897.708333333336</v>
      </c>
      <c r="B14731" s="11">
        <v>244.29</v>
      </c>
      <c r="C14731" s="11">
        <v>251.68951</v>
      </c>
      <c r="D14731" s="11">
        <v>0.0293993579629124</v>
      </c>
      <c r="E14731" s="8">
        <f t="shared" si="1"/>
        <v>0.0400679706</v>
      </c>
      <c r="F14731" s="8"/>
    </row>
    <row r="14732">
      <c r="A14732" s="10">
        <v>44897.75</v>
      </c>
      <c r="B14732" s="11">
        <v>239.23</v>
      </c>
      <c r="C14732" s="11">
        <v>249.24284</v>
      </c>
      <c r="D14732" s="11">
        <v>0.0401730296445025</v>
      </c>
      <c r="E14732" s="8">
        <f t="shared" si="1"/>
        <v>0.04141134439</v>
      </c>
      <c r="F14732" s="8"/>
    </row>
    <row r="14733">
      <c r="A14733" s="10">
        <v>44897.791666666664</v>
      </c>
      <c r="B14733" s="11">
        <v>236.16</v>
      </c>
      <c r="C14733" s="11">
        <v>246.83999</v>
      </c>
      <c r="D14733" s="11">
        <v>0.0432668547750305</v>
      </c>
      <c r="E14733" s="8">
        <f t="shared" si="1"/>
        <v>0.04099871428</v>
      </c>
      <c r="F14733" s="8"/>
    </row>
    <row r="14734">
      <c r="A14734" s="10">
        <v>44897.833333333336</v>
      </c>
      <c r="B14734" s="11">
        <v>230.84</v>
      </c>
      <c r="C14734" s="11">
        <v>244.75398</v>
      </c>
      <c r="D14734" s="11">
        <v>0.0568488406194661</v>
      </c>
      <c r="E14734" s="8">
        <f t="shared" si="1"/>
        <v>0.04028449614</v>
      </c>
      <c r="F14734" s="8"/>
    </row>
    <row r="14735">
      <c r="A14735" s="10">
        <v>44897.875</v>
      </c>
      <c r="B14735" s="11">
        <v>231.62</v>
      </c>
      <c r="C14735" s="11">
        <v>244.24278</v>
      </c>
      <c r="D14735" s="11">
        <v>0.0516812820424006</v>
      </c>
      <c r="E14735" s="8">
        <f t="shared" si="1"/>
        <v>0.04141966243</v>
      </c>
      <c r="F14735" s="8"/>
    </row>
    <row r="14736">
      <c r="A14736" s="10">
        <v>44897.916666666664</v>
      </c>
      <c r="B14736" s="11">
        <v>233.19</v>
      </c>
      <c r="C14736" s="11">
        <v>245.77558</v>
      </c>
      <c r="D14736" s="11">
        <v>0.0512076098040334</v>
      </c>
      <c r="E14736" s="8">
        <f t="shared" si="1"/>
        <v>0.04310129945</v>
      </c>
      <c r="F14736" s="8"/>
    </row>
    <row r="14737">
      <c r="A14737" s="10">
        <v>44897.958333333336</v>
      </c>
      <c r="B14737" s="11">
        <v>253.89</v>
      </c>
      <c r="C14737" s="11">
        <v>250.05637</v>
      </c>
      <c r="D14737" s="11">
        <v>0.0153310631518805</v>
      </c>
      <c r="E14737" s="8">
        <f t="shared" si="1"/>
        <v>0.04332507929</v>
      </c>
      <c r="F14737" s="8"/>
    </row>
    <row r="14738">
      <c r="A14738" s="10">
        <v>44898.0</v>
      </c>
      <c r="B14738" s="11">
        <v>290.83</v>
      </c>
      <c r="C14738" s="11">
        <v>285.15437</v>
      </c>
      <c r="D14738" s="11">
        <v>0.019903710400791</v>
      </c>
      <c r="E14738" s="8">
        <f t="shared" si="1"/>
        <v>0.04208065357</v>
      </c>
      <c r="F14738" s="8"/>
    </row>
    <row r="14739">
      <c r="A14739" s="10">
        <v>44898.041666666664</v>
      </c>
      <c r="B14739" s="11">
        <v>295.16</v>
      </c>
      <c r="C14739" s="11">
        <v>285.30913</v>
      </c>
      <c r="D14739" s="11">
        <v>0.0345270058480078</v>
      </c>
      <c r="E14739" s="8">
        <f t="shared" si="1"/>
        <v>0.04305935393</v>
      </c>
      <c r="F14739" s="8"/>
    </row>
    <row r="14740">
      <c r="A14740" s="10">
        <v>44898.083333333336</v>
      </c>
      <c r="B14740" s="11">
        <v>289.2</v>
      </c>
      <c r="C14740" s="11">
        <v>280.42135</v>
      </c>
      <c r="D14740" s="11">
        <v>0.0313052126737139</v>
      </c>
      <c r="E14740" s="8">
        <f t="shared" si="1"/>
        <v>0.04239394253</v>
      </c>
      <c r="F14740" s="8"/>
    </row>
    <row r="14741">
      <c r="A14741" s="10">
        <v>44898.125</v>
      </c>
      <c r="B14741" s="11">
        <v>296.36</v>
      </c>
      <c r="C14741" s="11">
        <v>271.59516</v>
      </c>
      <c r="D14741" s="11">
        <v>0.0911829209327588</v>
      </c>
      <c r="E14741" s="8">
        <f t="shared" si="1"/>
        <v>0.04541559034</v>
      </c>
      <c r="F14741" s="8"/>
    </row>
    <row r="14742">
      <c r="A14742" s="10">
        <v>44898.166666666664</v>
      </c>
      <c r="B14742" s="11">
        <v>305.22</v>
      </c>
      <c r="C14742" s="11">
        <v>261.8458</v>
      </c>
      <c r="D14742" s="11">
        <v>0.165647873672214</v>
      </c>
      <c r="E14742" s="8">
        <f t="shared" si="1"/>
        <v>0.05186982078</v>
      </c>
      <c r="F14742" s="8"/>
    </row>
    <row r="14743">
      <c r="A14743" s="10">
        <v>44898.208333333336</v>
      </c>
      <c r="B14743" s="11">
        <v>310.59</v>
      </c>
      <c r="C14743" s="11">
        <v>254.15821</v>
      </c>
      <c r="D14743" s="11">
        <v>0.222034102301869</v>
      </c>
      <c r="E14743" s="8">
        <f t="shared" si="1"/>
        <v>0.0605097502</v>
      </c>
      <c r="F14743" s="8"/>
    </row>
    <row r="14744">
      <c r="A14744" s="10">
        <v>44898.25</v>
      </c>
      <c r="B14744" s="11">
        <v>316.08</v>
      </c>
      <c r="C14744" s="11">
        <v>250.10996</v>
      </c>
      <c r="D14744" s="11">
        <v>0.263764145978032</v>
      </c>
      <c r="E14744" s="8">
        <f t="shared" si="1"/>
        <v>0.07137916005</v>
      </c>
      <c r="F14744" s="8"/>
    </row>
    <row r="14745">
      <c r="A14745" s="10">
        <v>44898.291666666664</v>
      </c>
      <c r="B14745" s="11">
        <v>310.8</v>
      </c>
      <c r="C14745" s="11">
        <v>248.72116</v>
      </c>
      <c r="D14745" s="11">
        <v>0.249592113513783</v>
      </c>
      <c r="E14745" s="8">
        <f t="shared" si="1"/>
        <v>0.08156464819</v>
      </c>
      <c r="F14745" s="8"/>
    </row>
    <row r="14746">
      <c r="A14746" s="10">
        <v>44898.333333333336</v>
      </c>
      <c r="B14746" s="11">
        <v>278.16</v>
      </c>
      <c r="C14746" s="11">
        <v>249.95807</v>
      </c>
      <c r="D14746" s="11">
        <v>0.112826643284611</v>
      </c>
      <c r="E14746" s="8">
        <f t="shared" si="1"/>
        <v>0.08403870416</v>
      </c>
      <c r="F14746" s="8"/>
    </row>
    <row r="14747">
      <c r="A14747" s="10">
        <v>44898.375</v>
      </c>
      <c r="B14747" s="11">
        <v>245.13</v>
      </c>
      <c r="C14747" s="11">
        <v>254.39762</v>
      </c>
      <c r="D14747" s="11">
        <v>0.0364296647114858</v>
      </c>
      <c r="E14747" s="8">
        <f t="shared" si="1"/>
        <v>0.08232056341</v>
      </c>
      <c r="F14747" s="8"/>
    </row>
    <row r="14748">
      <c r="A14748" s="10">
        <v>44898.416666666664</v>
      </c>
      <c r="B14748" s="11">
        <v>218.36</v>
      </c>
      <c r="C14748" s="11">
        <v>261.50412</v>
      </c>
      <c r="D14748" s="11">
        <v>0.164984475196796</v>
      </c>
      <c r="E14748" s="8">
        <f t="shared" si="1"/>
        <v>0.08504488761</v>
      </c>
      <c r="F14748" s="8"/>
    </row>
    <row r="14749">
      <c r="A14749" s="10">
        <v>44898.458333333336</v>
      </c>
      <c r="B14749" s="11">
        <v>212.3</v>
      </c>
      <c r="C14749" s="11">
        <v>270.9069</v>
      </c>
      <c r="D14749" s="11">
        <v>0.216335944193374</v>
      </c>
      <c r="E14749" s="8">
        <f t="shared" si="1"/>
        <v>0.08954271524</v>
      </c>
      <c r="F14749" s="8"/>
    </row>
    <row r="14750">
      <c r="A14750" s="10">
        <v>44898.5</v>
      </c>
      <c r="B14750" s="11">
        <v>210.23</v>
      </c>
      <c r="C14750" s="11">
        <v>280.21289</v>
      </c>
      <c r="D14750" s="11">
        <v>0.24974900333814</v>
      </c>
      <c r="E14750" s="8">
        <f t="shared" si="1"/>
        <v>0.09627761094</v>
      </c>
      <c r="F14750" s="8"/>
    </row>
    <row r="14751">
      <c r="A14751" s="10">
        <v>44898.541666666664</v>
      </c>
      <c r="B14751" s="11">
        <v>229.68</v>
      </c>
      <c r="C14751" s="11">
        <v>287.40571</v>
      </c>
      <c r="D14751" s="11">
        <v>0.200850950386476</v>
      </c>
      <c r="E14751" s="8">
        <f t="shared" si="1"/>
        <v>0.1026726688</v>
      </c>
      <c r="F14751" s="8"/>
    </row>
    <row r="14752">
      <c r="A14752" s="10">
        <v>44898.583333333336</v>
      </c>
      <c r="B14752" s="11">
        <v>248.66</v>
      </c>
      <c r="C14752" s="11">
        <v>291.61271</v>
      </c>
      <c r="D14752" s="11">
        <v>0.147293682775349</v>
      </c>
      <c r="E14752" s="8">
        <f t="shared" si="1"/>
        <v>0.1068531696</v>
      </c>
      <c r="F14752" s="8"/>
    </row>
    <row r="14753">
      <c r="A14753" s="10">
        <v>44898.625</v>
      </c>
      <c r="B14753" s="11">
        <v>246.33</v>
      </c>
      <c r="C14753" s="11">
        <v>294.54271</v>
      </c>
      <c r="D14753" s="11">
        <v>0.163686651759264</v>
      </c>
      <c r="E14753" s="8">
        <f t="shared" si="1"/>
        <v>0.1118140579</v>
      </c>
      <c r="F14753" s="8"/>
    </row>
    <row r="14754">
      <c r="A14754" s="10">
        <v>44898.666666666664</v>
      </c>
      <c r="B14754" s="11">
        <v>238.35</v>
      </c>
      <c r="C14754" s="11">
        <v>295.68168</v>
      </c>
      <c r="D14754" s="11">
        <v>0.193896625587354</v>
      </c>
      <c r="E14754" s="8">
        <f t="shared" si="1"/>
        <v>0.1188299485</v>
      </c>
      <c r="F14754" s="8"/>
    </row>
    <row r="14755">
      <c r="A14755" s="10">
        <v>44898.708333333336</v>
      </c>
      <c r="B14755" s="11">
        <v>243.66</v>
      </c>
      <c r="C14755" s="11">
        <v>297.07277</v>
      </c>
      <c r="D14755" s="11">
        <v>0.179796923157918</v>
      </c>
      <c r="E14755" s="8">
        <f t="shared" si="1"/>
        <v>0.1250965137</v>
      </c>
      <c r="F14755" s="8"/>
    </row>
    <row r="14756">
      <c r="A14756" s="10">
        <v>44898.75</v>
      </c>
      <c r="B14756" s="11">
        <v>268.77</v>
      </c>
      <c r="C14756" s="11">
        <v>298.92241</v>
      </c>
      <c r="D14756" s="11">
        <v>0.100870356290784</v>
      </c>
      <c r="E14756" s="8">
        <f t="shared" si="1"/>
        <v>0.127625569</v>
      </c>
      <c r="F14756" s="8"/>
    </row>
    <row r="14757">
      <c r="A14757" s="10">
        <v>44898.791666666664</v>
      </c>
      <c r="B14757" s="11">
        <v>292.22</v>
      </c>
      <c r="C14757" s="11">
        <v>300.74362</v>
      </c>
      <c r="D14757" s="11">
        <v>0.0283418148654325</v>
      </c>
      <c r="E14757" s="8">
        <f t="shared" si="1"/>
        <v>0.1270036924</v>
      </c>
      <c r="F14757" s="8"/>
    </row>
    <row r="14758">
      <c r="A14758" s="10">
        <v>44898.833333333336</v>
      </c>
      <c r="B14758" s="11">
        <v>300.15</v>
      </c>
      <c r="C14758" s="11">
        <v>302.41195</v>
      </c>
      <c r="D14758" s="11">
        <v>0.0074796978095608</v>
      </c>
      <c r="E14758" s="8">
        <f t="shared" si="1"/>
        <v>0.1249466447</v>
      </c>
      <c r="F14758" s="8"/>
    </row>
    <row r="14759">
      <c r="A14759" s="10">
        <v>44898.875</v>
      </c>
      <c r="B14759" s="11">
        <v>300.52</v>
      </c>
      <c r="C14759" s="11">
        <v>305.16168</v>
      </c>
      <c r="D14759" s="11">
        <v>0.0152105598579743</v>
      </c>
      <c r="E14759" s="8">
        <f t="shared" si="1"/>
        <v>0.1234270313</v>
      </c>
      <c r="F14759" s="8"/>
    </row>
    <row r="14760">
      <c r="A14760" s="10">
        <v>44898.916666666664</v>
      </c>
      <c r="B14760" s="11">
        <v>306.02</v>
      </c>
      <c r="C14760" s="11">
        <v>308.78458</v>
      </c>
      <c r="D14760" s="11">
        <v>0.00895310251567621</v>
      </c>
      <c r="E14760" s="8">
        <f t="shared" si="1"/>
        <v>0.1216664268</v>
      </c>
      <c r="F14760" s="8"/>
    </row>
    <row r="14761">
      <c r="A14761" s="10">
        <v>44898.958333333336</v>
      </c>
      <c r="B14761" s="11">
        <v>333.15</v>
      </c>
      <c r="C14761" s="11">
        <v>312.68794</v>
      </c>
      <c r="D14761" s="11">
        <v>0.0654392363197632</v>
      </c>
      <c r="E14761" s="8">
        <f t="shared" si="1"/>
        <v>0.1237542674</v>
      </c>
      <c r="F14761" s="8"/>
    </row>
    <row r="14762">
      <c r="A14762" s="10">
        <v>44899.0</v>
      </c>
      <c r="B14762" s="11">
        <v>368.57</v>
      </c>
      <c r="C14762" s="11">
        <v>326.9327</v>
      </c>
      <c r="D14762" s="11">
        <v>0.127357404138527</v>
      </c>
      <c r="E14762" s="8">
        <f t="shared" si="1"/>
        <v>0.1282315046</v>
      </c>
      <c r="F14762" s="8"/>
    </row>
    <row r="14763">
      <c r="A14763" s="10">
        <v>44899.041666666664</v>
      </c>
      <c r="B14763" s="11">
        <v>368.39</v>
      </c>
      <c r="C14763" s="11">
        <v>329.23807</v>
      </c>
      <c r="D14763" s="11">
        <v>0.118916776544097</v>
      </c>
      <c r="E14763" s="8">
        <f t="shared" si="1"/>
        <v>0.1317477451</v>
      </c>
      <c r="F14763" s="8"/>
    </row>
    <row r="14764">
      <c r="A14764" s="10">
        <v>44899.083333333336</v>
      </c>
      <c r="B14764" s="11">
        <v>371.25</v>
      </c>
      <c r="C14764" s="11">
        <v>327.74854</v>
      </c>
      <c r="D14764" s="11">
        <v>0.132728157995761</v>
      </c>
      <c r="E14764" s="8">
        <f t="shared" si="1"/>
        <v>0.1359737011</v>
      </c>
      <c r="F14764" s="8"/>
    </row>
    <row r="14765">
      <c r="A14765" s="10">
        <v>44899.125</v>
      </c>
      <c r="B14765" s="11">
        <v>371.81</v>
      </c>
      <c r="C14765" s="11">
        <v>322.46063</v>
      </c>
      <c r="D14765" s="11">
        <v>0.153039985067324</v>
      </c>
      <c r="E14765" s="8">
        <f t="shared" si="1"/>
        <v>0.1385510788</v>
      </c>
      <c r="F14765" s="8"/>
    </row>
    <row r="14766">
      <c r="A14766" s="10">
        <v>44899.166666666664</v>
      </c>
      <c r="B14766" s="11">
        <v>373.15</v>
      </c>
      <c r="C14766" s="11">
        <v>314.7661</v>
      </c>
      <c r="D14766" s="11">
        <v>0.185483443102672</v>
      </c>
      <c r="E14766" s="8">
        <f t="shared" si="1"/>
        <v>0.1393775609</v>
      </c>
      <c r="F14766" s="8"/>
    </row>
    <row r="14767">
      <c r="A14767" s="10">
        <v>44899.208333333336</v>
      </c>
      <c r="B14767" s="11">
        <v>377.99</v>
      </c>
      <c r="C14767" s="11">
        <v>306.65829</v>
      </c>
      <c r="D14767" s="11">
        <v>0.232609755959964</v>
      </c>
      <c r="E14767" s="8">
        <f t="shared" si="1"/>
        <v>0.1398182131</v>
      </c>
      <c r="F14767" s="8"/>
    </row>
    <row r="14768">
      <c r="A14768" s="10">
        <v>44899.25</v>
      </c>
      <c r="B14768" s="11">
        <v>377.45</v>
      </c>
      <c r="C14768" s="11">
        <v>300.83125</v>
      </c>
      <c r="D14768" s="11">
        <v>0.254690129433029</v>
      </c>
      <c r="E14768" s="8">
        <f t="shared" si="1"/>
        <v>0.1394401291</v>
      </c>
      <c r="F14768" s="8"/>
    </row>
    <row r="14769">
      <c r="A14769" s="10">
        <v>44899.291666666664</v>
      </c>
      <c r="B14769" s="11">
        <v>380.27</v>
      </c>
      <c r="C14769" s="11">
        <v>298.41588</v>
      </c>
      <c r="D14769" s="11">
        <v>0.274295456394612</v>
      </c>
      <c r="E14769" s="8">
        <f t="shared" si="1"/>
        <v>0.140469435</v>
      </c>
      <c r="F14769" s="8"/>
    </row>
    <row r="14770">
      <c r="A14770" s="10">
        <v>44899.333333333336</v>
      </c>
      <c r="B14770" s="11">
        <v>376.0</v>
      </c>
      <c r="C14770" s="11">
        <v>299.06841</v>
      </c>
      <c r="D14770" s="11">
        <v>0.257237432733199</v>
      </c>
      <c r="E14770" s="8">
        <f t="shared" si="1"/>
        <v>0.1464865513</v>
      </c>
      <c r="F14770" s="8"/>
    </row>
    <row r="14771">
      <c r="A14771" s="10">
        <v>44899.375</v>
      </c>
      <c r="B14771" s="11">
        <v>369.56</v>
      </c>
      <c r="C14771" s="11">
        <v>302.15061</v>
      </c>
      <c r="D14771" s="11">
        <v>0.223098639450041</v>
      </c>
      <c r="E14771" s="8">
        <f t="shared" si="1"/>
        <v>0.1542644252</v>
      </c>
      <c r="F14771" s="8"/>
    </row>
    <row r="14772">
      <c r="A14772" s="10">
        <v>44899.416666666664</v>
      </c>
      <c r="B14772" s="11">
        <v>366.15</v>
      </c>
      <c r="C14772" s="11">
        <v>308.19338</v>
      </c>
      <c r="D14772" s="11">
        <v>0.18805277387853</v>
      </c>
      <c r="E14772" s="8">
        <f t="shared" si="1"/>
        <v>0.1552256043</v>
      </c>
      <c r="F14772" s="8"/>
    </row>
    <row r="14773">
      <c r="A14773" s="10">
        <v>44899.458333333336</v>
      </c>
      <c r="B14773" s="11">
        <v>367.62</v>
      </c>
      <c r="C14773" s="11">
        <v>317.43051</v>
      </c>
      <c r="D14773" s="11">
        <v>0.158111739164581</v>
      </c>
      <c r="E14773" s="8">
        <f t="shared" si="1"/>
        <v>0.1527995958</v>
      </c>
      <c r="F14773" s="8"/>
    </row>
    <row r="14774">
      <c r="A14774" s="10">
        <v>44899.5</v>
      </c>
      <c r="B14774" s="11">
        <v>360.37</v>
      </c>
      <c r="C14774" s="11">
        <v>326.80439</v>
      </c>
      <c r="D14774" s="11">
        <v>0.102708565206238</v>
      </c>
      <c r="E14774" s="8">
        <f t="shared" si="1"/>
        <v>0.1466729108</v>
      </c>
      <c r="F14774" s="8"/>
    </row>
    <row r="14775">
      <c r="A14775" s="10">
        <v>44899.541666666664</v>
      </c>
      <c r="B14775" s="11">
        <v>354.29</v>
      </c>
      <c r="C14775" s="11">
        <v>334.13159</v>
      </c>
      <c r="D14775" s="11">
        <v>0.0603307517256898</v>
      </c>
      <c r="E14775" s="8">
        <f t="shared" si="1"/>
        <v>0.1408179026</v>
      </c>
      <c r="F14775" s="8"/>
    </row>
    <row r="14776">
      <c r="A14776" s="10">
        <v>44899.583333333336</v>
      </c>
      <c r="B14776" s="11">
        <v>344.81</v>
      </c>
      <c r="C14776" s="11">
        <v>339.25849</v>
      </c>
      <c r="D14776" s="11">
        <v>0.0163636582830985</v>
      </c>
      <c r="E14776" s="8">
        <f t="shared" si="1"/>
        <v>0.1353624849</v>
      </c>
      <c r="F14776" s="8"/>
    </row>
    <row r="14777">
      <c r="A14777" s="10">
        <v>44899.625</v>
      </c>
      <c r="B14777" s="11">
        <v>341.8</v>
      </c>
      <c r="C14777" s="11">
        <v>344.16458</v>
      </c>
      <c r="D14777" s="11">
        <v>0.00687049201867312</v>
      </c>
      <c r="E14777" s="8">
        <f t="shared" si="1"/>
        <v>0.1288284782</v>
      </c>
      <c r="F14777" s="8"/>
    </row>
    <row r="14778">
      <c r="A14778" s="10">
        <v>44899.666666666664</v>
      </c>
      <c r="B14778" s="11">
        <v>327.46</v>
      </c>
      <c r="C14778" s="11">
        <v>347.29823</v>
      </c>
      <c r="D14778" s="11">
        <v>0.0571215983450304</v>
      </c>
      <c r="E14778" s="8">
        <f t="shared" si="1"/>
        <v>0.1231295188</v>
      </c>
      <c r="F14778" s="8"/>
    </row>
    <row r="14779">
      <c r="A14779" s="10">
        <v>44899.708333333336</v>
      </c>
      <c r="B14779" s="11">
        <v>317.41</v>
      </c>
      <c r="C14779" s="11">
        <v>348.87241</v>
      </c>
      <c r="D14779" s="11">
        <v>0.0901831417394112</v>
      </c>
      <c r="E14779" s="8">
        <f t="shared" si="1"/>
        <v>0.1193956112</v>
      </c>
      <c r="F14779" s="8"/>
    </row>
    <row r="14780">
      <c r="A14780" s="10">
        <v>44899.75</v>
      </c>
      <c r="B14780" s="11">
        <v>307.49</v>
      </c>
      <c r="C14780" s="11">
        <v>348.31056</v>
      </c>
      <c r="D14780" s="11">
        <v>0.11719587255695</v>
      </c>
      <c r="E14780" s="8">
        <f t="shared" si="1"/>
        <v>0.120075841</v>
      </c>
      <c r="F14780" s="8"/>
    </row>
    <row r="14781">
      <c r="A14781" s="10">
        <v>44899.791666666664</v>
      </c>
      <c r="B14781" s="11">
        <v>292.68</v>
      </c>
      <c r="C14781" s="11">
        <v>346.7985</v>
      </c>
      <c r="D14781" s="11">
        <v>0.15605171302644</v>
      </c>
      <c r="E14781" s="8">
        <f t="shared" si="1"/>
        <v>0.1253970868</v>
      </c>
      <c r="F14781" s="8"/>
    </row>
    <row r="14782">
      <c r="A14782" s="10">
        <v>44899.833333333336</v>
      </c>
      <c r="B14782" s="11">
        <v>288.78</v>
      </c>
      <c r="C14782" s="11">
        <v>345.26299</v>
      </c>
      <c r="D14782" s="11">
        <v>0.163594105467255</v>
      </c>
      <c r="E14782" s="8">
        <f t="shared" si="1"/>
        <v>0.1319018538</v>
      </c>
      <c r="F14782" s="8"/>
    </row>
    <row r="14783">
      <c r="A14783" s="10">
        <v>44899.875</v>
      </c>
      <c r="B14783" s="11">
        <v>311.7</v>
      </c>
      <c r="C14783" s="11">
        <v>344.55647</v>
      </c>
      <c r="D14783" s="11">
        <v>0.095358737567749</v>
      </c>
      <c r="E14783" s="8">
        <f t="shared" si="1"/>
        <v>0.1352413612</v>
      </c>
      <c r="F14783" s="8"/>
    </row>
    <row r="14784">
      <c r="A14784" s="10">
        <v>44899.916666666664</v>
      </c>
      <c r="B14784" s="11">
        <v>322.5</v>
      </c>
      <c r="C14784" s="11">
        <v>345.28818</v>
      </c>
      <c r="D14784" s="11">
        <v>0.0659975675970142</v>
      </c>
      <c r="E14784" s="8">
        <f t="shared" si="1"/>
        <v>0.1376182139</v>
      </c>
      <c r="F14784" s="8"/>
    </row>
    <row r="14785">
      <c r="A14785" s="10">
        <v>44899.958333333336</v>
      </c>
      <c r="B14785" s="11">
        <v>343.55</v>
      </c>
      <c r="C14785" s="11">
        <v>347.10651</v>
      </c>
      <c r="D14785" s="11">
        <v>0.0102461633462305</v>
      </c>
      <c r="E14785" s="8">
        <f t="shared" si="1"/>
        <v>0.1353185025</v>
      </c>
      <c r="F14785" s="8"/>
    </row>
    <row r="14786">
      <c r="A14786" s="10">
        <v>44897.0</v>
      </c>
      <c r="B14786" s="11">
        <v>292.26</v>
      </c>
      <c r="C14786" s="11">
        <v>279.45934</v>
      </c>
      <c r="D14786" s="11">
        <v>0.0458050892126203</v>
      </c>
      <c r="E14786" s="8">
        <f t="shared" si="1"/>
        <v>0.1319204894</v>
      </c>
      <c r="F14786" s="8"/>
    </row>
    <row r="14787">
      <c r="A14787" s="10">
        <v>44897.041666666664</v>
      </c>
      <c r="B14787" s="11">
        <v>273.67</v>
      </c>
      <c r="C14787" s="11">
        <v>277.0026</v>
      </c>
      <c r="D14787" s="11">
        <v>0.0120309340056734</v>
      </c>
      <c r="E14787" s="8">
        <f t="shared" si="1"/>
        <v>0.1274669126</v>
      </c>
      <c r="F14787" s="8"/>
    </row>
    <row r="14788">
      <c r="A14788" s="10">
        <v>44897.083333333336</v>
      </c>
      <c r="B14788" s="11">
        <v>256.41</v>
      </c>
      <c r="C14788" s="11">
        <v>268.70948</v>
      </c>
      <c r="D14788" s="11">
        <v>0.0457724081785278</v>
      </c>
      <c r="E14788" s="8">
        <f t="shared" si="1"/>
        <v>0.1238437564</v>
      </c>
      <c r="F14788" s="8"/>
    </row>
    <row r="14789">
      <c r="A14789" s="10">
        <v>44897.125</v>
      </c>
      <c r="B14789" s="11">
        <v>252.19</v>
      </c>
      <c r="C14789" s="11">
        <v>256.02244</v>
      </c>
      <c r="D14789" s="11">
        <v>0.0149691566098659</v>
      </c>
      <c r="E14789" s="8">
        <f t="shared" si="1"/>
        <v>0.1180908052</v>
      </c>
      <c r="F14789" s="8"/>
    </row>
    <row r="14790">
      <c r="A14790" s="10">
        <v>44897.166666666664</v>
      </c>
      <c r="B14790" s="11">
        <v>245.52</v>
      </c>
      <c r="C14790" s="11">
        <v>241.47385</v>
      </c>
      <c r="D14790" s="11">
        <v>0.0167560586788176</v>
      </c>
      <c r="E14790" s="8">
        <f t="shared" si="1"/>
        <v>0.1110604975</v>
      </c>
      <c r="F14790" s="8"/>
    </row>
    <row r="14791">
      <c r="A14791" s="10">
        <v>44897.208333333336</v>
      </c>
      <c r="B14791" s="11">
        <v>234.18</v>
      </c>
      <c r="C14791" s="11">
        <v>229.05837</v>
      </c>
      <c r="D14791" s="11">
        <v>0.0223594972757381</v>
      </c>
      <c r="E14791" s="8">
        <f t="shared" si="1"/>
        <v>0.1023000701</v>
      </c>
      <c r="F14791" s="8"/>
    </row>
    <row r="14792">
      <c r="A14792" s="10">
        <v>44897.25</v>
      </c>
      <c r="B14792" s="11">
        <v>223.32</v>
      </c>
      <c r="C14792" s="11">
        <v>221.04753</v>
      </c>
      <c r="D14792" s="11">
        <v>0.0102804586868715</v>
      </c>
      <c r="E14792" s="8">
        <f t="shared" si="1"/>
        <v>0.0921163338</v>
      </c>
      <c r="F14792" s="8"/>
    </row>
    <row r="14793">
      <c r="A14793" s="10">
        <v>44897.291666666664</v>
      </c>
      <c r="B14793" s="11">
        <v>217.06</v>
      </c>
      <c r="C14793" s="11">
        <v>217.08313</v>
      </c>
      <c r="D14793" s="11">
        <v>1.06549044138109E-4</v>
      </c>
      <c r="E14793" s="8">
        <f t="shared" si="1"/>
        <v>0.08069179599</v>
      </c>
      <c r="F14793" s="8"/>
    </row>
    <row r="14794">
      <c r="A14794" s="10">
        <v>44897.333333333336</v>
      </c>
      <c r="B14794" s="11">
        <v>205.5</v>
      </c>
      <c r="C14794" s="11">
        <v>216.67536</v>
      </c>
      <c r="D14794" s="11">
        <v>0.0515765152068976</v>
      </c>
      <c r="E14794" s="8">
        <f t="shared" si="1"/>
        <v>0.07212259109</v>
      </c>
      <c r="F14794" s="8"/>
    </row>
    <row r="14795">
      <c r="A14795" s="10">
        <v>44897.375</v>
      </c>
      <c r="B14795" s="11">
        <v>202.77</v>
      </c>
      <c r="C14795" s="11">
        <v>219.85264</v>
      </c>
      <c r="D14795" s="11">
        <v>0.0777004087829011</v>
      </c>
      <c r="E14795" s="8">
        <f t="shared" si="1"/>
        <v>0.06606433148</v>
      </c>
      <c r="F14795" s="8"/>
    </row>
    <row r="14796">
      <c r="A14796" s="10">
        <v>44897.416666666664</v>
      </c>
      <c r="B14796" s="11">
        <v>203.49</v>
      </c>
      <c r="C14796" s="11">
        <v>226.18429</v>
      </c>
      <c r="D14796" s="11">
        <v>0.100335394646551</v>
      </c>
      <c r="E14796" s="8">
        <f t="shared" si="1"/>
        <v>0.06240944068</v>
      </c>
      <c r="F14796" s="8"/>
    </row>
    <row r="14797">
      <c r="A14797" s="10">
        <v>44897.458333333336</v>
      </c>
      <c r="B14797" s="11">
        <v>209.61</v>
      </c>
      <c r="C14797" s="11">
        <v>235.15764</v>
      </c>
      <c r="D14797" s="11">
        <v>0.108640484740363</v>
      </c>
      <c r="E14797" s="8">
        <f t="shared" si="1"/>
        <v>0.06034813841</v>
      </c>
      <c r="F14797" s="8"/>
    </row>
    <row r="14798">
      <c r="A14798" s="10">
        <v>44897.5</v>
      </c>
      <c r="B14798" s="11">
        <v>223.33</v>
      </c>
      <c r="C14798" s="11">
        <v>244.62021</v>
      </c>
      <c r="D14798" s="11">
        <v>0.0870337328219936</v>
      </c>
      <c r="E14798" s="8">
        <f t="shared" si="1"/>
        <v>0.0596950204</v>
      </c>
      <c r="F14798" s="8"/>
    </row>
    <row r="14799">
      <c r="A14799" s="10">
        <v>44897.541666666664</v>
      </c>
      <c r="B14799" s="11">
        <v>240.63</v>
      </c>
      <c r="C14799" s="11">
        <v>251.38462</v>
      </c>
      <c r="D14799" s="11">
        <v>0.0427815353222485</v>
      </c>
      <c r="E14799" s="8">
        <f t="shared" si="1"/>
        <v>0.05896380305</v>
      </c>
      <c r="F14799" s="8"/>
    </row>
    <row r="14800">
      <c r="A14800" s="10">
        <v>44897.583333333336</v>
      </c>
      <c r="B14800" s="11">
        <v>244.04</v>
      </c>
      <c r="C14800" s="11">
        <v>253.28235</v>
      </c>
      <c r="D14800" s="11">
        <v>0.0364903042000361</v>
      </c>
      <c r="E14800" s="8">
        <f t="shared" si="1"/>
        <v>0.05980241329</v>
      </c>
      <c r="F14800" s="8"/>
    </row>
    <row r="14801">
      <c r="A14801" s="10">
        <v>44897.625</v>
      </c>
      <c r="B14801" s="11">
        <v>245.36</v>
      </c>
      <c r="C14801" s="11">
        <v>252.54271</v>
      </c>
      <c r="D14801" s="11">
        <v>0.028441565389078</v>
      </c>
      <c r="E14801" s="8">
        <f t="shared" si="1"/>
        <v>0.06070120802</v>
      </c>
      <c r="F14801" s="8"/>
    </row>
    <row r="14802">
      <c r="A14802" s="10">
        <v>44897.666666666664</v>
      </c>
      <c r="B14802" s="11">
        <v>248.14</v>
      </c>
      <c r="C14802" s="11">
        <v>249.22301</v>
      </c>
      <c r="D14802" s="11">
        <v>0.00434554578247009</v>
      </c>
      <c r="E14802" s="8">
        <f t="shared" si="1"/>
        <v>0.05850220583</v>
      </c>
      <c r="F14802" s="8"/>
    </row>
    <row r="14803">
      <c r="A14803" s="10">
        <v>44897.708333333336</v>
      </c>
      <c r="B14803" s="11">
        <v>244.29</v>
      </c>
      <c r="C14803" s="11">
        <v>245.80114</v>
      </c>
      <c r="D14803" s="11">
        <v>0.00614781526237027</v>
      </c>
      <c r="E14803" s="8">
        <f t="shared" si="1"/>
        <v>0.05500073389</v>
      </c>
      <c r="F14803" s="8"/>
    </row>
    <row r="14804">
      <c r="A14804" s="10">
        <v>44897.75</v>
      </c>
      <c r="B14804" s="11">
        <v>239.23</v>
      </c>
      <c r="C14804" s="11">
        <v>243.68864</v>
      </c>
      <c r="D14804" s="11">
        <v>0.0182964622396842</v>
      </c>
      <c r="E14804" s="8">
        <f t="shared" si="1"/>
        <v>0.05087992513</v>
      </c>
      <c r="F14804" s="8"/>
    </row>
    <row r="14805">
      <c r="A14805" s="10">
        <v>44897.791666666664</v>
      </c>
      <c r="B14805" s="11">
        <v>236.16</v>
      </c>
      <c r="C14805" s="11">
        <v>241.89668</v>
      </c>
      <c r="D14805" s="11">
        <v>0.0237154143661666</v>
      </c>
      <c r="E14805" s="8">
        <f t="shared" si="1"/>
        <v>0.04536591268</v>
      </c>
      <c r="F14805" s="8"/>
    </row>
    <row r="14806">
      <c r="A14806" s="10">
        <v>44897.833333333336</v>
      </c>
      <c r="B14806" s="11">
        <v>230.84</v>
      </c>
      <c r="C14806" s="11">
        <v>239.93129</v>
      </c>
      <c r="D14806" s="11">
        <v>0.0378912229413678</v>
      </c>
      <c r="E14806" s="8">
        <f t="shared" si="1"/>
        <v>0.04012829258</v>
      </c>
      <c r="F14806" s="8"/>
    </row>
    <row r="14807">
      <c r="A14807" s="10">
        <v>44897.875</v>
      </c>
      <c r="B14807" s="11">
        <v>231.62</v>
      </c>
      <c r="C14807" s="11">
        <v>238.96936</v>
      </c>
      <c r="D14807" s="11">
        <v>0.0307544029912453</v>
      </c>
      <c r="E14807" s="8">
        <f t="shared" si="1"/>
        <v>0.03743644531</v>
      </c>
      <c r="F14807" s="8"/>
    </row>
    <row r="14808">
      <c r="A14808" s="10">
        <v>44897.916666666664</v>
      </c>
      <c r="B14808" s="11">
        <v>233.19</v>
      </c>
      <c r="C14808" s="11">
        <v>239.75466</v>
      </c>
      <c r="D14808" s="11">
        <v>0.0273807399614255</v>
      </c>
      <c r="E14808" s="8">
        <f t="shared" si="1"/>
        <v>0.03582741082</v>
      </c>
      <c r="F14808" s="8"/>
    </row>
    <row r="14809">
      <c r="A14809" s="10">
        <v>44897.958333333336</v>
      </c>
      <c r="B14809" s="11">
        <v>253.89</v>
      </c>
      <c r="C14809" s="11">
        <v>243.1844</v>
      </c>
      <c r="D14809" s="11">
        <v>0.0440225606576736</v>
      </c>
      <c r="E14809" s="8">
        <f t="shared" si="1"/>
        <v>0.03723476071</v>
      </c>
      <c r="F14809" s="8"/>
    </row>
    <row r="14810">
      <c r="A14810" s="10">
        <v>44898.0</v>
      </c>
      <c r="B14810" s="11">
        <v>290.83</v>
      </c>
      <c r="C14810" s="11">
        <v>284.31708</v>
      </c>
      <c r="D14810" s="11">
        <v>0.022907241450285</v>
      </c>
      <c r="E14810" s="8">
        <f t="shared" si="1"/>
        <v>0.03628068372</v>
      </c>
      <c r="F14810" s="8"/>
    </row>
    <row r="14811">
      <c r="A14811" s="10">
        <v>44898.041666666664</v>
      </c>
      <c r="B14811" s="11">
        <v>295.16</v>
      </c>
      <c r="C14811" s="11">
        <v>283.48499</v>
      </c>
      <c r="D14811" s="11">
        <v>0.0411838736153192</v>
      </c>
      <c r="E14811" s="8">
        <f t="shared" si="1"/>
        <v>0.03749538954</v>
      </c>
      <c r="F14811" s="8"/>
    </row>
    <row r="14812">
      <c r="A14812" s="10">
        <v>44898.083333333336</v>
      </c>
      <c r="B14812" s="11">
        <v>289.2</v>
      </c>
      <c r="C14812" s="11">
        <v>277.39593</v>
      </c>
      <c r="D14812" s="11">
        <v>0.0425531477696877</v>
      </c>
      <c r="E14812" s="8">
        <f t="shared" si="1"/>
        <v>0.03736125369</v>
      </c>
      <c r="F14812" s="8"/>
    </row>
    <row r="14813">
      <c r="A14813" s="10">
        <v>44898.125</v>
      </c>
      <c r="B14813" s="11">
        <v>296.36</v>
      </c>
      <c r="C14813" s="11">
        <v>267.18124</v>
      </c>
      <c r="D14813" s="11">
        <v>0.109209613668983</v>
      </c>
      <c r="E14813" s="8">
        <f t="shared" si="1"/>
        <v>0.0412879394</v>
      </c>
      <c r="F14813" s="8"/>
    </row>
    <row r="14814">
      <c r="A14814" s="10">
        <v>44898.166666666664</v>
      </c>
      <c r="B14814" s="11">
        <v>305.22</v>
      </c>
      <c r="C14814" s="11">
        <v>255.87237</v>
      </c>
      <c r="D14814" s="11">
        <v>0.192860331109607</v>
      </c>
      <c r="E14814" s="8">
        <f t="shared" si="1"/>
        <v>0.04862561741</v>
      </c>
      <c r="F14814" s="8"/>
    </row>
    <row r="14815">
      <c r="A14815" s="10">
        <v>44898.208333333336</v>
      </c>
      <c r="B14815" s="11">
        <v>310.59</v>
      </c>
      <c r="C14815" s="11">
        <v>246.75415</v>
      </c>
      <c r="D14815" s="11">
        <v>0.258702234592609</v>
      </c>
      <c r="E14815" s="8">
        <f t="shared" si="1"/>
        <v>0.05847323147</v>
      </c>
      <c r="F14815" s="8"/>
    </row>
    <row r="14816">
      <c r="A14816" s="10">
        <v>44898.25</v>
      </c>
      <c r="B14816" s="11">
        <v>316.08</v>
      </c>
      <c r="C14816" s="11">
        <v>241.61527</v>
      </c>
      <c r="D14816" s="11">
        <v>0.308195462977153</v>
      </c>
      <c r="E14816" s="8">
        <f t="shared" si="1"/>
        <v>0.07088635665</v>
      </c>
      <c r="F14816" s="8"/>
    </row>
    <row r="14817">
      <c r="A14817" s="10">
        <v>44898.291666666664</v>
      </c>
      <c r="B14817" s="11">
        <v>310.8</v>
      </c>
      <c r="C14817" s="11">
        <v>239.62776</v>
      </c>
      <c r="D14817" s="11">
        <v>0.297011665092558</v>
      </c>
      <c r="E14817" s="8">
        <f t="shared" si="1"/>
        <v>0.08325740315</v>
      </c>
      <c r="F14817" s="8"/>
    </row>
    <row r="14818">
      <c r="A14818" s="10">
        <v>44898.333333333336</v>
      </c>
      <c r="B14818" s="11">
        <v>278.16</v>
      </c>
      <c r="C14818" s="11">
        <v>240.71202</v>
      </c>
      <c r="D14818" s="11">
        <v>0.155571707636369</v>
      </c>
      <c r="E14818" s="8">
        <f t="shared" si="1"/>
        <v>0.08759053617</v>
      </c>
      <c r="F14818" s="8"/>
    </row>
    <row r="14819">
      <c r="A14819" s="10">
        <v>44898.375</v>
      </c>
      <c r="B14819" s="11">
        <v>245.13</v>
      </c>
      <c r="C14819" s="11">
        <v>245.13084</v>
      </c>
      <c r="D14819" s="12">
        <v>3.42674140883632E-6</v>
      </c>
      <c r="E14819" s="8">
        <f t="shared" si="1"/>
        <v>0.08435316192</v>
      </c>
      <c r="F14819" s="8"/>
    </row>
    <row r="14820">
      <c r="A14820" s="10">
        <v>44898.416666666664</v>
      </c>
      <c r="B14820" s="11">
        <v>218.36</v>
      </c>
      <c r="C14820" s="11">
        <v>251.95323</v>
      </c>
      <c r="D14820" s="11">
        <v>0.133331213892356</v>
      </c>
      <c r="E14820" s="8">
        <f t="shared" si="1"/>
        <v>0.08572798772</v>
      </c>
      <c r="F14820" s="8"/>
    </row>
    <row r="14821">
      <c r="A14821" s="10">
        <v>44898.458333333336</v>
      </c>
      <c r="B14821" s="11">
        <v>212.3</v>
      </c>
      <c r="C14821" s="11">
        <v>260.63216</v>
      </c>
      <c r="D14821" s="11">
        <v>0.185442042148597</v>
      </c>
      <c r="E14821" s="8">
        <f t="shared" si="1"/>
        <v>0.08892805261</v>
      </c>
      <c r="F14821" s="8"/>
    </row>
    <row r="14822">
      <c r="A14822" s="10">
        <v>44898.5</v>
      </c>
      <c r="B14822" s="11">
        <v>210.23</v>
      </c>
      <c r="C14822" s="11">
        <v>269.02227</v>
      </c>
      <c r="D14822" s="11">
        <v>0.218540531979006</v>
      </c>
      <c r="E14822" s="8">
        <f t="shared" si="1"/>
        <v>0.09440750257</v>
      </c>
      <c r="F14822" s="8"/>
    </row>
    <row r="14823">
      <c r="A14823" s="10">
        <v>44898.541666666664</v>
      </c>
      <c r="B14823" s="11">
        <v>229.68</v>
      </c>
      <c r="C14823" s="11">
        <v>275.11287</v>
      </c>
      <c r="D14823" s="11">
        <v>0.165142655812503</v>
      </c>
      <c r="E14823" s="8">
        <f t="shared" si="1"/>
        <v>0.09950588259</v>
      </c>
      <c r="F14823" s="8"/>
    </row>
    <row r="14824">
      <c r="A14824" s="10">
        <v>44898.583333333336</v>
      </c>
      <c r="B14824" s="11">
        <v>248.66</v>
      </c>
      <c r="C14824" s="11">
        <v>278.00185</v>
      </c>
      <c r="D14824" s="11">
        <v>0.105545520650312</v>
      </c>
      <c r="E14824" s="8">
        <f t="shared" si="1"/>
        <v>0.1023831833</v>
      </c>
      <c r="F14824" s="8"/>
    </row>
    <row r="14825">
      <c r="A14825" s="10">
        <v>44898.625</v>
      </c>
      <c r="B14825" s="11">
        <v>246.33</v>
      </c>
      <c r="C14825" s="11">
        <v>279.76019</v>
      </c>
      <c r="D14825" s="11">
        <v>0.11949587966751</v>
      </c>
      <c r="E14825" s="8">
        <f t="shared" si="1"/>
        <v>0.106177113</v>
      </c>
      <c r="F14825" s="8"/>
    </row>
    <row r="14826">
      <c r="A14826" s="10">
        <v>44898.666666666664</v>
      </c>
      <c r="B14826" s="11">
        <v>238.35</v>
      </c>
      <c r="C14826" s="11">
        <v>280.16064</v>
      </c>
      <c r="D14826" s="11">
        <v>0.149238094259065</v>
      </c>
      <c r="E14826" s="8">
        <f t="shared" si="1"/>
        <v>0.1122143026</v>
      </c>
      <c r="F14826" s="8"/>
    </row>
    <row r="14827">
      <c r="A14827" s="10">
        <v>44898.708333333336</v>
      </c>
      <c r="B14827" s="11">
        <v>243.66</v>
      </c>
      <c r="C14827" s="11">
        <v>281.27057</v>
      </c>
      <c r="D14827" s="11">
        <v>0.133716691369452</v>
      </c>
      <c r="E14827" s="8">
        <f t="shared" si="1"/>
        <v>0.1175296724</v>
      </c>
      <c r="F14827" s="8"/>
    </row>
    <row r="14828">
      <c r="A14828" s="10">
        <v>44898.75</v>
      </c>
      <c r="B14828" s="11">
        <v>268.77</v>
      </c>
      <c r="C14828" s="11">
        <v>283.31695</v>
      </c>
      <c r="D14828" s="11">
        <v>0.0513451454281151</v>
      </c>
      <c r="E14828" s="8">
        <f t="shared" si="1"/>
        <v>0.1189067009</v>
      </c>
      <c r="F14828" s="8"/>
    </row>
    <row r="14829">
      <c r="A14829" s="10">
        <v>44898.791666666664</v>
      </c>
      <c r="B14829" s="11">
        <v>292.22</v>
      </c>
      <c r="C14829" s="11">
        <v>285.62574</v>
      </c>
      <c r="D14829" s="11">
        <v>0.023087064912287</v>
      </c>
      <c r="E14829" s="8">
        <f t="shared" si="1"/>
        <v>0.1188805196</v>
      </c>
      <c r="F14829" s="8"/>
    </row>
    <row r="14830">
      <c r="A14830" s="10">
        <v>44898.833333333336</v>
      </c>
      <c r="B14830" s="11">
        <v>300.15</v>
      </c>
      <c r="C14830" s="11">
        <v>287.99561</v>
      </c>
      <c r="D14830" s="11">
        <v>0.0422033863641184</v>
      </c>
      <c r="E14830" s="8">
        <f t="shared" si="1"/>
        <v>0.1190601931</v>
      </c>
      <c r="F14830" s="8"/>
    </row>
    <row r="14831">
      <c r="A14831" s="10">
        <v>44898.875</v>
      </c>
      <c r="B14831" s="11">
        <v>300.52</v>
      </c>
      <c r="C14831" s="11">
        <v>291.25484</v>
      </c>
      <c r="D14831" s="11">
        <v>0.031811179515506</v>
      </c>
      <c r="E14831" s="8">
        <f t="shared" si="1"/>
        <v>0.1191042255</v>
      </c>
      <c r="F14831" s="8"/>
    </row>
    <row r="14832">
      <c r="A14832" s="10">
        <v>44898.916666666664</v>
      </c>
      <c r="B14832" s="11">
        <v>306.02</v>
      </c>
      <c r="C14832" s="11">
        <v>295.01419</v>
      </c>
      <c r="D14832" s="11">
        <v>0.0373060360249112</v>
      </c>
      <c r="E14832" s="8">
        <f t="shared" si="1"/>
        <v>0.1195177795</v>
      </c>
      <c r="F14832" s="8"/>
    </row>
    <row r="14833">
      <c r="A14833" s="10">
        <v>44898.958333333336</v>
      </c>
      <c r="B14833" s="11">
        <v>333.15</v>
      </c>
      <c r="C14833" s="11">
        <v>299.00731</v>
      </c>
      <c r="D14833" s="11">
        <v>0.114186807004818</v>
      </c>
      <c r="E14833" s="8">
        <f t="shared" si="1"/>
        <v>0.1224412897</v>
      </c>
      <c r="F14833" s="8"/>
    </row>
    <row r="14834">
      <c r="A14834" s="10">
        <v>44899.0</v>
      </c>
      <c r="B14834" s="11">
        <v>368.57</v>
      </c>
      <c r="C14834" s="11">
        <v>321.56283</v>
      </c>
      <c r="D14834" s="11">
        <v>0.146183469028432</v>
      </c>
      <c r="E14834" s="8">
        <f t="shared" si="1"/>
        <v>0.1275777992</v>
      </c>
      <c r="F14834" s="8"/>
    </row>
    <row r="14835">
      <c r="A14835" s="10">
        <v>44899.041666666664</v>
      </c>
      <c r="B14835" s="11">
        <v>368.39</v>
      </c>
      <c r="C14835" s="11">
        <v>323.17176</v>
      </c>
      <c r="D14835" s="11">
        <v>0.139920146488047</v>
      </c>
      <c r="E14835" s="8">
        <f t="shared" si="1"/>
        <v>0.1316918106</v>
      </c>
      <c r="F14835" s="8"/>
    </row>
    <row r="14836">
      <c r="A14836" s="10">
        <v>44899.083333333336</v>
      </c>
      <c r="B14836" s="11">
        <v>371.25</v>
      </c>
      <c r="C14836" s="11">
        <v>321.57485</v>
      </c>
      <c r="D14836" s="11">
        <v>0.154474611431832</v>
      </c>
      <c r="E14836" s="8">
        <f t="shared" si="1"/>
        <v>0.1363552049</v>
      </c>
      <c r="F14836" s="8"/>
    </row>
    <row r="14837">
      <c r="A14837" s="10">
        <v>44899.125</v>
      </c>
      <c r="B14837" s="11">
        <v>371.81</v>
      </c>
      <c r="C14837" s="11">
        <v>317.00809</v>
      </c>
      <c r="D14837" s="11">
        <v>0.172872275909425</v>
      </c>
      <c r="E14837" s="8">
        <f t="shared" si="1"/>
        <v>0.1390078158</v>
      </c>
      <c r="F14837" s="8"/>
    </row>
    <row r="14838">
      <c r="A14838" s="10">
        <v>44899.166666666664</v>
      </c>
      <c r="B14838" s="11">
        <v>373.15</v>
      </c>
      <c r="C14838" s="11">
        <v>310.58637</v>
      </c>
      <c r="D14838" s="11">
        <v>0.201437139691609</v>
      </c>
      <c r="E14838" s="8">
        <f t="shared" si="1"/>
        <v>0.1393651829</v>
      </c>
      <c r="F14838" s="8"/>
    </row>
    <row r="14839">
      <c r="A14839" s="10">
        <v>44899.208333333336</v>
      </c>
      <c r="B14839" s="11">
        <v>377.99</v>
      </c>
      <c r="C14839" s="11">
        <v>303.99062</v>
      </c>
      <c r="D14839" s="11">
        <v>0.243426524147357</v>
      </c>
      <c r="E14839" s="8">
        <f t="shared" si="1"/>
        <v>0.1387286949</v>
      </c>
      <c r="F14839" s="8"/>
    </row>
    <row r="14840">
      <c r="A14840" s="10">
        <v>44899.25</v>
      </c>
      <c r="B14840" s="11">
        <v>377.45</v>
      </c>
      <c r="C14840" s="11">
        <v>299.55977</v>
      </c>
      <c r="D14840" s="11">
        <v>0.260015655640274</v>
      </c>
      <c r="E14840" s="8">
        <f t="shared" si="1"/>
        <v>0.136721203</v>
      </c>
      <c r="F14840" s="8"/>
    </row>
    <row r="14841">
      <c r="A14841" s="10">
        <v>44899.291666666664</v>
      </c>
      <c r="B14841" s="11">
        <v>380.27</v>
      </c>
      <c r="C14841" s="11">
        <v>298.22225</v>
      </c>
      <c r="D14841" s="11">
        <v>0.275122832048916</v>
      </c>
      <c r="E14841" s="8">
        <f t="shared" si="1"/>
        <v>0.1358091682</v>
      </c>
      <c r="F14841" s="8"/>
    </row>
    <row r="14842">
      <c r="A14842" s="10">
        <v>44899.333333333336</v>
      </c>
      <c r="B14842" s="11">
        <v>376.0</v>
      </c>
      <c r="C14842" s="11">
        <v>299.56803</v>
      </c>
      <c r="D14842" s="11">
        <v>0.255140610298101</v>
      </c>
      <c r="E14842" s="13">
        <f t="shared" si="1"/>
        <v>0.1399578725</v>
      </c>
      <c r="F14842" s="8"/>
    </row>
    <row r="14843">
      <c r="A14843" s="10">
        <v>44899.375</v>
      </c>
      <c r="B14843" s="11">
        <v>369.56</v>
      </c>
      <c r="C14843" s="11">
        <v>302.9822</v>
      </c>
      <c r="D14843" s="11">
        <v>0.219741621785042</v>
      </c>
      <c r="E14843" s="8">
        <f t="shared" si="1"/>
        <v>0.1491136306</v>
      </c>
      <c r="F14843" s="8"/>
    </row>
    <row r="14844">
      <c r="A14844" s="10">
        <v>44899.416666666664</v>
      </c>
      <c r="B14844" s="11">
        <v>366.15</v>
      </c>
      <c r="C14844" s="11">
        <v>309.00312</v>
      </c>
      <c r="D14844" s="11">
        <v>0.184939491873091</v>
      </c>
      <c r="E14844" s="8">
        <f t="shared" si="1"/>
        <v>0.1512639756</v>
      </c>
      <c r="F14844" s="8"/>
    </row>
    <row r="14845">
      <c r="A14845" s="10">
        <v>44899.458333333336</v>
      </c>
      <c r="B14845" s="11">
        <v>367.62</v>
      </c>
      <c r="C14845" s="11">
        <v>317.81169</v>
      </c>
      <c r="D14845" s="11">
        <v>0.156722712119242</v>
      </c>
      <c r="E14845" s="8">
        <f t="shared" si="1"/>
        <v>0.1500673368</v>
      </c>
      <c r="F14845" s="8"/>
    </row>
    <row r="14846">
      <c r="A14846" s="10">
        <v>44899.5</v>
      </c>
      <c r="B14846" s="11">
        <v>360.37</v>
      </c>
      <c r="C14846" s="11">
        <v>326.62305</v>
      </c>
      <c r="D14846" s="11">
        <v>0.103320785229334</v>
      </c>
      <c r="E14846" s="8">
        <f t="shared" si="1"/>
        <v>0.145266514</v>
      </c>
      <c r="F14846" s="8"/>
    </row>
    <row r="14847">
      <c r="A14847" s="10">
        <v>44899.541666666664</v>
      </c>
      <c r="B14847" s="11">
        <v>354.29</v>
      </c>
      <c r="C14847" s="11">
        <v>333.74209</v>
      </c>
      <c r="D14847" s="11">
        <v>0.0615682307257079</v>
      </c>
      <c r="E14847" s="8">
        <f t="shared" si="1"/>
        <v>0.140950913</v>
      </c>
      <c r="F14847" s="8"/>
    </row>
    <row r="14848">
      <c r="A14848" s="10">
        <v>44899.583333333336</v>
      </c>
      <c r="B14848" s="11">
        <v>344.81</v>
      </c>
      <c r="C14848" s="11">
        <v>339.24427</v>
      </c>
      <c r="D14848" s="11">
        <v>0.016406260892778</v>
      </c>
      <c r="E14848" s="8">
        <f t="shared" si="1"/>
        <v>0.1372367772</v>
      </c>
      <c r="F14848" s="8"/>
    </row>
    <row r="14849">
      <c r="A14849" s="10">
        <v>44899.625</v>
      </c>
      <c r="B14849" s="11">
        <v>341.8</v>
      </c>
      <c r="C14849" s="11">
        <v>344.74621</v>
      </c>
      <c r="D14849" s="11">
        <v>0.00854602578517109</v>
      </c>
      <c r="E14849" s="8">
        <f t="shared" si="1"/>
        <v>0.1326138666</v>
      </c>
      <c r="F14849" s="8"/>
    </row>
    <row r="14850">
      <c r="A14850" s="10">
        <v>44899.666666666664</v>
      </c>
      <c r="B14850" s="11">
        <v>327.46</v>
      </c>
      <c r="C14850" s="11">
        <v>348.32465</v>
      </c>
      <c r="D14850" s="11">
        <v>0.0599000099476165</v>
      </c>
      <c r="E14850" s="8">
        <f t="shared" si="1"/>
        <v>0.1288914464</v>
      </c>
      <c r="F14850" s="8"/>
    </row>
    <row r="14851">
      <c r="A14851" s="10">
        <v>44899.708333333336</v>
      </c>
      <c r="B14851" s="11">
        <v>317.41</v>
      </c>
      <c r="C14851" s="11">
        <v>350.14131</v>
      </c>
      <c r="D14851" s="11">
        <v>0.0934802865734407</v>
      </c>
      <c r="E14851" s="8">
        <f t="shared" si="1"/>
        <v>0.1272149295</v>
      </c>
      <c r="F14851" s="8"/>
    </row>
    <row r="14852">
      <c r="A14852" s="10">
        <v>44899.75</v>
      </c>
      <c r="B14852" s="11">
        <v>307.49</v>
      </c>
      <c r="C14852" s="11">
        <v>349.78477</v>
      </c>
      <c r="D14852" s="11">
        <v>0.120916556772897</v>
      </c>
      <c r="E14852" s="8">
        <f t="shared" si="1"/>
        <v>0.1301137383</v>
      </c>
      <c r="F14852" s="8"/>
    </row>
    <row r="14853">
      <c r="A14853" s="10">
        <v>44899.791666666664</v>
      </c>
      <c r="B14853" s="11">
        <v>292.68</v>
      </c>
      <c r="C14853" s="11">
        <v>348.28095</v>
      </c>
      <c r="D14853" s="11">
        <v>0.159643959854824</v>
      </c>
      <c r="E14853" s="8">
        <f t="shared" si="1"/>
        <v>0.135803609</v>
      </c>
      <c r="F14853" s="8"/>
    </row>
    <row r="14854">
      <c r="A14854" s="10">
        <v>44899.833333333336</v>
      </c>
      <c r="B14854" s="11">
        <v>288.78</v>
      </c>
      <c r="C14854" s="11">
        <v>346.32624</v>
      </c>
      <c r="D14854" s="11">
        <v>0.1661619402561</v>
      </c>
      <c r="E14854" s="8">
        <f t="shared" si="1"/>
        <v>0.1409685487</v>
      </c>
      <c r="F14854" s="8"/>
    </row>
    <row r="14855">
      <c r="A14855" s="10">
        <v>44899.875</v>
      </c>
      <c r="B14855" s="11">
        <v>311.7</v>
      </c>
      <c r="C14855" s="11">
        <v>344.68652</v>
      </c>
      <c r="D14855" s="11">
        <v>0.0957000581281797</v>
      </c>
      <c r="E14855" s="8">
        <f t="shared" si="1"/>
        <v>0.1436305853</v>
      </c>
      <c r="F14855" s="8"/>
    </row>
    <row r="14856">
      <c r="A14856" s="10">
        <v>44899.916666666664</v>
      </c>
      <c r="B14856" s="11">
        <v>322.5</v>
      </c>
      <c r="C14856" s="11">
        <v>344.05755</v>
      </c>
      <c r="D14856" s="11">
        <v>0.0626568142451749</v>
      </c>
      <c r="E14856" s="8">
        <f t="shared" si="1"/>
        <v>0.1446868677</v>
      </c>
      <c r="F14856" s="8"/>
    </row>
    <row r="14857">
      <c r="A14857" s="10">
        <v>44899.958333333336</v>
      </c>
      <c r="B14857" s="11">
        <v>343.55</v>
      </c>
      <c r="C14857" s="11">
        <v>344.46013</v>
      </c>
      <c r="D14857" s="11">
        <v>0.00264219258118488</v>
      </c>
      <c r="E14857" s="8">
        <f t="shared" si="1"/>
        <v>0.1400391755</v>
      </c>
      <c r="F14857" s="8"/>
    </row>
    <row r="14858">
      <c r="A14858" s="10">
        <v>44900.0</v>
      </c>
      <c r="B14858" s="11">
        <v>355.38</v>
      </c>
      <c r="C14858" s="11">
        <v>328.55627</v>
      </c>
      <c r="D14858" s="11">
        <v>0.0816412056297084</v>
      </c>
      <c r="E14858" s="8">
        <f t="shared" si="1"/>
        <v>0.1373499145</v>
      </c>
      <c r="F14858" s="8"/>
    </row>
    <row r="14859">
      <c r="A14859" s="10">
        <v>44900.041666666664</v>
      </c>
      <c r="B14859" s="11">
        <v>338.93</v>
      </c>
      <c r="C14859" s="11">
        <v>331.17436</v>
      </c>
      <c r="D14859" s="11">
        <v>0.0234186004013113</v>
      </c>
      <c r="E14859" s="8">
        <f t="shared" si="1"/>
        <v>0.1324956834</v>
      </c>
      <c r="F14859" s="8"/>
    </row>
    <row r="14860">
      <c r="A14860" s="10">
        <v>44900.083333333336</v>
      </c>
      <c r="B14860" s="11">
        <v>318.79</v>
      </c>
      <c r="C14860" s="11">
        <v>328.44107</v>
      </c>
      <c r="D14860" s="11">
        <v>0.029384479839869</v>
      </c>
      <c r="E14860" s="8">
        <f t="shared" si="1"/>
        <v>0.1272835946</v>
      </c>
      <c r="F14860" s="8"/>
    </row>
    <row r="14861">
      <c r="A14861" s="10">
        <v>44900.125</v>
      </c>
      <c r="B14861" s="11">
        <v>294.36</v>
      </c>
      <c r="C14861" s="11">
        <v>319.24942</v>
      </c>
      <c r="D14861" s="11">
        <v>0.0779623029542229</v>
      </c>
      <c r="E14861" s="8">
        <f t="shared" si="1"/>
        <v>0.1233290124</v>
      </c>
      <c r="F14861" s="8"/>
    </row>
    <row r="14862">
      <c r="A14862" s="10">
        <v>44900.166666666664</v>
      </c>
      <c r="B14862" s="11">
        <v>274.75</v>
      </c>
      <c r="C14862" s="11">
        <v>305.93123</v>
      </c>
      <c r="D14862" s="11">
        <v>0.101922350326901</v>
      </c>
      <c r="E14862" s="8">
        <f t="shared" si="1"/>
        <v>0.1191825628</v>
      </c>
      <c r="F14862" s="8"/>
    </row>
    <row r="14863">
      <c r="A14863" s="10">
        <v>44900.208333333336</v>
      </c>
      <c r="B14863" s="11">
        <v>257.42</v>
      </c>
      <c r="C14863" s="11">
        <v>291.22664</v>
      </c>
      <c r="D14863" s="11">
        <v>0.116083611032287</v>
      </c>
      <c r="E14863" s="8">
        <f t="shared" si="1"/>
        <v>0.1138766081</v>
      </c>
      <c r="F14863" s="8"/>
    </row>
    <row r="14864">
      <c r="A14864" s="10">
        <v>44900.25</v>
      </c>
      <c r="B14864" s="11">
        <v>236.07</v>
      </c>
      <c r="C14864" s="11">
        <v>277.11209</v>
      </c>
      <c r="D14864" s="11">
        <v>0.148106457571014</v>
      </c>
      <c r="E14864" s="8">
        <f t="shared" si="1"/>
        <v>0.1092137249</v>
      </c>
      <c r="F14864" s="8"/>
    </row>
    <row r="14865">
      <c r="A14865" s="10">
        <v>44900.291666666664</v>
      </c>
      <c r="B14865" s="11">
        <v>209.61</v>
      </c>
      <c r="C14865" s="11">
        <v>264.39432</v>
      </c>
      <c r="D14865" s="11">
        <v>0.207206871917671</v>
      </c>
      <c r="E14865" s="8">
        <f t="shared" si="1"/>
        <v>0.1063838932</v>
      </c>
      <c r="F14865" s="8"/>
    </row>
    <row r="14866">
      <c r="A14866" s="10">
        <v>44900.333333333336</v>
      </c>
      <c r="B14866" s="11">
        <v>198.77</v>
      </c>
      <c r="C14866" s="11">
        <v>255.09215</v>
      </c>
      <c r="D14866" s="11">
        <v>0.220791388523715</v>
      </c>
      <c r="E14866" s="8">
        <f t="shared" si="1"/>
        <v>0.1049526756</v>
      </c>
      <c r="F14866" s="8"/>
    </row>
    <row r="14867">
      <c r="A14867" s="10">
        <v>44900.375</v>
      </c>
      <c r="B14867" s="11">
        <v>191.7</v>
      </c>
      <c r="C14867" s="11">
        <v>250.6381</v>
      </c>
      <c r="D14867" s="11">
        <v>0.235152197531021</v>
      </c>
      <c r="E14867" s="8">
        <f t="shared" si="1"/>
        <v>0.1055947829</v>
      </c>
      <c r="F14867" s="8"/>
    </row>
    <row r="14868">
      <c r="A14868" s="10">
        <v>44900.416666666664</v>
      </c>
      <c r="B14868" s="11">
        <v>193.94</v>
      </c>
      <c r="C14868" s="11">
        <v>250.76162</v>
      </c>
      <c r="D14868" s="11">
        <v>0.226596159332516</v>
      </c>
      <c r="E14868" s="8">
        <f t="shared" si="1"/>
        <v>0.1073304774</v>
      </c>
      <c r="F14868" s="8"/>
    </row>
    <row r="14869">
      <c r="A14869" s="10">
        <v>44900.458333333336</v>
      </c>
      <c r="B14869" s="11">
        <v>203.54</v>
      </c>
      <c r="C14869" s="11">
        <v>255.38866</v>
      </c>
      <c r="D14869" s="11">
        <v>0.203018646168549</v>
      </c>
      <c r="E14869" s="8">
        <f t="shared" si="1"/>
        <v>0.1092594747</v>
      </c>
      <c r="F14869" s="8"/>
    </row>
    <row r="14870">
      <c r="A14870" s="10">
        <v>44900.5</v>
      </c>
      <c r="B14870" s="11">
        <v>230.22</v>
      </c>
      <c r="C14870" s="11">
        <v>262.1768</v>
      </c>
      <c r="D14870" s="11">
        <v>0.12189026641564</v>
      </c>
      <c r="E14870" s="8">
        <f t="shared" si="1"/>
        <v>0.1100332031</v>
      </c>
      <c r="F14870" s="8"/>
    </row>
    <row r="14871">
      <c r="A14871" s="10">
        <v>44900.541666666664</v>
      </c>
      <c r="B14871" s="11">
        <v>248.79</v>
      </c>
      <c r="C14871" s="11">
        <v>268.93702</v>
      </c>
      <c r="D14871" s="11">
        <v>0.0749135243634365</v>
      </c>
      <c r="E14871" s="8">
        <f t="shared" si="1"/>
        <v>0.110589257</v>
      </c>
      <c r="F14871" s="8"/>
    </row>
    <row r="14872">
      <c r="A14872" s="10">
        <v>44900.583333333336</v>
      </c>
      <c r="B14872" s="11">
        <v>260.67</v>
      </c>
      <c r="C14872" s="11">
        <v>273.79317</v>
      </c>
      <c r="D14872" s="11">
        <v>0.0479309619009121</v>
      </c>
      <c r="E14872" s="8">
        <f t="shared" si="1"/>
        <v>0.1119027862</v>
      </c>
      <c r="F14872" s="8"/>
    </row>
    <row r="14873">
      <c r="A14873" s="10">
        <v>44900.625</v>
      </c>
      <c r="B14873" s="11">
        <v>251.71</v>
      </c>
      <c r="C14873" s="11">
        <v>277.74403</v>
      </c>
      <c r="D14873" s="11">
        <v>0.0937338959184829</v>
      </c>
      <c r="E14873" s="8">
        <f t="shared" si="1"/>
        <v>0.1154522808</v>
      </c>
      <c r="F14873" s="8"/>
    </row>
    <row r="14874">
      <c r="A14874" s="10">
        <v>44900.666666666664</v>
      </c>
      <c r="B14874" s="11">
        <v>244.82</v>
      </c>
      <c r="C14874" s="11">
        <v>280.00314</v>
      </c>
      <c r="D14874" s="11">
        <v>0.125652662323715</v>
      </c>
      <c r="E14874" s="8">
        <f t="shared" si="1"/>
        <v>0.1181919746</v>
      </c>
      <c r="F14874" s="8"/>
    </row>
    <row r="14875">
      <c r="A14875" s="10">
        <v>44900.708333333336</v>
      </c>
      <c r="B14875" s="11">
        <v>230.32</v>
      </c>
      <c r="C14875" s="11">
        <v>281.20625</v>
      </c>
      <c r="D14875" s="11">
        <v>0.180957037761429</v>
      </c>
      <c r="E14875" s="8">
        <f t="shared" si="1"/>
        <v>0.1218368392</v>
      </c>
      <c r="F14875" s="8"/>
    </row>
    <row r="14876">
      <c r="A14876" s="10">
        <v>44900.75</v>
      </c>
      <c r="B14876" s="11">
        <v>228.86</v>
      </c>
      <c r="C14876" s="11">
        <v>281.13456</v>
      </c>
      <c r="D14876" s="11">
        <v>0.185941422498891</v>
      </c>
      <c r="E14876" s="8">
        <f t="shared" si="1"/>
        <v>0.1245462086</v>
      </c>
      <c r="F14876" s="8"/>
    </row>
    <row r="14877">
      <c r="A14877" s="10">
        <v>44900.791666666664</v>
      </c>
      <c r="B14877" s="11">
        <v>229.23</v>
      </c>
      <c r="C14877" s="11">
        <v>280.42572</v>
      </c>
      <c r="D14877" s="11">
        <v>0.182564281193608</v>
      </c>
      <c r="E14877" s="8">
        <f t="shared" si="1"/>
        <v>0.125501222</v>
      </c>
      <c r="F14877" s="8"/>
    </row>
    <row r="14878">
      <c r="A14878" s="10">
        <v>44900.833333333336</v>
      </c>
      <c r="B14878" s="11">
        <v>229.63</v>
      </c>
      <c r="C14878" s="11">
        <v>280.14223</v>
      </c>
      <c r="D14878" s="11">
        <v>0.180309230778951</v>
      </c>
      <c r="E14878" s="8">
        <f t="shared" si="1"/>
        <v>0.1260906925</v>
      </c>
      <c r="F14878" s="8"/>
    </row>
    <row r="14879">
      <c r="A14879" s="10">
        <v>44900.875</v>
      </c>
      <c r="B14879" s="11">
        <v>230.87</v>
      </c>
      <c r="C14879" s="11">
        <v>281.6594</v>
      </c>
      <c r="D14879" s="11">
        <v>0.180322048545157</v>
      </c>
      <c r="E14879" s="8">
        <f t="shared" si="1"/>
        <v>0.1296166087</v>
      </c>
      <c r="F14879" s="8"/>
    </row>
    <row r="14880">
      <c r="A14880" s="10">
        <v>44900.916666666664</v>
      </c>
      <c r="B14880" s="11">
        <v>221.92</v>
      </c>
      <c r="C14880" s="11">
        <v>285.17509</v>
      </c>
      <c r="D14880" s="11">
        <v>0.221811414173657</v>
      </c>
      <c r="E14880" s="8">
        <f t="shared" si="1"/>
        <v>0.1362480504</v>
      </c>
      <c r="F14880" s="8"/>
    </row>
    <row r="14881">
      <c r="A14881" s="10">
        <v>44900.958333333336</v>
      </c>
      <c r="B14881" s="11">
        <v>240.46</v>
      </c>
      <c r="C14881" s="11">
        <v>290.66601</v>
      </c>
      <c r="D14881" s="11">
        <v>0.172727488845359</v>
      </c>
      <c r="E14881" s="8">
        <f t="shared" si="1"/>
        <v>0.1433349377</v>
      </c>
      <c r="F14881" s="8"/>
    </row>
    <row r="14882">
      <c r="A14882" s="10">
        <v>44898.0</v>
      </c>
      <c r="B14882" s="11">
        <v>290.83</v>
      </c>
      <c r="C14882" s="11">
        <v>302.43611</v>
      </c>
      <c r="D14882" s="11">
        <v>0.0383754109256331</v>
      </c>
      <c r="E14882" s="8">
        <f t="shared" si="1"/>
        <v>0.1415321963</v>
      </c>
      <c r="F14882" s="8"/>
    </row>
    <row r="14883">
      <c r="A14883" s="10">
        <v>44898.041666666664</v>
      </c>
      <c r="B14883" s="11">
        <v>295.16</v>
      </c>
      <c r="C14883" s="11">
        <v>299.18798</v>
      </c>
      <c r="D14883" s="11">
        <v>0.0134630408614676</v>
      </c>
      <c r="E14883" s="8">
        <f t="shared" si="1"/>
        <v>0.1411173813</v>
      </c>
      <c r="F14883" s="8"/>
    </row>
    <row r="14884">
      <c r="A14884" s="10">
        <v>44898.083333333336</v>
      </c>
      <c r="B14884" s="11">
        <v>289.2</v>
      </c>
      <c r="C14884" s="11">
        <v>289.69566</v>
      </c>
      <c r="D14884" s="11">
        <v>0.00171096798619622</v>
      </c>
      <c r="E14884" s="8">
        <f t="shared" si="1"/>
        <v>0.1399643183</v>
      </c>
      <c r="F14884" s="8"/>
    </row>
    <row r="14885">
      <c r="A14885" s="10">
        <v>44898.125</v>
      </c>
      <c r="B14885" s="11">
        <v>296.36</v>
      </c>
      <c r="C14885" s="11">
        <v>276.15324</v>
      </c>
      <c r="D14885" s="11">
        <v>0.0731722720327309</v>
      </c>
      <c r="E14885" s="8">
        <f t="shared" si="1"/>
        <v>0.1397647337</v>
      </c>
      <c r="F14885" s="8"/>
    </row>
    <row r="14886">
      <c r="A14886" s="10">
        <v>44898.166666666664</v>
      </c>
      <c r="B14886" s="11">
        <v>305.22</v>
      </c>
      <c r="C14886" s="11">
        <v>262.61875</v>
      </c>
      <c r="D14886" s="11">
        <v>0.162217092267783</v>
      </c>
      <c r="E14886" s="8">
        <f t="shared" si="1"/>
        <v>0.1422770146</v>
      </c>
      <c r="F14886" s="8"/>
    </row>
    <row r="14887">
      <c r="A14887" s="10">
        <v>44898.208333333336</v>
      </c>
      <c r="B14887" s="11">
        <v>310.59</v>
      </c>
      <c r="C14887" s="11">
        <v>252.7024</v>
      </c>
      <c r="D14887" s="11">
        <v>0.22907419953273</v>
      </c>
      <c r="E14887" s="8">
        <f t="shared" si="1"/>
        <v>0.1469849558</v>
      </c>
      <c r="F14887" s="8"/>
    </row>
    <row r="14888">
      <c r="A14888" s="10">
        <v>44898.25</v>
      </c>
      <c r="B14888" s="11">
        <v>316.08</v>
      </c>
      <c r="C14888" s="11">
        <v>247.69151</v>
      </c>
      <c r="D14888" s="11">
        <v>0.276103488569309</v>
      </c>
      <c r="E14888" s="8">
        <f t="shared" si="1"/>
        <v>0.1523181654</v>
      </c>
      <c r="F14888" s="8"/>
    </row>
    <row r="14889">
      <c r="A14889" s="10">
        <v>44898.291666666664</v>
      </c>
      <c r="B14889" s="11">
        <v>310.8</v>
      </c>
      <c r="C14889" s="11">
        <v>245.5436</v>
      </c>
      <c r="D14889" s="11">
        <v>0.265762984659343</v>
      </c>
      <c r="E14889" s="8">
        <f t="shared" si="1"/>
        <v>0.1547580035</v>
      </c>
      <c r="F14889" s="8"/>
    </row>
    <row r="14890">
      <c r="A14890" s="10">
        <v>44898.333333333336</v>
      </c>
      <c r="B14890" s="11">
        <v>278.16</v>
      </c>
      <c r="C14890" s="11">
        <v>245.81425</v>
      </c>
      <c r="D14890" s="11">
        <v>0.131586146856823</v>
      </c>
      <c r="E14890" s="8">
        <f t="shared" si="1"/>
        <v>0.1510411184</v>
      </c>
      <c r="F14890" s="8"/>
    </row>
    <row r="14891">
      <c r="A14891" s="10">
        <v>44898.375</v>
      </c>
      <c r="B14891" s="11">
        <v>245.13</v>
      </c>
      <c r="C14891" s="11">
        <v>248.94972</v>
      </c>
      <c r="D14891" s="11">
        <v>0.0153433392092187</v>
      </c>
      <c r="E14891" s="8">
        <f t="shared" si="1"/>
        <v>0.141882416</v>
      </c>
      <c r="F14891" s="8"/>
    </row>
    <row r="14892">
      <c r="A14892" s="10">
        <v>44898.416666666664</v>
      </c>
      <c r="B14892" s="11">
        <v>218.36</v>
      </c>
      <c r="C14892" s="11">
        <v>254.67054</v>
      </c>
      <c r="D14892" s="11">
        <v>0.142578485913604</v>
      </c>
      <c r="E14892" s="8">
        <f t="shared" si="1"/>
        <v>0.1383816796</v>
      </c>
      <c r="F14892" s="8"/>
    </row>
    <row r="14893">
      <c r="A14893" s="10">
        <v>44898.458333333336</v>
      </c>
      <c r="B14893" s="11">
        <v>212.3</v>
      </c>
      <c r="C14893" s="11">
        <v>262.86725</v>
      </c>
      <c r="D14893" s="11">
        <v>0.192368010849582</v>
      </c>
      <c r="E14893" s="8">
        <f t="shared" si="1"/>
        <v>0.1379379031</v>
      </c>
      <c r="F14893" s="8"/>
    </row>
    <row r="14894">
      <c r="A14894" s="10">
        <v>44898.5</v>
      </c>
      <c r="B14894" s="11">
        <v>210.23</v>
      </c>
      <c r="C14894" s="11">
        <v>271.14746</v>
      </c>
      <c r="D14894" s="11">
        <v>0.224665427439372</v>
      </c>
      <c r="E14894" s="8">
        <f t="shared" si="1"/>
        <v>0.1422202015</v>
      </c>
      <c r="F14894" s="8"/>
    </row>
    <row r="14895">
      <c r="A14895" s="10">
        <v>44898.541666666664</v>
      </c>
      <c r="B14895" s="11">
        <v>229.68</v>
      </c>
      <c r="C14895" s="11">
        <v>276.99017</v>
      </c>
      <c r="D14895" s="11">
        <v>0.1708008988189</v>
      </c>
      <c r="E14895" s="8">
        <f t="shared" si="1"/>
        <v>0.1462155087</v>
      </c>
      <c r="F14895" s="8"/>
    </row>
    <row r="14896">
      <c r="A14896" s="10">
        <v>44898.583333333336</v>
      </c>
      <c r="B14896" s="11">
        <v>248.66</v>
      </c>
      <c r="C14896" s="11">
        <v>279.71434</v>
      </c>
      <c r="D14896" s="11">
        <v>0.111021622988653</v>
      </c>
      <c r="E14896" s="8">
        <f t="shared" si="1"/>
        <v>0.1488442863</v>
      </c>
      <c r="F14896" s="8"/>
    </row>
    <row r="14897">
      <c r="A14897" s="10">
        <v>44898.625</v>
      </c>
      <c r="B14897" s="11">
        <v>246.33</v>
      </c>
      <c r="C14897" s="11">
        <v>281.657</v>
      </c>
      <c r="D14897" s="11">
        <v>0.125425606322583</v>
      </c>
      <c r="E14897" s="8">
        <f t="shared" si="1"/>
        <v>0.1501647742</v>
      </c>
      <c r="F14897" s="8"/>
    </row>
    <row r="14898">
      <c r="A14898" s="10">
        <v>44898.666666666664</v>
      </c>
      <c r="B14898" s="11">
        <v>238.35</v>
      </c>
      <c r="C14898" s="11">
        <v>282.84062</v>
      </c>
      <c r="D14898" s="11">
        <v>0.157299259208242</v>
      </c>
      <c r="E14898" s="8">
        <f t="shared" si="1"/>
        <v>0.1514833824</v>
      </c>
      <c r="F14898" s="8"/>
    </row>
    <row r="14899">
      <c r="A14899" s="10">
        <v>44898.708333333336</v>
      </c>
      <c r="B14899" s="11">
        <v>243.66</v>
      </c>
      <c r="C14899" s="11">
        <v>285.82021</v>
      </c>
      <c r="D14899" s="11">
        <v>0.147506049344796</v>
      </c>
      <c r="E14899" s="8">
        <f t="shared" si="1"/>
        <v>0.1500895912</v>
      </c>
      <c r="F14899" s="8"/>
    </row>
    <row r="14900">
      <c r="A14900" s="10">
        <v>44898.75</v>
      </c>
      <c r="B14900" s="11">
        <v>268.77</v>
      </c>
      <c r="C14900" s="11">
        <v>290.17481</v>
      </c>
      <c r="D14900" s="11">
        <v>0.0737652244865775</v>
      </c>
      <c r="E14900" s="8">
        <f t="shared" si="1"/>
        <v>0.145415583</v>
      </c>
      <c r="F14900" s="8"/>
    </row>
    <row r="14901">
      <c r="A14901" s="10">
        <v>44898.791666666664</v>
      </c>
      <c r="B14901" s="11">
        <v>292.22</v>
      </c>
      <c r="C14901" s="11">
        <v>293.59261</v>
      </c>
      <c r="D14901" s="11">
        <v>0.00467521985652143</v>
      </c>
      <c r="E14901" s="8">
        <f t="shared" si="1"/>
        <v>0.1380035388</v>
      </c>
      <c r="F14901" s="8"/>
    </row>
    <row r="14902">
      <c r="A14902" s="10">
        <v>44898.833333333336</v>
      </c>
      <c r="B14902" s="11">
        <v>300.15</v>
      </c>
      <c r="C14902" s="11">
        <v>295.33229</v>
      </c>
      <c r="D14902" s="11">
        <v>0.0163128454392846</v>
      </c>
      <c r="E14902" s="8">
        <f t="shared" si="1"/>
        <v>0.131170356</v>
      </c>
      <c r="F14902" s="8"/>
    </row>
    <row r="14903">
      <c r="A14903" s="10">
        <v>44898.875</v>
      </c>
      <c r="B14903" s="11">
        <v>300.52</v>
      </c>
      <c r="C14903" s="11">
        <v>297.22695</v>
      </c>
      <c r="D14903" s="11">
        <v>0.0110792443282817</v>
      </c>
      <c r="E14903" s="8">
        <f t="shared" si="1"/>
        <v>0.1241185725</v>
      </c>
      <c r="F14903" s="8"/>
    </row>
    <row r="14904">
      <c r="A14904" s="10">
        <v>44898.916666666664</v>
      </c>
      <c r="B14904" s="11">
        <v>306.02</v>
      </c>
      <c r="C14904" s="11">
        <v>300.21905</v>
      </c>
      <c r="D14904" s="11">
        <v>0.0193223914338547</v>
      </c>
      <c r="E14904" s="8">
        <f t="shared" si="1"/>
        <v>0.1156815299</v>
      </c>
      <c r="F14904" s="8"/>
    </row>
    <row r="14905">
      <c r="A14905" s="10">
        <v>44898.958333333336</v>
      </c>
      <c r="B14905" s="11">
        <v>333.15</v>
      </c>
      <c r="C14905" s="11">
        <v>304.2379</v>
      </c>
      <c r="D14905" s="11">
        <v>0.095031223920491</v>
      </c>
      <c r="E14905" s="8">
        <f t="shared" si="1"/>
        <v>0.1124441856</v>
      </c>
      <c r="F14905" s="8"/>
    </row>
    <row r="14906">
      <c r="A14906" s="10">
        <v>44899.0</v>
      </c>
      <c r="B14906" s="11">
        <v>368.57</v>
      </c>
      <c r="C14906" s="11">
        <v>323.44873</v>
      </c>
      <c r="D14906" s="11">
        <v>0.139500532279103</v>
      </c>
      <c r="E14906" s="8">
        <f t="shared" si="1"/>
        <v>0.1166577323</v>
      </c>
      <c r="F14906" s="8"/>
    </row>
    <row r="14907">
      <c r="A14907" s="10">
        <v>44899.041666666664</v>
      </c>
      <c r="B14907" s="11">
        <v>368.39</v>
      </c>
      <c r="C14907" s="11">
        <v>325.39911</v>
      </c>
      <c r="D14907" s="11">
        <v>0.132117417284884</v>
      </c>
      <c r="E14907" s="8">
        <f t="shared" si="1"/>
        <v>0.1216016646</v>
      </c>
      <c r="F14907" s="8"/>
    </row>
    <row r="14908">
      <c r="A14908" s="10">
        <v>44899.083333333336</v>
      </c>
      <c r="B14908" s="11">
        <v>371.25</v>
      </c>
      <c r="C14908" s="11">
        <v>323.05794</v>
      </c>
      <c r="D14908" s="11">
        <v>0.149174665077106</v>
      </c>
      <c r="E14908" s="8">
        <f t="shared" si="1"/>
        <v>0.1277459853</v>
      </c>
      <c r="F14908" s="8"/>
    </row>
    <row r="14909">
      <c r="A14909" s="10">
        <v>44899.125</v>
      </c>
      <c r="B14909" s="11">
        <v>371.81</v>
      </c>
      <c r="C14909" s="11">
        <v>316.87128</v>
      </c>
      <c r="D14909" s="11">
        <v>0.173378666567698</v>
      </c>
      <c r="E14909" s="8">
        <f t="shared" si="1"/>
        <v>0.1319212518</v>
      </c>
      <c r="F14909" s="8"/>
    </row>
    <row r="14910">
      <c r="A14910" s="10">
        <v>44899.166666666664</v>
      </c>
      <c r="B14910" s="11">
        <v>373.15</v>
      </c>
      <c r="C14910" s="11">
        <v>308.28274</v>
      </c>
      <c r="D14910" s="11">
        <v>0.210414828932686</v>
      </c>
      <c r="E14910" s="8">
        <f t="shared" si="1"/>
        <v>0.1339294908</v>
      </c>
      <c r="F14910" s="8"/>
    </row>
    <row r="14911">
      <c r="A14911" s="10">
        <v>44899.208333333336</v>
      </c>
      <c r="B14911" s="11">
        <v>377.99</v>
      </c>
      <c r="C14911" s="11">
        <v>299.4307</v>
      </c>
      <c r="D14911" s="11">
        <v>0.262362209352614</v>
      </c>
      <c r="E14911" s="8">
        <f t="shared" si="1"/>
        <v>0.1353164912</v>
      </c>
      <c r="F14911" s="8"/>
    </row>
    <row r="14912">
      <c r="A14912" s="10">
        <v>44899.25</v>
      </c>
      <c r="B14912" s="11">
        <v>377.45</v>
      </c>
      <c r="C14912" s="11">
        <v>293.46959</v>
      </c>
      <c r="D14912" s="11">
        <v>0.286163925877294</v>
      </c>
      <c r="E14912" s="8">
        <f t="shared" si="1"/>
        <v>0.1357356761</v>
      </c>
      <c r="F14912" s="8"/>
    </row>
    <row r="14913">
      <c r="A14913" s="10">
        <v>44899.291666666664</v>
      </c>
      <c r="B14913" s="11">
        <v>380.27</v>
      </c>
      <c r="C14913" s="11">
        <v>291.60655</v>
      </c>
      <c r="D14913" s="11">
        <v>0.304051640815338</v>
      </c>
      <c r="E14913" s="8">
        <f t="shared" si="1"/>
        <v>0.1373310368</v>
      </c>
      <c r="F14913" s="8"/>
    </row>
    <row r="14914">
      <c r="A14914" s="10">
        <v>44899.333333333336</v>
      </c>
      <c r="B14914" s="11">
        <v>376.0</v>
      </c>
      <c r="C14914" s="11">
        <v>293.15032</v>
      </c>
      <c r="D14914" s="11">
        <v>0.282618419110031</v>
      </c>
      <c r="E14914" s="8">
        <f t="shared" si="1"/>
        <v>0.1436240481</v>
      </c>
      <c r="F14914" s="8"/>
    </row>
    <row r="14915">
      <c r="A14915" s="10">
        <v>44899.375</v>
      </c>
      <c r="B14915" s="11">
        <v>369.56</v>
      </c>
      <c r="C14915" s="11">
        <v>296.97137</v>
      </c>
      <c r="D14915" s="11">
        <v>0.244429723983157</v>
      </c>
      <c r="E14915" s="8">
        <f t="shared" si="1"/>
        <v>0.1531693142</v>
      </c>
      <c r="F14915" s="8"/>
    </row>
    <row r="14916">
      <c r="A14916" s="10">
        <v>44899.416666666664</v>
      </c>
      <c r="B14916" s="11">
        <v>366.15</v>
      </c>
      <c r="C14916" s="11">
        <v>303.45715</v>
      </c>
      <c r="D14916" s="11">
        <v>0.206595395758511</v>
      </c>
      <c r="E14916" s="8">
        <f t="shared" si="1"/>
        <v>0.1558366854</v>
      </c>
      <c r="F14916" s="8"/>
    </row>
    <row r="14917">
      <c r="A14917" s="10">
        <v>44899.458333333336</v>
      </c>
      <c r="B14917" s="11">
        <v>367.62</v>
      </c>
      <c r="C14917" s="11">
        <v>312.70871</v>
      </c>
      <c r="D14917" s="11">
        <v>0.175598850444555</v>
      </c>
      <c r="E14917" s="8">
        <f t="shared" si="1"/>
        <v>0.1551379704</v>
      </c>
      <c r="F14917" s="8"/>
    </row>
    <row r="14918">
      <c r="A14918" s="10">
        <v>44899.5</v>
      </c>
      <c r="B14918" s="11">
        <v>360.37</v>
      </c>
      <c r="C14918" s="11">
        <v>321.52704</v>
      </c>
      <c r="D14918" s="11">
        <v>0.120807755391272</v>
      </c>
      <c r="E14918" s="8">
        <f t="shared" si="1"/>
        <v>0.1508105674</v>
      </c>
      <c r="F14918" s="8"/>
    </row>
    <row r="14919">
      <c r="A14919" s="10">
        <v>44899.541666666664</v>
      </c>
      <c r="B14919" s="11">
        <v>354.29</v>
      </c>
      <c r="C14919" s="11">
        <v>327.77203</v>
      </c>
      <c r="D14919" s="11">
        <v>0.0809037000503064</v>
      </c>
      <c r="E14919" s="8">
        <f t="shared" si="1"/>
        <v>0.1470648508</v>
      </c>
      <c r="F14919" s="8"/>
    </row>
    <row r="14920">
      <c r="A14920" s="10">
        <v>44899.583333333336</v>
      </c>
      <c r="B14920" s="11">
        <v>344.81</v>
      </c>
      <c r="C14920" s="11">
        <v>331.68368</v>
      </c>
      <c r="D14920" s="11">
        <v>0.0395748141723464</v>
      </c>
      <c r="E14920" s="8">
        <f t="shared" si="1"/>
        <v>0.1440879004</v>
      </c>
      <c r="F14920" s="8"/>
    </row>
    <row r="14921">
      <c r="A14921" s="10">
        <v>44899.625</v>
      </c>
      <c r="B14921" s="11">
        <v>341.8</v>
      </c>
      <c r="C14921" s="11">
        <v>335.36322</v>
      </c>
      <c r="D14921" s="11">
        <v>0.019193458364337</v>
      </c>
      <c r="E14921" s="8">
        <f t="shared" si="1"/>
        <v>0.1396615609</v>
      </c>
      <c r="F14921" s="8"/>
    </row>
    <row r="14922">
      <c r="A14922" s="10">
        <v>44899.666666666664</v>
      </c>
      <c r="B14922" s="11">
        <v>327.46</v>
      </c>
      <c r="C14922" s="11">
        <v>337.22945</v>
      </c>
      <c r="D14922" s="11">
        <v>0.028969741521685</v>
      </c>
      <c r="E14922" s="8">
        <f t="shared" si="1"/>
        <v>0.1343144977</v>
      </c>
      <c r="F14922" s="8"/>
    </row>
    <row r="14923">
      <c r="A14923" s="10">
        <v>44899.708333333336</v>
      </c>
      <c r="B14923" s="11">
        <v>317.41</v>
      </c>
      <c r="C14923" s="11">
        <v>337.75638</v>
      </c>
      <c r="D14923" s="11">
        <v>0.0602398095337235</v>
      </c>
      <c r="E14923" s="8">
        <f t="shared" si="1"/>
        <v>0.1306784043</v>
      </c>
      <c r="F14923" s="8"/>
    </row>
    <row r="14924">
      <c r="A14924" s="10">
        <v>44899.75</v>
      </c>
      <c r="B14924" s="11">
        <v>307.49</v>
      </c>
      <c r="C14924" s="11">
        <v>336.55385</v>
      </c>
      <c r="D14924" s="11">
        <v>0.0863572055408072</v>
      </c>
      <c r="E14924" s="8">
        <f t="shared" si="1"/>
        <v>0.1312030702</v>
      </c>
      <c r="F14924" s="8"/>
    </row>
    <row r="14925">
      <c r="A14925" s="10">
        <v>44899.791666666664</v>
      </c>
      <c r="B14925" s="11">
        <v>292.68</v>
      </c>
      <c r="C14925" s="11">
        <v>334.85434</v>
      </c>
      <c r="D14925" s="11">
        <v>0.125948315318236</v>
      </c>
      <c r="E14925" s="8">
        <f t="shared" si="1"/>
        <v>0.1362561159</v>
      </c>
      <c r="F14925" s="8"/>
    </row>
    <row r="14926">
      <c r="A14926" s="10">
        <v>44899.833333333336</v>
      </c>
      <c r="B14926" s="11">
        <v>288.78</v>
      </c>
      <c r="C14926" s="11">
        <v>333.92886</v>
      </c>
      <c r="D14926" s="11">
        <v>0.13520502540571</v>
      </c>
      <c r="E14926" s="8">
        <f t="shared" si="1"/>
        <v>0.1412099567</v>
      </c>
      <c r="F14926" s="8"/>
    </row>
    <row r="14927">
      <c r="A14927" s="10">
        <v>44899.875</v>
      </c>
      <c r="B14927" s="11">
        <v>311.7</v>
      </c>
      <c r="C14927" s="11">
        <v>334.46992</v>
      </c>
      <c r="D14927" s="11">
        <v>0.068077631614825</v>
      </c>
      <c r="E14927" s="8">
        <f t="shared" si="1"/>
        <v>0.1435848895</v>
      </c>
      <c r="F14927" s="8"/>
    </row>
    <row r="14928">
      <c r="A14928" s="10">
        <v>44899.916666666664</v>
      </c>
      <c r="B14928" s="11">
        <v>322.5</v>
      </c>
      <c r="C14928" s="11">
        <v>336.82073</v>
      </c>
      <c r="D14928" s="11">
        <v>0.0425173652464918</v>
      </c>
      <c r="E14928" s="8">
        <f t="shared" si="1"/>
        <v>0.1445513467</v>
      </c>
      <c r="F14928" s="8"/>
    </row>
    <row r="14929">
      <c r="A14929" s="10">
        <v>44899.958333333336</v>
      </c>
      <c r="B14929" s="11">
        <v>343.55</v>
      </c>
      <c r="C14929" s="11">
        <v>340.3576</v>
      </c>
      <c r="D14929" s="11">
        <v>0.00937954668854175</v>
      </c>
      <c r="E14929" s="8">
        <f t="shared" si="1"/>
        <v>0.1409825268</v>
      </c>
      <c r="F14929" s="8"/>
    </row>
    <row r="14930">
      <c r="A14930" s="10">
        <v>44900.0</v>
      </c>
      <c r="B14930" s="11">
        <v>355.38</v>
      </c>
      <c r="C14930" s="11">
        <v>331.89239</v>
      </c>
      <c r="D14930" s="11">
        <v>0.0707687512811005</v>
      </c>
      <c r="E14930" s="8">
        <f t="shared" si="1"/>
        <v>0.1381187026</v>
      </c>
      <c r="F14930" s="8"/>
    </row>
    <row r="14931">
      <c r="A14931" s="10">
        <v>44900.041666666664</v>
      </c>
      <c r="B14931" s="11">
        <v>338.93</v>
      </c>
      <c r="C14931" s="11">
        <v>334.37737</v>
      </c>
      <c r="D14931" s="11">
        <v>0.0136152455532502</v>
      </c>
      <c r="E14931" s="8">
        <f t="shared" si="1"/>
        <v>0.1331811122</v>
      </c>
      <c r="F14931" s="8"/>
    </row>
    <row r="14932">
      <c r="A14932" s="10">
        <v>44900.083333333336</v>
      </c>
      <c r="B14932" s="11">
        <v>318.79</v>
      </c>
      <c r="C14932" s="11">
        <v>331.59869</v>
      </c>
      <c r="D14932" s="11">
        <v>0.0386270826341321</v>
      </c>
      <c r="E14932" s="8">
        <f t="shared" si="1"/>
        <v>0.1285749629</v>
      </c>
      <c r="F14932" s="8"/>
    </row>
    <row r="14933">
      <c r="A14933" s="10">
        <v>44900.125</v>
      </c>
      <c r="B14933" s="11">
        <v>294.36</v>
      </c>
      <c r="C14933" s="11">
        <v>322.2228</v>
      </c>
      <c r="D14933" s="11">
        <v>0.0864706035699521</v>
      </c>
      <c r="E14933" s="8">
        <f t="shared" si="1"/>
        <v>0.1249537936</v>
      </c>
      <c r="F14933" s="8"/>
    </row>
    <row r="14934">
      <c r="A14934" s="10">
        <v>44900.166666666664</v>
      </c>
      <c r="B14934" s="11">
        <v>274.75</v>
      </c>
      <c r="C14934" s="11">
        <v>308.09445</v>
      </c>
      <c r="D14934" s="11">
        <v>0.108228012546152</v>
      </c>
      <c r="E14934" s="8">
        <f t="shared" si="1"/>
        <v>0.1206960096</v>
      </c>
      <c r="F14934" s="8"/>
    </row>
    <row r="14935">
      <c r="A14935" s="10">
        <v>44900.208333333336</v>
      </c>
      <c r="B14935" s="11">
        <v>257.42</v>
      </c>
      <c r="C14935" s="11">
        <v>291.71242</v>
      </c>
      <c r="D14935" s="11">
        <v>0.117555570654139</v>
      </c>
      <c r="E14935" s="8">
        <f t="shared" si="1"/>
        <v>0.1146623996</v>
      </c>
      <c r="F14935" s="8"/>
    </row>
    <row r="14936">
      <c r="A14936" s="10">
        <v>44900.25</v>
      </c>
      <c r="B14936" s="11">
        <v>236.07</v>
      </c>
      <c r="C14936" s="11">
        <v>275.35667</v>
      </c>
      <c r="D14936" s="11">
        <v>0.142675570560902</v>
      </c>
      <c r="E14936" s="8">
        <f t="shared" si="1"/>
        <v>0.1086837182</v>
      </c>
      <c r="F14936" s="8"/>
    </row>
    <row r="14937">
      <c r="A14937" s="10">
        <v>44900.291666666664</v>
      </c>
      <c r="B14937" s="11">
        <v>209.61</v>
      </c>
      <c r="C14937" s="11">
        <v>260.49516</v>
      </c>
      <c r="D14937" s="11">
        <v>0.19534013607009</v>
      </c>
      <c r="E14937" s="8">
        <f t="shared" si="1"/>
        <v>0.1041540721</v>
      </c>
      <c r="F14937" s="8"/>
    </row>
    <row r="14938">
      <c r="A14938" s="10">
        <v>44900.333333333336</v>
      </c>
      <c r="B14938" s="11">
        <v>198.77</v>
      </c>
      <c r="C14938" s="11">
        <v>249.49838</v>
      </c>
      <c r="D14938" s="11">
        <v>0.203321480484161</v>
      </c>
      <c r="E14938" s="8">
        <f t="shared" si="1"/>
        <v>0.100850033</v>
      </c>
      <c r="F14938" s="8"/>
    </row>
    <row r="14939">
      <c r="A14939" s="10">
        <v>44900.375</v>
      </c>
      <c r="B14939" s="11">
        <v>191.7</v>
      </c>
      <c r="C14939" s="11">
        <v>243.78257</v>
      </c>
      <c r="D14939" s="11">
        <v>0.213643534892588</v>
      </c>
      <c r="E14939" s="8">
        <f t="shared" si="1"/>
        <v>0.09956727514</v>
      </c>
      <c r="F14939" s="8"/>
    </row>
    <row r="14940">
      <c r="A14940" s="10">
        <v>44900.416666666664</v>
      </c>
      <c r="B14940" s="11">
        <v>193.94</v>
      </c>
      <c r="C14940" s="11">
        <v>243.117</v>
      </c>
      <c r="D14940" s="11">
        <v>0.202277092922337</v>
      </c>
      <c r="E14940" s="8">
        <f t="shared" si="1"/>
        <v>0.09938734585</v>
      </c>
      <c r="F14940" s="8"/>
    </row>
    <row r="14941">
      <c r="A14941" s="10">
        <v>44900.458333333336</v>
      </c>
      <c r="B14941" s="11">
        <v>203.54</v>
      </c>
      <c r="C14941" s="11">
        <v>247.45579</v>
      </c>
      <c r="D14941" s="11">
        <v>0.177469236019896</v>
      </c>
      <c r="E14941" s="8">
        <f t="shared" si="1"/>
        <v>0.09946527858</v>
      </c>
      <c r="F14941" s="8"/>
    </row>
    <row r="14942">
      <c r="A14942" s="10">
        <v>44900.5</v>
      </c>
      <c r="B14942" s="11">
        <v>230.22</v>
      </c>
      <c r="C14942" s="11">
        <v>254.35969</v>
      </c>
      <c r="D14942" s="11">
        <v>0.0949037561730005</v>
      </c>
      <c r="E14942" s="8">
        <f t="shared" si="1"/>
        <v>0.09838594528</v>
      </c>
      <c r="F14942" s="8"/>
    </row>
    <row r="14943">
      <c r="A14943" s="10">
        <v>44900.541666666664</v>
      </c>
      <c r="B14943" s="11">
        <v>248.79</v>
      </c>
      <c r="C14943" s="11">
        <v>261.69016</v>
      </c>
      <c r="D14943" s="11">
        <v>0.0492955485983882</v>
      </c>
      <c r="E14943" s="8">
        <f t="shared" si="1"/>
        <v>0.09706893897</v>
      </c>
      <c r="F14943" s="8"/>
    </row>
    <row r="14944">
      <c r="A14944" s="10">
        <v>44900.583333333336</v>
      </c>
      <c r="B14944" s="11">
        <v>260.67</v>
      </c>
      <c r="C14944" s="11">
        <v>267.63346</v>
      </c>
      <c r="D14944" s="11">
        <v>0.026018645052827</v>
      </c>
      <c r="E14944" s="8">
        <f t="shared" si="1"/>
        <v>0.09650409859</v>
      </c>
      <c r="F14944" s="8"/>
    </row>
    <row r="14945">
      <c r="A14945" s="10">
        <v>44900.625</v>
      </c>
      <c r="B14945" s="11">
        <v>251.71</v>
      </c>
      <c r="C14945" s="11">
        <v>273.05095</v>
      </c>
      <c r="D14945" s="11">
        <v>0.0781573915051384</v>
      </c>
      <c r="E14945" s="8">
        <f t="shared" si="1"/>
        <v>0.09896092914</v>
      </c>
      <c r="F14945" s="8"/>
    </row>
    <row r="14946">
      <c r="A14946" s="10">
        <v>44900.666666666664</v>
      </c>
      <c r="B14946" s="11">
        <v>244.82</v>
      </c>
      <c r="C14946" s="11">
        <v>276.6321</v>
      </c>
      <c r="D14946" s="11">
        <v>0.114997861781044</v>
      </c>
      <c r="E14946" s="8">
        <f t="shared" si="1"/>
        <v>0.1025454342</v>
      </c>
      <c r="F14946" s="8"/>
    </row>
    <row r="14947">
      <c r="A14947" s="10">
        <v>44900.708333333336</v>
      </c>
      <c r="B14947" s="11">
        <v>230.32</v>
      </c>
      <c r="C14947" s="11">
        <v>278.50002</v>
      </c>
      <c r="D14947" s="11">
        <v>0.172998264057575</v>
      </c>
      <c r="E14947" s="8">
        <f t="shared" si="1"/>
        <v>0.1072437031</v>
      </c>
      <c r="F14947" s="8"/>
    </row>
    <row r="14948">
      <c r="A14948" s="10">
        <v>44900.75</v>
      </c>
      <c r="B14948" s="11">
        <v>228.86</v>
      </c>
      <c r="C14948" s="11">
        <v>278.47733</v>
      </c>
      <c r="D14948" s="11">
        <v>0.178173677548545</v>
      </c>
      <c r="E14948" s="8">
        <f t="shared" si="1"/>
        <v>0.1110693894</v>
      </c>
      <c r="F14948" s="8"/>
    </row>
    <row r="14949">
      <c r="A14949" s="10">
        <v>44900.791666666664</v>
      </c>
      <c r="B14949" s="11">
        <v>229.23</v>
      </c>
      <c r="C14949" s="11">
        <v>277.5789</v>
      </c>
      <c r="D14949" s="11">
        <v>0.174180746447226</v>
      </c>
      <c r="E14949" s="8">
        <f t="shared" si="1"/>
        <v>0.1130790741</v>
      </c>
      <c r="F14949" s="8"/>
    </row>
    <row r="14950">
      <c r="A14950" s="10">
        <v>44900.833333333336</v>
      </c>
      <c r="B14950" s="11">
        <v>229.63</v>
      </c>
      <c r="C14950" s="11">
        <v>277.18803</v>
      </c>
      <c r="D14950" s="11">
        <v>0.171573173632353</v>
      </c>
      <c r="E14950" s="8">
        <f t="shared" si="1"/>
        <v>0.1145944136</v>
      </c>
      <c r="F14950" s="8"/>
    </row>
    <row r="14951">
      <c r="A14951" s="10">
        <v>44900.875</v>
      </c>
      <c r="B14951" s="11">
        <v>230.87</v>
      </c>
      <c r="C14951" s="11">
        <v>278.70851</v>
      </c>
      <c r="D14951" s="11">
        <v>0.171643521039239</v>
      </c>
      <c r="E14951" s="8">
        <f t="shared" si="1"/>
        <v>0.118909659</v>
      </c>
      <c r="F14951" s="8"/>
    </row>
    <row r="14952">
      <c r="A14952" s="10">
        <v>44900.916666666664</v>
      </c>
      <c r="B14952" s="11">
        <v>221.92</v>
      </c>
      <c r="C14952" s="11">
        <v>282.22441</v>
      </c>
      <c r="D14952" s="11">
        <v>0.213675386902217</v>
      </c>
      <c r="E14952" s="8">
        <f t="shared" si="1"/>
        <v>0.1260412432</v>
      </c>
      <c r="F14952" s="8"/>
    </row>
    <row r="14953">
      <c r="A14953" s="10">
        <v>44900.958333333336</v>
      </c>
      <c r="B14953" s="11">
        <v>240.46</v>
      </c>
      <c r="C14953" s="11">
        <v>287.67324</v>
      </c>
      <c r="D14953" s="11">
        <v>0.164121070141943</v>
      </c>
      <c r="E14953" s="8">
        <f t="shared" si="1"/>
        <v>0.1324888067</v>
      </c>
      <c r="F14953" s="8"/>
    </row>
    <row r="14954">
      <c r="A14954" s="10">
        <v>44901.0</v>
      </c>
      <c r="B14954" s="11">
        <v>267.79</v>
      </c>
      <c r="C14954" s="11">
        <v>302.84832</v>
      </c>
      <c r="D14954" s="11">
        <v>0.115761976160211</v>
      </c>
      <c r="E14954" s="8">
        <f t="shared" si="1"/>
        <v>0.1343635244</v>
      </c>
      <c r="F14954" s="8"/>
    </row>
    <row r="14955">
      <c r="A14955" s="10">
        <v>44901.041666666664</v>
      </c>
      <c r="B14955" s="11">
        <v>259.66</v>
      </c>
      <c r="C14955" s="11">
        <v>303.64803</v>
      </c>
      <c r="D14955" s="11">
        <v>0.14486519145209</v>
      </c>
      <c r="E14955" s="8">
        <f t="shared" si="1"/>
        <v>0.1398322721</v>
      </c>
      <c r="F14955" s="8"/>
    </row>
    <row r="14956">
      <c r="A14956" s="10">
        <v>44901.083333333336</v>
      </c>
      <c r="B14956" s="11">
        <v>250.19</v>
      </c>
      <c r="C14956" s="11">
        <v>298.00774</v>
      </c>
      <c r="D14956" s="11">
        <v>0.160458047163473</v>
      </c>
      <c r="E14956" s="8">
        <f t="shared" si="1"/>
        <v>0.1449085623</v>
      </c>
      <c r="F14956" s="8"/>
    </row>
    <row r="14957">
      <c r="A14957" s="10">
        <v>44901.125</v>
      </c>
      <c r="B14957" s="11">
        <v>241.17</v>
      </c>
      <c r="C14957" s="11">
        <v>287.80557</v>
      </c>
      <c r="D14957" s="11">
        <v>0.162038455336357</v>
      </c>
      <c r="E14957" s="8">
        <f t="shared" si="1"/>
        <v>0.1480572228</v>
      </c>
      <c r="F14957" s="8"/>
    </row>
    <row r="14958">
      <c r="A14958" s="10">
        <v>44901.166666666664</v>
      </c>
      <c r="B14958" s="11">
        <v>235.51</v>
      </c>
      <c r="C14958" s="11">
        <v>275.94012</v>
      </c>
      <c r="D14958" s="11">
        <v>0.14651773000606</v>
      </c>
      <c r="E14958" s="8">
        <f t="shared" si="1"/>
        <v>0.1496526277</v>
      </c>
      <c r="F14958" s="8"/>
    </row>
    <row r="14959">
      <c r="A14959" s="10">
        <v>44901.208333333336</v>
      </c>
      <c r="B14959" s="11">
        <v>236.03</v>
      </c>
      <c r="C14959" s="11">
        <v>265.93363</v>
      </c>
      <c r="D14959" s="11">
        <v>0.11244771862814</v>
      </c>
      <c r="E14959" s="8">
        <f t="shared" si="1"/>
        <v>0.1494398005</v>
      </c>
      <c r="F14959" s="8"/>
    </row>
    <row r="14960">
      <c r="A14960" s="10">
        <v>44901.25</v>
      </c>
      <c r="B14960" s="11">
        <v>231.1</v>
      </c>
      <c r="C14960" s="11">
        <v>259.70599</v>
      </c>
      <c r="D14960" s="11">
        <v>0.110147594208358</v>
      </c>
      <c r="E14960" s="8">
        <f t="shared" si="1"/>
        <v>0.1480844682</v>
      </c>
      <c r="F14960" s="8"/>
    </row>
    <row r="14961">
      <c r="A14961" s="10">
        <v>44901.291666666664</v>
      </c>
      <c r="B14961" s="11">
        <v>232.23</v>
      </c>
      <c r="C14961" s="11">
        <v>256.30352</v>
      </c>
      <c r="D14961" s="11">
        <v>0.0939258266917286</v>
      </c>
      <c r="E14961" s="8">
        <f t="shared" si="1"/>
        <v>0.143858872</v>
      </c>
      <c r="F14961" s="8"/>
    </row>
    <row r="14962">
      <c r="A14962" s="10">
        <v>44901.333333333336</v>
      </c>
      <c r="B14962" s="11">
        <v>227.39</v>
      </c>
      <c r="C14962" s="11">
        <v>255.2816</v>
      </c>
      <c r="D14962" s="11">
        <v>0.109258168234608</v>
      </c>
      <c r="E14962" s="8">
        <f t="shared" si="1"/>
        <v>0.1399395673</v>
      </c>
      <c r="F14962" s="8"/>
    </row>
    <row r="14963">
      <c r="A14963" s="10">
        <v>44901.375</v>
      </c>
      <c r="B14963" s="11">
        <v>226.89</v>
      </c>
      <c r="C14963" s="11">
        <v>257.46432</v>
      </c>
      <c r="D14963" s="11">
        <v>0.118751677902398</v>
      </c>
      <c r="E14963" s="8">
        <f t="shared" si="1"/>
        <v>0.1359857399</v>
      </c>
      <c r="F14963" s="8"/>
    </row>
    <row r="14964">
      <c r="A14964" s="10">
        <v>44901.416666666664</v>
      </c>
      <c r="B14964" s="11">
        <v>236.79</v>
      </c>
      <c r="C14964" s="11">
        <v>263.15404</v>
      </c>
      <c r="D14964" s="11">
        <v>0.100184819507236</v>
      </c>
      <c r="E14964" s="8">
        <f t="shared" si="1"/>
        <v>0.1317318952</v>
      </c>
      <c r="F14964" s="8"/>
    </row>
    <row r="14965">
      <c r="A14965" s="10">
        <v>44901.458333333336</v>
      </c>
      <c r="B14965" s="11">
        <v>246.99</v>
      </c>
      <c r="C14965" s="11">
        <v>272.4762</v>
      </c>
      <c r="D14965" s="11">
        <v>0.0935355087893915</v>
      </c>
      <c r="E14965" s="8">
        <f t="shared" si="1"/>
        <v>0.1282346565</v>
      </c>
      <c r="F14965" s="8"/>
    </row>
    <row r="14966">
      <c r="A14966" s="10">
        <v>44901.5</v>
      </c>
      <c r="B14966" s="11">
        <v>273.75</v>
      </c>
      <c r="C14966" s="11">
        <v>282.32775</v>
      </c>
      <c r="D14966" s="11">
        <v>0.0303822419156458</v>
      </c>
      <c r="E14966" s="8">
        <f t="shared" si="1"/>
        <v>0.1255462601</v>
      </c>
      <c r="F14966" s="8"/>
    </row>
    <row r="14967">
      <c r="A14967" s="10">
        <v>44901.541666666664</v>
      </c>
      <c r="B14967" s="11">
        <v>295.69</v>
      </c>
      <c r="C14967" s="11">
        <v>288.91205</v>
      </c>
      <c r="D14967" s="11">
        <v>0.0234602537346572</v>
      </c>
      <c r="E14967" s="8">
        <f t="shared" si="1"/>
        <v>0.1244697895</v>
      </c>
      <c r="F14967" s="8"/>
    </row>
    <row r="14968">
      <c r="A14968" s="10">
        <v>44901.583333333336</v>
      </c>
      <c r="B14968" s="11">
        <v>305.94</v>
      </c>
      <c r="C14968" s="11">
        <v>290.0954</v>
      </c>
      <c r="D14968" s="11">
        <v>0.0546185840933707</v>
      </c>
      <c r="E14968" s="8">
        <f t="shared" si="1"/>
        <v>0.1256614536</v>
      </c>
      <c r="F14968" s="8"/>
    </row>
    <row r="14969">
      <c r="A14969" s="10">
        <v>44901.625</v>
      </c>
      <c r="B14969" s="11">
        <v>314.5</v>
      </c>
      <c r="C14969" s="11">
        <v>288.7049</v>
      </c>
      <c r="D14969" s="11">
        <v>0.0893476349033216</v>
      </c>
      <c r="E14969" s="8">
        <f t="shared" si="1"/>
        <v>0.1261277138</v>
      </c>
      <c r="F14969" s="8"/>
    </row>
    <row r="14970">
      <c r="A14970" s="10">
        <v>44901.666666666664</v>
      </c>
      <c r="B14970" s="11">
        <v>315.86</v>
      </c>
      <c r="C14970" s="11">
        <v>285.34905</v>
      </c>
      <c r="D14970" s="11">
        <v>0.106925009913297</v>
      </c>
      <c r="E14970" s="8">
        <f t="shared" si="1"/>
        <v>0.1257913449</v>
      </c>
      <c r="F14970" s="8"/>
    </row>
    <row r="14971">
      <c r="A14971" s="10">
        <v>44901.708333333336</v>
      </c>
      <c r="B14971" s="11">
        <v>311.77</v>
      </c>
      <c r="C14971" s="11">
        <v>281.94988</v>
      </c>
      <c r="D14971" s="11">
        <v>0.105763903854117</v>
      </c>
      <c r="E14971" s="8">
        <f t="shared" si="1"/>
        <v>0.1229899133</v>
      </c>
      <c r="F14971" s="8"/>
    </row>
    <row r="14972">
      <c r="A14972" s="10">
        <v>44901.75</v>
      </c>
      <c r="B14972" s="11">
        <v>313.05</v>
      </c>
      <c r="C14972" s="11">
        <v>279.0337</v>
      </c>
      <c r="D14972" s="11">
        <v>0.121907497194783</v>
      </c>
      <c r="E14972" s="8">
        <f t="shared" si="1"/>
        <v>0.1206454891</v>
      </c>
      <c r="F14972" s="8"/>
    </row>
    <row r="14973">
      <c r="A14973" s="10">
        <v>44901.791666666664</v>
      </c>
      <c r="B14973" s="11">
        <v>310.94</v>
      </c>
      <c r="C14973" s="11">
        <v>276.05905</v>
      </c>
      <c r="D14973" s="11">
        <v>0.126353220443234</v>
      </c>
      <c r="E14973" s="8">
        <f t="shared" si="1"/>
        <v>0.1186526755</v>
      </c>
      <c r="F14973" s="8"/>
    </row>
    <row r="14974">
      <c r="A14974" s="10">
        <v>44901.833333333336</v>
      </c>
      <c r="B14974" s="11">
        <v>311.43</v>
      </c>
      <c r="C14974" s="11">
        <v>273.42839</v>
      </c>
      <c r="D14974" s="11">
        <v>0.138981946973392</v>
      </c>
      <c r="E14974" s="8">
        <f t="shared" si="1"/>
        <v>0.1172947077</v>
      </c>
      <c r="F14974" s="8"/>
    </row>
    <row r="14975">
      <c r="A14975" s="10">
        <v>44901.875</v>
      </c>
      <c r="B14975" s="11">
        <v>316.98</v>
      </c>
      <c r="C14975" s="11">
        <v>273.24079</v>
      </c>
      <c r="D14975" s="11">
        <v>0.160075697336404</v>
      </c>
      <c r="E14975" s="8">
        <f t="shared" si="1"/>
        <v>0.1168127151</v>
      </c>
      <c r="F14975" s="8"/>
    </row>
    <row r="14976">
      <c r="A14976" s="10">
        <v>44901.916666666664</v>
      </c>
      <c r="B14976" s="11">
        <v>328.33</v>
      </c>
      <c r="C14976" s="11">
        <v>276.70825</v>
      </c>
      <c r="D14976" s="11">
        <v>0.186556598872639</v>
      </c>
      <c r="E14976" s="8">
        <f t="shared" si="1"/>
        <v>0.1156827656</v>
      </c>
      <c r="F14976" s="8"/>
    </row>
    <row r="14977">
      <c r="A14977" s="10">
        <v>44901.958333333336</v>
      </c>
      <c r="B14977" s="11">
        <v>339.62</v>
      </c>
      <c r="C14977" s="11">
        <v>283.5997</v>
      </c>
      <c r="D14977" s="11">
        <v>0.197533001621652</v>
      </c>
      <c r="E14977" s="8">
        <f t="shared" si="1"/>
        <v>0.1170749294</v>
      </c>
      <c r="F14977" s="8"/>
    </row>
    <row r="14978">
      <c r="A14978" s="10">
        <v>44899.0</v>
      </c>
      <c r="B14978" s="11">
        <v>368.57</v>
      </c>
      <c r="C14978" s="11">
        <v>343.82917</v>
      </c>
      <c r="D14978" s="11">
        <v>0.0719567510807766</v>
      </c>
      <c r="E14978" s="8">
        <f t="shared" si="1"/>
        <v>0.1152497117</v>
      </c>
      <c r="F14978" s="8"/>
    </row>
    <row r="14979">
      <c r="A14979" s="10">
        <v>44899.041666666664</v>
      </c>
      <c r="B14979" s="11">
        <v>368.39</v>
      </c>
      <c r="C14979" s="11">
        <v>349.32438</v>
      </c>
      <c r="D14979" s="11">
        <v>0.0545785553244235</v>
      </c>
      <c r="E14979" s="8">
        <f t="shared" si="1"/>
        <v>0.1114877685</v>
      </c>
      <c r="F14979" s="8"/>
    </row>
    <row r="14980">
      <c r="A14980" s="10">
        <v>44899.083333333336</v>
      </c>
      <c r="B14980" s="11">
        <v>371.25</v>
      </c>
      <c r="C14980" s="11">
        <v>352.66901</v>
      </c>
      <c r="D14980" s="11">
        <v>0.0526867671191182</v>
      </c>
      <c r="E14980" s="8">
        <f t="shared" si="1"/>
        <v>0.1069972985</v>
      </c>
      <c r="F14980" s="8"/>
    </row>
    <row r="14981">
      <c r="A14981" s="10">
        <v>44899.125</v>
      </c>
      <c r="B14981" s="11">
        <v>371.81</v>
      </c>
      <c r="C14981" s="11">
        <v>353.14296</v>
      </c>
      <c r="D14981" s="11">
        <v>0.0528597257042869</v>
      </c>
      <c r="E14981" s="8">
        <f t="shared" si="1"/>
        <v>0.1024481848</v>
      </c>
      <c r="F14981" s="8"/>
    </row>
    <row r="14982">
      <c r="A14982" s="10">
        <v>44899.166666666664</v>
      </c>
      <c r="B14982" s="11">
        <v>373.15</v>
      </c>
      <c r="C14982" s="11">
        <v>351.77003</v>
      </c>
      <c r="D14982" s="11">
        <v>0.0607782590233737</v>
      </c>
      <c r="E14982" s="8">
        <f t="shared" si="1"/>
        <v>0.09887570679</v>
      </c>
      <c r="F14982" s="8"/>
    </row>
    <row r="14983">
      <c r="A14983" s="10">
        <v>44899.208333333336</v>
      </c>
      <c r="B14983" s="11">
        <v>377.99</v>
      </c>
      <c r="C14983" s="11">
        <v>349.91837</v>
      </c>
      <c r="D14983" s="11">
        <v>0.0802233675242601</v>
      </c>
      <c r="E14983" s="8">
        <f t="shared" si="1"/>
        <v>0.0975330255</v>
      </c>
      <c r="F14983" s="8"/>
    </row>
    <row r="14984">
      <c r="A14984" s="10">
        <v>44899.25</v>
      </c>
      <c r="B14984" s="11">
        <v>377.45</v>
      </c>
      <c r="C14984" s="11">
        <v>347.69046</v>
      </c>
      <c r="D14984" s="11">
        <v>0.0855920521949323</v>
      </c>
      <c r="E14984" s="8">
        <f t="shared" si="1"/>
        <v>0.09650987791</v>
      </c>
      <c r="F14984" s="8"/>
    </row>
    <row r="14985">
      <c r="A14985" s="10">
        <v>44899.291666666664</v>
      </c>
      <c r="B14985" s="11">
        <v>380.27</v>
      </c>
      <c r="C14985" s="11">
        <v>344.4391</v>
      </c>
      <c r="D14985" s="11">
        <v>0.104026807641757</v>
      </c>
      <c r="E14985" s="8">
        <f t="shared" si="1"/>
        <v>0.09693075212</v>
      </c>
      <c r="F14985" s="8"/>
    </row>
    <row r="14986">
      <c r="A14986" s="10">
        <v>44899.333333333336</v>
      </c>
      <c r="B14986" s="11">
        <v>376.0</v>
      </c>
      <c r="C14986" s="11">
        <v>341.45043</v>
      </c>
      <c r="D14986" s="11">
        <v>0.101184731265384</v>
      </c>
      <c r="E14986" s="8">
        <f t="shared" si="1"/>
        <v>0.09659435891</v>
      </c>
      <c r="F14986" s="8"/>
    </row>
    <row r="14987">
      <c r="A14987" s="10">
        <v>44899.375</v>
      </c>
      <c r="B14987" s="11">
        <v>369.56</v>
      </c>
      <c r="C14987" s="11">
        <v>340.25053</v>
      </c>
      <c r="D14987" s="11">
        <v>0.086140850390446</v>
      </c>
      <c r="E14987" s="8">
        <f t="shared" si="1"/>
        <v>0.09523557443</v>
      </c>
      <c r="F14987" s="8"/>
    </row>
    <row r="14988">
      <c r="A14988" s="10">
        <v>44899.416666666664</v>
      </c>
      <c r="B14988" s="11">
        <v>366.15</v>
      </c>
      <c r="C14988" s="11">
        <v>341.63617</v>
      </c>
      <c r="D14988" s="11">
        <v>0.0717541997968189</v>
      </c>
      <c r="E14988" s="8">
        <f t="shared" si="1"/>
        <v>0.09405096528</v>
      </c>
      <c r="F14988" s="8"/>
    </row>
    <row r="14989">
      <c r="A14989" s="10">
        <v>44899.458333333336</v>
      </c>
      <c r="B14989" s="11">
        <v>367.62</v>
      </c>
      <c r="C14989" s="11">
        <v>346.01713</v>
      </c>
      <c r="D14989" s="11">
        <v>0.0624329494901018</v>
      </c>
      <c r="E14989" s="8">
        <f t="shared" si="1"/>
        <v>0.09275502531</v>
      </c>
      <c r="F14989" s="8"/>
    </row>
    <row r="14990">
      <c r="A14990" s="10">
        <v>44899.5</v>
      </c>
      <c r="B14990" s="11">
        <v>360.37</v>
      </c>
      <c r="C14990" s="11">
        <v>350.88536</v>
      </c>
      <c r="D14990" s="11">
        <v>0.0270305948358746</v>
      </c>
      <c r="E14990" s="8">
        <f t="shared" si="1"/>
        <v>0.09261537335</v>
      </c>
      <c r="F14990" s="8"/>
    </row>
    <row r="14991">
      <c r="A14991" s="10">
        <v>44899.541666666664</v>
      </c>
      <c r="B14991" s="11">
        <v>354.29</v>
      </c>
      <c r="C14991" s="11">
        <v>355.29627</v>
      </c>
      <c r="D14991" s="11">
        <v>0.00283219973010122</v>
      </c>
      <c r="E14991" s="8">
        <f t="shared" si="1"/>
        <v>0.0917558711</v>
      </c>
      <c r="F14991" s="8"/>
    </row>
    <row r="14992">
      <c r="A14992" s="10">
        <v>44899.583333333336</v>
      </c>
      <c r="B14992" s="11">
        <v>344.81</v>
      </c>
      <c r="C14992" s="11">
        <v>358.76947</v>
      </c>
      <c r="D14992" s="11">
        <v>0.0389093029571329</v>
      </c>
      <c r="E14992" s="8">
        <f t="shared" si="1"/>
        <v>0.09110131772</v>
      </c>
      <c r="F14992" s="8"/>
    </row>
    <row r="14993">
      <c r="A14993" s="10">
        <v>44899.625</v>
      </c>
      <c r="B14993" s="11">
        <v>341.8</v>
      </c>
      <c r="C14993" s="11">
        <v>362.1159</v>
      </c>
      <c r="D14993" s="11">
        <v>0.0561033083606657</v>
      </c>
      <c r="E14993" s="8">
        <f t="shared" si="1"/>
        <v>0.08971613744</v>
      </c>
      <c r="F14993" s="8"/>
    </row>
    <row r="14994">
      <c r="A14994" s="10">
        <v>44899.666666666664</v>
      </c>
      <c r="B14994" s="11">
        <v>327.46</v>
      </c>
      <c r="C14994" s="11">
        <v>364.31058</v>
      </c>
      <c r="D14994" s="11">
        <v>0.101151550416131</v>
      </c>
      <c r="E14994" s="8">
        <f t="shared" si="1"/>
        <v>0.08947557663</v>
      </c>
      <c r="F14994" s="8"/>
    </row>
    <row r="14995">
      <c r="A14995" s="10">
        <v>44899.708333333336</v>
      </c>
      <c r="B14995" s="11">
        <v>317.41</v>
      </c>
      <c r="C14995" s="11">
        <v>365.1572</v>
      </c>
      <c r="D14995" s="11">
        <v>0.13075793110474</v>
      </c>
      <c r="E14995" s="8">
        <f t="shared" si="1"/>
        <v>0.09051699443</v>
      </c>
      <c r="F14995" s="8"/>
    </row>
    <row r="14996">
      <c r="A14996" s="10">
        <v>44899.75</v>
      </c>
      <c r="B14996" s="11">
        <v>307.49</v>
      </c>
      <c r="C14996" s="11">
        <v>363.60971</v>
      </c>
      <c r="D14996" s="11">
        <v>0.154340515273918</v>
      </c>
      <c r="E14996" s="8">
        <f t="shared" si="1"/>
        <v>0.09186837019</v>
      </c>
      <c r="F14996" s="8"/>
    </row>
    <row r="14997">
      <c r="A14997" s="10">
        <v>44899.791666666664</v>
      </c>
      <c r="B14997" s="11">
        <v>292.68</v>
      </c>
      <c r="C14997" s="11">
        <v>360.58663</v>
      </c>
      <c r="D14997" s="11">
        <v>0.188322650787135</v>
      </c>
      <c r="E14997" s="8">
        <f t="shared" si="1"/>
        <v>0.09445042978</v>
      </c>
      <c r="F14997" s="8"/>
    </row>
    <row r="14998">
      <c r="A14998" s="10">
        <v>44899.833333333336</v>
      </c>
      <c r="B14998" s="11">
        <v>288.78</v>
      </c>
      <c r="C14998" s="11">
        <v>356.49636</v>
      </c>
      <c r="D14998" s="11">
        <v>0.189949653342884</v>
      </c>
      <c r="E14998" s="8">
        <f t="shared" si="1"/>
        <v>0.09657408422</v>
      </c>
      <c r="F14998" s="8"/>
    </row>
    <row r="14999">
      <c r="A14999" s="10">
        <v>44899.875</v>
      </c>
      <c r="B14999" s="11">
        <v>311.7</v>
      </c>
      <c r="C14999" s="11">
        <v>352.5887</v>
      </c>
      <c r="D14999" s="11">
        <v>0.115967131107718</v>
      </c>
      <c r="E14999" s="8">
        <f t="shared" si="1"/>
        <v>0.09473622729</v>
      </c>
      <c r="F14999" s="8"/>
    </row>
    <row r="15000">
      <c r="A15000" s="10">
        <v>44899.916666666664</v>
      </c>
      <c r="B15000" s="11">
        <v>322.5</v>
      </c>
      <c r="C15000" s="11">
        <v>349.88199</v>
      </c>
      <c r="D15000" s="11">
        <v>0.078260644396129</v>
      </c>
      <c r="E15000" s="8">
        <f t="shared" si="1"/>
        <v>0.09022389585</v>
      </c>
      <c r="F15000" s="8"/>
    </row>
    <row r="15001">
      <c r="A15001" s="10">
        <v>44899.958333333336</v>
      </c>
      <c r="B15001" s="11">
        <v>343.55</v>
      </c>
      <c r="C15001" s="11">
        <v>349.04326</v>
      </c>
      <c r="D15001" s="11">
        <v>0.0157380492034138</v>
      </c>
      <c r="E15001" s="8">
        <f t="shared" si="1"/>
        <v>0.08264910617</v>
      </c>
      <c r="F15001" s="8"/>
    </row>
    <row r="15002">
      <c r="A15002" s="10">
        <v>44900.0</v>
      </c>
      <c r="B15002" s="11">
        <v>355.38</v>
      </c>
      <c r="C15002" s="11">
        <v>328.4778</v>
      </c>
      <c r="D15002" s="11">
        <v>0.0818995986943409</v>
      </c>
      <c r="E15002" s="8">
        <f t="shared" si="1"/>
        <v>0.08306339149</v>
      </c>
      <c r="F15002" s="8"/>
    </row>
    <row r="15003">
      <c r="A15003" s="10">
        <v>44900.041666666664</v>
      </c>
      <c r="B15003" s="11">
        <v>338.93</v>
      </c>
      <c r="C15003" s="11">
        <v>329.75077</v>
      </c>
      <c r="D15003" s="11">
        <v>0.0278368720715952</v>
      </c>
      <c r="E15003" s="8">
        <f t="shared" si="1"/>
        <v>0.08194915468</v>
      </c>
      <c r="F15003" s="8"/>
    </row>
    <row r="15004">
      <c r="A15004" s="10">
        <v>44900.083333333336</v>
      </c>
      <c r="B15004" s="11">
        <v>318.79</v>
      </c>
      <c r="C15004" s="11">
        <v>325.1532</v>
      </c>
      <c r="D15004" s="11">
        <v>0.0195698519959207</v>
      </c>
      <c r="E15004" s="8">
        <f t="shared" si="1"/>
        <v>0.08056928322</v>
      </c>
      <c r="F15004" s="8"/>
    </row>
    <row r="15005">
      <c r="A15005" s="10">
        <v>44900.125</v>
      </c>
      <c r="B15005" s="11">
        <v>294.36</v>
      </c>
      <c r="C15005" s="11">
        <v>313.66852</v>
      </c>
      <c r="D15005" s="11">
        <v>0.061557085805104</v>
      </c>
      <c r="E15005" s="8">
        <f t="shared" si="1"/>
        <v>0.08093167323</v>
      </c>
      <c r="F15005" s="8"/>
    </row>
    <row r="15006">
      <c r="A15006" s="10">
        <v>44900.166666666664</v>
      </c>
      <c r="B15006" s="11">
        <v>274.75</v>
      </c>
      <c r="C15006" s="11">
        <v>297.83955</v>
      </c>
      <c r="D15006" s="11">
        <v>0.0775234518048391</v>
      </c>
      <c r="E15006" s="8">
        <f t="shared" si="1"/>
        <v>0.08162938959</v>
      </c>
      <c r="F15006" s="8"/>
    </row>
    <row r="15007">
      <c r="A15007" s="10">
        <v>44900.208333333336</v>
      </c>
      <c r="B15007" s="11">
        <v>257.42</v>
      </c>
      <c r="C15007" s="11">
        <v>280.16248</v>
      </c>
      <c r="D15007" s="11">
        <v>0.0811760375622032</v>
      </c>
      <c r="E15007" s="8">
        <f t="shared" si="1"/>
        <v>0.08166908418</v>
      </c>
      <c r="F15007" s="8"/>
    </row>
    <row r="15008">
      <c r="A15008" s="10">
        <v>44900.25</v>
      </c>
      <c r="B15008" s="11">
        <v>236.07</v>
      </c>
      <c r="C15008" s="11">
        <v>262.61913</v>
      </c>
      <c r="D15008" s="11">
        <v>0.101093663664181</v>
      </c>
      <c r="E15008" s="8">
        <f t="shared" si="1"/>
        <v>0.08231498465</v>
      </c>
      <c r="F15008" s="8"/>
    </row>
    <row r="15009">
      <c r="A15009" s="10">
        <v>44900.291666666664</v>
      </c>
      <c r="B15009" s="11">
        <v>209.61</v>
      </c>
      <c r="C15009" s="11">
        <v>246.89889</v>
      </c>
      <c r="D15009" s="11">
        <v>0.151028990045277</v>
      </c>
      <c r="E15009" s="8">
        <f t="shared" si="1"/>
        <v>0.08427340892</v>
      </c>
      <c r="F15009" s="8"/>
    </row>
    <row r="15010">
      <c r="A15010" s="10">
        <v>44900.333333333336</v>
      </c>
      <c r="B15010" s="11">
        <v>198.77</v>
      </c>
      <c r="C15010" s="11">
        <v>235.43188</v>
      </c>
      <c r="D15010" s="11">
        <v>0.155721816433696</v>
      </c>
      <c r="E15010" s="8">
        <f t="shared" si="1"/>
        <v>0.08654578747</v>
      </c>
      <c r="F15010" s="8"/>
    </row>
    <row r="15011">
      <c r="A15011" s="10">
        <v>44900.375</v>
      </c>
      <c r="B15011" s="11">
        <v>191.7</v>
      </c>
      <c r="C15011" s="11">
        <v>229.95334</v>
      </c>
      <c r="D15011" s="11">
        <v>0.166352617448391</v>
      </c>
      <c r="E15011" s="8">
        <f t="shared" si="1"/>
        <v>0.08988794443</v>
      </c>
      <c r="F15011" s="8"/>
    </row>
    <row r="15012">
      <c r="A15012" s="10">
        <v>44900.416666666664</v>
      </c>
      <c r="B15012" s="11">
        <v>193.94</v>
      </c>
      <c r="C15012" s="11">
        <v>230.53328</v>
      </c>
      <c r="D15012" s="11">
        <v>0.158733177266206</v>
      </c>
      <c r="E15012" s="8">
        <f t="shared" si="1"/>
        <v>0.09351206849</v>
      </c>
      <c r="F15012" s="8"/>
    </row>
    <row r="15013">
      <c r="A15013" s="10">
        <v>44900.458333333336</v>
      </c>
      <c r="B15013" s="11">
        <v>203.54</v>
      </c>
      <c r="C15013" s="11">
        <v>236.22362</v>
      </c>
      <c r="D15013" s="11">
        <v>0.138358814414917</v>
      </c>
      <c r="E15013" s="8">
        <f t="shared" si="1"/>
        <v>0.0966756462</v>
      </c>
      <c r="F15013" s="8"/>
    </row>
    <row r="15014">
      <c r="A15014" s="10">
        <v>44900.5</v>
      </c>
      <c r="B15014" s="11">
        <v>230.22</v>
      </c>
      <c r="C15014" s="11">
        <v>243.8734</v>
      </c>
      <c r="D15014" s="11">
        <v>0.0559856056462082</v>
      </c>
      <c r="E15014" s="8">
        <f t="shared" si="1"/>
        <v>0.09788210498</v>
      </c>
      <c r="F15014" s="8"/>
    </row>
    <row r="15015">
      <c r="A15015" s="10">
        <v>44900.541666666664</v>
      </c>
      <c r="B15015" s="11">
        <v>248.79</v>
      </c>
      <c r="C15015" s="11">
        <v>251.11246</v>
      </c>
      <c r="D15015" s="11">
        <v>0.00924868483228592</v>
      </c>
      <c r="E15015" s="8">
        <f t="shared" si="1"/>
        <v>0.09814945853</v>
      </c>
      <c r="F15015" s="8"/>
    </row>
    <row r="15016">
      <c r="A15016" s="10">
        <v>44900.583333333336</v>
      </c>
      <c r="B15016" s="11">
        <v>260.67</v>
      </c>
      <c r="C15016" s="11">
        <v>256.70285</v>
      </c>
      <c r="D15016" s="11">
        <v>0.0154542499235984</v>
      </c>
      <c r="E15016" s="8">
        <f t="shared" si="1"/>
        <v>0.09717216465</v>
      </c>
      <c r="F15016" s="8"/>
    </row>
    <row r="15017">
      <c r="A15017" s="10">
        <v>44900.625</v>
      </c>
      <c r="B15017" s="11">
        <v>251.71</v>
      </c>
      <c r="C15017" s="11">
        <v>262.01495</v>
      </c>
      <c r="D15017" s="11">
        <v>0.0393296260385141</v>
      </c>
      <c r="E15017" s="8">
        <f t="shared" si="1"/>
        <v>0.09647326122</v>
      </c>
      <c r="F15017" s="8"/>
    </row>
    <row r="15018">
      <c r="A15018" s="10">
        <v>44900.666666666664</v>
      </c>
      <c r="B15018" s="11">
        <v>244.82</v>
      </c>
      <c r="C15018" s="11">
        <v>265.95463</v>
      </c>
      <c r="D15018" s="11">
        <v>0.0794670504514248</v>
      </c>
      <c r="E15018" s="8">
        <f t="shared" si="1"/>
        <v>0.09556974039</v>
      </c>
      <c r="F15018" s="8"/>
    </row>
    <row r="15019">
      <c r="A15019" s="10">
        <v>44900.708333333336</v>
      </c>
      <c r="B15019" s="11">
        <v>230.32</v>
      </c>
      <c r="C15019" s="11">
        <v>268.96902</v>
      </c>
      <c r="D15019" s="11">
        <v>0.143693203031337</v>
      </c>
      <c r="E15019" s="8">
        <f t="shared" si="1"/>
        <v>0.09610871005</v>
      </c>
      <c r="F15019" s="8"/>
    </row>
    <row r="15020">
      <c r="A15020" s="10">
        <v>44900.75</v>
      </c>
      <c r="B15020" s="11">
        <v>228.86</v>
      </c>
      <c r="C15020" s="11">
        <v>270.6553</v>
      </c>
      <c r="D15020" s="11">
        <v>0.154422617994179</v>
      </c>
      <c r="E15020" s="8">
        <f t="shared" si="1"/>
        <v>0.096112131</v>
      </c>
      <c r="F15020" s="8"/>
    </row>
    <row r="15021">
      <c r="A15021" s="10">
        <v>44900.791666666664</v>
      </c>
      <c r="B15021" s="11">
        <v>229.23</v>
      </c>
      <c r="C15021" s="11">
        <v>271.57226</v>
      </c>
      <c r="D15021" s="11">
        <v>0.15591526174286</v>
      </c>
      <c r="E15021" s="8">
        <f t="shared" si="1"/>
        <v>0.09476182312</v>
      </c>
      <c r="F15021" s="8"/>
    </row>
    <row r="15022">
      <c r="A15022" s="10">
        <v>44900.833333333336</v>
      </c>
      <c r="B15022" s="11">
        <v>229.63</v>
      </c>
      <c r="C15022" s="11">
        <v>273.0235</v>
      </c>
      <c r="D15022" s="11">
        <v>0.158936868071796</v>
      </c>
      <c r="E15022" s="8">
        <f t="shared" si="1"/>
        <v>0.09346962374</v>
      </c>
      <c r="F15022" s="8"/>
    </row>
    <row r="15023">
      <c r="A15023" s="10">
        <v>44900.875</v>
      </c>
      <c r="B15023" s="11">
        <v>230.87</v>
      </c>
      <c r="C15023" s="11">
        <v>276.51627</v>
      </c>
      <c r="D15023" s="11">
        <v>0.165076253921695</v>
      </c>
      <c r="E15023" s="8">
        <f t="shared" si="1"/>
        <v>0.09551583719</v>
      </c>
      <c r="F15023" s="8"/>
    </row>
    <row r="15024">
      <c r="A15024" s="10">
        <v>44900.916666666664</v>
      </c>
      <c r="B15024" s="11">
        <v>221.92</v>
      </c>
      <c r="C15024" s="11">
        <v>282.22459</v>
      </c>
      <c r="D15024" s="11">
        <v>0.213675888412133</v>
      </c>
      <c r="E15024" s="8">
        <f t="shared" si="1"/>
        <v>0.101158139</v>
      </c>
      <c r="F15024" s="8"/>
    </row>
    <row r="15025">
      <c r="A15025" s="10">
        <v>44900.958333333336</v>
      </c>
      <c r="B15025" s="11">
        <v>240.46</v>
      </c>
      <c r="C15025" s="11">
        <v>289.73439</v>
      </c>
      <c r="D15025" s="11">
        <v>0.170067453849713</v>
      </c>
      <c r="E15025" s="8">
        <f t="shared" si="1"/>
        <v>0.1075885309</v>
      </c>
      <c r="F15025" s="8"/>
    </row>
    <row r="15026">
      <c r="A15026" s="10">
        <v>44901.0</v>
      </c>
      <c r="B15026" s="11">
        <v>267.79</v>
      </c>
      <c r="C15026" s="11">
        <v>305.81589</v>
      </c>
      <c r="D15026" s="11">
        <v>0.124342427072707</v>
      </c>
      <c r="E15026" s="8">
        <f t="shared" si="1"/>
        <v>0.1093569821</v>
      </c>
      <c r="F15026" s="8"/>
    </row>
    <row r="15027">
      <c r="A15027" s="10">
        <v>44901.041666666664</v>
      </c>
      <c r="B15027" s="11">
        <v>259.66</v>
      </c>
      <c r="C15027" s="11">
        <v>305.74282</v>
      </c>
      <c r="D15027" s="11">
        <v>0.150724128206837</v>
      </c>
      <c r="E15027" s="8">
        <f t="shared" si="1"/>
        <v>0.1144772844</v>
      </c>
      <c r="F15027" s="8"/>
    </row>
    <row r="15028">
      <c r="A15028" s="10">
        <v>44901.083333333336</v>
      </c>
      <c r="B15028" s="11">
        <v>250.19</v>
      </c>
      <c r="C15028" s="11">
        <v>299.0802</v>
      </c>
      <c r="D15028" s="11">
        <v>0.163468527839689</v>
      </c>
      <c r="E15028" s="8">
        <f t="shared" si="1"/>
        <v>0.1204730626</v>
      </c>
      <c r="F15028" s="8"/>
    </row>
    <row r="15029">
      <c r="A15029" s="10">
        <v>44901.125</v>
      </c>
      <c r="B15029" s="11">
        <v>241.17</v>
      </c>
      <c r="C15029" s="11">
        <v>287.63724</v>
      </c>
      <c r="D15029" s="11">
        <v>0.161548066585536</v>
      </c>
      <c r="E15029" s="8">
        <f t="shared" si="1"/>
        <v>0.1246393534</v>
      </c>
      <c r="F15029" s="8"/>
    </row>
    <row r="15030">
      <c r="A15030" s="10">
        <v>44901.166666666664</v>
      </c>
      <c r="B15030" s="11">
        <v>235.51</v>
      </c>
      <c r="C15030" s="11">
        <v>274.57294</v>
      </c>
      <c r="D15030" s="11">
        <v>0.142267988972256</v>
      </c>
      <c r="E15030" s="8">
        <f t="shared" si="1"/>
        <v>0.1273370425</v>
      </c>
      <c r="F15030" s="8"/>
    </row>
    <row r="15031">
      <c r="A15031" s="10">
        <v>44901.208333333336</v>
      </c>
      <c r="B15031" s="11">
        <v>236.03</v>
      </c>
      <c r="C15031" s="11">
        <v>263.47565</v>
      </c>
      <c r="D15031" s="11">
        <v>0.104167690638584</v>
      </c>
      <c r="E15031" s="8">
        <f t="shared" si="1"/>
        <v>0.128295028</v>
      </c>
      <c r="F15031" s="8"/>
    </row>
    <row r="15032">
      <c r="A15032" s="10">
        <v>44901.25</v>
      </c>
      <c r="B15032" s="11">
        <v>231.1</v>
      </c>
      <c r="C15032" s="11">
        <v>256.26757</v>
      </c>
      <c r="D15032" s="11">
        <v>0.0982081735898146</v>
      </c>
      <c r="E15032" s="8">
        <f t="shared" si="1"/>
        <v>0.1281747993</v>
      </c>
      <c r="F15032" s="8"/>
    </row>
    <row r="15033">
      <c r="A15033" s="10">
        <v>44901.291666666664</v>
      </c>
      <c r="B15033" s="11">
        <v>232.23</v>
      </c>
      <c r="C15033" s="11">
        <v>251.98243</v>
      </c>
      <c r="D15033" s="11">
        <v>0.0783881241243685</v>
      </c>
      <c r="E15033" s="8">
        <f t="shared" si="1"/>
        <v>0.1251480965</v>
      </c>
      <c r="F15033" s="8"/>
    </row>
    <row r="15034">
      <c r="A15034" s="10">
        <v>44901.333333333336</v>
      </c>
      <c r="B15034" s="11">
        <v>227.39</v>
      </c>
      <c r="C15034" s="11">
        <v>250.41607</v>
      </c>
      <c r="D15034" s="11">
        <v>0.0919512473780137</v>
      </c>
      <c r="E15034" s="8">
        <f t="shared" si="1"/>
        <v>0.1224909895</v>
      </c>
      <c r="F15034" s="8"/>
    </row>
    <row r="15035">
      <c r="A15035" s="10">
        <v>44901.375</v>
      </c>
      <c r="B15035" s="11">
        <v>226.89</v>
      </c>
      <c r="C15035" s="11">
        <v>252.35913</v>
      </c>
      <c r="D15035" s="11">
        <v>0.100924147265842</v>
      </c>
      <c r="E15035" s="8">
        <f t="shared" si="1"/>
        <v>0.1197648032</v>
      </c>
      <c r="F15035" s="8"/>
    </row>
    <row r="15036">
      <c r="A15036" s="10">
        <v>44901.416666666664</v>
      </c>
      <c r="B15036" s="11">
        <v>236.79</v>
      </c>
      <c r="C15036" s="11">
        <v>258.00719</v>
      </c>
      <c r="D15036" s="11">
        <v>0.0822348788031837</v>
      </c>
      <c r="E15036" s="8">
        <f t="shared" si="1"/>
        <v>0.1165773741</v>
      </c>
      <c r="F15036" s="8"/>
    </row>
    <row r="15037">
      <c r="A15037" s="10">
        <v>44901.458333333336</v>
      </c>
      <c r="B15037" s="11">
        <v>246.99</v>
      </c>
      <c r="C15037" s="11">
        <v>267.18837</v>
      </c>
      <c r="D15037" s="11">
        <v>0.0755959924453299</v>
      </c>
      <c r="E15037" s="8">
        <f t="shared" si="1"/>
        <v>0.1139622565</v>
      </c>
      <c r="F15037" s="8"/>
    </row>
    <row r="15038">
      <c r="A15038" s="10">
        <v>44901.5</v>
      </c>
      <c r="B15038" s="11">
        <v>273.75</v>
      </c>
      <c r="C15038" s="11">
        <v>276.83145</v>
      </c>
      <c r="D15038" s="11">
        <v>0.0111311413497274</v>
      </c>
      <c r="E15038" s="8">
        <f t="shared" si="1"/>
        <v>0.1120933205</v>
      </c>
      <c r="F15038" s="8"/>
    </row>
    <row r="15039">
      <c r="A15039" s="10">
        <v>44901.541666666664</v>
      </c>
      <c r="B15039" s="11">
        <v>295.69</v>
      </c>
      <c r="C15039" s="11">
        <v>283.6116</v>
      </c>
      <c r="D15039" s="11">
        <v>0.0425878208084577</v>
      </c>
      <c r="E15039" s="8">
        <f t="shared" si="1"/>
        <v>0.1134824512</v>
      </c>
      <c r="F15039" s="8"/>
    </row>
    <row r="15040">
      <c r="A15040" s="10">
        <v>44901.583333333336</v>
      </c>
      <c r="B15040" s="11">
        <v>305.94</v>
      </c>
      <c r="C15040" s="11">
        <v>285.95064</v>
      </c>
      <c r="D15040" s="11">
        <v>0.0699049318441811</v>
      </c>
      <c r="E15040" s="8">
        <f t="shared" si="1"/>
        <v>0.1157512296</v>
      </c>
      <c r="F15040" s="8"/>
    </row>
    <row r="15041">
      <c r="A15041" s="10">
        <v>44901.625</v>
      </c>
      <c r="B15041" s="11">
        <v>314.5</v>
      </c>
      <c r="C15041" s="11">
        <v>286.32298</v>
      </c>
      <c r="D15041" s="11">
        <v>0.0984099145657118</v>
      </c>
      <c r="E15041" s="8">
        <f t="shared" si="1"/>
        <v>0.1182129083</v>
      </c>
      <c r="F15041" s="8"/>
    </row>
    <row r="15042">
      <c r="A15042" s="10">
        <v>44901.666666666664</v>
      </c>
      <c r="B15042" s="11">
        <v>315.86</v>
      </c>
      <c r="C15042" s="11">
        <v>285.00644</v>
      </c>
      <c r="D15042" s="11">
        <v>0.108255659065107</v>
      </c>
      <c r="E15042" s="8">
        <f t="shared" si="1"/>
        <v>0.1194124336</v>
      </c>
      <c r="F15042" s="8"/>
    </row>
    <row r="15043">
      <c r="A15043" s="10">
        <v>44901.708333333336</v>
      </c>
      <c r="B15043" s="11">
        <v>311.77</v>
      </c>
      <c r="C15043" s="11">
        <v>284.0342</v>
      </c>
      <c r="D15043" s="11">
        <v>0.0976495084042695</v>
      </c>
      <c r="E15043" s="8">
        <f t="shared" si="1"/>
        <v>0.1174939464</v>
      </c>
      <c r="F15043" s="8"/>
    </row>
    <row r="15044">
      <c r="A15044" s="10">
        <v>44901.75</v>
      </c>
      <c r="B15044" s="11">
        <v>313.05</v>
      </c>
      <c r="C15044" s="11">
        <v>283.5442</v>
      </c>
      <c r="D15044" s="11">
        <v>0.10406067202221</v>
      </c>
      <c r="E15044" s="8">
        <f t="shared" si="1"/>
        <v>0.115395532</v>
      </c>
      <c r="F15044" s="8"/>
    </row>
    <row r="15045">
      <c r="A15045" s="10">
        <v>44901.791666666664</v>
      </c>
      <c r="B15045" s="11">
        <v>310.94</v>
      </c>
      <c r="C15045" s="11">
        <v>282.60841</v>
      </c>
      <c r="D15045" s="11">
        <v>0.100250342868423</v>
      </c>
      <c r="E15045" s="8">
        <f t="shared" si="1"/>
        <v>0.1130761603</v>
      </c>
      <c r="F15045" s="8"/>
    </row>
    <row r="15046">
      <c r="A15046" s="10">
        <v>44901.833333333336</v>
      </c>
      <c r="B15046" s="11">
        <v>311.43</v>
      </c>
      <c r="C15046" s="11">
        <v>281.48475</v>
      </c>
      <c r="D15046" s="11">
        <v>0.106383205484488</v>
      </c>
      <c r="E15046" s="8">
        <f t="shared" si="1"/>
        <v>0.1108864244</v>
      </c>
      <c r="F15046" s="8"/>
    </row>
    <row r="15047">
      <c r="A15047" s="10">
        <v>44901.875</v>
      </c>
      <c r="B15047" s="11">
        <v>316.98</v>
      </c>
      <c r="C15047" s="11">
        <v>282.25326</v>
      </c>
      <c r="D15047" s="11">
        <v>0.12303397310628</v>
      </c>
      <c r="E15047" s="8">
        <f t="shared" si="1"/>
        <v>0.1091346627</v>
      </c>
      <c r="F15047" s="8"/>
    </row>
    <row r="15048">
      <c r="A15048" s="10">
        <v>44901.916666666664</v>
      </c>
      <c r="B15048" s="11">
        <v>328.33</v>
      </c>
      <c r="C15048" s="11">
        <v>286.07996</v>
      </c>
      <c r="D15048" s="11">
        <v>0.147686122439334</v>
      </c>
      <c r="E15048" s="8">
        <f t="shared" si="1"/>
        <v>0.1063850891</v>
      </c>
      <c r="F15048" s="8"/>
    </row>
    <row r="15049">
      <c r="A15049" s="10">
        <v>44901.958333333336</v>
      </c>
      <c r="B15049" s="11">
        <v>339.62</v>
      </c>
      <c r="C15049" s="11">
        <v>292.70981</v>
      </c>
      <c r="D15049" s="11">
        <v>0.160261762323579</v>
      </c>
      <c r="E15049" s="8">
        <f t="shared" si="1"/>
        <v>0.1059765186</v>
      </c>
      <c r="F15049" s="8"/>
    </row>
    <row r="15050">
      <c r="A15050" s="10">
        <v>44902.0</v>
      </c>
      <c r="B15050" s="11">
        <v>343.36</v>
      </c>
      <c r="C15050" s="11">
        <v>311.00418</v>
      </c>
      <c r="D15050" s="11">
        <v>0.104036608125331</v>
      </c>
      <c r="E15050" s="8">
        <f t="shared" si="1"/>
        <v>0.1051304428</v>
      </c>
      <c r="F15050" s="8"/>
    </row>
    <row r="15051">
      <c r="A15051" s="10">
        <v>44902.041666666664</v>
      </c>
      <c r="B15051" s="11">
        <v>333.59</v>
      </c>
      <c r="C15051" s="11">
        <v>314.45506</v>
      </c>
      <c r="D15051" s="11">
        <v>0.060851111761407</v>
      </c>
      <c r="E15051" s="8">
        <f t="shared" si="1"/>
        <v>0.1013857338</v>
      </c>
      <c r="F15051" s="8"/>
    </row>
    <row r="15052">
      <c r="A15052" s="10">
        <v>44902.083333333336</v>
      </c>
      <c r="B15052" s="11">
        <v>320.93</v>
      </c>
      <c r="C15052" s="11">
        <v>313.26296</v>
      </c>
      <c r="D15052" s="11">
        <v>0.0244747735257305</v>
      </c>
      <c r="E15052" s="8">
        <f t="shared" si="1"/>
        <v>0.0955943274</v>
      </c>
      <c r="F15052" s="8"/>
    </row>
    <row r="15053">
      <c r="A15053" s="10">
        <v>44902.125</v>
      </c>
      <c r="B15053" s="11">
        <v>311.79</v>
      </c>
      <c r="C15053" s="11">
        <v>306.97984</v>
      </c>
      <c r="D15053" s="11">
        <v>0.0156693025835181</v>
      </c>
      <c r="E15053" s="8">
        <f t="shared" si="1"/>
        <v>0.08951604556</v>
      </c>
      <c r="F15053" s="8"/>
    </row>
    <row r="15054">
      <c r="A15054" s="10">
        <v>44902.166666666664</v>
      </c>
      <c r="B15054" s="11">
        <v>296.85</v>
      </c>
      <c r="C15054" s="11">
        <v>296.66063</v>
      </c>
      <c r="D15054" s="11">
        <v>6.38338831815993E-4</v>
      </c>
      <c r="E15054" s="8">
        <f t="shared" si="1"/>
        <v>0.08361481014</v>
      </c>
      <c r="F15054" s="8"/>
    </row>
    <row r="15055">
      <c r="A15055" s="10">
        <v>44902.208333333336</v>
      </c>
      <c r="B15055" s="11">
        <v>282.08</v>
      </c>
      <c r="C15055" s="11">
        <v>285.42121</v>
      </c>
      <c r="D15055" s="11">
        <v>0.0117062428542013</v>
      </c>
      <c r="E15055" s="8">
        <f t="shared" si="1"/>
        <v>0.07976224982</v>
      </c>
      <c r="F15055" s="8"/>
    </row>
    <row r="15056">
      <c r="A15056" s="10">
        <v>44902.25</v>
      </c>
      <c r="B15056" s="11">
        <v>269.6</v>
      </c>
      <c r="C15056" s="11">
        <v>275.80061</v>
      </c>
      <c r="D15056" s="11">
        <v>0.0224822200356989</v>
      </c>
      <c r="E15056" s="8">
        <f t="shared" si="1"/>
        <v>0.07660700175</v>
      </c>
      <c r="F15056" s="8"/>
    </row>
    <row r="15057">
      <c r="A15057" s="10">
        <v>44902.291666666664</v>
      </c>
      <c r="B15057" s="11">
        <v>268.98</v>
      </c>
      <c r="C15057" s="11">
        <v>268.10635</v>
      </c>
      <c r="D15057" s="11">
        <v>0.0032585949568147</v>
      </c>
      <c r="E15057" s="8">
        <f t="shared" si="1"/>
        <v>0.0734766047</v>
      </c>
      <c r="F15057" s="8"/>
    </row>
    <row r="15058">
      <c r="A15058" s="10">
        <v>44902.333333333336</v>
      </c>
      <c r="B15058" s="11">
        <v>277.19</v>
      </c>
      <c r="C15058" s="11">
        <v>263.43432</v>
      </c>
      <c r="D15058" s="11">
        <v>0.0522167347063965</v>
      </c>
      <c r="E15058" s="8">
        <f t="shared" si="1"/>
        <v>0.07182100001</v>
      </c>
      <c r="F15058" s="8"/>
    </row>
    <row r="15059">
      <c r="A15059" s="10">
        <v>44902.375</v>
      </c>
      <c r="B15059" s="11">
        <v>292.6</v>
      </c>
      <c r="C15059" s="11">
        <v>262.4957</v>
      </c>
      <c r="D15059" s="11">
        <v>0.114684926267363</v>
      </c>
      <c r="E15059" s="8">
        <f t="shared" si="1"/>
        <v>0.0723943658</v>
      </c>
      <c r="F15059" s="8"/>
    </row>
    <row r="15060">
      <c r="A15060" s="10">
        <v>44902.416666666664</v>
      </c>
      <c r="B15060" s="11">
        <v>318.41</v>
      </c>
      <c r="C15060" s="11">
        <v>264.87538</v>
      </c>
      <c r="D15060" s="11">
        <v>0.202112480216168</v>
      </c>
      <c r="E15060" s="8">
        <f t="shared" si="1"/>
        <v>0.07738926586</v>
      </c>
      <c r="F15060" s="8"/>
    </row>
    <row r="15061">
      <c r="A15061" s="10">
        <v>44902.458333333336</v>
      </c>
      <c r="B15061" s="11">
        <v>324.36</v>
      </c>
      <c r="C15061" s="11">
        <v>270.5831</v>
      </c>
      <c r="D15061" s="11">
        <v>0.198744489216067</v>
      </c>
      <c r="E15061" s="8">
        <f t="shared" si="1"/>
        <v>0.08252045322</v>
      </c>
      <c r="F15061" s="8"/>
    </row>
    <row r="15062">
      <c r="A15062" s="10">
        <v>44902.5</v>
      </c>
      <c r="B15062" s="11">
        <v>343.64</v>
      </c>
      <c r="C15062" s="11">
        <v>277.55917</v>
      </c>
      <c r="D15062" s="11">
        <v>0.238078352806718</v>
      </c>
      <c r="E15062" s="8">
        <f t="shared" si="1"/>
        <v>0.09197658703</v>
      </c>
      <c r="F15062" s="8"/>
    </row>
    <row r="15063">
      <c r="A15063" s="10">
        <v>44902.541666666664</v>
      </c>
      <c r="B15063" s="11">
        <v>353.4</v>
      </c>
      <c r="C15063" s="11">
        <v>284.26741</v>
      </c>
      <c r="D15063" s="11">
        <v>0.24319562344484</v>
      </c>
      <c r="E15063" s="8">
        <f t="shared" si="1"/>
        <v>0.1003352455</v>
      </c>
      <c r="F15063" s="8"/>
    </row>
    <row r="15064">
      <c r="A15064" s="10">
        <v>44902.583333333336</v>
      </c>
      <c r="B15064" s="11">
        <v>354.11</v>
      </c>
      <c r="C15064" s="11">
        <v>288.40595</v>
      </c>
      <c r="D15064" s="11">
        <v>0.227817942036216</v>
      </c>
      <c r="E15064" s="8">
        <f t="shared" si="1"/>
        <v>0.1069149542</v>
      </c>
      <c r="F15064" s="8"/>
    </row>
    <row r="15065">
      <c r="A15065" s="10">
        <v>44902.625</v>
      </c>
      <c r="B15065" s="11">
        <v>348.19</v>
      </c>
      <c r="C15065" s="11">
        <v>290.18564</v>
      </c>
      <c r="D15065" s="11">
        <v>0.19988707918145</v>
      </c>
      <c r="E15065" s="8">
        <f t="shared" si="1"/>
        <v>0.1111431694</v>
      </c>
      <c r="F15065" s="8"/>
    </row>
    <row r="15066">
      <c r="A15066" s="10">
        <v>44902.666666666664</v>
      </c>
      <c r="B15066" s="11">
        <v>333.53</v>
      </c>
      <c r="C15066" s="11">
        <v>288.55466</v>
      </c>
      <c r="D15066" s="11">
        <v>0.155864195712521</v>
      </c>
      <c r="E15066" s="8">
        <f t="shared" si="1"/>
        <v>0.1131268585</v>
      </c>
      <c r="F15066" s="8"/>
    </row>
    <row r="15067">
      <c r="A15067" s="10">
        <v>44902.708333333336</v>
      </c>
      <c r="B15067" s="11">
        <v>312.78</v>
      </c>
      <c r="C15067" s="11">
        <v>284.577</v>
      </c>
      <c r="D15067" s="11">
        <v>0.0991049874023549</v>
      </c>
      <c r="E15067" s="8">
        <f t="shared" si="1"/>
        <v>0.1131875034</v>
      </c>
      <c r="F15067" s="8"/>
    </row>
    <row r="15068">
      <c r="A15068" s="10">
        <v>44902.75</v>
      </c>
      <c r="B15068" s="11">
        <v>305.85</v>
      </c>
      <c r="C15068" s="11">
        <v>279.19951</v>
      </c>
      <c r="D15068" s="11">
        <v>0.0954532119343621</v>
      </c>
      <c r="E15068" s="8">
        <f t="shared" si="1"/>
        <v>0.1128288592</v>
      </c>
      <c r="F15068" s="8"/>
    </row>
    <row r="15069">
      <c r="A15069" s="10">
        <v>44902.791666666664</v>
      </c>
      <c r="B15069" s="11">
        <v>308.62</v>
      </c>
      <c r="C15069" s="11">
        <v>273.43407</v>
      </c>
      <c r="D15069" s="11">
        <v>0.128681586753252</v>
      </c>
      <c r="E15069" s="8">
        <f t="shared" si="1"/>
        <v>0.1140134944</v>
      </c>
      <c r="F15069" s="8"/>
    </row>
    <row r="15070">
      <c r="A15070" s="10">
        <v>44902.833333333336</v>
      </c>
      <c r="B15070" s="11">
        <v>308.32</v>
      </c>
      <c r="C15070" s="11">
        <v>268.24554</v>
      </c>
      <c r="D15070" s="11">
        <v>0.149394692638692</v>
      </c>
      <c r="E15070" s="8">
        <f t="shared" si="1"/>
        <v>0.1158056397</v>
      </c>
      <c r="F15070" s="8"/>
    </row>
    <row r="15071">
      <c r="A15071" s="10">
        <v>44902.875</v>
      </c>
      <c r="B15071" s="11">
        <v>317.07</v>
      </c>
      <c r="C15071" s="11">
        <v>265.07671</v>
      </c>
      <c r="D15071" s="11">
        <v>0.196144316111362</v>
      </c>
      <c r="E15071" s="8">
        <f t="shared" si="1"/>
        <v>0.118851904</v>
      </c>
      <c r="F15071" s="8"/>
    </row>
    <row r="15072">
      <c r="A15072" s="10">
        <v>44902.916666666664</v>
      </c>
      <c r="B15072" s="11">
        <v>320.14</v>
      </c>
      <c r="C15072" s="11">
        <v>264.264</v>
      </c>
      <c r="D15072" s="11">
        <v>0.211440075076438</v>
      </c>
      <c r="E15072" s="8">
        <f t="shared" si="1"/>
        <v>0.1215083187</v>
      </c>
      <c r="F15072" s="8"/>
    </row>
    <row r="15073">
      <c r="A15073" s="10">
        <v>44902.958333333336</v>
      </c>
      <c r="B15073" s="11">
        <v>332.33</v>
      </c>
      <c r="C15073" s="11">
        <v>266.76231</v>
      </c>
      <c r="D15073" s="11">
        <v>0.24579068159966</v>
      </c>
      <c r="E15073" s="8">
        <f t="shared" si="1"/>
        <v>0.1250720237</v>
      </c>
      <c r="F15073" s="8"/>
    </row>
    <row r="15074">
      <c r="A15074" s="10">
        <v>44900.0</v>
      </c>
      <c r="B15074" s="11">
        <v>355.38</v>
      </c>
      <c r="C15074" s="11">
        <v>344.13254</v>
      </c>
      <c r="D15074" s="11">
        <v>0.0326835119980225</v>
      </c>
      <c r="E15074" s="8">
        <f t="shared" si="1"/>
        <v>0.122098978</v>
      </c>
      <c r="F15074" s="8"/>
    </row>
    <row r="15075">
      <c r="A15075" s="10">
        <v>44900.041666666664</v>
      </c>
      <c r="B15075" s="11">
        <v>338.93</v>
      </c>
      <c r="C15075" s="11">
        <v>345.8103</v>
      </c>
      <c r="D15075" s="11">
        <v>0.019896168506259</v>
      </c>
      <c r="E15075" s="8">
        <f t="shared" si="1"/>
        <v>0.120392522</v>
      </c>
      <c r="F15075" s="8"/>
    </row>
    <row r="15076">
      <c r="A15076" s="10">
        <v>44900.083333333336</v>
      </c>
      <c r="B15076" s="11">
        <v>318.79</v>
      </c>
      <c r="C15076" s="11">
        <v>340.69424</v>
      </c>
      <c r="D15076" s="11">
        <v>0.0642929566405348</v>
      </c>
      <c r="E15076" s="8">
        <f t="shared" si="1"/>
        <v>0.122051613</v>
      </c>
      <c r="F15076" s="8"/>
    </row>
    <row r="15077">
      <c r="A15077" s="10">
        <v>44900.125</v>
      </c>
      <c r="B15077" s="11">
        <v>294.36</v>
      </c>
      <c r="C15077" s="11">
        <v>327.62364</v>
      </c>
      <c r="D15077" s="11">
        <v>0.101530036110947</v>
      </c>
      <c r="E15077" s="8">
        <f t="shared" si="1"/>
        <v>0.1256291435</v>
      </c>
      <c r="F15077" s="8"/>
    </row>
    <row r="15078">
      <c r="A15078" s="10">
        <v>44900.166666666664</v>
      </c>
      <c r="B15078" s="11">
        <v>274.75</v>
      </c>
      <c r="C15078" s="11">
        <v>308.83086</v>
      </c>
      <c r="D15078" s="11">
        <v>0.110354450976822</v>
      </c>
      <c r="E15078" s="8">
        <f t="shared" si="1"/>
        <v>0.1302006482</v>
      </c>
      <c r="F15078" s="8"/>
    </row>
    <row r="15079">
      <c r="A15079" s="10">
        <v>44900.208333333336</v>
      </c>
      <c r="B15079" s="11">
        <v>257.42</v>
      </c>
      <c r="C15079" s="11">
        <v>287.24159</v>
      </c>
      <c r="D15079" s="11">
        <v>0.103820585312871</v>
      </c>
      <c r="E15079" s="8">
        <f t="shared" si="1"/>
        <v>0.1340387458</v>
      </c>
      <c r="F15079" s="8"/>
    </row>
    <row r="15080">
      <c r="A15080" s="10">
        <v>44900.25</v>
      </c>
      <c r="B15080" s="11">
        <v>236.07</v>
      </c>
      <c r="C15080" s="11">
        <v>265.50735</v>
      </c>
      <c r="D15080" s="11">
        <v>0.110872071903094</v>
      </c>
      <c r="E15080" s="8">
        <f t="shared" si="1"/>
        <v>0.1377216563</v>
      </c>
      <c r="F15080" s="8"/>
    </row>
    <row r="15081">
      <c r="A15081" s="10">
        <v>44900.291666666664</v>
      </c>
      <c r="B15081" s="11">
        <v>209.61</v>
      </c>
      <c r="C15081" s="11">
        <v>245.78105</v>
      </c>
      <c r="D15081" s="11">
        <v>0.147167773919103</v>
      </c>
      <c r="E15081" s="8">
        <f t="shared" si="1"/>
        <v>0.1437178721</v>
      </c>
      <c r="F15081" s="8"/>
    </row>
    <row r="15082">
      <c r="A15082" s="10">
        <v>44900.333333333336</v>
      </c>
      <c r="B15082" s="11">
        <v>198.77</v>
      </c>
      <c r="C15082" s="11">
        <v>231.21456</v>
      </c>
      <c r="D15082" s="11">
        <v>0.140322304962109</v>
      </c>
      <c r="E15082" s="8">
        <f t="shared" si="1"/>
        <v>0.1473889375</v>
      </c>
      <c r="F15082" s="8"/>
    </row>
    <row r="15083">
      <c r="A15083" s="10">
        <v>44900.375</v>
      </c>
      <c r="B15083" s="11">
        <v>191.7</v>
      </c>
      <c r="C15083" s="11">
        <v>223.79545</v>
      </c>
      <c r="D15083" s="11">
        <v>0.143414220441032</v>
      </c>
      <c r="E15083" s="8">
        <f t="shared" si="1"/>
        <v>0.1485859915</v>
      </c>
      <c r="F15083" s="8"/>
    </row>
    <row r="15084">
      <c r="A15084" s="10">
        <v>44900.416666666664</v>
      </c>
      <c r="B15084" s="11">
        <v>193.94</v>
      </c>
      <c r="C15084" s="11">
        <v>223.9475</v>
      </c>
      <c r="D15084" s="11">
        <v>0.133993458288214</v>
      </c>
      <c r="E15084" s="8">
        <f t="shared" si="1"/>
        <v>0.1457476989</v>
      </c>
      <c r="F15084" s="8"/>
    </row>
    <row r="15085">
      <c r="A15085" s="10">
        <v>44900.458333333336</v>
      </c>
      <c r="B15085" s="11">
        <v>203.54</v>
      </c>
      <c r="C15085" s="11">
        <v>230.46757</v>
      </c>
      <c r="D15085" s="11">
        <v>0.116838868045512</v>
      </c>
      <c r="E15085" s="8">
        <f t="shared" si="1"/>
        <v>0.1423349647</v>
      </c>
      <c r="F15085" s="8"/>
    </row>
    <row r="15086">
      <c r="A15086" s="10">
        <v>44900.5</v>
      </c>
      <c r="B15086" s="11">
        <v>230.22</v>
      </c>
      <c r="C15086" s="11">
        <v>239.01581</v>
      </c>
      <c r="D15086" s="11">
        <v>0.0368001179503564</v>
      </c>
      <c r="E15086" s="8">
        <f t="shared" si="1"/>
        <v>0.1339483715</v>
      </c>
      <c r="F15086" s="8"/>
    </row>
    <row r="15087">
      <c r="A15087" s="10">
        <v>44900.541666666664</v>
      </c>
      <c r="B15087" s="11">
        <v>248.79</v>
      </c>
      <c r="C15087" s="11">
        <v>246.8135</v>
      </c>
      <c r="D15087" s="11">
        <v>0.00800807087132586</v>
      </c>
      <c r="E15087" s="8">
        <f t="shared" si="1"/>
        <v>0.1241488902</v>
      </c>
      <c r="F15087" s="8"/>
    </row>
    <row r="15088">
      <c r="A15088" s="10">
        <v>44900.583333333336</v>
      </c>
      <c r="B15088" s="11">
        <v>260.67</v>
      </c>
      <c r="C15088" s="11">
        <v>251.79998</v>
      </c>
      <c r="D15088" s="11">
        <v>0.0352264523611162</v>
      </c>
      <c r="E15088" s="8">
        <f t="shared" si="1"/>
        <v>0.1161242448</v>
      </c>
      <c r="F15088" s="8"/>
    </row>
    <row r="15089">
      <c r="A15089" s="10">
        <v>44900.625</v>
      </c>
      <c r="B15089" s="11">
        <v>251.71</v>
      </c>
      <c r="C15089" s="11">
        <v>255.47516</v>
      </c>
      <c r="D15089" s="11">
        <v>0.0147378711887291</v>
      </c>
      <c r="E15089" s="8">
        <f t="shared" si="1"/>
        <v>0.1084096944</v>
      </c>
      <c r="F15089" s="8"/>
    </row>
    <row r="15090">
      <c r="A15090" s="10">
        <v>44900.666666666664</v>
      </c>
      <c r="B15090" s="11">
        <v>244.82</v>
      </c>
      <c r="C15090" s="11">
        <v>256.8518</v>
      </c>
      <c r="D15090" s="11">
        <v>0.0468433548061568</v>
      </c>
      <c r="E15090" s="8">
        <f t="shared" si="1"/>
        <v>0.1038671594</v>
      </c>
      <c r="F15090" s="8"/>
    </row>
    <row r="15091">
      <c r="A15091" s="10">
        <v>44900.708333333336</v>
      </c>
      <c r="B15091" s="11">
        <v>230.32</v>
      </c>
      <c r="C15091" s="11">
        <v>256.03772</v>
      </c>
      <c r="D15091" s="11">
        <v>0.100445043800577</v>
      </c>
      <c r="E15091" s="8">
        <f t="shared" si="1"/>
        <v>0.1039229951</v>
      </c>
      <c r="F15091" s="8"/>
    </row>
    <row r="15092">
      <c r="A15092" s="10">
        <v>44900.75</v>
      </c>
      <c r="B15092" s="11">
        <v>228.86</v>
      </c>
      <c r="C15092" s="11">
        <v>253.0876</v>
      </c>
      <c r="D15092" s="11">
        <v>0.0957281194337454</v>
      </c>
      <c r="E15092" s="8">
        <f t="shared" si="1"/>
        <v>0.1039344496</v>
      </c>
      <c r="F15092" s="8"/>
    </row>
    <row r="15093">
      <c r="A15093" s="10">
        <v>44900.791666666664</v>
      </c>
      <c r="B15093" s="11">
        <v>229.23</v>
      </c>
      <c r="C15093" s="11">
        <v>249.18667</v>
      </c>
      <c r="D15093" s="11">
        <v>0.0800872293851031</v>
      </c>
      <c r="E15093" s="8">
        <f t="shared" si="1"/>
        <v>0.1019096847</v>
      </c>
      <c r="F15093" s="8"/>
    </row>
    <row r="15094">
      <c r="A15094" s="10">
        <v>44900.833333333336</v>
      </c>
      <c r="B15094" s="11">
        <v>229.63</v>
      </c>
      <c r="C15094" s="11">
        <v>246.26279</v>
      </c>
      <c r="D15094" s="11">
        <v>0.0675408168647809</v>
      </c>
      <c r="E15094" s="8">
        <f t="shared" si="1"/>
        <v>0.09849910652</v>
      </c>
      <c r="F15094" s="8"/>
    </row>
    <row r="15095">
      <c r="A15095" s="10">
        <v>44900.875</v>
      </c>
      <c r="B15095" s="11">
        <v>230.87</v>
      </c>
      <c r="C15095" s="11">
        <v>246.85362</v>
      </c>
      <c r="D15095" s="11">
        <v>0.0647493846758253</v>
      </c>
      <c r="E15095" s="8">
        <f t="shared" si="1"/>
        <v>0.09302431771</v>
      </c>
      <c r="F15095" s="8"/>
    </row>
    <row r="15096">
      <c r="A15096" s="10">
        <v>44900.916666666664</v>
      </c>
      <c r="B15096" s="11">
        <v>221.92</v>
      </c>
      <c r="C15096" s="11">
        <v>251.31329</v>
      </c>
      <c r="D15096" s="11">
        <v>0.116958756936411</v>
      </c>
      <c r="E15096" s="8">
        <f t="shared" si="1"/>
        <v>0.08908759612</v>
      </c>
      <c r="F15096" s="8"/>
    </row>
    <row r="15097">
      <c r="A15097" s="10">
        <v>44900.958333333336</v>
      </c>
      <c r="B15097" s="11">
        <v>240.46</v>
      </c>
      <c r="C15097" s="11">
        <v>259.23686</v>
      </c>
      <c r="D15097" s="11">
        <v>0.072431289285019</v>
      </c>
      <c r="E15097" s="8">
        <f t="shared" si="1"/>
        <v>0.08186428811</v>
      </c>
      <c r="F15097" s="8"/>
    </row>
    <row r="15098">
      <c r="A15098" s="10">
        <v>44901.0</v>
      </c>
      <c r="B15098" s="11">
        <v>267.79</v>
      </c>
      <c r="C15098" s="11">
        <v>291.67332</v>
      </c>
      <c r="D15098" s="11">
        <v>0.0818838006849579</v>
      </c>
      <c r="E15098" s="8">
        <f t="shared" si="1"/>
        <v>0.08391430014</v>
      </c>
      <c r="F15098" s="8"/>
    </row>
    <row r="15099">
      <c r="A15099" s="10">
        <v>44901.041666666664</v>
      </c>
      <c r="B15099" s="11">
        <v>259.66</v>
      </c>
      <c r="C15099" s="11">
        <v>288.99337</v>
      </c>
      <c r="D15099" s="11">
        <v>0.101501878745522</v>
      </c>
      <c r="E15099" s="8">
        <f t="shared" si="1"/>
        <v>0.08731453807</v>
      </c>
      <c r="F15099" s="8"/>
    </row>
    <row r="15100">
      <c r="A15100" s="10">
        <v>44901.083333333336</v>
      </c>
      <c r="B15100" s="11">
        <v>250.19</v>
      </c>
      <c r="C15100" s="11">
        <v>280.908</v>
      </c>
      <c r="D15100" s="11">
        <v>0.109352528229883</v>
      </c>
      <c r="E15100" s="8">
        <f t="shared" si="1"/>
        <v>0.08919202022</v>
      </c>
      <c r="F15100" s="8"/>
    </row>
    <row r="15101">
      <c r="A15101" s="10">
        <v>44901.125</v>
      </c>
      <c r="B15101" s="11">
        <v>241.17</v>
      </c>
      <c r="C15101" s="11">
        <v>269.14358</v>
      </c>
      <c r="D15101" s="11">
        <v>0.103935527646618</v>
      </c>
      <c r="E15101" s="8">
        <f t="shared" si="1"/>
        <v>0.08929224903</v>
      </c>
      <c r="F15101" s="8"/>
    </row>
    <row r="15102">
      <c r="A15102" s="10">
        <v>44901.166666666664</v>
      </c>
      <c r="B15102" s="11">
        <v>235.51</v>
      </c>
      <c r="C15102" s="11">
        <v>256.56483</v>
      </c>
      <c r="D15102" s="11">
        <v>0.0820643655640564</v>
      </c>
      <c r="E15102" s="8">
        <f t="shared" si="1"/>
        <v>0.08811349547</v>
      </c>
      <c r="F15102" s="8"/>
    </row>
    <row r="15103">
      <c r="A15103" s="10">
        <v>44901.208333333336</v>
      </c>
      <c r="B15103" s="11">
        <v>236.03</v>
      </c>
      <c r="C15103" s="11">
        <v>246.42847</v>
      </c>
      <c r="D15103" s="11">
        <v>0.0421967072229925</v>
      </c>
      <c r="E15103" s="8">
        <f t="shared" si="1"/>
        <v>0.08554583388</v>
      </c>
      <c r="F15103" s="8"/>
    </row>
    <row r="15104">
      <c r="A15104" s="10">
        <v>44901.25</v>
      </c>
      <c r="B15104" s="11">
        <v>231.1</v>
      </c>
      <c r="C15104" s="11">
        <v>240.18134</v>
      </c>
      <c r="D15104" s="11">
        <v>0.0378103477980429</v>
      </c>
      <c r="E15104" s="8">
        <f t="shared" si="1"/>
        <v>0.08250159538</v>
      </c>
      <c r="F15104" s="8"/>
    </row>
    <row r="15105">
      <c r="A15105" s="10">
        <v>44901.291666666664</v>
      </c>
      <c r="B15105" s="11">
        <v>232.23</v>
      </c>
      <c r="C15105" s="11">
        <v>236.84882</v>
      </c>
      <c r="D15105" s="11">
        <v>0.0195011315656966</v>
      </c>
      <c r="E15105" s="8">
        <f t="shared" si="1"/>
        <v>0.07718215195</v>
      </c>
      <c r="F15105" s="8"/>
    </row>
    <row r="15106">
      <c r="A15106" s="10">
        <v>44901.333333333336</v>
      </c>
      <c r="B15106" s="11">
        <v>227.39</v>
      </c>
      <c r="C15106" s="11">
        <v>236.42513</v>
      </c>
      <c r="D15106" s="11">
        <v>0.0382156076217448</v>
      </c>
      <c r="E15106" s="8">
        <f t="shared" si="1"/>
        <v>0.07292770623</v>
      </c>
      <c r="F15106" s="8"/>
    </row>
    <row r="15107">
      <c r="A15107" s="10">
        <v>44901.375</v>
      </c>
      <c r="B15107" s="11">
        <v>226.89</v>
      </c>
      <c r="C15107" s="11">
        <v>239.40063</v>
      </c>
      <c r="D15107" s="11">
        <v>0.0522581331552887</v>
      </c>
      <c r="E15107" s="8">
        <f t="shared" si="1"/>
        <v>0.06912953592</v>
      </c>
      <c r="F15107" s="8"/>
    </row>
    <row r="15108">
      <c r="A15108" s="10">
        <v>44901.416666666664</v>
      </c>
      <c r="B15108" s="11">
        <v>236.79</v>
      </c>
      <c r="C15108" s="11">
        <v>245.45191</v>
      </c>
      <c r="D15108" s="11">
        <v>0.0352896418691547</v>
      </c>
      <c r="E15108" s="8">
        <f t="shared" si="1"/>
        <v>0.0650168769</v>
      </c>
      <c r="F15108" s="8"/>
    </row>
    <row r="15109">
      <c r="A15109" s="10">
        <v>44901.458333333336</v>
      </c>
      <c r="B15109" s="11">
        <v>246.99</v>
      </c>
      <c r="C15109" s="11">
        <v>253.90319</v>
      </c>
      <c r="D15109" s="11">
        <v>0.0272276610624702</v>
      </c>
      <c r="E15109" s="8">
        <f t="shared" si="1"/>
        <v>0.06128307661</v>
      </c>
      <c r="F15109" s="8"/>
    </row>
    <row r="15110">
      <c r="A15110" s="10">
        <v>44901.5</v>
      </c>
      <c r="B15110" s="11">
        <v>273.75</v>
      </c>
      <c r="C15110" s="11">
        <v>262.27411</v>
      </c>
      <c r="D15110" s="11">
        <v>0.043755329109686</v>
      </c>
      <c r="E15110" s="8">
        <f t="shared" si="1"/>
        <v>0.06157287708</v>
      </c>
      <c r="F15110" s="8"/>
    </row>
    <row r="15111">
      <c r="A15111" s="10">
        <v>44901.541666666664</v>
      </c>
      <c r="B15111" s="11">
        <v>295.69</v>
      </c>
      <c r="C15111" s="11">
        <v>268.32245</v>
      </c>
      <c r="D15111" s="11">
        <v>0.101995006381314</v>
      </c>
      <c r="E15111" s="8">
        <f t="shared" si="1"/>
        <v>0.06548899939</v>
      </c>
      <c r="F15111" s="8"/>
    </row>
    <row r="15112">
      <c r="A15112" s="10">
        <v>44901.583333333336</v>
      </c>
      <c r="B15112" s="11">
        <v>305.94</v>
      </c>
      <c r="C15112" s="11">
        <v>271.53046</v>
      </c>
      <c r="D15112" s="11">
        <v>0.126724419794375</v>
      </c>
      <c r="E15112" s="8">
        <f t="shared" si="1"/>
        <v>0.0693014147</v>
      </c>
      <c r="F15112" s="8"/>
    </row>
    <row r="15113">
      <c r="A15113" s="10">
        <v>44901.625</v>
      </c>
      <c r="B15113" s="11">
        <v>314.5</v>
      </c>
      <c r="C15113" s="11">
        <v>274.0957</v>
      </c>
      <c r="D15113" s="11">
        <v>0.14740946319114</v>
      </c>
      <c r="E15113" s="8">
        <f t="shared" si="1"/>
        <v>0.0748293977</v>
      </c>
      <c r="F15113" s="8"/>
    </row>
    <row r="15114">
      <c r="A15114" s="10">
        <v>44901.666666666664</v>
      </c>
      <c r="B15114" s="11">
        <v>315.86</v>
      </c>
      <c r="C15114" s="11">
        <v>275.46203</v>
      </c>
      <c r="D15114" s="11">
        <v>0.146655312167705</v>
      </c>
      <c r="E15114" s="8">
        <f t="shared" si="1"/>
        <v>0.07898822926</v>
      </c>
      <c r="F15114" s="8"/>
    </row>
    <row r="15115">
      <c r="A15115" s="10">
        <v>44901.708333333336</v>
      </c>
      <c r="B15115" s="11">
        <v>311.77</v>
      </c>
      <c r="C15115" s="11">
        <v>277.50363</v>
      </c>
      <c r="D15115" s="11">
        <v>0.123480799152068</v>
      </c>
      <c r="E15115" s="8">
        <f t="shared" si="1"/>
        <v>0.0799480524</v>
      </c>
      <c r="F15115" s="8"/>
    </row>
    <row r="15116">
      <c r="A15116" s="10">
        <v>44901.75</v>
      </c>
      <c r="B15116" s="11">
        <v>313.05</v>
      </c>
      <c r="C15116" s="11">
        <v>280.10712</v>
      </c>
      <c r="D15116" s="11">
        <v>0.117608149339438</v>
      </c>
      <c r="E15116" s="8">
        <f t="shared" si="1"/>
        <v>0.08085972031</v>
      </c>
      <c r="F15116" s="8"/>
    </row>
    <row r="15117">
      <c r="A15117" s="10">
        <v>44901.791666666664</v>
      </c>
      <c r="B15117" s="11">
        <v>310.94</v>
      </c>
      <c r="C15117" s="11">
        <v>281.83663</v>
      </c>
      <c r="D15117" s="11">
        <v>0.103263262834217</v>
      </c>
      <c r="E15117" s="8">
        <f t="shared" si="1"/>
        <v>0.08182538837</v>
      </c>
      <c r="F15117" s="8"/>
    </row>
    <row r="15118">
      <c r="A15118" s="10">
        <v>44901.833333333336</v>
      </c>
      <c r="B15118" s="11">
        <v>311.43</v>
      </c>
      <c r="C15118" s="11">
        <v>282.44918</v>
      </c>
      <c r="D15118" s="11">
        <v>0.102605431532851</v>
      </c>
      <c r="E15118" s="8">
        <f t="shared" si="1"/>
        <v>0.08328641398</v>
      </c>
      <c r="F15118" s="8"/>
    </row>
    <row r="15119">
      <c r="A15119" s="10">
        <v>44901.875</v>
      </c>
      <c r="B15119" s="11">
        <v>316.98</v>
      </c>
      <c r="C15119" s="11">
        <v>283.47645</v>
      </c>
      <c r="D15119" s="11">
        <v>0.118188124621992</v>
      </c>
      <c r="E15119" s="8">
        <f t="shared" si="1"/>
        <v>0.08551302815</v>
      </c>
      <c r="F15119" s="8"/>
    </row>
    <row r="15120">
      <c r="A15120" s="10">
        <v>44901.916666666664</v>
      </c>
      <c r="B15120" s="11">
        <v>328.33</v>
      </c>
      <c r="C15120" s="11">
        <v>285.5756</v>
      </c>
      <c r="D15120" s="11">
        <v>0.149713070724529</v>
      </c>
      <c r="E15120" s="8">
        <f t="shared" si="1"/>
        <v>0.08687779122</v>
      </c>
      <c r="F15120" s="8"/>
    </row>
    <row r="15121">
      <c r="A15121" s="10">
        <v>44901.958333333336</v>
      </c>
      <c r="B15121" s="11">
        <v>339.62</v>
      </c>
      <c r="C15121" s="11">
        <v>288.92501</v>
      </c>
      <c r="D15121" s="11">
        <v>0.175460719028788</v>
      </c>
      <c r="E15121" s="8">
        <f t="shared" si="1"/>
        <v>0.09117068413</v>
      </c>
      <c r="F15121" s="8"/>
    </row>
    <row r="15122">
      <c r="A15122" s="10">
        <v>44902.0</v>
      </c>
      <c r="B15122" s="11">
        <v>343.36</v>
      </c>
      <c r="C15122" s="11">
        <v>309.51035</v>
      </c>
      <c r="D15122" s="11">
        <v>0.109365163394374</v>
      </c>
      <c r="E15122" s="8">
        <f t="shared" si="1"/>
        <v>0.09231574091</v>
      </c>
      <c r="F15122" s="8"/>
    </row>
    <row r="15123">
      <c r="A15123" s="10">
        <v>44902.041666666664</v>
      </c>
      <c r="B15123" s="11">
        <v>333.59</v>
      </c>
      <c r="C15123" s="11">
        <v>311.98094</v>
      </c>
      <c r="D15123" s="11">
        <v>0.0692640390146911</v>
      </c>
      <c r="E15123" s="8">
        <f t="shared" si="1"/>
        <v>0.09097249758</v>
      </c>
      <c r="F15123" s="8"/>
    </row>
    <row r="15124">
      <c r="A15124" s="10">
        <v>44902.083333333336</v>
      </c>
      <c r="B15124" s="11">
        <v>320.93</v>
      </c>
      <c r="C15124" s="11">
        <v>308.5753</v>
      </c>
      <c r="D15124" s="11">
        <v>0.0400378773025578</v>
      </c>
      <c r="E15124" s="8">
        <f t="shared" si="1"/>
        <v>0.08808438713</v>
      </c>
      <c r="F15124" s="8"/>
    </row>
    <row r="15125">
      <c r="A15125" s="10">
        <v>44902.125</v>
      </c>
      <c r="B15125" s="11">
        <v>311.79</v>
      </c>
      <c r="C15125" s="11">
        <v>299.87403</v>
      </c>
      <c r="D15125" s="11">
        <v>0.0397365853922062</v>
      </c>
      <c r="E15125" s="8">
        <f t="shared" si="1"/>
        <v>0.0854094312</v>
      </c>
      <c r="F15125" s="8"/>
    </row>
    <row r="15126">
      <c r="A15126" s="10">
        <v>44902.166666666664</v>
      </c>
      <c r="B15126" s="11">
        <v>296.85</v>
      </c>
      <c r="C15126" s="11">
        <v>288.02515</v>
      </c>
      <c r="D15126" s="11">
        <v>0.0306391646701686</v>
      </c>
      <c r="E15126" s="8">
        <f t="shared" si="1"/>
        <v>0.0832667145</v>
      </c>
      <c r="F15126" s="8"/>
    </row>
    <row r="15127">
      <c r="A15127" s="10">
        <v>44902.208333333336</v>
      </c>
      <c r="B15127" s="11">
        <v>282.08</v>
      </c>
      <c r="C15127" s="11">
        <v>276.50073</v>
      </c>
      <c r="D15127" s="11">
        <v>0.0201781384085315</v>
      </c>
      <c r="E15127" s="8">
        <f t="shared" si="1"/>
        <v>0.08234927413</v>
      </c>
      <c r="F15127" s="8"/>
    </row>
    <row r="15128">
      <c r="A15128" s="10">
        <v>44902.25</v>
      </c>
      <c r="B15128" s="11">
        <v>269.6</v>
      </c>
      <c r="C15128" s="11">
        <v>267.66375</v>
      </c>
      <c r="D15128" s="11">
        <v>0.00723388953491098</v>
      </c>
      <c r="E15128" s="8">
        <f t="shared" si="1"/>
        <v>0.08107525504</v>
      </c>
      <c r="F15128" s="8"/>
    </row>
    <row r="15129">
      <c r="A15129" s="10">
        <v>44902.291666666664</v>
      </c>
      <c r="B15129" s="11">
        <v>268.98</v>
      </c>
      <c r="C15129" s="11">
        <v>261.35323</v>
      </c>
      <c r="D15129" s="11">
        <v>0.0291818471116657</v>
      </c>
      <c r="E15129" s="8">
        <f t="shared" si="1"/>
        <v>0.08147861818</v>
      </c>
      <c r="F15129" s="8"/>
    </row>
    <row r="15130">
      <c r="A15130" s="10">
        <v>44902.333333333336</v>
      </c>
      <c r="B15130" s="11">
        <v>277.19</v>
      </c>
      <c r="C15130" s="11">
        <v>258.08284</v>
      </c>
      <c r="D15130" s="11">
        <v>0.0740349881456668</v>
      </c>
      <c r="E15130" s="8">
        <f t="shared" si="1"/>
        <v>0.08297109237</v>
      </c>
      <c r="F15130" s="8"/>
    </row>
    <row r="15131">
      <c r="A15131" s="10">
        <v>44902.375</v>
      </c>
      <c r="B15131" s="11">
        <v>292.6</v>
      </c>
      <c r="C15131" s="11">
        <v>258.71205</v>
      </c>
      <c r="D15131" s="11">
        <v>0.130987134151656</v>
      </c>
      <c r="E15131" s="8">
        <f t="shared" si="1"/>
        <v>0.08625146741</v>
      </c>
      <c r="F15131" s="8"/>
    </row>
    <row r="15132">
      <c r="A15132" s="10">
        <v>44902.416666666664</v>
      </c>
      <c r="B15132" s="11">
        <v>318.41</v>
      </c>
      <c r="C15132" s="11">
        <v>263.07398</v>
      </c>
      <c r="D15132" s="11">
        <v>0.210343949637284</v>
      </c>
      <c r="E15132" s="8">
        <f t="shared" si="1"/>
        <v>0.0935453969</v>
      </c>
      <c r="F15132" s="8"/>
    </row>
    <row r="15133">
      <c r="A15133" s="10">
        <v>44902.458333333336</v>
      </c>
      <c r="B15133" s="11">
        <v>324.36</v>
      </c>
      <c r="C15133" s="11">
        <v>271.06911</v>
      </c>
      <c r="D15133" s="11">
        <v>0.196595215146425</v>
      </c>
      <c r="E15133" s="8">
        <f t="shared" si="1"/>
        <v>0.1006023783</v>
      </c>
      <c r="F15133" s="8"/>
    </row>
    <row r="15134">
      <c r="A15134" s="10">
        <v>44902.5</v>
      </c>
      <c r="B15134" s="11">
        <v>343.64</v>
      </c>
      <c r="C15134" s="11">
        <v>279.91777</v>
      </c>
      <c r="D15134" s="11">
        <v>0.227646247681953</v>
      </c>
      <c r="E15134" s="8">
        <f t="shared" si="1"/>
        <v>0.1082644999</v>
      </c>
      <c r="F15134" s="8"/>
    </row>
    <row r="15135">
      <c r="A15135" s="10">
        <v>44902.541666666664</v>
      </c>
      <c r="B15135" s="11">
        <v>353.4</v>
      </c>
      <c r="C15135" s="11">
        <v>286.75047</v>
      </c>
      <c r="D15135" s="11">
        <v>0.232430412406996</v>
      </c>
      <c r="E15135" s="8">
        <f t="shared" si="1"/>
        <v>0.1136993085</v>
      </c>
      <c r="F15135" s="8"/>
    </row>
    <row r="15136">
      <c r="A15136" s="10">
        <v>44902.583333333336</v>
      </c>
      <c r="B15136" s="11">
        <v>354.11</v>
      </c>
      <c r="C15136" s="11">
        <v>289.07661</v>
      </c>
      <c r="D15136" s="11">
        <v>0.224969394791228</v>
      </c>
      <c r="E15136" s="8">
        <f t="shared" si="1"/>
        <v>0.1177928491</v>
      </c>
      <c r="F15136" s="8"/>
    </row>
    <row r="15137">
      <c r="A15137" s="10">
        <v>44902.625</v>
      </c>
      <c r="B15137" s="11">
        <v>348.19</v>
      </c>
      <c r="C15137" s="11">
        <v>288.62476</v>
      </c>
      <c r="D15137" s="11">
        <v>0.206376057272425</v>
      </c>
      <c r="E15137" s="8">
        <f t="shared" si="1"/>
        <v>0.1202497906</v>
      </c>
      <c r="F15137" s="8"/>
    </row>
    <row r="15138">
      <c r="A15138" s="10">
        <v>44902.666666666664</v>
      </c>
      <c r="B15138" s="11">
        <v>333.53</v>
      </c>
      <c r="C15138" s="11">
        <v>285.48128</v>
      </c>
      <c r="D15138" s="11">
        <v>0.168307778359407</v>
      </c>
      <c r="E15138" s="8">
        <f t="shared" si="1"/>
        <v>0.1211519767</v>
      </c>
      <c r="F15138" s="8"/>
    </row>
    <row r="15139">
      <c r="A15139" s="10">
        <v>44902.708333333336</v>
      </c>
      <c r="B15139" s="11">
        <v>312.78</v>
      </c>
      <c r="C15139" s="11">
        <v>281.08349</v>
      </c>
      <c r="D15139" s="11">
        <v>0.112765463385985</v>
      </c>
      <c r="E15139" s="8">
        <f t="shared" si="1"/>
        <v>0.1207055043</v>
      </c>
      <c r="F15139" s="8"/>
    </row>
    <row r="15140">
      <c r="A15140" s="10">
        <v>44902.75</v>
      </c>
      <c r="B15140" s="11">
        <v>305.85</v>
      </c>
      <c r="C15140" s="11">
        <v>276.12164</v>
      </c>
      <c r="D15140" s="11">
        <v>0.107663999098368</v>
      </c>
      <c r="E15140" s="8">
        <f t="shared" si="1"/>
        <v>0.1202911647</v>
      </c>
      <c r="F15140" s="8"/>
    </row>
    <row r="15141">
      <c r="A15141" s="10">
        <v>44902.791666666664</v>
      </c>
      <c r="B15141" s="11">
        <v>308.62</v>
      </c>
      <c r="C15141" s="11">
        <v>271.0039</v>
      </c>
      <c r="D15141" s="11">
        <v>0.138802799516907</v>
      </c>
      <c r="E15141" s="8">
        <f t="shared" si="1"/>
        <v>0.1217719788</v>
      </c>
      <c r="F15141" s="8"/>
    </row>
    <row r="15142">
      <c r="A15142" s="10">
        <v>44902.833333333336</v>
      </c>
      <c r="B15142" s="11">
        <v>308.32</v>
      </c>
      <c r="C15142" s="11">
        <v>266.60298</v>
      </c>
      <c r="D15142" s="11">
        <v>0.156476195427372</v>
      </c>
      <c r="E15142" s="8">
        <f t="shared" si="1"/>
        <v>0.1240165939</v>
      </c>
      <c r="F15142" s="8"/>
    </row>
    <row r="15143">
      <c r="A15143" s="10">
        <v>44902.875</v>
      </c>
      <c r="B15143" s="11">
        <v>317.07</v>
      </c>
      <c r="C15143" s="11">
        <v>264.76707</v>
      </c>
      <c r="D15143" s="11">
        <v>0.19754318390123</v>
      </c>
      <c r="E15143" s="8">
        <f t="shared" si="1"/>
        <v>0.1273230547</v>
      </c>
      <c r="F15143" s="8"/>
    </row>
    <row r="15144">
      <c r="A15144" s="10">
        <v>44902.916666666664</v>
      </c>
      <c r="B15144" s="11">
        <v>320.14</v>
      </c>
      <c r="C15144" s="11">
        <v>266.23928</v>
      </c>
      <c r="D15144" s="11">
        <v>0.202452170093007</v>
      </c>
      <c r="E15144" s="8">
        <f t="shared" si="1"/>
        <v>0.1295205172</v>
      </c>
      <c r="F15144" s="8"/>
    </row>
    <row r="15145">
      <c r="A15145" s="10">
        <v>44902.958333333336</v>
      </c>
      <c r="B15145" s="11">
        <v>332.33</v>
      </c>
      <c r="C15145" s="11">
        <v>271.33147</v>
      </c>
      <c r="D15145" s="11">
        <v>0.224811850980647</v>
      </c>
      <c r="E15145" s="8">
        <f t="shared" si="1"/>
        <v>0.1315768144</v>
      </c>
      <c r="F15145" s="8"/>
    </row>
    <row r="15146">
      <c r="A15146" s="10">
        <v>44903.0</v>
      </c>
      <c r="B15146" s="11">
        <v>341.33</v>
      </c>
      <c r="C15146" s="11">
        <v>293.73654</v>
      </c>
      <c r="D15146" s="11">
        <v>0.162027713678386</v>
      </c>
      <c r="E15146" s="8">
        <f t="shared" si="1"/>
        <v>0.1337710873</v>
      </c>
      <c r="F15146" s="8"/>
    </row>
    <row r="15147">
      <c r="A15147" s="10">
        <v>44903.041666666664</v>
      </c>
      <c r="B15147" s="11">
        <v>335.86</v>
      </c>
      <c r="C15147" s="11">
        <v>299.96273</v>
      </c>
      <c r="D15147" s="11">
        <v>0.119672433972047</v>
      </c>
      <c r="E15147" s="8">
        <f t="shared" si="1"/>
        <v>0.1358714371</v>
      </c>
      <c r="F15147" s="8"/>
    </row>
    <row r="15148">
      <c r="A15148" s="10">
        <v>44903.083333333336</v>
      </c>
      <c r="B15148" s="11">
        <v>331.83</v>
      </c>
      <c r="C15148" s="11">
        <v>302.59872</v>
      </c>
      <c r="D15148" s="11">
        <v>0.0966008051851639</v>
      </c>
      <c r="E15148" s="8">
        <f t="shared" si="1"/>
        <v>0.1382282257</v>
      </c>
      <c r="F15148" s="8"/>
    </row>
    <row r="15149">
      <c r="A15149" s="10">
        <v>44903.125</v>
      </c>
      <c r="B15149" s="11">
        <v>327.93</v>
      </c>
      <c r="C15149" s="11">
        <v>299.79234</v>
      </c>
      <c r="D15149" s="11">
        <v>0.0938571679316422</v>
      </c>
      <c r="E15149" s="8">
        <f t="shared" si="1"/>
        <v>0.14048325</v>
      </c>
      <c r="F15149" s="8"/>
    </row>
    <row r="15150">
      <c r="A15150" s="10">
        <v>44903.166666666664</v>
      </c>
      <c r="B15150" s="11">
        <v>322.05</v>
      </c>
      <c r="C15150" s="11">
        <v>293.08725</v>
      </c>
      <c r="D15150" s="11">
        <v>0.098819549468631</v>
      </c>
      <c r="E15150" s="8">
        <f t="shared" si="1"/>
        <v>0.1433240994</v>
      </c>
      <c r="F15150" s="8"/>
    </row>
    <row r="15151">
      <c r="A15151" s="10">
        <v>44903.208333333336</v>
      </c>
      <c r="B15151" s="11">
        <v>319.38</v>
      </c>
      <c r="C15151" s="11">
        <v>284.55877</v>
      </c>
      <c r="D15151" s="11">
        <v>0.12236920338108</v>
      </c>
      <c r="E15151" s="8">
        <f t="shared" si="1"/>
        <v>0.1475820604</v>
      </c>
      <c r="F15151" s="8"/>
    </row>
    <row r="15152">
      <c r="A15152" s="10">
        <v>44903.25</v>
      </c>
      <c r="B15152" s="11">
        <v>315.56</v>
      </c>
      <c r="C15152" s="11">
        <v>275.79724</v>
      </c>
      <c r="D15152" s="11">
        <v>0.144173886584216</v>
      </c>
      <c r="E15152" s="8">
        <f t="shared" si="1"/>
        <v>0.1532878936</v>
      </c>
      <c r="F15152" s="8"/>
    </row>
    <row r="15153">
      <c r="A15153" s="10">
        <v>44903.291666666664</v>
      </c>
      <c r="B15153" s="11">
        <v>308.01</v>
      </c>
      <c r="C15153" s="11">
        <v>267.86033</v>
      </c>
      <c r="D15153" s="11">
        <v>0.149890317838404</v>
      </c>
      <c r="E15153" s="8">
        <f t="shared" si="1"/>
        <v>0.1583174133</v>
      </c>
      <c r="F15153" s="8"/>
    </row>
    <row r="15154">
      <c r="A15154" s="10">
        <v>44903.333333333336</v>
      </c>
      <c r="B15154" s="11">
        <v>307.89</v>
      </c>
      <c r="C15154" s="11">
        <v>261.82572</v>
      </c>
      <c r="D15154" s="11">
        <v>0.175934892874542</v>
      </c>
      <c r="E15154" s="8">
        <f t="shared" si="1"/>
        <v>0.1625632426</v>
      </c>
      <c r="F15154" s="8"/>
    </row>
    <row r="15155">
      <c r="A15155" s="10">
        <v>44903.375</v>
      </c>
      <c r="B15155" s="11">
        <v>315.0</v>
      </c>
      <c r="C15155" s="11">
        <v>258.88742</v>
      </c>
      <c r="D15155" s="11">
        <v>0.216745101017268</v>
      </c>
      <c r="E15155" s="8">
        <f t="shared" si="1"/>
        <v>0.1661364912</v>
      </c>
      <c r="F15155" s="8"/>
    </row>
    <row r="15156">
      <c r="A15156" s="10">
        <v>44903.416666666664</v>
      </c>
      <c r="B15156" s="11">
        <v>313.99</v>
      </c>
      <c r="C15156" s="11">
        <v>258.92485</v>
      </c>
      <c r="D15156" s="11">
        <v>0.212668463455709</v>
      </c>
      <c r="E15156" s="8">
        <f t="shared" si="1"/>
        <v>0.166233346</v>
      </c>
      <c r="F15156" s="8"/>
    </row>
    <row r="15157">
      <c r="A15157" s="10">
        <v>44903.458333333336</v>
      </c>
      <c r="B15157" s="11">
        <v>302.93</v>
      </c>
      <c r="C15157" s="11">
        <v>262.76897</v>
      </c>
      <c r="D15157" s="11">
        <v>0.152837795117132</v>
      </c>
      <c r="E15157" s="8">
        <f t="shared" si="1"/>
        <v>0.1644101201</v>
      </c>
      <c r="F15157" s="8"/>
    </row>
    <row r="15158">
      <c r="A15158" s="10">
        <v>44903.5</v>
      </c>
      <c r="B15158" s="11">
        <v>305.06</v>
      </c>
      <c r="C15158" s="11">
        <v>269.00715</v>
      </c>
      <c r="D15158" s="11">
        <v>0.134021902391813</v>
      </c>
      <c r="E15158" s="8">
        <f t="shared" si="1"/>
        <v>0.1605091058</v>
      </c>
      <c r="F15158" s="8"/>
    </row>
    <row r="15159">
      <c r="A15159" s="10">
        <v>44903.541666666664</v>
      </c>
      <c r="B15159" s="11">
        <v>314.9</v>
      </c>
      <c r="C15159" s="11">
        <v>275.98312</v>
      </c>
      <c r="D15159" s="11">
        <v>0.14101181260651</v>
      </c>
      <c r="E15159" s="8">
        <f t="shared" si="1"/>
        <v>0.1566999974</v>
      </c>
      <c r="F15159" s="8"/>
    </row>
    <row r="15160">
      <c r="A15160" s="10">
        <v>44903.583333333336</v>
      </c>
      <c r="B15160" s="11">
        <v>316.8</v>
      </c>
      <c r="C15160" s="11">
        <v>281.97053</v>
      </c>
      <c r="D15160" s="11">
        <v>0.123521667317503</v>
      </c>
      <c r="E15160" s="8">
        <f t="shared" si="1"/>
        <v>0.1524730088</v>
      </c>
      <c r="F15160" s="8"/>
    </row>
    <row r="15161">
      <c r="A15161" s="10">
        <v>44903.625</v>
      </c>
      <c r="B15161" s="11">
        <v>312.11</v>
      </c>
      <c r="C15161" s="11">
        <v>287.99688</v>
      </c>
      <c r="D15161" s="11">
        <v>0.0837270181538079</v>
      </c>
      <c r="E15161" s="8">
        <f t="shared" si="1"/>
        <v>0.1473626322</v>
      </c>
      <c r="F15161" s="8"/>
    </row>
    <row r="15162">
      <c r="A15162" s="10">
        <v>44903.666666666664</v>
      </c>
      <c r="B15162" s="11">
        <v>291.66</v>
      </c>
      <c r="C15162" s="11">
        <v>293.0546</v>
      </c>
      <c r="D15162" s="11">
        <v>0.0047588401615261</v>
      </c>
      <c r="E15162" s="8">
        <f t="shared" si="1"/>
        <v>0.1405480931</v>
      </c>
      <c r="F15162" s="8"/>
    </row>
    <row r="15163">
      <c r="A15163" s="10">
        <v>44903.708333333336</v>
      </c>
      <c r="B15163" s="11">
        <v>278.27</v>
      </c>
      <c r="C15163" s="11">
        <v>296.67012</v>
      </c>
      <c r="D15163" s="11">
        <v>0.0620221544387416</v>
      </c>
      <c r="E15163" s="8">
        <f t="shared" si="1"/>
        <v>0.1384337885</v>
      </c>
      <c r="F15163" s="8"/>
    </row>
    <row r="15164">
      <c r="A15164" s="10">
        <v>44903.75</v>
      </c>
      <c r="B15164" s="11">
        <v>277.35</v>
      </c>
      <c r="C15164" s="11">
        <v>298.42579</v>
      </c>
      <c r="D15164" s="11">
        <v>0.0706232192599707</v>
      </c>
      <c r="E15164" s="8">
        <f t="shared" si="1"/>
        <v>0.1368904227</v>
      </c>
      <c r="F15164" s="8"/>
    </row>
    <row r="15165">
      <c r="A15165" s="10">
        <v>44903.791666666664</v>
      </c>
      <c r="B15165" s="11">
        <v>285.24</v>
      </c>
      <c r="C15165" s="11">
        <v>300.04844</v>
      </c>
      <c r="D15165" s="11">
        <v>0.0493534977219012</v>
      </c>
      <c r="E15165" s="8">
        <f t="shared" si="1"/>
        <v>0.1331633685</v>
      </c>
      <c r="F15165" s="8"/>
    </row>
    <row r="15166">
      <c r="A15166" s="10">
        <v>44903.833333333336</v>
      </c>
      <c r="B15166" s="11">
        <v>291.79</v>
      </c>
      <c r="C15166" s="11">
        <v>302.90574</v>
      </c>
      <c r="D15166" s="11">
        <v>0.0366970266063626</v>
      </c>
      <c r="E15166" s="8">
        <f t="shared" si="1"/>
        <v>0.1281725698</v>
      </c>
      <c r="F15166" s="8"/>
    </row>
    <row r="15167">
      <c r="A15167" s="10">
        <v>44903.875</v>
      </c>
      <c r="B15167" s="11">
        <v>296.95</v>
      </c>
      <c r="C15167" s="11">
        <v>307.62673</v>
      </c>
      <c r="D15167" s="11">
        <v>0.0347067694670096</v>
      </c>
      <c r="E15167" s="8">
        <f t="shared" si="1"/>
        <v>0.1213877192</v>
      </c>
      <c r="F15167" s="8"/>
    </row>
    <row r="15168">
      <c r="A15168" s="10">
        <v>44903.916666666664</v>
      </c>
      <c r="B15168" s="11">
        <v>297.23</v>
      </c>
      <c r="C15168" s="11">
        <v>313.083</v>
      </c>
      <c r="D15168" s="11">
        <v>0.0506351350919724</v>
      </c>
      <c r="E15168" s="8">
        <f t="shared" si="1"/>
        <v>0.1150620094</v>
      </c>
      <c r="F15168" s="8"/>
    </row>
    <row r="15169">
      <c r="A15169" s="10">
        <v>44903.958333333336</v>
      </c>
      <c r="B15169" s="11">
        <v>323.4</v>
      </c>
      <c r="C15169" s="11">
        <v>318.34956</v>
      </c>
      <c r="D15169" s="11">
        <v>0.0158644478729607</v>
      </c>
      <c r="E15169" s="8">
        <f t="shared" si="1"/>
        <v>0.1063558676</v>
      </c>
      <c r="F15169" s="8"/>
    </row>
    <row r="15170">
      <c r="A15170" s="10">
        <v>44901.0</v>
      </c>
      <c r="B15170" s="11">
        <v>267.79</v>
      </c>
      <c r="C15170" s="11">
        <v>281.0569</v>
      </c>
      <c r="D15170" s="11">
        <v>0.0472036089489351</v>
      </c>
      <c r="E15170" s="8">
        <f t="shared" si="1"/>
        <v>0.1015715299</v>
      </c>
      <c r="F15170" s="8"/>
    </row>
    <row r="15171">
      <c r="A15171" s="10">
        <v>44901.041666666664</v>
      </c>
      <c r="B15171" s="11">
        <v>259.66</v>
      </c>
      <c r="C15171" s="11">
        <v>278.97429</v>
      </c>
      <c r="D15171" s="11">
        <v>0.0692332257571117</v>
      </c>
      <c r="E15171" s="8">
        <f t="shared" si="1"/>
        <v>0.09946989619</v>
      </c>
      <c r="F15171" s="8"/>
    </row>
    <row r="15172">
      <c r="A15172" s="10">
        <v>44901.083333333336</v>
      </c>
      <c r="B15172" s="11">
        <v>250.19</v>
      </c>
      <c r="C15172" s="11">
        <v>271.81835</v>
      </c>
      <c r="D15172" s="11">
        <v>0.0795691313702699</v>
      </c>
      <c r="E15172" s="8">
        <f t="shared" si="1"/>
        <v>0.09876024312</v>
      </c>
      <c r="F15172" s="8"/>
    </row>
    <row r="15173">
      <c r="A15173" s="10">
        <v>44901.125</v>
      </c>
      <c r="B15173" s="11">
        <v>241.17</v>
      </c>
      <c r="C15173" s="11">
        <v>260.97572</v>
      </c>
      <c r="D15173" s="11">
        <v>0.0758910445768672</v>
      </c>
      <c r="E15173" s="8">
        <f t="shared" si="1"/>
        <v>0.09801165465</v>
      </c>
      <c r="F15173" s="8"/>
    </row>
    <row r="15174">
      <c r="A15174" s="10">
        <v>44901.166666666664</v>
      </c>
      <c r="B15174" s="11">
        <v>235.51</v>
      </c>
      <c r="C15174" s="11">
        <v>248.93943</v>
      </c>
      <c r="D15174" s="11">
        <v>0.05394657648248</v>
      </c>
      <c r="E15174" s="8">
        <f t="shared" si="1"/>
        <v>0.09614194744</v>
      </c>
      <c r="F15174" s="8"/>
    </row>
    <row r="15175">
      <c r="A15175" s="10">
        <v>44901.208333333336</v>
      </c>
      <c r="B15175" s="11">
        <v>236.03</v>
      </c>
      <c r="C15175" s="11">
        <v>238.88164</v>
      </c>
      <c r="D15175" s="11">
        <v>0.0119374599069229</v>
      </c>
      <c r="E15175" s="8">
        <f t="shared" si="1"/>
        <v>0.09154062479</v>
      </c>
      <c r="F15175" s="8"/>
    </row>
    <row r="15176">
      <c r="A15176" s="10">
        <v>44901.25</v>
      </c>
      <c r="B15176" s="11">
        <v>231.1</v>
      </c>
      <c r="C15176" s="11">
        <v>232.65453</v>
      </c>
      <c r="D15176" s="11">
        <v>0.00668170957169843</v>
      </c>
      <c r="E15176" s="8">
        <f t="shared" si="1"/>
        <v>0.08581178408</v>
      </c>
      <c r="F15176" s="8"/>
    </row>
    <row r="15177">
      <c r="A15177" s="10">
        <v>44901.291666666664</v>
      </c>
      <c r="B15177" s="11">
        <v>232.23</v>
      </c>
      <c r="C15177" s="11">
        <v>229.53575</v>
      </c>
      <c r="D15177" s="11">
        <v>0.011737822975288</v>
      </c>
      <c r="E15177" s="8">
        <f t="shared" si="1"/>
        <v>0.08005543013</v>
      </c>
      <c r="F15177" s="8"/>
    </row>
    <row r="15178">
      <c r="A15178" s="10">
        <v>44901.333333333336</v>
      </c>
      <c r="B15178" s="11">
        <v>227.39</v>
      </c>
      <c r="C15178" s="11">
        <v>229.66847</v>
      </c>
      <c r="D15178" s="11">
        <v>0.00992069133390415</v>
      </c>
      <c r="E15178" s="8">
        <f t="shared" si="1"/>
        <v>0.07313817173</v>
      </c>
      <c r="F15178" s="8"/>
    </row>
    <row r="15179">
      <c r="A15179" s="10">
        <v>44901.375</v>
      </c>
      <c r="B15179" s="11">
        <v>226.89</v>
      </c>
      <c r="C15179" s="11">
        <v>233.4394</v>
      </c>
      <c r="D15179" s="11">
        <v>0.0280561036397455</v>
      </c>
      <c r="E15179" s="8">
        <f t="shared" si="1"/>
        <v>0.06527613018</v>
      </c>
      <c r="F15179" s="8"/>
    </row>
    <row r="15180">
      <c r="A15180" s="10">
        <v>44901.416666666664</v>
      </c>
      <c r="B15180" s="11">
        <v>236.79</v>
      </c>
      <c r="C15180" s="11">
        <v>240.20392</v>
      </c>
      <c r="D15180" s="11">
        <v>0.0142125907021001</v>
      </c>
      <c r="E15180" s="8">
        <f t="shared" si="1"/>
        <v>0.05700713548</v>
      </c>
      <c r="F15180" s="8"/>
    </row>
    <row r="15181">
      <c r="A15181" s="10">
        <v>44901.458333333336</v>
      </c>
      <c r="B15181" s="11">
        <v>246.99</v>
      </c>
      <c r="C15181" s="11">
        <v>249.50558</v>
      </c>
      <c r="D15181" s="11">
        <v>0.0100822594829342</v>
      </c>
      <c r="E15181" s="8">
        <f t="shared" si="1"/>
        <v>0.05105898816</v>
      </c>
      <c r="F15181" s="8"/>
    </row>
    <row r="15182">
      <c r="A15182" s="10">
        <v>44901.5</v>
      </c>
      <c r="B15182" s="11">
        <v>273.75</v>
      </c>
      <c r="C15182" s="11">
        <v>259.29227</v>
      </c>
      <c r="D15182" s="11">
        <v>0.0557584304383621</v>
      </c>
      <c r="E15182" s="8">
        <f t="shared" si="1"/>
        <v>0.04779801016</v>
      </c>
      <c r="F15182" s="8"/>
    </row>
    <row r="15183">
      <c r="A15183" s="10">
        <v>44901.541666666664</v>
      </c>
      <c r="B15183" s="11">
        <v>295.69</v>
      </c>
      <c r="C15183" s="11">
        <v>267.84526</v>
      </c>
      <c r="D15183" s="11">
        <v>0.103958307867759</v>
      </c>
      <c r="E15183" s="8">
        <f t="shared" si="1"/>
        <v>0.04625411413</v>
      </c>
      <c r="F15183" s="8"/>
    </row>
    <row r="15184">
      <c r="A15184" s="10">
        <v>44901.583333333336</v>
      </c>
      <c r="B15184" s="11">
        <v>305.94</v>
      </c>
      <c r="C15184" s="11">
        <v>274.50755</v>
      </c>
      <c r="D15184" s="11">
        <v>0.114504865166732</v>
      </c>
      <c r="E15184" s="8">
        <f t="shared" si="1"/>
        <v>0.04587841404</v>
      </c>
      <c r="F15184" s="8"/>
    </row>
    <row r="15185">
      <c r="A15185" s="10">
        <v>44901.625</v>
      </c>
      <c r="B15185" s="11">
        <v>314.5</v>
      </c>
      <c r="C15185" s="11">
        <v>279.71623</v>
      </c>
      <c r="D15185" s="11">
        <v>0.124353778112911</v>
      </c>
      <c r="E15185" s="8">
        <f t="shared" si="1"/>
        <v>0.04757119571</v>
      </c>
      <c r="F15185" s="8"/>
    </row>
    <row r="15186">
      <c r="A15186" s="10">
        <v>44901.666666666664</v>
      </c>
      <c r="B15186" s="11">
        <v>315.86</v>
      </c>
      <c r="C15186" s="11">
        <v>281.94659</v>
      </c>
      <c r="D15186" s="11">
        <v>0.120283100426928</v>
      </c>
      <c r="E15186" s="8">
        <f t="shared" si="1"/>
        <v>0.05238470655</v>
      </c>
      <c r="F15186" s="8"/>
    </row>
    <row r="15187">
      <c r="A15187" s="10">
        <v>44901.708333333336</v>
      </c>
      <c r="B15187" s="11">
        <v>311.77</v>
      </c>
      <c r="C15187" s="11">
        <v>283.25926</v>
      </c>
      <c r="D15187" s="11">
        <v>0.10065245528072</v>
      </c>
      <c r="E15187" s="8">
        <f t="shared" si="1"/>
        <v>0.05399430242</v>
      </c>
      <c r="F15187" s="8"/>
    </row>
    <row r="15188">
      <c r="A15188" s="10">
        <v>44901.75</v>
      </c>
      <c r="B15188" s="11">
        <v>313.05</v>
      </c>
      <c r="C15188" s="11">
        <v>284.26147</v>
      </c>
      <c r="D15188" s="11">
        <v>0.101274822789033</v>
      </c>
      <c r="E15188" s="8">
        <f t="shared" si="1"/>
        <v>0.05527145257</v>
      </c>
      <c r="F15188" s="8"/>
    </row>
    <row r="15189">
      <c r="A15189" s="10">
        <v>44901.791666666664</v>
      </c>
      <c r="B15189" s="11">
        <v>310.94</v>
      </c>
      <c r="C15189" s="11">
        <v>284.63449</v>
      </c>
      <c r="D15189" s="11">
        <v>0.0924185610816172</v>
      </c>
      <c r="E15189" s="8">
        <f t="shared" si="1"/>
        <v>0.05706583021</v>
      </c>
      <c r="F15189" s="8"/>
    </row>
    <row r="15190">
      <c r="A15190" s="10">
        <v>44901.833333333336</v>
      </c>
      <c r="B15190" s="11">
        <v>311.43</v>
      </c>
      <c r="C15190" s="11">
        <v>285.00684</v>
      </c>
      <c r="D15190" s="11">
        <v>0.0927106170504539</v>
      </c>
      <c r="E15190" s="8">
        <f t="shared" si="1"/>
        <v>0.05939972981</v>
      </c>
      <c r="F15190" s="8"/>
    </row>
    <row r="15191">
      <c r="A15191" s="10">
        <v>44901.875</v>
      </c>
      <c r="B15191" s="11">
        <v>316.98</v>
      </c>
      <c r="C15191" s="11">
        <v>286.30048</v>
      </c>
      <c r="D15191" s="11">
        <v>0.107158465120282</v>
      </c>
      <c r="E15191" s="8">
        <f t="shared" si="1"/>
        <v>0.06241855046</v>
      </c>
      <c r="F15191" s="8"/>
    </row>
    <row r="15192">
      <c r="A15192" s="10">
        <v>44901.916666666664</v>
      </c>
      <c r="B15192" s="11">
        <v>328.33</v>
      </c>
      <c r="C15192" s="11">
        <v>288.31457</v>
      </c>
      <c r="D15192" s="11">
        <v>0.138790869986209</v>
      </c>
      <c r="E15192" s="8">
        <f t="shared" si="1"/>
        <v>0.06609170608</v>
      </c>
      <c r="F15192" s="8"/>
    </row>
    <row r="15193">
      <c r="A15193" s="10">
        <v>44901.958333333336</v>
      </c>
      <c r="B15193" s="11">
        <v>339.62</v>
      </c>
      <c r="C15193" s="11">
        <v>291.22011</v>
      </c>
      <c r="D15193" s="11">
        <v>0.166196936056373</v>
      </c>
      <c r="E15193" s="8">
        <f t="shared" si="1"/>
        <v>0.07235555976</v>
      </c>
      <c r="F15193" s="8"/>
    </row>
    <row r="15194">
      <c r="A15194" s="10">
        <v>44902.0</v>
      </c>
      <c r="B15194" s="11">
        <v>343.36</v>
      </c>
      <c r="C15194" s="11">
        <v>307.68487</v>
      </c>
      <c r="D15194" s="11">
        <v>0.115946975228258</v>
      </c>
      <c r="E15194" s="8">
        <f t="shared" si="1"/>
        <v>0.07521986668</v>
      </c>
      <c r="F15194" s="8"/>
    </row>
    <row r="15195">
      <c r="A15195" s="10">
        <v>44902.041666666664</v>
      </c>
      <c r="B15195" s="11">
        <v>333.59</v>
      </c>
      <c r="C15195" s="11">
        <v>313.37203</v>
      </c>
      <c r="D15195" s="11">
        <v>0.0645174682628822</v>
      </c>
      <c r="E15195" s="8">
        <f t="shared" si="1"/>
        <v>0.07502337679</v>
      </c>
      <c r="F15195" s="8"/>
    </row>
    <row r="15196">
      <c r="A15196" s="10">
        <v>44902.083333333336</v>
      </c>
      <c r="B15196" s="11">
        <v>320.93</v>
      </c>
      <c r="C15196" s="11">
        <v>314.31356</v>
      </c>
      <c r="D15196" s="11">
        <v>0.0210504440215688</v>
      </c>
      <c r="E15196" s="8">
        <f t="shared" si="1"/>
        <v>0.07258509815</v>
      </c>
      <c r="F15196" s="8"/>
    </row>
    <row r="15197">
      <c r="A15197" s="10">
        <v>44902.125</v>
      </c>
      <c r="B15197" s="11">
        <v>311.79</v>
      </c>
      <c r="C15197" s="11">
        <v>309.83385</v>
      </c>
      <c r="D15197" s="11">
        <v>0.00631354514685866</v>
      </c>
      <c r="E15197" s="8">
        <f t="shared" si="1"/>
        <v>0.06968603567</v>
      </c>
      <c r="F15197" s="8"/>
    </row>
    <row r="15198">
      <c r="A15198" s="10">
        <v>44902.166666666664</v>
      </c>
      <c r="B15198" s="11">
        <v>296.85</v>
      </c>
      <c r="C15198" s="11">
        <v>302.45567</v>
      </c>
      <c r="D15198" s="11">
        <v>0.0185338565483</v>
      </c>
      <c r="E15198" s="8">
        <f t="shared" si="1"/>
        <v>0.06821050567</v>
      </c>
      <c r="F15198" s="8"/>
    </row>
    <row r="15199">
      <c r="A15199" s="10">
        <v>44902.208333333336</v>
      </c>
      <c r="B15199" s="11">
        <v>282.08</v>
      </c>
      <c r="C15199" s="11">
        <v>295.31556</v>
      </c>
      <c r="D15199" s="11">
        <v>0.0448183631096174</v>
      </c>
      <c r="E15199" s="8">
        <f t="shared" si="1"/>
        <v>0.06958054331</v>
      </c>
      <c r="F15199" s="8"/>
    </row>
    <row r="15200">
      <c r="A15200" s="10">
        <v>44902.25</v>
      </c>
      <c r="B15200" s="11">
        <v>269.6</v>
      </c>
      <c r="C15200" s="11">
        <v>290.28248</v>
      </c>
      <c r="D15200" s="11">
        <v>0.071249494630196</v>
      </c>
      <c r="E15200" s="8">
        <f t="shared" si="1"/>
        <v>0.07227086769</v>
      </c>
      <c r="F15200" s="8"/>
    </row>
    <row r="15201">
      <c r="A15201" s="10">
        <v>44902.291666666664</v>
      </c>
      <c r="B15201" s="11">
        <v>268.98</v>
      </c>
      <c r="C15201" s="11">
        <v>286.82308</v>
      </c>
      <c r="D15201" s="11">
        <v>0.0622093591631467</v>
      </c>
      <c r="E15201" s="8">
        <f t="shared" si="1"/>
        <v>0.07437384836</v>
      </c>
      <c r="F15201" s="8"/>
    </row>
    <row r="15202">
      <c r="A15202" s="10">
        <v>44902.333333333336</v>
      </c>
      <c r="B15202" s="11">
        <v>277.19</v>
      </c>
      <c r="C15202" s="11">
        <v>285.31897</v>
      </c>
      <c r="D15202" s="11">
        <v>0.0284908150341352</v>
      </c>
      <c r="E15202" s="8">
        <f t="shared" si="1"/>
        <v>0.07514760351</v>
      </c>
      <c r="F15202" s="8"/>
    </row>
    <row r="15203">
      <c r="A15203" s="10">
        <v>44902.375</v>
      </c>
      <c r="B15203" s="11">
        <v>292.6</v>
      </c>
      <c r="C15203" s="11">
        <v>286.41993</v>
      </c>
      <c r="D15203" s="11">
        <v>0.0215769552069927</v>
      </c>
      <c r="E15203" s="8">
        <f t="shared" si="1"/>
        <v>0.074877639</v>
      </c>
      <c r="F15203" s="8"/>
    </row>
    <row r="15204">
      <c r="A15204" s="10">
        <v>44902.416666666664</v>
      </c>
      <c r="B15204" s="11">
        <v>318.41</v>
      </c>
      <c r="C15204" s="11">
        <v>289.77539</v>
      </c>
      <c r="D15204" s="11">
        <v>0.098816569619663</v>
      </c>
      <c r="E15204" s="8">
        <f t="shared" si="1"/>
        <v>0.07840280478</v>
      </c>
      <c r="F15204" s="8"/>
    </row>
    <row r="15205">
      <c r="A15205" s="10">
        <v>44902.458333333336</v>
      </c>
      <c r="B15205" s="11">
        <v>324.36</v>
      </c>
      <c r="C15205" s="11">
        <v>295.49706</v>
      </c>
      <c r="D15205" s="11">
        <v>0.0976758956586574</v>
      </c>
      <c r="E15205" s="8">
        <f t="shared" si="1"/>
        <v>0.08205253963</v>
      </c>
      <c r="F15205" s="8"/>
    </row>
    <row r="15206">
      <c r="A15206" s="10">
        <v>44902.5</v>
      </c>
      <c r="B15206" s="11">
        <v>343.64</v>
      </c>
      <c r="C15206" s="11">
        <v>301.65684</v>
      </c>
      <c r="D15206" s="11">
        <v>0.139175229708035</v>
      </c>
      <c r="E15206" s="8">
        <f t="shared" si="1"/>
        <v>0.08552823959</v>
      </c>
      <c r="F15206" s="8"/>
    </row>
    <row r="15207">
      <c r="A15207" s="10">
        <v>44902.541666666664</v>
      </c>
      <c r="B15207" s="11">
        <v>353.4</v>
      </c>
      <c r="C15207" s="11">
        <v>306.3483</v>
      </c>
      <c r="D15207" s="11">
        <v>0.153588905177538</v>
      </c>
      <c r="E15207" s="8">
        <f t="shared" si="1"/>
        <v>0.08759618115</v>
      </c>
      <c r="F15207" s="8"/>
    </row>
    <row r="15208">
      <c r="A15208" s="10">
        <v>44902.583333333336</v>
      </c>
      <c r="B15208" s="11">
        <v>354.11</v>
      </c>
      <c r="C15208" s="11">
        <v>307.75515</v>
      </c>
      <c r="D15208" s="11">
        <v>0.150622499737209</v>
      </c>
      <c r="E15208" s="8">
        <f t="shared" si="1"/>
        <v>0.08910108259</v>
      </c>
      <c r="F15208" s="8"/>
    </row>
    <row r="15209">
      <c r="A15209" s="10">
        <v>44902.625</v>
      </c>
      <c r="B15209" s="11">
        <v>348.19</v>
      </c>
      <c r="C15209" s="11">
        <v>307.29328</v>
      </c>
      <c r="D15209" s="11">
        <v>0.133086932457488</v>
      </c>
      <c r="E15209" s="8">
        <f t="shared" si="1"/>
        <v>0.08946496402</v>
      </c>
      <c r="F15209" s="8"/>
    </row>
    <row r="15210">
      <c r="A15210" s="10">
        <v>44902.666666666664</v>
      </c>
      <c r="B15210" s="11">
        <v>333.53</v>
      </c>
      <c r="C15210" s="11">
        <v>305.19819</v>
      </c>
      <c r="D15210" s="11">
        <v>0.0928308585316314</v>
      </c>
      <c r="E15210" s="8">
        <f t="shared" si="1"/>
        <v>0.08832112061</v>
      </c>
      <c r="F15210" s="8"/>
    </row>
    <row r="15211">
      <c r="A15211" s="10">
        <v>44902.708333333336</v>
      </c>
      <c r="B15211" s="11">
        <v>312.78</v>
      </c>
      <c r="C15211" s="11">
        <v>302.94478</v>
      </c>
      <c r="D15211" s="11">
        <v>0.0324653885767564</v>
      </c>
      <c r="E15211" s="8">
        <f t="shared" si="1"/>
        <v>0.08547999283</v>
      </c>
      <c r="F15211" s="8"/>
    </row>
    <row r="15212">
      <c r="A15212" s="10">
        <v>44902.75</v>
      </c>
      <c r="B15212" s="11">
        <v>305.85</v>
      </c>
      <c r="C15212" s="11">
        <v>300.30143</v>
      </c>
      <c r="D15212" s="11">
        <v>0.0184766685926205</v>
      </c>
      <c r="E15212" s="8">
        <f t="shared" si="1"/>
        <v>0.08203006974</v>
      </c>
      <c r="F15212" s="8"/>
    </row>
    <row r="15213">
      <c r="A15213" s="10">
        <v>44902.791666666664</v>
      </c>
      <c r="B15213" s="11">
        <v>308.62</v>
      </c>
      <c r="C15213" s="11">
        <v>297.88804</v>
      </c>
      <c r="D15213" s="11">
        <v>0.0360268240376485</v>
      </c>
      <c r="E15213" s="8">
        <f t="shared" si="1"/>
        <v>0.07968041403</v>
      </c>
      <c r="F15213" s="8"/>
    </row>
    <row r="15214">
      <c r="A15214" s="10">
        <v>44902.833333333336</v>
      </c>
      <c r="B15214" s="11">
        <v>308.32</v>
      </c>
      <c r="C15214" s="11">
        <v>296.35162</v>
      </c>
      <c r="D15214" s="11">
        <v>0.0403857417752599</v>
      </c>
      <c r="E15214" s="8">
        <f t="shared" si="1"/>
        <v>0.07750021089</v>
      </c>
      <c r="F15214" s="8"/>
    </row>
    <row r="15215">
      <c r="A15215" s="10">
        <v>44902.875</v>
      </c>
      <c r="B15215" s="11">
        <v>317.07</v>
      </c>
      <c r="C15215" s="11">
        <v>296.72167</v>
      </c>
      <c r="D15215" s="11">
        <v>0.0685771618904678</v>
      </c>
      <c r="E15215" s="8">
        <f t="shared" si="1"/>
        <v>0.07589265659</v>
      </c>
      <c r="F15215" s="8"/>
    </row>
    <row r="15216">
      <c r="A15216" s="10">
        <v>44902.916666666664</v>
      </c>
      <c r="B15216" s="11">
        <v>320.14</v>
      </c>
      <c r="C15216" s="11">
        <v>299.24925</v>
      </c>
      <c r="D15216" s="11">
        <v>0.0698105341951566</v>
      </c>
      <c r="E15216" s="8">
        <f t="shared" si="1"/>
        <v>0.07301847593</v>
      </c>
      <c r="F15216" s="8"/>
    </row>
    <row r="15217">
      <c r="A15217" s="10">
        <v>44902.958333333336</v>
      </c>
      <c r="B15217" s="11">
        <v>332.33</v>
      </c>
      <c r="C15217" s="11">
        <v>303.8181</v>
      </c>
      <c r="D15217" s="11">
        <v>0.0938452975645623</v>
      </c>
      <c r="E15217" s="8">
        <f t="shared" si="1"/>
        <v>0.07000382433</v>
      </c>
      <c r="F15217" s="8"/>
    </row>
    <row r="15218">
      <c r="A15218" s="10">
        <v>44903.0</v>
      </c>
      <c r="B15218" s="11">
        <v>341.33</v>
      </c>
      <c r="C15218" s="11">
        <v>302.45316</v>
      </c>
      <c r="D15218" s="11">
        <v>0.128538382604433</v>
      </c>
      <c r="E15218" s="8">
        <f t="shared" si="1"/>
        <v>0.0705284663</v>
      </c>
      <c r="F15218" s="8"/>
    </row>
    <row r="15219">
      <c r="A15219" s="10">
        <v>44903.041666666664</v>
      </c>
      <c r="B15219" s="11">
        <v>335.86</v>
      </c>
      <c r="C15219" s="11">
        <v>307.39103</v>
      </c>
      <c r="D15219" s="11">
        <v>0.0926148365487438</v>
      </c>
      <c r="E15219" s="8">
        <f t="shared" si="1"/>
        <v>0.07169918998</v>
      </c>
      <c r="F15219" s="8"/>
    </row>
    <row r="15220">
      <c r="A15220" s="10">
        <v>44903.083333333336</v>
      </c>
      <c r="B15220" s="11">
        <v>331.83</v>
      </c>
      <c r="C15220" s="11">
        <v>308.70543</v>
      </c>
      <c r="D15220" s="11">
        <v>0.0749082061821847</v>
      </c>
      <c r="E15220" s="8">
        <f t="shared" si="1"/>
        <v>0.0739432634</v>
      </c>
      <c r="F15220" s="8"/>
    </row>
    <row r="15221">
      <c r="A15221" s="10">
        <v>44903.125</v>
      </c>
      <c r="B15221" s="11">
        <v>327.93</v>
      </c>
      <c r="C15221" s="11">
        <v>305.62218</v>
      </c>
      <c r="D15221" s="11">
        <v>0.0729914955779714</v>
      </c>
      <c r="E15221" s="8">
        <f t="shared" si="1"/>
        <v>0.07672151134</v>
      </c>
      <c r="F15221" s="8"/>
    </row>
    <row r="15222">
      <c r="A15222" s="10">
        <v>44903.166666666664</v>
      </c>
      <c r="B15222" s="11">
        <v>322.05</v>
      </c>
      <c r="C15222" s="11">
        <v>299.30069</v>
      </c>
      <c r="D15222" s="11">
        <v>0.0760082110067973</v>
      </c>
      <c r="E15222" s="8">
        <f t="shared" si="1"/>
        <v>0.07911627611</v>
      </c>
      <c r="F15222" s="8"/>
    </row>
    <row r="15223">
      <c r="A15223" s="10">
        <v>44903.208333333336</v>
      </c>
      <c r="B15223" s="11">
        <v>319.38</v>
      </c>
      <c r="C15223" s="11">
        <v>290.8224</v>
      </c>
      <c r="D15223" s="11">
        <v>0.0981960124116986</v>
      </c>
      <c r="E15223" s="8">
        <f t="shared" si="1"/>
        <v>0.08134034483</v>
      </c>
      <c r="F15223" s="8"/>
    </row>
    <row r="15224">
      <c r="A15224" s="10">
        <v>44903.25</v>
      </c>
      <c r="B15224" s="11">
        <v>315.56</v>
      </c>
      <c r="C15224" s="11">
        <v>280.89726</v>
      </c>
      <c r="D15224" s="11">
        <v>0.123400064493331</v>
      </c>
      <c r="E15224" s="8">
        <f t="shared" si="1"/>
        <v>0.08351328524</v>
      </c>
      <c r="F15224" s="8"/>
    </row>
    <row r="15225">
      <c r="A15225" s="10">
        <v>44903.291666666664</v>
      </c>
      <c r="B15225" s="11">
        <v>308.01</v>
      </c>
      <c r="C15225" s="11">
        <v>270.55893</v>
      </c>
      <c r="D15225" s="11">
        <v>0.138421119569034</v>
      </c>
      <c r="E15225" s="8">
        <f t="shared" si="1"/>
        <v>0.08668877526</v>
      </c>
      <c r="F15225" s="8"/>
    </row>
    <row r="15226">
      <c r="A15226" s="10">
        <v>44903.333333333336</v>
      </c>
      <c r="B15226" s="11">
        <v>307.89</v>
      </c>
      <c r="C15226" s="11">
        <v>261.30303</v>
      </c>
      <c r="D15226" s="11">
        <v>0.178287140413182</v>
      </c>
      <c r="E15226" s="8">
        <f t="shared" si="1"/>
        <v>0.09293028881</v>
      </c>
      <c r="F15226" s="8"/>
    </row>
    <row r="15227">
      <c r="A15227" s="10">
        <v>44903.375</v>
      </c>
      <c r="B15227" s="11">
        <v>315.0</v>
      </c>
      <c r="C15227" s="11">
        <v>255.32033</v>
      </c>
      <c r="D15227" s="11">
        <v>0.233744292904525</v>
      </c>
      <c r="E15227" s="8">
        <f t="shared" si="1"/>
        <v>0.1017705946</v>
      </c>
      <c r="F15227" s="8"/>
    </row>
    <row r="15228">
      <c r="A15228" s="10">
        <v>44903.416666666664</v>
      </c>
      <c r="B15228" s="11">
        <v>313.99</v>
      </c>
      <c r="C15228" s="11">
        <v>253.25039</v>
      </c>
      <c r="D15228" s="11">
        <v>0.239840143977665</v>
      </c>
      <c r="E15228" s="8">
        <f t="shared" si="1"/>
        <v>0.1076465768</v>
      </c>
      <c r="F15228" s="8"/>
    </row>
    <row r="15229">
      <c r="A15229" s="10">
        <v>44903.458333333336</v>
      </c>
      <c r="B15229" s="11">
        <v>302.93</v>
      </c>
      <c r="C15229" s="11">
        <v>255.8962</v>
      </c>
      <c r="D15229" s="11">
        <v>0.183800306530538</v>
      </c>
      <c r="E15229" s="8">
        <f t="shared" si="1"/>
        <v>0.1112350939</v>
      </c>
      <c r="F15229" s="8"/>
    </row>
    <row r="15230">
      <c r="A15230" s="10">
        <v>44903.5</v>
      </c>
      <c r="B15230" s="11">
        <v>305.06</v>
      </c>
      <c r="C15230" s="11">
        <v>260.88678</v>
      </c>
      <c r="D15230" s="11">
        <v>0.169319503272645</v>
      </c>
      <c r="E15230" s="8">
        <f t="shared" si="1"/>
        <v>0.1124911053</v>
      </c>
      <c r="F15230" s="8"/>
    </row>
    <row r="15231">
      <c r="A15231" s="10">
        <v>44903.541666666664</v>
      </c>
      <c r="B15231" s="11">
        <v>314.9</v>
      </c>
      <c r="C15231" s="11">
        <v>265.80917</v>
      </c>
      <c r="D15231" s="11">
        <v>0.184684486242517</v>
      </c>
      <c r="E15231" s="8">
        <f t="shared" si="1"/>
        <v>0.1137867545</v>
      </c>
      <c r="F15231" s="8"/>
    </row>
    <row r="15232">
      <c r="A15232" s="10">
        <v>44903.583333333336</v>
      </c>
      <c r="B15232" s="11">
        <v>316.8</v>
      </c>
      <c r="C15232" s="11">
        <v>269.2783</v>
      </c>
      <c r="D15232" s="11">
        <v>0.176478015495493</v>
      </c>
      <c r="E15232" s="8">
        <f t="shared" si="1"/>
        <v>0.1148640677</v>
      </c>
      <c r="F15232" s="8"/>
    </row>
    <row r="15233">
      <c r="A15233" s="10">
        <v>44903.625</v>
      </c>
      <c r="B15233" s="11">
        <v>312.11</v>
      </c>
      <c r="C15233" s="11">
        <v>273.66243</v>
      </c>
      <c r="D15233" s="11">
        <v>0.140492686555476</v>
      </c>
      <c r="E15233" s="8">
        <f t="shared" si="1"/>
        <v>0.1151726408</v>
      </c>
      <c r="F15233" s="8"/>
    </row>
    <row r="15234">
      <c r="A15234" s="10">
        <v>44903.666666666664</v>
      </c>
      <c r="B15234" s="11">
        <v>291.66</v>
      </c>
      <c r="C15234" s="11">
        <v>277.78588</v>
      </c>
      <c r="D15234" s="11">
        <v>0.0499453751932963</v>
      </c>
      <c r="E15234" s="8">
        <f t="shared" si="1"/>
        <v>0.1133857457</v>
      </c>
      <c r="F15234" s="8"/>
    </row>
    <row r="15235">
      <c r="A15235" s="10">
        <v>44903.708333333336</v>
      </c>
      <c r="B15235" s="11">
        <v>278.27</v>
      </c>
      <c r="C15235" s="11">
        <v>280.55122</v>
      </c>
      <c r="D15235" s="11">
        <v>0.00813120684344206</v>
      </c>
      <c r="E15235" s="8">
        <f t="shared" si="1"/>
        <v>0.1123718214</v>
      </c>
      <c r="F15235" s="8"/>
    </row>
    <row r="15236">
      <c r="A15236" s="10">
        <v>44903.75</v>
      </c>
      <c r="B15236" s="11">
        <v>277.35</v>
      </c>
      <c r="C15236" s="11">
        <v>281.80828</v>
      </c>
      <c r="D15236" s="11">
        <v>0.0158202590782641</v>
      </c>
      <c r="E15236" s="8">
        <f t="shared" si="1"/>
        <v>0.1122611377</v>
      </c>
      <c r="F15236" s="8"/>
    </row>
    <row r="15237">
      <c r="A15237" s="10">
        <v>44903.791666666664</v>
      </c>
      <c r="B15237" s="11">
        <v>285.24</v>
      </c>
      <c r="C15237" s="11">
        <v>283.14954</v>
      </c>
      <c r="D15237" s="11">
        <v>0.00738288326373409</v>
      </c>
      <c r="E15237" s="8">
        <f t="shared" si="1"/>
        <v>0.1110676401</v>
      </c>
      <c r="F15237" s="8"/>
    </row>
    <row r="15238">
      <c r="A15238" s="10">
        <v>44903.833333333336</v>
      </c>
      <c r="B15238" s="11">
        <v>291.79</v>
      </c>
      <c r="C15238" s="11">
        <v>286.12498</v>
      </c>
      <c r="D15238" s="11">
        <v>0.0197991101650755</v>
      </c>
      <c r="E15238" s="8">
        <f t="shared" si="1"/>
        <v>0.1102098638</v>
      </c>
      <c r="F15238" s="8"/>
    </row>
    <row r="15239">
      <c r="A15239" s="10">
        <v>44903.875</v>
      </c>
      <c r="B15239" s="11">
        <v>296.95</v>
      </c>
      <c r="C15239" s="11">
        <v>291.96377</v>
      </c>
      <c r="D15239" s="11">
        <v>0.0170782491265953</v>
      </c>
      <c r="E15239" s="8">
        <f t="shared" si="1"/>
        <v>0.1080640758</v>
      </c>
      <c r="F15239" s="8"/>
    </row>
    <row r="15240">
      <c r="A15240" s="10">
        <v>44903.916666666664</v>
      </c>
      <c r="B15240" s="11">
        <v>297.23</v>
      </c>
      <c r="C15240" s="11">
        <v>299.83234</v>
      </c>
      <c r="D15240" s="11">
        <v>0.00867931724776576</v>
      </c>
      <c r="E15240" s="8">
        <f t="shared" si="1"/>
        <v>0.1055169418</v>
      </c>
      <c r="F15240" s="8"/>
    </row>
    <row r="15241">
      <c r="A15241" s="10">
        <v>44903.958333333336</v>
      </c>
      <c r="B15241" s="11">
        <v>323.4</v>
      </c>
      <c r="C15241" s="11">
        <v>308.1359</v>
      </c>
      <c r="D15241" s="11">
        <v>0.0495369088768948</v>
      </c>
      <c r="E15241" s="8">
        <f t="shared" si="1"/>
        <v>0.1036707589</v>
      </c>
      <c r="F15241" s="8"/>
    </row>
    <row r="15242">
      <c r="A15242" s="10">
        <v>44904.0</v>
      </c>
      <c r="B15242" s="11">
        <v>354.97</v>
      </c>
      <c r="C15242" s="11">
        <v>324.9623</v>
      </c>
      <c r="D15242" s="11">
        <v>0.0923420962985552</v>
      </c>
      <c r="E15242" s="8">
        <f t="shared" si="1"/>
        <v>0.1021625803</v>
      </c>
      <c r="F15242" s="8"/>
    </row>
    <row r="15243">
      <c r="A15243" s="10">
        <v>44904.041666666664</v>
      </c>
      <c r="B15243" s="11">
        <v>354.69</v>
      </c>
      <c r="C15243" s="11">
        <v>333.66256</v>
      </c>
      <c r="D15243" s="11">
        <v>0.0630200763310094</v>
      </c>
      <c r="E15243" s="8">
        <f t="shared" si="1"/>
        <v>0.1009294653</v>
      </c>
      <c r="F15243" s="8"/>
    </row>
    <row r="15244">
      <c r="A15244" s="10">
        <v>44904.083333333336</v>
      </c>
      <c r="B15244" s="11">
        <v>352.01</v>
      </c>
      <c r="C15244" s="11">
        <v>339.4071</v>
      </c>
      <c r="D15244" s="11">
        <v>0.0371321047791869</v>
      </c>
      <c r="E15244" s="8">
        <f t="shared" si="1"/>
        <v>0.09935546107</v>
      </c>
      <c r="F15244" s="8"/>
    </row>
    <row r="15245">
      <c r="A15245" s="10">
        <v>44904.125</v>
      </c>
      <c r="B15245" s="11">
        <v>350.04</v>
      </c>
      <c r="C15245" s="11">
        <v>341.0144</v>
      </c>
      <c r="D15245" s="11">
        <v>0.0264669175260634</v>
      </c>
      <c r="E15245" s="8">
        <f t="shared" si="1"/>
        <v>0.09741693698</v>
      </c>
      <c r="F15245" s="8"/>
    </row>
    <row r="15246">
      <c r="A15246" s="10">
        <v>44904.166666666664</v>
      </c>
      <c r="B15246" s="11">
        <v>348.82</v>
      </c>
      <c r="C15246" s="11">
        <v>340.30714</v>
      </c>
      <c r="D15246" s="11">
        <v>0.0250152259514742</v>
      </c>
      <c r="E15246" s="8">
        <f t="shared" si="1"/>
        <v>0.09529222927</v>
      </c>
      <c r="F15246" s="8"/>
    </row>
    <row r="15247">
      <c r="A15247" s="10">
        <v>44904.208333333336</v>
      </c>
      <c r="B15247" s="11">
        <v>347.4</v>
      </c>
      <c r="C15247" s="11">
        <v>339.05359</v>
      </c>
      <c r="D15247" s="11">
        <v>0.0246167869804888</v>
      </c>
      <c r="E15247" s="8">
        <f t="shared" si="1"/>
        <v>0.09222642821</v>
      </c>
      <c r="F15247" s="8"/>
    </row>
    <row r="15248">
      <c r="A15248" s="10">
        <v>44904.25</v>
      </c>
      <c r="B15248" s="11">
        <v>342.07</v>
      </c>
      <c r="C15248" s="11">
        <v>337.85495</v>
      </c>
      <c r="D15248" s="11">
        <v>0.0124759160698992</v>
      </c>
      <c r="E15248" s="8">
        <f t="shared" si="1"/>
        <v>0.0876045887</v>
      </c>
      <c r="F15248" s="8"/>
    </row>
    <row r="15249">
      <c r="A15249" s="10">
        <v>44904.291666666664</v>
      </c>
      <c r="B15249" s="11">
        <v>337.78</v>
      </c>
      <c r="C15249" s="11">
        <v>335.86353</v>
      </c>
      <c r="D15249" s="11">
        <v>0.00570609735448188</v>
      </c>
      <c r="E15249" s="8">
        <f t="shared" si="1"/>
        <v>0.0820747961</v>
      </c>
      <c r="F15249" s="8"/>
    </row>
    <row r="15250">
      <c r="A15250" s="10">
        <v>44904.333333333336</v>
      </c>
      <c r="B15250" s="11">
        <v>339.3</v>
      </c>
      <c r="C15250" s="11">
        <v>333.58644</v>
      </c>
      <c r="D15250" s="11">
        <v>0.0171276746141121</v>
      </c>
      <c r="E15250" s="8">
        <f t="shared" si="1"/>
        <v>0.07535981836</v>
      </c>
      <c r="F15250" s="8"/>
    </row>
    <row r="15251">
      <c r="A15251" s="10">
        <v>44904.375</v>
      </c>
      <c r="B15251" s="11">
        <v>342.26</v>
      </c>
      <c r="C15251" s="11">
        <v>332.79153</v>
      </c>
      <c r="D15251" s="11">
        <v>0.0284516556055377</v>
      </c>
      <c r="E15251" s="8">
        <f t="shared" si="1"/>
        <v>0.06680595847</v>
      </c>
      <c r="F15251" s="8"/>
    </row>
    <row r="15252">
      <c r="A15252" s="10">
        <v>44904.416666666664</v>
      </c>
      <c r="B15252" s="11">
        <v>346.13</v>
      </c>
      <c r="C15252" s="11">
        <v>334.6132</v>
      </c>
      <c r="D15252" s="11">
        <v>0.0344182476961458</v>
      </c>
      <c r="E15252" s="8">
        <f t="shared" si="1"/>
        <v>0.0582467128</v>
      </c>
      <c r="F15252" s="8"/>
    </row>
    <row r="15253">
      <c r="A15253" s="10">
        <v>44904.458333333336</v>
      </c>
      <c r="B15253" s="11">
        <v>352.84</v>
      </c>
      <c r="C15253" s="11">
        <v>339.83161</v>
      </c>
      <c r="D15253" s="11">
        <v>0.0382789287906441</v>
      </c>
      <c r="E15253" s="8">
        <f t="shared" si="1"/>
        <v>0.05218332206</v>
      </c>
      <c r="F15253" s="8"/>
    </row>
    <row r="15254">
      <c r="A15254" s="10">
        <v>44904.5</v>
      </c>
      <c r="B15254" s="11">
        <v>351.83</v>
      </c>
      <c r="C15254" s="11">
        <v>346.15839</v>
      </c>
      <c r="D15254" s="11">
        <v>0.0163844360380806</v>
      </c>
      <c r="E15254" s="8">
        <f t="shared" si="1"/>
        <v>0.04581102759</v>
      </c>
      <c r="F15254" s="8"/>
    </row>
    <row r="15255">
      <c r="A15255" s="10">
        <v>44904.541666666664</v>
      </c>
      <c r="B15255" s="11">
        <v>353.28</v>
      </c>
      <c r="C15255" s="11">
        <v>350.95562</v>
      </c>
      <c r="D15255" s="11">
        <v>0.00662300264631739</v>
      </c>
      <c r="E15255" s="8">
        <f t="shared" si="1"/>
        <v>0.03839179911</v>
      </c>
      <c r="F15255" s="8"/>
    </row>
    <row r="15256">
      <c r="A15256" s="10">
        <v>44904.583333333336</v>
      </c>
      <c r="B15256" s="11">
        <v>358.5</v>
      </c>
      <c r="C15256" s="11">
        <v>352.47244</v>
      </c>
      <c r="D15256" s="11">
        <v>0.017100798008491</v>
      </c>
      <c r="E15256" s="8">
        <f t="shared" si="1"/>
        <v>0.03175108171</v>
      </c>
      <c r="F15256" s="8"/>
    </row>
    <row r="15257">
      <c r="A15257" s="10">
        <v>44904.625</v>
      </c>
      <c r="B15257" s="11">
        <v>360.85</v>
      </c>
      <c r="C15257" s="11">
        <v>352.33382</v>
      </c>
      <c r="D15257" s="11">
        <v>0.0241707707764188</v>
      </c>
      <c r="E15257" s="8">
        <f t="shared" si="1"/>
        <v>0.02690433522</v>
      </c>
      <c r="F15257" s="8"/>
    </row>
    <row r="15258">
      <c r="A15258" s="10">
        <v>44904.666666666664</v>
      </c>
      <c r="B15258" s="11">
        <v>354.26</v>
      </c>
      <c r="C15258" s="11">
        <v>350.71529</v>
      </c>
      <c r="D15258" s="11">
        <v>0.0101070871475264</v>
      </c>
      <c r="E15258" s="8">
        <f t="shared" si="1"/>
        <v>0.02524440655</v>
      </c>
      <c r="F15258" s="8"/>
    </row>
    <row r="15259">
      <c r="A15259" s="10">
        <v>44904.708333333336</v>
      </c>
      <c r="B15259" s="11">
        <v>343.5</v>
      </c>
      <c r="C15259" s="11">
        <v>348.50359</v>
      </c>
      <c r="D15259" s="11">
        <v>0.014357355687498</v>
      </c>
      <c r="E15259" s="8">
        <f t="shared" si="1"/>
        <v>0.02550382942</v>
      </c>
      <c r="F15259" s="8"/>
    </row>
    <row r="15260">
      <c r="A15260" s="10">
        <v>44904.75</v>
      </c>
      <c r="B15260" s="11">
        <v>332.09</v>
      </c>
      <c r="C15260" s="11">
        <v>344.8713</v>
      </c>
      <c r="D15260" s="11">
        <v>0.0370610717679321</v>
      </c>
      <c r="E15260" s="8">
        <f t="shared" si="1"/>
        <v>0.02638886328</v>
      </c>
      <c r="F15260" s="8"/>
    </row>
    <row r="15261">
      <c r="A15261" s="10">
        <v>44904.791666666664</v>
      </c>
      <c r="B15261" s="11">
        <v>323.89</v>
      </c>
      <c r="C15261" s="11">
        <v>340.46012</v>
      </c>
      <c r="D15261" s="11">
        <v>0.0486697825284207</v>
      </c>
      <c r="E15261" s="8">
        <f t="shared" si="1"/>
        <v>0.02810915075</v>
      </c>
      <c r="F15261" s="8"/>
    </row>
    <row r="15262">
      <c r="A15262" s="10">
        <v>44904.833333333336</v>
      </c>
      <c r="B15262" s="11">
        <v>318.3</v>
      </c>
      <c r="C15262" s="11">
        <v>335.69726</v>
      </c>
      <c r="D15262" s="11">
        <v>0.0518242537934328</v>
      </c>
      <c r="E15262" s="8">
        <f t="shared" si="1"/>
        <v>0.02944353174</v>
      </c>
      <c r="F15262" s="8"/>
    </row>
    <row r="15263">
      <c r="A15263" s="10">
        <v>44904.875</v>
      </c>
      <c r="B15263" s="11">
        <v>313.85</v>
      </c>
      <c r="C15263" s="11">
        <v>332.14713</v>
      </c>
      <c r="D15263" s="11">
        <v>0.0550874246602702</v>
      </c>
      <c r="E15263" s="8">
        <f t="shared" si="1"/>
        <v>0.03102724738</v>
      </c>
      <c r="F15263" s="8"/>
    </row>
    <row r="15264">
      <c r="A15264" s="10">
        <v>44904.916666666664</v>
      </c>
      <c r="B15264" s="11">
        <v>311.01</v>
      </c>
      <c r="C15264" s="11">
        <v>331.35473</v>
      </c>
      <c r="D15264" s="11">
        <v>0.0613986406652472</v>
      </c>
      <c r="E15264" s="8">
        <f t="shared" si="1"/>
        <v>0.03322388586</v>
      </c>
      <c r="F15264" s="8"/>
    </row>
    <row r="15265">
      <c r="A15265" s="10">
        <v>44904.958333333336</v>
      </c>
      <c r="B15265" s="11">
        <v>326.72</v>
      </c>
      <c r="C15265" s="11">
        <v>333.46286</v>
      </c>
      <c r="D15265" s="11">
        <v>0.0202207226315996</v>
      </c>
      <c r="E15265" s="8">
        <f t="shared" si="1"/>
        <v>0.0320023781</v>
      </c>
      <c r="F15265" s="8"/>
    </row>
    <row r="15266">
      <c r="A15266" s="10">
        <v>44902.0</v>
      </c>
      <c r="B15266" s="11">
        <v>343.36</v>
      </c>
      <c r="C15266" s="11">
        <v>338.74797</v>
      </c>
      <c r="D15266" s="11">
        <v>0.0136149302975896</v>
      </c>
      <c r="E15266" s="8">
        <f t="shared" si="1"/>
        <v>0.02872207951</v>
      </c>
      <c r="F15266" s="8"/>
    </row>
    <row r="15267">
      <c r="A15267" s="10">
        <v>44902.041666666664</v>
      </c>
      <c r="B15267" s="11">
        <v>333.59</v>
      </c>
      <c r="C15267" s="11">
        <v>343.28147</v>
      </c>
      <c r="D15267" s="11">
        <v>0.0282318471777694</v>
      </c>
      <c r="E15267" s="8">
        <f t="shared" si="1"/>
        <v>0.02727256997</v>
      </c>
      <c r="F15267" s="8"/>
    </row>
    <row r="15268">
      <c r="A15268" s="10">
        <v>44902.083333333336</v>
      </c>
      <c r="B15268" s="11">
        <v>320.93</v>
      </c>
      <c r="C15268" s="11">
        <v>343.22421</v>
      </c>
      <c r="D15268" s="11">
        <v>0.0649552372776967</v>
      </c>
      <c r="E15268" s="8">
        <f t="shared" si="1"/>
        <v>0.02843186715</v>
      </c>
      <c r="F15268" s="8"/>
    </row>
    <row r="15269">
      <c r="A15269" s="10">
        <v>44902.125</v>
      </c>
      <c r="B15269" s="11">
        <v>311.79</v>
      </c>
      <c r="C15269" s="11">
        <v>338.06541</v>
      </c>
      <c r="D15269" s="11">
        <v>0.0777228584255335</v>
      </c>
      <c r="E15269" s="8">
        <f t="shared" si="1"/>
        <v>0.03056753136</v>
      </c>
      <c r="F15269" s="8"/>
    </row>
    <row r="15270">
      <c r="A15270" s="10">
        <v>44902.166666666664</v>
      </c>
      <c r="B15270" s="11">
        <v>296.85</v>
      </c>
      <c r="C15270" s="11">
        <v>329.11017</v>
      </c>
      <c r="D15270" s="11">
        <v>0.0980224038655504</v>
      </c>
      <c r="E15270" s="8">
        <f t="shared" si="1"/>
        <v>0.0336094971</v>
      </c>
      <c r="F15270" s="8"/>
    </row>
    <row r="15271">
      <c r="A15271" s="10">
        <v>44902.208333333336</v>
      </c>
      <c r="B15271" s="11">
        <v>282.08</v>
      </c>
      <c r="C15271" s="11">
        <v>318.74953</v>
      </c>
      <c r="D15271" s="11">
        <v>0.115041832375407</v>
      </c>
      <c r="E15271" s="8">
        <f t="shared" si="1"/>
        <v>0.03737720733</v>
      </c>
      <c r="F15271" s="8"/>
    </row>
    <row r="15272">
      <c r="A15272" s="10">
        <v>44902.25</v>
      </c>
      <c r="B15272" s="11">
        <v>269.6</v>
      </c>
      <c r="C15272" s="11">
        <v>309.83122</v>
      </c>
      <c r="D15272" s="11">
        <v>0.129848825434699</v>
      </c>
      <c r="E15272" s="8">
        <f t="shared" si="1"/>
        <v>0.04226774522</v>
      </c>
      <c r="F15272" s="8"/>
    </row>
    <row r="15273">
      <c r="A15273" s="10">
        <v>44902.291666666664</v>
      </c>
      <c r="B15273" s="11">
        <v>268.98</v>
      </c>
      <c r="C15273" s="11">
        <v>303.07916</v>
      </c>
      <c r="D15273" s="11">
        <v>0.112509088384697</v>
      </c>
      <c r="E15273" s="8">
        <f t="shared" si="1"/>
        <v>0.04671786985</v>
      </c>
      <c r="F15273" s="8"/>
    </row>
    <row r="15274">
      <c r="A15274" s="10">
        <v>44902.333333333336</v>
      </c>
      <c r="B15274" s="11">
        <v>277.19</v>
      </c>
      <c r="C15274" s="11">
        <v>299.12593</v>
      </c>
      <c r="D15274" s="11">
        <v>0.0733334284994951</v>
      </c>
      <c r="E15274" s="8">
        <f t="shared" si="1"/>
        <v>0.04905977626</v>
      </c>
      <c r="F15274" s="8"/>
    </row>
    <row r="15275">
      <c r="A15275" s="10">
        <v>44902.375</v>
      </c>
      <c r="B15275" s="11">
        <v>292.6</v>
      </c>
      <c r="C15275" s="11">
        <v>298.52093</v>
      </c>
      <c r="D15275" s="11">
        <v>0.0198342206692173</v>
      </c>
      <c r="E15275" s="8">
        <f t="shared" si="1"/>
        <v>0.04870071647</v>
      </c>
      <c r="F15275" s="8"/>
    </row>
    <row r="15276">
      <c r="A15276" s="10">
        <v>44902.416666666664</v>
      </c>
      <c r="B15276" s="11">
        <v>318.41</v>
      </c>
      <c r="C15276" s="11">
        <v>301.85926</v>
      </c>
      <c r="D15276" s="11">
        <v>0.0548293267531366</v>
      </c>
      <c r="E15276" s="8">
        <f t="shared" si="1"/>
        <v>0.0495511781</v>
      </c>
      <c r="F15276" s="8"/>
    </row>
    <row r="15277">
      <c r="A15277" s="10">
        <v>44902.458333333336</v>
      </c>
      <c r="B15277" s="11">
        <v>324.36</v>
      </c>
      <c r="C15277" s="11">
        <v>309.16539</v>
      </c>
      <c r="D15277" s="11">
        <v>0.0491471894703349</v>
      </c>
      <c r="E15277" s="8">
        <f t="shared" si="1"/>
        <v>0.05000402229</v>
      </c>
      <c r="F15277" s="8"/>
    </row>
    <row r="15278">
      <c r="A15278" s="10">
        <v>44902.5</v>
      </c>
      <c r="B15278" s="11">
        <v>343.64</v>
      </c>
      <c r="C15278" s="11">
        <v>317.52754</v>
      </c>
      <c r="D15278" s="11">
        <v>0.0822368352678951</v>
      </c>
      <c r="E15278" s="8">
        <f t="shared" si="1"/>
        <v>0.05274787226</v>
      </c>
      <c r="F15278" s="8"/>
    </row>
    <row r="15279">
      <c r="A15279" s="10">
        <v>44902.541666666664</v>
      </c>
      <c r="B15279" s="11">
        <v>353.4</v>
      </c>
      <c r="C15279" s="11">
        <v>324.18404</v>
      </c>
      <c r="D15279" s="11">
        <v>0.0901215247980745</v>
      </c>
      <c r="E15279" s="8">
        <f t="shared" si="1"/>
        <v>0.05622697735</v>
      </c>
      <c r="F15279" s="8"/>
    </row>
    <row r="15280">
      <c r="A15280" s="10">
        <v>44902.583333333336</v>
      </c>
      <c r="B15280" s="11">
        <v>354.11</v>
      </c>
      <c r="C15280" s="11">
        <v>327.97412</v>
      </c>
      <c r="D15280" s="11">
        <v>0.0796888486201288</v>
      </c>
      <c r="E15280" s="8">
        <f t="shared" si="1"/>
        <v>0.05883481279</v>
      </c>
      <c r="F15280" s="8"/>
    </row>
    <row r="15281">
      <c r="A15281" s="10">
        <v>44902.625</v>
      </c>
      <c r="B15281" s="11">
        <v>348.19</v>
      </c>
      <c r="C15281" s="11">
        <v>330.06903</v>
      </c>
      <c r="D15281" s="11">
        <v>0.0549005461069764</v>
      </c>
      <c r="E15281" s="8">
        <f t="shared" si="1"/>
        <v>0.0601152201</v>
      </c>
      <c r="F15281" s="8"/>
    </row>
    <row r="15282">
      <c r="A15282" s="10">
        <v>44902.666666666664</v>
      </c>
      <c r="B15282" s="11">
        <v>333.53</v>
      </c>
      <c r="C15282" s="11">
        <v>329.57731</v>
      </c>
      <c r="D15282" s="11">
        <v>0.0119932103335631</v>
      </c>
      <c r="E15282" s="8">
        <f t="shared" si="1"/>
        <v>0.06019380856</v>
      </c>
      <c r="F15282" s="8"/>
    </row>
    <row r="15283">
      <c r="A15283" s="10">
        <v>44902.708333333336</v>
      </c>
      <c r="B15283" s="11">
        <v>312.78</v>
      </c>
      <c r="C15283" s="11">
        <v>327.93937</v>
      </c>
      <c r="D15283" s="11">
        <v>0.0462261362519542</v>
      </c>
      <c r="E15283" s="8">
        <f t="shared" si="1"/>
        <v>0.06152167442</v>
      </c>
      <c r="F15283" s="8"/>
    </row>
    <row r="15284">
      <c r="A15284" s="10">
        <v>44902.75</v>
      </c>
      <c r="B15284" s="11">
        <v>305.85</v>
      </c>
      <c r="C15284" s="11">
        <v>324.96274</v>
      </c>
      <c r="D15284" s="11">
        <v>0.0588151737026834</v>
      </c>
      <c r="E15284" s="8">
        <f t="shared" si="1"/>
        <v>0.06242809533</v>
      </c>
      <c r="F15284" s="8"/>
    </row>
    <row r="15285">
      <c r="A15285" s="10">
        <v>44902.791666666664</v>
      </c>
      <c r="B15285" s="11">
        <v>308.62</v>
      </c>
      <c r="C15285" s="11">
        <v>321.40095</v>
      </c>
      <c r="D15285" s="11">
        <v>0.0397663728125259</v>
      </c>
      <c r="E15285" s="8">
        <f t="shared" si="1"/>
        <v>0.06205711993</v>
      </c>
      <c r="F15285" s="8"/>
    </row>
    <row r="15286">
      <c r="A15286" s="10">
        <v>44902.833333333336</v>
      </c>
      <c r="B15286" s="11">
        <v>308.32</v>
      </c>
      <c r="C15286" s="11">
        <v>318.29942</v>
      </c>
      <c r="D15286" s="11">
        <v>0.0313523034380647</v>
      </c>
      <c r="E15286" s="8">
        <f t="shared" si="1"/>
        <v>0.061204122</v>
      </c>
      <c r="F15286" s="8"/>
    </row>
    <row r="15287">
      <c r="A15287" s="10">
        <v>44902.875</v>
      </c>
      <c r="B15287" s="11">
        <v>317.07</v>
      </c>
      <c r="C15287" s="11">
        <v>316.9403</v>
      </c>
      <c r="D15287" s="11">
        <v>4.0922533360388E-4</v>
      </c>
      <c r="E15287" s="8">
        <f t="shared" si="1"/>
        <v>0.05892586369</v>
      </c>
      <c r="F15287" s="8"/>
    </row>
    <row r="15288">
      <c r="A15288" s="10">
        <v>44902.916666666664</v>
      </c>
      <c r="B15288" s="11">
        <v>320.14</v>
      </c>
      <c r="C15288" s="11">
        <v>318.36657</v>
      </c>
      <c r="D15288" s="11">
        <v>0.00557040269648902</v>
      </c>
      <c r="E15288" s="8">
        <f t="shared" si="1"/>
        <v>0.05659968711</v>
      </c>
      <c r="F15288" s="8"/>
    </row>
    <row r="15289">
      <c r="A15289" s="10">
        <v>44902.958333333336</v>
      </c>
      <c r="B15289" s="11">
        <v>332.33</v>
      </c>
      <c r="C15289" s="11">
        <v>322.55272</v>
      </c>
      <c r="D15289" s="11">
        <v>0.0303121920658426</v>
      </c>
      <c r="E15289" s="8">
        <f t="shared" si="1"/>
        <v>0.057020165</v>
      </c>
      <c r="F15289" s="8"/>
    </row>
    <row r="15290">
      <c r="A15290" s="10">
        <v>44903.0</v>
      </c>
      <c r="B15290" s="11">
        <v>341.33</v>
      </c>
      <c r="C15290" s="11">
        <v>316.94313</v>
      </c>
      <c r="D15290" s="11">
        <v>0.0769439930753507</v>
      </c>
      <c r="E15290" s="8">
        <f t="shared" si="1"/>
        <v>0.05965887595</v>
      </c>
      <c r="F15290" s="8"/>
    </row>
    <row r="15291">
      <c r="A15291" s="10">
        <v>44903.041666666664</v>
      </c>
      <c r="B15291" s="11">
        <v>335.86</v>
      </c>
      <c r="C15291" s="11">
        <v>321.80634</v>
      </c>
      <c r="D15291" s="11">
        <v>0.0436711719228404</v>
      </c>
      <c r="E15291" s="8">
        <f t="shared" si="1"/>
        <v>0.06030218115</v>
      </c>
      <c r="F15291" s="8"/>
    </row>
    <row r="15292">
      <c r="A15292" s="10">
        <v>44903.083333333336</v>
      </c>
      <c r="B15292" s="11">
        <v>331.83</v>
      </c>
      <c r="C15292" s="11">
        <v>322.29397</v>
      </c>
      <c r="D15292" s="11">
        <v>0.0295879876374974</v>
      </c>
      <c r="E15292" s="8">
        <f t="shared" si="1"/>
        <v>0.05882854575</v>
      </c>
      <c r="F15292" s="8"/>
    </row>
    <row r="15293">
      <c r="A15293" s="10">
        <v>44903.125</v>
      </c>
      <c r="B15293" s="11">
        <v>327.93</v>
      </c>
      <c r="C15293" s="11">
        <v>317.00346</v>
      </c>
      <c r="D15293" s="11">
        <v>0.0344682042271714</v>
      </c>
      <c r="E15293" s="8">
        <f t="shared" si="1"/>
        <v>0.05702626849</v>
      </c>
      <c r="F15293" s="8"/>
    </row>
    <row r="15294">
      <c r="A15294" s="10">
        <v>44903.166666666664</v>
      </c>
      <c r="B15294" s="11">
        <v>322.05</v>
      </c>
      <c r="C15294" s="11">
        <v>308.27338</v>
      </c>
      <c r="D15294" s="11">
        <v>0.0446896193242505</v>
      </c>
      <c r="E15294" s="8">
        <f t="shared" si="1"/>
        <v>0.05480406913</v>
      </c>
      <c r="F15294" s="8"/>
    </row>
    <row r="15295">
      <c r="A15295" s="10">
        <v>44903.208333333336</v>
      </c>
      <c r="B15295" s="11">
        <v>319.38</v>
      </c>
      <c r="C15295" s="11">
        <v>298.38677</v>
      </c>
      <c r="D15295" s="11">
        <v>0.0703557667788018</v>
      </c>
      <c r="E15295" s="8">
        <f t="shared" si="1"/>
        <v>0.05294214973</v>
      </c>
      <c r="F15295" s="8"/>
    </row>
    <row r="15296">
      <c r="A15296" s="10">
        <v>44903.25</v>
      </c>
      <c r="B15296" s="11">
        <v>315.56</v>
      </c>
      <c r="C15296" s="11">
        <v>288.49596</v>
      </c>
      <c r="D15296" s="11">
        <v>0.093810811076869</v>
      </c>
      <c r="E15296" s="8">
        <f t="shared" si="1"/>
        <v>0.0514405658</v>
      </c>
      <c r="F15296" s="8"/>
    </row>
    <row r="15297">
      <c r="A15297" s="10">
        <v>44903.291666666664</v>
      </c>
      <c r="B15297" s="11">
        <v>308.01</v>
      </c>
      <c r="C15297" s="11">
        <v>278.97538</v>
      </c>
      <c r="D15297" s="11">
        <v>0.1040759223986</v>
      </c>
      <c r="E15297" s="8">
        <f t="shared" si="1"/>
        <v>0.05108918389</v>
      </c>
      <c r="F15297" s="8"/>
    </row>
    <row r="15298">
      <c r="A15298" s="10">
        <v>44903.333333333336</v>
      </c>
      <c r="B15298" s="11">
        <v>307.89</v>
      </c>
      <c r="C15298" s="11">
        <v>271.41571</v>
      </c>
      <c r="D15298" s="11">
        <v>0.134385330900705</v>
      </c>
      <c r="E15298" s="8">
        <f t="shared" si="1"/>
        <v>0.05363301315</v>
      </c>
      <c r="F15298" s="8"/>
    </row>
    <row r="15299">
      <c r="A15299" s="10">
        <v>44903.375</v>
      </c>
      <c r="B15299" s="11">
        <v>315.0</v>
      </c>
      <c r="C15299" s="11">
        <v>267.43759</v>
      </c>
      <c r="D15299" s="11">
        <v>0.177844894578955</v>
      </c>
      <c r="E15299" s="8">
        <f t="shared" si="1"/>
        <v>0.06021679123</v>
      </c>
      <c r="F15299" s="8"/>
    </row>
    <row r="15300">
      <c r="A15300" s="10">
        <v>44903.416666666664</v>
      </c>
      <c r="B15300" s="11">
        <v>313.99</v>
      </c>
      <c r="C15300" s="11">
        <v>266.89765</v>
      </c>
      <c r="D15300" s="11">
        <v>0.176443479363718</v>
      </c>
      <c r="E15300" s="8">
        <f t="shared" si="1"/>
        <v>0.06528404759</v>
      </c>
      <c r="F15300" s="8"/>
    </row>
    <row r="15301">
      <c r="A15301" s="10">
        <v>44903.458333333336</v>
      </c>
      <c r="B15301" s="11">
        <v>302.93</v>
      </c>
      <c r="C15301" s="11">
        <v>270.30835</v>
      </c>
      <c r="D15301" s="11">
        <v>0.120683101354434</v>
      </c>
      <c r="E15301" s="8">
        <f t="shared" si="1"/>
        <v>0.06826471059</v>
      </c>
      <c r="F15301" s="8"/>
    </row>
    <row r="15302">
      <c r="A15302" s="10">
        <v>44903.5</v>
      </c>
      <c r="B15302" s="11">
        <v>305.06</v>
      </c>
      <c r="C15302" s="11">
        <v>275.67267</v>
      </c>
      <c r="D15302" s="11">
        <v>0.106602261297792</v>
      </c>
      <c r="E15302" s="8">
        <f t="shared" si="1"/>
        <v>0.06927993667</v>
      </c>
      <c r="F15302" s="8"/>
    </row>
    <row r="15303">
      <c r="A15303" s="10">
        <v>44903.541666666664</v>
      </c>
      <c r="B15303" s="11">
        <v>314.9</v>
      </c>
      <c r="C15303" s="11">
        <v>280.9107</v>
      </c>
      <c r="D15303" s="11">
        <v>0.120996815002062</v>
      </c>
      <c r="E15303" s="8">
        <f t="shared" si="1"/>
        <v>0.0705664071</v>
      </c>
      <c r="F15303" s="8"/>
    </row>
    <row r="15304">
      <c r="A15304" s="10">
        <v>44903.583333333336</v>
      </c>
      <c r="B15304" s="11">
        <v>316.8</v>
      </c>
      <c r="C15304" s="11">
        <v>284.24778</v>
      </c>
      <c r="D15304" s="11">
        <v>0.114520577786042</v>
      </c>
      <c r="E15304" s="8">
        <f t="shared" si="1"/>
        <v>0.07201772914</v>
      </c>
      <c r="F15304" s="8"/>
    </row>
    <row r="15305">
      <c r="A15305" s="10">
        <v>44903.625</v>
      </c>
      <c r="B15305" s="11">
        <v>312.11</v>
      </c>
      <c r="C15305" s="11">
        <v>287.33254</v>
      </c>
      <c r="D15305" s="11">
        <v>0.0862326974870302</v>
      </c>
      <c r="E15305" s="8">
        <f t="shared" si="1"/>
        <v>0.07332323545</v>
      </c>
      <c r="F15305" s="8"/>
    </row>
    <row r="15306">
      <c r="A15306" s="10">
        <v>44903.666666666664</v>
      </c>
      <c r="B15306" s="11">
        <v>291.66</v>
      </c>
      <c r="C15306" s="11">
        <v>289.74022</v>
      </c>
      <c r="D15306" s="11">
        <v>0.00662586643994404</v>
      </c>
      <c r="E15306" s="8">
        <f t="shared" si="1"/>
        <v>0.07309959612</v>
      </c>
      <c r="F15306" s="8"/>
    </row>
    <row r="15307">
      <c r="A15307" s="10">
        <v>44903.708333333336</v>
      </c>
      <c r="B15307" s="11">
        <v>278.27</v>
      </c>
      <c r="C15307" s="11">
        <v>291.42663</v>
      </c>
      <c r="D15307" s="11">
        <v>0.045145599768971</v>
      </c>
      <c r="E15307" s="8">
        <f t="shared" si="1"/>
        <v>0.07305457377</v>
      </c>
      <c r="F15307" s="8"/>
    </row>
    <row r="15308">
      <c r="A15308" s="10">
        <v>44903.75</v>
      </c>
      <c r="B15308" s="11">
        <v>277.35</v>
      </c>
      <c r="C15308" s="11">
        <v>291.8414</v>
      </c>
      <c r="D15308" s="11">
        <v>0.0496550523674845</v>
      </c>
      <c r="E15308" s="8">
        <f t="shared" si="1"/>
        <v>0.07267290205</v>
      </c>
      <c r="F15308" s="8"/>
    </row>
    <row r="15309">
      <c r="A15309" s="10">
        <v>44903.791666666664</v>
      </c>
      <c r="B15309" s="11">
        <v>285.24</v>
      </c>
      <c r="C15309" s="11">
        <v>292.24273</v>
      </c>
      <c r="D15309" s="11">
        <v>0.0239620332043845</v>
      </c>
      <c r="E15309" s="8">
        <f t="shared" si="1"/>
        <v>0.0720143879</v>
      </c>
      <c r="F15309" s="8"/>
    </row>
    <row r="15310">
      <c r="A15310" s="10">
        <v>44903.833333333336</v>
      </c>
      <c r="B15310" s="11">
        <v>291.79</v>
      </c>
      <c r="C15310" s="11">
        <v>293.99365</v>
      </c>
      <c r="D15310" s="11">
        <v>0.00749557005738042</v>
      </c>
      <c r="E15310" s="8">
        <f t="shared" si="1"/>
        <v>0.07102035734</v>
      </c>
      <c r="F15310" s="8"/>
    </row>
    <row r="15311">
      <c r="A15311" s="10">
        <v>44903.875</v>
      </c>
      <c r="B15311" s="11">
        <v>296.95</v>
      </c>
      <c r="C15311" s="11">
        <v>298.1682</v>
      </c>
      <c r="D15311" s="11">
        <v>0.00408561342222284</v>
      </c>
      <c r="E15311" s="8">
        <f t="shared" si="1"/>
        <v>0.07117354018</v>
      </c>
      <c r="F15311" s="8"/>
    </row>
    <row r="15312">
      <c r="A15312" s="10">
        <v>44903.916666666664</v>
      </c>
      <c r="B15312" s="11">
        <v>297.23</v>
      </c>
      <c r="C15312" s="11">
        <v>304.11124</v>
      </c>
      <c r="D15312" s="11">
        <v>0.0226273780607385</v>
      </c>
      <c r="E15312" s="8">
        <f t="shared" si="1"/>
        <v>0.07188424748</v>
      </c>
      <c r="F15312" s="8"/>
    </row>
    <row r="15313">
      <c r="A15313" s="10">
        <v>44903.958333333336</v>
      </c>
      <c r="B15313" s="11">
        <v>323.4</v>
      </c>
      <c r="C15313" s="11">
        <v>310.70356</v>
      </c>
      <c r="D15313" s="11">
        <v>0.0408635163369225</v>
      </c>
      <c r="E15313" s="8">
        <f t="shared" si="1"/>
        <v>0.07232388599</v>
      </c>
      <c r="F15313" s="8"/>
    </row>
    <row r="15314">
      <c r="A15314" s="10">
        <v>44904.0</v>
      </c>
      <c r="B15314" s="11">
        <v>354.97</v>
      </c>
      <c r="C15314" s="11">
        <v>326.95364</v>
      </c>
      <c r="D15314" s="11">
        <v>0.08568909035544</v>
      </c>
      <c r="E15314" s="8">
        <f t="shared" si="1"/>
        <v>0.07268826505</v>
      </c>
      <c r="F15314" s="8"/>
    </row>
    <row r="15315">
      <c r="A15315" s="10">
        <v>44904.041666666664</v>
      </c>
      <c r="B15315" s="11">
        <v>354.69</v>
      </c>
      <c r="C15315" s="11">
        <v>334.8229</v>
      </c>
      <c r="D15315" s="11">
        <v>0.0593361445707566</v>
      </c>
      <c r="E15315" s="8">
        <f t="shared" si="1"/>
        <v>0.07334097224</v>
      </c>
      <c r="F15315" s="8"/>
    </row>
    <row r="15316">
      <c r="A15316" s="10">
        <v>44904.083333333336</v>
      </c>
      <c r="B15316" s="11">
        <v>352.01</v>
      </c>
      <c r="C15316" s="11">
        <v>338.58966</v>
      </c>
      <c r="D15316" s="11">
        <v>0.0396360006977177</v>
      </c>
      <c r="E15316" s="8">
        <f t="shared" si="1"/>
        <v>0.07375963945</v>
      </c>
      <c r="F15316" s="8"/>
    </row>
    <row r="15317">
      <c r="A15317" s="10">
        <v>44904.125</v>
      </c>
      <c r="B15317" s="11">
        <v>350.04</v>
      </c>
      <c r="C15317" s="11">
        <v>337.74148</v>
      </c>
      <c r="D15317" s="11">
        <v>0.0364140051734243</v>
      </c>
      <c r="E15317" s="8">
        <f t="shared" si="1"/>
        <v>0.07384071449</v>
      </c>
      <c r="F15317" s="8"/>
    </row>
    <row r="15318">
      <c r="A15318" s="10">
        <v>44904.166666666664</v>
      </c>
      <c r="B15318" s="11">
        <v>348.82</v>
      </c>
      <c r="C15318" s="11">
        <v>333.66258</v>
      </c>
      <c r="D15318" s="11">
        <v>0.0454273895502456</v>
      </c>
      <c r="E15318" s="8">
        <f t="shared" si="1"/>
        <v>0.07387145492</v>
      </c>
      <c r="F15318" s="8"/>
    </row>
    <row r="15319">
      <c r="A15319" s="10">
        <v>44904.208333333336</v>
      </c>
      <c r="B15319" s="11">
        <v>347.4</v>
      </c>
      <c r="C15319" s="11">
        <v>328.46446</v>
      </c>
      <c r="D15319" s="11">
        <v>0.0576486722490463</v>
      </c>
      <c r="E15319" s="8">
        <f t="shared" si="1"/>
        <v>0.07334199265</v>
      </c>
      <c r="F15319" s="8"/>
    </row>
    <row r="15320">
      <c r="A15320" s="10">
        <v>44904.25</v>
      </c>
      <c r="B15320" s="11">
        <v>342.07</v>
      </c>
      <c r="C15320" s="11">
        <v>323.91154</v>
      </c>
      <c r="D15320" s="11">
        <v>0.0560599353761832</v>
      </c>
      <c r="E15320" s="8">
        <f t="shared" si="1"/>
        <v>0.07176903949</v>
      </c>
      <c r="F15320" s="8"/>
    </row>
    <row r="15321">
      <c r="A15321" s="10">
        <v>44904.291666666664</v>
      </c>
      <c r="B15321" s="11">
        <v>337.78</v>
      </c>
      <c r="C15321" s="11">
        <v>319.80249</v>
      </c>
      <c r="D15321" s="11">
        <v>0.0562144153411688</v>
      </c>
      <c r="E15321" s="8">
        <f t="shared" si="1"/>
        <v>0.06977481003</v>
      </c>
      <c r="F15321" s="8"/>
    </row>
    <row r="15322">
      <c r="A15322" s="10">
        <v>44904.333333333336</v>
      </c>
      <c r="B15322" s="11">
        <v>339.3</v>
      </c>
      <c r="C15322" s="11">
        <v>316.54299</v>
      </c>
      <c r="D15322" s="11">
        <v>0.0718923202184955</v>
      </c>
      <c r="E15322" s="8">
        <f t="shared" si="1"/>
        <v>0.06717093459</v>
      </c>
      <c r="F15322" s="8"/>
    </row>
    <row r="15323">
      <c r="A15323" s="10">
        <v>44904.375</v>
      </c>
      <c r="B15323" s="11">
        <v>342.26</v>
      </c>
      <c r="C15323" s="11">
        <v>315.76678</v>
      </c>
      <c r="D15323" s="11">
        <v>0.0839012260884441</v>
      </c>
      <c r="E15323" s="8">
        <f t="shared" si="1"/>
        <v>0.06325661507</v>
      </c>
      <c r="F15323" s="8"/>
    </row>
    <row r="15324">
      <c r="A15324" s="10">
        <v>44904.416666666664</v>
      </c>
      <c r="B15324" s="11">
        <v>346.13</v>
      </c>
      <c r="C15324" s="11">
        <v>318.86024</v>
      </c>
      <c r="D15324" s="11">
        <v>0.0855226101567257</v>
      </c>
      <c r="E15324" s="8">
        <f t="shared" si="1"/>
        <v>0.05946824552</v>
      </c>
      <c r="F15324" s="8"/>
    </row>
    <row r="15325">
      <c r="A15325" s="10">
        <v>44904.458333333336</v>
      </c>
      <c r="B15325" s="11">
        <v>352.84</v>
      </c>
      <c r="C15325" s="11">
        <v>325.9633</v>
      </c>
      <c r="D15325" s="11">
        <v>0.0824531473328438</v>
      </c>
      <c r="E15325" s="8">
        <f t="shared" si="1"/>
        <v>0.05787533076</v>
      </c>
      <c r="F15325" s="8"/>
    </row>
    <row r="15326">
      <c r="A15326" s="10">
        <v>44904.5</v>
      </c>
      <c r="B15326" s="11">
        <v>351.83</v>
      </c>
      <c r="C15326" s="11">
        <v>333.93969</v>
      </c>
      <c r="D15326" s="11">
        <v>0.0535734760968365</v>
      </c>
      <c r="E15326" s="8">
        <f t="shared" si="1"/>
        <v>0.05566579805</v>
      </c>
      <c r="F15326" s="8"/>
    </row>
    <row r="15327">
      <c r="A15327" s="10">
        <v>44904.541666666664</v>
      </c>
      <c r="B15327" s="11">
        <v>353.28</v>
      </c>
      <c r="C15327" s="11">
        <v>339.40788</v>
      </c>
      <c r="D15327" s="11">
        <v>0.0408715319161122</v>
      </c>
      <c r="E15327" s="8">
        <f t="shared" si="1"/>
        <v>0.05232724459</v>
      </c>
      <c r="F15327" s="8"/>
    </row>
    <row r="15328">
      <c r="A15328" s="10">
        <v>44904.583333333336</v>
      </c>
      <c r="B15328" s="11">
        <v>358.5</v>
      </c>
      <c r="C15328" s="11">
        <v>340.60905</v>
      </c>
      <c r="D15328" s="11">
        <v>0.0525263494907136</v>
      </c>
      <c r="E15328" s="8">
        <f t="shared" si="1"/>
        <v>0.04974415174</v>
      </c>
      <c r="F15328" s="8"/>
    </row>
    <row r="15329">
      <c r="A15329" s="10">
        <v>44904.625</v>
      </c>
      <c r="B15329" s="11">
        <v>360.85</v>
      </c>
      <c r="C15329" s="11">
        <v>339.20328</v>
      </c>
      <c r="D15329" s="11">
        <v>0.063816364039876</v>
      </c>
      <c r="E15329" s="8">
        <f t="shared" si="1"/>
        <v>0.04881013785</v>
      </c>
      <c r="F15329" s="8"/>
    </row>
    <row r="15330">
      <c r="A15330" s="10">
        <v>44904.666666666664</v>
      </c>
      <c r="B15330" s="11">
        <v>354.26</v>
      </c>
      <c r="C15330" s="11">
        <v>335.05154</v>
      </c>
      <c r="D15330" s="11">
        <v>0.0573298663244466</v>
      </c>
      <c r="E15330" s="8">
        <f t="shared" si="1"/>
        <v>0.05092280451</v>
      </c>
      <c r="F15330" s="8"/>
    </row>
    <row r="15331">
      <c r="A15331" s="10">
        <v>44904.708333333336</v>
      </c>
      <c r="B15331" s="11">
        <v>343.5</v>
      </c>
      <c r="C15331" s="11">
        <v>329.69237</v>
      </c>
      <c r="D15331" s="11">
        <v>0.0418803443949886</v>
      </c>
      <c r="E15331" s="8">
        <f t="shared" si="1"/>
        <v>0.0507867522</v>
      </c>
      <c r="F15331" s="8"/>
    </row>
    <row r="15332">
      <c r="A15332" s="10">
        <v>44904.75</v>
      </c>
      <c r="B15332" s="11">
        <v>332.09</v>
      </c>
      <c r="C15332" s="11">
        <v>323.05415</v>
      </c>
      <c r="D15332" s="11">
        <v>0.0279700787004283</v>
      </c>
      <c r="E15332" s="8">
        <f t="shared" si="1"/>
        <v>0.04988321163</v>
      </c>
      <c r="F15332" s="8"/>
    </row>
    <row r="15333">
      <c r="A15333" s="10">
        <v>44904.791666666664</v>
      </c>
      <c r="B15333" s="11">
        <v>323.89</v>
      </c>
      <c r="C15333" s="11">
        <v>315.75899</v>
      </c>
      <c r="D15333" s="11">
        <v>0.0257506840897863</v>
      </c>
      <c r="E15333" s="8">
        <f t="shared" si="1"/>
        <v>0.04995773875</v>
      </c>
      <c r="F15333" s="8"/>
    </row>
    <row r="15334">
      <c r="A15334" s="10">
        <v>44904.833333333336</v>
      </c>
      <c r="B15334" s="11">
        <v>318.3</v>
      </c>
      <c r="C15334" s="11">
        <v>308.80843</v>
      </c>
      <c r="D15334" s="11">
        <v>0.0307361104099393</v>
      </c>
      <c r="E15334" s="8">
        <f t="shared" si="1"/>
        <v>0.0509260946</v>
      </c>
      <c r="F15334" s="8"/>
    </row>
    <row r="15335">
      <c r="A15335" s="10">
        <v>44904.875</v>
      </c>
      <c r="B15335" s="11">
        <v>313.85</v>
      </c>
      <c r="C15335" s="11">
        <v>304.31588</v>
      </c>
      <c r="D15335" s="11">
        <v>0.0313296828282508</v>
      </c>
      <c r="E15335" s="8">
        <f t="shared" si="1"/>
        <v>0.05206126416</v>
      </c>
      <c r="F15335" s="8"/>
    </row>
    <row r="15336">
      <c r="A15336" s="10">
        <v>44904.916666666664</v>
      </c>
      <c r="B15336" s="11">
        <v>311.01</v>
      </c>
      <c r="C15336" s="11">
        <v>304.23252</v>
      </c>
      <c r="D15336" s="11">
        <v>0.0222773028997687</v>
      </c>
      <c r="E15336" s="8">
        <f t="shared" si="1"/>
        <v>0.05204667769</v>
      </c>
      <c r="F15336" s="8"/>
    </row>
    <row r="15337">
      <c r="A15337" s="10">
        <v>44904.958333333336</v>
      </c>
      <c r="B15337" s="11">
        <v>326.72</v>
      </c>
      <c r="C15337" s="11">
        <v>308.61043</v>
      </c>
      <c r="D15337" s="11">
        <v>0.0586810043976803</v>
      </c>
      <c r="E15337" s="8">
        <f t="shared" si="1"/>
        <v>0.05278907303</v>
      </c>
      <c r="F15337" s="8"/>
    </row>
    <row r="15338">
      <c r="A15338" s="10">
        <v>44905.0</v>
      </c>
      <c r="B15338" s="11">
        <v>337.71</v>
      </c>
      <c r="C15338" s="11">
        <v>323.13547</v>
      </c>
      <c r="D15338" s="11">
        <v>0.0451034669762498</v>
      </c>
      <c r="E15338" s="8">
        <f t="shared" si="1"/>
        <v>0.05109800539</v>
      </c>
      <c r="F15338" s="8"/>
    </row>
    <row r="15339">
      <c r="A15339" s="10">
        <v>44905.041666666664</v>
      </c>
      <c r="B15339" s="11">
        <v>334.04</v>
      </c>
      <c r="C15339" s="11">
        <v>320.9465</v>
      </c>
      <c r="D15339" s="11">
        <v>0.0407965190460092</v>
      </c>
      <c r="E15339" s="8">
        <f t="shared" si="1"/>
        <v>0.05032552099</v>
      </c>
      <c r="F15339" s="8"/>
    </row>
    <row r="15340">
      <c r="A15340" s="10">
        <v>44905.083333333336</v>
      </c>
      <c r="B15340" s="11">
        <v>328.16</v>
      </c>
      <c r="C15340" s="11">
        <v>314.16477</v>
      </c>
      <c r="D15340" s="11">
        <v>0.0445474201324357</v>
      </c>
      <c r="E15340" s="8">
        <f t="shared" si="1"/>
        <v>0.05053016347</v>
      </c>
      <c r="F15340" s="8"/>
    </row>
    <row r="15341">
      <c r="A15341" s="10">
        <v>44905.125</v>
      </c>
      <c r="B15341" s="11">
        <v>325.75</v>
      </c>
      <c r="C15341" s="11">
        <v>303.11756</v>
      </c>
      <c r="D15341" s="11">
        <v>0.0746655522035739</v>
      </c>
      <c r="E15341" s="8">
        <f t="shared" si="1"/>
        <v>0.05212397793</v>
      </c>
      <c r="F15341" s="8"/>
    </row>
    <row r="15342">
      <c r="A15342" s="10">
        <v>44905.166666666664</v>
      </c>
      <c r="B15342" s="11">
        <v>316.32</v>
      </c>
      <c r="C15342" s="11">
        <v>290.3017</v>
      </c>
      <c r="D15342" s="11">
        <v>0.0896250349205671</v>
      </c>
      <c r="E15342" s="8">
        <f t="shared" si="1"/>
        <v>0.05396554648</v>
      </c>
      <c r="F15342" s="8"/>
    </row>
    <row r="15343">
      <c r="A15343" s="10">
        <v>44905.208333333336</v>
      </c>
      <c r="B15343" s="11">
        <v>296.96</v>
      </c>
      <c r="C15343" s="11">
        <v>278.53493</v>
      </c>
      <c r="D15343" s="11">
        <v>0.0661499439226527</v>
      </c>
      <c r="E15343" s="8">
        <f t="shared" si="1"/>
        <v>0.05431976614</v>
      </c>
      <c r="F15343" s="8"/>
    </row>
    <row r="15344">
      <c r="A15344" s="10">
        <v>44905.25</v>
      </c>
      <c r="B15344" s="11">
        <v>292.13</v>
      </c>
      <c r="C15344" s="11">
        <v>270.34366</v>
      </c>
      <c r="D15344" s="11">
        <v>0.0805875750886852</v>
      </c>
      <c r="E15344" s="8">
        <f t="shared" si="1"/>
        <v>0.05534175113</v>
      </c>
      <c r="F15344" s="8"/>
    </row>
    <row r="15345">
      <c r="A15345" s="10">
        <v>44905.291666666664</v>
      </c>
      <c r="B15345" s="11">
        <v>297.93</v>
      </c>
      <c r="C15345" s="11">
        <v>266.1984</v>
      </c>
      <c r="D15345" s="11">
        <v>0.119202820152187</v>
      </c>
      <c r="E15345" s="8">
        <f t="shared" si="1"/>
        <v>0.05796626799</v>
      </c>
      <c r="F15345" s="8"/>
    </row>
    <row r="15346">
      <c r="A15346" s="10">
        <v>44905.333333333336</v>
      </c>
      <c r="B15346" s="11">
        <v>295.49</v>
      </c>
      <c r="C15346" s="11">
        <v>265.47479</v>
      </c>
      <c r="D15346" s="11">
        <v>0.113062374020523</v>
      </c>
      <c r="E15346" s="8">
        <f t="shared" si="1"/>
        <v>0.0596816869</v>
      </c>
      <c r="F15346" s="8"/>
    </row>
    <row r="15347">
      <c r="A15347" s="10">
        <v>44905.375</v>
      </c>
      <c r="B15347" s="11">
        <v>300.78</v>
      </c>
      <c r="C15347" s="11">
        <v>267.20514</v>
      </c>
      <c r="D15347" s="11">
        <v>0.125651999059598</v>
      </c>
      <c r="E15347" s="8">
        <f t="shared" si="1"/>
        <v>0.06142130244</v>
      </c>
      <c r="F15347" s="8"/>
    </row>
    <row r="15348">
      <c r="A15348" s="10">
        <v>44905.416666666664</v>
      </c>
      <c r="B15348" s="11">
        <v>314.43</v>
      </c>
      <c r="C15348" s="11">
        <v>270.97299</v>
      </c>
      <c r="D15348" s="11">
        <v>0.160373954614443</v>
      </c>
      <c r="E15348" s="8">
        <f t="shared" si="1"/>
        <v>0.06454010846</v>
      </c>
      <c r="F15348" s="8"/>
    </row>
    <row r="15349">
      <c r="A15349" s="10">
        <v>44905.458333333336</v>
      </c>
      <c r="B15349" s="11">
        <v>320.45</v>
      </c>
      <c r="C15349" s="11">
        <v>277.50436</v>
      </c>
      <c r="D15349" s="11">
        <v>0.154756631571482</v>
      </c>
      <c r="E15349" s="8">
        <f t="shared" si="1"/>
        <v>0.06755275364</v>
      </c>
      <c r="F15349" s="8"/>
    </row>
    <row r="15350">
      <c r="A15350" s="10">
        <v>44905.5</v>
      </c>
      <c r="B15350" s="11">
        <v>323.97</v>
      </c>
      <c r="C15350" s="11">
        <v>285.32179</v>
      </c>
      <c r="D15350" s="11">
        <v>0.135454814018936</v>
      </c>
      <c r="E15350" s="8">
        <f t="shared" si="1"/>
        <v>0.07096447605</v>
      </c>
      <c r="F15350" s="8"/>
    </row>
    <row r="15351">
      <c r="A15351" s="10">
        <v>44905.541666666664</v>
      </c>
      <c r="B15351" s="11">
        <v>327.21</v>
      </c>
      <c r="C15351" s="11">
        <v>292.30977</v>
      </c>
      <c r="D15351" s="11">
        <v>0.119394675039428</v>
      </c>
      <c r="E15351" s="8">
        <f t="shared" si="1"/>
        <v>0.07423627368</v>
      </c>
      <c r="F15351" s="8"/>
    </row>
    <row r="15352">
      <c r="A15352" s="10">
        <v>44905.583333333336</v>
      </c>
      <c r="B15352" s="11">
        <v>333.47</v>
      </c>
      <c r="C15352" s="11">
        <v>297.62851</v>
      </c>
      <c r="D15352" s="11">
        <v>0.12042357770094</v>
      </c>
      <c r="E15352" s="8">
        <f t="shared" si="1"/>
        <v>0.07706532486</v>
      </c>
      <c r="F15352" s="8"/>
    </row>
    <row r="15353">
      <c r="A15353" s="10">
        <v>44905.625</v>
      </c>
      <c r="B15353" s="11">
        <v>330.94</v>
      </c>
      <c r="C15353" s="11">
        <v>303.16122</v>
      </c>
      <c r="D15353" s="11">
        <v>0.0916303872903004</v>
      </c>
      <c r="E15353" s="8">
        <f t="shared" si="1"/>
        <v>0.07822424249</v>
      </c>
      <c r="F15353" s="8"/>
    </row>
    <row r="15354">
      <c r="A15354" s="10">
        <v>44905.666666666664</v>
      </c>
      <c r="B15354" s="11">
        <v>323.75</v>
      </c>
      <c r="C15354" s="11">
        <v>308.10164</v>
      </c>
      <c r="D15354" s="11">
        <v>0.0507896030673514</v>
      </c>
      <c r="E15354" s="8">
        <f t="shared" si="1"/>
        <v>0.07795173152</v>
      </c>
      <c r="F15354" s="8"/>
    </row>
    <row r="15355">
      <c r="A15355" s="10">
        <v>44905.708333333336</v>
      </c>
      <c r="B15355" s="11">
        <v>312.31</v>
      </c>
      <c r="C15355" s="11">
        <v>313.50727</v>
      </c>
      <c r="D15355" s="11">
        <v>0.00381895450143788</v>
      </c>
      <c r="E15355" s="8">
        <f t="shared" si="1"/>
        <v>0.07636584028</v>
      </c>
      <c r="F15355" s="8"/>
    </row>
    <row r="15356">
      <c r="A15356" s="10">
        <v>44905.75</v>
      </c>
      <c r="B15356" s="11">
        <v>301.12</v>
      </c>
      <c r="C15356" s="11">
        <v>318.34049</v>
      </c>
      <c r="D15356" s="11">
        <v>0.0540945639682843</v>
      </c>
      <c r="E15356" s="8">
        <f t="shared" si="1"/>
        <v>0.0774543605</v>
      </c>
      <c r="F15356" s="8"/>
    </row>
    <row r="15357">
      <c r="A15357" s="10">
        <v>44905.791666666664</v>
      </c>
      <c r="B15357" s="11">
        <v>294.88</v>
      </c>
      <c r="C15357" s="11">
        <v>322.55402</v>
      </c>
      <c r="D15357" s="11">
        <v>0.0857965434751053</v>
      </c>
      <c r="E15357" s="8">
        <f t="shared" si="1"/>
        <v>0.0799562713</v>
      </c>
      <c r="F15357" s="8"/>
    </row>
    <row r="15358">
      <c r="A15358" s="10">
        <v>44905.833333333336</v>
      </c>
      <c r="B15358" s="11">
        <v>292.71</v>
      </c>
      <c r="C15358" s="11">
        <v>326.60665</v>
      </c>
      <c r="D15358" s="11">
        <v>0.1037843228238</v>
      </c>
      <c r="E15358" s="8">
        <f t="shared" si="1"/>
        <v>0.08299994682</v>
      </c>
      <c r="F15358" s="8"/>
    </row>
    <row r="15359">
      <c r="A15359" s="10">
        <v>44905.875</v>
      </c>
      <c r="B15359" s="11">
        <v>297.69</v>
      </c>
      <c r="C15359" s="11">
        <v>330.89667</v>
      </c>
      <c r="D15359" s="11">
        <v>0.1003535937669</v>
      </c>
      <c r="E15359" s="8">
        <f t="shared" si="1"/>
        <v>0.08587594311</v>
      </c>
      <c r="F15359" s="8"/>
    </row>
    <row r="15360">
      <c r="A15360" s="10">
        <v>44905.916666666664</v>
      </c>
      <c r="B15360" s="11">
        <v>305.36</v>
      </c>
      <c r="C15360" s="11">
        <v>335.08751</v>
      </c>
      <c r="D15360" s="11">
        <v>0.0887156611716145</v>
      </c>
      <c r="E15360" s="8">
        <f t="shared" si="1"/>
        <v>0.08864420804</v>
      </c>
      <c r="F15360" s="8"/>
    </row>
    <row r="15361">
      <c r="A15361" s="10">
        <v>44905.958333333336</v>
      </c>
      <c r="B15361" s="11">
        <v>314.56</v>
      </c>
      <c r="C15361" s="11">
        <v>338.50886</v>
      </c>
      <c r="D15361" s="11">
        <v>0.0707481039048727</v>
      </c>
      <c r="E15361" s="8">
        <f t="shared" si="1"/>
        <v>0.08914700385</v>
      </c>
      <c r="F15361" s="8"/>
    </row>
    <row r="15362">
      <c r="A15362" s="10">
        <v>44903.0</v>
      </c>
      <c r="B15362" s="11">
        <v>341.33</v>
      </c>
      <c r="C15362" s="11">
        <v>342.3792</v>
      </c>
      <c r="D15362" s="11">
        <v>0.00306443849392732</v>
      </c>
      <c r="E15362" s="8">
        <f t="shared" si="1"/>
        <v>0.08739537766</v>
      </c>
      <c r="F15362" s="8"/>
    </row>
    <row r="15363">
      <c r="A15363" s="10">
        <v>44903.041666666664</v>
      </c>
      <c r="B15363" s="11">
        <v>335.86</v>
      </c>
      <c r="C15363" s="11">
        <v>346.26096</v>
      </c>
      <c r="D15363" s="11">
        <v>0.0300379228429332</v>
      </c>
      <c r="E15363" s="8">
        <f t="shared" si="1"/>
        <v>0.08694710282</v>
      </c>
      <c r="F15363" s="8"/>
    </row>
    <row r="15364">
      <c r="A15364" s="10">
        <v>44903.083333333336</v>
      </c>
      <c r="B15364" s="11">
        <v>331.83</v>
      </c>
      <c r="C15364" s="11">
        <v>345.8987</v>
      </c>
      <c r="D15364" s="11">
        <v>0.040672890646886</v>
      </c>
      <c r="E15364" s="8">
        <f t="shared" si="1"/>
        <v>0.08678566409</v>
      </c>
      <c r="F15364" s="8"/>
    </row>
    <row r="15365">
      <c r="A15365" s="10">
        <v>44903.125</v>
      </c>
      <c r="B15365" s="11">
        <v>327.93</v>
      </c>
      <c r="C15365" s="11">
        <v>340.4084</v>
      </c>
      <c r="D15365" s="11">
        <v>0.0366571447708104</v>
      </c>
      <c r="E15365" s="8">
        <f t="shared" si="1"/>
        <v>0.08520198045</v>
      </c>
      <c r="F15365" s="8"/>
    </row>
    <row r="15366">
      <c r="A15366" s="10">
        <v>44903.166666666664</v>
      </c>
      <c r="B15366" s="11">
        <v>322.05</v>
      </c>
      <c r="C15366" s="11">
        <v>332.51689</v>
      </c>
      <c r="D15366" s="11">
        <v>0.0314777694450347</v>
      </c>
      <c r="E15366" s="8">
        <f t="shared" si="1"/>
        <v>0.08277917772</v>
      </c>
      <c r="F15366" s="8"/>
    </row>
    <row r="15367">
      <c r="A15367" s="10">
        <v>44903.208333333336</v>
      </c>
      <c r="B15367" s="11">
        <v>319.38</v>
      </c>
      <c r="C15367" s="11">
        <v>324.68246</v>
      </c>
      <c r="D15367" s="11">
        <v>0.0163312178920906</v>
      </c>
      <c r="E15367" s="8">
        <f t="shared" si="1"/>
        <v>0.08070339747</v>
      </c>
      <c r="F15367" s="8"/>
    </row>
    <row r="15368">
      <c r="A15368" s="10">
        <v>44903.25</v>
      </c>
      <c r="B15368" s="11">
        <v>315.56</v>
      </c>
      <c r="C15368" s="11">
        <v>318.32582</v>
      </c>
      <c r="D15368" s="11">
        <v>0.0086886448607908</v>
      </c>
      <c r="E15368" s="8">
        <f t="shared" si="1"/>
        <v>0.07770760871</v>
      </c>
      <c r="F15368" s="8"/>
    </row>
    <row r="15369">
      <c r="A15369" s="10">
        <v>44903.291666666664</v>
      </c>
      <c r="B15369" s="11">
        <v>308.01</v>
      </c>
      <c r="C15369" s="11">
        <v>313.34689</v>
      </c>
      <c r="D15369" s="11">
        <v>0.0170318907585136</v>
      </c>
      <c r="E15369" s="8">
        <f t="shared" si="1"/>
        <v>0.07345048665</v>
      </c>
      <c r="F15369" s="8"/>
    </row>
    <row r="15370">
      <c r="A15370" s="10">
        <v>44903.333333333336</v>
      </c>
      <c r="B15370" s="11">
        <v>307.89</v>
      </c>
      <c r="C15370" s="11">
        <v>310.46571</v>
      </c>
      <c r="D15370" s="11">
        <v>0.00829627851655506</v>
      </c>
      <c r="E15370" s="8">
        <f t="shared" si="1"/>
        <v>0.06908523268</v>
      </c>
      <c r="F15370" s="8"/>
    </row>
    <row r="15371">
      <c r="A15371" s="10">
        <v>44903.375</v>
      </c>
      <c r="B15371" s="11">
        <v>315.0</v>
      </c>
      <c r="C15371" s="11">
        <v>310.3652</v>
      </c>
      <c r="D15371" s="11">
        <v>0.0149333752624327</v>
      </c>
      <c r="E15371" s="8">
        <f t="shared" si="1"/>
        <v>0.06447195668</v>
      </c>
      <c r="F15371" s="8"/>
    </row>
    <row r="15372">
      <c r="A15372" s="10">
        <v>44903.416666666664</v>
      </c>
      <c r="B15372" s="11">
        <v>313.99</v>
      </c>
      <c r="C15372" s="11">
        <v>313.17629</v>
      </c>
      <c r="D15372" s="11">
        <v>0.00259824905646597</v>
      </c>
      <c r="E15372" s="8">
        <f t="shared" si="1"/>
        <v>0.05789796895</v>
      </c>
      <c r="F15372" s="8"/>
    </row>
    <row r="15373">
      <c r="A15373" s="10">
        <v>44903.458333333336</v>
      </c>
      <c r="B15373" s="11">
        <v>302.93</v>
      </c>
      <c r="C15373" s="11">
        <v>318.69285</v>
      </c>
      <c r="D15373" s="11">
        <v>0.0494609464881311</v>
      </c>
      <c r="E15373" s="8">
        <f t="shared" si="1"/>
        <v>0.05351064874</v>
      </c>
      <c r="F15373" s="8"/>
    </row>
    <row r="15374">
      <c r="A15374" s="10">
        <v>44903.5</v>
      </c>
      <c r="B15374" s="11">
        <v>305.06</v>
      </c>
      <c r="C15374" s="11">
        <v>324.23803</v>
      </c>
      <c r="D15374" s="11">
        <v>0.0591479969206572</v>
      </c>
      <c r="E15374" s="8">
        <f t="shared" si="1"/>
        <v>0.05033119803</v>
      </c>
      <c r="F15374" s="8"/>
    </row>
    <row r="15375">
      <c r="A15375" s="10">
        <v>44903.541666666664</v>
      </c>
      <c r="B15375" s="11">
        <v>314.9</v>
      </c>
      <c r="C15375" s="11">
        <v>327.73957</v>
      </c>
      <c r="D15375" s="11">
        <v>0.0391761361009903</v>
      </c>
      <c r="E15375" s="8">
        <f t="shared" si="1"/>
        <v>0.04698875891</v>
      </c>
      <c r="F15375" s="8"/>
    </row>
    <row r="15376">
      <c r="A15376" s="10">
        <v>44903.583333333336</v>
      </c>
      <c r="B15376" s="11">
        <v>316.8</v>
      </c>
      <c r="C15376" s="11">
        <v>328.20007</v>
      </c>
      <c r="D15376" s="11">
        <v>0.0347351236092057</v>
      </c>
      <c r="E15376" s="8">
        <f t="shared" si="1"/>
        <v>0.04341840665</v>
      </c>
      <c r="F15376" s="8"/>
    </row>
    <row r="15377">
      <c r="A15377" s="10">
        <v>44903.625</v>
      </c>
      <c r="B15377" s="11">
        <v>312.11</v>
      </c>
      <c r="C15377" s="11">
        <v>328.26174</v>
      </c>
      <c r="D15377" s="11">
        <v>0.0492038456872858</v>
      </c>
      <c r="E15377" s="8">
        <f t="shared" si="1"/>
        <v>0.04165063408</v>
      </c>
      <c r="F15377" s="8"/>
    </row>
    <row r="15378">
      <c r="A15378" s="10">
        <v>44903.666666666664</v>
      </c>
      <c r="B15378" s="11">
        <v>291.66</v>
      </c>
      <c r="C15378" s="11">
        <v>328.43709</v>
      </c>
      <c r="D15378" s="11">
        <v>0.111976056053839</v>
      </c>
      <c r="E15378" s="8">
        <f t="shared" si="1"/>
        <v>0.04420006963</v>
      </c>
      <c r="F15378" s="8"/>
    </row>
    <row r="15379">
      <c r="A15379" s="10">
        <v>44903.708333333336</v>
      </c>
      <c r="B15379" s="11">
        <v>278.27</v>
      </c>
      <c r="C15379" s="11">
        <v>329.76313</v>
      </c>
      <c r="D15379" s="11">
        <v>0.156151871799615</v>
      </c>
      <c r="E15379" s="8">
        <f t="shared" si="1"/>
        <v>0.05054727451</v>
      </c>
      <c r="F15379" s="8"/>
    </row>
    <row r="15380">
      <c r="A15380" s="10">
        <v>44903.75</v>
      </c>
      <c r="B15380" s="11">
        <v>277.35</v>
      </c>
      <c r="C15380" s="11">
        <v>330.89683</v>
      </c>
      <c r="D15380" s="11">
        <v>0.16182333931697</v>
      </c>
      <c r="E15380" s="8">
        <f t="shared" si="1"/>
        <v>0.05503597349</v>
      </c>
      <c r="F15380" s="8"/>
    </row>
    <row r="15381">
      <c r="A15381" s="10">
        <v>44903.791666666664</v>
      </c>
      <c r="B15381" s="11">
        <v>285.24</v>
      </c>
      <c r="C15381" s="11">
        <v>331.98209</v>
      </c>
      <c r="D15381" s="11">
        <v>0.140797023116518</v>
      </c>
      <c r="E15381" s="8">
        <f t="shared" si="1"/>
        <v>0.05732766014</v>
      </c>
      <c r="F15381" s="8"/>
    </row>
    <row r="15382">
      <c r="A15382" s="10">
        <v>44903.833333333336</v>
      </c>
      <c r="B15382" s="11">
        <v>291.79</v>
      </c>
      <c r="C15382" s="11">
        <v>333.15646</v>
      </c>
      <c r="D15382" s="11">
        <v>0.124165264572687</v>
      </c>
      <c r="E15382" s="8">
        <f t="shared" si="1"/>
        <v>0.05817686604</v>
      </c>
      <c r="F15382" s="8"/>
    </row>
    <row r="15383">
      <c r="A15383" s="10">
        <v>44903.875</v>
      </c>
      <c r="B15383" s="11">
        <v>296.95</v>
      </c>
      <c r="C15383" s="11">
        <v>335.33571</v>
      </c>
      <c r="D15383" s="11">
        <v>0.114469496851379</v>
      </c>
      <c r="E15383" s="8">
        <f t="shared" si="1"/>
        <v>0.05876502867</v>
      </c>
      <c r="F15383" s="8"/>
    </row>
    <row r="15384">
      <c r="A15384" s="10">
        <v>44903.916666666664</v>
      </c>
      <c r="B15384" s="11">
        <v>297.23</v>
      </c>
      <c r="C15384" s="11">
        <v>338.6406</v>
      </c>
      <c r="D15384" s="11">
        <v>0.122284805779342</v>
      </c>
      <c r="E15384" s="8">
        <f t="shared" si="1"/>
        <v>0.06016374303</v>
      </c>
      <c r="F15384" s="8"/>
    </row>
    <row r="15385">
      <c r="A15385" s="10">
        <v>44903.958333333336</v>
      </c>
      <c r="B15385" s="11">
        <v>323.4</v>
      </c>
      <c r="C15385" s="11">
        <v>342.34758</v>
      </c>
      <c r="D15385" s="11">
        <v>0.0553460316558978</v>
      </c>
      <c r="E15385" s="8">
        <f t="shared" si="1"/>
        <v>0.05952199002</v>
      </c>
      <c r="F15385" s="8"/>
    </row>
    <row r="15386">
      <c r="A15386" s="10">
        <v>44904.0</v>
      </c>
      <c r="B15386" s="11">
        <v>354.97</v>
      </c>
      <c r="C15386" s="11">
        <v>347.24221</v>
      </c>
      <c r="D15386" s="11">
        <v>0.0222547541095307</v>
      </c>
      <c r="E15386" s="8">
        <f t="shared" si="1"/>
        <v>0.0603215865</v>
      </c>
      <c r="F15386" s="8"/>
    </row>
    <row r="15387">
      <c r="A15387" s="10">
        <v>44904.041666666664</v>
      </c>
      <c r="B15387" s="11">
        <v>354.69</v>
      </c>
      <c r="C15387" s="11">
        <v>352.87404</v>
      </c>
      <c r="D15387" s="11">
        <v>0.0051461989099567</v>
      </c>
      <c r="E15387" s="8">
        <f t="shared" si="1"/>
        <v>0.05928443134</v>
      </c>
      <c r="F15387" s="8"/>
    </row>
    <row r="15388">
      <c r="A15388" s="10">
        <v>44904.083333333336</v>
      </c>
      <c r="B15388" s="11">
        <v>352.01</v>
      </c>
      <c r="C15388" s="11">
        <v>353.71257</v>
      </c>
      <c r="D15388" s="11">
        <v>0.00481342803282347</v>
      </c>
      <c r="E15388" s="8">
        <f t="shared" si="1"/>
        <v>0.05779028707</v>
      </c>
      <c r="F15388" s="8"/>
    </row>
    <row r="15389">
      <c r="A15389" s="10">
        <v>44904.125</v>
      </c>
      <c r="B15389" s="11">
        <v>350.04</v>
      </c>
      <c r="C15389" s="11">
        <v>348.86691</v>
      </c>
      <c r="D15389" s="11">
        <v>0.00336257170391999</v>
      </c>
      <c r="E15389" s="8">
        <f t="shared" si="1"/>
        <v>0.05640301319</v>
      </c>
      <c r="F15389" s="8"/>
    </row>
    <row r="15390">
      <c r="A15390" s="10">
        <v>44904.166666666664</v>
      </c>
      <c r="B15390" s="11">
        <v>348.82</v>
      </c>
      <c r="C15390" s="11">
        <v>340.5613</v>
      </c>
      <c r="D15390" s="11">
        <v>0.0242502597917026</v>
      </c>
      <c r="E15390" s="8">
        <f t="shared" si="1"/>
        <v>0.05610186695</v>
      </c>
      <c r="F15390" s="8"/>
    </row>
    <row r="15391">
      <c r="A15391" s="10">
        <v>44904.208333333336</v>
      </c>
      <c r="B15391" s="11">
        <v>347.4</v>
      </c>
      <c r="C15391" s="11">
        <v>331.25945</v>
      </c>
      <c r="D15391" s="11">
        <v>0.04872479864348</v>
      </c>
      <c r="E15391" s="8">
        <f t="shared" si="1"/>
        <v>0.05745159948</v>
      </c>
      <c r="F15391" s="8"/>
    </row>
    <row r="15392">
      <c r="A15392" s="10">
        <v>44904.25</v>
      </c>
      <c r="B15392" s="11">
        <v>342.07</v>
      </c>
      <c r="C15392" s="11">
        <v>322.84744</v>
      </c>
      <c r="D15392" s="11">
        <v>0.059540692037081</v>
      </c>
      <c r="E15392" s="8">
        <f t="shared" si="1"/>
        <v>0.05957043478</v>
      </c>
      <c r="F15392" s="8"/>
    </row>
    <row r="15393">
      <c r="A15393" s="10">
        <v>44904.291666666664</v>
      </c>
      <c r="B15393" s="11">
        <v>337.78</v>
      </c>
      <c r="C15393" s="11">
        <v>315.24468</v>
      </c>
      <c r="D15393" s="11">
        <v>0.0714851714547568</v>
      </c>
      <c r="E15393" s="8">
        <f t="shared" si="1"/>
        <v>0.06183932148</v>
      </c>
      <c r="F15393" s="8"/>
    </row>
    <row r="15394">
      <c r="A15394" s="10">
        <v>44904.333333333336</v>
      </c>
      <c r="B15394" s="11">
        <v>339.3</v>
      </c>
      <c r="C15394" s="11">
        <v>309.54219</v>
      </c>
      <c r="D15394" s="11">
        <v>0.096134908136432</v>
      </c>
      <c r="E15394" s="8">
        <f t="shared" si="1"/>
        <v>0.06549926438</v>
      </c>
      <c r="F15394" s="8"/>
    </row>
    <row r="15395">
      <c r="A15395" s="10">
        <v>44904.375</v>
      </c>
      <c r="B15395" s="11">
        <v>342.26</v>
      </c>
      <c r="C15395" s="11">
        <v>307.18308</v>
      </c>
      <c r="D15395" s="11">
        <v>0.114188971606118</v>
      </c>
      <c r="E15395" s="8">
        <f t="shared" si="1"/>
        <v>0.06963491423</v>
      </c>
      <c r="F15395" s="8"/>
    </row>
    <row r="15396">
      <c r="A15396" s="10">
        <v>44904.416666666664</v>
      </c>
      <c r="B15396" s="11">
        <v>346.13</v>
      </c>
      <c r="C15396" s="11">
        <v>308.87825</v>
      </c>
      <c r="D15396" s="11">
        <v>0.120603344521668</v>
      </c>
      <c r="E15396" s="8">
        <f t="shared" si="1"/>
        <v>0.0745517932</v>
      </c>
      <c r="F15396" s="8"/>
    </row>
    <row r="15397">
      <c r="A15397" s="10">
        <v>44904.458333333336</v>
      </c>
      <c r="B15397" s="11">
        <v>352.84</v>
      </c>
      <c r="C15397" s="11">
        <v>314.50161</v>
      </c>
      <c r="D15397" s="11">
        <v>0.121902046860745</v>
      </c>
      <c r="E15397" s="8">
        <f t="shared" si="1"/>
        <v>0.07757017239</v>
      </c>
      <c r="F15397" s="8"/>
    </row>
    <row r="15398">
      <c r="A15398" s="10">
        <v>44904.5</v>
      </c>
      <c r="B15398" s="11">
        <v>351.83</v>
      </c>
      <c r="C15398" s="11">
        <v>321.16198</v>
      </c>
      <c r="D15398" s="11">
        <v>0.0954908174373565</v>
      </c>
      <c r="E15398" s="8">
        <f t="shared" si="1"/>
        <v>0.07908445657</v>
      </c>
      <c r="F15398" s="8"/>
    </row>
    <row r="15399">
      <c r="A15399" s="10">
        <v>44904.541666666664</v>
      </c>
      <c r="B15399" s="11">
        <v>353.28</v>
      </c>
      <c r="C15399" s="11">
        <v>325.94973</v>
      </c>
      <c r="D15399" s="11">
        <v>0.0838481136339643</v>
      </c>
      <c r="E15399" s="8">
        <f t="shared" si="1"/>
        <v>0.08094578897</v>
      </c>
      <c r="F15399" s="8"/>
    </row>
    <row r="15400">
      <c r="A15400" s="10">
        <v>44904.583333333336</v>
      </c>
      <c r="B15400" s="11">
        <v>358.5</v>
      </c>
      <c r="C15400" s="11">
        <v>327.19341</v>
      </c>
      <c r="D15400" s="11">
        <v>0.0956822143820073</v>
      </c>
      <c r="E15400" s="8">
        <f t="shared" si="1"/>
        <v>0.08348525109</v>
      </c>
      <c r="F15400" s="8"/>
    </row>
    <row r="15401">
      <c r="A15401" s="10">
        <v>44904.625</v>
      </c>
      <c r="B15401" s="11">
        <v>360.85</v>
      </c>
      <c r="C15401" s="11">
        <v>326.74479</v>
      </c>
      <c r="D15401" s="11">
        <v>0.104378741586055</v>
      </c>
      <c r="E15401" s="8">
        <f t="shared" si="1"/>
        <v>0.08578420508</v>
      </c>
      <c r="F15401" s="8"/>
    </row>
    <row r="15402">
      <c r="A15402" s="10">
        <v>44904.666666666664</v>
      </c>
      <c r="B15402" s="11">
        <v>354.26</v>
      </c>
      <c r="C15402" s="11">
        <v>324.89434</v>
      </c>
      <c r="D15402" s="11">
        <v>0.090385261866981</v>
      </c>
      <c r="E15402" s="8">
        <f t="shared" si="1"/>
        <v>0.08488458866</v>
      </c>
      <c r="F15402" s="8"/>
    </row>
    <row r="15403">
      <c r="A15403" s="10">
        <v>44904.708333333336</v>
      </c>
      <c r="B15403" s="11">
        <v>343.5</v>
      </c>
      <c r="C15403" s="11">
        <v>323.35289</v>
      </c>
      <c r="D15403" s="11">
        <v>0.0623068808817511</v>
      </c>
      <c r="E15403" s="8">
        <f t="shared" si="1"/>
        <v>0.0809743807</v>
      </c>
      <c r="F15403" s="8"/>
    </row>
    <row r="15404">
      <c r="A15404" s="10">
        <v>44904.75</v>
      </c>
      <c r="B15404" s="11">
        <v>332.09</v>
      </c>
      <c r="C15404" s="11">
        <v>321.34154</v>
      </c>
      <c r="D15404" s="11">
        <v>0.0334487100547285</v>
      </c>
      <c r="E15404" s="8">
        <f t="shared" si="1"/>
        <v>0.07562543782</v>
      </c>
      <c r="F15404" s="8"/>
    </row>
    <row r="15405">
      <c r="A15405" s="10">
        <v>44904.791666666664</v>
      </c>
      <c r="B15405" s="11">
        <v>323.89</v>
      </c>
      <c r="C15405" s="11">
        <v>318.82868</v>
      </c>
      <c r="D15405" s="11">
        <v>0.0158747324738789</v>
      </c>
      <c r="E15405" s="8">
        <f t="shared" si="1"/>
        <v>0.07042034237</v>
      </c>
      <c r="F15405" s="8"/>
    </row>
    <row r="15406">
      <c r="A15406" s="10">
        <v>44904.833333333336</v>
      </c>
      <c r="B15406" s="11">
        <v>318.3</v>
      </c>
      <c r="C15406" s="11">
        <v>316.27521</v>
      </c>
      <c r="D15406" s="11">
        <v>0.00640198768661001</v>
      </c>
      <c r="E15406" s="8">
        <f t="shared" si="1"/>
        <v>0.06551353917</v>
      </c>
      <c r="F15406" s="8"/>
    </row>
    <row r="15407">
      <c r="A15407" s="10">
        <v>44904.875</v>
      </c>
      <c r="B15407" s="11">
        <v>313.85</v>
      </c>
      <c r="C15407" s="11">
        <v>315.25902</v>
      </c>
      <c r="D15407" s="11">
        <v>0.00446940423782322</v>
      </c>
      <c r="E15407" s="8">
        <f t="shared" si="1"/>
        <v>0.06093020198</v>
      </c>
      <c r="F15407" s="8"/>
    </row>
    <row r="15408">
      <c r="A15408" s="10">
        <v>44904.916666666664</v>
      </c>
      <c r="B15408" s="11">
        <v>311.01</v>
      </c>
      <c r="C15408" s="11">
        <v>316.97115</v>
      </c>
      <c r="D15408" s="11">
        <v>0.0188066011685922</v>
      </c>
      <c r="E15408" s="8">
        <f t="shared" si="1"/>
        <v>0.05661861012</v>
      </c>
      <c r="F15408" s="8"/>
    </row>
    <row r="15409">
      <c r="A15409" s="10">
        <v>44904.958333333336</v>
      </c>
      <c r="B15409" s="11">
        <v>326.72</v>
      </c>
      <c r="C15409" s="11">
        <v>321.30523</v>
      </c>
      <c r="D15409" s="11">
        <v>0.0168524178706958</v>
      </c>
      <c r="E15409" s="8">
        <f t="shared" si="1"/>
        <v>0.05501470955</v>
      </c>
      <c r="F15409" s="8"/>
    </row>
    <row r="15410">
      <c r="A15410" s="10">
        <v>44905.0</v>
      </c>
      <c r="B15410" s="11">
        <v>337.71</v>
      </c>
      <c r="C15410" s="11">
        <v>336.56537</v>
      </c>
      <c r="D15410" s="11">
        <v>0.00340091436026233</v>
      </c>
      <c r="E15410" s="8">
        <f t="shared" si="1"/>
        <v>0.05422913289</v>
      </c>
      <c r="F15410" s="8"/>
    </row>
    <row r="15411">
      <c r="A15411" s="10">
        <v>44905.041666666664</v>
      </c>
      <c r="B15411" s="11">
        <v>334.04</v>
      </c>
      <c r="C15411" s="11">
        <v>337.33085</v>
      </c>
      <c r="D15411" s="11">
        <v>0.00975555600681045</v>
      </c>
      <c r="E15411" s="8">
        <f t="shared" si="1"/>
        <v>0.05442118943</v>
      </c>
      <c r="F15411" s="8"/>
    </row>
    <row r="15412">
      <c r="A15412" s="10">
        <v>44905.083333333336</v>
      </c>
      <c r="B15412" s="11">
        <v>328.16</v>
      </c>
      <c r="C15412" s="11">
        <v>333.84522</v>
      </c>
      <c r="D15412" s="11">
        <v>0.0170295084650304</v>
      </c>
      <c r="E15412" s="8">
        <f t="shared" si="1"/>
        <v>0.05493019279</v>
      </c>
      <c r="F15412" s="8"/>
    </row>
    <row r="15413">
      <c r="A15413" s="10">
        <v>44905.125</v>
      </c>
      <c r="B15413" s="11">
        <v>325.75</v>
      </c>
      <c r="C15413" s="11">
        <v>325.42852</v>
      </c>
      <c r="D15413" s="11">
        <v>9.87866705720839E-4</v>
      </c>
      <c r="E15413" s="8">
        <f t="shared" si="1"/>
        <v>0.05483124674</v>
      </c>
      <c r="F15413" s="8"/>
    </row>
    <row r="15414">
      <c r="A15414" s="10">
        <v>44905.166666666664</v>
      </c>
      <c r="B15414" s="11">
        <v>316.32</v>
      </c>
      <c r="C15414" s="11">
        <v>314.64574</v>
      </c>
      <c r="D15414" s="11">
        <v>0.0053210954008149</v>
      </c>
      <c r="E15414" s="8">
        <f t="shared" si="1"/>
        <v>0.05404253156</v>
      </c>
      <c r="F15414" s="8"/>
    </row>
    <row r="15415">
      <c r="A15415" s="10">
        <v>44905.208333333336</v>
      </c>
      <c r="B15415" s="11">
        <v>296.96</v>
      </c>
      <c r="C15415" s="11">
        <v>303.90469</v>
      </c>
      <c r="D15415" s="11">
        <v>0.0228515394086219</v>
      </c>
      <c r="E15415" s="8">
        <f t="shared" si="1"/>
        <v>0.05296447909</v>
      </c>
      <c r="F15415" s="8"/>
    </row>
    <row r="15416">
      <c r="A15416" s="10">
        <v>44905.25</v>
      </c>
      <c r="B15416" s="11">
        <v>292.13</v>
      </c>
      <c r="C15416" s="11">
        <v>295.26494</v>
      </c>
      <c r="D15416" s="11">
        <v>0.0106173797674726</v>
      </c>
      <c r="E15416" s="8">
        <f t="shared" si="1"/>
        <v>0.05092600775</v>
      </c>
      <c r="F15416" s="8"/>
    </row>
    <row r="15417">
      <c r="A15417" s="10">
        <v>44905.291666666664</v>
      </c>
      <c r="B15417" s="11">
        <v>297.93</v>
      </c>
      <c r="C15417" s="11">
        <v>289.17879</v>
      </c>
      <c r="D15417" s="11">
        <v>0.0302622816839368</v>
      </c>
      <c r="E15417" s="8">
        <f t="shared" si="1"/>
        <v>0.04920838734</v>
      </c>
      <c r="F15417" s="8"/>
    </row>
    <row r="15418">
      <c r="A15418" s="10">
        <v>44905.333333333336</v>
      </c>
      <c r="B15418" s="11">
        <v>295.49</v>
      </c>
      <c r="C15418" s="11">
        <v>285.91184</v>
      </c>
      <c r="D15418" s="11">
        <v>0.0335003964858539</v>
      </c>
      <c r="E15418" s="8">
        <f t="shared" si="1"/>
        <v>0.04659861602</v>
      </c>
      <c r="F15418" s="8"/>
    </row>
    <row r="15419">
      <c r="A15419" s="10">
        <v>44905.375</v>
      </c>
      <c r="B15419" s="11">
        <v>300.78</v>
      </c>
      <c r="C15419" s="11">
        <v>285.42928</v>
      </c>
      <c r="D15419" s="11">
        <v>0.0537811677904942</v>
      </c>
      <c r="E15419" s="8">
        <f t="shared" si="1"/>
        <v>0.0440816242</v>
      </c>
      <c r="F15419" s="8"/>
    </row>
    <row r="15420">
      <c r="A15420" s="10">
        <v>44905.416666666664</v>
      </c>
      <c r="B15420" s="11">
        <v>314.43</v>
      </c>
      <c r="C15420" s="11">
        <v>287.83576</v>
      </c>
      <c r="D15420" s="11">
        <v>0.0923938012427643</v>
      </c>
      <c r="E15420" s="8">
        <f t="shared" si="1"/>
        <v>0.04290622656</v>
      </c>
      <c r="F15420" s="8"/>
    </row>
    <row r="15421">
      <c r="A15421" s="10">
        <v>44905.458333333336</v>
      </c>
      <c r="B15421" s="11">
        <v>320.45</v>
      </c>
      <c r="C15421" s="11">
        <v>293.58701</v>
      </c>
      <c r="D15421" s="11">
        <v>0.091499245828349</v>
      </c>
      <c r="E15421" s="8">
        <f t="shared" si="1"/>
        <v>0.04163944318</v>
      </c>
      <c r="F15421" s="8"/>
    </row>
    <row r="15422">
      <c r="A15422" s="10">
        <v>44905.5</v>
      </c>
      <c r="B15422" s="11">
        <v>323.97</v>
      </c>
      <c r="C15422" s="11">
        <v>300.6362</v>
      </c>
      <c r="D15422" s="11">
        <v>0.0776147383448834</v>
      </c>
      <c r="E15422" s="8">
        <f t="shared" si="1"/>
        <v>0.04089460656</v>
      </c>
      <c r="F15422" s="8"/>
    </row>
    <row r="15423">
      <c r="A15423" s="10">
        <v>44905.541666666664</v>
      </c>
      <c r="B15423" s="11">
        <v>327.21</v>
      </c>
      <c r="C15423" s="11">
        <v>307.06579</v>
      </c>
      <c r="D15423" s="11">
        <v>0.0656022606751471</v>
      </c>
      <c r="E15423" s="8">
        <f t="shared" si="1"/>
        <v>0.04013436268</v>
      </c>
      <c r="F15423" s="8"/>
    </row>
    <row r="15424">
      <c r="A15424" s="10">
        <v>44905.583333333336</v>
      </c>
      <c r="B15424" s="11">
        <v>333.47</v>
      </c>
      <c r="C15424" s="11">
        <v>311.73778</v>
      </c>
      <c r="D15424" s="11">
        <v>0.0697131416025354</v>
      </c>
      <c r="E15424" s="8">
        <f t="shared" si="1"/>
        <v>0.03905231798</v>
      </c>
      <c r="F15424" s="8"/>
    </row>
    <row r="15425">
      <c r="A15425" s="10">
        <v>44905.625</v>
      </c>
      <c r="B15425" s="11">
        <v>330.94</v>
      </c>
      <c r="C15425" s="11">
        <v>316.60777</v>
      </c>
      <c r="D15425" s="11">
        <v>0.0452680930730158</v>
      </c>
      <c r="E15425" s="8">
        <f t="shared" si="1"/>
        <v>0.0365893743</v>
      </c>
      <c r="F15425" s="8"/>
    </row>
    <row r="15426">
      <c r="A15426" s="10">
        <v>44905.666666666664</v>
      </c>
      <c r="B15426" s="11">
        <v>323.75</v>
      </c>
      <c r="C15426" s="11">
        <v>321.09902</v>
      </c>
      <c r="D15426" s="11">
        <v>0.00825595792849197</v>
      </c>
      <c r="E15426" s="8">
        <f t="shared" si="1"/>
        <v>0.03316731996</v>
      </c>
      <c r="F15426" s="8"/>
    </row>
    <row r="15427">
      <c r="A15427" s="10">
        <v>44905.708333333336</v>
      </c>
      <c r="B15427" s="11">
        <v>312.31</v>
      </c>
      <c r="C15427" s="11">
        <v>326.05105</v>
      </c>
      <c r="D15427" s="11">
        <v>0.0421438606009702</v>
      </c>
      <c r="E15427" s="8">
        <f t="shared" si="1"/>
        <v>0.03232719412</v>
      </c>
      <c r="F15427" s="8"/>
    </row>
    <row r="15428">
      <c r="A15428" s="10">
        <v>44905.75</v>
      </c>
      <c r="B15428" s="11">
        <v>301.12</v>
      </c>
      <c r="C15428" s="11">
        <v>330.21132</v>
      </c>
      <c r="D15428" s="11">
        <v>0.0880990996916762</v>
      </c>
      <c r="E15428" s="8">
        <f t="shared" si="1"/>
        <v>0.03460429369</v>
      </c>
      <c r="F15428" s="8"/>
    </row>
    <row r="15429">
      <c r="A15429" s="10">
        <v>44905.791666666664</v>
      </c>
      <c r="B15429" s="11">
        <v>294.88</v>
      </c>
      <c r="C15429" s="11">
        <v>333.80772</v>
      </c>
      <c r="D15429" s="11">
        <v>0.11661719507266</v>
      </c>
      <c r="E15429" s="8">
        <f t="shared" si="1"/>
        <v>0.0388018963</v>
      </c>
      <c r="F15429" s="8"/>
    </row>
    <row r="15430">
      <c r="A15430" s="10">
        <v>44905.833333333336</v>
      </c>
      <c r="B15430" s="11">
        <v>292.71</v>
      </c>
      <c r="C15430" s="11">
        <v>337.07713</v>
      </c>
      <c r="D15430" s="11">
        <v>0.131623079857123</v>
      </c>
      <c r="E15430" s="8">
        <f t="shared" si="1"/>
        <v>0.0440194418</v>
      </c>
      <c r="F15430" s="8"/>
    </row>
    <row r="15431">
      <c r="A15431" s="10">
        <v>44905.875</v>
      </c>
      <c r="B15431" s="11">
        <v>297.69</v>
      </c>
      <c r="C15431" s="11">
        <v>340.56028</v>
      </c>
      <c r="D15431" s="11">
        <v>0.125881620722181</v>
      </c>
      <c r="E15431" s="8">
        <f t="shared" si="1"/>
        <v>0.04907828416</v>
      </c>
      <c r="F15431" s="8"/>
    </row>
    <row r="15432">
      <c r="A15432" s="10">
        <v>44905.916666666664</v>
      </c>
      <c r="B15432" s="11">
        <v>305.36</v>
      </c>
      <c r="C15432" s="11">
        <v>344.09362</v>
      </c>
      <c r="D15432" s="11">
        <v>0.112567097291719</v>
      </c>
      <c r="E15432" s="8">
        <f t="shared" si="1"/>
        <v>0.05298497149</v>
      </c>
      <c r="F15432" s="8"/>
    </row>
    <row r="15433">
      <c r="A15433" s="10">
        <v>44905.958333333336</v>
      </c>
      <c r="B15433" s="11">
        <v>314.56</v>
      </c>
      <c r="C15433" s="11">
        <v>347.05382</v>
      </c>
      <c r="D15433" s="11">
        <v>0.0936276108414538</v>
      </c>
      <c r="E15433" s="8">
        <f t="shared" si="1"/>
        <v>0.05618393787</v>
      </c>
      <c r="F15433" s="8"/>
    </row>
    <row r="15434">
      <c r="A15434" s="10">
        <v>44906.0</v>
      </c>
      <c r="B15434" s="11">
        <v>326.2</v>
      </c>
      <c r="C15434" s="11">
        <v>358.58992</v>
      </c>
      <c r="D15434" s="11">
        <v>0.0903257961071521</v>
      </c>
      <c r="E15434" s="8">
        <f t="shared" si="1"/>
        <v>0.05980580794</v>
      </c>
      <c r="F15434" s="8"/>
    </row>
    <row r="15435">
      <c r="A15435" s="10">
        <v>44906.041666666664</v>
      </c>
      <c r="B15435" s="11">
        <v>322.91</v>
      </c>
      <c r="C15435" s="11">
        <v>364.08492</v>
      </c>
      <c r="D15435" s="11">
        <v>0.11309152820721</v>
      </c>
      <c r="E15435" s="8">
        <f t="shared" si="1"/>
        <v>0.06411147345</v>
      </c>
      <c r="F15435" s="8"/>
    </row>
    <row r="15436">
      <c r="A15436" s="10">
        <v>44906.083333333336</v>
      </c>
      <c r="B15436" s="11">
        <v>323.09</v>
      </c>
      <c r="C15436" s="11">
        <v>367.65865</v>
      </c>
      <c r="D15436" s="11">
        <v>0.121222906084217</v>
      </c>
      <c r="E15436" s="8">
        <f t="shared" si="1"/>
        <v>0.06845286502</v>
      </c>
      <c r="F15436" s="8"/>
    </row>
    <row r="15437">
      <c r="A15437" s="10">
        <v>44906.125</v>
      </c>
      <c r="B15437" s="11">
        <v>330.77</v>
      </c>
      <c r="C15437" s="11">
        <v>368.9394</v>
      </c>
      <c r="D15437" s="11">
        <v>0.103457098916515</v>
      </c>
      <c r="E15437" s="8">
        <f t="shared" si="1"/>
        <v>0.07272241636</v>
      </c>
      <c r="F15437" s="8"/>
    </row>
    <row r="15438">
      <c r="A15438" s="10">
        <v>44906.166666666664</v>
      </c>
      <c r="B15438" s="11">
        <v>341.75</v>
      </c>
      <c r="C15438" s="11">
        <v>368.99981</v>
      </c>
      <c r="D15438" s="11">
        <v>0.0738477616018285</v>
      </c>
      <c r="E15438" s="8">
        <f t="shared" si="1"/>
        <v>0.07557769412</v>
      </c>
      <c r="F15438" s="8"/>
    </row>
    <row r="15439">
      <c r="A15439" s="10">
        <v>44906.208333333336</v>
      </c>
      <c r="B15439" s="11">
        <v>346.51</v>
      </c>
      <c r="C15439" s="11">
        <v>368.83038</v>
      </c>
      <c r="D15439" s="11">
        <v>0.060516652668362</v>
      </c>
      <c r="E15439" s="8">
        <f t="shared" si="1"/>
        <v>0.07714707384</v>
      </c>
      <c r="F15439" s="8"/>
    </row>
    <row r="15440">
      <c r="A15440" s="10">
        <v>44906.25</v>
      </c>
      <c r="B15440" s="11">
        <v>352.45</v>
      </c>
      <c r="C15440" s="11">
        <v>368.3527</v>
      </c>
      <c r="D15440" s="11">
        <v>0.0431724811573256</v>
      </c>
      <c r="E15440" s="8">
        <f t="shared" si="1"/>
        <v>0.07850353639</v>
      </c>
      <c r="F15440" s="8"/>
    </row>
    <row r="15441">
      <c r="A15441" s="10">
        <v>44906.291666666664</v>
      </c>
      <c r="B15441" s="11">
        <v>355.89</v>
      </c>
      <c r="C15441" s="11">
        <v>366.18892</v>
      </c>
      <c r="D15441" s="11">
        <v>0.0281246084671267</v>
      </c>
      <c r="E15441" s="8">
        <f t="shared" si="1"/>
        <v>0.07841446668</v>
      </c>
      <c r="F15441" s="8"/>
    </row>
    <row r="15442">
      <c r="A15442" s="10">
        <v>44906.333333333336</v>
      </c>
      <c r="B15442" s="11">
        <v>354.62</v>
      </c>
      <c r="C15442" s="11">
        <v>363.04714</v>
      </c>
      <c r="D15442" s="11">
        <v>0.0232122473131175</v>
      </c>
      <c r="E15442" s="8">
        <f t="shared" si="1"/>
        <v>0.0779857938</v>
      </c>
      <c r="F15442" s="8"/>
    </row>
    <row r="15443">
      <c r="A15443" s="10">
        <v>44906.375</v>
      </c>
      <c r="B15443" s="11">
        <v>357.16</v>
      </c>
      <c r="C15443" s="11">
        <v>360.82758</v>
      </c>
      <c r="D15443" s="11">
        <v>0.0101643560616956</v>
      </c>
      <c r="E15443" s="8">
        <f t="shared" si="1"/>
        <v>0.07616842664</v>
      </c>
      <c r="F15443" s="8"/>
    </row>
    <row r="15444">
      <c r="A15444" s="10">
        <v>44906.416666666664</v>
      </c>
      <c r="B15444" s="11">
        <v>359.36</v>
      </c>
      <c r="C15444" s="11">
        <v>360.51283</v>
      </c>
      <c r="D15444" s="11">
        <v>0.00319775027146743</v>
      </c>
      <c r="E15444" s="8">
        <f t="shared" si="1"/>
        <v>0.07245192452</v>
      </c>
      <c r="F15444" s="8"/>
    </row>
    <row r="15445">
      <c r="A15445" s="10">
        <v>44906.458333333336</v>
      </c>
      <c r="B15445" s="11">
        <v>358.42</v>
      </c>
      <c r="C15445" s="11">
        <v>363.57757</v>
      </c>
      <c r="D15445" s="11">
        <v>0.0141856110650609</v>
      </c>
      <c r="E15445" s="8">
        <f t="shared" si="1"/>
        <v>0.06923052307</v>
      </c>
      <c r="F15445" s="8"/>
    </row>
    <row r="15446">
      <c r="A15446" s="10">
        <v>44906.5</v>
      </c>
      <c r="B15446" s="11">
        <v>360.36</v>
      </c>
      <c r="C15446" s="11">
        <v>368.25716</v>
      </c>
      <c r="D15446" s="11">
        <v>0.0214446882716414</v>
      </c>
      <c r="E15446" s="8">
        <f t="shared" si="1"/>
        <v>0.06689010431</v>
      </c>
      <c r="F15446" s="8"/>
    </row>
    <row r="15447">
      <c r="A15447" s="10">
        <v>44906.541666666664</v>
      </c>
      <c r="B15447" s="11">
        <v>363.99</v>
      </c>
      <c r="C15447" s="11">
        <v>372.2111</v>
      </c>
      <c r="D15447" s="11">
        <v>0.0220871972920742</v>
      </c>
      <c r="E15447" s="8">
        <f t="shared" si="1"/>
        <v>0.06507697667</v>
      </c>
      <c r="F15447" s="8"/>
    </row>
    <row r="15448">
      <c r="A15448" s="10">
        <v>44906.583333333336</v>
      </c>
      <c r="B15448" s="11">
        <v>366.15</v>
      </c>
      <c r="C15448" s="11">
        <v>373.44866</v>
      </c>
      <c r="D15448" s="11">
        <v>0.0195439448089063</v>
      </c>
      <c r="E15448" s="8">
        <f t="shared" si="1"/>
        <v>0.06298659347</v>
      </c>
      <c r="F15448" s="8"/>
    </row>
    <row r="15449">
      <c r="A15449" s="10">
        <v>44906.625</v>
      </c>
      <c r="B15449" s="11">
        <v>361.23</v>
      </c>
      <c r="C15449" s="11">
        <v>373.41207</v>
      </c>
      <c r="D15449" s="11">
        <v>0.0326236642538095</v>
      </c>
      <c r="E15449" s="8">
        <f t="shared" si="1"/>
        <v>0.06245974227</v>
      </c>
      <c r="F15449" s="8"/>
    </row>
    <row r="15450">
      <c r="A15450" s="10">
        <v>44906.666666666664</v>
      </c>
      <c r="B15450" s="11">
        <v>357.77</v>
      </c>
      <c r="C15450" s="11">
        <v>372.00106</v>
      </c>
      <c r="D15450" s="11">
        <v>0.0382554286270044</v>
      </c>
      <c r="E15450" s="8">
        <f t="shared" si="1"/>
        <v>0.06370972022</v>
      </c>
      <c r="F15450" s="8"/>
    </row>
    <row r="15451">
      <c r="A15451" s="10">
        <v>44906.708333333336</v>
      </c>
      <c r="B15451" s="11">
        <v>349.96</v>
      </c>
      <c r="C15451" s="11">
        <v>370.04284</v>
      </c>
      <c r="D15451" s="11">
        <v>0.054271662167548</v>
      </c>
      <c r="E15451" s="8">
        <f t="shared" si="1"/>
        <v>0.06421504528</v>
      </c>
      <c r="F15451" s="8"/>
    </row>
    <row r="15452">
      <c r="A15452" s="10">
        <v>44906.75</v>
      </c>
      <c r="B15452" s="11">
        <v>338.12</v>
      </c>
      <c r="C15452" s="11">
        <v>367.14772</v>
      </c>
      <c r="D15452" s="11">
        <v>0.0790627815964647</v>
      </c>
      <c r="E15452" s="8">
        <f t="shared" si="1"/>
        <v>0.06383853203</v>
      </c>
      <c r="F15452" s="8"/>
    </row>
    <row r="15453">
      <c r="A15453" s="10">
        <v>44906.791666666664</v>
      </c>
      <c r="B15453" s="11">
        <v>329.5</v>
      </c>
      <c r="C15453" s="11">
        <v>363.39897</v>
      </c>
      <c r="D15453" s="11">
        <v>0.0932830657169997</v>
      </c>
      <c r="E15453" s="8">
        <f t="shared" si="1"/>
        <v>0.06286627664</v>
      </c>
      <c r="F15453" s="8"/>
    </row>
    <row r="15454">
      <c r="A15454" s="10">
        <v>44906.833333333336</v>
      </c>
      <c r="B15454" s="11">
        <v>323.13</v>
      </c>
      <c r="C15454" s="11">
        <v>358.31986</v>
      </c>
      <c r="D15454" s="11">
        <v>0.0982079530841522</v>
      </c>
      <c r="E15454" s="8">
        <f t="shared" si="1"/>
        <v>0.06147397969</v>
      </c>
      <c r="F15454" s="8"/>
    </row>
    <row r="15455">
      <c r="A15455" s="10">
        <v>44906.875</v>
      </c>
      <c r="B15455" s="11">
        <v>315.03</v>
      </c>
      <c r="C15455" s="11">
        <v>353.3971</v>
      </c>
      <c r="D15455" s="11">
        <v>0.10856653888784</v>
      </c>
      <c r="E15455" s="8">
        <f t="shared" si="1"/>
        <v>0.06075251795</v>
      </c>
      <c r="F15455" s="8"/>
    </row>
    <row r="15456">
      <c r="A15456" s="10">
        <v>44906.916666666664</v>
      </c>
      <c r="B15456" s="11">
        <v>308.83</v>
      </c>
      <c r="C15456" s="11">
        <v>350.28975</v>
      </c>
      <c r="D15456" s="11">
        <v>0.118358444687576</v>
      </c>
      <c r="E15456" s="8">
        <f t="shared" si="1"/>
        <v>0.06099382409</v>
      </c>
      <c r="F15456" s="8"/>
    </row>
    <row r="15457">
      <c r="A15457" s="10">
        <v>44906.958333333336</v>
      </c>
      <c r="B15457" s="11">
        <v>319.62</v>
      </c>
      <c r="C15457" s="11">
        <v>349.56036</v>
      </c>
      <c r="D15457" s="11">
        <v>0.0856514737540606</v>
      </c>
      <c r="E15457" s="8">
        <f t="shared" si="1"/>
        <v>0.06066148504</v>
      </c>
      <c r="F15457" s="8"/>
    </row>
    <row r="15458">
      <c r="A15458" s="10">
        <v>44904.0</v>
      </c>
      <c r="B15458" s="11">
        <v>354.97</v>
      </c>
      <c r="C15458" s="11">
        <v>340.52543</v>
      </c>
      <c r="D15458" s="11">
        <v>0.0424184766465167</v>
      </c>
      <c r="E15458" s="8">
        <f t="shared" si="1"/>
        <v>0.05866534673</v>
      </c>
      <c r="F15458" s="8"/>
    </row>
    <row r="15459">
      <c r="A15459" s="10">
        <v>44904.041666666664</v>
      </c>
      <c r="B15459" s="11">
        <v>354.69</v>
      </c>
      <c r="C15459" s="11">
        <v>345.53317</v>
      </c>
      <c r="D15459" s="11">
        <v>0.0265005816952393</v>
      </c>
      <c r="E15459" s="8">
        <f t="shared" si="1"/>
        <v>0.05505739063</v>
      </c>
      <c r="F15459" s="8"/>
    </row>
    <row r="15460">
      <c r="A15460" s="10">
        <v>44904.083333333336</v>
      </c>
      <c r="B15460" s="11">
        <v>352.01</v>
      </c>
      <c r="C15460" s="11">
        <v>345.4522</v>
      </c>
      <c r="D15460" s="11">
        <v>0.0189832341493265</v>
      </c>
      <c r="E15460" s="8">
        <f t="shared" si="1"/>
        <v>0.0507974043</v>
      </c>
      <c r="F15460" s="8"/>
    </row>
    <row r="15461">
      <c r="A15461" s="10">
        <v>44904.125</v>
      </c>
      <c r="B15461" s="11">
        <v>350.04</v>
      </c>
      <c r="C15461" s="11">
        <v>339.64677</v>
      </c>
      <c r="D15461" s="11">
        <v>0.0306001143482095</v>
      </c>
      <c r="E15461" s="8">
        <f t="shared" si="1"/>
        <v>0.04776169661</v>
      </c>
      <c r="F15461" s="8"/>
    </row>
    <row r="15462">
      <c r="A15462" s="10">
        <v>44904.166666666664</v>
      </c>
      <c r="B15462" s="11">
        <v>348.82</v>
      </c>
      <c r="C15462" s="11">
        <v>330.42589</v>
      </c>
      <c r="D15462" s="11">
        <v>0.0556678836516109</v>
      </c>
      <c r="E15462" s="8">
        <f t="shared" si="1"/>
        <v>0.04700420169</v>
      </c>
      <c r="F15462" s="8"/>
    </row>
    <row r="15463">
      <c r="A15463" s="10">
        <v>44904.208333333336</v>
      </c>
      <c r="B15463" s="11">
        <v>347.4</v>
      </c>
      <c r="C15463" s="11">
        <v>320.46351</v>
      </c>
      <c r="D15463" s="11">
        <v>0.0840547805271183</v>
      </c>
      <c r="E15463" s="8">
        <f t="shared" si="1"/>
        <v>0.04798495702</v>
      </c>
      <c r="F15463" s="8"/>
    </row>
    <row r="15464">
      <c r="A15464" s="10">
        <v>44904.25</v>
      </c>
      <c r="B15464" s="11">
        <v>342.07</v>
      </c>
      <c r="C15464" s="11">
        <v>312.02946</v>
      </c>
      <c r="D15464" s="11">
        <v>0.096274691498681</v>
      </c>
      <c r="E15464" s="8">
        <f t="shared" si="1"/>
        <v>0.05019754912</v>
      </c>
      <c r="F15464" s="8"/>
    </row>
    <row r="15465">
      <c r="A15465" s="10">
        <v>44904.291666666664</v>
      </c>
      <c r="B15465" s="11">
        <v>337.78</v>
      </c>
      <c r="C15465" s="11">
        <v>305.22497</v>
      </c>
      <c r="D15465" s="11">
        <v>0.106659130804403</v>
      </c>
      <c r="E15465" s="8">
        <f t="shared" si="1"/>
        <v>0.05346982088</v>
      </c>
      <c r="F15465" s="8"/>
    </row>
    <row r="15466">
      <c r="A15466" s="10">
        <v>44904.333333333336</v>
      </c>
      <c r="B15466" s="11">
        <v>339.3</v>
      </c>
      <c r="C15466" s="11">
        <v>300.83318</v>
      </c>
      <c r="D15466" s="11">
        <v>0.12786761087989</v>
      </c>
      <c r="E15466" s="8">
        <f t="shared" si="1"/>
        <v>0.05783046103</v>
      </c>
      <c r="F15466" s="8"/>
    </row>
    <row r="15467">
      <c r="A15467" s="10">
        <v>44904.375</v>
      </c>
      <c r="B15467" s="11">
        <v>342.26</v>
      </c>
      <c r="C15467" s="11">
        <v>299.76144</v>
      </c>
      <c r="D15467" s="11">
        <v>0.141774605833225</v>
      </c>
      <c r="E15467" s="8">
        <f t="shared" si="1"/>
        <v>0.06331422144</v>
      </c>
      <c r="F15467" s="8"/>
    </row>
    <row r="15468">
      <c r="A15468" s="10">
        <v>44904.416666666664</v>
      </c>
      <c r="B15468" s="11">
        <v>346.13</v>
      </c>
      <c r="C15468" s="11">
        <v>302.48552</v>
      </c>
      <c r="D15468" s="11">
        <v>0.144286179384718</v>
      </c>
      <c r="E15468" s="8">
        <f t="shared" si="1"/>
        <v>0.06919290598</v>
      </c>
      <c r="F15468" s="8"/>
    </row>
    <row r="15469">
      <c r="A15469" s="10">
        <v>44904.458333333336</v>
      </c>
      <c r="B15469" s="11">
        <v>352.84</v>
      </c>
      <c r="C15469" s="11">
        <v>308.58369</v>
      </c>
      <c r="D15469" s="11">
        <v>0.143417527997024</v>
      </c>
      <c r="E15469" s="8">
        <f t="shared" si="1"/>
        <v>0.07457756919</v>
      </c>
      <c r="F15469" s="8"/>
    </row>
    <row r="15470">
      <c r="A15470" s="10">
        <v>44904.5</v>
      </c>
      <c r="B15470" s="11">
        <v>351.83</v>
      </c>
      <c r="C15470" s="11">
        <v>315.04287</v>
      </c>
      <c r="D15470" s="11">
        <v>0.116768648025584</v>
      </c>
      <c r="E15470" s="8">
        <f t="shared" si="1"/>
        <v>0.07854940085</v>
      </c>
      <c r="F15470" s="8"/>
    </row>
    <row r="15471">
      <c r="A15471" s="10">
        <v>44904.541666666664</v>
      </c>
      <c r="B15471" s="11">
        <v>353.28</v>
      </c>
      <c r="C15471" s="11">
        <v>319.23666</v>
      </c>
      <c r="D15471" s="11">
        <v>0.106639820125921</v>
      </c>
      <c r="E15471" s="8">
        <f t="shared" si="1"/>
        <v>0.0820724268</v>
      </c>
      <c r="F15471" s="8"/>
    </row>
    <row r="15472">
      <c r="A15472" s="10">
        <v>44904.583333333336</v>
      </c>
      <c r="B15472" s="11">
        <v>358.5</v>
      </c>
      <c r="C15472" s="11">
        <v>319.87919</v>
      </c>
      <c r="D15472" s="11">
        <v>0.120735612716788</v>
      </c>
      <c r="E15472" s="8">
        <f t="shared" si="1"/>
        <v>0.08628874629</v>
      </c>
      <c r="F15472" s="8"/>
    </row>
    <row r="15473">
      <c r="A15473" s="10">
        <v>44904.625</v>
      </c>
      <c r="B15473" s="11">
        <v>360.85</v>
      </c>
      <c r="C15473" s="11">
        <v>319.06167</v>
      </c>
      <c r="D15473" s="11">
        <v>0.130972579689688</v>
      </c>
      <c r="E15473" s="8">
        <f t="shared" si="1"/>
        <v>0.09038661777</v>
      </c>
      <c r="F15473" s="8"/>
    </row>
    <row r="15474">
      <c r="A15474" s="10">
        <v>44904.666666666664</v>
      </c>
      <c r="B15474" s="11">
        <v>354.26</v>
      </c>
      <c r="C15474" s="11">
        <v>317.04699</v>
      </c>
      <c r="D15474" s="11">
        <v>0.117373800016205</v>
      </c>
      <c r="E15474" s="8">
        <f t="shared" si="1"/>
        <v>0.09368321658</v>
      </c>
      <c r="F15474" s="8"/>
    </row>
    <row r="15475">
      <c r="A15475" s="10">
        <v>44904.708333333336</v>
      </c>
      <c r="B15475" s="11">
        <v>343.5</v>
      </c>
      <c r="C15475" s="11">
        <v>315.59375</v>
      </c>
      <c r="D15475" s="11">
        <v>0.0884245964947024</v>
      </c>
      <c r="E15475" s="8">
        <f t="shared" si="1"/>
        <v>0.09510625551</v>
      </c>
      <c r="F15475" s="8"/>
    </row>
    <row r="15476">
      <c r="A15476" s="10">
        <v>44904.75</v>
      </c>
      <c r="B15476" s="11">
        <v>332.09</v>
      </c>
      <c r="C15476" s="11">
        <v>313.93535</v>
      </c>
      <c r="D15476" s="11">
        <v>0.0578292632543609</v>
      </c>
      <c r="E15476" s="8">
        <f t="shared" si="1"/>
        <v>0.09422152558</v>
      </c>
      <c r="F15476" s="8"/>
    </row>
    <row r="15477">
      <c r="A15477" s="10">
        <v>44904.791666666664</v>
      </c>
      <c r="B15477" s="11">
        <v>323.89</v>
      </c>
      <c r="C15477" s="11">
        <v>312.07997</v>
      </c>
      <c r="D15477" s="11">
        <v>0.0378429605719328</v>
      </c>
      <c r="E15477" s="8">
        <f t="shared" si="1"/>
        <v>0.0919115212</v>
      </c>
      <c r="F15477" s="8"/>
    </row>
    <row r="15478">
      <c r="A15478" s="10">
        <v>44904.833333333336</v>
      </c>
      <c r="B15478" s="11">
        <v>318.3</v>
      </c>
      <c r="C15478" s="11">
        <v>310.53463</v>
      </c>
      <c r="D15478" s="11">
        <v>0.0250064541915985</v>
      </c>
      <c r="E15478" s="8">
        <f t="shared" si="1"/>
        <v>0.08886145874</v>
      </c>
      <c r="F15478" s="8"/>
    </row>
    <row r="15479">
      <c r="A15479" s="10">
        <v>44904.875</v>
      </c>
      <c r="B15479" s="11">
        <v>313.85</v>
      </c>
      <c r="C15479" s="11">
        <v>310.70633</v>
      </c>
      <c r="D15479" s="11">
        <v>0.0101178176833411</v>
      </c>
      <c r="E15479" s="8">
        <f t="shared" si="1"/>
        <v>0.08475942869</v>
      </c>
      <c r="F15479" s="8"/>
    </row>
    <row r="15480">
      <c r="A15480" s="10">
        <v>44904.916666666664</v>
      </c>
      <c r="B15480" s="11">
        <v>311.01</v>
      </c>
      <c r="C15480" s="11">
        <v>313.4717</v>
      </c>
      <c r="D15480" s="11">
        <v>0.0078530215008245</v>
      </c>
      <c r="E15480" s="8">
        <f t="shared" si="1"/>
        <v>0.08015503606</v>
      </c>
      <c r="F15480" s="8"/>
    </row>
    <row r="15481">
      <c r="A15481" s="10">
        <v>44904.958333333336</v>
      </c>
      <c r="B15481" s="11">
        <v>326.72</v>
      </c>
      <c r="C15481" s="11">
        <v>318.53911</v>
      </c>
      <c r="D15481" s="11">
        <v>0.0256825292190966</v>
      </c>
      <c r="E15481" s="8">
        <f t="shared" si="1"/>
        <v>0.07765633004</v>
      </c>
      <c r="F15481" s="8"/>
    </row>
    <row r="15482">
      <c r="A15482" s="10">
        <v>44905.0</v>
      </c>
      <c r="B15482" s="11">
        <v>337.71</v>
      </c>
      <c r="C15482" s="11">
        <v>333.22449</v>
      </c>
      <c r="D15482" s="11">
        <v>0.0134609253959694</v>
      </c>
      <c r="E15482" s="8">
        <f t="shared" si="1"/>
        <v>0.0764497654</v>
      </c>
      <c r="F15482" s="8"/>
    </row>
    <row r="15483">
      <c r="A15483" s="10">
        <v>44905.041666666664</v>
      </c>
      <c r="B15483" s="11">
        <v>334.04</v>
      </c>
      <c r="C15483" s="11">
        <v>336.21828</v>
      </c>
      <c r="D15483" s="11">
        <v>0.00647876730557295</v>
      </c>
      <c r="E15483" s="8">
        <f t="shared" si="1"/>
        <v>0.07561552314</v>
      </c>
      <c r="F15483" s="8"/>
    </row>
    <row r="15484">
      <c r="A15484" s="10">
        <v>44905.083333333336</v>
      </c>
      <c r="B15484" s="11">
        <v>328.16</v>
      </c>
      <c r="C15484" s="11">
        <v>334.91317</v>
      </c>
      <c r="D15484" s="11">
        <v>0.0201639427915001</v>
      </c>
      <c r="E15484" s="8">
        <f t="shared" si="1"/>
        <v>0.07566471933</v>
      </c>
      <c r="F15484" s="8"/>
    </row>
    <row r="15485">
      <c r="A15485" s="10">
        <v>44905.125</v>
      </c>
      <c r="B15485" s="11">
        <v>325.75</v>
      </c>
      <c r="C15485" s="11">
        <v>328.5782</v>
      </c>
      <c r="D15485" s="11">
        <v>0.00860738783035509</v>
      </c>
      <c r="E15485" s="8">
        <f t="shared" si="1"/>
        <v>0.07474835572</v>
      </c>
      <c r="F15485" s="8"/>
    </row>
    <row r="15486">
      <c r="A15486" s="10">
        <v>44905.166666666664</v>
      </c>
      <c r="B15486" s="11">
        <v>316.32</v>
      </c>
      <c r="C15486" s="11">
        <v>319.87159</v>
      </c>
      <c r="D15486" s="11">
        <v>0.0111031742456403</v>
      </c>
      <c r="E15486" s="8">
        <f t="shared" si="1"/>
        <v>0.07289149283</v>
      </c>
      <c r="F15486" s="8"/>
    </row>
    <row r="15487">
      <c r="A15487" s="10">
        <v>44905.208333333336</v>
      </c>
      <c r="B15487" s="11">
        <v>296.96</v>
      </c>
      <c r="C15487" s="11">
        <v>311.13854</v>
      </c>
      <c r="D15487" s="11">
        <v>0.0455698609371889</v>
      </c>
      <c r="E15487" s="8">
        <f t="shared" si="1"/>
        <v>0.07128795452</v>
      </c>
      <c r="F15487" s="8"/>
    </row>
    <row r="15488">
      <c r="A15488" s="10">
        <v>44905.25</v>
      </c>
      <c r="B15488" s="11">
        <v>292.13</v>
      </c>
      <c r="C15488" s="11">
        <v>304.23519</v>
      </c>
      <c r="D15488" s="11">
        <v>0.0397889211961311</v>
      </c>
      <c r="E15488" s="8">
        <f t="shared" si="1"/>
        <v>0.06893438075</v>
      </c>
      <c r="F15488" s="8"/>
    </row>
    <row r="15489">
      <c r="A15489" s="10">
        <v>44905.291666666664</v>
      </c>
      <c r="B15489" s="11">
        <v>297.93</v>
      </c>
      <c r="C15489" s="11">
        <v>299.47105</v>
      </c>
      <c r="D15489" s="11">
        <v>0.00514590642400988</v>
      </c>
      <c r="E15489" s="8">
        <f t="shared" si="1"/>
        <v>0.06470466307</v>
      </c>
      <c r="F15489" s="8"/>
    </row>
    <row r="15490">
      <c r="A15490" s="10">
        <v>44905.333333333336</v>
      </c>
      <c r="B15490" s="11">
        <v>295.49</v>
      </c>
      <c r="C15490" s="11">
        <v>297.27739</v>
      </c>
      <c r="D15490" s="11">
        <v>0.0060125326046492</v>
      </c>
      <c r="E15490" s="8">
        <f t="shared" si="1"/>
        <v>0.05962736814</v>
      </c>
      <c r="F15490" s="8"/>
    </row>
    <row r="15491">
      <c r="A15491" s="10">
        <v>44905.375</v>
      </c>
      <c r="B15491" s="11">
        <v>300.78</v>
      </c>
      <c r="C15491" s="11">
        <v>297.72202</v>
      </c>
      <c r="D15491" s="11">
        <v>0.0102712590758318</v>
      </c>
      <c r="E15491" s="8">
        <f t="shared" si="1"/>
        <v>0.05414806203</v>
      </c>
      <c r="F15491" s="8"/>
    </row>
    <row r="15492">
      <c r="A15492" s="10">
        <v>44905.416666666664</v>
      </c>
      <c r="B15492" s="11">
        <v>314.43</v>
      </c>
      <c r="C15492" s="11">
        <v>300.81888</v>
      </c>
      <c r="D15492" s="11">
        <v>0.0452468940779249</v>
      </c>
      <c r="E15492" s="8">
        <f t="shared" si="1"/>
        <v>0.05002142514</v>
      </c>
      <c r="F15492" s="8"/>
    </row>
    <row r="15493">
      <c r="A15493" s="10">
        <v>44905.458333333336</v>
      </c>
      <c r="B15493" s="11">
        <v>320.45</v>
      </c>
      <c r="C15493" s="11">
        <v>306.50017</v>
      </c>
      <c r="D15493" s="11">
        <v>0.0455132863384707</v>
      </c>
      <c r="E15493" s="8">
        <f t="shared" si="1"/>
        <v>0.04594208174</v>
      </c>
      <c r="F15493" s="8"/>
    </row>
    <row r="15494">
      <c r="A15494" s="10">
        <v>44905.5</v>
      </c>
      <c r="B15494" s="11">
        <v>323.97</v>
      </c>
      <c r="C15494" s="11">
        <v>312.2271</v>
      </c>
      <c r="D15494" s="11">
        <v>0.0376101241692345</v>
      </c>
      <c r="E15494" s="8">
        <f t="shared" si="1"/>
        <v>0.04264380991</v>
      </c>
      <c r="F15494" s="8"/>
    </row>
    <row r="15495">
      <c r="A15495" s="10">
        <v>44905.541666666664</v>
      </c>
      <c r="B15495" s="11">
        <v>327.21</v>
      </c>
      <c r="C15495" s="11">
        <v>316.39234</v>
      </c>
      <c r="D15495" s="11">
        <v>0.0341906507597497</v>
      </c>
      <c r="E15495" s="8">
        <f t="shared" si="1"/>
        <v>0.03962509452</v>
      </c>
      <c r="F15495" s="8"/>
    </row>
    <row r="15496">
      <c r="A15496" s="10">
        <v>44905.583333333336</v>
      </c>
      <c r="B15496" s="11">
        <v>333.47</v>
      </c>
      <c r="C15496" s="11">
        <v>318.51626</v>
      </c>
      <c r="D15496" s="11">
        <v>0.0469481212670274</v>
      </c>
      <c r="E15496" s="8">
        <f t="shared" si="1"/>
        <v>0.03655061571</v>
      </c>
      <c r="F15496" s="8"/>
    </row>
    <row r="15497">
      <c r="A15497" s="10">
        <v>44905.625</v>
      </c>
      <c r="B15497" s="11">
        <v>330.94</v>
      </c>
      <c r="C15497" s="11">
        <v>321.02974</v>
      </c>
      <c r="D15497" s="11">
        <v>0.0308702240484012</v>
      </c>
      <c r="E15497" s="8">
        <f t="shared" si="1"/>
        <v>0.03237968422</v>
      </c>
      <c r="F15497" s="8"/>
    </row>
    <row r="15498">
      <c r="A15498" s="10">
        <v>44905.666666666664</v>
      </c>
      <c r="B15498" s="11">
        <v>323.75</v>
      </c>
      <c r="C15498" s="11">
        <v>323.65315</v>
      </c>
      <c r="D15498" s="11">
        <v>2.99240096998956E-4</v>
      </c>
      <c r="E15498" s="8">
        <f t="shared" si="1"/>
        <v>0.02750157756</v>
      </c>
      <c r="F15498" s="8"/>
    </row>
    <row r="15499">
      <c r="A15499" s="10">
        <v>44905.708333333336</v>
      </c>
      <c r="B15499" s="11">
        <v>312.31</v>
      </c>
      <c r="C15499" s="11">
        <v>326.92648</v>
      </c>
      <c r="D15499" s="11">
        <v>0.0447087675492056</v>
      </c>
      <c r="E15499" s="8">
        <f t="shared" si="1"/>
        <v>0.02568008469</v>
      </c>
      <c r="F15499" s="8"/>
    </row>
    <row r="15500">
      <c r="A15500" s="10">
        <v>44905.75</v>
      </c>
      <c r="B15500" s="11">
        <v>301.12</v>
      </c>
      <c r="C15500" s="11">
        <v>329.23476</v>
      </c>
      <c r="D15500" s="11">
        <v>0.0853942639592489</v>
      </c>
      <c r="E15500" s="8">
        <f t="shared" si="1"/>
        <v>0.02682862638</v>
      </c>
      <c r="F15500" s="8"/>
    </row>
    <row r="15501">
      <c r="A15501" s="10">
        <v>44905.791666666664</v>
      </c>
      <c r="B15501" s="11">
        <v>294.88</v>
      </c>
      <c r="C15501" s="11">
        <v>331.0657</v>
      </c>
      <c r="D15501" s="11">
        <v>0.109300661469913</v>
      </c>
      <c r="E15501" s="8">
        <f t="shared" si="1"/>
        <v>0.02980603059</v>
      </c>
      <c r="F15501" s="8"/>
    </row>
    <row r="15502">
      <c r="A15502" s="10">
        <v>44905.833333333336</v>
      </c>
      <c r="B15502" s="11">
        <v>292.71</v>
      </c>
      <c r="C15502" s="11">
        <v>333.09603</v>
      </c>
      <c r="D15502" s="11">
        <v>0.121244405104437</v>
      </c>
      <c r="E15502" s="8">
        <f t="shared" si="1"/>
        <v>0.03381594521</v>
      </c>
      <c r="F15502" s="8"/>
    </row>
    <row r="15503">
      <c r="A15503" s="10">
        <v>44905.875</v>
      </c>
      <c r="B15503" s="11">
        <v>297.69</v>
      </c>
      <c r="C15503" s="11">
        <v>336.11812</v>
      </c>
      <c r="D15503" s="11">
        <v>0.114329212599427</v>
      </c>
      <c r="E15503" s="8">
        <f t="shared" si="1"/>
        <v>0.03815808667</v>
      </c>
      <c r="F15503" s="8"/>
    </row>
    <row r="15504">
      <c r="A15504" s="10">
        <v>44905.916666666664</v>
      </c>
      <c r="B15504" s="11">
        <v>305.36</v>
      </c>
      <c r="C15504" s="11">
        <v>339.99866</v>
      </c>
      <c r="D15504" s="11">
        <v>0.101878813287087</v>
      </c>
      <c r="E15504" s="8">
        <f t="shared" si="1"/>
        <v>0.04207582799</v>
      </c>
      <c r="F15504" s="8"/>
    </row>
    <row r="15505">
      <c r="A15505" s="10">
        <v>44905.958333333336</v>
      </c>
      <c r="B15505" s="11">
        <v>314.56</v>
      </c>
      <c r="C15505" s="11">
        <v>343.81623</v>
      </c>
      <c r="D15505" s="11">
        <v>0.085092638006065</v>
      </c>
      <c r="E15505" s="8">
        <f t="shared" si="1"/>
        <v>0.04455124919</v>
      </c>
      <c r="F15505" s="8"/>
    </row>
    <row r="15506">
      <c r="A15506" s="10">
        <v>44906.0</v>
      </c>
      <c r="B15506" s="11">
        <v>326.2</v>
      </c>
      <c r="C15506" s="11">
        <v>357.01314</v>
      </c>
      <c r="D15506" s="11">
        <v>0.086308139806843</v>
      </c>
      <c r="E15506" s="8">
        <f t="shared" si="1"/>
        <v>0.04758654979</v>
      </c>
      <c r="F15506" s="8"/>
    </row>
    <row r="15507">
      <c r="A15507" s="10">
        <v>44906.041666666664</v>
      </c>
      <c r="B15507" s="11">
        <v>322.91</v>
      </c>
      <c r="C15507" s="11">
        <v>360.57629</v>
      </c>
      <c r="D15507" s="11">
        <v>0.104461361006293</v>
      </c>
      <c r="E15507" s="8">
        <f t="shared" si="1"/>
        <v>0.05166915786</v>
      </c>
      <c r="F15507" s="8"/>
    </row>
    <row r="15508">
      <c r="A15508" s="10">
        <v>44906.083333333336</v>
      </c>
      <c r="B15508" s="11">
        <v>323.09</v>
      </c>
      <c r="C15508" s="11">
        <v>361.90388</v>
      </c>
      <c r="D15508" s="11">
        <v>0.107249140296589</v>
      </c>
      <c r="E15508" s="8">
        <f t="shared" si="1"/>
        <v>0.05529770776</v>
      </c>
      <c r="F15508" s="8"/>
    </row>
    <row r="15509">
      <c r="A15509" s="10">
        <v>44906.125</v>
      </c>
      <c r="B15509" s="11">
        <v>330.77</v>
      </c>
      <c r="C15509" s="11">
        <v>361.39207</v>
      </c>
      <c r="D15509" s="11">
        <v>0.0847336522907102</v>
      </c>
      <c r="E15509" s="8">
        <f t="shared" si="1"/>
        <v>0.05846963544</v>
      </c>
      <c r="F15509" s="8"/>
    </row>
    <row r="15510">
      <c r="A15510" s="10">
        <v>44906.166666666664</v>
      </c>
      <c r="B15510" s="11">
        <v>341.75</v>
      </c>
      <c r="C15510" s="11">
        <v>360.9093</v>
      </c>
      <c r="D15510" s="11">
        <v>0.0530861909072444</v>
      </c>
      <c r="E15510" s="8">
        <f t="shared" si="1"/>
        <v>0.0602189278</v>
      </c>
      <c r="F15510" s="8"/>
    </row>
    <row r="15511">
      <c r="A15511" s="10">
        <v>44906.208333333336</v>
      </c>
      <c r="B15511" s="11">
        <v>346.51</v>
      </c>
      <c r="C15511" s="11">
        <v>361.51622</v>
      </c>
      <c r="D15511" s="11">
        <v>0.0415091195631553</v>
      </c>
      <c r="E15511" s="8">
        <f t="shared" si="1"/>
        <v>0.06004973025</v>
      </c>
      <c r="F15511" s="8"/>
    </row>
    <row r="15512">
      <c r="A15512" s="10">
        <v>44906.25</v>
      </c>
      <c r="B15512" s="11">
        <v>352.45</v>
      </c>
      <c r="C15512" s="11">
        <v>363.17659</v>
      </c>
      <c r="D15512" s="11">
        <v>0.0295354664792683</v>
      </c>
      <c r="E15512" s="8">
        <f t="shared" si="1"/>
        <v>0.05962250297</v>
      </c>
      <c r="F15512" s="8"/>
    </row>
    <row r="15513">
      <c r="A15513" s="10">
        <v>44906.291666666664</v>
      </c>
      <c r="B15513" s="11">
        <v>355.89</v>
      </c>
      <c r="C15513" s="11">
        <v>364.12631</v>
      </c>
      <c r="D15513" s="11">
        <v>0.0226193762268922</v>
      </c>
      <c r="E15513" s="8">
        <f t="shared" si="1"/>
        <v>0.06035056421</v>
      </c>
      <c r="F15513" s="8"/>
    </row>
    <row r="15514">
      <c r="A15514" s="10">
        <v>44906.333333333336</v>
      </c>
      <c r="B15514" s="11">
        <v>354.62</v>
      </c>
      <c r="C15514" s="11">
        <v>363.89306</v>
      </c>
      <c r="D15514" s="11">
        <v>0.0254829262201372</v>
      </c>
      <c r="E15514" s="8">
        <f t="shared" si="1"/>
        <v>0.06116183061</v>
      </c>
      <c r="F15514" s="8"/>
    </row>
    <row r="15515">
      <c r="A15515" s="10">
        <v>44906.375</v>
      </c>
      <c r="B15515" s="11">
        <v>357.16</v>
      </c>
      <c r="C15515" s="11">
        <v>363.22845</v>
      </c>
      <c r="D15515" s="11">
        <v>0.0167069787622637</v>
      </c>
      <c r="E15515" s="8">
        <f t="shared" si="1"/>
        <v>0.0614299856</v>
      </c>
      <c r="F15515" s="8"/>
    </row>
    <row r="15516">
      <c r="A15516" s="10">
        <v>44906.416666666664</v>
      </c>
      <c r="B15516" s="11">
        <v>359.36</v>
      </c>
      <c r="C15516" s="11">
        <v>363.29632</v>
      </c>
      <c r="D15516" s="11">
        <v>0.0108350120364554</v>
      </c>
      <c r="E15516" s="8">
        <f t="shared" si="1"/>
        <v>0.05999615718</v>
      </c>
      <c r="F15516" s="8"/>
    </row>
    <row r="15517">
      <c r="A15517" s="10">
        <v>44906.458333333336</v>
      </c>
      <c r="B15517" s="11">
        <v>358.42</v>
      </c>
      <c r="C15517" s="11">
        <v>366.32498</v>
      </c>
      <c r="D15517" s="11">
        <v>0.0215791453806943</v>
      </c>
      <c r="E15517" s="8">
        <f t="shared" si="1"/>
        <v>0.0589989013</v>
      </c>
      <c r="F15517" s="8"/>
    </row>
    <row r="15518">
      <c r="A15518" s="10">
        <v>44906.5</v>
      </c>
      <c r="B15518" s="11">
        <v>360.36</v>
      </c>
      <c r="C15518" s="11">
        <v>370.48868</v>
      </c>
      <c r="D15518" s="11">
        <v>0.0273387030340575</v>
      </c>
      <c r="E15518" s="8">
        <f t="shared" si="1"/>
        <v>0.05857092542</v>
      </c>
      <c r="F15518" s="8"/>
    </row>
    <row r="15519">
      <c r="A15519" s="10">
        <v>44906.541666666664</v>
      </c>
      <c r="B15519" s="11">
        <v>363.99</v>
      </c>
      <c r="C15519" s="11">
        <v>373.67441</v>
      </c>
      <c r="D15519" s="11">
        <v>0.0259167064718186</v>
      </c>
      <c r="E15519" s="8">
        <f t="shared" si="1"/>
        <v>0.05822617774</v>
      </c>
      <c r="F15519" s="8"/>
    </row>
    <row r="15520">
      <c r="A15520" s="10">
        <v>44906.583333333336</v>
      </c>
      <c r="B15520" s="11">
        <v>366.15</v>
      </c>
      <c r="C15520" s="11">
        <v>374.34098</v>
      </c>
      <c r="D15520" s="11">
        <v>0.0218810668284301</v>
      </c>
      <c r="E15520" s="8">
        <f t="shared" si="1"/>
        <v>0.05718171714</v>
      </c>
      <c r="F15520" s="8"/>
    </row>
    <row r="15521">
      <c r="A15521" s="10">
        <v>44906.625</v>
      </c>
      <c r="B15521" s="11">
        <v>361.23</v>
      </c>
      <c r="C15521" s="11">
        <v>374.17498</v>
      </c>
      <c r="D15521" s="11">
        <v>0.0345960598434454</v>
      </c>
      <c r="E15521" s="8">
        <f t="shared" si="1"/>
        <v>0.0573369603</v>
      </c>
      <c r="F15521" s="8"/>
    </row>
    <row r="15522">
      <c r="A15522" s="10">
        <v>44906.666666666664</v>
      </c>
      <c r="B15522" s="11">
        <v>357.77</v>
      </c>
      <c r="C15522" s="11">
        <v>372.60889</v>
      </c>
      <c r="D15522" s="11">
        <v>0.0398243047824221</v>
      </c>
      <c r="E15522" s="8">
        <f t="shared" si="1"/>
        <v>0.058983838</v>
      </c>
      <c r="F15522" s="8"/>
    </row>
    <row r="15523">
      <c r="A15523" s="10">
        <v>44906.708333333336</v>
      </c>
      <c r="B15523" s="11">
        <v>349.96</v>
      </c>
      <c r="C15523" s="11">
        <v>370.87445</v>
      </c>
      <c r="D15523" s="11">
        <v>0.0563922642824277</v>
      </c>
      <c r="E15523" s="8">
        <f t="shared" si="1"/>
        <v>0.05947065036</v>
      </c>
      <c r="F15523" s="8"/>
    </row>
    <row r="15524">
      <c r="A15524" s="10">
        <v>44906.75</v>
      </c>
      <c r="B15524" s="11">
        <v>338.12</v>
      </c>
      <c r="C15524" s="11">
        <v>369.39977</v>
      </c>
      <c r="D15524" s="11">
        <v>0.0846772860741087</v>
      </c>
      <c r="E15524" s="8">
        <f t="shared" si="1"/>
        <v>0.05944077628</v>
      </c>
      <c r="F15524" s="8"/>
    </row>
    <row r="15525">
      <c r="A15525" s="10">
        <v>44906.791666666664</v>
      </c>
      <c r="B15525" s="11">
        <v>329.5</v>
      </c>
      <c r="C15525" s="11">
        <v>368.10693</v>
      </c>
      <c r="D15525" s="11">
        <v>0.104879660918092</v>
      </c>
      <c r="E15525" s="8">
        <f t="shared" si="1"/>
        <v>0.05925656793</v>
      </c>
      <c r="F15525" s="8"/>
    </row>
    <row r="15526">
      <c r="A15526" s="10">
        <v>44906.833333333336</v>
      </c>
      <c r="B15526" s="11">
        <v>323.13</v>
      </c>
      <c r="C15526" s="11">
        <v>365.58257</v>
      </c>
      <c r="D15526" s="11">
        <v>0.116123068996423</v>
      </c>
      <c r="E15526" s="8">
        <f t="shared" si="1"/>
        <v>0.05904317892</v>
      </c>
      <c r="F15526" s="8"/>
    </row>
    <row r="15527">
      <c r="A15527" s="10">
        <v>44906.875</v>
      </c>
      <c r="B15527" s="11">
        <v>315.03</v>
      </c>
      <c r="C15527" s="11">
        <v>362.89824</v>
      </c>
      <c r="D15527" s="11">
        <v>0.131905406871083</v>
      </c>
      <c r="E15527" s="8">
        <f t="shared" si="1"/>
        <v>0.05977552035</v>
      </c>
      <c r="F15527" s="8"/>
    </row>
    <row r="15528">
      <c r="A15528" s="10">
        <v>44906.916666666664</v>
      </c>
      <c r="B15528" s="11">
        <v>308.83</v>
      </c>
      <c r="C15528" s="11">
        <v>361.5803</v>
      </c>
      <c r="D15528" s="11">
        <v>0.145888202426957</v>
      </c>
      <c r="E15528" s="8">
        <f t="shared" si="1"/>
        <v>0.0616092449</v>
      </c>
      <c r="F15528" s="8"/>
    </row>
    <row r="15529">
      <c r="A15529" s="10">
        <v>44906.958333333336</v>
      </c>
      <c r="B15529" s="11">
        <v>319.62</v>
      </c>
      <c r="C15529" s="11">
        <v>361.74891</v>
      </c>
      <c r="D15529" s="11">
        <v>0.116458982557818</v>
      </c>
      <c r="E15529" s="8">
        <f t="shared" si="1"/>
        <v>0.06291617592</v>
      </c>
      <c r="F15529" s="8"/>
    </row>
    <row r="15530">
      <c r="A15530" s="10">
        <v>44907.0</v>
      </c>
      <c r="B15530" s="11">
        <v>339.64</v>
      </c>
      <c r="C15530" s="11">
        <v>358.73606</v>
      </c>
      <c r="D15530" s="11">
        <v>0.0532315039642237</v>
      </c>
      <c r="E15530" s="8">
        <f t="shared" si="1"/>
        <v>0.06153798276</v>
      </c>
      <c r="F15530" s="8"/>
    </row>
    <row r="15531">
      <c r="A15531" s="10">
        <v>44907.041666666664</v>
      </c>
      <c r="B15531" s="11">
        <v>345.09</v>
      </c>
      <c r="C15531" s="11">
        <v>356.94549</v>
      </c>
      <c r="D15531" s="11">
        <v>0.0332137268354337</v>
      </c>
      <c r="E15531" s="8">
        <f t="shared" si="1"/>
        <v>0.05856933134</v>
      </c>
      <c r="F15531" s="8"/>
    </row>
    <row r="15532">
      <c r="A15532" s="10">
        <v>44907.083333333336</v>
      </c>
      <c r="B15532" s="11">
        <v>339.59</v>
      </c>
      <c r="C15532" s="11">
        <v>349.40861</v>
      </c>
      <c r="D15532" s="11">
        <v>0.0281006527000008</v>
      </c>
      <c r="E15532" s="8">
        <f t="shared" si="1"/>
        <v>0.05527147769</v>
      </c>
      <c r="F15532" s="8"/>
    </row>
    <row r="15533">
      <c r="A15533" s="10">
        <v>44907.125</v>
      </c>
      <c r="B15533" s="11">
        <v>324.69</v>
      </c>
      <c r="C15533" s="11">
        <v>337.50333</v>
      </c>
      <c r="D15533" s="11">
        <v>0.0379650476337522</v>
      </c>
      <c r="E15533" s="8">
        <f t="shared" si="1"/>
        <v>0.05332278582</v>
      </c>
      <c r="F15533" s="8"/>
    </row>
    <row r="15534">
      <c r="A15534" s="10">
        <v>44907.166666666664</v>
      </c>
      <c r="B15534" s="11">
        <v>308.46</v>
      </c>
      <c r="C15534" s="11">
        <v>322.40138</v>
      </c>
      <c r="D15534" s="11">
        <v>0.0432423087022767</v>
      </c>
      <c r="E15534" s="8">
        <f t="shared" si="1"/>
        <v>0.05291262407</v>
      </c>
      <c r="F15534" s="8"/>
    </row>
    <row r="15535">
      <c r="A15535" s="10">
        <v>44907.208333333336</v>
      </c>
      <c r="B15535" s="11">
        <v>298.5</v>
      </c>
      <c r="C15535" s="11">
        <v>307.51594</v>
      </c>
      <c r="D15535" s="11">
        <v>0.0293186102808199</v>
      </c>
      <c r="E15535" s="8">
        <f t="shared" si="1"/>
        <v>0.05240468618</v>
      </c>
      <c r="F15535" s="8"/>
    </row>
    <row r="15536">
      <c r="A15536" s="10">
        <v>44907.25</v>
      </c>
      <c r="B15536" s="11">
        <v>279.25</v>
      </c>
      <c r="C15536" s="11">
        <v>295.72315</v>
      </c>
      <c r="D15536" s="11">
        <v>0.0557046345543119</v>
      </c>
      <c r="E15536" s="8">
        <f t="shared" si="1"/>
        <v>0.05349506818</v>
      </c>
      <c r="F15536" s="8"/>
    </row>
    <row r="15537">
      <c r="A15537" s="10">
        <v>44907.291666666664</v>
      </c>
      <c r="B15537" s="11">
        <v>262.86</v>
      </c>
      <c r="C15537" s="11">
        <v>287.04351</v>
      </c>
      <c r="D15537" s="11">
        <v>0.0842503284606574</v>
      </c>
      <c r="E15537" s="8">
        <f t="shared" si="1"/>
        <v>0.05606302453</v>
      </c>
      <c r="F15537" s="8"/>
    </row>
    <row r="15538">
      <c r="A15538" s="10">
        <v>44907.333333333336</v>
      </c>
      <c r="B15538" s="11">
        <v>253.1</v>
      </c>
      <c r="C15538" s="11">
        <v>281.97698</v>
      </c>
      <c r="D15538" s="11">
        <v>0.102408998067856</v>
      </c>
      <c r="E15538" s="8">
        <f t="shared" si="1"/>
        <v>0.05926827752</v>
      </c>
      <c r="F15538" s="8"/>
    </row>
    <row r="15539">
      <c r="A15539" s="10">
        <v>44907.375</v>
      </c>
      <c r="B15539" s="11">
        <v>243.17</v>
      </c>
      <c r="C15539" s="11">
        <v>280.12043</v>
      </c>
      <c r="D15539" s="11">
        <v>0.131909086388308</v>
      </c>
      <c r="E15539" s="8">
        <f t="shared" si="1"/>
        <v>0.06406836534</v>
      </c>
      <c r="F15539" s="8"/>
    </row>
    <row r="15540">
      <c r="A15540" s="10">
        <v>44907.416666666664</v>
      </c>
      <c r="B15540" s="11">
        <v>238.4</v>
      </c>
      <c r="C15540" s="11">
        <v>280.94553</v>
      </c>
      <c r="D15540" s="11">
        <v>0.151436935124043</v>
      </c>
      <c r="E15540" s="8">
        <f t="shared" si="1"/>
        <v>0.0699267788</v>
      </c>
      <c r="F15540" s="8"/>
    </row>
    <row r="15541">
      <c r="A15541" s="10">
        <v>44907.458333333336</v>
      </c>
      <c r="B15541" s="11">
        <v>232.84</v>
      </c>
      <c r="C15541" s="11">
        <v>283.98797</v>
      </c>
      <c r="D15541" s="11">
        <v>0.180106115058324</v>
      </c>
      <c r="E15541" s="8">
        <f t="shared" si="1"/>
        <v>0.0765320692</v>
      </c>
      <c r="F15541" s="8"/>
    </row>
    <row r="15542">
      <c r="A15542" s="10">
        <v>44907.5</v>
      </c>
      <c r="B15542" s="11">
        <v>232.12</v>
      </c>
      <c r="C15542" s="11">
        <v>286.51936</v>
      </c>
      <c r="D15542" s="11">
        <v>0.189862772274794</v>
      </c>
      <c r="E15542" s="8">
        <f t="shared" si="1"/>
        <v>0.08330390542</v>
      </c>
      <c r="F15542" s="8"/>
    </row>
    <row r="15543">
      <c r="A15543" s="10">
        <v>44907.541666666664</v>
      </c>
      <c r="B15543" s="11">
        <v>237.23</v>
      </c>
      <c r="C15543" s="11">
        <v>287.711</v>
      </c>
      <c r="D15543" s="11">
        <v>0.175457316543336</v>
      </c>
      <c r="E15543" s="8">
        <f t="shared" si="1"/>
        <v>0.08953476417</v>
      </c>
      <c r="F15543" s="8"/>
    </row>
    <row r="15544">
      <c r="A15544" s="10">
        <v>44907.583333333336</v>
      </c>
      <c r="B15544" s="11">
        <v>242.65</v>
      </c>
      <c r="C15544" s="11">
        <v>286.30789</v>
      </c>
      <c r="D15544" s="11">
        <v>0.152485808197601</v>
      </c>
      <c r="E15544" s="8">
        <f t="shared" si="1"/>
        <v>0.0949766284</v>
      </c>
      <c r="F15544" s="8"/>
    </row>
    <row r="15545">
      <c r="A15545" s="10">
        <v>44907.625</v>
      </c>
      <c r="B15545" s="11">
        <v>237.9</v>
      </c>
      <c r="C15545" s="11">
        <v>283.28079</v>
      </c>
      <c r="D15545" s="11">
        <v>0.16019720221763</v>
      </c>
      <c r="E15545" s="8">
        <f t="shared" si="1"/>
        <v>0.1002100093</v>
      </c>
      <c r="F15545" s="8"/>
    </row>
    <row r="15546">
      <c r="A15546" s="10">
        <v>44907.666666666664</v>
      </c>
      <c r="B15546" s="11">
        <v>224.01</v>
      </c>
      <c r="C15546" s="11">
        <v>277.51248</v>
      </c>
      <c r="D15546" s="11">
        <v>0.192793059252686</v>
      </c>
      <c r="E15546" s="8">
        <f t="shared" si="1"/>
        <v>0.1065837074</v>
      </c>
      <c r="F15546" s="8"/>
    </row>
    <row r="15547">
      <c r="A15547" s="10">
        <v>44907.708333333336</v>
      </c>
      <c r="B15547" s="11">
        <v>203.41</v>
      </c>
      <c r="C15547" s="11">
        <v>270.51245</v>
      </c>
      <c r="D15547" s="11">
        <v>0.248056789992475</v>
      </c>
      <c r="E15547" s="8">
        <f t="shared" si="1"/>
        <v>0.1145697293</v>
      </c>
      <c r="F15547" s="8"/>
    </row>
    <row r="15548">
      <c r="A15548" s="10">
        <v>44907.75</v>
      </c>
      <c r="B15548" s="11">
        <v>193.31</v>
      </c>
      <c r="C15548" s="11">
        <v>263.82589</v>
      </c>
      <c r="D15548" s="11">
        <v>0.267281918389434</v>
      </c>
      <c r="E15548" s="8">
        <f t="shared" si="1"/>
        <v>0.1221782557</v>
      </c>
      <c r="F15548" s="8"/>
    </row>
    <row r="15549">
      <c r="A15549" s="10">
        <v>44907.791666666664</v>
      </c>
      <c r="B15549" s="11">
        <v>192.19</v>
      </c>
      <c r="C15549" s="11">
        <v>257.43527</v>
      </c>
      <c r="D15549" s="11">
        <v>0.253443399577688</v>
      </c>
      <c r="E15549" s="8">
        <f t="shared" si="1"/>
        <v>0.1283684115</v>
      </c>
      <c r="F15549" s="8"/>
    </row>
    <row r="15550">
      <c r="A15550" s="10">
        <v>44907.833333333336</v>
      </c>
      <c r="B15550" s="11">
        <v>193.78</v>
      </c>
      <c r="C15550" s="11">
        <v>252.12153</v>
      </c>
      <c r="D15550" s="11">
        <v>0.231402411368834</v>
      </c>
      <c r="E15550" s="8">
        <f t="shared" si="1"/>
        <v>0.1331717174</v>
      </c>
      <c r="F15550" s="8"/>
    </row>
    <row r="15551">
      <c r="A15551" s="10">
        <v>44907.875</v>
      </c>
      <c r="B15551" s="11">
        <v>186.23</v>
      </c>
      <c r="C15551" s="11">
        <v>248.90323</v>
      </c>
      <c r="D15551" s="11">
        <v>0.251797576110201</v>
      </c>
      <c r="E15551" s="8">
        <f t="shared" si="1"/>
        <v>0.1381672244</v>
      </c>
      <c r="F15551" s="8"/>
    </row>
    <row r="15552">
      <c r="A15552" s="10">
        <v>44907.916666666664</v>
      </c>
      <c r="B15552" s="11">
        <v>181.98</v>
      </c>
      <c r="C15552" s="11">
        <v>247.82984</v>
      </c>
      <c r="D15552" s="11">
        <v>0.265705856889549</v>
      </c>
      <c r="E15552" s="8">
        <f t="shared" si="1"/>
        <v>0.1431596267</v>
      </c>
      <c r="F15552" s="8"/>
    </row>
    <row r="15553">
      <c r="A15553" s="10">
        <v>44907.958333333336</v>
      </c>
      <c r="B15553" s="11">
        <v>189.55</v>
      </c>
      <c r="C15553" s="11">
        <v>250.25515</v>
      </c>
      <c r="D15553" s="11">
        <v>0.242573029965617</v>
      </c>
      <c r="E15553" s="8">
        <f t="shared" si="1"/>
        <v>0.1484143787</v>
      </c>
      <c r="F15553" s="8"/>
    </row>
    <row r="15554">
      <c r="A15554" s="10">
        <v>44905.0</v>
      </c>
      <c r="B15554" s="11">
        <v>337.71</v>
      </c>
      <c r="C15554" s="11">
        <v>341.31884</v>
      </c>
      <c r="D15554" s="11">
        <v>0.010573222386435</v>
      </c>
      <c r="E15554" s="8">
        <f t="shared" si="1"/>
        <v>0.1466369503</v>
      </c>
      <c r="F15554" s="8"/>
    </row>
    <row r="15555">
      <c r="A15555" s="10">
        <v>44905.041666666664</v>
      </c>
      <c r="B15555" s="11">
        <v>334.04</v>
      </c>
      <c r="C15555" s="11">
        <v>343.21723</v>
      </c>
      <c r="D15555" s="11">
        <v>0.0267388382570419</v>
      </c>
      <c r="E15555" s="8">
        <f t="shared" si="1"/>
        <v>0.1463671633</v>
      </c>
      <c r="F15555" s="8"/>
    </row>
    <row r="15556">
      <c r="A15556" s="10">
        <v>44905.083333333336</v>
      </c>
      <c r="B15556" s="11">
        <v>328.16</v>
      </c>
      <c r="C15556" s="11">
        <v>340.16536</v>
      </c>
      <c r="D15556" s="11">
        <v>0.0352927176359168</v>
      </c>
      <c r="E15556" s="8">
        <f t="shared" si="1"/>
        <v>0.1466668326</v>
      </c>
      <c r="F15556" s="8"/>
    </row>
    <row r="15557">
      <c r="A15557" s="10">
        <v>44905.125</v>
      </c>
      <c r="B15557" s="11">
        <v>325.75</v>
      </c>
      <c r="C15557" s="11">
        <v>332.03733</v>
      </c>
      <c r="D15557" s="11">
        <v>0.0189356118482219</v>
      </c>
      <c r="E15557" s="8">
        <f t="shared" si="1"/>
        <v>0.1458739395</v>
      </c>
      <c r="F15557" s="8"/>
    </row>
    <row r="15558">
      <c r="A15558" s="10">
        <v>44905.166666666664</v>
      </c>
      <c r="B15558" s="11">
        <v>316.32</v>
      </c>
      <c r="C15558" s="11">
        <v>321.39569</v>
      </c>
      <c r="D15558" s="11">
        <v>0.0157926511086692</v>
      </c>
      <c r="E15558" s="8">
        <f t="shared" si="1"/>
        <v>0.1447302037</v>
      </c>
      <c r="F15558" s="8"/>
    </row>
    <row r="15559">
      <c r="A15559" s="10">
        <v>44905.208333333336</v>
      </c>
      <c r="B15559" s="11">
        <v>296.96</v>
      </c>
      <c r="C15559" s="11">
        <v>310.74601</v>
      </c>
      <c r="D15559" s="11">
        <v>0.0443642381763808</v>
      </c>
      <c r="E15559" s="8">
        <f t="shared" si="1"/>
        <v>0.1453571049</v>
      </c>
      <c r="F15559" s="8"/>
    </row>
    <row r="15560">
      <c r="A15560" s="10">
        <v>44905.25</v>
      </c>
      <c r="B15560" s="11">
        <v>292.13</v>
      </c>
      <c r="C15560" s="11">
        <v>302.65897</v>
      </c>
      <c r="D15560" s="11">
        <v>0.0347882304628209</v>
      </c>
      <c r="E15560" s="8">
        <f t="shared" si="1"/>
        <v>0.1444855881</v>
      </c>
      <c r="F15560" s="8"/>
    </row>
    <row r="15561">
      <c r="A15561" s="10">
        <v>44905.291666666664</v>
      </c>
      <c r="B15561" s="11">
        <v>297.93</v>
      </c>
      <c r="C15561" s="11">
        <v>297.69008</v>
      </c>
      <c r="D15561" s="11">
        <v>8.05938847542328E-4</v>
      </c>
      <c r="E15561" s="8">
        <f t="shared" si="1"/>
        <v>0.1410087385</v>
      </c>
      <c r="F15561" s="8"/>
    </row>
    <row r="15562">
      <c r="A15562" s="10">
        <v>44905.333333333336</v>
      </c>
      <c r="B15562" s="11">
        <v>295.49</v>
      </c>
      <c r="C15562" s="11">
        <v>295.9489</v>
      </c>
      <c r="D15562" s="11">
        <v>0.0015506055268324</v>
      </c>
      <c r="E15562" s="8">
        <f t="shared" si="1"/>
        <v>0.1368063055</v>
      </c>
      <c r="F15562" s="8"/>
    </row>
    <row r="15563">
      <c r="A15563" s="10">
        <v>44905.375</v>
      </c>
      <c r="B15563" s="11">
        <v>300.78</v>
      </c>
      <c r="C15563" s="11">
        <v>297.08852</v>
      </c>
      <c r="D15563" s="11">
        <v>0.0124255221978956</v>
      </c>
      <c r="E15563" s="8">
        <f t="shared" si="1"/>
        <v>0.1318278236</v>
      </c>
      <c r="F15563" s="8"/>
    </row>
    <row r="15564">
      <c r="A15564" s="10">
        <v>44905.416666666664</v>
      </c>
      <c r="B15564" s="11">
        <v>314.43</v>
      </c>
      <c r="C15564" s="11">
        <v>301.17074</v>
      </c>
      <c r="D15564" s="11">
        <v>0.0440257244113421</v>
      </c>
      <c r="E15564" s="8">
        <f t="shared" si="1"/>
        <v>0.1273523565</v>
      </c>
      <c r="F15564" s="8"/>
    </row>
    <row r="15565">
      <c r="A15565" s="10">
        <v>44905.458333333336</v>
      </c>
      <c r="B15565" s="11">
        <v>320.45</v>
      </c>
      <c r="C15565" s="11">
        <v>308.16205</v>
      </c>
      <c r="D15565" s="11">
        <v>0.0398749618909919</v>
      </c>
      <c r="E15565" s="8">
        <f t="shared" si="1"/>
        <v>0.1215093918</v>
      </c>
      <c r="F15565" s="8"/>
    </row>
    <row r="15566">
      <c r="A15566" s="10">
        <v>44905.5</v>
      </c>
      <c r="B15566" s="11">
        <v>323.97</v>
      </c>
      <c r="C15566" s="11">
        <v>315.05101</v>
      </c>
      <c r="D15566" s="11">
        <v>0.0283096695992182</v>
      </c>
      <c r="E15566" s="8">
        <f t="shared" si="1"/>
        <v>0.1147780125</v>
      </c>
      <c r="F15566" s="8"/>
    </row>
    <row r="15567">
      <c r="A15567" s="10">
        <v>44905.541666666664</v>
      </c>
      <c r="B15567" s="11">
        <v>327.21</v>
      </c>
      <c r="C15567" s="11">
        <v>319.3335</v>
      </c>
      <c r="D15567" s="11">
        <v>0.0246654359783735</v>
      </c>
      <c r="E15567" s="8">
        <f t="shared" si="1"/>
        <v>0.1084950175</v>
      </c>
      <c r="F15567" s="8"/>
    </row>
    <row r="15568">
      <c r="A15568" s="10">
        <v>44905.583333333336</v>
      </c>
      <c r="B15568" s="11">
        <v>333.47</v>
      </c>
      <c r="C15568" s="11">
        <v>320.52624</v>
      </c>
      <c r="D15568" s="11">
        <v>0.0403828404189312</v>
      </c>
      <c r="E15568" s="8">
        <f t="shared" si="1"/>
        <v>0.1038240605</v>
      </c>
      <c r="F15568" s="8"/>
    </row>
    <row r="15569">
      <c r="A15569" s="10">
        <v>44905.625</v>
      </c>
      <c r="B15569" s="11">
        <v>330.94</v>
      </c>
      <c r="C15569" s="11">
        <v>321.42119</v>
      </c>
      <c r="D15569" s="11">
        <v>0.0296147556419661</v>
      </c>
      <c r="E15569" s="8">
        <f t="shared" si="1"/>
        <v>0.09838312525</v>
      </c>
      <c r="F15569" s="8"/>
    </row>
    <row r="15570">
      <c r="A15570" s="10">
        <v>44905.666666666664</v>
      </c>
      <c r="B15570" s="11">
        <v>323.75</v>
      </c>
      <c r="C15570" s="11">
        <v>321.90322</v>
      </c>
      <c r="D15570" s="11">
        <v>0.00573706594174492</v>
      </c>
      <c r="E15570" s="8">
        <f t="shared" si="1"/>
        <v>0.09058912553</v>
      </c>
      <c r="F15570" s="8"/>
    </row>
    <row r="15571">
      <c r="A15571" s="10">
        <v>44905.708333333336</v>
      </c>
      <c r="B15571" s="11">
        <v>312.31</v>
      </c>
      <c r="C15571" s="11">
        <v>322.96961</v>
      </c>
      <c r="D15571" s="11">
        <v>0.0330049938754299</v>
      </c>
      <c r="E15571" s="8">
        <f t="shared" si="1"/>
        <v>0.08162863402</v>
      </c>
      <c r="F15571" s="8"/>
    </row>
    <row r="15572">
      <c r="A15572" s="10">
        <v>44905.75</v>
      </c>
      <c r="B15572" s="11">
        <v>301.12</v>
      </c>
      <c r="C15572" s="11">
        <v>323.38314</v>
      </c>
      <c r="D15572" s="11">
        <v>0.0688444672780406</v>
      </c>
      <c r="E15572" s="8">
        <f t="shared" si="1"/>
        <v>0.07336040689</v>
      </c>
      <c r="F15572" s="8"/>
    </row>
    <row r="15573">
      <c r="A15573" s="10">
        <v>44905.791666666664</v>
      </c>
      <c r="B15573" s="11">
        <v>294.88</v>
      </c>
      <c r="C15573" s="11">
        <v>323.67951</v>
      </c>
      <c r="D15573" s="11">
        <v>0.088975388031204</v>
      </c>
      <c r="E15573" s="8">
        <f t="shared" si="1"/>
        <v>0.06650757308</v>
      </c>
      <c r="F15573" s="8"/>
    </row>
    <row r="15574">
      <c r="A15574" s="10">
        <v>44905.833333333336</v>
      </c>
      <c r="B15574" s="11">
        <v>292.71</v>
      </c>
      <c r="C15574" s="11">
        <v>324.91384</v>
      </c>
      <c r="D15574" s="11">
        <v>0.0991150146143359</v>
      </c>
      <c r="E15574" s="8">
        <f t="shared" si="1"/>
        <v>0.06099559821</v>
      </c>
      <c r="F15574" s="8"/>
    </row>
    <row r="15575">
      <c r="A15575" s="10">
        <v>44905.875</v>
      </c>
      <c r="B15575" s="11">
        <v>297.69</v>
      </c>
      <c r="C15575" s="11">
        <v>328.01148</v>
      </c>
      <c r="D15575" s="11">
        <v>0.0924403011748247</v>
      </c>
      <c r="E15575" s="8">
        <f t="shared" si="1"/>
        <v>0.05435571176</v>
      </c>
      <c r="F15575" s="8"/>
    </row>
    <row r="15576">
      <c r="A15576" s="10">
        <v>44905.916666666664</v>
      </c>
      <c r="B15576" s="11">
        <v>305.36</v>
      </c>
      <c r="C15576" s="11">
        <v>333.01024</v>
      </c>
      <c r="D15576" s="11">
        <v>0.0830312004820031</v>
      </c>
      <c r="E15576" s="8">
        <f t="shared" si="1"/>
        <v>0.04674426774</v>
      </c>
      <c r="F15576" s="8"/>
    </row>
    <row r="15577">
      <c r="A15577" s="10">
        <v>44905.958333333336</v>
      </c>
      <c r="B15577" s="11">
        <v>314.56</v>
      </c>
      <c r="C15577" s="11">
        <v>338.71403</v>
      </c>
      <c r="D15577" s="11">
        <v>0.0713109817151653</v>
      </c>
      <c r="E15577" s="8">
        <f t="shared" si="1"/>
        <v>0.03960834906</v>
      </c>
      <c r="F15577" s="8"/>
    </row>
    <row r="15578">
      <c r="A15578" s="10">
        <v>44906.0</v>
      </c>
      <c r="B15578" s="11">
        <v>326.2</v>
      </c>
      <c r="C15578" s="11">
        <v>350.90095</v>
      </c>
      <c r="D15578" s="11">
        <v>0.0703929413699222</v>
      </c>
      <c r="E15578" s="8">
        <f t="shared" si="1"/>
        <v>0.04210083735</v>
      </c>
      <c r="F15578" s="8"/>
    </row>
    <row r="15579">
      <c r="A15579" s="10">
        <v>44906.041666666664</v>
      </c>
      <c r="B15579" s="11">
        <v>322.91</v>
      </c>
      <c r="C15579" s="11">
        <v>355.38072</v>
      </c>
      <c r="D15579" s="11">
        <v>0.0913688283371139</v>
      </c>
      <c r="E15579" s="8">
        <f t="shared" si="1"/>
        <v>0.04479375361</v>
      </c>
      <c r="F15579" s="8"/>
    </row>
    <row r="15580">
      <c r="A15580" s="10">
        <v>44906.083333333336</v>
      </c>
      <c r="B15580" s="11">
        <v>323.09</v>
      </c>
      <c r="C15580" s="11">
        <v>357.66233</v>
      </c>
      <c r="D15580" s="11">
        <v>0.0966619269074269</v>
      </c>
      <c r="E15580" s="8">
        <f t="shared" si="1"/>
        <v>0.04735080399</v>
      </c>
      <c r="F15580" s="8"/>
    </row>
    <row r="15581">
      <c r="A15581" s="10">
        <v>44906.125</v>
      </c>
      <c r="B15581" s="11">
        <v>330.77</v>
      </c>
      <c r="C15581" s="11">
        <v>357.77336</v>
      </c>
      <c r="D15581" s="11">
        <v>0.075476161780184</v>
      </c>
      <c r="E15581" s="8">
        <f t="shared" si="1"/>
        <v>0.04970666024</v>
      </c>
      <c r="F15581" s="8"/>
    </row>
    <row r="15582">
      <c r="A15582" s="10">
        <v>44906.166666666664</v>
      </c>
      <c r="B15582" s="11">
        <v>341.75</v>
      </c>
      <c r="C15582" s="11">
        <v>357.24454</v>
      </c>
      <c r="D15582" s="11">
        <v>0.0433723633676807</v>
      </c>
      <c r="E15582" s="8">
        <f t="shared" si="1"/>
        <v>0.05085581492</v>
      </c>
      <c r="F15582" s="8"/>
    </row>
    <row r="15583">
      <c r="A15583" s="10">
        <v>44906.208333333336</v>
      </c>
      <c r="B15583" s="11">
        <v>346.51</v>
      </c>
      <c r="C15583" s="11">
        <v>357.22436</v>
      </c>
      <c r="D15583" s="11">
        <v>0.0299933632745538</v>
      </c>
      <c r="E15583" s="8">
        <f t="shared" si="1"/>
        <v>0.05025702846</v>
      </c>
      <c r="F15583" s="8"/>
    </row>
    <row r="15584">
      <c r="A15584" s="10">
        <v>44906.25</v>
      </c>
      <c r="B15584" s="11">
        <v>352.45</v>
      </c>
      <c r="C15584" s="11">
        <v>357.56076</v>
      </c>
      <c r="D15584" s="11">
        <v>0.0142934028890643</v>
      </c>
      <c r="E15584" s="8">
        <f t="shared" si="1"/>
        <v>0.04940307731</v>
      </c>
      <c r="F15584" s="8"/>
    </row>
    <row r="15585">
      <c r="A15585" s="10">
        <v>44906.291666666664</v>
      </c>
      <c r="B15585" s="11">
        <v>355.89</v>
      </c>
      <c r="C15585" s="11">
        <v>356.8478</v>
      </c>
      <c r="D15585" s="11">
        <v>0.00268405746091196</v>
      </c>
      <c r="E15585" s="8">
        <f t="shared" si="1"/>
        <v>0.04948133226</v>
      </c>
      <c r="F15585" s="8"/>
    </row>
    <row r="15586">
      <c r="A15586" s="10">
        <v>44906.333333333336</v>
      </c>
      <c r="B15586" s="11">
        <v>354.62</v>
      </c>
      <c r="C15586" s="11">
        <v>355.38495</v>
      </c>
      <c r="D15586" s="11">
        <v>0.00215245468329483</v>
      </c>
      <c r="E15586" s="8">
        <f t="shared" si="1"/>
        <v>0.04950640931</v>
      </c>
      <c r="F15586" s="8"/>
    </row>
    <row r="15587">
      <c r="A15587" s="10">
        <v>44906.375</v>
      </c>
      <c r="B15587" s="11">
        <v>357.16</v>
      </c>
      <c r="C15587" s="11">
        <v>354.59034</v>
      </c>
      <c r="D15587" s="11">
        <v>0.007246841524222</v>
      </c>
      <c r="E15587" s="8">
        <f t="shared" si="1"/>
        <v>0.04929063094</v>
      </c>
      <c r="F15587" s="8"/>
    </row>
    <row r="15588">
      <c r="A15588" s="10">
        <v>44906.416666666664</v>
      </c>
      <c r="B15588" s="11">
        <v>359.36</v>
      </c>
      <c r="C15588" s="11">
        <v>355.49542</v>
      </c>
      <c r="D15588" s="11">
        <v>0.0108709698707229</v>
      </c>
      <c r="E15588" s="8">
        <f t="shared" si="1"/>
        <v>0.04790918284</v>
      </c>
      <c r="F15588" s="8"/>
    </row>
    <row r="15589">
      <c r="A15589" s="10">
        <v>44906.458333333336</v>
      </c>
      <c r="B15589" s="11">
        <v>358.42</v>
      </c>
      <c r="C15589" s="11">
        <v>359.43871</v>
      </c>
      <c r="D15589" s="11">
        <v>0.0028341688628918</v>
      </c>
      <c r="E15589" s="8">
        <f t="shared" si="1"/>
        <v>0.04636581646</v>
      </c>
      <c r="F15589" s="8"/>
    </row>
    <row r="15590">
      <c r="A15590" s="10">
        <v>44906.5</v>
      </c>
      <c r="B15590" s="11">
        <v>360.36</v>
      </c>
      <c r="C15590" s="11">
        <v>364.24197</v>
      </c>
      <c r="D15590" s="11">
        <v>0.0106576680331483</v>
      </c>
      <c r="E15590" s="8">
        <f t="shared" si="1"/>
        <v>0.0456303164</v>
      </c>
      <c r="F15590" s="8"/>
    </row>
    <row r="15591">
      <c r="A15591" s="10">
        <v>44906.541666666664</v>
      </c>
      <c r="B15591" s="11">
        <v>363.99</v>
      </c>
      <c r="C15591" s="11">
        <v>367.8549</v>
      </c>
      <c r="D15591" s="11">
        <v>0.0105065883314317</v>
      </c>
      <c r="E15591" s="8">
        <f t="shared" si="1"/>
        <v>0.04504036441</v>
      </c>
      <c r="F15591" s="8"/>
    </row>
    <row r="15592">
      <c r="A15592" s="10">
        <v>44906.583333333336</v>
      </c>
      <c r="B15592" s="11">
        <v>366.15</v>
      </c>
      <c r="C15592" s="11">
        <v>369.05994</v>
      </c>
      <c r="D15592" s="11">
        <v>0.00788473547142506</v>
      </c>
      <c r="E15592" s="8">
        <f t="shared" si="1"/>
        <v>0.0436862767</v>
      </c>
      <c r="F15592" s="8"/>
    </row>
    <row r="15593">
      <c r="A15593" s="10">
        <v>44906.625</v>
      </c>
      <c r="B15593" s="11">
        <v>361.23</v>
      </c>
      <c r="C15593" s="11">
        <v>369.51156</v>
      </c>
      <c r="D15593" s="11">
        <v>0.0224121810965804</v>
      </c>
      <c r="E15593" s="8">
        <f t="shared" si="1"/>
        <v>0.04338616943</v>
      </c>
      <c r="F15593" s="8"/>
    </row>
    <row r="15594">
      <c r="A15594" s="10">
        <v>44906.666666666664</v>
      </c>
      <c r="B15594" s="11">
        <v>357.77</v>
      </c>
      <c r="C15594" s="11">
        <v>368.76411</v>
      </c>
      <c r="D15594" s="11">
        <v>0.0298133948013542</v>
      </c>
      <c r="E15594" s="8">
        <f t="shared" si="1"/>
        <v>0.0443893498</v>
      </c>
      <c r="F15594" s="8"/>
    </row>
    <row r="15595">
      <c r="A15595" s="10">
        <v>44906.708333333336</v>
      </c>
      <c r="B15595" s="11">
        <v>349.96</v>
      </c>
      <c r="C15595" s="11">
        <v>367.33573</v>
      </c>
      <c r="D15595" s="11">
        <v>0.0473020416500187</v>
      </c>
      <c r="E15595" s="8">
        <f t="shared" si="1"/>
        <v>0.04498506013</v>
      </c>
      <c r="F15595" s="8"/>
    </row>
    <row r="15596">
      <c r="A15596" s="10">
        <v>44906.75</v>
      </c>
      <c r="B15596" s="11">
        <v>338.12</v>
      </c>
      <c r="C15596" s="11">
        <v>364.78824</v>
      </c>
      <c r="D15596" s="11">
        <v>0.0731060847794873</v>
      </c>
      <c r="E15596" s="8">
        <f t="shared" si="1"/>
        <v>0.04516262752</v>
      </c>
      <c r="F15596" s="8"/>
    </row>
    <row r="15597">
      <c r="A15597" s="10">
        <v>44906.791666666664</v>
      </c>
      <c r="B15597" s="11">
        <v>329.5</v>
      </c>
      <c r="C15597" s="11">
        <v>361.36786</v>
      </c>
      <c r="D15597" s="11">
        <v>0.0881867579479813</v>
      </c>
      <c r="E15597" s="8">
        <f t="shared" si="1"/>
        <v>0.04512976793</v>
      </c>
      <c r="F15597" s="8"/>
    </row>
    <row r="15598">
      <c r="A15598" s="10">
        <v>44906.833333333336</v>
      </c>
      <c r="B15598" s="11">
        <v>323.13</v>
      </c>
      <c r="C15598" s="11">
        <v>356.821</v>
      </c>
      <c r="D15598" s="11">
        <v>0.0944198912059548</v>
      </c>
      <c r="E15598" s="8">
        <f t="shared" si="1"/>
        <v>0.04493413779</v>
      </c>
      <c r="F15598" s="8"/>
    </row>
    <row r="15599">
      <c r="A15599" s="10">
        <v>44906.875</v>
      </c>
      <c r="B15599" s="11">
        <v>315.03</v>
      </c>
      <c r="C15599" s="11">
        <v>352.53858</v>
      </c>
      <c r="D15599" s="11">
        <v>0.106395674481924</v>
      </c>
      <c r="E15599" s="8">
        <f t="shared" si="1"/>
        <v>0.04551561168</v>
      </c>
      <c r="F15599" s="8"/>
    </row>
    <row r="15600">
      <c r="A15600" s="10">
        <v>44906.916666666664</v>
      </c>
      <c r="B15600" s="11">
        <v>308.83</v>
      </c>
      <c r="C15600" s="11">
        <v>350.02931</v>
      </c>
      <c r="D15600" s="11">
        <v>0.117702457545626</v>
      </c>
      <c r="E15600" s="8">
        <f t="shared" si="1"/>
        <v>0.04696024739</v>
      </c>
      <c r="F15600" s="8"/>
    </row>
    <row r="15601">
      <c r="A15601" s="10">
        <v>44906.958333333336</v>
      </c>
      <c r="B15601" s="11">
        <v>319.62</v>
      </c>
      <c r="C15601" s="11">
        <v>349.71035</v>
      </c>
      <c r="D15601" s="11">
        <v>0.0860436358260486</v>
      </c>
      <c r="E15601" s="8">
        <f t="shared" si="1"/>
        <v>0.04757410798</v>
      </c>
      <c r="F15601" s="8"/>
    </row>
    <row r="15602">
      <c r="A15602" s="10">
        <v>44907.0</v>
      </c>
      <c r="B15602" s="11">
        <v>339.64</v>
      </c>
      <c r="C15602" s="11">
        <v>339.82509</v>
      </c>
      <c r="D15602" s="11">
        <v>5.44662549784074E-4</v>
      </c>
      <c r="E15602" s="8">
        <f t="shared" si="1"/>
        <v>0.04466376303</v>
      </c>
      <c r="F15602" s="8"/>
    </row>
    <row r="15603">
      <c r="A15603" s="10">
        <v>44907.041666666664</v>
      </c>
      <c r="B15603" s="11">
        <v>345.09</v>
      </c>
      <c r="C15603" s="11">
        <v>339.77303</v>
      </c>
      <c r="D15603" s="11">
        <v>0.0156485934154337</v>
      </c>
      <c r="E15603" s="8">
        <f t="shared" si="1"/>
        <v>0.04150875324</v>
      </c>
      <c r="F15603" s="8"/>
    </row>
    <row r="15604">
      <c r="A15604" s="10">
        <v>44907.083333333336</v>
      </c>
      <c r="B15604" s="11">
        <v>339.59</v>
      </c>
      <c r="C15604" s="11">
        <v>333.67149</v>
      </c>
      <c r="D15604" s="11">
        <v>0.0177375358020547</v>
      </c>
      <c r="E15604" s="8">
        <f t="shared" si="1"/>
        <v>0.03822023694</v>
      </c>
      <c r="F15604" s="8"/>
    </row>
    <row r="15605">
      <c r="A15605" s="10">
        <v>44907.125</v>
      </c>
      <c r="B15605" s="11">
        <v>324.69</v>
      </c>
      <c r="C15605" s="11">
        <v>320.46022</v>
      </c>
      <c r="D15605" s="11">
        <v>0.0131990797484942</v>
      </c>
      <c r="E15605" s="8">
        <f t="shared" si="1"/>
        <v>0.03562535853</v>
      </c>
      <c r="F15605" s="8"/>
    </row>
    <row r="15606">
      <c r="A15606" s="10">
        <v>44907.166666666664</v>
      </c>
      <c r="B15606" s="11">
        <v>308.46</v>
      </c>
      <c r="C15606" s="11">
        <v>301.33694</v>
      </c>
      <c r="D15606" s="11">
        <v>0.0236381905251973</v>
      </c>
      <c r="E15606" s="8">
        <f t="shared" si="1"/>
        <v>0.03480310132</v>
      </c>
      <c r="F15606" s="8"/>
    </row>
    <row r="15607">
      <c r="A15607" s="10">
        <v>44907.208333333336</v>
      </c>
      <c r="B15607" s="11">
        <v>298.5</v>
      </c>
      <c r="C15607" s="11">
        <v>280.23825</v>
      </c>
      <c r="D15607" s="11">
        <v>0.0651650872070461</v>
      </c>
      <c r="E15607" s="8">
        <f t="shared" si="1"/>
        <v>0.03626858982</v>
      </c>
      <c r="F15607" s="8"/>
    </row>
    <row r="15608">
      <c r="A15608" s="10">
        <v>44907.25</v>
      </c>
      <c r="B15608" s="11">
        <v>279.25</v>
      </c>
      <c r="C15608" s="11">
        <v>261.81673</v>
      </c>
      <c r="D15608" s="11">
        <v>0.066585775477373</v>
      </c>
      <c r="E15608" s="8">
        <f t="shared" si="1"/>
        <v>0.03844743868</v>
      </c>
      <c r="F15608" s="8"/>
    </row>
    <row r="15609">
      <c r="A15609" s="10">
        <v>44907.291666666664</v>
      </c>
      <c r="B15609" s="11">
        <v>262.86</v>
      </c>
      <c r="C15609" s="11">
        <v>247.80941</v>
      </c>
      <c r="D15609" s="11">
        <v>0.0607345378853853</v>
      </c>
      <c r="E15609" s="8">
        <f t="shared" si="1"/>
        <v>0.0408662087</v>
      </c>
      <c r="F15609" s="8"/>
    </row>
    <row r="15610">
      <c r="A15610" s="10">
        <v>44907.333333333336</v>
      </c>
      <c r="B15610" s="11">
        <v>253.1</v>
      </c>
      <c r="C15610" s="11">
        <v>238.45017</v>
      </c>
      <c r="D15610" s="11">
        <v>0.0614376999605409</v>
      </c>
      <c r="E15610" s="8">
        <f t="shared" si="1"/>
        <v>0.04333642725</v>
      </c>
      <c r="F15610" s="8"/>
    </row>
    <row r="15611">
      <c r="A15611" s="10">
        <v>44907.375</v>
      </c>
      <c r="B15611" s="11">
        <v>243.17</v>
      </c>
      <c r="C15611" s="11">
        <v>232.65246</v>
      </c>
      <c r="D15611" s="11">
        <v>0.0452070870000686</v>
      </c>
      <c r="E15611" s="8">
        <f t="shared" si="1"/>
        <v>0.04491810414</v>
      </c>
      <c r="F15611" s="8"/>
    </row>
    <row r="15612">
      <c r="A15612" s="10">
        <v>44907.416666666664</v>
      </c>
      <c r="B15612" s="11">
        <v>238.4</v>
      </c>
      <c r="C15612" s="11">
        <v>230.86811</v>
      </c>
      <c r="D15612" s="11">
        <v>0.0326242112866952</v>
      </c>
      <c r="E15612" s="8">
        <f t="shared" si="1"/>
        <v>0.0458244892</v>
      </c>
      <c r="F15612" s="8"/>
    </row>
    <row r="15613">
      <c r="A15613" s="10">
        <v>44907.458333333336</v>
      </c>
      <c r="B15613" s="11">
        <v>232.84</v>
      </c>
      <c r="C15613" s="11">
        <v>233.9663</v>
      </c>
      <c r="D15613" s="11">
        <v>0.00481394115306343</v>
      </c>
      <c r="E15613" s="8">
        <f t="shared" si="1"/>
        <v>0.04590697972</v>
      </c>
      <c r="F15613" s="8"/>
    </row>
    <row r="15614">
      <c r="A15614" s="10">
        <v>44907.5</v>
      </c>
      <c r="B15614" s="11">
        <v>232.12</v>
      </c>
      <c r="C15614" s="11">
        <v>239.82737</v>
      </c>
      <c r="D15614" s="11">
        <v>0.0321371576563592</v>
      </c>
      <c r="E15614" s="8">
        <f t="shared" si="1"/>
        <v>0.04680195845</v>
      </c>
      <c r="F15614" s="8"/>
    </row>
    <row r="15615">
      <c r="A15615" s="10">
        <v>44907.541666666664</v>
      </c>
      <c r="B15615" s="11">
        <v>237.23</v>
      </c>
      <c r="C15615" s="11">
        <v>245.61395</v>
      </c>
      <c r="D15615" s="11">
        <v>0.0341346653966519</v>
      </c>
      <c r="E15615" s="8">
        <f t="shared" si="1"/>
        <v>0.04778646166</v>
      </c>
      <c r="F15615" s="8"/>
    </row>
    <row r="15616">
      <c r="A15616" s="10">
        <v>44907.583333333336</v>
      </c>
      <c r="B15616" s="11">
        <v>242.65</v>
      </c>
      <c r="C15616" s="11">
        <v>248.93791</v>
      </c>
      <c r="D15616" s="11">
        <v>0.0252589491090368</v>
      </c>
      <c r="E15616" s="8">
        <f t="shared" si="1"/>
        <v>0.04851038723</v>
      </c>
      <c r="F15616" s="8"/>
    </row>
    <row r="15617">
      <c r="A15617" s="10">
        <v>44907.625</v>
      </c>
      <c r="B15617" s="11">
        <v>237.9</v>
      </c>
      <c r="C15617" s="11">
        <v>250.73537</v>
      </c>
      <c r="D15617" s="11">
        <v>0.0511909029826944</v>
      </c>
      <c r="E15617" s="8">
        <f t="shared" si="1"/>
        <v>0.04970950064</v>
      </c>
      <c r="F15617" s="8"/>
    </row>
    <row r="15618">
      <c r="A15618" s="10">
        <v>44907.666666666664</v>
      </c>
      <c r="B15618" s="11">
        <v>224.01</v>
      </c>
      <c r="C15618" s="11">
        <v>249.40665</v>
      </c>
      <c r="D15618" s="11">
        <v>0.101828279237943</v>
      </c>
      <c r="E15618" s="8">
        <f t="shared" si="1"/>
        <v>0.05271012083</v>
      </c>
      <c r="F15618" s="8"/>
    </row>
    <row r="15619">
      <c r="A15619" s="10">
        <v>44907.708333333336</v>
      </c>
      <c r="B15619" s="11">
        <v>203.41</v>
      </c>
      <c r="C15619" s="11">
        <v>246.09426</v>
      </c>
      <c r="D15619" s="11">
        <v>0.173446792298203</v>
      </c>
      <c r="E15619" s="8">
        <f t="shared" si="1"/>
        <v>0.0579661521</v>
      </c>
      <c r="F15619" s="8"/>
    </row>
    <row r="15620">
      <c r="A15620" s="10">
        <v>44907.75</v>
      </c>
      <c r="B15620" s="11">
        <v>193.31</v>
      </c>
      <c r="C15620" s="11">
        <v>241.70896</v>
      </c>
      <c r="D15620" s="11">
        <v>0.200236515849474</v>
      </c>
      <c r="E15620" s="8">
        <f t="shared" si="1"/>
        <v>0.0632632534</v>
      </c>
      <c r="F15620" s="8"/>
    </row>
    <row r="15621">
      <c r="A15621" s="10">
        <v>44907.791666666664</v>
      </c>
      <c r="B15621" s="11">
        <v>192.19</v>
      </c>
      <c r="C15621" s="11">
        <v>236.27979</v>
      </c>
      <c r="D15621" s="11">
        <v>0.186599920374061</v>
      </c>
      <c r="E15621" s="8">
        <f t="shared" si="1"/>
        <v>0.06736380183</v>
      </c>
      <c r="F15621" s="8"/>
    </row>
    <row r="15622">
      <c r="A15622" s="10">
        <v>44907.833333333336</v>
      </c>
      <c r="B15622" s="11">
        <v>193.78</v>
      </c>
      <c r="C15622" s="11">
        <v>230.85009</v>
      </c>
      <c r="D15622" s="11">
        <v>0.160580790763391</v>
      </c>
      <c r="E15622" s="8">
        <f t="shared" si="1"/>
        <v>0.07012050598</v>
      </c>
      <c r="F15622" s="8"/>
    </row>
    <row r="15623">
      <c r="A15623" s="10">
        <v>44907.875</v>
      </c>
      <c r="B15623" s="11">
        <v>186.23</v>
      </c>
      <c r="C15623" s="11">
        <v>227.40585</v>
      </c>
      <c r="D15623" s="11">
        <v>0.181067681416287</v>
      </c>
      <c r="E15623" s="8">
        <f t="shared" si="1"/>
        <v>0.0732318396</v>
      </c>
      <c r="F15623" s="8"/>
    </row>
    <row r="15624">
      <c r="A15624" s="10">
        <v>44907.916666666664</v>
      </c>
      <c r="B15624" s="11">
        <v>181.98</v>
      </c>
      <c r="C15624" s="11">
        <v>227.13853</v>
      </c>
      <c r="D15624" s="11">
        <v>0.198814925851637</v>
      </c>
      <c r="E15624" s="8">
        <f t="shared" si="1"/>
        <v>0.07661152578</v>
      </c>
      <c r="F15624" s="8"/>
    </row>
    <row r="15625">
      <c r="A15625" s="10">
        <v>44907.958333333336</v>
      </c>
      <c r="B15625" s="11">
        <v>189.55</v>
      </c>
      <c r="C15625" s="11">
        <v>230.91479</v>
      </c>
      <c r="D15625" s="11">
        <v>0.179134433095428</v>
      </c>
      <c r="E15625" s="8">
        <f t="shared" si="1"/>
        <v>0.080490309</v>
      </c>
      <c r="F15625" s="8"/>
    </row>
    <row r="15626">
      <c r="A15626" s="10">
        <v>44908.0</v>
      </c>
      <c r="B15626" s="11">
        <v>202.12</v>
      </c>
      <c r="C15626" s="11">
        <v>260.70515</v>
      </c>
      <c r="D15626" s="11">
        <v>0.224718038749905</v>
      </c>
      <c r="E15626" s="8">
        <f t="shared" si="1"/>
        <v>0.08983086634</v>
      </c>
      <c r="F15626" s="8"/>
    </row>
    <row r="15627">
      <c r="A15627" s="10">
        <v>44908.041666666664</v>
      </c>
      <c r="B15627" s="11">
        <v>202.88</v>
      </c>
      <c r="C15627" s="11">
        <v>258.93135</v>
      </c>
      <c r="D15627" s="11">
        <v>0.216471856343389</v>
      </c>
      <c r="E15627" s="8">
        <f t="shared" si="1"/>
        <v>0.0981985023</v>
      </c>
      <c r="F15627" s="8"/>
    </row>
    <row r="15628">
      <c r="A15628" s="10">
        <v>44908.083333333336</v>
      </c>
      <c r="B15628" s="11">
        <v>189.0</v>
      </c>
      <c r="C15628" s="11">
        <v>252.84749</v>
      </c>
      <c r="D15628" s="11">
        <v>0.252513837491525</v>
      </c>
      <c r="E15628" s="8">
        <f t="shared" si="1"/>
        <v>0.1079808482</v>
      </c>
      <c r="F15628" s="8"/>
    </row>
    <row r="15629">
      <c r="A15629" s="10">
        <v>44908.125</v>
      </c>
      <c r="B15629" s="11">
        <v>189.69</v>
      </c>
      <c r="C15629" s="11">
        <v>243.05547</v>
      </c>
      <c r="D15629" s="11">
        <v>0.219560868142568</v>
      </c>
      <c r="E15629" s="8">
        <f t="shared" si="1"/>
        <v>0.1165792561</v>
      </c>
      <c r="F15629" s="8"/>
    </row>
    <row r="15630">
      <c r="A15630" s="10">
        <v>44908.166666666664</v>
      </c>
      <c r="B15630" s="11">
        <v>187.28</v>
      </c>
      <c r="C15630" s="11">
        <v>230.86973</v>
      </c>
      <c r="D15630" s="11">
        <v>0.188806605352724</v>
      </c>
      <c r="E15630" s="8">
        <f t="shared" si="1"/>
        <v>0.1234612733</v>
      </c>
      <c r="F15630" s="8"/>
    </row>
    <row r="15631">
      <c r="A15631" s="10">
        <v>44908.208333333336</v>
      </c>
      <c r="B15631" s="11">
        <v>174.34</v>
      </c>
      <c r="C15631" s="11">
        <v>218.53557</v>
      </c>
      <c r="D15631" s="11">
        <v>0.202235132706314</v>
      </c>
      <c r="E15631" s="8">
        <f t="shared" si="1"/>
        <v>0.1291725252</v>
      </c>
      <c r="F15631" s="8"/>
    </row>
    <row r="15632">
      <c r="A15632" s="10">
        <v>44908.25</v>
      </c>
      <c r="B15632" s="11">
        <v>158.81</v>
      </c>
      <c r="C15632" s="11">
        <v>208.58202</v>
      </c>
      <c r="D15632" s="11">
        <v>0.238620855239583</v>
      </c>
      <c r="E15632" s="8">
        <f t="shared" si="1"/>
        <v>0.1363406536</v>
      </c>
      <c r="F15632" s="8"/>
    </row>
    <row r="15633">
      <c r="A15633" s="10">
        <v>44908.291666666664</v>
      </c>
      <c r="B15633" s="11">
        <v>147.88</v>
      </c>
      <c r="C15633" s="11">
        <v>201.38179</v>
      </c>
      <c r="D15633" s="11">
        <v>0.265673425586295</v>
      </c>
      <c r="E15633" s="8">
        <f t="shared" si="1"/>
        <v>0.1448797739</v>
      </c>
      <c r="F15633" s="8"/>
    </row>
    <row r="15634">
      <c r="A15634" s="10">
        <v>44908.333333333336</v>
      </c>
      <c r="B15634" s="11">
        <v>142.44</v>
      </c>
      <c r="C15634" s="11">
        <v>196.75748</v>
      </c>
      <c r="D15634" s="11">
        <v>0.276063100625196</v>
      </c>
      <c r="E15634" s="8">
        <f t="shared" si="1"/>
        <v>0.1538224989</v>
      </c>
      <c r="F15634" s="8"/>
    </row>
    <row r="15635">
      <c r="A15635" s="10">
        <v>44908.375</v>
      </c>
      <c r="B15635" s="11">
        <v>140.81</v>
      </c>
      <c r="C15635" s="11">
        <v>194.49401</v>
      </c>
      <c r="D15635" s="11">
        <v>0.276018834718868</v>
      </c>
      <c r="E15635" s="8">
        <f t="shared" si="1"/>
        <v>0.1634396551</v>
      </c>
      <c r="F15635" s="8"/>
    </row>
    <row r="15636">
      <c r="A15636" s="10">
        <v>44908.416666666664</v>
      </c>
      <c r="B15636" s="11">
        <v>150.74</v>
      </c>
      <c r="C15636" s="11">
        <v>194.99117</v>
      </c>
      <c r="D15636" s="11">
        <v>0.226939353202506</v>
      </c>
      <c r="E15636" s="8">
        <f t="shared" si="1"/>
        <v>0.1715361193</v>
      </c>
      <c r="F15636" s="8"/>
    </row>
    <row r="15637">
      <c r="A15637" s="10">
        <v>44908.458333333336</v>
      </c>
      <c r="B15637" s="11">
        <v>174.06</v>
      </c>
      <c r="C15637" s="11">
        <v>199.11481</v>
      </c>
      <c r="D15637" s="11">
        <v>0.125830971588703</v>
      </c>
      <c r="E15637" s="8">
        <f t="shared" si="1"/>
        <v>0.1765784956</v>
      </c>
      <c r="F15637" s="8"/>
    </row>
    <row r="15638">
      <c r="A15638" s="10">
        <v>44908.5</v>
      </c>
      <c r="B15638" s="11">
        <v>201.16</v>
      </c>
      <c r="C15638" s="11">
        <v>205.24668</v>
      </c>
      <c r="D15638" s="11">
        <v>0.0199110650657053</v>
      </c>
      <c r="E15638" s="8">
        <f t="shared" si="1"/>
        <v>0.176069075</v>
      </c>
      <c r="F15638" s="8"/>
    </row>
    <row r="15639">
      <c r="A15639" s="10">
        <v>44908.541666666664</v>
      </c>
      <c r="B15639" s="11">
        <v>225.02</v>
      </c>
      <c r="C15639" s="11">
        <v>211.07351</v>
      </c>
      <c r="D15639" s="11">
        <v>0.066074089543496</v>
      </c>
      <c r="E15639" s="8">
        <f t="shared" si="1"/>
        <v>0.1773998844</v>
      </c>
      <c r="F15639" s="8"/>
    </row>
    <row r="15640">
      <c r="A15640" s="10">
        <v>44908.583333333336</v>
      </c>
      <c r="B15640" s="11">
        <v>225.04</v>
      </c>
      <c r="C15640" s="11">
        <v>214.80433</v>
      </c>
      <c r="D15640" s="11">
        <v>0.0476511344068343</v>
      </c>
      <c r="E15640" s="8">
        <f t="shared" si="1"/>
        <v>0.1783328921</v>
      </c>
      <c r="F15640" s="8"/>
    </row>
    <row r="15641">
      <c r="A15641" s="10">
        <v>44908.625</v>
      </c>
      <c r="B15641" s="11">
        <v>221.9</v>
      </c>
      <c r="C15641" s="11">
        <v>218.50967</v>
      </c>
      <c r="D15641" s="11">
        <v>0.015515697772094</v>
      </c>
      <c r="E15641" s="8">
        <f t="shared" si="1"/>
        <v>0.1768464252</v>
      </c>
      <c r="F15641" s="8"/>
    </row>
    <row r="15642">
      <c r="A15642" s="10">
        <v>44908.666666666664</v>
      </c>
      <c r="B15642" s="11">
        <v>221.15</v>
      </c>
      <c r="C15642" s="11">
        <v>220.99773</v>
      </c>
      <c r="D15642" s="11">
        <v>6.89011602064942E-4</v>
      </c>
      <c r="E15642" s="8">
        <f t="shared" si="1"/>
        <v>0.1726322891</v>
      </c>
      <c r="F15642" s="8"/>
    </row>
    <row r="15643">
      <c r="A15643" s="10">
        <v>44908.708333333336</v>
      </c>
      <c r="B15643" s="11">
        <v>213.79</v>
      </c>
      <c r="C15643" s="11">
        <v>223.18921</v>
      </c>
      <c r="D15643" s="11">
        <v>0.042113191762272</v>
      </c>
      <c r="E15643" s="8">
        <f t="shared" si="1"/>
        <v>0.1671600557</v>
      </c>
      <c r="F15643" s="8"/>
    </row>
    <row r="15644">
      <c r="A15644" s="10">
        <v>44908.75</v>
      </c>
      <c r="B15644" s="11">
        <v>210.59</v>
      </c>
      <c r="C15644" s="11">
        <v>225.14087</v>
      </c>
      <c r="D15644" s="11">
        <v>0.0646300691651409</v>
      </c>
      <c r="E15644" s="8">
        <f t="shared" si="1"/>
        <v>0.1615097871</v>
      </c>
      <c r="F15644" s="8"/>
    </row>
    <row r="15645">
      <c r="A15645" s="10">
        <v>44908.791666666664</v>
      </c>
      <c r="B15645" s="11">
        <v>208.95</v>
      </c>
      <c r="C15645" s="11">
        <v>226.50819</v>
      </c>
      <c r="D15645" s="11">
        <v>0.0775167997236657</v>
      </c>
      <c r="E15645" s="8">
        <f t="shared" si="1"/>
        <v>0.1569646571</v>
      </c>
      <c r="F15645" s="8"/>
    </row>
    <row r="15646">
      <c r="A15646" s="10">
        <v>44908.833333333336</v>
      </c>
      <c r="B15646" s="11">
        <v>220.11</v>
      </c>
      <c r="C15646" s="11">
        <v>227.71116</v>
      </c>
      <c r="D15646" s="11">
        <v>0.0333807091404742</v>
      </c>
      <c r="E15646" s="8">
        <f t="shared" si="1"/>
        <v>0.1516646537</v>
      </c>
      <c r="F15646" s="8"/>
    </row>
    <row r="15647">
      <c r="A15647" s="10">
        <v>44908.875</v>
      </c>
      <c r="B15647" s="11">
        <v>223.76</v>
      </c>
      <c r="C15647" s="11">
        <v>229.71624</v>
      </c>
      <c r="D15647" s="11">
        <v>0.0259286848853176</v>
      </c>
      <c r="E15647" s="8">
        <f t="shared" si="1"/>
        <v>0.1452005288</v>
      </c>
      <c r="F15647" s="8"/>
    </row>
    <row r="15648">
      <c r="A15648" s="10">
        <v>44908.916666666664</v>
      </c>
      <c r="B15648" s="11">
        <v>226.22</v>
      </c>
      <c r="C15648" s="11">
        <v>232.08966</v>
      </c>
      <c r="D15648" s="11">
        <v>0.0252904847204309</v>
      </c>
      <c r="E15648" s="8">
        <f t="shared" si="1"/>
        <v>0.1379703438</v>
      </c>
      <c r="F15648" s="8"/>
    </row>
    <row r="15649">
      <c r="A15649" s="10">
        <v>44908.958333333336</v>
      </c>
      <c r="B15649" s="11">
        <v>223.42</v>
      </c>
      <c r="C15649" s="11">
        <v>235.37015</v>
      </c>
      <c r="D15649" s="11">
        <v>0.0507717312496933</v>
      </c>
      <c r="E15649" s="8">
        <f t="shared" si="1"/>
        <v>0.1326218979</v>
      </c>
      <c r="F15649" s="8"/>
    </row>
    <row r="15650">
      <c r="A15650" s="10">
        <v>44906.0</v>
      </c>
      <c r="B15650" s="11">
        <v>326.2</v>
      </c>
      <c r="C15650" s="11">
        <v>339.8921</v>
      </c>
      <c r="D15650" s="11">
        <v>0.0402836664929842</v>
      </c>
      <c r="E15650" s="8">
        <f t="shared" si="1"/>
        <v>0.1249371324</v>
      </c>
      <c r="F15650" s="8"/>
    </row>
    <row r="15651">
      <c r="A15651" s="10">
        <v>44906.041666666664</v>
      </c>
      <c r="B15651" s="11">
        <v>322.91</v>
      </c>
      <c r="C15651" s="11">
        <v>344.96692</v>
      </c>
      <c r="D15651" s="11">
        <v>0.0639392322023224</v>
      </c>
      <c r="E15651" s="8">
        <f t="shared" si="1"/>
        <v>0.1185816063</v>
      </c>
      <c r="F15651" s="8"/>
    </row>
    <row r="15652">
      <c r="A15652" s="10">
        <v>44906.083333333336</v>
      </c>
      <c r="B15652" s="11">
        <v>323.09</v>
      </c>
      <c r="C15652" s="11">
        <v>347.99182</v>
      </c>
      <c r="D15652" s="11">
        <v>0.0715586360621926</v>
      </c>
      <c r="E15652" s="8">
        <f t="shared" si="1"/>
        <v>0.1110418063</v>
      </c>
      <c r="F15652" s="8"/>
    </row>
    <row r="15653">
      <c r="A15653" s="10">
        <v>44906.125</v>
      </c>
      <c r="B15653" s="11">
        <v>330.77</v>
      </c>
      <c r="C15653" s="11">
        <v>348.55932</v>
      </c>
      <c r="D15653" s="11">
        <v>0.0510367073243086</v>
      </c>
      <c r="E15653" s="8">
        <f t="shared" si="1"/>
        <v>0.1040199663</v>
      </c>
      <c r="F15653" s="8"/>
    </row>
    <row r="15654">
      <c r="A15654" s="10">
        <v>44906.166666666664</v>
      </c>
      <c r="B15654" s="11">
        <v>341.75</v>
      </c>
      <c r="C15654" s="11">
        <v>347.88888</v>
      </c>
      <c r="D15654" s="11">
        <v>0.0176460943505868</v>
      </c>
      <c r="E15654" s="8">
        <f t="shared" si="1"/>
        <v>0.0968882783</v>
      </c>
      <c r="F15654" s="8"/>
    </row>
    <row r="15655">
      <c r="A15655" s="10">
        <v>44906.208333333336</v>
      </c>
      <c r="B15655" s="11">
        <v>346.51</v>
      </c>
      <c r="C15655" s="11">
        <v>347.27138</v>
      </c>
      <c r="D15655" s="11">
        <v>0.00219246400322431</v>
      </c>
      <c r="E15655" s="8">
        <f t="shared" si="1"/>
        <v>0.0885531671</v>
      </c>
      <c r="F15655" s="8"/>
    </row>
    <row r="15656">
      <c r="A15656" s="10">
        <v>44906.25</v>
      </c>
      <c r="B15656" s="11">
        <v>352.45</v>
      </c>
      <c r="C15656" s="11">
        <v>346.98992</v>
      </c>
      <c r="D15656" s="11">
        <v>0.0157355579666406</v>
      </c>
      <c r="E15656" s="8">
        <f t="shared" si="1"/>
        <v>0.07926627972</v>
      </c>
      <c r="F15656" s="8"/>
    </row>
    <row r="15657">
      <c r="A15657" s="10">
        <v>44906.291666666664</v>
      </c>
      <c r="B15657" s="11">
        <v>355.89</v>
      </c>
      <c r="C15657" s="11">
        <v>346.21724</v>
      </c>
      <c r="D15657" s="11">
        <v>0.0279384123101437</v>
      </c>
      <c r="E15657" s="8">
        <f t="shared" si="1"/>
        <v>0.06936065416</v>
      </c>
      <c r="F15657" s="8"/>
    </row>
    <row r="15658">
      <c r="A15658" s="10">
        <v>44906.333333333336</v>
      </c>
      <c r="B15658" s="11">
        <v>354.62</v>
      </c>
      <c r="C15658" s="11">
        <v>345.38041</v>
      </c>
      <c r="D15658" s="11">
        <v>0.0267519226119397</v>
      </c>
      <c r="E15658" s="8">
        <f t="shared" si="1"/>
        <v>0.05897268841</v>
      </c>
      <c r="F15658" s="8"/>
    </row>
    <row r="15659">
      <c r="A15659" s="10">
        <v>44906.375</v>
      </c>
      <c r="B15659" s="11">
        <v>357.16</v>
      </c>
      <c r="C15659" s="11">
        <v>345.53771</v>
      </c>
      <c r="D15659" s="11">
        <v>0.0336353736904722</v>
      </c>
      <c r="E15659" s="8">
        <f t="shared" si="1"/>
        <v>0.04887337754</v>
      </c>
      <c r="F15659" s="8"/>
    </row>
    <row r="15660">
      <c r="A15660" s="10">
        <v>44906.416666666664</v>
      </c>
      <c r="B15660" s="11">
        <v>359.36</v>
      </c>
      <c r="C15660" s="11">
        <v>347.54488</v>
      </c>
      <c r="D15660" s="11">
        <v>0.033995954709504</v>
      </c>
      <c r="E15660" s="8">
        <f t="shared" si="1"/>
        <v>0.04083406926</v>
      </c>
      <c r="F15660" s="8"/>
    </row>
    <row r="15661">
      <c r="A15661" s="10">
        <v>44906.458333333336</v>
      </c>
      <c r="B15661" s="11">
        <v>358.42</v>
      </c>
      <c r="C15661" s="11">
        <v>352.21361</v>
      </c>
      <c r="D15661" s="11">
        <v>0.0176210964704061</v>
      </c>
      <c r="E15661" s="8">
        <f t="shared" si="1"/>
        <v>0.03632532447</v>
      </c>
      <c r="F15661" s="8"/>
    </row>
    <row r="15662">
      <c r="A15662" s="10">
        <v>44906.5</v>
      </c>
      <c r="B15662" s="11">
        <v>360.36</v>
      </c>
      <c r="C15662" s="11">
        <v>357.32508</v>
      </c>
      <c r="D15662" s="11">
        <v>0.00849344244182356</v>
      </c>
      <c r="E15662" s="8">
        <f t="shared" si="1"/>
        <v>0.03584959019</v>
      </c>
      <c r="F15662" s="8"/>
    </row>
    <row r="15663">
      <c r="A15663" s="10">
        <v>44906.541666666664</v>
      </c>
      <c r="B15663" s="11">
        <v>363.99</v>
      </c>
      <c r="C15663" s="11">
        <v>361.5998</v>
      </c>
      <c r="D15663" s="11">
        <v>0.00661007002769358</v>
      </c>
      <c r="E15663" s="8">
        <f t="shared" si="1"/>
        <v>0.03337192271</v>
      </c>
      <c r="F15663" s="8"/>
    </row>
    <row r="15664">
      <c r="A15664" s="10">
        <v>44906.583333333336</v>
      </c>
      <c r="B15664" s="11">
        <v>366.15</v>
      </c>
      <c r="C15664" s="11">
        <v>364.27945</v>
      </c>
      <c r="D15664" s="11">
        <v>0.00513493143793859</v>
      </c>
      <c r="E15664" s="8">
        <f t="shared" si="1"/>
        <v>0.03160041426</v>
      </c>
      <c r="F15664" s="8"/>
    </row>
    <row r="15665">
      <c r="A15665" s="10">
        <v>44906.625</v>
      </c>
      <c r="B15665" s="11">
        <v>361.23</v>
      </c>
      <c r="C15665" s="11">
        <v>366.44664</v>
      </c>
      <c r="D15665" s="11">
        <v>0.0142357424808151</v>
      </c>
      <c r="E15665" s="8">
        <f t="shared" si="1"/>
        <v>0.03154708278</v>
      </c>
      <c r="F15665" s="8"/>
    </row>
    <row r="15666">
      <c r="A15666" s="10">
        <v>44906.666666666664</v>
      </c>
      <c r="B15666" s="11">
        <v>357.77</v>
      </c>
      <c r="C15666" s="11">
        <v>367.15609</v>
      </c>
      <c r="D15666" s="11">
        <v>0.0255643042717881</v>
      </c>
      <c r="E15666" s="8">
        <f t="shared" si="1"/>
        <v>0.03258355331</v>
      </c>
      <c r="F15666" s="8"/>
    </row>
    <row r="15667">
      <c r="A15667" s="10">
        <v>44906.708333333336</v>
      </c>
      <c r="B15667" s="11">
        <v>349.96</v>
      </c>
      <c r="C15667" s="11">
        <v>366.72281</v>
      </c>
      <c r="D15667" s="11">
        <v>0.0457097555507932</v>
      </c>
      <c r="E15667" s="8">
        <f t="shared" si="1"/>
        <v>0.03273341014</v>
      </c>
      <c r="F15667" s="8"/>
    </row>
    <row r="15668">
      <c r="A15668" s="10">
        <v>44906.75</v>
      </c>
      <c r="B15668" s="11">
        <v>338.12</v>
      </c>
      <c r="C15668" s="11">
        <v>364.70302</v>
      </c>
      <c r="D15668" s="11">
        <v>0.0728894978714461</v>
      </c>
      <c r="E15668" s="8">
        <f t="shared" si="1"/>
        <v>0.033077553</v>
      </c>
      <c r="F15668" s="8"/>
    </row>
    <row r="15669">
      <c r="A15669" s="10">
        <v>44906.791666666664</v>
      </c>
      <c r="B15669" s="11">
        <v>329.5</v>
      </c>
      <c r="C15669" s="11">
        <v>361.73643</v>
      </c>
      <c r="D15669" s="11">
        <v>0.0891157962718877</v>
      </c>
      <c r="E15669" s="8">
        <f t="shared" si="1"/>
        <v>0.03356084452</v>
      </c>
      <c r="F15669" s="8"/>
    </row>
    <row r="15670">
      <c r="A15670" s="10">
        <v>44906.833333333336</v>
      </c>
      <c r="B15670" s="11">
        <v>323.13</v>
      </c>
      <c r="C15670" s="11">
        <v>357.69415</v>
      </c>
      <c r="D15670" s="11">
        <v>0.09663045929043</v>
      </c>
      <c r="E15670" s="8">
        <f t="shared" si="1"/>
        <v>0.03619625078</v>
      </c>
      <c r="F15670" s="8"/>
    </row>
    <row r="15671">
      <c r="A15671" s="10">
        <v>44906.875</v>
      </c>
      <c r="B15671" s="11">
        <v>315.03</v>
      </c>
      <c r="C15671" s="11">
        <v>353.70793</v>
      </c>
      <c r="D15671" s="11">
        <v>0.10934990911852</v>
      </c>
      <c r="E15671" s="8">
        <f t="shared" si="1"/>
        <v>0.03967213512</v>
      </c>
      <c r="F15671" s="8"/>
    </row>
    <row r="15672">
      <c r="A15672" s="10">
        <v>44906.916666666664</v>
      </c>
      <c r="B15672" s="11">
        <v>308.83</v>
      </c>
      <c r="C15672" s="11">
        <v>350.95365</v>
      </c>
      <c r="D15672" s="11">
        <v>0.12002624848039</v>
      </c>
      <c r="E15672" s="8">
        <f t="shared" si="1"/>
        <v>0.04361945861</v>
      </c>
      <c r="F15672" s="8"/>
    </row>
    <row r="15673">
      <c r="A15673" s="10">
        <v>44906.958333333336</v>
      </c>
      <c r="B15673" s="11">
        <v>319.62</v>
      </c>
      <c r="C15673" s="11">
        <v>349.99661</v>
      </c>
      <c r="D15673" s="11">
        <v>0.0867911549200432</v>
      </c>
      <c r="E15673" s="8">
        <f t="shared" si="1"/>
        <v>0.04512026793</v>
      </c>
      <c r="F15673" s="8"/>
    </row>
    <row r="15674">
      <c r="A15674" s="10">
        <v>44907.0</v>
      </c>
      <c r="B15674" s="11">
        <v>339.64</v>
      </c>
      <c r="C15674" s="11">
        <v>339.55141</v>
      </c>
      <c r="D15674" s="11">
        <v>2.60903054415266E-4</v>
      </c>
      <c r="E15674" s="8">
        <f t="shared" si="1"/>
        <v>0.04345265279</v>
      </c>
      <c r="F15674" s="8"/>
    </row>
    <row r="15675">
      <c r="A15675" s="10">
        <v>44907.041666666664</v>
      </c>
      <c r="B15675" s="11">
        <v>345.09</v>
      </c>
      <c r="C15675" s="11">
        <v>339.37147</v>
      </c>
      <c r="D15675" s="11">
        <v>0.0168503557473466</v>
      </c>
      <c r="E15675" s="8">
        <f t="shared" si="1"/>
        <v>0.04149061627</v>
      </c>
      <c r="F15675" s="8"/>
    </row>
    <row r="15676">
      <c r="A15676" s="10">
        <v>44907.083333333336</v>
      </c>
      <c r="B15676" s="11">
        <v>339.59</v>
      </c>
      <c r="C15676" s="11">
        <v>334.08513</v>
      </c>
      <c r="D15676" s="11">
        <v>0.0164774469309663</v>
      </c>
      <c r="E15676" s="8">
        <f t="shared" si="1"/>
        <v>0.03919556672</v>
      </c>
      <c r="F15676" s="8"/>
    </row>
    <row r="15677">
      <c r="A15677" s="10">
        <v>44907.125</v>
      </c>
      <c r="B15677" s="11">
        <v>324.69</v>
      </c>
      <c r="C15677" s="11">
        <v>323.07446</v>
      </c>
      <c r="D15677" s="11">
        <v>0.00500051907538593</v>
      </c>
      <c r="E15677" s="8">
        <f t="shared" si="1"/>
        <v>0.03727739221</v>
      </c>
      <c r="F15677" s="8"/>
    </row>
    <row r="15678">
      <c r="A15678" s="10">
        <v>44907.166666666664</v>
      </c>
      <c r="B15678" s="11">
        <v>308.46</v>
      </c>
      <c r="C15678" s="11">
        <v>306.98979</v>
      </c>
      <c r="D15678" s="11">
        <v>0.00478911692796021</v>
      </c>
      <c r="E15678" s="8">
        <f t="shared" si="1"/>
        <v>0.03674168482</v>
      </c>
      <c r="F15678" s="8"/>
    </row>
    <row r="15679">
      <c r="A15679" s="10">
        <v>44907.208333333336</v>
      </c>
      <c r="B15679" s="11">
        <v>298.5</v>
      </c>
      <c r="C15679" s="11">
        <v>289.09771</v>
      </c>
      <c r="D15679" s="11">
        <v>0.032522879548233</v>
      </c>
      <c r="E15679" s="8">
        <f t="shared" si="1"/>
        <v>0.03800545213</v>
      </c>
      <c r="F15679" s="8"/>
    </row>
    <row r="15680">
      <c r="A15680" s="10">
        <v>44907.25</v>
      </c>
      <c r="B15680" s="11">
        <v>279.25</v>
      </c>
      <c r="C15680" s="11">
        <v>273.27792</v>
      </c>
      <c r="D15680" s="11">
        <v>0.021853503568821</v>
      </c>
      <c r="E15680" s="8">
        <f t="shared" si="1"/>
        <v>0.03826036653</v>
      </c>
      <c r="F15680" s="8"/>
    </row>
    <row r="15681">
      <c r="A15681" s="10">
        <v>44907.291666666664</v>
      </c>
      <c r="B15681" s="11">
        <v>262.86</v>
      </c>
      <c r="C15681" s="11">
        <v>260.84349</v>
      </c>
      <c r="D15681" s="11">
        <v>0.00773072772488989</v>
      </c>
      <c r="E15681" s="8">
        <f t="shared" si="1"/>
        <v>0.03741837968</v>
      </c>
      <c r="F15681" s="8"/>
    </row>
    <row r="15682">
      <c r="A15682" s="10">
        <v>44907.333333333336</v>
      </c>
      <c r="B15682" s="11">
        <v>253.1</v>
      </c>
      <c r="C15682" s="11">
        <v>252.21031</v>
      </c>
      <c r="D15682" s="11">
        <v>0.0035275718903006</v>
      </c>
      <c r="E15682" s="8">
        <f t="shared" si="1"/>
        <v>0.0364506984</v>
      </c>
      <c r="F15682" s="8"/>
    </row>
    <row r="15683">
      <c r="A15683" s="10">
        <v>44907.375</v>
      </c>
      <c r="B15683" s="11">
        <v>243.17</v>
      </c>
      <c r="C15683" s="11">
        <v>246.6368</v>
      </c>
      <c r="D15683" s="11">
        <v>0.0140562965461764</v>
      </c>
      <c r="E15683" s="8">
        <f t="shared" si="1"/>
        <v>0.03563490351</v>
      </c>
      <c r="F15683" s="8"/>
    </row>
    <row r="15684">
      <c r="A15684" s="10">
        <v>44907.416666666664</v>
      </c>
      <c r="B15684" s="11">
        <v>238.4</v>
      </c>
      <c r="C15684" s="11">
        <v>244.36538</v>
      </c>
      <c r="D15684" s="11">
        <v>0.0244117231336123</v>
      </c>
      <c r="E15684" s="8">
        <f t="shared" si="1"/>
        <v>0.03523556053</v>
      </c>
      <c r="F15684" s="8"/>
    </row>
    <row r="15685">
      <c r="A15685" s="10">
        <v>44907.458333333336</v>
      </c>
      <c r="B15685" s="11">
        <v>232.84</v>
      </c>
      <c r="C15685" s="11">
        <v>246.10866</v>
      </c>
      <c r="D15685" s="11">
        <v>0.05391382814404</v>
      </c>
      <c r="E15685" s="8">
        <f t="shared" si="1"/>
        <v>0.03674775769</v>
      </c>
      <c r="F15685" s="8"/>
    </row>
    <row r="15686">
      <c r="A15686" s="10">
        <v>44907.5</v>
      </c>
      <c r="B15686" s="11">
        <v>232.12</v>
      </c>
      <c r="C15686" s="11">
        <v>250.00232</v>
      </c>
      <c r="D15686" s="11">
        <v>0.0715286162144415</v>
      </c>
      <c r="E15686" s="8">
        <f t="shared" si="1"/>
        <v>0.03937422326</v>
      </c>
      <c r="F15686" s="8"/>
    </row>
    <row r="15687">
      <c r="A15687" s="10">
        <v>44907.541666666664</v>
      </c>
      <c r="B15687" s="11">
        <v>237.23</v>
      </c>
      <c r="C15687" s="11">
        <v>254.29691</v>
      </c>
      <c r="D15687" s="11">
        <v>0.0671141068918218</v>
      </c>
      <c r="E15687" s="8">
        <f t="shared" si="1"/>
        <v>0.0418952248</v>
      </c>
      <c r="F15687" s="8"/>
    </row>
    <row r="15688">
      <c r="A15688" s="10">
        <v>44907.583333333336</v>
      </c>
      <c r="B15688" s="11">
        <v>242.65</v>
      </c>
      <c r="C15688" s="11">
        <v>257.27922</v>
      </c>
      <c r="D15688" s="11">
        <v>0.0568612575862131</v>
      </c>
      <c r="E15688" s="8">
        <f t="shared" si="1"/>
        <v>0.04405048839</v>
      </c>
      <c r="F15688" s="8"/>
    </row>
    <row r="15689">
      <c r="A15689" s="10">
        <v>44907.625</v>
      </c>
      <c r="B15689" s="11">
        <v>237.9</v>
      </c>
      <c r="C15689" s="11">
        <v>259.50657</v>
      </c>
      <c r="D15689" s="11">
        <v>0.0832602041636171</v>
      </c>
      <c r="E15689" s="8">
        <f t="shared" si="1"/>
        <v>0.04692650762</v>
      </c>
      <c r="F15689" s="8"/>
    </row>
    <row r="15690">
      <c r="A15690" s="10">
        <v>44907.666666666664</v>
      </c>
      <c r="B15690" s="11">
        <v>224.01</v>
      </c>
      <c r="C15690" s="11">
        <v>258.87907</v>
      </c>
      <c r="D15690" s="11">
        <v>0.134692503337562</v>
      </c>
      <c r="E15690" s="8">
        <f t="shared" si="1"/>
        <v>0.05147351592</v>
      </c>
      <c r="F15690" s="8"/>
    </row>
    <row r="15691">
      <c r="A15691" s="10">
        <v>44907.708333333336</v>
      </c>
      <c r="B15691" s="11">
        <v>203.41</v>
      </c>
      <c r="C15691" s="11">
        <v>256.20888</v>
      </c>
      <c r="D15691" s="11">
        <v>0.206077478657258</v>
      </c>
      <c r="E15691" s="8">
        <f t="shared" si="1"/>
        <v>0.05815550438</v>
      </c>
      <c r="F15691" s="8"/>
    </row>
    <row r="15692">
      <c r="A15692" s="10">
        <v>44907.75</v>
      </c>
      <c r="B15692" s="11">
        <v>193.31</v>
      </c>
      <c r="C15692" s="11">
        <v>252.46954</v>
      </c>
      <c r="D15692" s="11">
        <v>0.23432347522002</v>
      </c>
      <c r="E15692" s="8">
        <f t="shared" si="1"/>
        <v>0.0648819201</v>
      </c>
      <c r="F15692" s="8"/>
    </row>
    <row r="15693">
      <c r="A15693" s="10">
        <v>44907.791666666664</v>
      </c>
      <c r="B15693" s="11">
        <v>192.19</v>
      </c>
      <c r="C15693" s="11">
        <v>247.65725</v>
      </c>
      <c r="D15693" s="11">
        <v>0.22396780227512</v>
      </c>
      <c r="E15693" s="8">
        <f t="shared" si="1"/>
        <v>0.07050075369</v>
      </c>
      <c r="F15693" s="8"/>
    </row>
    <row r="15694">
      <c r="A15694" s="10">
        <v>44907.833333333336</v>
      </c>
      <c r="B15694" s="11">
        <v>193.78</v>
      </c>
      <c r="C15694" s="11">
        <v>242.62405</v>
      </c>
      <c r="D15694" s="11">
        <v>0.201315780525467</v>
      </c>
      <c r="E15694" s="8">
        <f t="shared" si="1"/>
        <v>0.07486264207</v>
      </c>
      <c r="F15694" s="8"/>
    </row>
    <row r="15695">
      <c r="A15695" s="10">
        <v>44907.875</v>
      </c>
      <c r="B15695" s="11">
        <v>186.23</v>
      </c>
      <c r="C15695" s="11">
        <v>238.96881</v>
      </c>
      <c r="D15695" s="11">
        <v>0.220693277921917</v>
      </c>
      <c r="E15695" s="8">
        <f t="shared" si="1"/>
        <v>0.0795019491</v>
      </c>
      <c r="F15695" s="8"/>
    </row>
    <row r="15696">
      <c r="A15696" s="10">
        <v>44907.916666666664</v>
      </c>
      <c r="B15696" s="11">
        <v>181.98</v>
      </c>
      <c r="C15696" s="11">
        <v>237.60652</v>
      </c>
      <c r="D15696" s="11">
        <v>0.234111925884862</v>
      </c>
      <c r="E15696" s="8">
        <f t="shared" si="1"/>
        <v>0.084255519</v>
      </c>
      <c r="F15696" s="8"/>
    </row>
    <row r="15697">
      <c r="A15697" s="10">
        <v>44907.958333333336</v>
      </c>
      <c r="B15697" s="11">
        <v>189.55</v>
      </c>
      <c r="C15697" s="11">
        <v>239.85711</v>
      </c>
      <c r="D15697" s="11">
        <v>0.209737830994461</v>
      </c>
      <c r="E15697" s="8">
        <f t="shared" si="1"/>
        <v>0.08937829717</v>
      </c>
      <c r="F15697" s="8"/>
    </row>
    <row r="15698">
      <c r="A15698" s="10">
        <v>44908.0</v>
      </c>
      <c r="B15698" s="11">
        <v>202.12</v>
      </c>
      <c r="C15698" s="11">
        <v>256.7545</v>
      </c>
      <c r="D15698" s="11">
        <v>0.212788870302175</v>
      </c>
      <c r="E15698" s="8">
        <f t="shared" si="1"/>
        <v>0.09823362913</v>
      </c>
      <c r="F15698" s="8"/>
    </row>
    <row r="15699">
      <c r="A15699" s="10">
        <v>44908.041666666664</v>
      </c>
      <c r="B15699" s="11">
        <v>202.88</v>
      </c>
      <c r="C15699" s="11">
        <v>253.0297</v>
      </c>
      <c r="D15699" s="11">
        <v>0.198196891511154</v>
      </c>
      <c r="E15699" s="8">
        <f t="shared" si="1"/>
        <v>0.1057897348</v>
      </c>
      <c r="F15699" s="8"/>
    </row>
    <row r="15700">
      <c r="A15700" s="10">
        <v>44908.083333333336</v>
      </c>
      <c r="B15700" s="11">
        <v>189.0</v>
      </c>
      <c r="C15700" s="11">
        <v>244.96599</v>
      </c>
      <c r="D15700" s="11">
        <v>0.22846432682349</v>
      </c>
      <c r="E15700" s="8">
        <f t="shared" si="1"/>
        <v>0.1146225215</v>
      </c>
      <c r="F15700" s="8"/>
    </row>
    <row r="15701">
      <c r="A15701" s="10">
        <v>44908.125</v>
      </c>
      <c r="B15701" s="11">
        <v>189.69</v>
      </c>
      <c r="C15701" s="11">
        <v>233.71352</v>
      </c>
      <c r="D15701" s="11">
        <v>0.188365311514712</v>
      </c>
      <c r="E15701" s="8">
        <f t="shared" si="1"/>
        <v>0.1222627211</v>
      </c>
      <c r="F15701" s="8"/>
    </row>
    <row r="15702">
      <c r="A15702" s="10">
        <v>44908.166666666664</v>
      </c>
      <c r="B15702" s="11">
        <v>187.28</v>
      </c>
      <c r="C15702" s="11">
        <v>221.09953</v>
      </c>
      <c r="D15702" s="11">
        <v>0.152960659844007</v>
      </c>
      <c r="E15702" s="8">
        <f t="shared" si="1"/>
        <v>0.1284365354</v>
      </c>
      <c r="F15702" s="8"/>
    </row>
    <row r="15703">
      <c r="A15703" s="10">
        <v>44908.208333333336</v>
      </c>
      <c r="B15703" s="11">
        <v>174.34</v>
      </c>
      <c r="C15703" s="11">
        <v>209.24608</v>
      </c>
      <c r="D15703" s="11">
        <v>0.166818322235714</v>
      </c>
      <c r="E15703" s="8">
        <f t="shared" si="1"/>
        <v>0.1340321789</v>
      </c>
      <c r="F15703" s="8"/>
    </row>
    <row r="15704">
      <c r="A15704" s="10">
        <v>44908.25</v>
      </c>
      <c r="B15704" s="11">
        <v>158.81</v>
      </c>
      <c r="C15704" s="11">
        <v>200.35653</v>
      </c>
      <c r="D15704" s="11">
        <v>0.207362994358107</v>
      </c>
      <c r="E15704" s="8">
        <f t="shared" si="1"/>
        <v>0.141761741</v>
      </c>
      <c r="F15704" s="8"/>
    </row>
    <row r="15705">
      <c r="A15705" s="10">
        <v>44908.291666666664</v>
      </c>
      <c r="B15705" s="11">
        <v>147.88</v>
      </c>
      <c r="C15705" s="11">
        <v>194.58072</v>
      </c>
      <c r="D15705" s="11">
        <v>0.240006923604764</v>
      </c>
      <c r="E15705" s="8">
        <f t="shared" si="1"/>
        <v>0.1514399158</v>
      </c>
      <c r="F15705" s="8"/>
    </row>
    <row r="15706">
      <c r="A15706" s="10">
        <v>44908.333333333336</v>
      </c>
      <c r="B15706" s="11">
        <v>142.44</v>
      </c>
      <c r="C15706" s="11">
        <v>191.87451</v>
      </c>
      <c r="D15706" s="11">
        <v>0.257639798011731</v>
      </c>
      <c r="E15706" s="8">
        <f t="shared" si="1"/>
        <v>0.1620279252</v>
      </c>
      <c r="F15706" s="8"/>
    </row>
    <row r="15707">
      <c r="A15707" s="10">
        <v>44908.375</v>
      </c>
      <c r="B15707" s="11">
        <v>140.81</v>
      </c>
      <c r="C15707" s="11">
        <v>192.07063</v>
      </c>
      <c r="D15707" s="11">
        <v>0.266884270645647</v>
      </c>
      <c r="E15707" s="8">
        <f t="shared" si="1"/>
        <v>0.1725624242</v>
      </c>
      <c r="F15707" s="8"/>
    </row>
    <row r="15708">
      <c r="A15708" s="10">
        <v>44908.416666666664</v>
      </c>
      <c r="B15708" s="11">
        <v>150.74</v>
      </c>
      <c r="C15708" s="11">
        <v>194.91516</v>
      </c>
      <c r="D15708" s="11">
        <v>0.226637886965795</v>
      </c>
      <c r="E15708" s="8">
        <f t="shared" si="1"/>
        <v>0.1809885143</v>
      </c>
      <c r="F15708" s="8"/>
    </row>
    <row r="15709">
      <c r="A15709" s="10">
        <v>44908.458333333336</v>
      </c>
      <c r="B15709" s="11">
        <v>174.06</v>
      </c>
      <c r="C15709" s="11">
        <v>200.98225</v>
      </c>
      <c r="D15709" s="11">
        <v>0.133953371504199</v>
      </c>
      <c r="E15709" s="8">
        <f t="shared" si="1"/>
        <v>0.1843234953</v>
      </c>
      <c r="F15709" s="8"/>
    </row>
    <row r="15710">
      <c r="A15710" s="10">
        <v>44908.5</v>
      </c>
      <c r="B15710" s="11">
        <v>201.16</v>
      </c>
      <c r="C15710" s="11">
        <v>208.68994</v>
      </c>
      <c r="D15710" s="11">
        <v>0.0360819500930423</v>
      </c>
      <c r="E15710" s="8">
        <f t="shared" si="1"/>
        <v>0.1828465509</v>
      </c>
      <c r="F15710" s="8"/>
    </row>
    <row r="15711">
      <c r="A15711" s="10">
        <v>44908.541666666664</v>
      </c>
      <c r="B15711" s="11">
        <v>225.02</v>
      </c>
      <c r="C15711" s="11">
        <v>215.83803</v>
      </c>
      <c r="D15711" s="11">
        <v>0.0425410202270656</v>
      </c>
      <c r="E15711" s="8">
        <f t="shared" si="1"/>
        <v>0.1818226723</v>
      </c>
      <c r="F15711" s="8"/>
    </row>
    <row r="15712">
      <c r="A15712" s="10">
        <v>44908.583333333336</v>
      </c>
      <c r="B15712" s="11">
        <v>225.04</v>
      </c>
      <c r="C15712" s="11">
        <v>221.13023</v>
      </c>
      <c r="D15712" s="11">
        <v>0.0176808480685792</v>
      </c>
      <c r="E15712" s="8">
        <f t="shared" si="1"/>
        <v>0.1801901552</v>
      </c>
      <c r="F15712" s="8"/>
    </row>
    <row r="15713">
      <c r="A15713" s="10">
        <v>44908.625</v>
      </c>
      <c r="B15713" s="11">
        <v>221.9</v>
      </c>
      <c r="C15713" s="11">
        <v>226.40916</v>
      </c>
      <c r="D15713" s="11">
        <v>0.0199159786644675</v>
      </c>
      <c r="E15713" s="8">
        <f t="shared" si="1"/>
        <v>0.1775508125</v>
      </c>
      <c r="F15713" s="8"/>
    </row>
    <row r="15714">
      <c r="A15714" s="10">
        <v>44908.666666666664</v>
      </c>
      <c r="B15714" s="11">
        <v>221.15</v>
      </c>
      <c r="C15714" s="11">
        <v>230.19256</v>
      </c>
      <c r="D15714" s="11">
        <v>0.0392825901931842</v>
      </c>
      <c r="E15714" s="8">
        <f t="shared" si="1"/>
        <v>0.1735753994</v>
      </c>
      <c r="F15714" s="8"/>
    </row>
    <row r="15715">
      <c r="A15715" s="10">
        <v>44908.708333333336</v>
      </c>
      <c r="B15715" s="11">
        <v>213.79</v>
      </c>
      <c r="C15715" s="11">
        <v>233.7873</v>
      </c>
      <c r="D15715" s="11">
        <v>0.085536297309563</v>
      </c>
      <c r="E15715" s="8">
        <f t="shared" si="1"/>
        <v>0.1685528502</v>
      </c>
      <c r="F15715" s="8"/>
    </row>
    <row r="15716">
      <c r="A15716" s="10">
        <v>44908.75</v>
      </c>
      <c r="B15716" s="11">
        <v>210.59</v>
      </c>
      <c r="C15716" s="11">
        <v>237.58441</v>
      </c>
      <c r="D15716" s="11">
        <v>0.113620291836488</v>
      </c>
      <c r="E15716" s="8">
        <f t="shared" si="1"/>
        <v>0.1635235509</v>
      </c>
      <c r="F15716" s="8"/>
    </row>
    <row r="15717">
      <c r="A15717" s="10">
        <v>44908.791666666664</v>
      </c>
      <c r="B15717" s="11">
        <v>208.95</v>
      </c>
      <c r="C15717" s="11">
        <v>241.4378</v>
      </c>
      <c r="D15717" s="11">
        <v>0.134559708546052</v>
      </c>
      <c r="E15717" s="8">
        <f t="shared" si="1"/>
        <v>0.1597982136</v>
      </c>
      <c r="F15717" s="8"/>
    </row>
    <row r="15718">
      <c r="A15718" s="10">
        <v>44908.833333333336</v>
      </c>
      <c r="B15718" s="11">
        <v>220.11</v>
      </c>
      <c r="C15718" s="11">
        <v>245.60025</v>
      </c>
      <c r="D15718" s="11">
        <v>0.103787557219505</v>
      </c>
      <c r="E15718" s="8">
        <f t="shared" si="1"/>
        <v>0.1557345377</v>
      </c>
      <c r="F15718" s="8"/>
    </row>
    <row r="15719">
      <c r="A15719" s="10">
        <v>44908.875</v>
      </c>
      <c r="B15719" s="11">
        <v>223.76</v>
      </c>
      <c r="C15719" s="11">
        <v>250.25606</v>
      </c>
      <c r="D15719" s="11">
        <v>0.105875797772889</v>
      </c>
      <c r="E15719" s="8">
        <f t="shared" si="1"/>
        <v>0.150950476</v>
      </c>
      <c r="F15719" s="8"/>
    </row>
    <row r="15720">
      <c r="A15720" s="10">
        <v>44908.916666666664</v>
      </c>
      <c r="B15720" s="11">
        <v>226.22</v>
      </c>
      <c r="C15720" s="11">
        <v>254.23761</v>
      </c>
      <c r="D15720" s="11">
        <v>0.110202459817019</v>
      </c>
      <c r="E15720" s="8">
        <f t="shared" si="1"/>
        <v>0.1457875816</v>
      </c>
      <c r="F15720" s="8"/>
    </row>
    <row r="15721">
      <c r="A15721" s="10">
        <v>44908.958333333336</v>
      </c>
      <c r="B15721" s="11">
        <v>223.42</v>
      </c>
      <c r="C15721" s="11">
        <v>257.66949</v>
      </c>
      <c r="D15721" s="11">
        <v>0.132920238247842</v>
      </c>
      <c r="E15721" s="8">
        <f t="shared" si="1"/>
        <v>0.1425868486</v>
      </c>
      <c r="F15721" s="8"/>
    </row>
    <row r="15722">
      <c r="A15722" s="10">
        <v>44909.0</v>
      </c>
      <c r="B15722" s="11">
        <v>246.21</v>
      </c>
      <c r="C15722" s="11">
        <v>295.75836</v>
      </c>
      <c r="D15722" s="11">
        <v>0.167529871344972</v>
      </c>
      <c r="E15722" s="8">
        <f t="shared" si="1"/>
        <v>0.1407010569</v>
      </c>
      <c r="F15722" s="8"/>
    </row>
    <row r="15723">
      <c r="A15723" s="10">
        <v>44909.041666666664</v>
      </c>
      <c r="B15723" s="11">
        <v>268.93</v>
      </c>
      <c r="C15723" s="11">
        <v>301.31433</v>
      </c>
      <c r="D15723" s="11">
        <v>0.107476899621733</v>
      </c>
      <c r="E15723" s="8">
        <f t="shared" si="1"/>
        <v>0.1369210573</v>
      </c>
      <c r="F15723" s="8"/>
    </row>
    <row r="15724">
      <c r="A15724" s="10">
        <v>44909.083333333336</v>
      </c>
      <c r="B15724" s="11">
        <v>278.43</v>
      </c>
      <c r="C15724" s="11">
        <v>303.40489</v>
      </c>
      <c r="D15724" s="11">
        <v>0.0823153839082818</v>
      </c>
      <c r="E15724" s="8">
        <f t="shared" si="1"/>
        <v>0.130831518</v>
      </c>
      <c r="F15724" s="8"/>
    </row>
    <row r="15725">
      <c r="A15725" s="10">
        <v>44909.125</v>
      </c>
      <c r="B15725" s="11">
        <v>280.06</v>
      </c>
      <c r="C15725" s="11">
        <v>302.30893</v>
      </c>
      <c r="D15725" s="11">
        <v>0.0735966681500277</v>
      </c>
      <c r="E15725" s="8">
        <f t="shared" si="1"/>
        <v>0.1260494912</v>
      </c>
      <c r="F15725" s="8"/>
    </row>
    <row r="15726">
      <c r="A15726" s="10">
        <v>44909.166666666664</v>
      </c>
      <c r="B15726" s="11">
        <v>270.69</v>
      </c>
      <c r="C15726" s="11">
        <v>299.38899</v>
      </c>
      <c r="D15726" s="11">
        <v>0.0958585350783941</v>
      </c>
      <c r="E15726" s="8">
        <f t="shared" si="1"/>
        <v>0.123670236</v>
      </c>
      <c r="F15726" s="8"/>
    </row>
    <row r="15727">
      <c r="A15727" s="10">
        <v>44909.208333333336</v>
      </c>
      <c r="B15727" s="11">
        <v>264.49</v>
      </c>
      <c r="C15727" s="11">
        <v>296.87485</v>
      </c>
      <c r="D15727" s="11">
        <v>0.109085865643384</v>
      </c>
      <c r="E15727" s="8">
        <f t="shared" si="1"/>
        <v>0.121264717</v>
      </c>
      <c r="F15727" s="8"/>
    </row>
    <row r="15728">
      <c r="A15728" s="10">
        <v>44909.25</v>
      </c>
      <c r="B15728" s="11">
        <v>257.24</v>
      </c>
      <c r="C15728" s="11">
        <v>295.85689</v>
      </c>
      <c r="D15728" s="11">
        <v>0.13052557268482</v>
      </c>
      <c r="E15728" s="8">
        <f t="shared" si="1"/>
        <v>0.1180631577</v>
      </c>
      <c r="F15728" s="8"/>
    </row>
    <row r="15729">
      <c r="A15729" s="10">
        <v>44909.291666666664</v>
      </c>
      <c r="B15729" s="11">
        <v>244.24</v>
      </c>
      <c r="C15729" s="11">
        <v>295.23049</v>
      </c>
      <c r="D15729" s="11">
        <v>0.172714173254937</v>
      </c>
      <c r="E15729" s="8">
        <f t="shared" si="1"/>
        <v>0.1152592931</v>
      </c>
      <c r="F15729" s="8"/>
    </row>
    <row r="15730">
      <c r="A15730" s="10">
        <v>44909.333333333336</v>
      </c>
      <c r="B15730" s="11">
        <v>249.32</v>
      </c>
      <c r="C15730" s="11">
        <v>294.58854</v>
      </c>
      <c r="D15730" s="11">
        <v>0.153667009585641</v>
      </c>
      <c r="E15730" s="8">
        <f t="shared" si="1"/>
        <v>0.1109270936</v>
      </c>
      <c r="F15730" s="8"/>
    </row>
    <row r="15731">
      <c r="A15731" s="10">
        <v>44909.375</v>
      </c>
      <c r="B15731" s="11">
        <v>254.57</v>
      </c>
      <c r="C15731" s="11">
        <v>295.03538</v>
      </c>
      <c r="D15731" s="11">
        <v>0.137154330439962</v>
      </c>
      <c r="E15731" s="8">
        <f t="shared" si="1"/>
        <v>0.1055216794</v>
      </c>
      <c r="F15731" s="8"/>
    </row>
    <row r="15732">
      <c r="A15732" s="10">
        <v>44909.416666666664</v>
      </c>
      <c r="B15732" s="11">
        <v>248.87</v>
      </c>
      <c r="C15732" s="11">
        <v>297.40792</v>
      </c>
      <c r="D15732" s="11">
        <v>0.163203185712068</v>
      </c>
      <c r="E15732" s="8">
        <f t="shared" si="1"/>
        <v>0.1028785669</v>
      </c>
      <c r="F15732" s="8"/>
    </row>
    <row r="15733">
      <c r="A15733" s="10">
        <v>44909.458333333336</v>
      </c>
      <c r="B15733" s="11">
        <v>260.63</v>
      </c>
      <c r="C15733" s="11">
        <v>302.33822</v>
      </c>
      <c r="D15733" s="11">
        <v>0.137952191423234</v>
      </c>
      <c r="E15733" s="8">
        <f t="shared" si="1"/>
        <v>0.1030451844</v>
      </c>
      <c r="F15733" s="8"/>
    </row>
    <row r="15734">
      <c r="A15734" s="10">
        <v>44909.5</v>
      </c>
      <c r="B15734" s="11">
        <v>274.39</v>
      </c>
      <c r="C15734" s="11">
        <v>307.59168</v>
      </c>
      <c r="D15734" s="11">
        <v>0.107940760946459</v>
      </c>
      <c r="E15734" s="8">
        <f t="shared" si="1"/>
        <v>0.1060393015</v>
      </c>
      <c r="F15734" s="8"/>
    </row>
    <row r="15735">
      <c r="A15735" s="10">
        <v>44909.541666666664</v>
      </c>
      <c r="B15735" s="11">
        <v>271.58</v>
      </c>
      <c r="C15735" s="11">
        <v>310.63506</v>
      </c>
      <c r="D15735" s="11">
        <v>0.1257265036342</v>
      </c>
      <c r="E15735" s="8">
        <f t="shared" si="1"/>
        <v>0.1095053633</v>
      </c>
      <c r="F15735" s="8"/>
    </row>
    <row r="15736">
      <c r="A15736" s="10">
        <v>44909.583333333336</v>
      </c>
      <c r="B15736" s="11">
        <v>262.67</v>
      </c>
      <c r="C15736" s="11">
        <v>309.9661</v>
      </c>
      <c r="D15736" s="11">
        <v>0.152584750396898</v>
      </c>
      <c r="E15736" s="8">
        <f t="shared" si="1"/>
        <v>0.1151263592</v>
      </c>
      <c r="F15736" s="8"/>
    </row>
    <row r="15737">
      <c r="A15737" s="10">
        <v>44909.625</v>
      </c>
      <c r="B15737" s="11">
        <v>245.48</v>
      </c>
      <c r="C15737" s="11">
        <v>307.783</v>
      </c>
      <c r="D15737" s="11">
        <v>0.202425085206135</v>
      </c>
      <c r="E15737" s="8">
        <f t="shared" si="1"/>
        <v>0.1227309053</v>
      </c>
      <c r="F15737" s="8"/>
    </row>
    <row r="15738">
      <c r="A15738" s="10">
        <v>44909.666666666664</v>
      </c>
      <c r="B15738" s="11">
        <v>229.23</v>
      </c>
      <c r="C15738" s="11">
        <v>304.25152</v>
      </c>
      <c r="D15738" s="11">
        <v>0.246577305513543</v>
      </c>
      <c r="E15738" s="8">
        <f t="shared" si="1"/>
        <v>0.1313681851</v>
      </c>
      <c r="F15738" s="8"/>
    </row>
    <row r="15739">
      <c r="A15739" s="10">
        <v>44909.708333333336</v>
      </c>
      <c r="B15739" s="11">
        <v>208.99</v>
      </c>
      <c r="C15739" s="11">
        <v>300.65536</v>
      </c>
      <c r="D15739" s="11">
        <v>0.304885168187255</v>
      </c>
      <c r="E15739" s="8">
        <f t="shared" si="1"/>
        <v>0.1405077214</v>
      </c>
      <c r="F15739" s="8"/>
    </row>
    <row r="15740">
      <c r="A15740" s="10">
        <v>44909.75</v>
      </c>
      <c r="B15740" s="11">
        <v>202.7</v>
      </c>
      <c r="C15740" s="11">
        <v>296.99362</v>
      </c>
      <c r="D15740" s="11">
        <v>0.317493756263181</v>
      </c>
      <c r="E15740" s="8">
        <f t="shared" si="1"/>
        <v>0.1490024491</v>
      </c>
      <c r="F15740" s="8"/>
    </row>
    <row r="15741">
      <c r="A15741" s="10">
        <v>44909.791666666664</v>
      </c>
      <c r="B15741" s="11">
        <v>199.87</v>
      </c>
      <c r="C15741" s="11">
        <v>293.3142</v>
      </c>
      <c r="D15741" s="11">
        <v>0.31858055286788</v>
      </c>
      <c r="E15741" s="8">
        <f t="shared" si="1"/>
        <v>0.1566699843</v>
      </c>
      <c r="F15741" s="8"/>
    </row>
    <row r="15742">
      <c r="A15742" s="10">
        <v>44909.833333333336</v>
      </c>
      <c r="B15742" s="11">
        <v>198.38</v>
      </c>
      <c r="C15742" s="11">
        <v>290.02064</v>
      </c>
      <c r="D15742" s="11">
        <v>0.315979717857322</v>
      </c>
      <c r="E15742" s="8">
        <f t="shared" si="1"/>
        <v>0.1655113243</v>
      </c>
      <c r="F15742" s="8"/>
    </row>
    <row r="15743">
      <c r="A15743" s="10">
        <v>44909.875</v>
      </c>
      <c r="B15743" s="11">
        <v>202.04</v>
      </c>
      <c r="C15743" s="11">
        <v>288.78812</v>
      </c>
      <c r="D15743" s="11">
        <v>0.300386733360084</v>
      </c>
      <c r="E15743" s="8">
        <f t="shared" si="1"/>
        <v>0.1736159466</v>
      </c>
      <c r="F15743" s="8"/>
    </row>
    <row r="15744">
      <c r="A15744" s="10">
        <v>44909.916666666664</v>
      </c>
      <c r="B15744" s="11">
        <v>213.78</v>
      </c>
      <c r="C15744" s="11">
        <v>290.45045</v>
      </c>
      <c r="D15744" s="11">
        <v>0.263970842530972</v>
      </c>
      <c r="E15744" s="8">
        <f t="shared" si="1"/>
        <v>0.1800229626</v>
      </c>
      <c r="F15744" s="8"/>
    </row>
    <row r="15745">
      <c r="A15745" s="10">
        <v>44909.958333333336</v>
      </c>
      <c r="B15745" s="11">
        <v>263.43</v>
      </c>
      <c r="C15745" s="11">
        <v>295.00998</v>
      </c>
      <c r="D15745" s="11">
        <v>0.107047158201224</v>
      </c>
      <c r="E15745" s="8">
        <f t="shared" si="1"/>
        <v>0.1789449176</v>
      </c>
      <c r="F15745" s="8"/>
    </row>
    <row r="15746">
      <c r="A15746" s="10">
        <v>44907.0</v>
      </c>
      <c r="B15746" s="11">
        <v>339.64</v>
      </c>
      <c r="C15746" s="11">
        <v>326.98448</v>
      </c>
      <c r="D15746" s="11">
        <v>0.0387037329722804</v>
      </c>
      <c r="E15746" s="8">
        <f t="shared" si="1"/>
        <v>0.1735771618</v>
      </c>
      <c r="F15746" s="8"/>
    </row>
    <row r="15747">
      <c r="A15747" s="10">
        <v>44907.041666666664</v>
      </c>
      <c r="B15747" s="11">
        <v>345.09</v>
      </c>
      <c r="C15747" s="11">
        <v>329.64916</v>
      </c>
      <c r="D15747" s="11">
        <v>0.0468402224959407</v>
      </c>
      <c r="E15747" s="8">
        <f t="shared" si="1"/>
        <v>0.1710506336</v>
      </c>
      <c r="F15747" s="8"/>
    </row>
    <row r="15748">
      <c r="A15748" s="10">
        <v>44907.083333333336</v>
      </c>
      <c r="B15748" s="11">
        <v>339.59</v>
      </c>
      <c r="C15748" s="11">
        <v>327.75734</v>
      </c>
      <c r="D15748" s="11">
        <v>0.0361018917226994</v>
      </c>
      <c r="E15748" s="8">
        <f t="shared" si="1"/>
        <v>0.1691250714</v>
      </c>
      <c r="F15748" s="8"/>
    </row>
    <row r="15749">
      <c r="A15749" s="10">
        <v>44907.125</v>
      </c>
      <c r="B15749" s="11">
        <v>324.69</v>
      </c>
      <c r="C15749" s="11">
        <v>320.13373</v>
      </c>
      <c r="D15749" s="11">
        <v>0.0142323959427829</v>
      </c>
      <c r="E15749" s="8">
        <f t="shared" si="1"/>
        <v>0.1666515601</v>
      </c>
      <c r="F15749" s="8"/>
    </row>
    <row r="15750">
      <c r="A15750" s="10">
        <v>44907.166666666664</v>
      </c>
      <c r="B15750" s="11">
        <v>308.46</v>
      </c>
      <c r="C15750" s="11">
        <v>306.38283</v>
      </c>
      <c r="D15750" s="11">
        <v>0.00677965537429093</v>
      </c>
      <c r="E15750" s="8">
        <f t="shared" si="1"/>
        <v>0.1629399401</v>
      </c>
      <c r="F15750" s="8"/>
    </row>
    <row r="15751">
      <c r="A15751" s="10">
        <v>44907.208333333336</v>
      </c>
      <c r="B15751" s="11">
        <v>298.5</v>
      </c>
      <c r="C15751" s="11">
        <v>289.42198</v>
      </c>
      <c r="D15751" s="11">
        <v>0.031366035157385</v>
      </c>
      <c r="E15751" s="8">
        <f t="shared" si="1"/>
        <v>0.1597016138</v>
      </c>
      <c r="F15751" s="8"/>
    </row>
    <row r="15752">
      <c r="A15752" s="10">
        <v>44907.25</v>
      </c>
      <c r="B15752" s="11">
        <v>279.25</v>
      </c>
      <c r="C15752" s="11">
        <v>273.40595</v>
      </c>
      <c r="D15752" s="11">
        <v>0.0213749920219365</v>
      </c>
      <c r="E15752" s="8">
        <f t="shared" si="1"/>
        <v>0.155153673</v>
      </c>
      <c r="F15752" s="8"/>
    </row>
    <row r="15753">
      <c r="A15753" s="10">
        <v>44907.291666666664</v>
      </c>
      <c r="B15753" s="11">
        <v>262.86</v>
      </c>
      <c r="C15753" s="11">
        <v>259.70145</v>
      </c>
      <c r="D15753" s="11">
        <v>0.0121622347507108</v>
      </c>
      <c r="E15753" s="8">
        <f t="shared" si="1"/>
        <v>0.1484640089</v>
      </c>
      <c r="F15753" s="8"/>
    </row>
    <row r="15754">
      <c r="A15754" s="10">
        <v>44907.333333333336</v>
      </c>
      <c r="B15754" s="11">
        <v>253.1</v>
      </c>
      <c r="C15754" s="11">
        <v>248.57562</v>
      </c>
      <c r="D15754" s="11">
        <v>0.0182012218253745</v>
      </c>
      <c r="E15754" s="8">
        <f t="shared" si="1"/>
        <v>0.142819601</v>
      </c>
      <c r="F15754" s="8"/>
    </row>
    <row r="15755">
      <c r="A15755" s="10">
        <v>44907.375</v>
      </c>
      <c r="B15755" s="11">
        <v>243.17</v>
      </c>
      <c r="C15755" s="11">
        <v>239.44302</v>
      </c>
      <c r="D15755" s="11">
        <v>0.0155652062858211</v>
      </c>
      <c r="E15755" s="8">
        <f t="shared" si="1"/>
        <v>0.1377533875</v>
      </c>
      <c r="F15755" s="8"/>
    </row>
    <row r="15756">
      <c r="A15756" s="10">
        <v>44907.416666666664</v>
      </c>
      <c r="B15756" s="11">
        <v>238.4</v>
      </c>
      <c r="C15756" s="11">
        <v>233.30397</v>
      </c>
      <c r="D15756" s="11">
        <v>0.0218428773415215</v>
      </c>
      <c r="E15756" s="8">
        <f t="shared" si="1"/>
        <v>0.1318633747</v>
      </c>
      <c r="F15756" s="8"/>
    </row>
    <row r="15757">
      <c r="A15757" s="10">
        <v>44907.458333333336</v>
      </c>
      <c r="B15757" s="11">
        <v>232.84</v>
      </c>
      <c r="C15757" s="11">
        <v>231.90825</v>
      </c>
      <c r="D15757" s="11">
        <v>0.00401775271039298</v>
      </c>
      <c r="E15757" s="8">
        <f t="shared" si="1"/>
        <v>0.1262827731</v>
      </c>
      <c r="F15757" s="8"/>
    </row>
    <row r="15758">
      <c r="A15758" s="10">
        <v>44907.5</v>
      </c>
      <c r="B15758" s="11">
        <v>232.12</v>
      </c>
      <c r="C15758" s="11">
        <v>233.91786</v>
      </c>
      <c r="D15758" s="11">
        <v>0.00768586032721052</v>
      </c>
      <c r="E15758" s="8">
        <f t="shared" si="1"/>
        <v>0.1221054855</v>
      </c>
      <c r="F15758" s="8"/>
    </row>
    <row r="15759">
      <c r="A15759" s="10">
        <v>44907.541666666664</v>
      </c>
      <c r="B15759" s="11">
        <v>237.23</v>
      </c>
      <c r="C15759" s="11">
        <v>237.76253</v>
      </c>
      <c r="D15759" s="11">
        <v>0.00223975577648845</v>
      </c>
      <c r="E15759" s="8">
        <f t="shared" si="1"/>
        <v>0.1169602044</v>
      </c>
      <c r="F15759" s="8"/>
    </row>
    <row r="15760">
      <c r="A15760" s="10">
        <v>44907.583333333336</v>
      </c>
      <c r="B15760" s="11">
        <v>242.65</v>
      </c>
      <c r="C15760" s="11">
        <v>241.33333</v>
      </c>
      <c r="D15760" s="11">
        <v>0.0054558149924837</v>
      </c>
      <c r="E15760" s="8">
        <f t="shared" si="1"/>
        <v>0.1108298321</v>
      </c>
      <c r="F15760" s="8"/>
    </row>
    <row r="15761">
      <c r="A15761" s="10">
        <v>44907.625</v>
      </c>
      <c r="B15761" s="11">
        <v>237.9</v>
      </c>
      <c r="C15761" s="11">
        <v>244.35918</v>
      </c>
      <c r="D15761" s="11">
        <v>0.0264331383007587</v>
      </c>
      <c r="E15761" s="8">
        <f t="shared" si="1"/>
        <v>0.1034968343</v>
      </c>
      <c r="F15761" s="8"/>
    </row>
    <row r="15762">
      <c r="A15762" s="10">
        <v>44907.666666666664</v>
      </c>
      <c r="B15762" s="11">
        <v>224.01</v>
      </c>
      <c r="C15762" s="11">
        <v>243.9046</v>
      </c>
      <c r="D15762" s="11">
        <v>0.0815671373151633</v>
      </c>
      <c r="E15762" s="8">
        <f t="shared" si="1"/>
        <v>0.09662141061</v>
      </c>
      <c r="F15762" s="8"/>
    </row>
    <row r="15763">
      <c r="A15763" s="10">
        <v>44907.708333333336</v>
      </c>
      <c r="B15763" s="11">
        <v>203.41</v>
      </c>
      <c r="C15763" s="11">
        <v>240.42446</v>
      </c>
      <c r="D15763" s="11">
        <v>0.153954635065001</v>
      </c>
      <c r="E15763" s="8">
        <f t="shared" si="1"/>
        <v>0.09033263839</v>
      </c>
      <c r="F15763" s="8"/>
    </row>
    <row r="15764">
      <c r="A15764" s="10">
        <v>44907.75</v>
      </c>
      <c r="B15764" s="11">
        <v>193.31</v>
      </c>
      <c r="C15764" s="11">
        <v>235.49245</v>
      </c>
      <c r="D15764" s="11">
        <v>0.179124426282031</v>
      </c>
      <c r="E15764" s="8">
        <f t="shared" si="1"/>
        <v>0.08456724964</v>
      </c>
      <c r="F15764" s="8"/>
    </row>
    <row r="15765">
      <c r="A15765" s="10">
        <v>44907.791666666664</v>
      </c>
      <c r="B15765" s="11">
        <v>192.19</v>
      </c>
      <c r="C15765" s="11">
        <v>229.30646</v>
      </c>
      <c r="D15765" s="11">
        <v>0.1618639963305</v>
      </c>
      <c r="E15765" s="8">
        <f t="shared" si="1"/>
        <v>0.07803739312</v>
      </c>
      <c r="F15765" s="8"/>
    </row>
    <row r="15766">
      <c r="A15766" s="10">
        <v>44907.833333333336</v>
      </c>
      <c r="B15766" s="11">
        <v>193.78</v>
      </c>
      <c r="C15766" s="11">
        <v>222.81381</v>
      </c>
      <c r="D15766" s="11">
        <v>0.130305253520865</v>
      </c>
      <c r="E15766" s="8">
        <f t="shared" si="1"/>
        <v>0.07030095711</v>
      </c>
      <c r="F15766" s="8"/>
    </row>
    <row r="15767">
      <c r="A15767" s="10">
        <v>44907.875</v>
      </c>
      <c r="B15767" s="11">
        <v>186.23</v>
      </c>
      <c r="C15767" s="11">
        <v>217.66106</v>
      </c>
      <c r="D15767" s="11">
        <v>0.144403688928097</v>
      </c>
      <c r="E15767" s="8">
        <f t="shared" si="1"/>
        <v>0.06380166359</v>
      </c>
      <c r="F15767" s="8"/>
    </row>
    <row r="15768">
      <c r="A15768" s="10">
        <v>44907.916666666664</v>
      </c>
      <c r="B15768" s="11">
        <v>181.98</v>
      </c>
      <c r="C15768" s="11">
        <v>214.93303</v>
      </c>
      <c r="D15768" s="11">
        <v>0.153317663646206</v>
      </c>
      <c r="E15768" s="8">
        <f t="shared" si="1"/>
        <v>0.05919111447</v>
      </c>
      <c r="F15768" s="8"/>
    </row>
    <row r="15769">
      <c r="A15769" s="10">
        <v>44907.958333333336</v>
      </c>
      <c r="B15769" s="11">
        <v>189.55</v>
      </c>
      <c r="C15769" s="11">
        <v>216.53839</v>
      </c>
      <c r="D15769" s="11">
        <v>0.124635590021704</v>
      </c>
      <c r="E15769" s="8">
        <f t="shared" si="1"/>
        <v>0.0599239658</v>
      </c>
      <c r="F15769" s="8"/>
    </row>
    <row r="15770">
      <c r="A15770" s="10">
        <v>44908.0</v>
      </c>
      <c r="B15770" s="11">
        <v>202.12</v>
      </c>
      <c r="C15770" s="11">
        <v>241.30669</v>
      </c>
      <c r="D15770" s="11">
        <v>0.162393715648745</v>
      </c>
      <c r="E15770" s="8">
        <f t="shared" si="1"/>
        <v>0.06507771507</v>
      </c>
      <c r="F15770" s="8"/>
    </row>
    <row r="15771">
      <c r="A15771" s="10">
        <v>44908.041666666664</v>
      </c>
      <c r="B15771" s="11">
        <v>202.88</v>
      </c>
      <c r="C15771" s="11">
        <v>238.84929</v>
      </c>
      <c r="D15771" s="11">
        <v>0.15059408382583</v>
      </c>
      <c r="E15771" s="8">
        <f t="shared" si="1"/>
        <v>0.06940079263</v>
      </c>
      <c r="F15771" s="8"/>
    </row>
    <row r="15772">
      <c r="A15772" s="10">
        <v>44908.083333333336</v>
      </c>
      <c r="B15772" s="11">
        <v>189.0</v>
      </c>
      <c r="C15772" s="11">
        <v>233.10077</v>
      </c>
      <c r="D15772" s="11">
        <v>0.189191867534371</v>
      </c>
      <c r="E15772" s="8">
        <f t="shared" si="1"/>
        <v>0.07577954162</v>
      </c>
      <c r="F15772" s="8"/>
    </row>
    <row r="15773">
      <c r="A15773" s="10">
        <v>44908.125</v>
      </c>
      <c r="B15773" s="11">
        <v>189.69</v>
      </c>
      <c r="C15773" s="11">
        <v>224.97581</v>
      </c>
      <c r="D15773" s="11">
        <v>0.156842684553508</v>
      </c>
      <c r="E15773" s="8">
        <f t="shared" si="1"/>
        <v>0.08172163698</v>
      </c>
      <c r="F15773" s="8"/>
    </row>
    <row r="15774">
      <c r="A15774" s="10">
        <v>44908.166666666664</v>
      </c>
      <c r="B15774" s="11">
        <v>187.28</v>
      </c>
      <c r="C15774" s="11">
        <v>216.061</v>
      </c>
      <c r="D15774" s="11">
        <v>0.133207751514618</v>
      </c>
      <c r="E15774" s="8">
        <f t="shared" si="1"/>
        <v>0.08698947432</v>
      </c>
      <c r="F15774" s="8"/>
    </row>
    <row r="15775">
      <c r="A15775" s="10">
        <v>44908.208333333336</v>
      </c>
      <c r="B15775" s="11">
        <v>174.34</v>
      </c>
      <c r="C15775" s="11">
        <v>208.00021</v>
      </c>
      <c r="D15775" s="11">
        <v>0.161827769308502</v>
      </c>
      <c r="E15775" s="8">
        <f t="shared" si="1"/>
        <v>0.09242537991</v>
      </c>
      <c r="F15775" s="8"/>
    </row>
    <row r="15776">
      <c r="A15776" s="10">
        <v>44908.25</v>
      </c>
      <c r="B15776" s="11">
        <v>158.81</v>
      </c>
      <c r="C15776" s="11">
        <v>202.34909</v>
      </c>
      <c r="D15776" s="11">
        <v>0.215168202634368</v>
      </c>
      <c r="E15776" s="8">
        <f t="shared" si="1"/>
        <v>0.100500097</v>
      </c>
      <c r="F15776" s="8"/>
    </row>
    <row r="15777">
      <c r="A15777" s="10">
        <v>44908.291666666664</v>
      </c>
      <c r="B15777" s="11">
        <v>147.88</v>
      </c>
      <c r="C15777" s="11">
        <v>198.77234</v>
      </c>
      <c r="D15777" s="11">
        <v>0.256033309262244</v>
      </c>
      <c r="E15777" s="8">
        <f t="shared" si="1"/>
        <v>0.1106613918</v>
      </c>
      <c r="F15777" s="8"/>
    </row>
    <row r="15778">
      <c r="A15778" s="10">
        <v>44908.333333333336</v>
      </c>
      <c r="B15778" s="11">
        <v>142.44</v>
      </c>
      <c r="C15778" s="11">
        <v>197.12928</v>
      </c>
      <c r="D15778" s="11">
        <v>0.277428497684362</v>
      </c>
      <c r="E15778" s="8">
        <f t="shared" si="1"/>
        <v>0.1214625283</v>
      </c>
      <c r="F15778" s="8"/>
    </row>
    <row r="15779">
      <c r="A15779" s="10">
        <v>44908.375</v>
      </c>
      <c r="B15779" s="11">
        <v>140.81</v>
      </c>
      <c r="C15779" s="11">
        <v>197.57464</v>
      </c>
      <c r="D15779" s="11">
        <v>0.287307318388635</v>
      </c>
      <c r="E15779" s="8">
        <f t="shared" si="1"/>
        <v>0.1327851163</v>
      </c>
      <c r="F15779" s="8"/>
    </row>
    <row r="15780">
      <c r="A15780" s="10">
        <v>44908.416666666664</v>
      </c>
      <c r="B15780" s="11">
        <v>150.74</v>
      </c>
      <c r="C15780" s="11">
        <v>199.77648</v>
      </c>
      <c r="D15780" s="11">
        <v>0.245456722432991</v>
      </c>
      <c r="E15780" s="8">
        <f t="shared" si="1"/>
        <v>0.1421023598</v>
      </c>
      <c r="F15780" s="8"/>
    </row>
    <row r="15781">
      <c r="A15781" s="10">
        <v>44908.458333333336</v>
      </c>
      <c r="B15781" s="11">
        <v>174.06</v>
      </c>
      <c r="C15781" s="11">
        <v>204.34625</v>
      </c>
      <c r="D15781" s="11">
        <v>0.148210451623164</v>
      </c>
      <c r="E15781" s="8">
        <f t="shared" si="1"/>
        <v>0.148110389</v>
      </c>
      <c r="F15781" s="8"/>
    </row>
    <row r="15782">
      <c r="A15782" s="10">
        <v>44908.5</v>
      </c>
      <c r="B15782" s="11">
        <v>201.16</v>
      </c>
      <c r="C15782" s="11">
        <v>210.2434</v>
      </c>
      <c r="D15782" s="11">
        <v>0.0432042099775784</v>
      </c>
      <c r="E15782" s="8">
        <f t="shared" si="1"/>
        <v>0.1495903202</v>
      </c>
      <c r="F15782" s="8"/>
    </row>
    <row r="15783">
      <c r="A15783" s="10">
        <v>44908.541666666664</v>
      </c>
      <c r="B15783" s="11">
        <v>225.02</v>
      </c>
      <c r="C15783" s="11">
        <v>215.84176</v>
      </c>
      <c r="D15783" s="11">
        <v>0.0425230038895161</v>
      </c>
      <c r="E15783" s="8">
        <f t="shared" si="1"/>
        <v>0.1512687889</v>
      </c>
      <c r="F15783" s="8"/>
    </row>
    <row r="15784">
      <c r="A15784" s="10">
        <v>44908.583333333336</v>
      </c>
      <c r="B15784" s="11">
        <v>225.04</v>
      </c>
      <c r="C15784" s="11">
        <v>220.1382</v>
      </c>
      <c r="D15784" s="11">
        <v>0.0222669214157287</v>
      </c>
      <c r="E15784" s="8">
        <f t="shared" si="1"/>
        <v>0.1519692516</v>
      </c>
      <c r="F15784" s="8"/>
    </row>
    <row r="15785">
      <c r="A15785" s="10">
        <v>44908.625</v>
      </c>
      <c r="B15785" s="11">
        <v>221.9</v>
      </c>
      <c r="C15785" s="11">
        <v>224.77899</v>
      </c>
      <c r="D15785" s="11">
        <v>0.0128080920730179</v>
      </c>
      <c r="E15785" s="8">
        <f t="shared" si="1"/>
        <v>0.1514015414</v>
      </c>
      <c r="F15785" s="8"/>
    </row>
    <row r="15786">
      <c r="A15786" s="10">
        <v>44908.666666666664</v>
      </c>
      <c r="B15786" s="11">
        <v>221.15</v>
      </c>
      <c r="C15786" s="11">
        <v>228.12258</v>
      </c>
      <c r="D15786" s="11">
        <v>0.0305650584874149</v>
      </c>
      <c r="E15786" s="8">
        <f t="shared" si="1"/>
        <v>0.1492764548</v>
      </c>
      <c r="F15786" s="8"/>
    </row>
    <row r="15787">
      <c r="A15787" s="10">
        <v>44908.708333333336</v>
      </c>
      <c r="B15787" s="11">
        <v>213.79</v>
      </c>
      <c r="C15787" s="11">
        <v>231.47897</v>
      </c>
      <c r="D15787" s="11">
        <v>0.0764171794958307</v>
      </c>
      <c r="E15787" s="8">
        <f t="shared" si="1"/>
        <v>0.1460457274</v>
      </c>
      <c r="F15787" s="8"/>
    </row>
    <row r="15788">
      <c r="A15788" s="10">
        <v>44908.75</v>
      </c>
      <c r="B15788" s="11">
        <v>210.59</v>
      </c>
      <c r="C15788" s="11">
        <v>235.27762</v>
      </c>
      <c r="D15788" s="11">
        <v>0.10492974214887</v>
      </c>
      <c r="E15788" s="8">
        <f t="shared" si="1"/>
        <v>0.1429542823</v>
      </c>
      <c r="F15788" s="8"/>
    </row>
    <row r="15789">
      <c r="A15789" s="10">
        <v>44908.791666666664</v>
      </c>
      <c r="B15789" s="11">
        <v>208.95</v>
      </c>
      <c r="C15789" s="11">
        <v>239.3828</v>
      </c>
      <c r="D15789" s="11">
        <v>0.127130270011045</v>
      </c>
      <c r="E15789" s="8">
        <f t="shared" si="1"/>
        <v>0.1415070437</v>
      </c>
      <c r="F15789" s="8"/>
    </row>
    <row r="15790">
      <c r="A15790" s="10">
        <v>44908.833333333336</v>
      </c>
      <c r="B15790" s="11">
        <v>220.11</v>
      </c>
      <c r="C15790" s="11">
        <v>243.95431</v>
      </c>
      <c r="D15790" s="11">
        <v>0.0977408843483846</v>
      </c>
      <c r="E15790" s="8">
        <f t="shared" si="1"/>
        <v>0.140150195</v>
      </c>
      <c r="F15790" s="8"/>
    </row>
    <row r="15791">
      <c r="A15791" s="10">
        <v>44908.875</v>
      </c>
      <c r="B15791" s="11">
        <v>223.76</v>
      </c>
      <c r="C15791" s="11">
        <v>248.8237</v>
      </c>
      <c r="D15791" s="11">
        <v>0.100728748909368</v>
      </c>
      <c r="E15791" s="8">
        <f t="shared" si="1"/>
        <v>0.1383304058</v>
      </c>
      <c r="F15791" s="8"/>
    </row>
    <row r="15792">
      <c r="A15792" s="10">
        <v>44908.916666666664</v>
      </c>
      <c r="B15792" s="11">
        <v>226.22</v>
      </c>
      <c r="C15792" s="11">
        <v>252.57614</v>
      </c>
      <c r="D15792" s="11">
        <v>0.104349286516137</v>
      </c>
      <c r="E15792" s="8">
        <f t="shared" si="1"/>
        <v>0.1362900567</v>
      </c>
      <c r="F15792" s="8"/>
    </row>
    <row r="15793">
      <c r="A15793" s="10">
        <v>44908.958333333336</v>
      </c>
      <c r="B15793" s="11">
        <v>223.42</v>
      </c>
      <c r="C15793" s="11">
        <v>255.51948</v>
      </c>
      <c r="D15793" s="11">
        <v>0.125624394664547</v>
      </c>
      <c r="E15793" s="8">
        <f t="shared" si="1"/>
        <v>0.1363312569</v>
      </c>
      <c r="F15793" s="8"/>
    </row>
    <row r="15794">
      <c r="A15794" s="10">
        <v>44909.0</v>
      </c>
      <c r="B15794" s="11">
        <v>246.21</v>
      </c>
      <c r="C15794" s="11">
        <v>276.79507</v>
      </c>
      <c r="D15794" s="11">
        <v>0.110497163117825</v>
      </c>
      <c r="E15794" s="8">
        <f t="shared" si="1"/>
        <v>0.1341689006</v>
      </c>
      <c r="F15794" s="8"/>
    </row>
    <row r="15795">
      <c r="A15795" s="10">
        <v>44909.041666666664</v>
      </c>
      <c r="B15795" s="11">
        <v>268.93</v>
      </c>
      <c r="C15795" s="11">
        <v>283.37413</v>
      </c>
      <c r="D15795" s="11">
        <v>0.05097194299282</v>
      </c>
      <c r="E15795" s="8">
        <f t="shared" si="1"/>
        <v>0.130017978</v>
      </c>
      <c r="F15795" s="8"/>
    </row>
    <row r="15796">
      <c r="A15796" s="10">
        <v>44909.083333333336</v>
      </c>
      <c r="B15796" s="11">
        <v>278.43</v>
      </c>
      <c r="C15796" s="11">
        <v>286.14984</v>
      </c>
      <c r="D15796" s="11">
        <v>0.0269783131802554</v>
      </c>
      <c r="E15796" s="8">
        <f t="shared" si="1"/>
        <v>0.1232590799</v>
      </c>
      <c r="F15796" s="8"/>
    </row>
    <row r="15797">
      <c r="A15797" s="10">
        <v>44909.125</v>
      </c>
      <c r="B15797" s="11">
        <v>280.06</v>
      </c>
      <c r="C15797" s="11">
        <v>284.57727</v>
      </c>
      <c r="D15797" s="11">
        <v>0.0158736149236374</v>
      </c>
      <c r="E15797" s="8">
        <f t="shared" si="1"/>
        <v>0.1173853687</v>
      </c>
      <c r="F15797" s="8"/>
    </row>
    <row r="15798">
      <c r="A15798" s="10">
        <v>44909.166666666664</v>
      </c>
      <c r="B15798" s="11">
        <v>270.69</v>
      </c>
      <c r="C15798" s="11">
        <v>279.25766</v>
      </c>
      <c r="D15798" s="11">
        <v>0.0306801253007705</v>
      </c>
      <c r="E15798" s="8">
        <f t="shared" si="1"/>
        <v>0.1131133843</v>
      </c>
      <c r="F15798" s="8"/>
    </row>
    <row r="15799">
      <c r="A15799" s="10">
        <v>44909.208333333336</v>
      </c>
      <c r="B15799" s="11">
        <v>264.49</v>
      </c>
      <c r="C15799" s="11">
        <v>271.69733</v>
      </c>
      <c r="D15799" s="11">
        <v>0.0265270549401424</v>
      </c>
      <c r="E15799" s="8">
        <f t="shared" si="1"/>
        <v>0.1074758545</v>
      </c>
      <c r="F15799" s="8"/>
    </row>
    <row r="15800">
      <c r="A15800" s="10">
        <v>44909.25</v>
      </c>
      <c r="B15800" s="11">
        <v>257.24</v>
      </c>
      <c r="C15800" s="11">
        <v>263.36308</v>
      </c>
      <c r="D15800" s="11">
        <v>0.0232495762124289</v>
      </c>
      <c r="E15800" s="8">
        <f t="shared" si="1"/>
        <v>0.09947924508</v>
      </c>
      <c r="F15800" s="8"/>
    </row>
    <row r="15801">
      <c r="A15801" s="10">
        <v>44909.291666666664</v>
      </c>
      <c r="B15801" s="11">
        <v>244.24</v>
      </c>
      <c r="C15801" s="11">
        <v>254.47059</v>
      </c>
      <c r="D15801" s="11">
        <v>0.0402034278303043</v>
      </c>
      <c r="E15801" s="8">
        <f t="shared" si="1"/>
        <v>0.09048633336</v>
      </c>
      <c r="F15801" s="8"/>
    </row>
    <row r="15802">
      <c r="A15802" s="10">
        <v>44909.333333333336</v>
      </c>
      <c r="B15802" s="11">
        <v>249.32</v>
      </c>
      <c r="C15802" s="11">
        <v>245.77927</v>
      </c>
      <c r="D15802" s="11">
        <v>0.014406137669788</v>
      </c>
      <c r="E15802" s="8">
        <f t="shared" si="1"/>
        <v>0.07952706836</v>
      </c>
      <c r="F15802" s="8"/>
    </row>
    <row r="15803">
      <c r="A15803" s="10">
        <v>44909.375</v>
      </c>
      <c r="B15803" s="11">
        <v>254.57</v>
      </c>
      <c r="C15803" s="11">
        <v>239.34241</v>
      </c>
      <c r="D15803" s="11">
        <v>0.0636226149807716</v>
      </c>
      <c r="E15803" s="8">
        <f t="shared" si="1"/>
        <v>0.07020687238</v>
      </c>
      <c r="F15803" s="8"/>
    </row>
    <row r="15804">
      <c r="A15804" s="10">
        <v>44909.416666666664</v>
      </c>
      <c r="B15804" s="11">
        <v>248.87</v>
      </c>
      <c r="C15804" s="11">
        <v>236.21995</v>
      </c>
      <c r="D15804" s="11">
        <v>0.0535519967724995</v>
      </c>
      <c r="E15804" s="8">
        <f t="shared" si="1"/>
        <v>0.06221084215</v>
      </c>
      <c r="F15804" s="8"/>
    </row>
    <row r="15805">
      <c r="A15805" s="10">
        <v>44909.458333333336</v>
      </c>
      <c r="B15805" s="11">
        <v>260.63</v>
      </c>
      <c r="C15805" s="11">
        <v>238.63685</v>
      </c>
      <c r="D15805" s="11">
        <v>0.0921615835944867</v>
      </c>
      <c r="E15805" s="8">
        <f t="shared" si="1"/>
        <v>0.05987547264</v>
      </c>
      <c r="F15805" s="8"/>
    </row>
    <row r="15806">
      <c r="A15806" s="10">
        <v>44909.5</v>
      </c>
      <c r="B15806" s="11">
        <v>274.39</v>
      </c>
      <c r="C15806" s="11">
        <v>245.26314</v>
      </c>
      <c r="D15806" s="11">
        <v>0.118757592355704</v>
      </c>
      <c r="E15806" s="8">
        <f t="shared" si="1"/>
        <v>0.06302353024</v>
      </c>
      <c r="F15806" s="8"/>
    </row>
    <row r="15807">
      <c r="A15807" s="10">
        <v>44909.541666666664</v>
      </c>
      <c r="B15807" s="11">
        <v>271.58</v>
      </c>
      <c r="C15807" s="11">
        <v>252.94013</v>
      </c>
      <c r="D15807" s="11">
        <v>0.0736928141849218</v>
      </c>
      <c r="E15807" s="8">
        <f t="shared" si="1"/>
        <v>0.06432227234</v>
      </c>
      <c r="F15807" s="8"/>
    </row>
    <row r="15808">
      <c r="A15808" s="10">
        <v>44909.583333333336</v>
      </c>
      <c r="B15808" s="11">
        <v>262.67</v>
      </c>
      <c r="C15808" s="11">
        <v>259.04694</v>
      </c>
      <c r="D15808" s="11">
        <v>0.0139861138680117</v>
      </c>
      <c r="E15808" s="8">
        <f t="shared" si="1"/>
        <v>0.06397723869</v>
      </c>
      <c r="F15808" s="8"/>
    </row>
    <row r="15809">
      <c r="A15809" s="10">
        <v>44909.625</v>
      </c>
      <c r="B15809" s="11">
        <v>245.48</v>
      </c>
      <c r="C15809" s="11">
        <v>264.15698</v>
      </c>
      <c r="D15809" s="11">
        <v>0.0707040942094355</v>
      </c>
      <c r="E15809" s="8">
        <f t="shared" si="1"/>
        <v>0.06638957211</v>
      </c>
      <c r="F15809" s="8"/>
    </row>
    <row r="15810">
      <c r="A15810" s="10">
        <v>44909.666666666664</v>
      </c>
      <c r="B15810" s="11">
        <v>229.23</v>
      </c>
      <c r="C15810" s="11">
        <v>266.79176</v>
      </c>
      <c r="D15810" s="11">
        <v>0.140790555150578</v>
      </c>
      <c r="E15810" s="8">
        <f t="shared" si="1"/>
        <v>0.07098230114</v>
      </c>
      <c r="F15810" s="8"/>
    </row>
    <row r="15811">
      <c r="A15811" s="10">
        <v>44909.708333333336</v>
      </c>
      <c r="B15811" s="11">
        <v>208.99</v>
      </c>
      <c r="C15811" s="11">
        <v>267.34629</v>
      </c>
      <c r="D15811" s="11">
        <v>0.218279782375136</v>
      </c>
      <c r="E15811" s="8">
        <f t="shared" si="1"/>
        <v>0.07689324293</v>
      </c>
      <c r="F15811" s="8"/>
    </row>
    <row r="15812">
      <c r="A15812" s="10">
        <v>44909.75</v>
      </c>
      <c r="B15812" s="11">
        <v>202.7</v>
      </c>
      <c r="C15812" s="11">
        <v>266.79807</v>
      </c>
      <c r="D15812" s="11">
        <v>0.240249376616555</v>
      </c>
      <c r="E15812" s="8">
        <f t="shared" si="1"/>
        <v>0.08253156103</v>
      </c>
      <c r="F15812" s="8"/>
    </row>
    <row r="15813">
      <c r="A15813" s="10">
        <v>44909.791666666664</v>
      </c>
      <c r="B15813" s="11">
        <v>199.87</v>
      </c>
      <c r="C15813" s="11">
        <v>266.32848</v>
      </c>
      <c r="D15813" s="11">
        <v>0.24953576125242</v>
      </c>
      <c r="E15813" s="8">
        <f t="shared" si="1"/>
        <v>0.08763178983</v>
      </c>
      <c r="F15813" s="8"/>
    </row>
    <row r="15814">
      <c r="A15814" s="10">
        <v>44909.833333333336</v>
      </c>
      <c r="B15814" s="11">
        <v>198.38</v>
      </c>
      <c r="C15814" s="11">
        <v>266.81532</v>
      </c>
      <c r="D15814" s="11">
        <v>0.256489469944979</v>
      </c>
      <c r="E15814" s="8">
        <f t="shared" si="1"/>
        <v>0.09424631423</v>
      </c>
      <c r="F15814" s="8"/>
    </row>
    <row r="15815">
      <c r="A15815" s="10">
        <v>44909.875</v>
      </c>
      <c r="B15815" s="11">
        <v>202.04</v>
      </c>
      <c r="C15815" s="11">
        <v>269.79923</v>
      </c>
      <c r="D15815" s="11">
        <v>0.251146862057389</v>
      </c>
      <c r="E15815" s="8">
        <f t="shared" si="1"/>
        <v>0.1005137356</v>
      </c>
      <c r="F15815" s="8"/>
    </row>
    <row r="15816">
      <c r="A15816" s="10">
        <v>44909.916666666664</v>
      </c>
      <c r="B15816" s="11">
        <v>213.78</v>
      </c>
      <c r="C15816" s="11">
        <v>275.70192</v>
      </c>
      <c r="D15816" s="11">
        <v>0.224597347744259</v>
      </c>
      <c r="E15816" s="8">
        <f t="shared" si="1"/>
        <v>0.1055240715</v>
      </c>
      <c r="F15816" s="8"/>
    </row>
    <row r="15817">
      <c r="A15817" s="10">
        <v>44909.958333333336</v>
      </c>
      <c r="B15817" s="11">
        <v>263.43</v>
      </c>
      <c r="C15817" s="11">
        <v>284.13964</v>
      </c>
      <c r="D15817" s="11">
        <v>0.0728854305580171</v>
      </c>
      <c r="E15817" s="8">
        <f t="shared" si="1"/>
        <v>0.1033266147</v>
      </c>
      <c r="F15817" s="8"/>
    </row>
    <row r="15818">
      <c r="A15818" s="10">
        <v>44910.0</v>
      </c>
      <c r="B15818" s="11">
        <v>345.4</v>
      </c>
      <c r="C15818" s="11">
        <v>322.85174</v>
      </c>
      <c r="D15818" s="11">
        <v>0.0698409121165026</v>
      </c>
      <c r="E15818" s="8">
        <f t="shared" si="1"/>
        <v>0.1016326042</v>
      </c>
      <c r="F15818" s="8"/>
    </row>
    <row r="15819">
      <c r="A15819" s="10">
        <v>44910.041666666664</v>
      </c>
      <c r="B15819" s="11">
        <v>357.13</v>
      </c>
      <c r="C15819" s="11">
        <v>327.26089</v>
      </c>
      <c r="D15819" s="11">
        <v>0.0912700261861415</v>
      </c>
      <c r="E15819" s="8">
        <f t="shared" si="1"/>
        <v>0.103311691</v>
      </c>
      <c r="F15819" s="8"/>
    </row>
    <row r="15820">
      <c r="A15820" s="10">
        <v>44910.083333333336</v>
      </c>
      <c r="B15820" s="11">
        <v>354.49</v>
      </c>
      <c r="C15820" s="11">
        <v>325.63051</v>
      </c>
      <c r="D15820" s="11">
        <v>0.0886264926465274</v>
      </c>
      <c r="E15820" s="8">
        <f t="shared" si="1"/>
        <v>0.1058803651</v>
      </c>
      <c r="F15820" s="8"/>
    </row>
    <row r="15821">
      <c r="A15821" s="10">
        <v>44910.125</v>
      </c>
      <c r="B15821" s="11">
        <v>352.44</v>
      </c>
      <c r="C15821" s="11">
        <v>318.20412</v>
      </c>
      <c r="D15821" s="11">
        <v>0.107590938797398</v>
      </c>
      <c r="E15821" s="8">
        <f t="shared" si="1"/>
        <v>0.1097019203</v>
      </c>
      <c r="F15821" s="8"/>
    </row>
    <row r="15822">
      <c r="A15822" s="10">
        <v>44910.166666666664</v>
      </c>
      <c r="B15822" s="11">
        <v>343.29</v>
      </c>
      <c r="C15822" s="11">
        <v>307.67935</v>
      </c>
      <c r="D15822" s="11">
        <v>0.115739486579128</v>
      </c>
      <c r="E15822" s="8">
        <f t="shared" si="1"/>
        <v>0.1132460604</v>
      </c>
      <c r="F15822" s="8"/>
    </row>
    <row r="15823">
      <c r="A15823" s="10">
        <v>44910.208333333336</v>
      </c>
      <c r="B15823" s="11">
        <v>335.6</v>
      </c>
      <c r="C15823" s="11">
        <v>297.32056</v>
      </c>
      <c r="D15823" s="11">
        <v>0.128748042180466</v>
      </c>
      <c r="E15823" s="8">
        <f t="shared" si="1"/>
        <v>0.1175052682</v>
      </c>
      <c r="F15823" s="8"/>
    </row>
    <row r="15824">
      <c r="A15824" s="10">
        <v>44910.25</v>
      </c>
      <c r="B15824" s="11">
        <v>334.09</v>
      </c>
      <c r="C15824" s="11">
        <v>290.38138</v>
      </c>
      <c r="D15824" s="11">
        <v>0.150521428061262</v>
      </c>
      <c r="E15824" s="8">
        <f t="shared" si="1"/>
        <v>0.122808262</v>
      </c>
      <c r="F15824" s="8"/>
    </row>
    <row r="15825">
      <c r="A15825" s="10">
        <v>44910.291666666664</v>
      </c>
      <c r="B15825" s="11">
        <v>335.04</v>
      </c>
      <c r="C15825" s="11">
        <v>286.98862</v>
      </c>
      <c r="D15825" s="11">
        <v>0.167433050132789</v>
      </c>
      <c r="E15825" s="8">
        <f t="shared" si="1"/>
        <v>0.1281094963</v>
      </c>
      <c r="F15825" s="8"/>
    </row>
    <row r="15826">
      <c r="A15826" s="10">
        <v>44910.333333333336</v>
      </c>
      <c r="B15826" s="11">
        <v>336.37</v>
      </c>
      <c r="C15826" s="11">
        <v>286.58345</v>
      </c>
      <c r="D15826" s="11">
        <v>0.173724442217441</v>
      </c>
      <c r="E15826" s="8">
        <f t="shared" si="1"/>
        <v>0.1347477589</v>
      </c>
      <c r="F15826" s="8"/>
    </row>
    <row r="15827">
      <c r="A15827" s="10">
        <v>44910.375</v>
      </c>
      <c r="B15827" s="11">
        <v>337.27</v>
      </c>
      <c r="C15827" s="11">
        <v>288.93393</v>
      </c>
      <c r="D15827" s="11">
        <v>0.167291082774529</v>
      </c>
      <c r="E15827" s="8">
        <f t="shared" si="1"/>
        <v>0.1390672784</v>
      </c>
      <c r="F15827" s="8"/>
    </row>
    <row r="15828">
      <c r="A15828" s="10">
        <v>44910.416666666664</v>
      </c>
      <c r="B15828" s="11">
        <v>340.09</v>
      </c>
      <c r="C15828" s="11">
        <v>294.4241</v>
      </c>
      <c r="D15828" s="11">
        <v>0.155102452550589</v>
      </c>
      <c r="E15828" s="8">
        <f t="shared" si="1"/>
        <v>0.1432985474</v>
      </c>
      <c r="F15828" s="8"/>
    </row>
    <row r="15829">
      <c r="A15829" s="10">
        <v>44910.458333333336</v>
      </c>
      <c r="B15829" s="11">
        <v>342.72</v>
      </c>
      <c r="C15829" s="11">
        <v>303.08029</v>
      </c>
      <c r="D15829" s="11">
        <v>0.130789468361667</v>
      </c>
      <c r="E15829" s="8">
        <f t="shared" si="1"/>
        <v>0.1449080426</v>
      </c>
      <c r="F15829" s="8"/>
    </row>
    <row r="15830">
      <c r="A15830" s="10">
        <v>44910.5</v>
      </c>
      <c r="B15830" s="11">
        <v>345.68</v>
      </c>
      <c r="C15830" s="11">
        <v>311.5592</v>
      </c>
      <c r="D15830" s="11">
        <v>0.109516265287624</v>
      </c>
      <c r="E15830" s="8">
        <f t="shared" si="1"/>
        <v>0.1445229873</v>
      </c>
      <c r="F15830" s="8"/>
    </row>
    <row r="15831">
      <c r="A15831" s="10">
        <v>44910.541666666664</v>
      </c>
      <c r="B15831" s="11">
        <v>352.59</v>
      </c>
      <c r="C15831" s="11">
        <v>316.35538</v>
      </c>
      <c r="D15831" s="11">
        <v>0.114537707561666</v>
      </c>
      <c r="E15831" s="8">
        <f t="shared" si="1"/>
        <v>0.1462248579</v>
      </c>
      <c r="F15831" s="8"/>
    </row>
    <row r="15832">
      <c r="A15832" s="10">
        <v>44910.583333333336</v>
      </c>
      <c r="B15832" s="11">
        <v>357.13</v>
      </c>
      <c r="C15832" s="11">
        <v>315.91402</v>
      </c>
      <c r="D15832" s="11">
        <v>0.130465814717561</v>
      </c>
      <c r="E15832" s="8">
        <f t="shared" si="1"/>
        <v>0.1510781788</v>
      </c>
      <c r="F15832" s="8"/>
    </row>
    <row r="15833">
      <c r="A15833" s="10">
        <v>44910.625</v>
      </c>
      <c r="B15833" s="11">
        <v>328.88</v>
      </c>
      <c r="C15833" s="11">
        <v>312.9351</v>
      </c>
      <c r="D15833" s="11">
        <v>0.0509527374845455</v>
      </c>
      <c r="E15833" s="8">
        <f t="shared" si="1"/>
        <v>0.1502552056</v>
      </c>
      <c r="F15833" s="8"/>
    </row>
    <row r="15834">
      <c r="A15834" s="10">
        <v>44910.666666666664</v>
      </c>
      <c r="B15834" s="11">
        <v>311.04</v>
      </c>
      <c r="C15834" s="11">
        <v>307.96541</v>
      </c>
      <c r="D15834" s="11">
        <v>0.00998355627016683</v>
      </c>
      <c r="E15834" s="8">
        <f t="shared" si="1"/>
        <v>0.1448049139</v>
      </c>
      <c r="F15834" s="8"/>
    </row>
    <row r="15835">
      <c r="A15835" s="10">
        <v>44910.708333333336</v>
      </c>
      <c r="B15835" s="11">
        <v>300.05</v>
      </c>
      <c r="C15835" s="11">
        <v>303.29007</v>
      </c>
      <c r="D15835" s="11">
        <v>0.0106830731385303</v>
      </c>
      <c r="E15835" s="8">
        <f t="shared" si="1"/>
        <v>0.1361550511</v>
      </c>
      <c r="F15835" s="8"/>
    </row>
    <row r="15836">
      <c r="A15836" s="10">
        <v>44910.75</v>
      </c>
      <c r="B15836" s="11">
        <v>288.48</v>
      </c>
      <c r="C15836" s="11">
        <v>299.10893</v>
      </c>
      <c r="D15836" s="11">
        <v>0.0355353148433247</v>
      </c>
      <c r="E15836" s="8">
        <f t="shared" si="1"/>
        <v>0.1276252985</v>
      </c>
      <c r="F15836" s="8"/>
    </row>
    <row r="15837">
      <c r="A15837" s="10">
        <v>44910.791666666664</v>
      </c>
      <c r="B15837" s="11">
        <v>291.43</v>
      </c>
      <c r="C15837" s="11">
        <v>295.96864</v>
      </c>
      <c r="D15837" s="11">
        <v>0.0153348679103299</v>
      </c>
      <c r="E15837" s="8">
        <f t="shared" si="1"/>
        <v>0.1178669279</v>
      </c>
      <c r="F15837" s="8"/>
    </row>
    <row r="15838">
      <c r="A15838" s="10">
        <v>44910.833333333336</v>
      </c>
      <c r="B15838" s="11">
        <v>298.89</v>
      </c>
      <c r="C15838" s="11">
        <v>294.68305</v>
      </c>
      <c r="D15838" s="11">
        <v>0.0142761858885334</v>
      </c>
      <c r="E15838" s="8">
        <f t="shared" si="1"/>
        <v>0.1077747078</v>
      </c>
      <c r="F15838" s="8"/>
    </row>
    <row r="15839">
      <c r="A15839" s="10">
        <v>44910.875</v>
      </c>
      <c r="B15839" s="11">
        <v>295.67</v>
      </c>
      <c r="C15839" s="11">
        <v>296.55117</v>
      </c>
      <c r="D15839" s="11">
        <v>0.00297139276166065</v>
      </c>
      <c r="E15839" s="8">
        <f t="shared" si="1"/>
        <v>0.0974340632</v>
      </c>
      <c r="F15839" s="8"/>
    </row>
    <row r="15840">
      <c r="A15840" s="10">
        <v>44910.916666666664</v>
      </c>
      <c r="B15840" s="11">
        <v>294.13</v>
      </c>
      <c r="C15840" s="11">
        <v>302.09678</v>
      </c>
      <c r="D15840" s="11">
        <v>0.026371615083087</v>
      </c>
      <c r="E15840" s="8">
        <f t="shared" si="1"/>
        <v>0.08917465767</v>
      </c>
      <c r="F15840" s="8"/>
    </row>
    <row r="15841">
      <c r="A15841" s="10">
        <v>44910.958333333336</v>
      </c>
      <c r="B15841" s="11">
        <v>334.78</v>
      </c>
      <c r="C15841" s="11">
        <v>310.21147</v>
      </c>
      <c r="D15841" s="11">
        <v>0.0791992958867702</v>
      </c>
      <c r="E15841" s="8">
        <f t="shared" si="1"/>
        <v>0.08943773539</v>
      </c>
      <c r="F15841" s="8"/>
    </row>
    <row r="15842">
      <c r="A15842" s="10">
        <v>44908.0</v>
      </c>
      <c r="B15842" s="11">
        <v>202.12</v>
      </c>
      <c r="C15842" s="11">
        <v>229.16044</v>
      </c>
      <c r="D15842" s="11">
        <v>0.117997853381674</v>
      </c>
      <c r="E15842" s="8">
        <f t="shared" si="1"/>
        <v>0.09144427461</v>
      </c>
      <c r="F15842" s="8"/>
    </row>
    <row r="15843">
      <c r="A15843" s="10">
        <v>44908.041666666664</v>
      </c>
      <c r="B15843" s="11">
        <v>202.88</v>
      </c>
      <c r="C15843" s="11">
        <v>230.07918</v>
      </c>
      <c r="D15843" s="11">
        <v>0.118216606995904</v>
      </c>
      <c r="E15843" s="8">
        <f t="shared" si="1"/>
        <v>0.09256704881</v>
      </c>
      <c r="F15843" s="8"/>
    </row>
    <row r="15844">
      <c r="A15844" s="10">
        <v>44908.083333333336</v>
      </c>
      <c r="B15844" s="11">
        <v>189.0</v>
      </c>
      <c r="C15844" s="11">
        <v>228.1681</v>
      </c>
      <c r="D15844" s="11">
        <v>0.17166334820687</v>
      </c>
      <c r="E15844" s="8">
        <f t="shared" si="1"/>
        <v>0.09602691779</v>
      </c>
      <c r="F15844" s="8"/>
    </row>
    <row r="15845">
      <c r="A15845" s="10">
        <v>44908.125</v>
      </c>
      <c r="B15845" s="11">
        <v>189.69</v>
      </c>
      <c r="C15845" s="11">
        <v>224.01843</v>
      </c>
      <c r="D15845" s="11">
        <v>0.153239311604853</v>
      </c>
      <c r="E15845" s="8">
        <f t="shared" si="1"/>
        <v>0.09792893333</v>
      </c>
      <c r="F15845" s="8"/>
    </row>
    <row r="15846">
      <c r="A15846" s="10">
        <v>44908.166666666664</v>
      </c>
      <c r="B15846" s="11">
        <v>187.28</v>
      </c>
      <c r="C15846" s="11">
        <v>218.74134</v>
      </c>
      <c r="D15846" s="11">
        <v>0.143828962554586</v>
      </c>
      <c r="E15846" s="8">
        <f t="shared" si="1"/>
        <v>0.09909932816</v>
      </c>
      <c r="F15846" s="8"/>
    </row>
    <row r="15847">
      <c r="A15847" s="10">
        <v>44908.208333333336</v>
      </c>
      <c r="B15847" s="11">
        <v>174.34</v>
      </c>
      <c r="C15847" s="11">
        <v>213.60525</v>
      </c>
      <c r="D15847" s="11">
        <v>0.183821558692962</v>
      </c>
      <c r="E15847" s="8">
        <f t="shared" si="1"/>
        <v>0.101394058</v>
      </c>
      <c r="F15847" s="8"/>
    </row>
    <row r="15848">
      <c r="A15848" s="10">
        <v>44908.25</v>
      </c>
      <c r="B15848" s="11">
        <v>158.81</v>
      </c>
      <c r="C15848" s="11">
        <v>209.82916</v>
      </c>
      <c r="D15848" s="11">
        <v>0.24314618616402</v>
      </c>
      <c r="E15848" s="8">
        <f t="shared" si="1"/>
        <v>0.1052534229</v>
      </c>
      <c r="F15848" s="8"/>
    </row>
    <row r="15849">
      <c r="A15849" s="10">
        <v>44908.291666666664</v>
      </c>
      <c r="B15849" s="11">
        <v>147.88</v>
      </c>
      <c r="C15849" s="11">
        <v>206.76407</v>
      </c>
      <c r="D15849" s="11">
        <v>0.284788696604782</v>
      </c>
      <c r="E15849" s="8">
        <f t="shared" si="1"/>
        <v>0.1101432415</v>
      </c>
      <c r="F15849" s="8"/>
    </row>
    <row r="15850">
      <c r="A15850" s="10">
        <v>44908.333333333336</v>
      </c>
      <c r="B15850" s="11">
        <v>142.44</v>
      </c>
      <c r="C15850" s="11">
        <v>204.02387</v>
      </c>
      <c r="D15850" s="11">
        <v>0.301846396698582</v>
      </c>
      <c r="E15850" s="8">
        <f t="shared" si="1"/>
        <v>0.1154816563</v>
      </c>
      <c r="F15850" s="8"/>
    </row>
    <row r="15851">
      <c r="A15851" s="10">
        <v>44908.375</v>
      </c>
      <c r="B15851" s="11">
        <v>140.81</v>
      </c>
      <c r="C15851" s="11">
        <v>202.27678</v>
      </c>
      <c r="D15851" s="11">
        <v>0.303874621694096</v>
      </c>
      <c r="E15851" s="8">
        <f t="shared" si="1"/>
        <v>0.1211726371</v>
      </c>
      <c r="F15851" s="8"/>
    </row>
    <row r="15852">
      <c r="A15852" s="10">
        <v>44908.416666666664</v>
      </c>
      <c r="B15852" s="11">
        <v>150.74</v>
      </c>
      <c r="C15852" s="11">
        <v>202.16035</v>
      </c>
      <c r="D15852" s="11">
        <v>0.254354278670372</v>
      </c>
      <c r="E15852" s="8">
        <f t="shared" si="1"/>
        <v>0.1253081299</v>
      </c>
      <c r="F15852" s="8"/>
    </row>
    <row r="15853">
      <c r="A15853" s="10">
        <v>44908.458333333336</v>
      </c>
      <c r="B15853" s="11">
        <v>174.06</v>
      </c>
      <c r="C15853" s="11">
        <v>204.48003</v>
      </c>
      <c r="D15853" s="11">
        <v>0.148767730521166</v>
      </c>
      <c r="E15853" s="8">
        <f t="shared" si="1"/>
        <v>0.1260572241</v>
      </c>
      <c r="F15853" s="8"/>
    </row>
    <row r="15854">
      <c r="A15854" s="10">
        <v>44908.5</v>
      </c>
      <c r="B15854" s="11">
        <v>201.16</v>
      </c>
      <c r="C15854" s="11">
        <v>208.03586</v>
      </c>
      <c r="D15854" s="11">
        <v>0.0330513210558988</v>
      </c>
      <c r="E15854" s="8">
        <f t="shared" si="1"/>
        <v>0.1228711848</v>
      </c>
      <c r="F15854" s="8"/>
    </row>
    <row r="15855">
      <c r="A15855" s="10">
        <v>44908.541666666664</v>
      </c>
      <c r="B15855" s="11">
        <v>225.02</v>
      </c>
      <c r="C15855" s="11">
        <v>211.19683</v>
      </c>
      <c r="D15855" s="11">
        <v>0.0654515979240787</v>
      </c>
      <c r="E15855" s="8">
        <f t="shared" si="1"/>
        <v>0.1208259302</v>
      </c>
      <c r="F15855" s="8"/>
    </row>
    <row r="15856">
      <c r="A15856" s="10">
        <v>44908.583333333336</v>
      </c>
      <c r="B15856" s="11">
        <v>225.04</v>
      </c>
      <c r="C15856" s="11">
        <v>212.47821</v>
      </c>
      <c r="D15856" s="11">
        <v>0.0591203681544568</v>
      </c>
      <c r="E15856" s="8">
        <f t="shared" si="1"/>
        <v>0.1178532033</v>
      </c>
      <c r="F15856" s="8"/>
    </row>
    <row r="15857">
      <c r="A15857" s="10">
        <v>44908.625</v>
      </c>
      <c r="B15857" s="11">
        <v>221.9</v>
      </c>
      <c r="C15857" s="11">
        <v>213.96626</v>
      </c>
      <c r="D15857" s="11">
        <v>0.0370793974713583</v>
      </c>
      <c r="E15857" s="8">
        <f t="shared" si="1"/>
        <v>0.1172751474</v>
      </c>
      <c r="F15857" s="8"/>
    </row>
    <row r="15858">
      <c r="A15858" s="10">
        <v>44908.666666666664</v>
      </c>
      <c r="B15858" s="11">
        <v>221.15</v>
      </c>
      <c r="C15858" s="11">
        <v>214.37027</v>
      </c>
      <c r="D15858" s="11">
        <v>0.031626260488453</v>
      </c>
      <c r="E15858" s="8">
        <f t="shared" si="1"/>
        <v>0.1181769268</v>
      </c>
      <c r="F15858" s="8"/>
    </row>
    <row r="15859">
      <c r="A15859" s="10">
        <v>44908.708333333336</v>
      </c>
      <c r="B15859" s="11">
        <v>213.79</v>
      </c>
      <c r="C15859" s="11">
        <v>214.84327</v>
      </c>
      <c r="D15859" s="11">
        <v>0.00490250404399447</v>
      </c>
      <c r="E15859" s="8">
        <f t="shared" si="1"/>
        <v>0.1179360697</v>
      </c>
      <c r="F15859" s="8"/>
    </row>
    <row r="15860">
      <c r="A15860" s="10">
        <v>44908.75</v>
      </c>
      <c r="B15860" s="11">
        <v>210.59</v>
      </c>
      <c r="C15860" s="11">
        <v>215.79428</v>
      </c>
      <c r="D15860" s="11">
        <v>0.0241168579630562</v>
      </c>
      <c r="E15860" s="8">
        <f t="shared" si="1"/>
        <v>0.1174603007</v>
      </c>
      <c r="F15860" s="8"/>
    </row>
    <row r="15861">
      <c r="A15861" s="10">
        <v>44908.791666666664</v>
      </c>
      <c r="B15861" s="11">
        <v>208.95</v>
      </c>
      <c r="C15861" s="11">
        <v>216.85189</v>
      </c>
      <c r="D15861" s="11">
        <v>0.0364391105837261</v>
      </c>
      <c r="E15861" s="8">
        <f t="shared" si="1"/>
        <v>0.1183396441</v>
      </c>
      <c r="F15861" s="8"/>
    </row>
    <row r="15862">
      <c r="A15862" s="10">
        <v>44908.833333333336</v>
      </c>
      <c r="B15862" s="11">
        <v>220.11</v>
      </c>
      <c r="C15862" s="11">
        <v>218.05212</v>
      </c>
      <c r="D15862" s="11">
        <v>0.00943756015763576</v>
      </c>
      <c r="E15862" s="8">
        <f t="shared" si="1"/>
        <v>0.1181380347</v>
      </c>
      <c r="F15862" s="8"/>
    </row>
    <row r="15863">
      <c r="A15863" s="10">
        <v>44908.875</v>
      </c>
      <c r="B15863" s="11">
        <v>223.76</v>
      </c>
      <c r="C15863" s="11">
        <v>220.03965</v>
      </c>
      <c r="D15863" s="11">
        <v>0.0169076346013093</v>
      </c>
      <c r="E15863" s="8">
        <f t="shared" si="1"/>
        <v>0.1187187115</v>
      </c>
      <c r="F15863" s="8"/>
    </row>
    <row r="15864">
      <c r="A15864" s="10">
        <v>44908.916666666664</v>
      </c>
      <c r="B15864" s="11">
        <v>226.22</v>
      </c>
      <c r="C15864" s="11">
        <v>222.3066</v>
      </c>
      <c r="D15864" s="11">
        <v>0.01760361590704</v>
      </c>
      <c r="E15864" s="8">
        <f t="shared" si="1"/>
        <v>0.1183533782</v>
      </c>
      <c r="F15864" s="8"/>
    </row>
    <row r="15865">
      <c r="A15865" s="10">
        <v>44908.958333333336</v>
      </c>
      <c r="B15865" s="11">
        <v>223.42</v>
      </c>
      <c r="C15865" s="11">
        <v>225.65993</v>
      </c>
      <c r="D15865" s="11">
        <v>0.00992613088198695</v>
      </c>
      <c r="E15865" s="8">
        <f t="shared" si="1"/>
        <v>0.1154669963</v>
      </c>
      <c r="F15865" s="8"/>
    </row>
    <row r="15866">
      <c r="A15866" s="10">
        <v>44909.0</v>
      </c>
      <c r="B15866" s="11">
        <v>246.21</v>
      </c>
      <c r="C15866" s="11">
        <v>265.66436</v>
      </c>
      <c r="D15866" s="11">
        <v>0.0732290925286326</v>
      </c>
      <c r="E15866" s="8">
        <f t="shared" si="1"/>
        <v>0.1136016313</v>
      </c>
      <c r="F15866" s="8"/>
    </row>
    <row r="15867">
      <c r="A15867" s="10">
        <v>44909.041666666664</v>
      </c>
      <c r="B15867" s="11">
        <v>268.93</v>
      </c>
      <c r="C15867" s="11">
        <v>266.4002</v>
      </c>
      <c r="D15867" s="11">
        <v>0.00949623911693768</v>
      </c>
      <c r="E15867" s="8">
        <f t="shared" si="1"/>
        <v>0.1090716159</v>
      </c>
      <c r="F15867" s="8"/>
    </row>
    <row r="15868">
      <c r="A15868" s="10">
        <v>44909.083333333336</v>
      </c>
      <c r="B15868" s="11">
        <v>278.43</v>
      </c>
      <c r="C15868" s="11">
        <v>264.57679</v>
      </c>
      <c r="D15868" s="11">
        <v>0.0523598838734115</v>
      </c>
      <c r="E15868" s="8">
        <f t="shared" si="1"/>
        <v>0.1041006382</v>
      </c>
      <c r="F15868" s="8"/>
    </row>
    <row r="15869">
      <c r="A15869" s="10">
        <v>44909.125</v>
      </c>
      <c r="B15869" s="11">
        <v>280.06</v>
      </c>
      <c r="C15869" s="11">
        <v>261.19449</v>
      </c>
      <c r="D15869" s="11">
        <v>0.0722278253266369</v>
      </c>
      <c r="E15869" s="8">
        <f t="shared" si="1"/>
        <v>0.1007251597</v>
      </c>
      <c r="F15869" s="8"/>
    </row>
    <row r="15870">
      <c r="A15870" s="10">
        <v>44909.166666666664</v>
      </c>
      <c r="B15870" s="11">
        <v>270.69</v>
      </c>
      <c r="C15870" s="11">
        <v>257.21699</v>
      </c>
      <c r="D15870" s="11">
        <v>0.0523799380437504</v>
      </c>
      <c r="E15870" s="8">
        <f t="shared" si="1"/>
        <v>0.09691478363</v>
      </c>
      <c r="F15870" s="8"/>
    </row>
    <row r="15871">
      <c r="A15871" s="10">
        <v>44909.208333333336</v>
      </c>
      <c r="B15871" s="11">
        <v>264.49</v>
      </c>
      <c r="C15871" s="11">
        <v>254.42193</v>
      </c>
      <c r="D15871" s="11">
        <v>0.0395723356080193</v>
      </c>
      <c r="E15871" s="8">
        <f t="shared" si="1"/>
        <v>0.09090439934</v>
      </c>
      <c r="F15871" s="8"/>
    </row>
    <row r="15872">
      <c r="A15872" s="10">
        <v>44909.25</v>
      </c>
      <c r="B15872" s="11">
        <v>257.24</v>
      </c>
      <c r="C15872" s="11">
        <v>252.86971</v>
      </c>
      <c r="D15872" s="11">
        <v>0.0172827738047392</v>
      </c>
      <c r="E15872" s="8">
        <f t="shared" si="1"/>
        <v>0.08149342382</v>
      </c>
      <c r="F15872" s="8"/>
    </row>
    <row r="15873">
      <c r="A15873" s="10">
        <v>44909.291666666664</v>
      </c>
      <c r="B15873" s="11">
        <v>244.24</v>
      </c>
      <c r="C15873" s="11">
        <v>251.57026</v>
      </c>
      <c r="D15873" s="11">
        <v>0.0291380229125651</v>
      </c>
      <c r="E15873" s="8">
        <f t="shared" si="1"/>
        <v>0.07084131242</v>
      </c>
      <c r="F15873" s="8"/>
    </row>
    <row r="15874">
      <c r="A15874" s="10">
        <v>44909.333333333336</v>
      </c>
      <c r="B15874" s="11">
        <v>249.32</v>
      </c>
      <c r="C15874" s="11">
        <v>250.69058</v>
      </c>
      <c r="D15874" s="11">
        <v>0.00546721779494075</v>
      </c>
      <c r="E15874" s="8">
        <f t="shared" si="1"/>
        <v>0.05849217996</v>
      </c>
      <c r="F15874" s="8"/>
    </row>
    <row r="15875">
      <c r="A15875" s="10">
        <v>44909.375</v>
      </c>
      <c r="B15875" s="11">
        <v>254.57</v>
      </c>
      <c r="C15875" s="11">
        <v>251.55288</v>
      </c>
      <c r="D15875" s="11">
        <v>0.0119939791585769</v>
      </c>
      <c r="E15875" s="8">
        <f t="shared" si="1"/>
        <v>0.04633048652</v>
      </c>
      <c r="F15875" s="8"/>
    </row>
    <row r="15876">
      <c r="A15876" s="10">
        <v>44909.416666666664</v>
      </c>
      <c r="B15876" s="11">
        <v>248.87</v>
      </c>
      <c r="C15876" s="11">
        <v>253.86092</v>
      </c>
      <c r="D15876" s="11">
        <v>0.0196600563804778</v>
      </c>
      <c r="E15876" s="8">
        <f t="shared" si="1"/>
        <v>0.0365515606</v>
      </c>
      <c r="F15876" s="8"/>
    </row>
    <row r="15877">
      <c r="A15877" s="10">
        <v>44909.458333333336</v>
      </c>
      <c r="B15877" s="11">
        <v>260.63</v>
      </c>
      <c r="C15877" s="11">
        <v>258.01663</v>
      </c>
      <c r="D15877" s="11">
        <v>0.0101286882167245</v>
      </c>
      <c r="E15877" s="8">
        <f t="shared" si="1"/>
        <v>0.03077493383</v>
      </c>
      <c r="F15877" s="8"/>
    </row>
    <row r="15878">
      <c r="A15878" s="10">
        <v>44909.5</v>
      </c>
      <c r="B15878" s="11">
        <v>274.39</v>
      </c>
      <c r="C15878" s="11">
        <v>262.98745</v>
      </c>
      <c r="D15878" s="11">
        <v>0.0433577723956027</v>
      </c>
      <c r="E15878" s="8">
        <f t="shared" si="1"/>
        <v>0.03120436931</v>
      </c>
      <c r="F15878" s="8"/>
    </row>
    <row r="15879">
      <c r="A15879" s="10">
        <v>44909.541666666664</v>
      </c>
      <c r="B15879" s="11">
        <v>271.58</v>
      </c>
      <c r="C15879" s="11">
        <v>267.96363</v>
      </c>
      <c r="D15879" s="11">
        <v>0.0134957494044992</v>
      </c>
      <c r="E15879" s="8">
        <f t="shared" si="1"/>
        <v>0.02903954228</v>
      </c>
      <c r="F15879" s="8"/>
    </row>
    <row r="15880">
      <c r="A15880" s="10">
        <v>44909.583333333336</v>
      </c>
      <c r="B15880" s="11">
        <v>262.67</v>
      </c>
      <c r="C15880" s="11">
        <v>271.59771</v>
      </c>
      <c r="D15880" s="11">
        <v>0.0328710798040233</v>
      </c>
      <c r="E15880" s="8">
        <f t="shared" si="1"/>
        <v>0.02794582194</v>
      </c>
      <c r="F15880" s="8"/>
    </row>
    <row r="15881">
      <c r="A15881" s="10">
        <v>44909.625</v>
      </c>
      <c r="B15881" s="11">
        <v>245.48</v>
      </c>
      <c r="C15881" s="11">
        <v>274.40675</v>
      </c>
      <c r="D15881" s="11">
        <v>0.105415591999832</v>
      </c>
      <c r="E15881" s="8">
        <f t="shared" si="1"/>
        <v>0.03079316337</v>
      </c>
      <c r="F15881" s="8"/>
    </row>
    <row r="15882">
      <c r="A15882" s="10">
        <v>44909.666666666664</v>
      </c>
      <c r="B15882" s="11">
        <v>229.23</v>
      </c>
      <c r="C15882" s="11">
        <v>274.75474</v>
      </c>
      <c r="D15882" s="11">
        <v>0.165692282506209</v>
      </c>
      <c r="E15882" s="8">
        <f t="shared" si="1"/>
        <v>0.03637924763</v>
      </c>
      <c r="F15882" s="8"/>
    </row>
    <row r="15883">
      <c r="A15883" s="10">
        <v>44909.708333333336</v>
      </c>
      <c r="B15883" s="11">
        <v>208.99</v>
      </c>
      <c r="C15883" s="11">
        <v>273.51647</v>
      </c>
      <c r="D15883" s="11">
        <v>0.235914385704085</v>
      </c>
      <c r="E15883" s="8">
        <f t="shared" si="1"/>
        <v>0.04600474269</v>
      </c>
      <c r="F15883" s="8"/>
    </row>
    <row r="15884">
      <c r="A15884" s="10">
        <v>44909.75</v>
      </c>
      <c r="B15884" s="11">
        <v>202.7</v>
      </c>
      <c r="C15884" s="11">
        <v>272.20233</v>
      </c>
      <c r="D15884" s="11">
        <v>0.255333339725637</v>
      </c>
      <c r="E15884" s="8">
        <f t="shared" si="1"/>
        <v>0.05563876277</v>
      </c>
      <c r="F15884" s="8"/>
    </row>
    <row r="15885">
      <c r="A15885" s="10">
        <v>44909.791666666664</v>
      </c>
      <c r="B15885" s="11">
        <v>199.87</v>
      </c>
      <c r="C15885" s="11">
        <v>271.09737</v>
      </c>
      <c r="D15885" s="11">
        <v>0.262737222423072</v>
      </c>
      <c r="E15885" s="8">
        <f t="shared" si="1"/>
        <v>0.06506785076</v>
      </c>
      <c r="F15885" s="8"/>
    </row>
    <row r="15886">
      <c r="A15886" s="10">
        <v>44909.833333333336</v>
      </c>
      <c r="B15886" s="11">
        <v>198.38</v>
      </c>
      <c r="C15886" s="11">
        <v>270.0216</v>
      </c>
      <c r="D15886" s="11">
        <v>0.265318033816553</v>
      </c>
      <c r="E15886" s="8">
        <f t="shared" si="1"/>
        <v>0.07572953716</v>
      </c>
      <c r="F15886" s="8"/>
    </row>
    <row r="15887">
      <c r="A15887" s="10">
        <v>44909.875</v>
      </c>
      <c r="B15887" s="11">
        <v>202.04</v>
      </c>
      <c r="C15887" s="11">
        <v>269.63993</v>
      </c>
      <c r="D15887" s="11">
        <v>0.250704448706836</v>
      </c>
      <c r="E15887" s="8">
        <f t="shared" si="1"/>
        <v>0.08547107109</v>
      </c>
      <c r="F15887" s="8"/>
    </row>
    <row r="15888">
      <c r="A15888" s="10">
        <v>44909.916666666664</v>
      </c>
      <c r="B15888" s="11">
        <v>213.78</v>
      </c>
      <c r="C15888" s="11">
        <v>269.72133</v>
      </c>
      <c r="D15888" s="11">
        <v>0.207404175264892</v>
      </c>
      <c r="E15888" s="8">
        <f t="shared" si="1"/>
        <v>0.09337942772</v>
      </c>
      <c r="F15888" s="8"/>
    </row>
    <row r="15889">
      <c r="A15889" s="10">
        <v>44909.958333333336</v>
      </c>
      <c r="B15889" s="11">
        <v>263.43</v>
      </c>
      <c r="C15889" s="11">
        <v>271.25193</v>
      </c>
      <c r="D15889" s="11">
        <v>0.0288364031179428</v>
      </c>
      <c r="E15889" s="8">
        <f t="shared" si="1"/>
        <v>0.09416735573</v>
      </c>
      <c r="F15889" s="8"/>
    </row>
    <row r="15890">
      <c r="A15890" s="10">
        <v>44910.0</v>
      </c>
      <c r="B15890" s="11">
        <v>345.4</v>
      </c>
      <c r="C15890" s="11">
        <v>317.77197</v>
      </c>
      <c r="D15890" s="11">
        <v>0.0869429421355192</v>
      </c>
      <c r="E15890" s="8">
        <f t="shared" si="1"/>
        <v>0.09473876614</v>
      </c>
      <c r="F15890" s="8"/>
    </row>
    <row r="15891">
      <c r="A15891" s="10">
        <v>44910.041666666664</v>
      </c>
      <c r="B15891" s="11">
        <v>357.13</v>
      </c>
      <c r="C15891" s="11">
        <v>320.24905</v>
      </c>
      <c r="D15891" s="11">
        <v>0.115163339282349</v>
      </c>
      <c r="E15891" s="8">
        <f t="shared" si="1"/>
        <v>0.09914156198</v>
      </c>
      <c r="F15891" s="8"/>
    </row>
    <row r="15892">
      <c r="A15892" s="10">
        <v>44910.083333333336</v>
      </c>
      <c r="B15892" s="11">
        <v>354.49</v>
      </c>
      <c r="C15892" s="11">
        <v>318.10613</v>
      </c>
      <c r="D15892" s="11">
        <v>0.114376513272472</v>
      </c>
      <c r="E15892" s="8">
        <f t="shared" si="1"/>
        <v>0.1017255882</v>
      </c>
      <c r="F15892" s="8"/>
    </row>
    <row r="15893">
      <c r="A15893" s="10">
        <v>44910.125</v>
      </c>
      <c r="B15893" s="11">
        <v>352.44</v>
      </c>
      <c r="C15893" s="11">
        <v>311.68393</v>
      </c>
      <c r="D15893" s="11">
        <v>0.130760896142447</v>
      </c>
      <c r="E15893" s="8">
        <f t="shared" si="1"/>
        <v>0.1041644662</v>
      </c>
      <c r="F15893" s="8"/>
    </row>
    <row r="15894">
      <c r="A15894" s="10">
        <v>44910.166666666664</v>
      </c>
      <c r="B15894" s="11">
        <v>343.29</v>
      </c>
      <c r="C15894" s="11">
        <v>302.39815</v>
      </c>
      <c r="D15894" s="11">
        <v>0.135225198963684</v>
      </c>
      <c r="E15894" s="8">
        <f t="shared" si="1"/>
        <v>0.107616352</v>
      </c>
      <c r="F15894" s="8"/>
    </row>
    <row r="15895">
      <c r="A15895" s="10">
        <v>44910.208333333336</v>
      </c>
      <c r="B15895" s="11">
        <v>335.6</v>
      </c>
      <c r="C15895" s="11">
        <v>292.73079</v>
      </c>
      <c r="D15895" s="11">
        <v>0.146445852177012</v>
      </c>
      <c r="E15895" s="8">
        <f t="shared" si="1"/>
        <v>0.1120694152</v>
      </c>
      <c r="F15895" s="8"/>
    </row>
    <row r="15896">
      <c r="A15896" s="10">
        <v>44910.25</v>
      </c>
      <c r="B15896" s="11">
        <v>334.09</v>
      </c>
      <c r="C15896" s="11">
        <v>286.46403</v>
      </c>
      <c r="D15896" s="11">
        <v>0.166254625406198</v>
      </c>
      <c r="E15896" s="8">
        <f t="shared" si="1"/>
        <v>0.1182765757</v>
      </c>
      <c r="F15896" s="8"/>
    </row>
    <row r="15897">
      <c r="A15897" s="10">
        <v>44910.291666666664</v>
      </c>
      <c r="B15897" s="11">
        <v>335.04</v>
      </c>
      <c r="C15897" s="11">
        <v>284.92544</v>
      </c>
      <c r="D15897" s="11">
        <v>0.175886575800321</v>
      </c>
      <c r="E15897" s="8">
        <f t="shared" si="1"/>
        <v>0.1243910987</v>
      </c>
      <c r="F15897" s="8"/>
    </row>
    <row r="15898">
      <c r="A15898" s="10">
        <v>44910.333333333336</v>
      </c>
      <c r="B15898" s="11">
        <v>336.37</v>
      </c>
      <c r="C15898" s="11">
        <v>287.11152</v>
      </c>
      <c r="D15898" s="11">
        <v>0.171565668977685</v>
      </c>
      <c r="E15898" s="8">
        <f t="shared" si="1"/>
        <v>0.1313118675</v>
      </c>
      <c r="F15898" s="8"/>
    </row>
    <row r="15899">
      <c r="A15899" s="10">
        <v>44910.375</v>
      </c>
      <c r="B15899" s="11">
        <v>337.27</v>
      </c>
      <c r="C15899" s="11">
        <v>291.48346</v>
      </c>
      <c r="D15899" s="11">
        <v>0.157081091325044</v>
      </c>
      <c r="E15899" s="8">
        <f t="shared" si="1"/>
        <v>0.1373571639</v>
      </c>
      <c r="F15899" s="8"/>
    </row>
    <row r="15900">
      <c r="A15900" s="10">
        <v>44910.416666666664</v>
      </c>
      <c r="B15900" s="11">
        <v>340.09</v>
      </c>
      <c r="C15900" s="11">
        <v>298.28547</v>
      </c>
      <c r="D15900" s="11">
        <v>0.140149401175994</v>
      </c>
      <c r="E15900" s="8">
        <f t="shared" si="1"/>
        <v>0.1423775532</v>
      </c>
      <c r="F15900" s="8"/>
    </row>
    <row r="15901">
      <c r="A15901" s="10">
        <v>44910.458333333336</v>
      </c>
      <c r="B15901" s="11">
        <v>342.72</v>
      </c>
      <c r="C15901" s="11">
        <v>307.6934</v>
      </c>
      <c r="D15901" s="11">
        <v>0.113836045882037</v>
      </c>
      <c r="E15901" s="8">
        <f t="shared" si="1"/>
        <v>0.1466986931</v>
      </c>
      <c r="F15901" s="8"/>
    </row>
    <row r="15902">
      <c r="A15902" s="10">
        <v>44910.5</v>
      </c>
      <c r="B15902" s="11">
        <v>345.68</v>
      </c>
      <c r="C15902" s="11">
        <v>316.66726</v>
      </c>
      <c r="D15902" s="11">
        <v>0.0916190072822811</v>
      </c>
      <c r="E15902" s="8">
        <f t="shared" si="1"/>
        <v>0.1487095779</v>
      </c>
      <c r="F15902" s="8"/>
    </row>
    <row r="15903">
      <c r="A15903" s="10">
        <v>44910.541666666664</v>
      </c>
      <c r="B15903" s="11">
        <v>352.59</v>
      </c>
      <c r="C15903" s="11">
        <v>322.99505</v>
      </c>
      <c r="D15903" s="11">
        <v>0.0916266363834367</v>
      </c>
      <c r="E15903" s="8">
        <f t="shared" si="1"/>
        <v>0.1519650316</v>
      </c>
      <c r="F15903" s="8"/>
    </row>
    <row r="15904">
      <c r="A15904" s="10">
        <v>44910.583333333336</v>
      </c>
      <c r="B15904" s="11">
        <v>357.13</v>
      </c>
      <c r="C15904" s="11">
        <v>326.79757</v>
      </c>
      <c r="D15904" s="11">
        <v>0.092817183432545</v>
      </c>
      <c r="E15904" s="8">
        <f t="shared" si="1"/>
        <v>0.1544627859</v>
      </c>
      <c r="F15904" s="8"/>
    </row>
    <row r="15905">
      <c r="A15905" s="10">
        <v>44910.625</v>
      </c>
      <c r="B15905" s="11">
        <v>328.88</v>
      </c>
      <c r="C15905" s="11">
        <v>329.85578</v>
      </c>
      <c r="D15905" s="11">
        <v>0.00295820191478829</v>
      </c>
      <c r="E15905" s="8">
        <f t="shared" si="1"/>
        <v>0.150193728</v>
      </c>
      <c r="F15905" s="8"/>
    </row>
    <row r="15906">
      <c r="A15906" s="10">
        <v>44910.666666666664</v>
      </c>
      <c r="B15906" s="11">
        <v>311.04</v>
      </c>
      <c r="C15906" s="11">
        <v>330.61478</v>
      </c>
      <c r="D15906" s="11">
        <v>0.0592072139061658</v>
      </c>
      <c r="E15906" s="8">
        <f t="shared" si="1"/>
        <v>0.1457568501</v>
      </c>
      <c r="F15906" s="8"/>
    </row>
    <row r="15907">
      <c r="A15907" s="10">
        <v>44910.708333333336</v>
      </c>
      <c r="B15907" s="11">
        <v>300.05</v>
      </c>
      <c r="C15907" s="11">
        <v>330.0587</v>
      </c>
      <c r="D15907" s="11">
        <v>0.0909192819337892</v>
      </c>
      <c r="E15907" s="8">
        <f t="shared" si="1"/>
        <v>0.1397153874</v>
      </c>
      <c r="F15907" s="8"/>
    </row>
    <row r="15908">
      <c r="A15908" s="10">
        <v>44910.75</v>
      </c>
      <c r="B15908" s="11">
        <v>288.48</v>
      </c>
      <c r="C15908" s="11">
        <v>328.17417</v>
      </c>
      <c r="D15908" s="11">
        <v>0.12095458335432</v>
      </c>
      <c r="E15908" s="8">
        <f t="shared" si="1"/>
        <v>0.1341162726</v>
      </c>
      <c r="F15908" s="8"/>
    </row>
    <row r="15909">
      <c r="A15909" s="10">
        <v>44910.791666666664</v>
      </c>
      <c r="B15909" s="11">
        <v>291.43</v>
      </c>
      <c r="C15909" s="11">
        <v>326.29128</v>
      </c>
      <c r="D15909" s="11">
        <v>0.106840979630224</v>
      </c>
      <c r="E15909" s="8">
        <f t="shared" si="1"/>
        <v>0.1276205958</v>
      </c>
      <c r="F15909" s="8"/>
    </row>
    <row r="15910">
      <c r="A15910" s="10">
        <v>44910.833333333336</v>
      </c>
      <c r="B15910" s="11">
        <v>298.89</v>
      </c>
      <c r="C15910" s="11">
        <v>325.75414</v>
      </c>
      <c r="D15910" s="11">
        <v>0.0824675321087247</v>
      </c>
      <c r="E15910" s="8">
        <f t="shared" si="1"/>
        <v>0.1200018249</v>
      </c>
      <c r="F15910" s="8"/>
    </row>
    <row r="15911">
      <c r="A15911" s="10">
        <v>44910.875</v>
      </c>
      <c r="B15911" s="11">
        <v>295.67</v>
      </c>
      <c r="C15911" s="11">
        <v>327.11417</v>
      </c>
      <c r="D15911" s="11">
        <v>0.0961259795012853</v>
      </c>
      <c r="E15911" s="8">
        <f t="shared" si="1"/>
        <v>0.1135610553</v>
      </c>
      <c r="F15911" s="8"/>
    </row>
    <row r="15912">
      <c r="A15912" s="10">
        <v>44910.916666666664</v>
      </c>
      <c r="B15912" s="11">
        <v>294.13</v>
      </c>
      <c r="C15912" s="11">
        <v>330.47703</v>
      </c>
      <c r="D15912" s="11">
        <v>0.10998352896115</v>
      </c>
      <c r="E15912" s="8">
        <f t="shared" si="1"/>
        <v>0.1095018618</v>
      </c>
      <c r="F15912" s="8"/>
    </row>
    <row r="15913">
      <c r="A15913" s="10">
        <v>44910.958333333336</v>
      </c>
      <c r="B15913" s="11">
        <v>334.78</v>
      </c>
      <c r="C15913" s="11">
        <v>335.07303</v>
      </c>
      <c r="D15913" s="11">
        <v>8.74525771292438E-4</v>
      </c>
      <c r="E15913" s="8">
        <f t="shared" si="1"/>
        <v>0.1083367835</v>
      </c>
      <c r="F15913" s="8"/>
    </row>
    <row r="15914">
      <c r="A15914" s="10">
        <v>44911.0</v>
      </c>
      <c r="B15914" s="11">
        <v>379.87</v>
      </c>
      <c r="C15914" s="11">
        <v>344.771</v>
      </c>
      <c r="D15914" s="11">
        <v>0.101803806004565</v>
      </c>
      <c r="E15914" s="8">
        <f t="shared" si="1"/>
        <v>0.1089559862</v>
      </c>
      <c r="F15914" s="8"/>
    </row>
    <row r="15915">
      <c r="A15915" s="10">
        <v>44911.041666666664</v>
      </c>
      <c r="B15915" s="11">
        <v>367.75</v>
      </c>
      <c r="C15915" s="11">
        <v>343.75361</v>
      </c>
      <c r="D15915" s="11">
        <v>0.0698069469001358</v>
      </c>
      <c r="E15915" s="8">
        <f t="shared" si="1"/>
        <v>0.1070661365</v>
      </c>
      <c r="F15915" s="8"/>
    </row>
    <row r="15916">
      <c r="A15916" s="10">
        <v>44911.083333333336</v>
      </c>
      <c r="B15916" s="11">
        <v>347.81</v>
      </c>
      <c r="C15916" s="11">
        <v>336.67587</v>
      </c>
      <c r="D15916" s="11">
        <v>0.0330707692238235</v>
      </c>
      <c r="E15916" s="8">
        <f t="shared" si="1"/>
        <v>0.1036783972</v>
      </c>
      <c r="F15916" s="8"/>
    </row>
    <row r="15917">
      <c r="A15917" s="10">
        <v>44911.125</v>
      </c>
      <c r="B15917" s="11">
        <v>338.15</v>
      </c>
      <c r="C15917" s="11">
        <v>324.35939</v>
      </c>
      <c r="D15917" s="11">
        <v>0.0425164506567852</v>
      </c>
      <c r="E15917" s="8">
        <f t="shared" si="1"/>
        <v>0.1000015453</v>
      </c>
      <c r="F15917" s="8"/>
    </row>
    <row r="15918">
      <c r="A15918" s="10">
        <v>44911.166666666664</v>
      </c>
      <c r="B15918" s="11">
        <v>329.93</v>
      </c>
      <c r="C15918" s="11">
        <v>309.74316</v>
      </c>
      <c r="D15918" s="11">
        <v>0.0651728354550267</v>
      </c>
      <c r="E15918" s="8">
        <f t="shared" si="1"/>
        <v>0.0970826968</v>
      </c>
      <c r="F15918" s="8"/>
    </row>
    <row r="15919">
      <c r="A15919" s="10">
        <v>44911.208333333336</v>
      </c>
      <c r="B15919" s="11">
        <v>323.35</v>
      </c>
      <c r="C15919" s="11">
        <v>295.79181</v>
      </c>
      <c r="D15919" s="11">
        <v>0.0931675221163156</v>
      </c>
      <c r="E15919" s="8">
        <f t="shared" si="1"/>
        <v>0.09486276638</v>
      </c>
      <c r="F15919" s="8"/>
    </row>
    <row r="15920">
      <c r="A15920" s="10">
        <v>44911.25</v>
      </c>
      <c r="B15920" s="11">
        <v>317.07</v>
      </c>
      <c r="C15920" s="11">
        <v>285.21057</v>
      </c>
      <c r="D15920" s="11">
        <v>0.11170494137016</v>
      </c>
      <c r="E15920" s="8">
        <f t="shared" si="1"/>
        <v>0.09258986288</v>
      </c>
      <c r="F15920" s="8"/>
    </row>
    <row r="15921">
      <c r="A15921" s="10">
        <v>44911.291666666664</v>
      </c>
      <c r="B15921" s="11">
        <v>314.54</v>
      </c>
      <c r="C15921" s="11">
        <v>278.21167</v>
      </c>
      <c r="D15921" s="11">
        <v>0.130578023560262</v>
      </c>
      <c r="E15921" s="8">
        <f t="shared" si="1"/>
        <v>0.09070200653</v>
      </c>
      <c r="F15921" s="8"/>
    </row>
    <row r="15922">
      <c r="A15922" s="10">
        <v>44911.333333333336</v>
      </c>
      <c r="B15922" s="11">
        <v>312.6</v>
      </c>
      <c r="C15922" s="11">
        <v>274.93155</v>
      </c>
      <c r="D15922" s="11">
        <v>0.137010284923647</v>
      </c>
      <c r="E15922" s="8">
        <f t="shared" si="1"/>
        <v>0.08926219887</v>
      </c>
      <c r="F15922" s="8"/>
    </row>
    <row r="15923">
      <c r="A15923" s="10">
        <v>44911.375</v>
      </c>
      <c r="B15923" s="11">
        <v>312.06</v>
      </c>
      <c r="C15923" s="11">
        <v>275.36892</v>
      </c>
      <c r="D15923" s="11">
        <v>0.133243359490243</v>
      </c>
      <c r="E15923" s="8">
        <f t="shared" si="1"/>
        <v>0.08826896004</v>
      </c>
      <c r="F15923" s="8"/>
    </row>
    <row r="15924">
      <c r="A15924" s="10">
        <v>44911.416666666664</v>
      </c>
      <c r="B15924" s="11">
        <v>310.27</v>
      </c>
      <c r="C15924" s="11">
        <v>279.77225</v>
      </c>
      <c r="D15924" s="11">
        <v>0.109009203021386</v>
      </c>
      <c r="E15924" s="8">
        <f t="shared" si="1"/>
        <v>0.08697145178</v>
      </c>
      <c r="F15924" s="8"/>
    </row>
    <row r="15925">
      <c r="A15925" s="10">
        <v>44911.458333333336</v>
      </c>
      <c r="B15925" s="11">
        <v>306.79</v>
      </c>
      <c r="C15925" s="11">
        <v>287.98761</v>
      </c>
      <c r="D15925" s="11">
        <v>0.0652888851711363</v>
      </c>
      <c r="E15925" s="8">
        <f t="shared" si="1"/>
        <v>0.08494865342</v>
      </c>
      <c r="F15925" s="8"/>
    </row>
    <row r="15926">
      <c r="A15926" s="10">
        <v>44911.5</v>
      </c>
      <c r="B15926" s="11">
        <v>315.99</v>
      </c>
      <c r="C15926" s="11">
        <v>296.8597</v>
      </c>
      <c r="D15926" s="11">
        <v>0.0644422264120055</v>
      </c>
      <c r="E15926" s="8">
        <f t="shared" si="1"/>
        <v>0.08381628755</v>
      </c>
      <c r="F15926" s="8"/>
    </row>
    <row r="15927">
      <c r="A15927" s="10">
        <v>44911.541666666664</v>
      </c>
      <c r="B15927" s="11">
        <v>319.22</v>
      </c>
      <c r="C15927" s="11">
        <v>303.5883</v>
      </c>
      <c r="D15927" s="11">
        <v>0.0514897972023296</v>
      </c>
      <c r="E15927" s="8">
        <f t="shared" si="1"/>
        <v>0.08214391925</v>
      </c>
      <c r="F15927" s="8"/>
    </row>
    <row r="15928">
      <c r="A15928" s="10">
        <v>44911.583333333336</v>
      </c>
      <c r="B15928" s="11">
        <v>311.84</v>
      </c>
      <c r="C15928" s="11">
        <v>307.61696</v>
      </c>
      <c r="D15928" s="11">
        <v>0.0137282417718449</v>
      </c>
      <c r="E15928" s="8">
        <f t="shared" si="1"/>
        <v>0.07884854668</v>
      </c>
      <c r="F15928" s="8"/>
    </row>
    <row r="15929">
      <c r="A15929" s="10">
        <v>44911.625</v>
      </c>
      <c r="B15929" s="11">
        <v>299.53</v>
      </c>
      <c r="C15929" s="11">
        <v>311.10989</v>
      </c>
      <c r="D15929" s="11">
        <v>0.0372212210932929</v>
      </c>
      <c r="E15929" s="8">
        <f t="shared" si="1"/>
        <v>0.08027617248</v>
      </c>
      <c r="F15929" s="8"/>
    </row>
    <row r="15930">
      <c r="A15930" s="10">
        <v>44911.666666666664</v>
      </c>
      <c r="B15930" s="11">
        <v>284.88</v>
      </c>
      <c r="C15930" s="11">
        <v>313.50875</v>
      </c>
      <c r="D15930" s="11">
        <v>0.0913172279880546</v>
      </c>
      <c r="E15930" s="8">
        <f t="shared" si="1"/>
        <v>0.08161408973</v>
      </c>
      <c r="F15930" s="8"/>
    </row>
    <row r="15931">
      <c r="A15931" s="10">
        <v>44911.708333333336</v>
      </c>
      <c r="B15931" s="11">
        <v>269.31</v>
      </c>
      <c r="C15931" s="11">
        <v>316.59072</v>
      </c>
      <c r="D15931" s="11">
        <v>0.149343354094522</v>
      </c>
      <c r="E15931" s="8">
        <f t="shared" si="1"/>
        <v>0.08404842607</v>
      </c>
      <c r="F15931" s="8"/>
    </row>
    <row r="15932">
      <c r="A15932" s="10">
        <v>44911.75</v>
      </c>
      <c r="B15932" s="11">
        <v>281.02</v>
      </c>
      <c r="C15932" s="11">
        <v>319.53463</v>
      </c>
      <c r="D15932" s="11">
        <v>0.120533508371221</v>
      </c>
      <c r="E15932" s="8">
        <f t="shared" si="1"/>
        <v>0.08403088128</v>
      </c>
      <c r="F15932" s="8"/>
    </row>
    <row r="15933">
      <c r="A15933" s="10">
        <v>44911.791666666664</v>
      </c>
      <c r="B15933" s="11">
        <v>299.5</v>
      </c>
      <c r="C15933" s="11">
        <v>321.72791</v>
      </c>
      <c r="D15933" s="11">
        <v>0.0690891567349566</v>
      </c>
      <c r="E15933" s="8">
        <f t="shared" si="1"/>
        <v>0.08245788866</v>
      </c>
      <c r="F15933" s="8"/>
    </row>
    <row r="15934">
      <c r="A15934" s="10">
        <v>44911.833333333336</v>
      </c>
      <c r="B15934" s="11">
        <v>313.75</v>
      </c>
      <c r="C15934" s="11">
        <v>323.54198</v>
      </c>
      <c r="D15934" s="11">
        <v>0.0302649442894551</v>
      </c>
      <c r="E15934" s="8">
        <f t="shared" si="1"/>
        <v>0.08028278084</v>
      </c>
      <c r="F15934" s="8"/>
    </row>
    <row r="15935">
      <c r="A15935" s="10">
        <v>44911.875</v>
      </c>
      <c r="B15935" s="11">
        <v>323.77</v>
      </c>
      <c r="C15935" s="11">
        <v>326.42189</v>
      </c>
      <c r="D15935" s="11">
        <v>0.00812411814661093</v>
      </c>
      <c r="E15935" s="8">
        <f t="shared" si="1"/>
        <v>0.07661603661</v>
      </c>
      <c r="F15935" s="8"/>
    </row>
    <row r="15936">
      <c r="A15936" s="10">
        <v>44911.916666666664</v>
      </c>
      <c r="B15936" s="11">
        <v>336.72</v>
      </c>
      <c r="C15936" s="11">
        <v>331.18421</v>
      </c>
      <c r="D15936" s="11">
        <v>0.0167151386836951</v>
      </c>
      <c r="E15936" s="8">
        <f t="shared" si="1"/>
        <v>0.07272985369</v>
      </c>
      <c r="F15936" s="8"/>
    </row>
    <row r="15937">
      <c r="A15937" s="10">
        <v>44911.958333333336</v>
      </c>
      <c r="B15937" s="11">
        <v>354.69</v>
      </c>
      <c r="C15937" s="11">
        <v>337.13798</v>
      </c>
      <c r="D15937" s="11">
        <v>0.0520618294029049</v>
      </c>
      <c r="E15937" s="8">
        <f t="shared" si="1"/>
        <v>0.074862658</v>
      </c>
      <c r="F15937" s="8"/>
    </row>
    <row r="15938">
      <c r="A15938" s="10">
        <v>44909.0</v>
      </c>
      <c r="B15938" s="11">
        <v>246.21</v>
      </c>
      <c r="C15938" s="11">
        <v>254.89253</v>
      </c>
      <c r="D15938" s="11">
        <v>0.0340634933475688</v>
      </c>
      <c r="E15938" s="8">
        <f t="shared" si="1"/>
        <v>0.07204014498</v>
      </c>
      <c r="F15938" s="8"/>
    </row>
    <row r="15939">
      <c r="A15939" s="10">
        <v>44909.041666666664</v>
      </c>
      <c r="B15939" s="11">
        <v>268.93</v>
      </c>
      <c r="C15939" s="11">
        <v>259.94195</v>
      </c>
      <c r="D15939" s="11">
        <v>0.0345771430890627</v>
      </c>
      <c r="E15939" s="8">
        <f t="shared" si="1"/>
        <v>0.07057223648</v>
      </c>
      <c r="F15939" s="8"/>
    </row>
    <row r="15940">
      <c r="A15940" s="10">
        <v>44909.083333333336</v>
      </c>
      <c r="B15940" s="11">
        <v>278.43</v>
      </c>
      <c r="C15940" s="11">
        <v>263.22124</v>
      </c>
      <c r="D15940" s="11">
        <v>0.0577793798099271</v>
      </c>
      <c r="E15940" s="8">
        <f t="shared" si="1"/>
        <v>0.07160176193</v>
      </c>
      <c r="F15940" s="8"/>
    </row>
    <row r="15941">
      <c r="A15941" s="10">
        <v>44909.125</v>
      </c>
      <c r="B15941" s="11">
        <v>280.06</v>
      </c>
      <c r="C15941" s="11">
        <v>264.12309</v>
      </c>
      <c r="D15941" s="11">
        <v>0.060338950297757</v>
      </c>
      <c r="E15941" s="8">
        <f t="shared" si="1"/>
        <v>0.07234436608</v>
      </c>
      <c r="F15941" s="8"/>
    </row>
    <row r="15942">
      <c r="A15942" s="10">
        <v>44909.166666666664</v>
      </c>
      <c r="B15942" s="11">
        <v>270.69</v>
      </c>
      <c r="C15942" s="11">
        <v>262.64918</v>
      </c>
      <c r="D15942" s="11">
        <v>0.0306142969873349</v>
      </c>
      <c r="E15942" s="8">
        <f t="shared" si="1"/>
        <v>0.07090442697</v>
      </c>
      <c r="F15942" s="8"/>
    </row>
    <row r="15943">
      <c r="A15943" s="10">
        <v>44909.208333333336</v>
      </c>
      <c r="B15943" s="11">
        <v>264.49</v>
      </c>
      <c r="C15943" s="11">
        <v>259.842</v>
      </c>
      <c r="D15943" s="11">
        <v>0.0178877933513443</v>
      </c>
      <c r="E15943" s="8">
        <f t="shared" si="1"/>
        <v>0.06776777161</v>
      </c>
      <c r="F15943" s="8"/>
    </row>
    <row r="15944">
      <c r="A15944" s="10">
        <v>44909.25</v>
      </c>
      <c r="B15944" s="11">
        <v>257.24</v>
      </c>
      <c r="C15944" s="11">
        <v>256.26755</v>
      </c>
      <c r="D15944" s="11">
        <v>0.00379466694085919</v>
      </c>
      <c r="E15944" s="8">
        <f t="shared" si="1"/>
        <v>0.06327151017</v>
      </c>
      <c r="F15944" s="8"/>
    </row>
    <row r="15945">
      <c r="A15945" s="10">
        <v>44909.291666666664</v>
      </c>
      <c r="B15945" s="11">
        <v>244.24</v>
      </c>
      <c r="C15945" s="11">
        <v>251.96054</v>
      </c>
      <c r="D15945" s="11">
        <v>0.0306418616184899</v>
      </c>
      <c r="E15945" s="8">
        <f t="shared" si="1"/>
        <v>0.05910750343</v>
      </c>
      <c r="F15945" s="8"/>
    </row>
    <row r="15946">
      <c r="A15946" s="10">
        <v>44909.333333333336</v>
      </c>
      <c r="B15946" s="11">
        <v>249.32</v>
      </c>
      <c r="C15946" s="11">
        <v>247.52984</v>
      </c>
      <c r="D15946" s="11">
        <v>0.00723209775435554</v>
      </c>
      <c r="E15946" s="8">
        <f t="shared" si="1"/>
        <v>0.05370007896</v>
      </c>
      <c r="F15946" s="8"/>
    </row>
    <row r="15947">
      <c r="A15947" s="10">
        <v>44909.375</v>
      </c>
      <c r="B15947" s="11">
        <v>254.57</v>
      </c>
      <c r="C15947" s="11">
        <v>244.84868</v>
      </c>
      <c r="D15947" s="11">
        <v>0.0397033792463165</v>
      </c>
      <c r="E15947" s="8">
        <f t="shared" si="1"/>
        <v>0.04980257978</v>
      </c>
      <c r="F15947" s="8"/>
    </row>
    <row r="15948">
      <c r="A15948" s="10">
        <v>44909.416666666664</v>
      </c>
      <c r="B15948" s="11">
        <v>248.87</v>
      </c>
      <c r="C15948" s="11">
        <v>244.32829</v>
      </c>
      <c r="D15948" s="11">
        <v>0.0185885555864202</v>
      </c>
      <c r="E15948" s="8">
        <f t="shared" si="1"/>
        <v>0.04603505281</v>
      </c>
      <c r="F15948" s="8"/>
    </row>
    <row r="15949">
      <c r="A15949" s="10">
        <v>44909.458333333336</v>
      </c>
      <c r="B15949" s="11">
        <v>260.63</v>
      </c>
      <c r="C15949" s="11">
        <v>246.36744</v>
      </c>
      <c r="D15949" s="11">
        <v>0.0578914161709031</v>
      </c>
      <c r="E15949" s="8">
        <f t="shared" si="1"/>
        <v>0.04572682493</v>
      </c>
      <c r="F15949" s="8"/>
    </row>
    <row r="15950">
      <c r="A15950" s="10">
        <v>44909.5</v>
      </c>
      <c r="B15950" s="11">
        <v>274.39</v>
      </c>
      <c r="C15950" s="11">
        <v>249.86029</v>
      </c>
      <c r="D15950" s="11">
        <v>0.0981737033924037</v>
      </c>
      <c r="E15950" s="8">
        <f t="shared" si="1"/>
        <v>0.04713230314</v>
      </c>
      <c r="F15950" s="8"/>
    </row>
    <row r="15951">
      <c r="A15951" s="10">
        <v>44909.541666666664</v>
      </c>
      <c r="B15951" s="11">
        <v>271.58</v>
      </c>
      <c r="C15951" s="11">
        <v>253.91757</v>
      </c>
      <c r="D15951" s="11">
        <v>0.0695597000239092</v>
      </c>
      <c r="E15951" s="8">
        <f t="shared" si="1"/>
        <v>0.04788521576</v>
      </c>
      <c r="F15951" s="8"/>
    </row>
    <row r="15952">
      <c r="A15952" s="10">
        <v>44909.583333333336</v>
      </c>
      <c r="B15952" s="11">
        <v>262.67</v>
      </c>
      <c r="C15952" s="11">
        <v>257.22234</v>
      </c>
      <c r="D15952" s="11">
        <v>0.0211787980779587</v>
      </c>
      <c r="E15952" s="8">
        <f t="shared" si="1"/>
        <v>0.0481956556</v>
      </c>
      <c r="F15952" s="8"/>
    </row>
    <row r="15953">
      <c r="A15953" s="10">
        <v>44909.625</v>
      </c>
      <c r="B15953" s="11">
        <v>245.48</v>
      </c>
      <c r="C15953" s="11">
        <v>259.95257</v>
      </c>
      <c r="D15953" s="11">
        <v>0.0556738869709962</v>
      </c>
      <c r="E15953" s="8">
        <f t="shared" si="1"/>
        <v>0.04896451668</v>
      </c>
      <c r="F15953" s="8"/>
    </row>
    <row r="15954">
      <c r="A15954" s="10">
        <v>44909.666666666664</v>
      </c>
      <c r="B15954" s="11">
        <v>229.23</v>
      </c>
      <c r="C15954" s="11">
        <v>259.78735</v>
      </c>
      <c r="D15954" s="11">
        <v>0.117624472477201</v>
      </c>
      <c r="E15954" s="8">
        <f t="shared" si="1"/>
        <v>0.05006065187</v>
      </c>
      <c r="F15954" s="8"/>
    </row>
    <row r="15955">
      <c r="A15955" s="10">
        <v>44909.708333333336</v>
      </c>
      <c r="B15955" s="11">
        <v>208.99</v>
      </c>
      <c r="C15955" s="11">
        <v>257.60374</v>
      </c>
      <c r="D15955" s="11">
        <v>0.18871519489585</v>
      </c>
      <c r="E15955" s="8">
        <f t="shared" si="1"/>
        <v>0.05170114524</v>
      </c>
      <c r="F15955" s="8"/>
    </row>
    <row r="15956">
      <c r="A15956" s="10">
        <v>44909.75</v>
      </c>
      <c r="B15956" s="11">
        <v>202.7</v>
      </c>
      <c r="C15956" s="11">
        <v>255.50569</v>
      </c>
      <c r="D15956" s="11">
        <v>0.206671287829245</v>
      </c>
      <c r="E15956" s="8">
        <f t="shared" si="1"/>
        <v>0.05529021938</v>
      </c>
      <c r="F15956" s="8"/>
    </row>
    <row r="15957">
      <c r="A15957" s="10">
        <v>44909.791666666664</v>
      </c>
      <c r="B15957" s="11">
        <v>199.87</v>
      </c>
      <c r="C15957" s="11">
        <v>254.14018</v>
      </c>
      <c r="D15957" s="11">
        <v>0.213544273085822</v>
      </c>
      <c r="E15957" s="8">
        <f t="shared" si="1"/>
        <v>0.06130918256</v>
      </c>
      <c r="F15957" s="8"/>
    </row>
    <row r="15958">
      <c r="A15958" s="10">
        <v>44909.833333333336</v>
      </c>
      <c r="B15958" s="11">
        <v>198.38</v>
      </c>
      <c r="C15958" s="11">
        <v>253.1473</v>
      </c>
      <c r="D15958" s="11">
        <v>0.21634558219661</v>
      </c>
      <c r="E15958" s="8">
        <f t="shared" si="1"/>
        <v>0.06906254247</v>
      </c>
      <c r="F15958" s="8"/>
    </row>
    <row r="15959">
      <c r="A15959" s="10">
        <v>44909.875</v>
      </c>
      <c r="B15959" s="11">
        <v>202.04</v>
      </c>
      <c r="C15959" s="11">
        <v>253.20322</v>
      </c>
      <c r="D15959" s="11">
        <v>0.202063860009363</v>
      </c>
      <c r="E15959" s="8">
        <f t="shared" si="1"/>
        <v>0.07714336505</v>
      </c>
      <c r="F15959" s="8"/>
    </row>
    <row r="15960">
      <c r="A15960" s="10">
        <v>44909.916666666664</v>
      </c>
      <c r="B15960" s="11">
        <v>213.78</v>
      </c>
      <c r="C15960" s="11">
        <v>254.13746</v>
      </c>
      <c r="D15960" s="11">
        <v>0.158801697317664</v>
      </c>
      <c r="E15960" s="8">
        <f t="shared" si="1"/>
        <v>0.08306363833</v>
      </c>
      <c r="F15960" s="8"/>
    </row>
    <row r="15961">
      <c r="A15961" s="10">
        <v>44909.958333333336</v>
      </c>
      <c r="B15961" s="11">
        <v>263.43</v>
      </c>
      <c r="C15961" s="11">
        <v>256.98755</v>
      </c>
      <c r="D15961" s="11">
        <v>0.0250691132702732</v>
      </c>
      <c r="E15961" s="8">
        <f t="shared" si="1"/>
        <v>0.08193894182</v>
      </c>
      <c r="F15961" s="8"/>
    </row>
    <row r="15962">
      <c r="A15962" s="10">
        <v>44910.0</v>
      </c>
      <c r="B15962" s="11">
        <v>345.4</v>
      </c>
      <c r="C15962" s="11">
        <v>304.66233</v>
      </c>
      <c r="D15962" s="11">
        <v>0.133714168075849</v>
      </c>
      <c r="E15962" s="8">
        <f t="shared" si="1"/>
        <v>0.08609105327</v>
      </c>
      <c r="F15962" s="8"/>
    </row>
    <row r="15963">
      <c r="A15963" s="10">
        <v>44910.041666666664</v>
      </c>
      <c r="B15963" s="11">
        <v>357.13</v>
      </c>
      <c r="C15963" s="11">
        <v>308.10093</v>
      </c>
      <c r="D15963" s="11">
        <v>0.159133145102807</v>
      </c>
      <c r="E15963" s="8">
        <f t="shared" si="1"/>
        <v>0.09128088669</v>
      </c>
      <c r="F15963" s="8"/>
    </row>
    <row r="15964">
      <c r="A15964" s="10">
        <v>44910.083333333336</v>
      </c>
      <c r="B15964" s="11">
        <v>354.49</v>
      </c>
      <c r="C15964" s="11">
        <v>306.57051</v>
      </c>
      <c r="D15964" s="11">
        <v>0.156308217642982</v>
      </c>
      <c r="E15964" s="8">
        <f t="shared" si="1"/>
        <v>0.09538625493</v>
      </c>
      <c r="F15964" s="8"/>
    </row>
    <row r="15965">
      <c r="A15965" s="10">
        <v>44910.125</v>
      </c>
      <c r="B15965" s="11">
        <v>352.44</v>
      </c>
      <c r="C15965" s="11">
        <v>300.30083</v>
      </c>
      <c r="D15965" s="11">
        <v>0.173623129846161</v>
      </c>
      <c r="E15965" s="8">
        <f t="shared" si="1"/>
        <v>0.1001064291</v>
      </c>
      <c r="F15965" s="8"/>
    </row>
    <row r="15966">
      <c r="A15966" s="10">
        <v>44910.166666666664</v>
      </c>
      <c r="B15966" s="11">
        <v>343.29</v>
      </c>
      <c r="C15966" s="11">
        <v>290.30316</v>
      </c>
      <c r="D15966" s="11">
        <v>0.182522436200832</v>
      </c>
      <c r="E15966" s="8">
        <f t="shared" si="1"/>
        <v>0.1064359349</v>
      </c>
      <c r="F15966" s="8"/>
    </row>
    <row r="15967">
      <c r="A15967" s="10">
        <v>44910.208333333336</v>
      </c>
      <c r="B15967" s="11">
        <v>335.6</v>
      </c>
      <c r="C15967" s="11">
        <v>279.45813</v>
      </c>
      <c r="D15967" s="11">
        <v>0.200895461513322</v>
      </c>
      <c r="E15967" s="8">
        <f t="shared" si="1"/>
        <v>0.1140612544</v>
      </c>
      <c r="F15967" s="8"/>
    </row>
    <row r="15968">
      <c r="A15968" s="10">
        <v>44910.25</v>
      </c>
      <c r="B15968" s="11">
        <v>334.09</v>
      </c>
      <c r="C15968" s="11">
        <v>272.52566</v>
      </c>
      <c r="D15968" s="11">
        <v>0.225902911307507</v>
      </c>
      <c r="E15968" s="8">
        <f t="shared" si="1"/>
        <v>0.1233157646</v>
      </c>
      <c r="F15968" s="8"/>
    </row>
    <row r="15969">
      <c r="A15969" s="10">
        <v>44910.291666666664</v>
      </c>
      <c r="B15969" s="11">
        <v>335.04</v>
      </c>
      <c r="C15969" s="11">
        <v>271.10396</v>
      </c>
      <c r="D15969" s="11">
        <v>0.235835876392215</v>
      </c>
      <c r="E15969" s="8">
        <f t="shared" si="1"/>
        <v>0.1318655152</v>
      </c>
      <c r="F15969" s="8"/>
    </row>
    <row r="15970">
      <c r="A15970" s="10">
        <v>44910.333333333336</v>
      </c>
      <c r="B15970" s="11">
        <v>336.37</v>
      </c>
      <c r="C15970" s="11">
        <v>273.79892</v>
      </c>
      <c r="D15970" s="11">
        <v>0.228529316331854</v>
      </c>
      <c r="E15970" s="8">
        <f t="shared" si="1"/>
        <v>0.1410862326</v>
      </c>
      <c r="F15970" s="8"/>
    </row>
    <row r="15971">
      <c r="A15971" s="10">
        <v>44910.375</v>
      </c>
      <c r="B15971" s="11">
        <v>337.27</v>
      </c>
      <c r="C15971" s="11">
        <v>278.62506</v>
      </c>
      <c r="D15971" s="11">
        <v>0.210479775221941</v>
      </c>
      <c r="E15971" s="8">
        <f t="shared" si="1"/>
        <v>0.1482019158</v>
      </c>
      <c r="F15971" s="8"/>
    </row>
    <row r="15972">
      <c r="A15972" s="10">
        <v>44910.416666666664</v>
      </c>
      <c r="B15972" s="11">
        <v>340.09</v>
      </c>
      <c r="C15972" s="11">
        <v>285.80351</v>
      </c>
      <c r="D15972" s="11">
        <v>0.189943398525791</v>
      </c>
      <c r="E15972" s="8">
        <f t="shared" si="1"/>
        <v>0.1553417009</v>
      </c>
      <c r="F15972" s="8"/>
    </row>
    <row r="15973">
      <c r="A15973" s="10">
        <v>44910.458333333336</v>
      </c>
      <c r="B15973" s="11">
        <v>342.72</v>
      </c>
      <c r="C15973" s="11">
        <v>295.94641</v>
      </c>
      <c r="D15973" s="11">
        <v>0.158047499207711</v>
      </c>
      <c r="E15973" s="8">
        <f t="shared" si="1"/>
        <v>0.159514871</v>
      </c>
      <c r="F15973" s="8"/>
    </row>
    <row r="15974">
      <c r="A15974" s="10">
        <v>44910.5</v>
      </c>
      <c r="B15974" s="11">
        <v>345.68</v>
      </c>
      <c r="C15974" s="11">
        <v>306.31303</v>
      </c>
      <c r="D15974" s="11">
        <v>0.128518757429287</v>
      </c>
      <c r="E15974" s="8">
        <f t="shared" si="1"/>
        <v>0.1607792483</v>
      </c>
      <c r="F15974" s="8"/>
    </row>
    <row r="15975">
      <c r="A15975" s="10">
        <v>44910.541666666664</v>
      </c>
      <c r="B15975" s="11">
        <v>352.59</v>
      </c>
      <c r="C15975" s="11">
        <v>314.48096</v>
      </c>
      <c r="D15975" s="11">
        <v>0.121180754472385</v>
      </c>
      <c r="E15975" s="8">
        <f t="shared" si="1"/>
        <v>0.1629301256</v>
      </c>
      <c r="F15975" s="8"/>
    </row>
    <row r="15976">
      <c r="A15976" s="10">
        <v>44910.583333333336</v>
      </c>
      <c r="B15976" s="11">
        <v>357.13</v>
      </c>
      <c r="C15976" s="11">
        <v>320.16144</v>
      </c>
      <c r="D15976" s="11">
        <v>0.115468496143695</v>
      </c>
      <c r="E15976" s="8">
        <f t="shared" si="1"/>
        <v>0.166858863</v>
      </c>
      <c r="F15976" s="8"/>
    </row>
    <row r="15977">
      <c r="A15977" s="10">
        <v>44910.625</v>
      </c>
      <c r="B15977" s="11">
        <v>328.88</v>
      </c>
      <c r="C15977" s="11">
        <v>324.05605</v>
      </c>
      <c r="D15977" s="11">
        <v>0.0148861593542227</v>
      </c>
      <c r="E15977" s="8">
        <f t="shared" si="1"/>
        <v>0.1651593743</v>
      </c>
      <c r="F15977" s="8"/>
    </row>
    <row r="15978">
      <c r="A15978" s="10">
        <v>44910.666666666664</v>
      </c>
      <c r="B15978" s="11">
        <v>311.04</v>
      </c>
      <c r="C15978" s="11">
        <v>324.09564</v>
      </c>
      <c r="D15978" s="11">
        <v>0.0402832941535405</v>
      </c>
      <c r="E15978" s="8">
        <f t="shared" si="1"/>
        <v>0.1619368252</v>
      </c>
      <c r="F15978" s="8"/>
    </row>
    <row r="15979">
      <c r="A15979" s="10">
        <v>44910.708333333336</v>
      </c>
      <c r="B15979" s="11">
        <v>300.05</v>
      </c>
      <c r="C15979" s="11">
        <v>321.78068</v>
      </c>
      <c r="D15979" s="11">
        <v>0.0675325815086226</v>
      </c>
      <c r="E15979" s="8">
        <f t="shared" si="1"/>
        <v>0.1568875497</v>
      </c>
      <c r="F15979" s="8"/>
    </row>
    <row r="15980">
      <c r="A15980" s="10">
        <v>44910.75</v>
      </c>
      <c r="B15980" s="11">
        <v>288.48</v>
      </c>
      <c r="C15980" s="11">
        <v>317.94473</v>
      </c>
      <c r="D15980" s="11">
        <v>0.0926724905929404</v>
      </c>
      <c r="E15980" s="8">
        <f t="shared" si="1"/>
        <v>0.1521375998</v>
      </c>
      <c r="F15980" s="8"/>
    </row>
    <row r="15981">
      <c r="A15981" s="10">
        <v>44910.791666666664</v>
      </c>
      <c r="B15981" s="11">
        <v>291.43</v>
      </c>
      <c r="C15981" s="11">
        <v>314.43346</v>
      </c>
      <c r="D15981" s="11">
        <v>0.0731584354922024</v>
      </c>
      <c r="E15981" s="8">
        <f t="shared" si="1"/>
        <v>0.1462881899</v>
      </c>
      <c r="F15981" s="8"/>
    </row>
    <row r="15982">
      <c r="A15982" s="10">
        <v>44910.833333333336</v>
      </c>
      <c r="B15982" s="11">
        <v>298.89</v>
      </c>
      <c r="C15982" s="11">
        <v>313.03126</v>
      </c>
      <c r="D15982" s="11">
        <v>0.0451752326588724</v>
      </c>
      <c r="E15982" s="8">
        <f t="shared" si="1"/>
        <v>0.139156092</v>
      </c>
      <c r="F15982" s="8"/>
    </row>
    <row r="15983">
      <c r="A15983" s="10">
        <v>44910.875</v>
      </c>
      <c r="B15983" s="11">
        <v>295.67</v>
      </c>
      <c r="C15983" s="11">
        <v>314.15416</v>
      </c>
      <c r="D15983" s="11">
        <v>0.0588378648240722</v>
      </c>
      <c r="E15983" s="8">
        <f t="shared" si="1"/>
        <v>0.1331883422</v>
      </c>
      <c r="F15983" s="8"/>
    </row>
    <row r="15984">
      <c r="A15984" s="10">
        <v>44910.916666666664</v>
      </c>
      <c r="B15984" s="11">
        <v>294.13</v>
      </c>
      <c r="C15984" s="11">
        <v>317.80262</v>
      </c>
      <c r="D15984" s="11">
        <v>0.0744884356208265</v>
      </c>
      <c r="E15984" s="8">
        <f t="shared" si="1"/>
        <v>0.1296752896</v>
      </c>
      <c r="F15984" s="8"/>
    </row>
    <row r="15985">
      <c r="A15985" s="10">
        <v>44910.958333333336</v>
      </c>
      <c r="B15985" s="11">
        <v>334.78</v>
      </c>
      <c r="C15985" s="11">
        <v>323.32849</v>
      </c>
      <c r="D15985" s="11">
        <v>0.0354175717704307</v>
      </c>
      <c r="E15985" s="8">
        <f t="shared" si="1"/>
        <v>0.1301064754</v>
      </c>
      <c r="F15985" s="8"/>
    </row>
    <row r="15986">
      <c r="A15986" s="10">
        <v>44911.0</v>
      </c>
      <c r="B15986" s="11">
        <v>379.87</v>
      </c>
      <c r="C15986" s="11">
        <v>342.76945</v>
      </c>
      <c r="D15986" s="11">
        <v>0.108237621526655</v>
      </c>
      <c r="E15986" s="8">
        <f t="shared" si="1"/>
        <v>0.1290449526</v>
      </c>
      <c r="F15986" s="8"/>
    </row>
    <row r="15987">
      <c r="A15987" s="10">
        <v>44911.041666666664</v>
      </c>
      <c r="B15987" s="11">
        <v>367.75</v>
      </c>
      <c r="C15987" s="11">
        <v>336.76913</v>
      </c>
      <c r="D15987" s="11">
        <v>0.0919943879654289</v>
      </c>
      <c r="E15987" s="8">
        <f t="shared" si="1"/>
        <v>0.1262475044</v>
      </c>
      <c r="F15987" s="8"/>
    </row>
    <row r="15988">
      <c r="A15988" s="10">
        <v>44911.083333333336</v>
      </c>
      <c r="B15988" s="11">
        <v>347.81</v>
      </c>
      <c r="C15988" s="11">
        <v>322.98885</v>
      </c>
      <c r="D15988" s="11">
        <v>0.0768483184481445</v>
      </c>
      <c r="E15988" s="8">
        <f t="shared" si="1"/>
        <v>0.1229366753</v>
      </c>
      <c r="F15988" s="8"/>
    </row>
    <row r="15989">
      <c r="A15989" s="10">
        <v>44911.125</v>
      </c>
      <c r="B15989" s="11">
        <v>338.15</v>
      </c>
      <c r="C15989" s="11">
        <v>304.00982</v>
      </c>
      <c r="D15989" s="11">
        <v>0.11229959611173</v>
      </c>
      <c r="E15989" s="8">
        <f t="shared" si="1"/>
        <v>0.120381528</v>
      </c>
      <c r="F15989" s="8"/>
    </row>
    <row r="15990">
      <c r="A15990" s="10">
        <v>44911.166666666664</v>
      </c>
      <c r="B15990" s="11">
        <v>329.93</v>
      </c>
      <c r="C15990" s="11">
        <v>284.85248</v>
      </c>
      <c r="D15990" s="11">
        <v>0.158248648563635</v>
      </c>
      <c r="E15990" s="8">
        <f t="shared" si="1"/>
        <v>0.1193701202</v>
      </c>
      <c r="F15990" s="8"/>
    </row>
    <row r="15991">
      <c r="A15991" s="10">
        <v>44911.208333333336</v>
      </c>
      <c r="B15991" s="11">
        <v>323.35</v>
      </c>
      <c r="C15991" s="11">
        <v>269.40323</v>
      </c>
      <c r="D15991" s="11">
        <v>0.200245446203447</v>
      </c>
      <c r="E15991" s="8">
        <f t="shared" si="1"/>
        <v>0.1193430362</v>
      </c>
      <c r="F15991" s="8"/>
    </row>
    <row r="15992">
      <c r="A15992" s="10">
        <v>44911.25</v>
      </c>
      <c r="B15992" s="11">
        <v>317.07</v>
      </c>
      <c r="C15992" s="11">
        <v>259.2474</v>
      </c>
      <c r="D15992" s="11">
        <v>0.223040231068855</v>
      </c>
      <c r="E15992" s="8">
        <f t="shared" si="1"/>
        <v>0.1192237579</v>
      </c>
      <c r="F15992" s="8"/>
    </row>
    <row r="15993">
      <c r="A15993" s="10">
        <v>44911.291666666664</v>
      </c>
      <c r="B15993" s="11">
        <v>314.54</v>
      </c>
      <c r="C15993" s="11">
        <v>252.67539</v>
      </c>
      <c r="D15993" s="11">
        <v>0.244838288366746</v>
      </c>
      <c r="E15993" s="8">
        <f t="shared" si="1"/>
        <v>0.1195988584</v>
      </c>
      <c r="F15993" s="8"/>
    </row>
    <row r="15994">
      <c r="A15994" s="10">
        <v>44911.333333333336</v>
      </c>
      <c r="B15994" s="11">
        <v>312.6</v>
      </c>
      <c r="C15994" s="11">
        <v>249.56562</v>
      </c>
      <c r="D15994" s="11">
        <v>0.252576376505706</v>
      </c>
      <c r="E15994" s="8">
        <f t="shared" si="1"/>
        <v>0.1206008192</v>
      </c>
      <c r="F15994" s="8"/>
    </row>
    <row r="15995">
      <c r="A15995" s="10">
        <v>44911.375</v>
      </c>
      <c r="B15995" s="11">
        <v>312.06</v>
      </c>
      <c r="C15995" s="11">
        <v>250.66053</v>
      </c>
      <c r="D15995" s="11">
        <v>0.24495069088061</v>
      </c>
      <c r="E15995" s="8">
        <f t="shared" si="1"/>
        <v>0.1220371074</v>
      </c>
      <c r="F15995" s="8"/>
    </row>
    <row r="15996">
      <c r="A15996" s="10">
        <v>44911.416666666664</v>
      </c>
      <c r="B15996" s="11">
        <v>310.27</v>
      </c>
      <c r="C15996" s="11">
        <v>256.08104</v>
      </c>
      <c r="D15996" s="11">
        <v>0.211608637640646</v>
      </c>
      <c r="E15996" s="8">
        <f t="shared" si="1"/>
        <v>0.1229398257</v>
      </c>
      <c r="F15996" s="8"/>
    </row>
    <row r="15997">
      <c r="A15997" s="10">
        <v>44911.458333333336</v>
      </c>
      <c r="B15997" s="11">
        <v>306.79</v>
      </c>
      <c r="C15997" s="11">
        <v>265.22631</v>
      </c>
      <c r="D15997" s="11">
        <v>0.156710282626184</v>
      </c>
      <c r="E15997" s="8">
        <f t="shared" si="1"/>
        <v>0.1228841083</v>
      </c>
      <c r="F15997" s="8"/>
    </row>
    <row r="15998">
      <c r="A15998" s="10">
        <v>44911.5</v>
      </c>
      <c r="B15998" s="11">
        <v>315.99</v>
      </c>
      <c r="C15998" s="11">
        <v>274.66</v>
      </c>
      <c r="D15998" s="11">
        <v>0.150476953324109</v>
      </c>
      <c r="E15998" s="8">
        <f t="shared" si="1"/>
        <v>0.1237990332</v>
      </c>
      <c r="F15998" s="8"/>
    </row>
    <row r="15999">
      <c r="A15999" s="10">
        <v>44911.541666666664</v>
      </c>
      <c r="B15999" s="11">
        <v>319.22</v>
      </c>
      <c r="C15999" s="11">
        <v>280.78484</v>
      </c>
      <c r="D15999" s="11">
        <v>0.136884740643405</v>
      </c>
      <c r="E15999" s="8">
        <f t="shared" si="1"/>
        <v>0.1244533659</v>
      </c>
      <c r="F15999" s="8"/>
    </row>
    <row r="16000">
      <c r="A16000" s="10">
        <v>44911.583333333336</v>
      </c>
      <c r="B16000" s="11">
        <v>311.84</v>
      </c>
      <c r="C16000" s="11">
        <v>283.24151</v>
      </c>
      <c r="D16000" s="11">
        <v>0.100968569190299</v>
      </c>
      <c r="E16000" s="8">
        <f t="shared" si="1"/>
        <v>0.1238492023</v>
      </c>
      <c r="F16000" s="8"/>
    </row>
    <row r="16001">
      <c r="A16001" s="10">
        <v>44911.625</v>
      </c>
      <c r="B16001" s="11">
        <v>299.53</v>
      </c>
      <c r="C16001" s="11">
        <v>285.28648</v>
      </c>
      <c r="D16001" s="11">
        <v>0.04992707681065</v>
      </c>
      <c r="E16001" s="8">
        <f t="shared" si="1"/>
        <v>0.1253092405</v>
      </c>
      <c r="F16001" s="8"/>
    </row>
    <row r="16002">
      <c r="A16002" s="10">
        <v>44911.666666666664</v>
      </c>
      <c r="B16002" s="11">
        <v>284.88</v>
      </c>
      <c r="C16002" s="11">
        <v>287.38098</v>
      </c>
      <c r="D16002" s="11">
        <v>0.00870266362095371</v>
      </c>
      <c r="E16002" s="8">
        <f t="shared" si="1"/>
        <v>0.1239933809</v>
      </c>
      <c r="F16002" s="8"/>
    </row>
    <row r="16003">
      <c r="A16003" s="10">
        <v>44911.708333333336</v>
      </c>
      <c r="B16003" s="11">
        <v>269.31</v>
      </c>
      <c r="C16003" s="11">
        <v>292.42774</v>
      </c>
      <c r="D16003" s="11">
        <v>0.0790545383963914</v>
      </c>
      <c r="E16003" s="8">
        <f t="shared" si="1"/>
        <v>0.1244734625</v>
      </c>
      <c r="F16003" s="8"/>
    </row>
    <row r="16004">
      <c r="A16004" s="10">
        <v>44911.75</v>
      </c>
      <c r="B16004" s="11">
        <v>281.02</v>
      </c>
      <c r="C16004" s="11">
        <v>299.25489</v>
      </c>
      <c r="D16004" s="11">
        <v>0.0609343092104526</v>
      </c>
      <c r="E16004" s="8">
        <f t="shared" si="1"/>
        <v>0.1231510382</v>
      </c>
      <c r="F16004" s="8"/>
    </row>
    <row r="16005">
      <c r="A16005" s="10">
        <v>44911.791666666664</v>
      </c>
      <c r="B16005" s="11">
        <v>299.5</v>
      </c>
      <c r="C16005" s="11">
        <v>304.49844</v>
      </c>
      <c r="D16005" s="11">
        <v>0.0164153221934405</v>
      </c>
      <c r="E16005" s="8">
        <f t="shared" si="1"/>
        <v>0.1207867418</v>
      </c>
      <c r="F16005" s="8"/>
    </row>
    <row r="16006">
      <c r="A16006" s="10">
        <v>44911.833333333336</v>
      </c>
      <c r="B16006" s="11">
        <v>313.75</v>
      </c>
      <c r="C16006" s="11">
        <v>307.40836</v>
      </c>
      <c r="D16006" s="11">
        <v>0.0206293673991168</v>
      </c>
      <c r="E16006" s="8">
        <f t="shared" si="1"/>
        <v>0.1197639975</v>
      </c>
      <c r="F16006" s="8"/>
    </row>
    <row r="16007">
      <c r="A16007" s="10">
        <v>44911.875</v>
      </c>
      <c r="B16007" s="11">
        <v>323.77</v>
      </c>
      <c r="C16007" s="11">
        <v>310.75698</v>
      </c>
      <c r="D16007" s="11">
        <v>0.0418752299626543</v>
      </c>
      <c r="E16007" s="8">
        <f t="shared" si="1"/>
        <v>0.119057221</v>
      </c>
      <c r="F16007" s="8"/>
    </row>
    <row r="16008">
      <c r="A16008" s="10">
        <v>44911.916666666664</v>
      </c>
      <c r="B16008" s="11">
        <v>336.72</v>
      </c>
      <c r="C16008" s="11">
        <v>316.24466</v>
      </c>
      <c r="D16008" s="11">
        <v>0.0647452513506473</v>
      </c>
      <c r="E16008" s="8">
        <f t="shared" si="1"/>
        <v>0.118651255</v>
      </c>
      <c r="F16008" s="8"/>
    </row>
    <row r="16009">
      <c r="A16009" s="10">
        <v>44911.958333333336</v>
      </c>
      <c r="B16009" s="11">
        <v>354.69</v>
      </c>
      <c r="C16009" s="11">
        <v>323.06527</v>
      </c>
      <c r="D16009" s="11">
        <v>0.0978895998322568</v>
      </c>
      <c r="E16009" s="8">
        <f t="shared" si="1"/>
        <v>0.1212542562</v>
      </c>
      <c r="F16009" s="8"/>
    </row>
    <row r="16010">
      <c r="A16010" s="10">
        <v>44912.0</v>
      </c>
      <c r="B16010" s="11">
        <v>375.18</v>
      </c>
      <c r="C16010" s="11">
        <v>344.1334</v>
      </c>
      <c r="D16010" s="11">
        <v>0.0902167589661451</v>
      </c>
      <c r="E16010" s="8">
        <f t="shared" si="1"/>
        <v>0.1205033869</v>
      </c>
      <c r="F16010" s="8"/>
    </row>
    <row r="16011">
      <c r="A16011" s="10">
        <v>44912.041666666664</v>
      </c>
      <c r="B16011" s="11">
        <v>372.83</v>
      </c>
      <c r="C16011" s="11">
        <v>343.13469</v>
      </c>
      <c r="D16011" s="11">
        <v>0.0865412645978755</v>
      </c>
      <c r="E16011" s="8">
        <f t="shared" si="1"/>
        <v>0.1202761734</v>
      </c>
      <c r="F16011" s="8"/>
    </row>
    <row r="16012">
      <c r="A16012" s="10">
        <v>44912.083333333336</v>
      </c>
      <c r="B16012" s="11">
        <v>361.38</v>
      </c>
      <c r="C16012" s="11">
        <v>335.02</v>
      </c>
      <c r="D16012" s="11">
        <v>0.0786818697391201</v>
      </c>
      <c r="E16012" s="8">
        <f t="shared" si="1"/>
        <v>0.1203525714</v>
      </c>
      <c r="F16012" s="8"/>
    </row>
    <row r="16013">
      <c r="A16013" s="10">
        <v>44912.125</v>
      </c>
      <c r="B16013" s="11">
        <v>349.42</v>
      </c>
      <c r="C16013" s="11">
        <v>319.8622</v>
      </c>
      <c r="D16013" s="11">
        <v>0.0924079181597576</v>
      </c>
      <c r="E16013" s="8">
        <f t="shared" si="1"/>
        <v>0.1195237515</v>
      </c>
      <c r="F16013" s="8"/>
    </row>
    <row r="16014">
      <c r="A16014" s="10">
        <v>44912.166666666664</v>
      </c>
      <c r="B16014" s="11">
        <v>342.0</v>
      </c>
      <c r="C16014" s="11">
        <v>301.45154</v>
      </c>
      <c r="D16014" s="11">
        <v>0.134510707757538</v>
      </c>
      <c r="E16014" s="8">
        <f t="shared" si="1"/>
        <v>0.1185346706</v>
      </c>
      <c r="F16014" s="8"/>
    </row>
    <row r="16015">
      <c r="A16015" s="10">
        <v>44912.208333333336</v>
      </c>
      <c r="B16015" s="11">
        <v>332.78</v>
      </c>
      <c r="C16015" s="11">
        <v>283.39526</v>
      </c>
      <c r="D16015" s="11">
        <v>0.174260995049811</v>
      </c>
      <c r="E16015" s="8">
        <f t="shared" si="1"/>
        <v>0.1174519851</v>
      </c>
      <c r="F16015" s="8"/>
    </row>
    <row r="16016">
      <c r="A16016" s="10">
        <v>44912.25</v>
      </c>
      <c r="B16016" s="11">
        <v>327.21</v>
      </c>
      <c r="C16016" s="11">
        <v>268.42634</v>
      </c>
      <c r="D16016" s="11">
        <v>0.218993635274392</v>
      </c>
      <c r="E16016" s="8">
        <f t="shared" si="1"/>
        <v>0.117283377</v>
      </c>
      <c r="F16016" s="8"/>
    </row>
    <row r="16017">
      <c r="A16017" s="10">
        <v>44912.291666666664</v>
      </c>
      <c r="B16017" s="11">
        <v>318.08</v>
      </c>
      <c r="C16017" s="11">
        <v>256.95237</v>
      </c>
      <c r="D16017" s="11">
        <v>0.237894789606338</v>
      </c>
      <c r="E16017" s="8">
        <f t="shared" si="1"/>
        <v>0.1169940645</v>
      </c>
      <c r="F16017" s="8"/>
    </row>
    <row r="16018">
      <c r="A16018" s="10">
        <v>44912.333333333336</v>
      </c>
      <c r="B16018" s="11">
        <v>315.9</v>
      </c>
      <c r="C16018" s="11">
        <v>249.85258</v>
      </c>
      <c r="D16018" s="11">
        <v>0.264345559289401</v>
      </c>
      <c r="E16018" s="8">
        <f t="shared" si="1"/>
        <v>0.1174844471</v>
      </c>
      <c r="F16018" s="8"/>
    </row>
    <row r="16019">
      <c r="A16019" s="10">
        <v>44912.375</v>
      </c>
      <c r="B16019" s="11">
        <v>316.4</v>
      </c>
      <c r="C16019" s="11">
        <v>247.82239</v>
      </c>
      <c r="D16019" s="11">
        <v>0.276720799924494</v>
      </c>
      <c r="E16019" s="8">
        <f t="shared" si="1"/>
        <v>0.1188082017</v>
      </c>
      <c r="F16019" s="8"/>
    </row>
    <row r="16020">
      <c r="A16020" s="10">
        <v>44912.416666666664</v>
      </c>
      <c r="B16020" s="11">
        <v>321.93</v>
      </c>
      <c r="C16020" s="11">
        <v>250.90533</v>
      </c>
      <c r="D16020" s="11">
        <v>0.283073579983334</v>
      </c>
      <c r="E16020" s="8">
        <f t="shared" si="1"/>
        <v>0.1217859076</v>
      </c>
      <c r="F16020" s="8"/>
    </row>
    <row r="16021">
      <c r="A16021" s="10">
        <v>44912.458333333336</v>
      </c>
      <c r="B16021" s="11">
        <v>327.45</v>
      </c>
      <c r="C16021" s="11">
        <v>258.78777</v>
      </c>
      <c r="D16021" s="11">
        <v>0.265322545961116</v>
      </c>
      <c r="E16021" s="8">
        <f t="shared" si="1"/>
        <v>0.1263114186</v>
      </c>
      <c r="F16021" s="8"/>
    </row>
    <row r="16022">
      <c r="A16022" s="10">
        <v>44912.5</v>
      </c>
      <c r="B16022" s="11">
        <v>329.29</v>
      </c>
      <c r="C16022" s="11">
        <v>268.59908</v>
      </c>
      <c r="D16022" s="11">
        <v>0.225953566184962</v>
      </c>
      <c r="E16022" s="8">
        <f t="shared" si="1"/>
        <v>0.1294562775</v>
      </c>
      <c r="F16022" s="8"/>
    </row>
    <row r="16023">
      <c r="A16023" s="10">
        <v>44912.541666666664</v>
      </c>
      <c r="B16023" s="11">
        <v>333.92</v>
      </c>
      <c r="C16023" s="11">
        <v>276.86883</v>
      </c>
      <c r="D16023" s="11">
        <v>0.206058479027776</v>
      </c>
      <c r="E16023" s="8">
        <f t="shared" si="1"/>
        <v>0.1323385166</v>
      </c>
      <c r="F16023" s="8"/>
    </row>
    <row r="16024">
      <c r="A16024" s="10">
        <v>44912.583333333336</v>
      </c>
      <c r="B16024" s="11">
        <v>345.63</v>
      </c>
      <c r="C16024" s="11">
        <v>281.71746</v>
      </c>
      <c r="D16024" s="11">
        <v>0.226867514707821</v>
      </c>
      <c r="E16024" s="8">
        <f t="shared" si="1"/>
        <v>0.137584306</v>
      </c>
      <c r="F16024" s="8"/>
    </row>
    <row r="16025">
      <c r="A16025" s="10">
        <v>44912.625</v>
      </c>
      <c r="B16025" s="11">
        <v>326.75</v>
      </c>
      <c r="C16025" s="11">
        <v>285.14756</v>
      </c>
      <c r="D16025" s="11">
        <v>0.145897934388777</v>
      </c>
      <c r="E16025" s="8">
        <f t="shared" si="1"/>
        <v>0.1415830917</v>
      </c>
      <c r="F16025" s="8"/>
    </row>
    <row r="16026">
      <c r="A16026" s="10">
        <v>44912.666666666664</v>
      </c>
      <c r="B16026" s="11">
        <v>306.95</v>
      </c>
      <c r="C16026" s="11">
        <v>287.45002</v>
      </c>
      <c r="D16026" s="11">
        <v>0.0678378105522483</v>
      </c>
      <c r="E16026" s="8">
        <f t="shared" si="1"/>
        <v>0.1440470561</v>
      </c>
      <c r="F16026" s="8"/>
    </row>
    <row r="16027">
      <c r="A16027" s="10">
        <v>44912.708333333336</v>
      </c>
      <c r="B16027" s="11">
        <v>300.79</v>
      </c>
      <c r="C16027" s="11">
        <v>290.86574</v>
      </c>
      <c r="D16027" s="11">
        <v>0.034119728229251</v>
      </c>
      <c r="E16027" s="8">
        <f t="shared" si="1"/>
        <v>0.1421747724</v>
      </c>
      <c r="F16027" s="8"/>
    </row>
    <row r="16028">
      <c r="A16028" s="10">
        <v>44912.75</v>
      </c>
      <c r="B16028" s="11">
        <v>296.85</v>
      </c>
      <c r="C16028" s="11">
        <v>294.47875</v>
      </c>
      <c r="D16028" s="11">
        <v>0.00805236371045459</v>
      </c>
      <c r="E16028" s="8">
        <f t="shared" si="1"/>
        <v>0.139971358</v>
      </c>
      <c r="F16028" s="8"/>
    </row>
    <row r="16029">
      <c r="A16029" s="10">
        <v>44912.791666666664</v>
      </c>
      <c r="B16029" s="11">
        <v>288.7</v>
      </c>
      <c r="C16029" s="11">
        <v>297.42682</v>
      </c>
      <c r="D16029" s="11">
        <v>0.0293410661486413</v>
      </c>
      <c r="E16029" s="8">
        <f t="shared" si="1"/>
        <v>0.1405099307</v>
      </c>
      <c r="F16029" s="8"/>
    </row>
    <row r="16030">
      <c r="A16030" s="10">
        <v>44912.833333333336</v>
      </c>
      <c r="B16030" s="11">
        <v>288.0</v>
      </c>
      <c r="C16030" s="11">
        <v>300.09344</v>
      </c>
      <c r="D16030" s="11">
        <v>0.040298914897973</v>
      </c>
      <c r="E16030" s="8">
        <f t="shared" si="1"/>
        <v>0.1413294951</v>
      </c>
      <c r="F16030" s="8"/>
    </row>
    <row r="16031">
      <c r="A16031" s="10">
        <v>44912.875</v>
      </c>
      <c r="B16031" s="11">
        <v>282.68</v>
      </c>
      <c r="C16031" s="11">
        <v>304.19228</v>
      </c>
      <c r="D16031" s="11">
        <v>0.0707193489591516</v>
      </c>
      <c r="E16031" s="8">
        <f t="shared" si="1"/>
        <v>0.1425313334</v>
      </c>
      <c r="F16031" s="8"/>
    </row>
    <row r="16032">
      <c r="A16032" s="10">
        <v>44912.916666666664</v>
      </c>
      <c r="B16032" s="11">
        <v>285.79</v>
      </c>
      <c r="C16032" s="11">
        <v>310.57323</v>
      </c>
      <c r="D16032" s="11">
        <v>0.0797983457878839</v>
      </c>
      <c r="E16032" s="8">
        <f t="shared" si="1"/>
        <v>0.1431585457</v>
      </c>
      <c r="F16032" s="8"/>
    </row>
    <row r="16033">
      <c r="A16033" s="10">
        <v>44912.958333333336</v>
      </c>
      <c r="B16033" s="11">
        <v>330.23</v>
      </c>
      <c r="C16033" s="11">
        <v>318.49808</v>
      </c>
      <c r="D16033" s="11">
        <v>0.0368351357094523</v>
      </c>
      <c r="E16033" s="8">
        <f t="shared" si="1"/>
        <v>0.1406146097</v>
      </c>
      <c r="F16033" s="8"/>
    </row>
    <row r="16034">
      <c r="A16034" s="10">
        <v>44910.0</v>
      </c>
      <c r="B16034" s="11">
        <v>345.4</v>
      </c>
      <c r="C16034" s="11">
        <v>316.96584</v>
      </c>
      <c r="D16034" s="11">
        <v>0.0897073324999311</v>
      </c>
      <c r="E16034" s="8">
        <f t="shared" si="1"/>
        <v>0.1405933836</v>
      </c>
      <c r="F16034" s="8"/>
    </row>
    <row r="16035">
      <c r="A16035" s="10">
        <v>44910.041666666664</v>
      </c>
      <c r="B16035" s="11">
        <v>357.13</v>
      </c>
      <c r="C16035" s="11">
        <v>321.29389</v>
      </c>
      <c r="D16035" s="11">
        <v>0.111536854933655</v>
      </c>
      <c r="E16035" s="8">
        <f t="shared" si="1"/>
        <v>0.1416348665</v>
      </c>
      <c r="F16035" s="8"/>
    </row>
    <row r="16036">
      <c r="A16036" s="10">
        <v>44910.083333333336</v>
      </c>
      <c r="B16036" s="11">
        <v>354.49</v>
      </c>
      <c r="C16036" s="11">
        <v>319.97851</v>
      </c>
      <c r="D16036" s="11">
        <v>0.107855649430957</v>
      </c>
      <c r="E16036" s="8">
        <f t="shared" si="1"/>
        <v>0.1428504407</v>
      </c>
      <c r="F16036" s="8"/>
    </row>
    <row r="16037">
      <c r="A16037" s="10">
        <v>44910.125</v>
      </c>
      <c r="B16037" s="11">
        <v>352.44</v>
      </c>
      <c r="C16037" s="11">
        <v>313.15988</v>
      </c>
      <c r="D16037" s="11">
        <v>0.125431520793787</v>
      </c>
      <c r="E16037" s="8">
        <f t="shared" si="1"/>
        <v>0.1442264241</v>
      </c>
      <c r="F16037" s="8"/>
    </row>
    <row r="16038">
      <c r="A16038" s="10">
        <v>44910.166666666664</v>
      </c>
      <c r="B16038" s="11">
        <v>343.29</v>
      </c>
      <c r="C16038" s="11">
        <v>302.9059</v>
      </c>
      <c r="D16038" s="11">
        <v>0.133322262788542</v>
      </c>
      <c r="E16038" s="8">
        <f t="shared" si="1"/>
        <v>0.1441769056</v>
      </c>
      <c r="F16038" s="8"/>
    </row>
    <row r="16039">
      <c r="A16039" s="10">
        <v>44910.208333333336</v>
      </c>
      <c r="B16039" s="11">
        <v>335.6</v>
      </c>
      <c r="C16039" s="11">
        <v>292.45147</v>
      </c>
      <c r="D16039" s="11">
        <v>0.147540821046309</v>
      </c>
      <c r="E16039" s="8">
        <f t="shared" si="1"/>
        <v>0.143063565</v>
      </c>
      <c r="F16039" s="8"/>
    </row>
    <row r="16040">
      <c r="A16040" s="10">
        <v>44910.25</v>
      </c>
      <c r="B16040" s="11">
        <v>334.09</v>
      </c>
      <c r="C16040" s="11">
        <v>285.67472</v>
      </c>
      <c r="D16040" s="11">
        <v>0.16947694916792</v>
      </c>
      <c r="E16040" s="8">
        <f t="shared" si="1"/>
        <v>0.1410003697</v>
      </c>
      <c r="F16040" s="8"/>
    </row>
    <row r="16041">
      <c r="A16041" s="10">
        <v>44910.291666666664</v>
      </c>
      <c r="B16041" s="11">
        <v>335.04</v>
      </c>
      <c r="C16041" s="11">
        <v>283.13759</v>
      </c>
      <c r="D16041" s="11">
        <v>0.183311618919974</v>
      </c>
      <c r="E16041" s="8">
        <f t="shared" si="1"/>
        <v>0.138726071</v>
      </c>
      <c r="F16041" s="8"/>
    </row>
    <row r="16042">
      <c r="A16042" s="10">
        <v>44910.333333333336</v>
      </c>
      <c r="B16042" s="11">
        <v>336.37</v>
      </c>
      <c r="C16042" s="11">
        <v>283.97023</v>
      </c>
      <c r="D16042" s="11">
        <v>0.184525575092853</v>
      </c>
      <c r="E16042" s="8">
        <f t="shared" si="1"/>
        <v>0.1354002383</v>
      </c>
      <c r="F16042" s="8"/>
    </row>
    <row r="16043">
      <c r="A16043" s="10">
        <v>44910.375</v>
      </c>
      <c r="B16043" s="11">
        <v>337.27</v>
      </c>
      <c r="C16043" s="11">
        <v>287.28485</v>
      </c>
      <c r="D16043" s="11">
        <v>0.173991597538122</v>
      </c>
      <c r="E16043" s="8">
        <f t="shared" si="1"/>
        <v>0.1311198549</v>
      </c>
      <c r="F16043" s="8"/>
    </row>
    <row r="16044">
      <c r="A16044" s="10">
        <v>44910.416666666664</v>
      </c>
      <c r="B16044" s="11">
        <v>340.09</v>
      </c>
      <c r="C16044" s="11">
        <v>293.38974</v>
      </c>
      <c r="D16044" s="11">
        <v>0.159174823223197</v>
      </c>
      <c r="E16044" s="8">
        <f t="shared" si="1"/>
        <v>0.1259574067</v>
      </c>
      <c r="F16044" s="8"/>
    </row>
    <row r="16045">
      <c r="A16045" s="10">
        <v>44910.458333333336</v>
      </c>
      <c r="B16045" s="11">
        <v>342.72</v>
      </c>
      <c r="C16045" s="11">
        <v>302.30885</v>
      </c>
      <c r="D16045" s="11">
        <v>0.13367504788563</v>
      </c>
      <c r="E16045" s="8">
        <f t="shared" si="1"/>
        <v>0.1204720942</v>
      </c>
      <c r="F16045" s="8"/>
    </row>
    <row r="16046">
      <c r="A16046" s="10">
        <v>44910.5</v>
      </c>
      <c r="B16046" s="11">
        <v>345.68</v>
      </c>
      <c r="C16046" s="11">
        <v>310.91271</v>
      </c>
      <c r="D16046" s="11">
        <v>0.111823315296438</v>
      </c>
      <c r="E16046" s="8">
        <f t="shared" si="1"/>
        <v>0.1157166671</v>
      </c>
      <c r="F16046" s="8"/>
    </row>
    <row r="16047">
      <c r="A16047" s="10">
        <v>44910.541666666664</v>
      </c>
      <c r="B16047" s="11">
        <v>352.59</v>
      </c>
      <c r="C16047" s="11">
        <v>316.20465</v>
      </c>
      <c r="D16047" s="11">
        <v>0.115068990920911</v>
      </c>
      <c r="E16047" s="8">
        <f t="shared" si="1"/>
        <v>0.1119254384</v>
      </c>
      <c r="F16047" s="8"/>
    </row>
    <row r="16048">
      <c r="A16048" s="10">
        <v>44910.583333333336</v>
      </c>
      <c r="B16048" s="11">
        <v>357.13</v>
      </c>
      <c r="C16048" s="11">
        <v>317.24385</v>
      </c>
      <c r="D16048" s="11">
        <v>0.125727102353599</v>
      </c>
      <c r="E16048" s="8">
        <f t="shared" si="1"/>
        <v>0.1077112546</v>
      </c>
      <c r="F16048" s="8"/>
    </row>
    <row r="16049">
      <c r="A16049" s="10">
        <v>44910.625</v>
      </c>
      <c r="B16049" s="11">
        <v>328.88</v>
      </c>
      <c r="C16049" s="11">
        <v>316.02164</v>
      </c>
      <c r="D16049" s="11">
        <v>0.0406882262872884</v>
      </c>
      <c r="E16049" s="8">
        <f t="shared" si="1"/>
        <v>0.1033275168</v>
      </c>
      <c r="F16049" s="8"/>
    </row>
    <row r="16050">
      <c r="A16050" s="10">
        <v>44910.666666666664</v>
      </c>
      <c r="B16050" s="11">
        <v>311.04</v>
      </c>
      <c r="C16050" s="11">
        <v>312.22356</v>
      </c>
      <c r="D16050" s="11">
        <v>0.00379074532363925</v>
      </c>
      <c r="E16050" s="8">
        <f t="shared" si="1"/>
        <v>0.100658889</v>
      </c>
      <c r="F16050" s="8"/>
    </row>
    <row r="16051">
      <c r="A16051" s="10">
        <v>44910.708333333336</v>
      </c>
      <c r="B16051" s="11">
        <v>300.05</v>
      </c>
      <c r="C16051" s="11">
        <v>308.10948</v>
      </c>
      <c r="D16051" s="11">
        <v>0.0261578449322624</v>
      </c>
      <c r="E16051" s="8">
        <f t="shared" si="1"/>
        <v>0.1003271439</v>
      </c>
      <c r="F16051" s="8"/>
    </row>
    <row r="16052">
      <c r="A16052" s="10">
        <v>44910.75</v>
      </c>
      <c r="B16052" s="11">
        <v>288.48</v>
      </c>
      <c r="C16052" s="11">
        <v>304.06865</v>
      </c>
      <c r="D16052" s="11">
        <v>0.0512668767398413</v>
      </c>
      <c r="E16052" s="8">
        <f t="shared" si="1"/>
        <v>0.1021277486</v>
      </c>
      <c r="F16052" s="8"/>
    </row>
    <row r="16053">
      <c r="A16053" s="10">
        <v>44910.791666666664</v>
      </c>
      <c r="B16053" s="11">
        <v>291.43</v>
      </c>
      <c r="C16053" s="11">
        <v>300.89409</v>
      </c>
      <c r="D16053" s="11">
        <v>0.0314532266153848</v>
      </c>
      <c r="E16053" s="8">
        <f t="shared" si="1"/>
        <v>0.1022157553</v>
      </c>
      <c r="F16053" s="8"/>
    </row>
    <row r="16054">
      <c r="A16054" s="10">
        <v>44910.833333333336</v>
      </c>
      <c r="B16054" s="11">
        <v>298.89</v>
      </c>
      <c r="C16054" s="11">
        <v>299.61426</v>
      </c>
      <c r="D16054" s="11">
        <v>0.00241730817485127</v>
      </c>
      <c r="E16054" s="8">
        <f t="shared" si="1"/>
        <v>0.100637355</v>
      </c>
      <c r="F16054" s="8"/>
    </row>
    <row r="16055">
      <c r="A16055" s="10">
        <v>44910.875</v>
      </c>
      <c r="B16055" s="11">
        <v>295.67</v>
      </c>
      <c r="C16055" s="11">
        <v>301.2423</v>
      </c>
      <c r="D16055" s="11">
        <v>0.018497734215945</v>
      </c>
      <c r="E16055" s="8">
        <f t="shared" si="1"/>
        <v>0.0984614544</v>
      </c>
      <c r="F16055" s="8"/>
    </row>
    <row r="16056">
      <c r="A16056" s="10">
        <v>44910.916666666664</v>
      </c>
      <c r="B16056" s="11">
        <v>294.13</v>
      </c>
      <c r="C16056" s="11">
        <v>306.16426</v>
      </c>
      <c r="D16056" s="11">
        <v>0.0393065474069377</v>
      </c>
      <c r="E16056" s="8">
        <f t="shared" si="1"/>
        <v>0.09677429614</v>
      </c>
      <c r="F16056" s="8"/>
    </row>
    <row r="16057">
      <c r="A16057" s="10">
        <v>44910.958333333336</v>
      </c>
      <c r="B16057" s="11">
        <v>334.78</v>
      </c>
      <c r="C16057" s="11">
        <v>313.45505</v>
      </c>
      <c r="D16057" s="11">
        <v>0.0680319235565033</v>
      </c>
      <c r="E16057" s="8">
        <f t="shared" si="1"/>
        <v>0.0980741623</v>
      </c>
      <c r="F16057" s="8"/>
    </row>
    <row r="16058">
      <c r="A16058" s="10">
        <v>44911.0</v>
      </c>
      <c r="B16058" s="11">
        <v>379.87</v>
      </c>
      <c r="C16058" s="11">
        <v>334.91892</v>
      </c>
      <c r="D16058" s="11">
        <v>0.134214812349209</v>
      </c>
      <c r="E16058" s="8">
        <f t="shared" si="1"/>
        <v>0.09992864062</v>
      </c>
      <c r="F16058" s="8"/>
    </row>
    <row r="16059">
      <c r="A16059" s="10">
        <v>44911.041666666664</v>
      </c>
      <c r="B16059" s="11">
        <v>367.75</v>
      </c>
      <c r="C16059" s="11">
        <v>331.97702</v>
      </c>
      <c r="D16059" s="11">
        <v>0.107757398388599</v>
      </c>
      <c r="E16059" s="8">
        <f t="shared" si="1"/>
        <v>0.09977116327</v>
      </c>
      <c r="F16059" s="8"/>
    </row>
    <row r="16060">
      <c r="A16060" s="10">
        <v>44911.083333333336</v>
      </c>
      <c r="B16060" s="11">
        <v>347.81</v>
      </c>
      <c r="C16060" s="11">
        <v>321.64696</v>
      </c>
      <c r="D16060" s="11">
        <v>0.08134085893428</v>
      </c>
      <c r="E16060" s="8">
        <f t="shared" si="1"/>
        <v>0.09866638033</v>
      </c>
      <c r="F16060" s="8"/>
    </row>
    <row r="16061">
      <c r="A16061" s="10">
        <v>44911.125</v>
      </c>
      <c r="B16061" s="11">
        <v>338.15</v>
      </c>
      <c r="C16061" s="11">
        <v>305.84307</v>
      </c>
      <c r="D16061" s="11">
        <v>0.105632375453202</v>
      </c>
      <c r="E16061" s="8">
        <f t="shared" si="1"/>
        <v>0.09784141594</v>
      </c>
      <c r="F16061" s="8"/>
    </row>
    <row r="16062">
      <c r="A16062" s="10">
        <v>44911.166666666664</v>
      </c>
      <c r="B16062" s="11">
        <v>329.93</v>
      </c>
      <c r="C16062" s="11">
        <v>288.77201</v>
      </c>
      <c r="D16062" s="11">
        <v>0.142527629322523</v>
      </c>
      <c r="E16062" s="8">
        <f t="shared" si="1"/>
        <v>0.09822497288</v>
      </c>
      <c r="F16062" s="8"/>
    </row>
    <row r="16063">
      <c r="A16063" s="10">
        <v>44911.208333333336</v>
      </c>
      <c r="B16063" s="11">
        <v>323.35</v>
      </c>
      <c r="C16063" s="11">
        <v>274.128</v>
      </c>
      <c r="D16063" s="11">
        <v>0.179558454444639</v>
      </c>
      <c r="E16063" s="8">
        <f t="shared" si="1"/>
        <v>0.09955904094</v>
      </c>
      <c r="F16063" s="8"/>
    </row>
    <row r="16064">
      <c r="A16064" s="10">
        <v>44911.25</v>
      </c>
      <c r="B16064" s="11">
        <v>317.07</v>
      </c>
      <c r="C16064" s="11">
        <v>264.12025</v>
      </c>
      <c r="D16064" s="11">
        <v>0.20047591958587</v>
      </c>
      <c r="E16064" s="8">
        <f t="shared" si="1"/>
        <v>0.1008506647</v>
      </c>
      <c r="F16064" s="8"/>
    </row>
    <row r="16065">
      <c r="A16065" s="10">
        <v>44911.291666666664</v>
      </c>
      <c r="B16065" s="11">
        <v>314.54</v>
      </c>
      <c r="C16065" s="11">
        <v>257.85443</v>
      </c>
      <c r="D16065" s="11">
        <v>0.219835548297541</v>
      </c>
      <c r="E16065" s="8">
        <f t="shared" si="1"/>
        <v>0.1023724951</v>
      </c>
      <c r="F16065" s="8"/>
    </row>
    <row r="16066">
      <c r="A16066" s="10">
        <v>44911.333333333336</v>
      </c>
      <c r="B16066" s="11">
        <v>312.6</v>
      </c>
      <c r="C16066" s="11">
        <v>255.25161</v>
      </c>
      <c r="D16066" s="11">
        <v>0.224673959940938</v>
      </c>
      <c r="E16066" s="8">
        <f t="shared" si="1"/>
        <v>0.1040453445</v>
      </c>
      <c r="F16066" s="8"/>
    </row>
    <row r="16067">
      <c r="A16067" s="10">
        <v>44911.375</v>
      </c>
      <c r="B16067" s="11">
        <v>312.06</v>
      </c>
      <c r="C16067" s="11">
        <v>256.71438</v>
      </c>
      <c r="D16067" s="11">
        <v>0.215592207962795</v>
      </c>
      <c r="E16067" s="8">
        <f t="shared" si="1"/>
        <v>0.1057787032</v>
      </c>
      <c r="F16067" s="8"/>
    </row>
    <row r="16068">
      <c r="A16068" s="10">
        <v>44911.416666666664</v>
      </c>
      <c r="B16068" s="11">
        <v>310.27</v>
      </c>
      <c r="C16068" s="11">
        <v>262.45913</v>
      </c>
      <c r="D16068" s="11">
        <v>0.182165009843627</v>
      </c>
      <c r="E16068" s="8">
        <f t="shared" si="1"/>
        <v>0.1067366277</v>
      </c>
      <c r="F16068" s="8"/>
    </row>
    <row r="16069">
      <c r="A16069" s="10">
        <v>44911.458333333336</v>
      </c>
      <c r="B16069" s="11">
        <v>306.79</v>
      </c>
      <c r="C16069" s="11">
        <v>271.91141</v>
      </c>
      <c r="D16069" s="11">
        <v>0.128271888259488</v>
      </c>
      <c r="E16069" s="8">
        <f t="shared" si="1"/>
        <v>0.106511496</v>
      </c>
      <c r="F16069" s="8"/>
    </row>
    <row r="16070">
      <c r="A16070" s="10">
        <v>44911.5</v>
      </c>
      <c r="B16070" s="11">
        <v>315.99</v>
      </c>
      <c r="C16070" s="11">
        <v>281.46932</v>
      </c>
      <c r="D16070" s="11">
        <v>0.122644556785087</v>
      </c>
      <c r="E16070" s="8">
        <f t="shared" si="1"/>
        <v>0.1069623811</v>
      </c>
      <c r="F16070" s="8"/>
    </row>
    <row r="16071">
      <c r="A16071" s="10">
        <v>44911.541666666664</v>
      </c>
      <c r="B16071" s="11">
        <v>319.22</v>
      </c>
      <c r="C16071" s="11">
        <v>287.88278</v>
      </c>
      <c r="D16071" s="11">
        <v>0.108854096795925</v>
      </c>
      <c r="E16071" s="8">
        <f t="shared" si="1"/>
        <v>0.1067034272</v>
      </c>
      <c r="F16071" s="8"/>
    </row>
    <row r="16072">
      <c r="A16072" s="10">
        <v>44911.583333333336</v>
      </c>
      <c r="B16072" s="11">
        <v>311.84</v>
      </c>
      <c r="C16072" s="11">
        <v>290.8918</v>
      </c>
      <c r="D16072" s="11">
        <v>0.0720137178153526</v>
      </c>
      <c r="E16072" s="8">
        <f t="shared" si="1"/>
        <v>0.1044653695</v>
      </c>
      <c r="F16072" s="8"/>
    </row>
    <row r="16073">
      <c r="A16073" s="10">
        <v>44911.625</v>
      </c>
      <c r="B16073" s="11">
        <v>299.53</v>
      </c>
      <c r="C16073" s="11">
        <v>293.2179</v>
      </c>
      <c r="D16073" s="11">
        <v>0.0215269940886964</v>
      </c>
      <c r="E16073" s="8">
        <f t="shared" si="1"/>
        <v>0.1036669848</v>
      </c>
      <c r="F16073" s="8"/>
    </row>
    <row r="16074">
      <c r="A16074" s="10">
        <v>44911.666666666664</v>
      </c>
      <c r="B16074" s="11">
        <v>284.88</v>
      </c>
      <c r="C16074" s="11">
        <v>294.80064</v>
      </c>
      <c r="D16074" s="11">
        <v>0.0336520300634353</v>
      </c>
      <c r="E16074" s="8">
        <f t="shared" si="1"/>
        <v>0.104911205</v>
      </c>
      <c r="F16074" s="8"/>
    </row>
    <row r="16075">
      <c r="A16075" s="10">
        <v>44911.708333333336</v>
      </c>
      <c r="B16075" s="11">
        <v>269.31</v>
      </c>
      <c r="C16075" s="11">
        <v>298.04554</v>
      </c>
      <c r="D16075" s="11">
        <v>0.0964132528203576</v>
      </c>
      <c r="E16075" s="8">
        <f t="shared" si="1"/>
        <v>0.1078385137</v>
      </c>
      <c r="F16075" s="8"/>
    </row>
    <row r="16076">
      <c r="A16076" s="10">
        <v>44911.75</v>
      </c>
      <c r="B16076" s="11">
        <v>281.02</v>
      </c>
      <c r="C16076" s="11">
        <v>302.10381</v>
      </c>
      <c r="D16076" s="11">
        <v>0.0697899506795363</v>
      </c>
      <c r="E16076" s="8">
        <f t="shared" si="1"/>
        <v>0.1086103084</v>
      </c>
      <c r="F16076" s="8"/>
    </row>
    <row r="16077">
      <c r="A16077" s="10">
        <v>44911.791666666664</v>
      </c>
      <c r="B16077" s="11">
        <v>299.5</v>
      </c>
      <c r="C16077" s="11">
        <v>304.91918</v>
      </c>
      <c r="D16077" s="11">
        <v>0.0177725127032021</v>
      </c>
      <c r="E16077" s="8">
        <f t="shared" si="1"/>
        <v>0.1080402787</v>
      </c>
      <c r="F16077" s="8"/>
    </row>
    <row r="16078">
      <c r="A16078" s="10">
        <v>44911.833333333336</v>
      </c>
      <c r="B16078" s="11">
        <v>313.75</v>
      </c>
      <c r="C16078" s="11">
        <v>306.4443</v>
      </c>
      <c r="D16078" s="11">
        <v>0.0238402215345496</v>
      </c>
      <c r="E16078" s="8">
        <f t="shared" si="1"/>
        <v>0.1089329001</v>
      </c>
      <c r="F16078" s="8"/>
    </row>
    <row r="16079">
      <c r="A16079" s="10">
        <v>44911.875</v>
      </c>
      <c r="B16079" s="11">
        <v>323.77</v>
      </c>
      <c r="C16079" s="11">
        <v>309.03599</v>
      </c>
      <c r="D16079" s="11">
        <v>0.0476773271617974</v>
      </c>
      <c r="E16079" s="8">
        <f t="shared" si="1"/>
        <v>0.1101487164</v>
      </c>
      <c r="F16079" s="8"/>
    </row>
    <row r="16080">
      <c r="A16080" s="10">
        <v>44911.916666666664</v>
      </c>
      <c r="B16080" s="11">
        <v>336.72</v>
      </c>
      <c r="C16080" s="11">
        <v>314.1147</v>
      </c>
      <c r="D16080" s="11">
        <v>0.0719651133805581</v>
      </c>
      <c r="E16080" s="8">
        <f t="shared" si="1"/>
        <v>0.11150949</v>
      </c>
      <c r="F16080" s="8"/>
    </row>
    <row r="16081">
      <c r="A16081" s="10">
        <v>44911.958333333336</v>
      </c>
      <c r="B16081" s="11">
        <v>354.69</v>
      </c>
      <c r="C16081" s="11">
        <v>320.97513</v>
      </c>
      <c r="D16081" s="11">
        <v>0.105038885723015</v>
      </c>
      <c r="E16081" s="8">
        <f t="shared" si="1"/>
        <v>0.1130514468</v>
      </c>
      <c r="F16081" s="8"/>
    </row>
    <row r="16082">
      <c r="A16082" s="10">
        <v>44912.0</v>
      </c>
      <c r="B16082" s="11">
        <v>375.18</v>
      </c>
      <c r="C16082" s="11">
        <v>339.65229</v>
      </c>
      <c r="D16082" s="11">
        <v>0.104600236906985</v>
      </c>
      <c r="E16082" s="8">
        <f t="shared" si="1"/>
        <v>0.1118175061</v>
      </c>
      <c r="F16082" s="8"/>
    </row>
    <row r="16083">
      <c r="A16083" s="10">
        <v>44912.041666666664</v>
      </c>
      <c r="B16083" s="11">
        <v>372.83</v>
      </c>
      <c r="C16083" s="11">
        <v>340.81602</v>
      </c>
      <c r="D16083" s="11">
        <v>0.0939333192142787</v>
      </c>
      <c r="E16083" s="8">
        <f t="shared" si="1"/>
        <v>0.1112415028</v>
      </c>
      <c r="F16083" s="8"/>
    </row>
    <row r="16084">
      <c r="A16084" s="10">
        <v>44912.083333333336</v>
      </c>
      <c r="B16084" s="11">
        <v>361.38</v>
      </c>
      <c r="C16084" s="11">
        <v>335.65933</v>
      </c>
      <c r="D16084" s="11">
        <v>0.0766273054289895</v>
      </c>
      <c r="E16084" s="8">
        <f t="shared" si="1"/>
        <v>0.1110451048</v>
      </c>
      <c r="F16084" s="8"/>
    </row>
    <row r="16085">
      <c r="A16085" s="10">
        <v>44912.125</v>
      </c>
      <c r="B16085" s="11">
        <v>349.42</v>
      </c>
      <c r="C16085" s="11">
        <v>323.65163</v>
      </c>
      <c r="D16085" s="11">
        <v>0.0796176123074059</v>
      </c>
      <c r="E16085" s="8">
        <f t="shared" si="1"/>
        <v>0.1099611563</v>
      </c>
      <c r="F16085" s="8"/>
    </row>
    <row r="16086">
      <c r="A16086" s="10">
        <v>44912.166666666664</v>
      </c>
      <c r="B16086" s="11">
        <v>342.0</v>
      </c>
      <c r="C16086" s="11">
        <v>308.26282</v>
      </c>
      <c r="D16086" s="11">
        <v>0.109442909787174</v>
      </c>
      <c r="E16086" s="8">
        <f t="shared" si="1"/>
        <v>0.1085826263</v>
      </c>
      <c r="F16086" s="8"/>
    </row>
    <row r="16087">
      <c r="A16087" s="10">
        <v>44912.208333333336</v>
      </c>
      <c r="B16087" s="11">
        <v>332.78</v>
      </c>
      <c r="C16087" s="11">
        <v>292.84828</v>
      </c>
      <c r="D16087" s="11">
        <v>0.136356341242639</v>
      </c>
      <c r="E16087" s="8">
        <f t="shared" si="1"/>
        <v>0.1067825383</v>
      </c>
      <c r="F16087" s="8"/>
    </row>
    <row r="16088">
      <c r="A16088" s="10">
        <v>44912.25</v>
      </c>
      <c r="B16088" s="11">
        <v>327.21</v>
      </c>
      <c r="C16088" s="11">
        <v>279.6466</v>
      </c>
      <c r="D16088" s="11">
        <v>0.17008395596442</v>
      </c>
      <c r="E16088" s="8">
        <f t="shared" si="1"/>
        <v>0.1055162064</v>
      </c>
      <c r="F16088" s="8"/>
    </row>
    <row r="16089">
      <c r="A16089" s="10">
        <v>44912.291666666664</v>
      </c>
      <c r="B16089" s="11">
        <v>318.08</v>
      </c>
      <c r="C16089" s="11">
        <v>268.80275</v>
      </c>
      <c r="D16089" s="11">
        <v>0.183321227182385</v>
      </c>
      <c r="E16089" s="8">
        <f t="shared" si="1"/>
        <v>0.1039947764</v>
      </c>
      <c r="F16089" s="8"/>
    </row>
    <row r="16090">
      <c r="A16090" s="10">
        <v>44912.333333333336</v>
      </c>
      <c r="B16090" s="11">
        <v>315.9</v>
      </c>
      <c r="C16090" s="11">
        <v>261.63841</v>
      </c>
      <c r="D16090" s="11">
        <v>0.207391529401206</v>
      </c>
      <c r="E16090" s="8">
        <f t="shared" si="1"/>
        <v>0.1032746751</v>
      </c>
      <c r="F16090" s="8"/>
    </row>
    <row r="16091">
      <c r="A16091" s="10">
        <v>44912.375</v>
      </c>
      <c r="B16091" s="11">
        <v>316.4</v>
      </c>
      <c r="C16091" s="11">
        <v>259.07451</v>
      </c>
      <c r="D16091" s="11">
        <v>0.22127028243728</v>
      </c>
      <c r="E16091" s="8">
        <f t="shared" si="1"/>
        <v>0.1035112616</v>
      </c>
      <c r="F16091" s="8"/>
    </row>
    <row r="16092">
      <c r="A16092" s="10">
        <v>44912.416666666664</v>
      </c>
      <c r="B16092" s="11">
        <v>321.93</v>
      </c>
      <c r="C16092" s="11">
        <v>260.83901</v>
      </c>
      <c r="D16092" s="11">
        <v>0.234209560908853</v>
      </c>
      <c r="E16092" s="8">
        <f t="shared" si="1"/>
        <v>0.1056797845</v>
      </c>
      <c r="F16092" s="8"/>
    </row>
    <row r="16093">
      <c r="A16093" s="10">
        <v>44912.458333333336</v>
      </c>
      <c r="B16093" s="11">
        <v>327.45</v>
      </c>
      <c r="C16093" s="11">
        <v>266.84097</v>
      </c>
      <c r="D16093" s="11">
        <v>0.227135398286102</v>
      </c>
      <c r="E16093" s="8">
        <f t="shared" si="1"/>
        <v>0.1097990974</v>
      </c>
      <c r="F16093" s="8"/>
    </row>
    <row r="16094">
      <c r="A16094" s="10">
        <v>44912.5</v>
      </c>
      <c r="B16094" s="11">
        <v>329.29</v>
      </c>
      <c r="C16094" s="11">
        <v>274.65142</v>
      </c>
      <c r="D16094" s="11">
        <v>0.198937911917586</v>
      </c>
      <c r="E16094" s="8">
        <f t="shared" si="1"/>
        <v>0.1129779872</v>
      </c>
      <c r="F16094" s="8"/>
    </row>
    <row r="16095">
      <c r="A16095" s="10">
        <v>44912.541666666664</v>
      </c>
      <c r="B16095" s="11">
        <v>333.92</v>
      </c>
      <c r="C16095" s="11">
        <v>281.6304</v>
      </c>
      <c r="D16095" s="11">
        <v>0.185667456354143</v>
      </c>
      <c r="E16095" s="8">
        <f t="shared" si="1"/>
        <v>0.1161785439</v>
      </c>
      <c r="F16095" s="8"/>
    </row>
    <row r="16096">
      <c r="A16096" s="10">
        <v>44912.583333333336</v>
      </c>
      <c r="B16096" s="11">
        <v>345.63</v>
      </c>
      <c r="C16096" s="11">
        <v>285.88064</v>
      </c>
      <c r="D16096" s="11">
        <v>0.209001071216294</v>
      </c>
      <c r="E16096" s="8">
        <f t="shared" si="1"/>
        <v>0.1218863503</v>
      </c>
      <c r="F16096" s="8"/>
    </row>
    <row r="16097">
      <c r="A16097" s="10">
        <v>44912.625</v>
      </c>
      <c r="B16097" s="11">
        <v>326.75</v>
      </c>
      <c r="C16097" s="11">
        <v>288.88507</v>
      </c>
      <c r="D16097" s="11">
        <v>0.131072644217993</v>
      </c>
      <c r="E16097" s="8">
        <f t="shared" si="1"/>
        <v>0.1264507524</v>
      </c>
      <c r="F16097" s="8"/>
    </row>
    <row r="16098">
      <c r="A16098" s="10">
        <v>44912.666666666664</v>
      </c>
      <c r="B16098" s="11">
        <v>306.95</v>
      </c>
      <c r="C16098" s="11">
        <v>290.70516</v>
      </c>
      <c r="D16098" s="11">
        <v>0.0558808106467735</v>
      </c>
      <c r="E16098" s="8">
        <f t="shared" si="1"/>
        <v>0.1273769516</v>
      </c>
      <c r="F16098" s="8"/>
    </row>
    <row r="16099">
      <c r="A16099" s="10">
        <v>44912.708333333336</v>
      </c>
      <c r="B16099" s="11">
        <v>300.79</v>
      </c>
      <c r="C16099" s="11">
        <v>293.02477</v>
      </c>
      <c r="D16099" s="11">
        <v>0.0265002511562419</v>
      </c>
      <c r="E16099" s="8">
        <f t="shared" si="1"/>
        <v>0.1244639098</v>
      </c>
      <c r="F16099" s="8"/>
    </row>
    <row r="16100">
      <c r="A16100" s="10">
        <v>44912.75</v>
      </c>
      <c r="B16100" s="11">
        <v>296.85</v>
      </c>
      <c r="C16100" s="11">
        <v>295.0355</v>
      </c>
      <c r="D16100" s="11">
        <v>0.00615010735996179</v>
      </c>
      <c r="E16100" s="8">
        <f t="shared" si="1"/>
        <v>0.1218122497</v>
      </c>
      <c r="F16100" s="8"/>
    </row>
    <row r="16101">
      <c r="A16101" s="10">
        <v>44912.791666666664</v>
      </c>
      <c r="B16101" s="11">
        <v>288.7</v>
      </c>
      <c r="C16101" s="11">
        <v>296.49977</v>
      </c>
      <c r="D16101" s="11">
        <v>0.026306158686059</v>
      </c>
      <c r="E16101" s="8">
        <f t="shared" si="1"/>
        <v>0.1221678183</v>
      </c>
      <c r="F16101" s="8"/>
    </row>
    <row r="16102">
      <c r="A16102" s="10">
        <v>44912.833333333336</v>
      </c>
      <c r="B16102" s="11">
        <v>288.0</v>
      </c>
      <c r="C16102" s="11">
        <v>297.97333</v>
      </c>
      <c r="D16102" s="11">
        <v>0.0334705458371055</v>
      </c>
      <c r="E16102" s="8">
        <f t="shared" si="1"/>
        <v>0.1225690818</v>
      </c>
      <c r="F16102" s="8"/>
    </row>
    <row r="16103">
      <c r="A16103" s="10">
        <v>44912.875</v>
      </c>
      <c r="B16103" s="11">
        <v>282.68</v>
      </c>
      <c r="C16103" s="11">
        <v>300.88783</v>
      </c>
      <c r="D16103" s="11">
        <v>0.06051368046358</v>
      </c>
      <c r="E16103" s="8">
        <f t="shared" si="1"/>
        <v>0.1231039298</v>
      </c>
      <c r="F16103" s="8"/>
    </row>
    <row r="16104">
      <c r="A16104" s="10">
        <v>44912.916666666664</v>
      </c>
      <c r="B16104" s="11">
        <v>285.79</v>
      </c>
      <c r="C16104" s="11">
        <v>305.76824</v>
      </c>
      <c r="D16104" s="11">
        <v>0.0653378519626498</v>
      </c>
      <c r="E16104" s="8">
        <f t="shared" si="1"/>
        <v>0.1228277939</v>
      </c>
      <c r="F16104" s="8"/>
    </row>
    <row r="16105">
      <c r="A16105" s="10">
        <v>44912.958333333336</v>
      </c>
      <c r="B16105" s="11">
        <v>330.23</v>
      </c>
      <c r="C16105" s="11">
        <v>312.19919</v>
      </c>
      <c r="D16105" s="11">
        <v>0.0577541857171379</v>
      </c>
      <c r="E16105" s="8">
        <f t="shared" si="1"/>
        <v>0.1208575981</v>
      </c>
      <c r="F16105" s="8"/>
    </row>
    <row r="16106">
      <c r="A16106" s="10">
        <v>44913.0</v>
      </c>
      <c r="B16106" s="11">
        <v>377.12</v>
      </c>
      <c r="C16106" s="11">
        <v>325.75759</v>
      </c>
      <c r="D16106" s="11">
        <v>0.157670647059981</v>
      </c>
      <c r="E16106" s="8">
        <f t="shared" si="1"/>
        <v>0.1230688652</v>
      </c>
      <c r="F16106" s="8"/>
    </row>
    <row r="16107">
      <c r="A16107" s="10">
        <v>44913.041666666664</v>
      </c>
      <c r="B16107" s="11">
        <v>372.98</v>
      </c>
      <c r="C16107" s="11">
        <v>322.38566</v>
      </c>
      <c r="D16107" s="11">
        <v>0.156937315388035</v>
      </c>
      <c r="E16107" s="8">
        <f t="shared" si="1"/>
        <v>0.1256940317</v>
      </c>
      <c r="F16107" s="8"/>
    </row>
    <row r="16108">
      <c r="A16108" s="10">
        <v>44913.083333333336</v>
      </c>
      <c r="B16108" s="11">
        <v>359.41</v>
      </c>
      <c r="C16108" s="11">
        <v>313.36392</v>
      </c>
      <c r="D16108" s="11">
        <v>0.14694123050286</v>
      </c>
      <c r="E16108" s="8">
        <f t="shared" si="1"/>
        <v>0.1286237786</v>
      </c>
      <c r="F16108" s="8"/>
    </row>
    <row r="16109">
      <c r="A16109" s="10">
        <v>44913.125</v>
      </c>
      <c r="B16109" s="11">
        <v>349.34</v>
      </c>
      <c r="C16109" s="11">
        <v>300.49233</v>
      </c>
      <c r="D16109" s="11">
        <v>0.162558791434044</v>
      </c>
      <c r="E16109" s="8">
        <f t="shared" si="1"/>
        <v>0.132079661</v>
      </c>
      <c r="F16109" s="8"/>
    </row>
    <row r="16110">
      <c r="A16110" s="10">
        <v>44913.166666666664</v>
      </c>
      <c r="B16110" s="11">
        <v>339.51</v>
      </c>
      <c r="C16110" s="11">
        <v>286.08978</v>
      </c>
      <c r="D16110" s="11">
        <v>0.186725369917093</v>
      </c>
      <c r="E16110" s="8">
        <f t="shared" si="1"/>
        <v>0.1352997636</v>
      </c>
      <c r="F16110" s="8"/>
    </row>
    <row r="16111">
      <c r="A16111" s="10">
        <v>44913.208333333336</v>
      </c>
      <c r="B16111" s="11">
        <v>323.25</v>
      </c>
      <c r="C16111" s="11">
        <v>273.62844</v>
      </c>
      <c r="D16111" s="11">
        <v>0.181346500385705</v>
      </c>
      <c r="E16111" s="8">
        <f t="shared" si="1"/>
        <v>0.1371743535</v>
      </c>
      <c r="F16111" s="8"/>
    </row>
    <row r="16112">
      <c r="A16112" s="10">
        <v>44913.25</v>
      </c>
      <c r="B16112" s="11">
        <v>305.42</v>
      </c>
      <c r="C16112" s="11">
        <v>265.05188</v>
      </c>
      <c r="D16112" s="11">
        <v>0.152302711454074</v>
      </c>
      <c r="E16112" s="8">
        <f t="shared" si="1"/>
        <v>0.1364334683</v>
      </c>
      <c r="F16112" s="8"/>
    </row>
    <row r="16113">
      <c r="A16113" s="10">
        <v>44913.291666666664</v>
      </c>
      <c r="B16113" s="11">
        <v>287.45</v>
      </c>
      <c r="C16113" s="11">
        <v>259.73195</v>
      </c>
      <c r="D16113" s="11">
        <v>0.106717906672629</v>
      </c>
      <c r="E16113" s="8">
        <f t="shared" si="1"/>
        <v>0.1332416633</v>
      </c>
      <c r="F16113" s="8"/>
    </row>
    <row r="16114">
      <c r="A16114" s="10">
        <v>44913.333333333336</v>
      </c>
      <c r="B16114" s="11">
        <v>275.4</v>
      </c>
      <c r="C16114" s="11">
        <v>257.64903</v>
      </c>
      <c r="D16114" s="11">
        <v>0.0688959318030422</v>
      </c>
      <c r="E16114" s="8">
        <f t="shared" si="1"/>
        <v>0.1274710134</v>
      </c>
      <c r="F16114" s="8"/>
    </row>
    <row r="16115">
      <c r="A16115" s="10">
        <v>44913.375</v>
      </c>
      <c r="B16115" s="11">
        <v>269.94</v>
      </c>
      <c r="C16115" s="11">
        <v>258.91933</v>
      </c>
      <c r="D16115" s="11">
        <v>0.0425641067432083</v>
      </c>
      <c r="E16115" s="8">
        <f t="shared" si="1"/>
        <v>0.1200249228</v>
      </c>
      <c r="F16115" s="8"/>
    </row>
    <row r="16116">
      <c r="A16116" s="10">
        <v>44913.416666666664</v>
      </c>
      <c r="B16116" s="11">
        <v>265.15</v>
      </c>
      <c r="C16116" s="11">
        <v>263.25616</v>
      </c>
      <c r="D16116" s="11">
        <v>0.00719390573804599</v>
      </c>
      <c r="E16116" s="8">
        <f t="shared" si="1"/>
        <v>0.1105659371</v>
      </c>
      <c r="F16116" s="8"/>
    </row>
    <row r="16117">
      <c r="A16117" s="10">
        <v>44913.458333333336</v>
      </c>
      <c r="B16117" s="11">
        <v>262.23</v>
      </c>
      <c r="C16117" s="11">
        <v>270.25887</v>
      </c>
      <c r="D16117" s="11">
        <v>0.0297080721161898</v>
      </c>
      <c r="E16117" s="8">
        <f t="shared" si="1"/>
        <v>0.1023397985</v>
      </c>
      <c r="F16117" s="8"/>
    </row>
    <row r="16118">
      <c r="A16118" s="10">
        <v>44913.5</v>
      </c>
      <c r="B16118" s="11">
        <v>261.35</v>
      </c>
      <c r="C16118" s="11">
        <v>277.38372</v>
      </c>
      <c r="D16118" s="11">
        <v>0.0578033923548215</v>
      </c>
      <c r="E16118" s="8">
        <f t="shared" si="1"/>
        <v>0.09645919355</v>
      </c>
      <c r="F16118" s="8"/>
    </row>
    <row r="16119">
      <c r="A16119" s="10">
        <v>44913.541666666664</v>
      </c>
      <c r="B16119" s="11">
        <v>267.22</v>
      </c>
      <c r="C16119" s="11">
        <v>282.48415</v>
      </c>
      <c r="D16119" s="11">
        <v>0.0540354211023874</v>
      </c>
      <c r="E16119" s="8">
        <f t="shared" si="1"/>
        <v>0.09097452541</v>
      </c>
      <c r="F16119" s="8"/>
    </row>
    <row r="16120">
      <c r="A16120" s="10">
        <v>44913.583333333336</v>
      </c>
      <c r="B16120" s="11">
        <v>271.3</v>
      </c>
      <c r="C16120" s="11">
        <v>284.59764</v>
      </c>
      <c r="D16120" s="11">
        <v>0.0467243509116941</v>
      </c>
      <c r="E16120" s="8">
        <f t="shared" si="1"/>
        <v>0.0842129954</v>
      </c>
      <c r="F16120" s="8"/>
    </row>
    <row r="16121">
      <c r="A16121" s="10">
        <v>44913.625</v>
      </c>
      <c r="B16121" s="11">
        <v>250.81</v>
      </c>
      <c r="C16121" s="11">
        <v>285.54261</v>
      </c>
      <c r="D16121" s="11">
        <v>0.121637222549727</v>
      </c>
      <c r="E16121" s="8">
        <f t="shared" si="1"/>
        <v>0.08381985283</v>
      </c>
      <c r="F16121" s="8"/>
    </row>
    <row r="16122">
      <c r="A16122" s="10">
        <v>44913.666666666664</v>
      </c>
      <c r="B16122" s="11">
        <v>240.74</v>
      </c>
      <c r="C16122" s="11">
        <v>284.66673</v>
      </c>
      <c r="D16122" s="11">
        <v>0.154309321640783</v>
      </c>
      <c r="E16122" s="8">
        <f t="shared" si="1"/>
        <v>0.08792104079</v>
      </c>
      <c r="F16122" s="8"/>
    </row>
    <row r="16123">
      <c r="A16123" s="10">
        <v>44913.708333333336</v>
      </c>
      <c r="B16123" s="11">
        <v>230.12</v>
      </c>
      <c r="C16123" s="11">
        <v>283.77731</v>
      </c>
      <c r="D16123" s="11">
        <v>0.189082453420958</v>
      </c>
      <c r="E16123" s="8">
        <f t="shared" si="1"/>
        <v>0.09469529922</v>
      </c>
      <c r="F16123" s="8"/>
    </row>
    <row r="16124">
      <c r="A16124" s="10">
        <v>44913.75</v>
      </c>
      <c r="B16124" s="11">
        <v>205.51</v>
      </c>
      <c r="C16124" s="11">
        <v>283.34462</v>
      </c>
      <c r="D16124" s="11">
        <v>0.2746994807948</v>
      </c>
      <c r="E16124" s="8">
        <f t="shared" si="1"/>
        <v>0.1058848564</v>
      </c>
      <c r="F16124" s="8"/>
    </row>
    <row r="16125">
      <c r="A16125" s="10">
        <v>44913.791666666664</v>
      </c>
      <c r="B16125" s="11">
        <v>197.93</v>
      </c>
      <c r="C16125" s="11">
        <v>281.96221</v>
      </c>
      <c r="D16125" s="11">
        <v>0.298026497948076</v>
      </c>
      <c r="E16125" s="8">
        <f t="shared" si="1"/>
        <v>0.1172065372</v>
      </c>
      <c r="F16125" s="8"/>
    </row>
    <row r="16126">
      <c r="A16126" s="10">
        <v>44913.833333333336</v>
      </c>
      <c r="B16126" s="11">
        <v>200.71</v>
      </c>
      <c r="C16126" s="11">
        <v>279.39181</v>
      </c>
      <c r="D16126" s="11">
        <v>0.281618169122423</v>
      </c>
      <c r="E16126" s="8">
        <f t="shared" si="1"/>
        <v>0.1275460216</v>
      </c>
      <c r="F16126" s="8"/>
    </row>
    <row r="16127">
      <c r="A16127" s="10">
        <v>44913.875</v>
      </c>
      <c r="B16127" s="11">
        <v>195.9</v>
      </c>
      <c r="C16127" s="11">
        <v>277.44906</v>
      </c>
      <c r="D16127" s="11">
        <v>0.293924441481257</v>
      </c>
      <c r="E16127" s="8">
        <f t="shared" si="1"/>
        <v>0.1372714699</v>
      </c>
      <c r="F16127" s="8"/>
    </row>
    <row r="16128">
      <c r="A16128" s="10">
        <v>44913.916666666664</v>
      </c>
      <c r="B16128" s="11">
        <v>192.24</v>
      </c>
      <c r="C16128" s="11">
        <v>277.29718</v>
      </c>
      <c r="D16128" s="11">
        <v>0.306736548853471</v>
      </c>
      <c r="E16128" s="8">
        <f t="shared" si="1"/>
        <v>0.147329749</v>
      </c>
      <c r="F16128" s="8"/>
    </row>
    <row r="16129">
      <c r="A16129" s="10">
        <v>44913.958333333336</v>
      </c>
      <c r="B16129" s="11">
        <v>202.39</v>
      </c>
      <c r="C16129" s="11">
        <v>279.78711</v>
      </c>
      <c r="D16129" s="11">
        <v>0.27662857663457</v>
      </c>
      <c r="E16129" s="8">
        <f t="shared" si="1"/>
        <v>0.1564495153</v>
      </c>
      <c r="F16129" s="8"/>
    </row>
    <row r="16130">
      <c r="A16130" s="10">
        <v>44911.0</v>
      </c>
      <c r="B16130" s="11">
        <v>379.87</v>
      </c>
      <c r="C16130" s="11">
        <v>357.40047</v>
      </c>
      <c r="D16130" s="11">
        <v>0.0628693353425081</v>
      </c>
      <c r="E16130" s="8">
        <f t="shared" si="1"/>
        <v>0.1524994606</v>
      </c>
      <c r="F16130" s="8"/>
    </row>
    <row r="16131">
      <c r="A16131" s="10">
        <v>44911.041666666664</v>
      </c>
      <c r="B16131" s="11">
        <v>367.75</v>
      </c>
      <c r="C16131" s="11">
        <v>351.34382</v>
      </c>
      <c r="D16131" s="11">
        <v>0.0466955132439785</v>
      </c>
      <c r="E16131" s="8">
        <f t="shared" si="1"/>
        <v>0.1479060522</v>
      </c>
      <c r="F16131" s="8"/>
    </row>
    <row r="16132">
      <c r="A16132" s="10">
        <v>44911.083333333336</v>
      </c>
      <c r="B16132" s="11">
        <v>347.81</v>
      </c>
      <c r="C16132" s="11">
        <v>338.30416</v>
      </c>
      <c r="D16132" s="11">
        <v>0.0280985016560245</v>
      </c>
      <c r="E16132" s="8">
        <f t="shared" si="1"/>
        <v>0.1429542718</v>
      </c>
      <c r="F16132" s="8"/>
    </row>
    <row r="16133">
      <c r="A16133" s="10">
        <v>44911.125</v>
      </c>
      <c r="B16133" s="11">
        <v>338.15</v>
      </c>
      <c r="C16133" s="11">
        <v>320.15358</v>
      </c>
      <c r="D16133" s="11">
        <v>0.0562118343327599</v>
      </c>
      <c r="E16133" s="8">
        <f t="shared" si="1"/>
        <v>0.1385231486</v>
      </c>
      <c r="F16133" s="8"/>
    </row>
    <row r="16134">
      <c r="A16134" s="10">
        <v>44911.166666666664</v>
      </c>
      <c r="B16134" s="11">
        <v>329.93</v>
      </c>
      <c r="C16134" s="11">
        <v>298.6642</v>
      </c>
      <c r="D16134" s="11">
        <v>0.104685462804045</v>
      </c>
      <c r="E16134" s="8">
        <f t="shared" si="1"/>
        <v>0.1351048191</v>
      </c>
      <c r="F16134" s="8"/>
    </row>
    <row r="16135">
      <c r="A16135" s="10">
        <v>44911.208333333336</v>
      </c>
      <c r="B16135" s="11">
        <v>323.35</v>
      </c>
      <c r="C16135" s="11">
        <v>277.46751</v>
      </c>
      <c r="D16135" s="11">
        <v>0.165361667029051</v>
      </c>
      <c r="E16135" s="8">
        <f t="shared" si="1"/>
        <v>0.1344387844</v>
      </c>
      <c r="F16135" s="8"/>
    </row>
    <row r="16136">
      <c r="A16136" s="10">
        <v>44911.25</v>
      </c>
      <c r="B16136" s="11">
        <v>317.07</v>
      </c>
      <c r="C16136" s="11">
        <v>261.23629</v>
      </c>
      <c r="D16136" s="11">
        <v>0.213728766397654</v>
      </c>
      <c r="E16136" s="8">
        <f t="shared" si="1"/>
        <v>0.1369982034</v>
      </c>
      <c r="F16136" s="8"/>
    </row>
    <row r="16137">
      <c r="A16137" s="10">
        <v>44911.291666666664</v>
      </c>
      <c r="B16137" s="11">
        <v>314.54</v>
      </c>
      <c r="C16137" s="11">
        <v>252.28978</v>
      </c>
      <c r="D16137" s="11">
        <v>0.246740950029763</v>
      </c>
      <c r="E16137" s="8">
        <f t="shared" si="1"/>
        <v>0.1428324968</v>
      </c>
      <c r="F16137" s="8"/>
    </row>
    <row r="16138">
      <c r="A16138" s="10">
        <v>44911.333333333336</v>
      </c>
      <c r="B16138" s="11">
        <v>312.6</v>
      </c>
      <c r="C16138" s="11">
        <v>250.26972</v>
      </c>
      <c r="D16138" s="11">
        <v>0.249052422322604</v>
      </c>
      <c r="E16138" s="8">
        <f t="shared" si="1"/>
        <v>0.1503390173</v>
      </c>
      <c r="F16138" s="8"/>
    </row>
    <row r="16139">
      <c r="A16139" s="10">
        <v>44911.375</v>
      </c>
      <c r="B16139" s="11">
        <v>312.06</v>
      </c>
      <c r="C16139" s="11">
        <v>253.60247</v>
      </c>
      <c r="D16139" s="11">
        <v>0.230508519889415</v>
      </c>
      <c r="E16139" s="8">
        <f t="shared" si="1"/>
        <v>0.1581700345</v>
      </c>
      <c r="F16139" s="8"/>
    </row>
    <row r="16140">
      <c r="A16140" s="10">
        <v>44911.416666666664</v>
      </c>
      <c r="B16140" s="11">
        <v>310.27</v>
      </c>
      <c r="C16140" s="11">
        <v>261.5365</v>
      </c>
      <c r="D16140" s="11">
        <v>0.186335368103496</v>
      </c>
      <c r="E16140" s="8">
        <f t="shared" si="1"/>
        <v>0.1656342621</v>
      </c>
      <c r="F16140" s="8"/>
    </row>
    <row r="16141">
      <c r="A16141" s="10">
        <v>44911.458333333336</v>
      </c>
      <c r="B16141" s="11">
        <v>306.79</v>
      </c>
      <c r="C16141" s="11">
        <v>273.29325</v>
      </c>
      <c r="D16141" s="11">
        <v>0.122567059376695</v>
      </c>
      <c r="E16141" s="8">
        <f t="shared" si="1"/>
        <v>0.1695033866</v>
      </c>
      <c r="F16141" s="8"/>
    </row>
    <row r="16142">
      <c r="A16142" s="10">
        <v>44911.5</v>
      </c>
      <c r="B16142" s="11">
        <v>315.99</v>
      </c>
      <c r="C16142" s="11">
        <v>285.0925</v>
      </c>
      <c r="D16142" s="11">
        <v>0.108377105676228</v>
      </c>
      <c r="E16142" s="8">
        <f t="shared" si="1"/>
        <v>0.1716106246</v>
      </c>
      <c r="F16142" s="8"/>
    </row>
    <row r="16143">
      <c r="A16143" s="10">
        <v>44911.541666666664</v>
      </c>
      <c r="B16143" s="11">
        <v>319.22</v>
      </c>
      <c r="C16143" s="11">
        <v>292.76561</v>
      </c>
      <c r="D16143" s="11">
        <v>0.090360305638357</v>
      </c>
      <c r="E16143" s="8">
        <f t="shared" si="1"/>
        <v>0.1731241615</v>
      </c>
      <c r="F16143" s="8"/>
    </row>
    <row r="16144">
      <c r="A16144" s="10">
        <v>44911.583333333336</v>
      </c>
      <c r="B16144" s="11">
        <v>311.84</v>
      </c>
      <c r="C16144" s="11">
        <v>295.35271</v>
      </c>
      <c r="D16144" s="11">
        <v>0.0558223758976173</v>
      </c>
      <c r="E16144" s="8">
        <f t="shared" si="1"/>
        <v>0.1735032458</v>
      </c>
      <c r="F16144" s="8"/>
    </row>
    <row r="16145">
      <c r="A16145" s="10">
        <v>44911.625</v>
      </c>
      <c r="B16145" s="11">
        <v>299.53</v>
      </c>
      <c r="C16145" s="11">
        <v>296.08585</v>
      </c>
      <c r="D16145" s="11">
        <v>0.0116322681411488</v>
      </c>
      <c r="E16145" s="8">
        <f t="shared" si="1"/>
        <v>0.1689197061</v>
      </c>
      <c r="F16145" s="8"/>
    </row>
    <row r="16146">
      <c r="A16146" s="10">
        <v>44911.666666666664</v>
      </c>
      <c r="B16146" s="11">
        <v>284.88</v>
      </c>
      <c r="C16146" s="11">
        <v>294.21823</v>
      </c>
      <c r="D16146" s="11">
        <v>0.0317391277896002</v>
      </c>
      <c r="E16146" s="8">
        <f t="shared" si="1"/>
        <v>0.1638126147</v>
      </c>
      <c r="F16146" s="8"/>
    </row>
    <row r="16147">
      <c r="A16147" s="10">
        <v>44911.708333333336</v>
      </c>
      <c r="B16147" s="11">
        <v>269.31</v>
      </c>
      <c r="C16147" s="11">
        <v>290.91963</v>
      </c>
      <c r="D16147" s="11">
        <v>0.0742804120849458</v>
      </c>
      <c r="E16147" s="8">
        <f t="shared" si="1"/>
        <v>0.1590291963</v>
      </c>
      <c r="F16147" s="8"/>
    </row>
    <row r="16148">
      <c r="A16148" s="10">
        <v>44911.75</v>
      </c>
      <c r="B16148" s="11">
        <v>281.02</v>
      </c>
      <c r="C16148" s="11">
        <v>286.51982</v>
      </c>
      <c r="D16148" s="11">
        <v>0.019195251483824</v>
      </c>
      <c r="E16148" s="8">
        <f t="shared" si="1"/>
        <v>0.1483831867</v>
      </c>
      <c r="F16148" s="8"/>
    </row>
    <row r="16149">
      <c r="A16149" s="10">
        <v>44911.791666666664</v>
      </c>
      <c r="B16149" s="11">
        <v>299.5</v>
      </c>
      <c r="C16149" s="11">
        <v>281.75406</v>
      </c>
      <c r="D16149" s="11">
        <v>0.0629837951580893</v>
      </c>
      <c r="E16149" s="8">
        <f t="shared" si="1"/>
        <v>0.1385897408</v>
      </c>
      <c r="F16149" s="8"/>
    </row>
    <row r="16150">
      <c r="A16150" s="10">
        <v>44911.833333333336</v>
      </c>
      <c r="B16150" s="11">
        <v>313.75</v>
      </c>
      <c r="C16150" s="11">
        <v>279.13651</v>
      </c>
      <c r="D16150" s="11">
        <v>0.1240020160745</v>
      </c>
      <c r="E16150" s="8">
        <f t="shared" si="1"/>
        <v>0.1320224011</v>
      </c>
      <c r="F16150" s="8"/>
    </row>
    <row r="16151">
      <c r="A16151" s="10">
        <v>44911.875</v>
      </c>
      <c r="B16151" s="11">
        <v>323.77</v>
      </c>
      <c r="C16151" s="11">
        <v>280.17333</v>
      </c>
      <c r="D16151" s="11">
        <v>0.15560606714422</v>
      </c>
      <c r="E16151" s="8">
        <f t="shared" si="1"/>
        <v>0.1262591355</v>
      </c>
      <c r="F16151" s="8"/>
    </row>
    <row r="16152">
      <c r="A16152" s="10">
        <v>44911.916666666664</v>
      </c>
      <c r="B16152" s="11">
        <v>336.72</v>
      </c>
      <c r="C16152" s="11">
        <v>284.8903</v>
      </c>
      <c r="D16152" s="11">
        <v>0.181928623052452</v>
      </c>
      <c r="E16152" s="8">
        <f t="shared" si="1"/>
        <v>0.1210588052</v>
      </c>
      <c r="F16152" s="8"/>
    </row>
    <row r="16153">
      <c r="A16153" s="10">
        <v>44911.958333333336</v>
      </c>
      <c r="B16153" s="11">
        <v>354.69</v>
      </c>
      <c r="C16153" s="11">
        <v>292.02247</v>
      </c>
      <c r="D16153" s="11">
        <v>0.214598314985829</v>
      </c>
      <c r="E16153" s="8">
        <f t="shared" si="1"/>
        <v>0.118474211</v>
      </c>
      <c r="F16153" s="8"/>
    </row>
    <row r="16154">
      <c r="A16154" s="10">
        <v>44912.0</v>
      </c>
      <c r="B16154" s="11">
        <v>375.18</v>
      </c>
      <c r="C16154" s="11">
        <v>328.94226</v>
      </c>
      <c r="D16154" s="11">
        <v>0.140564912516865</v>
      </c>
      <c r="E16154" s="8">
        <f t="shared" si="1"/>
        <v>0.1217115267</v>
      </c>
      <c r="F16154" s="8"/>
    </row>
    <row r="16155">
      <c r="A16155" s="10">
        <v>44912.041666666664</v>
      </c>
      <c r="B16155" s="11">
        <v>372.83</v>
      </c>
      <c r="C16155" s="11">
        <v>324.06721</v>
      </c>
      <c r="D16155" s="11">
        <v>0.15047122478081</v>
      </c>
      <c r="E16155" s="8">
        <f t="shared" si="1"/>
        <v>0.1260355147</v>
      </c>
      <c r="F16155" s="8"/>
    </row>
    <row r="16156">
      <c r="A16156" s="10">
        <v>44912.083333333336</v>
      </c>
      <c r="B16156" s="11">
        <v>361.38</v>
      </c>
      <c r="C16156" s="11">
        <v>313.1147</v>
      </c>
      <c r="D16156" s="11">
        <v>0.1541457491456</v>
      </c>
      <c r="E16156" s="8">
        <f t="shared" si="1"/>
        <v>0.1312874833</v>
      </c>
      <c r="F16156" s="8"/>
    </row>
    <row r="16157">
      <c r="A16157" s="10">
        <v>44912.125</v>
      </c>
      <c r="B16157" s="11">
        <v>349.42</v>
      </c>
      <c r="C16157" s="11">
        <v>297.12425</v>
      </c>
      <c r="D16157" s="11">
        <v>0.176006334050485</v>
      </c>
      <c r="E16157" s="8">
        <f t="shared" si="1"/>
        <v>0.1362789208</v>
      </c>
      <c r="F16157" s="8"/>
    </row>
    <row r="16158">
      <c r="A16158" s="10">
        <v>44912.166666666664</v>
      </c>
      <c r="B16158" s="11">
        <v>342.0</v>
      </c>
      <c r="C16158" s="11">
        <v>279.13349</v>
      </c>
      <c r="D16158" s="11">
        <v>0.225220234232732</v>
      </c>
      <c r="E16158" s="8">
        <f t="shared" si="1"/>
        <v>0.141301203</v>
      </c>
      <c r="F16158" s="8"/>
    </row>
    <row r="16159">
      <c r="A16159" s="10">
        <v>44912.208333333336</v>
      </c>
      <c r="B16159" s="11">
        <v>332.78</v>
      </c>
      <c r="C16159" s="11">
        <v>262.49933</v>
      </c>
      <c r="D16159" s="11">
        <v>0.267736569080004</v>
      </c>
      <c r="E16159" s="8">
        <f t="shared" si="1"/>
        <v>0.1455668239</v>
      </c>
      <c r="F16159" s="8"/>
    </row>
    <row r="16160">
      <c r="A16160" s="10">
        <v>44912.25</v>
      </c>
      <c r="B16160" s="11">
        <v>327.21</v>
      </c>
      <c r="C16160" s="11">
        <v>249.22316</v>
      </c>
      <c r="D16160" s="11">
        <v>0.312919714203126</v>
      </c>
      <c r="E16160" s="8">
        <f t="shared" si="1"/>
        <v>0.14969978</v>
      </c>
      <c r="F16160" s="8"/>
    </row>
    <row r="16161">
      <c r="A16161" s="10">
        <v>44912.291666666664</v>
      </c>
      <c r="B16161" s="11">
        <v>318.08</v>
      </c>
      <c r="C16161" s="11">
        <v>239.56645</v>
      </c>
      <c r="D16161" s="11">
        <v>0.327731825554037</v>
      </c>
      <c r="E16161" s="8">
        <f t="shared" si="1"/>
        <v>0.1530743998</v>
      </c>
      <c r="F16161" s="8"/>
    </row>
    <row r="16162">
      <c r="A16162" s="10">
        <v>44912.333333333336</v>
      </c>
      <c r="B16162" s="11">
        <v>315.9</v>
      </c>
      <c r="C16162" s="11">
        <v>234.40257</v>
      </c>
      <c r="D16162" s="11">
        <v>0.347681469533375</v>
      </c>
      <c r="E16162" s="8">
        <f t="shared" si="1"/>
        <v>0.1571839435</v>
      </c>
      <c r="F16162" s="8"/>
    </row>
    <row r="16163">
      <c r="A16163" s="10">
        <v>44912.375</v>
      </c>
      <c r="B16163" s="11">
        <v>316.4</v>
      </c>
      <c r="C16163" s="11">
        <v>234.16295</v>
      </c>
      <c r="D16163" s="11">
        <v>0.351195823250433</v>
      </c>
      <c r="E16163" s="8">
        <f t="shared" si="1"/>
        <v>0.1622125811</v>
      </c>
      <c r="F16163" s="8"/>
    </row>
    <row r="16164">
      <c r="A16164" s="10">
        <v>44912.416666666664</v>
      </c>
      <c r="B16164" s="11">
        <v>321.93</v>
      </c>
      <c r="C16164" s="11">
        <v>238.67642</v>
      </c>
      <c r="D16164" s="11">
        <v>0.348813594572936</v>
      </c>
      <c r="E16164" s="8">
        <f t="shared" si="1"/>
        <v>0.1689825072</v>
      </c>
      <c r="F16164" s="8"/>
    </row>
    <row r="16165">
      <c r="A16165" s="10">
        <v>44912.458333333336</v>
      </c>
      <c r="B16165" s="11">
        <v>327.45</v>
      </c>
      <c r="C16165" s="11">
        <v>246.882</v>
      </c>
      <c r="D16165" s="11">
        <v>0.326342139159598</v>
      </c>
      <c r="E16165" s="8">
        <f t="shared" si="1"/>
        <v>0.1774731356</v>
      </c>
      <c r="F16165" s="8"/>
    </row>
    <row r="16166">
      <c r="A16166" s="10">
        <v>44912.5</v>
      </c>
      <c r="B16166" s="11">
        <v>329.29</v>
      </c>
      <c r="C16166" s="11">
        <v>255.88826</v>
      </c>
      <c r="D16166" s="11">
        <v>0.28685075274653</v>
      </c>
      <c r="E16166" s="8">
        <f t="shared" si="1"/>
        <v>0.1849095375</v>
      </c>
      <c r="F16166" s="8"/>
    </row>
    <row r="16167">
      <c r="A16167" s="10">
        <v>44912.541666666664</v>
      </c>
      <c r="B16167" s="11">
        <v>333.92</v>
      </c>
      <c r="C16167" s="11">
        <v>263.52334</v>
      </c>
      <c r="D16167" s="11">
        <v>0.267136337904642</v>
      </c>
      <c r="E16167" s="8">
        <f t="shared" si="1"/>
        <v>0.1922752055</v>
      </c>
      <c r="F16167" s="8"/>
    </row>
    <row r="16168">
      <c r="A16168" s="10">
        <v>44912.583333333336</v>
      </c>
      <c r="B16168" s="11">
        <v>345.63</v>
      </c>
      <c r="C16168" s="11">
        <v>269.3496</v>
      </c>
      <c r="D16168" s="11">
        <v>0.283202202639246</v>
      </c>
      <c r="E16168" s="8">
        <f t="shared" si="1"/>
        <v>0.201749365</v>
      </c>
      <c r="F16168" s="8"/>
    </row>
    <row r="16169">
      <c r="A16169" s="10">
        <v>44912.625</v>
      </c>
      <c r="B16169" s="11">
        <v>326.75</v>
      </c>
      <c r="C16169" s="11">
        <v>275.01338</v>
      </c>
      <c r="D16169" s="11">
        <v>0.188124010548141</v>
      </c>
      <c r="E16169" s="8">
        <f t="shared" si="1"/>
        <v>0.2091031876</v>
      </c>
      <c r="F16169" s="8"/>
    </row>
    <row r="16170">
      <c r="A16170" s="10">
        <v>44912.666666666664</v>
      </c>
      <c r="B16170" s="11">
        <v>306.95</v>
      </c>
      <c r="C16170" s="11">
        <v>279.40875</v>
      </c>
      <c r="D16170" s="11">
        <v>0.0985697477262254</v>
      </c>
      <c r="E16170" s="8">
        <f t="shared" si="1"/>
        <v>0.2118877967</v>
      </c>
      <c r="F16170" s="8"/>
    </row>
    <row r="16171">
      <c r="A16171" s="10">
        <v>44912.708333333336</v>
      </c>
      <c r="B16171" s="11">
        <v>300.79</v>
      </c>
      <c r="C16171" s="11">
        <v>283.90941</v>
      </c>
      <c r="D16171" s="11">
        <v>0.0594576629214228</v>
      </c>
      <c r="E16171" s="8">
        <f t="shared" si="1"/>
        <v>0.2112701822</v>
      </c>
      <c r="F16171" s="8"/>
    </row>
    <row r="16172">
      <c r="A16172" s="10">
        <v>44912.75</v>
      </c>
      <c r="B16172" s="11">
        <v>296.85</v>
      </c>
      <c r="C16172" s="11">
        <v>287.67646</v>
      </c>
      <c r="D16172" s="11">
        <v>0.0318883929536674</v>
      </c>
      <c r="E16172" s="8">
        <f t="shared" si="1"/>
        <v>0.2117990631</v>
      </c>
      <c r="F16172" s="8"/>
    </row>
    <row r="16173">
      <c r="A16173" s="10">
        <v>44912.791666666664</v>
      </c>
      <c r="B16173" s="11">
        <v>288.7</v>
      </c>
      <c r="C16173" s="11">
        <v>289.18989</v>
      </c>
      <c r="D16173" s="11">
        <v>0.00169400804433378</v>
      </c>
      <c r="E16173" s="8">
        <f t="shared" si="1"/>
        <v>0.209245322</v>
      </c>
      <c r="F16173" s="8"/>
    </row>
    <row r="16174">
      <c r="A16174" s="10">
        <v>44912.833333333336</v>
      </c>
      <c r="B16174" s="11">
        <v>288.0</v>
      </c>
      <c r="C16174" s="11">
        <v>288.72284</v>
      </c>
      <c r="D16174" s="11">
        <v>0.00250357747935708</v>
      </c>
      <c r="E16174" s="8">
        <f t="shared" si="1"/>
        <v>0.204182887</v>
      </c>
      <c r="F16174" s="8"/>
    </row>
    <row r="16175">
      <c r="A16175" s="10">
        <v>44912.875</v>
      </c>
      <c r="B16175" s="11">
        <v>282.68</v>
      </c>
      <c r="C16175" s="11">
        <v>288.49624</v>
      </c>
      <c r="D16175" s="11">
        <v>0.0201605400472463</v>
      </c>
      <c r="E16175" s="8">
        <f t="shared" si="1"/>
        <v>0.1985393234</v>
      </c>
      <c r="F16175" s="8"/>
    </row>
    <row r="16176">
      <c r="A16176" s="10">
        <v>44912.916666666664</v>
      </c>
      <c r="B16176" s="11">
        <v>285.79</v>
      </c>
      <c r="C16176" s="11">
        <v>289.79279</v>
      </c>
      <c r="D16176" s="11">
        <v>0.0138125934741164</v>
      </c>
      <c r="E16176" s="8">
        <f t="shared" si="1"/>
        <v>0.1915344888</v>
      </c>
      <c r="F16176" s="8"/>
    </row>
    <row r="16177">
      <c r="A16177" s="10">
        <v>44912.958333333336</v>
      </c>
      <c r="B16177" s="11">
        <v>330.23</v>
      </c>
      <c r="C16177" s="11">
        <v>292.95128</v>
      </c>
      <c r="D16177" s="11">
        <v>0.127252285772569</v>
      </c>
      <c r="E16177" s="8">
        <f t="shared" si="1"/>
        <v>0.1878950709</v>
      </c>
      <c r="F16177" s="8"/>
    </row>
    <row r="16178">
      <c r="A16178" s="10">
        <v>44913.0</v>
      </c>
      <c r="B16178" s="11">
        <v>377.12</v>
      </c>
      <c r="C16178" s="11">
        <v>316.94126</v>
      </c>
      <c r="D16178" s="11">
        <v>0.18987348002592</v>
      </c>
      <c r="E16178" s="8">
        <f t="shared" si="1"/>
        <v>0.1899495946</v>
      </c>
      <c r="F16178" s="8"/>
    </row>
    <row r="16179">
      <c r="A16179" s="10">
        <v>44913.041666666664</v>
      </c>
      <c r="B16179" s="11">
        <v>372.98</v>
      </c>
      <c r="C16179" s="11">
        <v>310.08163</v>
      </c>
      <c r="D16179" s="11">
        <v>0.202844554190456</v>
      </c>
      <c r="E16179" s="8">
        <f t="shared" si="1"/>
        <v>0.1921318166</v>
      </c>
      <c r="F16179" s="8"/>
    </row>
    <row r="16180">
      <c r="A16180" s="10">
        <v>44913.083333333336</v>
      </c>
      <c r="B16180" s="11">
        <v>359.41</v>
      </c>
      <c r="C16180" s="11">
        <v>296.20631</v>
      </c>
      <c r="D16180" s="11">
        <v>0.213377257223183</v>
      </c>
      <c r="E16180" s="8">
        <f t="shared" si="1"/>
        <v>0.1945997961</v>
      </c>
      <c r="F16180" s="8"/>
    </row>
    <row r="16181">
      <c r="A16181" s="10">
        <v>44913.125</v>
      </c>
      <c r="B16181" s="11">
        <v>349.34</v>
      </c>
      <c r="C16181" s="11">
        <v>277.92527</v>
      </c>
      <c r="D16181" s="11">
        <v>0.256956591244833</v>
      </c>
      <c r="E16181" s="8">
        <f t="shared" si="1"/>
        <v>0.1979727235</v>
      </c>
      <c r="F16181" s="8"/>
    </row>
    <row r="16182">
      <c r="A16182" s="10">
        <v>44913.166666666664</v>
      </c>
      <c r="B16182" s="11">
        <v>339.51</v>
      </c>
      <c r="C16182" s="11">
        <v>258.22895</v>
      </c>
      <c r="D16182" s="11">
        <v>0.314763507344935</v>
      </c>
      <c r="E16182" s="8">
        <f t="shared" si="1"/>
        <v>0.2017036932</v>
      </c>
      <c r="F16182" s="8"/>
    </row>
    <row r="16183">
      <c r="A16183" s="10">
        <v>44913.208333333336</v>
      </c>
      <c r="B16183" s="11">
        <v>323.25</v>
      </c>
      <c r="C16183" s="11">
        <v>241.36605</v>
      </c>
      <c r="D16183" s="11">
        <v>0.339252144201721</v>
      </c>
      <c r="E16183" s="8">
        <f t="shared" si="1"/>
        <v>0.2046835089</v>
      </c>
      <c r="F16183" s="8"/>
    </row>
    <row r="16184">
      <c r="A16184" s="10">
        <v>44913.25</v>
      </c>
      <c r="B16184" s="11">
        <v>305.42</v>
      </c>
      <c r="C16184" s="11">
        <v>229.92941</v>
      </c>
      <c r="D16184" s="11">
        <v>0.328320722433898</v>
      </c>
      <c r="E16184" s="8">
        <f t="shared" si="1"/>
        <v>0.2053252175</v>
      </c>
      <c r="F16184" s="8"/>
    </row>
    <row r="16185">
      <c r="A16185" s="10">
        <v>44913.291666666664</v>
      </c>
      <c r="B16185" s="11">
        <v>287.45</v>
      </c>
      <c r="C16185" s="11">
        <v>223.83795</v>
      </c>
      <c r="D16185" s="11">
        <v>0.284187958297509</v>
      </c>
      <c r="E16185" s="8">
        <f t="shared" si="1"/>
        <v>0.2035108897</v>
      </c>
      <c r="F16185" s="8"/>
    </row>
    <row r="16186">
      <c r="A16186" s="10">
        <v>44913.333333333336</v>
      </c>
      <c r="B16186" s="11">
        <v>275.4</v>
      </c>
      <c r="C16186" s="11">
        <v>222.85331</v>
      </c>
      <c r="D16186" s="11">
        <v>0.235790484781222</v>
      </c>
      <c r="E16186" s="8">
        <f t="shared" si="1"/>
        <v>0.1988487654</v>
      </c>
      <c r="F16186" s="8"/>
    </row>
    <row r="16187">
      <c r="A16187" s="10">
        <v>44913.375</v>
      </c>
      <c r="B16187" s="11">
        <v>269.94</v>
      </c>
      <c r="C16187" s="11">
        <v>226.30656</v>
      </c>
      <c r="D16187" s="11">
        <v>0.192806783859911</v>
      </c>
      <c r="E16187" s="8">
        <f t="shared" si="1"/>
        <v>0.1922492221</v>
      </c>
      <c r="F16187" s="8"/>
    </row>
    <row r="16188">
      <c r="A16188" s="10">
        <v>44913.416666666664</v>
      </c>
      <c r="B16188" s="11">
        <v>265.15</v>
      </c>
      <c r="C16188" s="11">
        <v>233.39624</v>
      </c>
      <c r="D16188" s="11">
        <v>0.136050863544331</v>
      </c>
      <c r="E16188" s="8">
        <f t="shared" si="1"/>
        <v>0.1833841083</v>
      </c>
      <c r="F16188" s="8"/>
    </row>
    <row r="16189">
      <c r="A16189" s="10">
        <v>44913.458333333336</v>
      </c>
      <c r="B16189" s="11">
        <v>262.23</v>
      </c>
      <c r="C16189" s="11">
        <v>243.2122</v>
      </c>
      <c r="D16189" s="11">
        <v>0.0781942682151636</v>
      </c>
      <c r="E16189" s="8">
        <f t="shared" si="1"/>
        <v>0.1730446137</v>
      </c>
      <c r="F16189" s="8"/>
    </row>
    <row r="16190">
      <c r="A16190" s="10">
        <v>44913.5</v>
      </c>
      <c r="B16190" s="11">
        <v>261.35</v>
      </c>
      <c r="C16190" s="11">
        <v>252.56746</v>
      </c>
      <c r="D16190" s="11">
        <v>0.0347730463773916</v>
      </c>
      <c r="E16190" s="8">
        <f t="shared" si="1"/>
        <v>0.1625413759</v>
      </c>
      <c r="F16190" s="8"/>
    </row>
    <row r="16191">
      <c r="A16191" s="10">
        <v>44913.541666666664</v>
      </c>
      <c r="B16191" s="11">
        <v>267.22</v>
      </c>
      <c r="C16191" s="11">
        <v>258.09723</v>
      </c>
      <c r="D16191" s="11">
        <v>0.0353462530380508</v>
      </c>
      <c r="E16191" s="8">
        <f t="shared" si="1"/>
        <v>0.1528834557</v>
      </c>
      <c r="F16191" s="8"/>
    </row>
    <row r="16192">
      <c r="A16192" s="10">
        <v>44913.583333333336</v>
      </c>
      <c r="B16192" s="11">
        <v>271.3</v>
      </c>
      <c r="C16192" s="11">
        <v>258.16073</v>
      </c>
      <c r="D16192" s="11">
        <v>0.0508956958713279</v>
      </c>
      <c r="E16192" s="8">
        <f t="shared" si="1"/>
        <v>0.1432040179</v>
      </c>
      <c r="F16192" s="8"/>
    </row>
    <row r="16193">
      <c r="A16193" s="10">
        <v>44913.625</v>
      </c>
      <c r="B16193" s="11">
        <v>250.81</v>
      </c>
      <c r="C16193" s="11">
        <v>256.30052</v>
      </c>
      <c r="D16193" s="11">
        <v>0.0214221961001093</v>
      </c>
      <c r="E16193" s="8">
        <f t="shared" si="1"/>
        <v>0.136258109</v>
      </c>
      <c r="F16193" s="8"/>
    </row>
    <row r="16194">
      <c r="A16194" s="10">
        <v>44913.666666666664</v>
      </c>
      <c r="B16194" s="11">
        <v>240.74</v>
      </c>
      <c r="C16194" s="11">
        <v>252.75843</v>
      </c>
      <c r="D16194" s="11">
        <v>0.0475490768003266</v>
      </c>
      <c r="E16194" s="8">
        <f t="shared" si="1"/>
        <v>0.1341322477</v>
      </c>
      <c r="F16194" s="8"/>
    </row>
    <row r="16195">
      <c r="A16195" s="10">
        <v>44913.708333333336</v>
      </c>
      <c r="B16195" s="11">
        <v>230.12</v>
      </c>
      <c r="C16195" s="11">
        <v>249.14024</v>
      </c>
      <c r="D16195" s="11">
        <v>0.0763435083790559</v>
      </c>
      <c r="E16195" s="8">
        <f t="shared" si="1"/>
        <v>0.1348358246</v>
      </c>
      <c r="F16195" s="8"/>
    </row>
    <row r="16196">
      <c r="A16196" s="10">
        <v>44913.75</v>
      </c>
      <c r="B16196" s="11">
        <v>205.51</v>
      </c>
      <c r="C16196" s="11">
        <v>246.05839</v>
      </c>
      <c r="D16196" s="11">
        <v>0.164791739066487</v>
      </c>
      <c r="E16196" s="8">
        <f t="shared" si="1"/>
        <v>0.140373464</v>
      </c>
      <c r="F16196" s="8"/>
    </row>
    <row r="16197">
      <c r="A16197" s="10">
        <v>44913.791666666664</v>
      </c>
      <c r="B16197" s="11">
        <v>197.93</v>
      </c>
      <c r="C16197" s="11">
        <v>242.33444</v>
      </c>
      <c r="D16197" s="11">
        <v>0.18323619209882</v>
      </c>
      <c r="E16197" s="8">
        <f t="shared" si="1"/>
        <v>0.1479377217</v>
      </c>
      <c r="F16197" s="8"/>
    </row>
    <row r="16198">
      <c r="A16198" s="10">
        <v>44913.833333333336</v>
      </c>
      <c r="B16198" s="11">
        <v>200.71</v>
      </c>
      <c r="C16198" s="11">
        <v>238.2902</v>
      </c>
      <c r="D16198" s="11">
        <v>0.157707702624782</v>
      </c>
      <c r="E16198" s="8">
        <f t="shared" si="1"/>
        <v>0.1544045602</v>
      </c>
      <c r="F16198" s="8"/>
    </row>
    <row r="16199">
      <c r="A16199" s="10">
        <v>44913.875</v>
      </c>
      <c r="B16199" s="11">
        <v>195.9</v>
      </c>
      <c r="C16199" s="11">
        <v>235.64347</v>
      </c>
      <c r="D16199" s="11">
        <v>0.168659330979975</v>
      </c>
      <c r="E16199" s="8">
        <f t="shared" si="1"/>
        <v>0.1605920098</v>
      </c>
      <c r="F16199" s="8"/>
    </row>
    <row r="16200">
      <c r="A16200" s="10">
        <v>44913.916666666664</v>
      </c>
      <c r="B16200" s="11">
        <v>192.24</v>
      </c>
      <c r="C16200" s="11">
        <v>235.29558</v>
      </c>
      <c r="D16200" s="11">
        <v>0.182985077747741</v>
      </c>
      <c r="E16200" s="8">
        <f t="shared" si="1"/>
        <v>0.1676408633</v>
      </c>
      <c r="F16200" s="8"/>
    </row>
    <row r="16201">
      <c r="A16201" s="10">
        <v>44913.958333333336</v>
      </c>
      <c r="B16201" s="11">
        <v>202.39</v>
      </c>
      <c r="C16201" s="11">
        <v>237.98581</v>
      </c>
      <c r="D16201" s="11">
        <v>0.149571144598915</v>
      </c>
      <c r="E16201" s="8">
        <f t="shared" si="1"/>
        <v>0.1685708158</v>
      </c>
      <c r="F16201" s="8"/>
    </row>
    <row r="16202">
      <c r="A16202" s="10">
        <v>44914.0</v>
      </c>
      <c r="B16202" s="11">
        <v>226.28</v>
      </c>
      <c r="C16202" s="11">
        <v>273.53737</v>
      </c>
      <c r="D16202" s="11">
        <v>0.172763853070606</v>
      </c>
      <c r="E16202" s="8">
        <f t="shared" si="1"/>
        <v>0.1678579147</v>
      </c>
      <c r="F16202" s="8"/>
    </row>
    <row r="16203">
      <c r="A16203" s="10">
        <v>44914.041666666664</v>
      </c>
      <c r="B16203" s="11">
        <v>231.47</v>
      </c>
      <c r="C16203" s="11">
        <v>269.4087</v>
      </c>
      <c r="D16203" s="11">
        <v>0.140822104111708</v>
      </c>
      <c r="E16203" s="8">
        <f t="shared" si="1"/>
        <v>0.1652736459</v>
      </c>
      <c r="F16203" s="8"/>
    </row>
    <row r="16204">
      <c r="A16204" s="10">
        <v>44914.083333333336</v>
      </c>
      <c r="B16204" s="11">
        <v>221.58</v>
      </c>
      <c r="C16204" s="11">
        <v>262.3491</v>
      </c>
      <c r="D16204" s="11">
        <v>0.155400190052109</v>
      </c>
      <c r="E16204" s="8">
        <f t="shared" si="1"/>
        <v>0.1628579348</v>
      </c>
      <c r="F16204" s="8"/>
    </row>
    <row r="16205">
      <c r="A16205" s="10">
        <v>44914.125</v>
      </c>
      <c r="B16205" s="11">
        <v>217.62</v>
      </c>
      <c r="C16205" s="11">
        <v>253.72847</v>
      </c>
      <c r="D16205" s="11">
        <v>0.1423114639047</v>
      </c>
      <c r="E16205" s="8">
        <f t="shared" si="1"/>
        <v>0.1580810545</v>
      </c>
      <c r="F16205" s="8"/>
    </row>
    <row r="16206">
      <c r="A16206" s="10">
        <v>44914.166666666664</v>
      </c>
      <c r="B16206" s="11">
        <v>214.96</v>
      </c>
      <c r="C16206" s="11">
        <v>243.96167</v>
      </c>
      <c r="D16206" s="11">
        <v>0.118877977839715</v>
      </c>
      <c r="E16206" s="8">
        <f t="shared" si="1"/>
        <v>0.1499191574</v>
      </c>
      <c r="F16206" s="8"/>
    </row>
    <row r="16207">
      <c r="A16207" s="10">
        <v>44914.208333333336</v>
      </c>
      <c r="B16207" s="11">
        <v>210.85</v>
      </c>
      <c r="C16207" s="11">
        <v>235.05273</v>
      </c>
      <c r="D16207" s="11">
        <v>0.102967236330333</v>
      </c>
      <c r="E16207" s="8">
        <f t="shared" si="1"/>
        <v>0.1400739529</v>
      </c>
      <c r="F16207" s="8"/>
    </row>
    <row r="16208">
      <c r="A16208" s="10">
        <v>44914.25</v>
      </c>
      <c r="B16208" s="11">
        <v>207.22</v>
      </c>
      <c r="C16208" s="11">
        <v>230.09119</v>
      </c>
      <c r="D16208" s="11">
        <v>0.0994005463659865</v>
      </c>
      <c r="E16208" s="8">
        <f t="shared" si="1"/>
        <v>0.1305356123</v>
      </c>
      <c r="F16208" s="8"/>
    </row>
    <row r="16209">
      <c r="A16209" s="10">
        <v>44914.291666666664</v>
      </c>
      <c r="B16209" s="11">
        <v>198.14</v>
      </c>
      <c r="C16209" s="11">
        <v>228.9134</v>
      </c>
      <c r="D16209" s="11">
        <v>0.134432497180156</v>
      </c>
      <c r="E16209" s="8">
        <f t="shared" si="1"/>
        <v>0.1242958014</v>
      </c>
      <c r="F16209" s="8"/>
    </row>
    <row r="16210">
      <c r="A16210" s="10">
        <v>44914.333333333336</v>
      </c>
      <c r="B16210" s="11">
        <v>189.56</v>
      </c>
      <c r="C16210" s="11">
        <v>230.37031</v>
      </c>
      <c r="D16210" s="11">
        <v>0.177150909767842</v>
      </c>
      <c r="E16210" s="8">
        <f t="shared" si="1"/>
        <v>0.1218524857</v>
      </c>
      <c r="F16210" s="8"/>
    </row>
    <row r="16211">
      <c r="A16211" s="10">
        <v>44914.375</v>
      </c>
      <c r="B16211" s="11">
        <v>189.63</v>
      </c>
      <c r="C16211" s="11">
        <v>233.92506</v>
      </c>
      <c r="D16211" s="11">
        <v>0.189355770604483</v>
      </c>
      <c r="E16211" s="8">
        <f t="shared" si="1"/>
        <v>0.1217086935</v>
      </c>
      <c r="F16211" s="8"/>
    </row>
    <row r="16212">
      <c r="A16212" s="10">
        <v>44914.416666666664</v>
      </c>
      <c r="B16212" s="11">
        <v>198.9</v>
      </c>
      <c r="C16212" s="11">
        <v>240.57791</v>
      </c>
      <c r="D16212" s="11">
        <v>0.173240801701203</v>
      </c>
      <c r="E16212" s="8">
        <f t="shared" si="1"/>
        <v>0.1232582743</v>
      </c>
      <c r="F16212" s="8"/>
    </row>
    <row r="16213">
      <c r="A16213" s="10">
        <v>44914.458333333336</v>
      </c>
      <c r="B16213" s="11">
        <v>215.5</v>
      </c>
      <c r="C16213" s="11">
        <v>251.91619</v>
      </c>
      <c r="D16213" s="11">
        <v>0.144556767074001</v>
      </c>
      <c r="E16213" s="8">
        <f t="shared" si="1"/>
        <v>0.1260233784</v>
      </c>
      <c r="F16213" s="8"/>
    </row>
    <row r="16214">
      <c r="A16214" s="10">
        <v>44914.5</v>
      </c>
      <c r="B16214" s="11">
        <v>233.18</v>
      </c>
      <c r="C16214" s="11">
        <v>266.40382</v>
      </c>
      <c r="D16214" s="11">
        <v>0.124712250747755</v>
      </c>
      <c r="E16214" s="8">
        <f t="shared" si="1"/>
        <v>0.1297708453</v>
      </c>
      <c r="F16214" s="8"/>
    </row>
    <row r="16215">
      <c r="A16215" s="10">
        <v>44914.541666666664</v>
      </c>
      <c r="B16215" s="11">
        <v>257.03</v>
      </c>
      <c r="C16215" s="11">
        <v>281.59125</v>
      </c>
      <c r="D16215" s="11">
        <v>0.0872230582448852</v>
      </c>
      <c r="E16215" s="8">
        <f t="shared" si="1"/>
        <v>0.1319323788</v>
      </c>
      <c r="F16215" s="8"/>
    </row>
    <row r="16216">
      <c r="A16216" s="10">
        <v>44914.583333333336</v>
      </c>
      <c r="B16216" s="11">
        <v>280.34</v>
      </c>
      <c r="C16216" s="11">
        <v>296.92691</v>
      </c>
      <c r="D16216" s="11">
        <v>0.0558619291191897</v>
      </c>
      <c r="E16216" s="8">
        <f t="shared" si="1"/>
        <v>0.1321393052</v>
      </c>
      <c r="F16216" s="8"/>
    </row>
    <row r="16217">
      <c r="A16217" s="10">
        <v>44914.625</v>
      </c>
      <c r="B16217" s="11">
        <v>284.82</v>
      </c>
      <c r="C16217" s="11">
        <v>311.72889</v>
      </c>
      <c r="D16217" s="11">
        <v>0.0863214506682392</v>
      </c>
      <c r="E16217" s="8">
        <f t="shared" si="1"/>
        <v>0.1348434408</v>
      </c>
      <c r="F16217" s="8"/>
    </row>
    <row r="16218">
      <c r="A16218" s="10">
        <v>44914.666666666664</v>
      </c>
      <c r="B16218" s="11">
        <v>274.65</v>
      </c>
      <c r="C16218" s="11">
        <v>322.2339</v>
      </c>
      <c r="D16218" s="11">
        <v>0.14766882069205</v>
      </c>
      <c r="E16218" s="8">
        <f t="shared" si="1"/>
        <v>0.1390150968</v>
      </c>
      <c r="F16218" s="8"/>
    </row>
    <row r="16219">
      <c r="A16219" s="10">
        <v>44914.708333333336</v>
      </c>
      <c r="B16219" s="11">
        <v>273.52</v>
      </c>
      <c r="C16219" s="11">
        <v>330.08699</v>
      </c>
      <c r="D16219" s="11">
        <v>0.171369947055471</v>
      </c>
      <c r="E16219" s="8">
        <f t="shared" si="1"/>
        <v>0.1429745317</v>
      </c>
      <c r="F16219" s="8"/>
    </row>
    <row r="16220">
      <c r="A16220" s="10">
        <v>44914.75</v>
      </c>
      <c r="B16220" s="11">
        <v>280.76</v>
      </c>
      <c r="C16220" s="11">
        <v>335.21716</v>
      </c>
      <c r="D16220" s="11">
        <v>0.162453377983394</v>
      </c>
      <c r="E16220" s="8">
        <f t="shared" si="1"/>
        <v>0.1428771</v>
      </c>
      <c r="F16220" s="8"/>
    </row>
    <row r="16221">
      <c r="A16221" s="10">
        <v>44914.791666666664</v>
      </c>
      <c r="B16221" s="11">
        <v>285.17</v>
      </c>
      <c r="C16221" s="11">
        <v>336.92156</v>
      </c>
      <c r="D16221" s="11">
        <v>0.153601212104087</v>
      </c>
      <c r="E16221" s="8">
        <f t="shared" si="1"/>
        <v>0.1416423092</v>
      </c>
      <c r="F16221" s="8"/>
    </row>
    <row r="16222">
      <c r="A16222" s="10">
        <v>44914.833333333336</v>
      </c>
      <c r="B16222" s="11">
        <v>284.97</v>
      </c>
      <c r="C16222" s="11">
        <v>335.31936</v>
      </c>
      <c r="D16222" s="11">
        <v>0.150153453710516</v>
      </c>
      <c r="E16222" s="8">
        <f t="shared" si="1"/>
        <v>0.1413275488</v>
      </c>
      <c r="F16222" s="8"/>
    </row>
    <row r="16223">
      <c r="A16223" s="10">
        <v>44914.875</v>
      </c>
      <c r="B16223" s="11">
        <v>286.26</v>
      </c>
      <c r="C16223" s="11">
        <v>331.69038</v>
      </c>
      <c r="D16223" s="11">
        <v>0.136966227359382</v>
      </c>
      <c r="E16223" s="8">
        <f t="shared" si="1"/>
        <v>0.1400070028</v>
      </c>
      <c r="F16223" s="8"/>
    </row>
    <row r="16224">
      <c r="A16224" s="10">
        <v>44914.916666666664</v>
      </c>
      <c r="B16224" s="11">
        <v>287.7</v>
      </c>
      <c r="C16224" s="11">
        <v>327.0859</v>
      </c>
      <c r="D16224" s="11">
        <v>0.120414545536814</v>
      </c>
      <c r="E16224" s="8">
        <f t="shared" si="1"/>
        <v>0.1373998973</v>
      </c>
      <c r="F16224" s="8"/>
    </row>
    <row r="16225">
      <c r="A16225" s="10">
        <v>44914.958333333336</v>
      </c>
      <c r="B16225" s="11">
        <v>306.83</v>
      </c>
      <c r="C16225" s="11">
        <v>322.99751</v>
      </c>
      <c r="D16225" s="11">
        <v>0.0500545963961146</v>
      </c>
      <c r="E16225" s="8">
        <f t="shared" si="1"/>
        <v>0.1332533745</v>
      </c>
      <c r="F16225" s="8"/>
    </row>
    <row r="16226">
      <c r="A16226" s="10">
        <v>44912.0</v>
      </c>
      <c r="B16226" s="11">
        <v>375.18</v>
      </c>
      <c r="C16226" s="11">
        <v>353.8238</v>
      </c>
      <c r="D16226" s="11">
        <v>0.0603582913303175</v>
      </c>
      <c r="E16226" s="8">
        <f t="shared" si="1"/>
        <v>0.1285698094</v>
      </c>
      <c r="F16226" s="8"/>
    </row>
    <row r="16227">
      <c r="A16227" s="10">
        <v>44912.041666666664</v>
      </c>
      <c r="B16227" s="11">
        <v>372.83</v>
      </c>
      <c r="C16227" s="11">
        <v>345.62811</v>
      </c>
      <c r="D16227" s="11">
        <v>0.0787027710217204</v>
      </c>
      <c r="E16227" s="8">
        <f t="shared" si="1"/>
        <v>0.1259815039</v>
      </c>
      <c r="F16227" s="8"/>
    </row>
    <row r="16228">
      <c r="A16228" s="10">
        <v>44912.083333333336</v>
      </c>
      <c r="B16228" s="11">
        <v>361.38</v>
      </c>
      <c r="C16228" s="11">
        <v>331.37441</v>
      </c>
      <c r="D16228" s="11">
        <v>0.0905489050889595</v>
      </c>
      <c r="E16228" s="8">
        <f t="shared" si="1"/>
        <v>0.123279367</v>
      </c>
      <c r="F16228" s="8"/>
    </row>
    <row r="16229">
      <c r="A16229" s="10">
        <v>44912.125</v>
      </c>
      <c r="B16229" s="11">
        <v>349.42</v>
      </c>
      <c r="C16229" s="11">
        <v>313.8227</v>
      </c>
      <c r="D16229" s="11">
        <v>0.113431246369367</v>
      </c>
      <c r="E16229" s="8">
        <f t="shared" si="1"/>
        <v>0.1220760246</v>
      </c>
      <c r="F16229" s="8"/>
    </row>
    <row r="16230">
      <c r="A16230" s="10">
        <v>44912.166666666664</v>
      </c>
      <c r="B16230" s="11">
        <v>342.0</v>
      </c>
      <c r="C16230" s="11">
        <v>295.19052</v>
      </c>
      <c r="D16230" s="11">
        <v>0.158573791597372</v>
      </c>
      <c r="E16230" s="8">
        <f t="shared" si="1"/>
        <v>0.1237300168</v>
      </c>
      <c r="F16230" s="8"/>
    </row>
    <row r="16231">
      <c r="A16231" s="10">
        <v>44912.208333333336</v>
      </c>
      <c r="B16231" s="11">
        <v>332.78</v>
      </c>
      <c r="C16231" s="11">
        <v>278.59178</v>
      </c>
      <c r="D16231" s="11">
        <v>0.1945076053572</v>
      </c>
      <c r="E16231" s="8">
        <f t="shared" si="1"/>
        <v>0.1275441989</v>
      </c>
      <c r="F16231" s="8"/>
    </row>
    <row r="16232">
      <c r="A16232" s="10">
        <v>44912.25</v>
      </c>
      <c r="B16232" s="11">
        <v>327.21</v>
      </c>
      <c r="C16232" s="11">
        <v>266.1489</v>
      </c>
      <c r="D16232" s="11">
        <v>0.22942458150306</v>
      </c>
      <c r="E16232" s="8">
        <f t="shared" si="1"/>
        <v>0.132961867</v>
      </c>
      <c r="F16232" s="8"/>
    </row>
    <row r="16233">
      <c r="A16233" s="10">
        <v>44912.291666666664</v>
      </c>
      <c r="B16233" s="11">
        <v>318.08</v>
      </c>
      <c r="C16233" s="11">
        <v>257.77644</v>
      </c>
      <c r="D16233" s="11">
        <v>0.233937438192567</v>
      </c>
      <c r="E16233" s="8">
        <f t="shared" si="1"/>
        <v>0.1371079062</v>
      </c>
      <c r="F16233" s="8"/>
    </row>
    <row r="16234">
      <c r="A16234" s="10">
        <v>44912.333333333336</v>
      </c>
      <c r="B16234" s="11">
        <v>315.9</v>
      </c>
      <c r="C16234" s="11">
        <v>253.6674</v>
      </c>
      <c r="D16234" s="11">
        <v>0.245331485244063</v>
      </c>
      <c r="E16234" s="8">
        <f t="shared" si="1"/>
        <v>0.1399487635</v>
      </c>
      <c r="F16234" s="8"/>
    </row>
    <row r="16235">
      <c r="A16235" s="10">
        <v>44912.375</v>
      </c>
      <c r="B16235" s="11">
        <v>316.4</v>
      </c>
      <c r="C16235" s="11">
        <v>254.29753</v>
      </c>
      <c r="D16235" s="11">
        <v>0.244211849010094</v>
      </c>
      <c r="E16235" s="8">
        <f t="shared" si="1"/>
        <v>0.1422344335</v>
      </c>
      <c r="F16235" s="8"/>
    </row>
    <row r="16236">
      <c r="A16236" s="10">
        <v>44912.416666666664</v>
      </c>
      <c r="B16236" s="11">
        <v>321.93</v>
      </c>
      <c r="C16236" s="11">
        <v>259.65297</v>
      </c>
      <c r="D16236" s="11">
        <v>0.239847169859062</v>
      </c>
      <c r="E16236" s="8">
        <f t="shared" si="1"/>
        <v>0.1450096988</v>
      </c>
      <c r="F16236" s="8"/>
    </row>
    <row r="16237">
      <c r="A16237" s="10">
        <v>44912.458333333336</v>
      </c>
      <c r="B16237" s="11">
        <v>327.45</v>
      </c>
      <c r="C16237" s="11">
        <v>268.74757</v>
      </c>
      <c r="D16237" s="11">
        <v>0.218429621521787</v>
      </c>
      <c r="E16237" s="8">
        <f t="shared" si="1"/>
        <v>0.1480877344</v>
      </c>
      <c r="F16237" s="8"/>
    </row>
    <row r="16238">
      <c r="A16238" s="10">
        <v>44912.5</v>
      </c>
      <c r="B16238" s="11">
        <v>329.29</v>
      </c>
      <c r="C16238" s="11">
        <v>278.3887</v>
      </c>
      <c r="D16238" s="11">
        <v>0.182842550721347</v>
      </c>
      <c r="E16238" s="8">
        <f t="shared" si="1"/>
        <v>0.1505098302</v>
      </c>
      <c r="F16238" s="8"/>
    </row>
    <row r="16239">
      <c r="A16239" s="10">
        <v>44912.541666666664</v>
      </c>
      <c r="B16239" s="11">
        <v>333.92</v>
      </c>
      <c r="C16239" s="11">
        <v>285.55613</v>
      </c>
      <c r="D16239" s="11">
        <v>0.16936729742065</v>
      </c>
      <c r="E16239" s="8">
        <f t="shared" si="1"/>
        <v>0.1539325069</v>
      </c>
      <c r="F16239" s="8"/>
    </row>
    <row r="16240">
      <c r="A16240" s="10">
        <v>44912.583333333336</v>
      </c>
      <c r="B16240" s="11">
        <v>345.63</v>
      </c>
      <c r="C16240" s="11">
        <v>289.91848</v>
      </c>
      <c r="D16240" s="11">
        <v>0.192162707254811</v>
      </c>
      <c r="E16240" s="8">
        <f t="shared" si="1"/>
        <v>0.159611706</v>
      </c>
      <c r="F16240" s="8"/>
    </row>
    <row r="16241">
      <c r="A16241" s="10">
        <v>44912.625</v>
      </c>
      <c r="B16241" s="11">
        <v>326.75</v>
      </c>
      <c r="C16241" s="11">
        <v>293.66063</v>
      </c>
      <c r="D16241" s="11">
        <v>0.112678945080244</v>
      </c>
      <c r="E16241" s="8">
        <f t="shared" si="1"/>
        <v>0.1607099349</v>
      </c>
      <c r="F16241" s="8"/>
    </row>
    <row r="16242">
      <c r="A16242" s="10">
        <v>44912.666666666664</v>
      </c>
      <c r="B16242" s="11">
        <v>306.95</v>
      </c>
      <c r="C16242" s="11">
        <v>295.74111</v>
      </c>
      <c r="D16242" s="11">
        <v>0.0379010209300965</v>
      </c>
      <c r="E16242" s="8">
        <f t="shared" si="1"/>
        <v>0.1561362766</v>
      </c>
      <c r="F16242" s="8"/>
    </row>
    <row r="16243">
      <c r="A16243" s="10">
        <v>44912.708333333336</v>
      </c>
      <c r="B16243" s="11">
        <v>300.79</v>
      </c>
      <c r="C16243" s="11">
        <v>298.37914</v>
      </c>
      <c r="D16243" s="11">
        <v>0.008079854375879</v>
      </c>
      <c r="E16243" s="8">
        <f t="shared" si="1"/>
        <v>0.1493325227</v>
      </c>
      <c r="F16243" s="8"/>
    </row>
    <row r="16244">
      <c r="A16244" s="10">
        <v>44912.75</v>
      </c>
      <c r="B16244" s="11">
        <v>296.85</v>
      </c>
      <c r="C16244" s="11">
        <v>301.668</v>
      </c>
      <c r="D16244" s="11">
        <v>0.0159712001272922</v>
      </c>
      <c r="E16244" s="8">
        <f t="shared" si="1"/>
        <v>0.1432290986</v>
      </c>
      <c r="F16244" s="8"/>
    </row>
    <row r="16245">
      <c r="A16245" s="10">
        <v>44912.791666666664</v>
      </c>
      <c r="B16245" s="11">
        <v>288.7</v>
      </c>
      <c r="C16245" s="11">
        <v>303.51678</v>
      </c>
      <c r="D16245" s="11">
        <v>0.0488170044502975</v>
      </c>
      <c r="E16245" s="8">
        <f t="shared" si="1"/>
        <v>0.13886309</v>
      </c>
      <c r="F16245" s="8"/>
    </row>
    <row r="16246">
      <c r="A16246" s="10">
        <v>44912.833333333336</v>
      </c>
      <c r="B16246" s="11">
        <v>288.0</v>
      </c>
      <c r="C16246" s="11">
        <v>303.81198</v>
      </c>
      <c r="D16246" s="11">
        <v>0.0520452814270194</v>
      </c>
      <c r="E16246" s="8">
        <f t="shared" si="1"/>
        <v>0.1347752495</v>
      </c>
      <c r="F16246" s="8"/>
    </row>
    <row r="16247">
      <c r="A16247" s="10">
        <v>44912.875</v>
      </c>
      <c r="B16247" s="11">
        <v>282.68</v>
      </c>
      <c r="C16247" s="11">
        <v>304.87399</v>
      </c>
      <c r="D16247" s="11">
        <v>0.0727972563353141</v>
      </c>
      <c r="E16247" s="8">
        <f t="shared" si="1"/>
        <v>0.1321015423</v>
      </c>
      <c r="F16247" s="8"/>
    </row>
    <row r="16248">
      <c r="A16248" s="10">
        <v>44912.916666666664</v>
      </c>
      <c r="B16248" s="11">
        <v>285.79</v>
      </c>
      <c r="C16248" s="11">
        <v>308.01442</v>
      </c>
      <c r="D16248" s="11">
        <v>0.0721538296810907</v>
      </c>
      <c r="E16248" s="8">
        <f t="shared" si="1"/>
        <v>0.1300906792</v>
      </c>
      <c r="F16248" s="8"/>
    </row>
    <row r="16249">
      <c r="A16249" s="10">
        <v>44912.958333333336</v>
      </c>
      <c r="B16249" s="11">
        <v>330.23</v>
      </c>
      <c r="C16249" s="11">
        <v>313.01059</v>
      </c>
      <c r="D16249" s="11">
        <v>0.0550122281805227</v>
      </c>
      <c r="E16249" s="8">
        <f t="shared" si="1"/>
        <v>0.1302972472</v>
      </c>
      <c r="F16249" s="8"/>
    </row>
    <row r="16250">
      <c r="A16250" s="10">
        <v>44913.0</v>
      </c>
      <c r="B16250" s="11">
        <v>377.12</v>
      </c>
      <c r="C16250" s="11">
        <v>329.58419</v>
      </c>
      <c r="D16250" s="11">
        <v>0.144229642811446</v>
      </c>
      <c r="E16250" s="8">
        <f t="shared" si="1"/>
        <v>0.1337918868</v>
      </c>
      <c r="F16250" s="8"/>
    </row>
    <row r="16251">
      <c r="A16251" s="10">
        <v>44913.041666666664</v>
      </c>
      <c r="B16251" s="11">
        <v>372.98</v>
      </c>
      <c r="C16251" s="11">
        <v>322.13216</v>
      </c>
      <c r="D16251" s="11">
        <v>0.157847760372637</v>
      </c>
      <c r="E16251" s="8">
        <f t="shared" si="1"/>
        <v>0.1370895947</v>
      </c>
      <c r="F16251" s="8"/>
    </row>
    <row r="16252">
      <c r="A16252" s="10">
        <v>44913.083333333336</v>
      </c>
      <c r="B16252" s="11">
        <v>359.41</v>
      </c>
      <c r="C16252" s="11">
        <v>307.32011</v>
      </c>
      <c r="D16252" s="11">
        <v>0.169497173484677</v>
      </c>
      <c r="E16252" s="8">
        <f t="shared" si="1"/>
        <v>0.1403791059</v>
      </c>
      <c r="F16252" s="8"/>
    </row>
    <row r="16253">
      <c r="A16253" s="10">
        <v>44913.125</v>
      </c>
      <c r="B16253" s="11">
        <v>349.34</v>
      </c>
      <c r="C16253" s="11">
        <v>287.87049</v>
      </c>
      <c r="D16253" s="11">
        <v>0.213531821201957</v>
      </c>
      <c r="E16253" s="8">
        <f t="shared" si="1"/>
        <v>0.1445499632</v>
      </c>
      <c r="F16253" s="8"/>
    </row>
    <row r="16254">
      <c r="A16254" s="10">
        <v>44913.166666666664</v>
      </c>
      <c r="B16254" s="11">
        <v>339.51</v>
      </c>
      <c r="C16254" s="11">
        <v>266.81593</v>
      </c>
      <c r="D16254" s="11">
        <v>0.272450261871545</v>
      </c>
      <c r="E16254" s="8">
        <f t="shared" si="1"/>
        <v>0.1492948161</v>
      </c>
      <c r="F16254" s="8"/>
    </row>
    <row r="16255">
      <c r="A16255" s="10">
        <v>44913.208333333336</v>
      </c>
      <c r="B16255" s="11">
        <v>323.25</v>
      </c>
      <c r="C16255" s="11">
        <v>248.56386</v>
      </c>
      <c r="D16255" s="11">
        <v>0.300470631571299</v>
      </c>
      <c r="E16255" s="8">
        <f t="shared" si="1"/>
        <v>0.1537099422</v>
      </c>
      <c r="F16255" s="8"/>
    </row>
    <row r="16256">
      <c r="A16256" s="10">
        <v>44913.25</v>
      </c>
      <c r="B16256" s="11">
        <v>305.42</v>
      </c>
      <c r="C16256" s="11">
        <v>235.8285</v>
      </c>
      <c r="D16256" s="11">
        <v>0.29509368036518</v>
      </c>
      <c r="E16256" s="8">
        <f t="shared" si="1"/>
        <v>0.1564461546</v>
      </c>
      <c r="F16256" s="8"/>
    </row>
    <row r="16257">
      <c r="A16257" s="10">
        <v>44913.291666666664</v>
      </c>
      <c r="B16257" s="11">
        <v>287.45</v>
      </c>
      <c r="C16257" s="11">
        <v>228.38641</v>
      </c>
      <c r="D16257" s="11">
        <v>0.258612541788278</v>
      </c>
      <c r="E16257" s="8">
        <f t="shared" si="1"/>
        <v>0.157474284</v>
      </c>
      <c r="F16257" s="8"/>
    </row>
    <row r="16258">
      <c r="A16258" s="10">
        <v>44913.333333333336</v>
      </c>
      <c r="B16258" s="11">
        <v>275.4</v>
      </c>
      <c r="C16258" s="11">
        <v>225.95763</v>
      </c>
      <c r="D16258" s="11">
        <v>0.218812571188678</v>
      </c>
      <c r="E16258" s="8">
        <f t="shared" si="1"/>
        <v>0.1563693292</v>
      </c>
      <c r="F16258" s="8"/>
    </row>
    <row r="16259">
      <c r="A16259" s="10">
        <v>44913.375</v>
      </c>
      <c r="B16259" s="11">
        <v>269.94</v>
      </c>
      <c r="C16259" s="11">
        <v>227.8703</v>
      </c>
      <c r="D16259" s="11">
        <v>0.18462125165061</v>
      </c>
      <c r="E16259" s="8">
        <f t="shared" si="1"/>
        <v>0.1538863877</v>
      </c>
      <c r="F16259" s="8"/>
    </row>
    <row r="16260">
      <c r="A16260" s="10">
        <v>44913.416666666664</v>
      </c>
      <c r="B16260" s="11">
        <v>265.15</v>
      </c>
      <c r="C16260" s="11">
        <v>233.61944</v>
      </c>
      <c r="D16260" s="11">
        <v>0.134965480612401</v>
      </c>
      <c r="E16260" s="8">
        <f t="shared" si="1"/>
        <v>0.1495163173</v>
      </c>
      <c r="F16260" s="8"/>
    </row>
    <row r="16261">
      <c r="A16261" s="10">
        <v>44913.458333333336</v>
      </c>
      <c r="B16261" s="11">
        <v>262.23</v>
      </c>
      <c r="C16261" s="11">
        <v>242.2938</v>
      </c>
      <c r="D16261" s="11">
        <v>0.0822810984020227</v>
      </c>
      <c r="E16261" s="8">
        <f t="shared" si="1"/>
        <v>0.1438434621</v>
      </c>
      <c r="F16261" s="8"/>
    </row>
    <row r="16262">
      <c r="A16262" s="10">
        <v>44913.5</v>
      </c>
      <c r="B16262" s="11">
        <v>261.35</v>
      </c>
      <c r="C16262" s="11">
        <v>250.57861</v>
      </c>
      <c r="D16262" s="11">
        <v>0.0429860713171009</v>
      </c>
      <c r="E16262" s="8">
        <f t="shared" si="1"/>
        <v>0.1380161088</v>
      </c>
      <c r="F16262" s="8"/>
    </row>
    <row r="16263">
      <c r="A16263" s="10">
        <v>44913.541666666664</v>
      </c>
      <c r="B16263" s="11">
        <v>267.22</v>
      </c>
      <c r="C16263" s="11">
        <v>255.15355</v>
      </c>
      <c r="D16263" s="11">
        <v>0.0472909352035275</v>
      </c>
      <c r="E16263" s="8">
        <f t="shared" si="1"/>
        <v>0.1329295937</v>
      </c>
      <c r="F16263" s="8"/>
    </row>
    <row r="16264">
      <c r="A16264" s="10">
        <v>44913.583333333336</v>
      </c>
      <c r="B16264" s="11">
        <v>271.3</v>
      </c>
      <c r="C16264" s="11">
        <v>254.51896</v>
      </c>
      <c r="D16264" s="11">
        <v>0.065932376904259</v>
      </c>
      <c r="E16264" s="8">
        <f t="shared" si="1"/>
        <v>0.1276699966</v>
      </c>
      <c r="F16264" s="8"/>
    </row>
    <row r="16265">
      <c r="A16265" s="10">
        <v>44913.625</v>
      </c>
      <c r="B16265" s="11">
        <v>250.81</v>
      </c>
      <c r="C16265" s="11">
        <v>252.13699</v>
      </c>
      <c r="D16265" s="11">
        <v>0.005262972323101</v>
      </c>
      <c r="E16265" s="8">
        <f t="shared" si="1"/>
        <v>0.1231943311</v>
      </c>
      <c r="F16265" s="8"/>
    </row>
    <row r="16266">
      <c r="A16266" s="10">
        <v>44913.666666666664</v>
      </c>
      <c r="B16266" s="11">
        <v>240.74</v>
      </c>
      <c r="C16266" s="11">
        <v>248.18721</v>
      </c>
      <c r="D16266" s="11">
        <v>0.0300064213623255</v>
      </c>
      <c r="E16266" s="8">
        <f t="shared" si="1"/>
        <v>0.1228653895</v>
      </c>
      <c r="F16266" s="8"/>
    </row>
    <row r="16267">
      <c r="A16267" s="10">
        <v>44913.708333333336</v>
      </c>
      <c r="B16267" s="11">
        <v>230.12</v>
      </c>
      <c r="C16267" s="11">
        <v>244.61655</v>
      </c>
      <c r="D16267" s="11">
        <v>0.059262343451414</v>
      </c>
      <c r="E16267" s="8">
        <f t="shared" si="1"/>
        <v>0.1249979932</v>
      </c>
      <c r="F16267" s="8"/>
    </row>
    <row r="16268">
      <c r="A16268" s="10">
        <v>44913.75</v>
      </c>
      <c r="B16268" s="11">
        <v>205.51</v>
      </c>
      <c r="C16268" s="11">
        <v>242.10505</v>
      </c>
      <c r="D16268" s="11">
        <v>0.151153600472191</v>
      </c>
      <c r="E16268" s="8">
        <f t="shared" si="1"/>
        <v>0.1306305932</v>
      </c>
      <c r="F16268" s="8"/>
    </row>
    <row r="16269">
      <c r="A16269" s="10">
        <v>44913.791666666664</v>
      </c>
      <c r="B16269" s="11">
        <v>197.93</v>
      </c>
      <c r="C16269" s="11">
        <v>238.97393</v>
      </c>
      <c r="D16269" s="11">
        <v>0.171750659161859</v>
      </c>
      <c r="E16269" s="8">
        <f t="shared" si="1"/>
        <v>0.1357528288</v>
      </c>
      <c r="F16269" s="8"/>
    </row>
    <row r="16270">
      <c r="A16270" s="10">
        <v>44913.833333333336</v>
      </c>
      <c r="B16270" s="11">
        <v>200.71</v>
      </c>
      <c r="C16270" s="11">
        <v>235.31887</v>
      </c>
      <c r="D16270" s="11">
        <v>0.147072225869519</v>
      </c>
      <c r="E16270" s="8">
        <f t="shared" si="1"/>
        <v>0.1397122848</v>
      </c>
      <c r="F16270" s="8"/>
    </row>
    <row r="16271">
      <c r="A16271" s="10">
        <v>44913.875</v>
      </c>
      <c r="B16271" s="11">
        <v>195.9</v>
      </c>
      <c r="C16271" s="11">
        <v>233.02668</v>
      </c>
      <c r="D16271" s="11">
        <v>0.159323730656077</v>
      </c>
      <c r="E16271" s="8">
        <f t="shared" si="1"/>
        <v>0.1433175546</v>
      </c>
      <c r="F16271" s="8"/>
    </row>
    <row r="16272">
      <c r="A16272" s="10">
        <v>44913.916666666664</v>
      </c>
      <c r="B16272" s="11">
        <v>192.24</v>
      </c>
      <c r="C16272" s="11">
        <v>233.16851</v>
      </c>
      <c r="D16272" s="11">
        <v>0.175531893221773</v>
      </c>
      <c r="E16272" s="8">
        <f t="shared" si="1"/>
        <v>0.1476249739</v>
      </c>
      <c r="F16272" s="8"/>
    </row>
    <row r="16273">
      <c r="A16273" s="10">
        <v>44913.958333333336</v>
      </c>
      <c r="B16273" s="11">
        <v>202.39</v>
      </c>
      <c r="C16273" s="11">
        <v>236.49732</v>
      </c>
      <c r="D16273" s="11">
        <v>0.144218632160398</v>
      </c>
      <c r="E16273" s="8">
        <f t="shared" si="1"/>
        <v>0.1513419074</v>
      </c>
      <c r="F16273" s="8"/>
    </row>
    <row r="16274">
      <c r="A16274" s="10">
        <v>44914.0</v>
      </c>
      <c r="B16274" s="11">
        <v>226.28</v>
      </c>
      <c r="C16274" s="11">
        <v>277.83592</v>
      </c>
      <c r="D16274" s="11">
        <v>0.185562471547955</v>
      </c>
      <c r="E16274" s="8">
        <f t="shared" si="1"/>
        <v>0.1530641086</v>
      </c>
      <c r="F16274" s="8"/>
    </row>
    <row r="16275">
      <c r="A16275" s="10">
        <v>44914.041666666664</v>
      </c>
      <c r="B16275" s="11">
        <v>231.47</v>
      </c>
      <c r="C16275" s="11">
        <v>270.24411</v>
      </c>
      <c r="D16275" s="11">
        <v>0.143478094675217</v>
      </c>
      <c r="E16275" s="8">
        <f t="shared" si="1"/>
        <v>0.1524653725</v>
      </c>
      <c r="F16275" s="8"/>
    </row>
    <row r="16276">
      <c r="A16276" s="10">
        <v>44914.083333333336</v>
      </c>
      <c r="B16276" s="11">
        <v>221.58</v>
      </c>
      <c r="C16276" s="11">
        <v>259.35175</v>
      </c>
      <c r="D16276" s="11">
        <v>0.145639078972862</v>
      </c>
      <c r="E16276" s="8">
        <f t="shared" si="1"/>
        <v>0.1514712852</v>
      </c>
      <c r="F16276" s="8"/>
    </row>
    <row r="16277">
      <c r="A16277" s="10">
        <v>44914.125</v>
      </c>
      <c r="B16277" s="11">
        <v>217.62</v>
      </c>
      <c r="C16277" s="11">
        <v>247.48089</v>
      </c>
      <c r="D16277" s="11">
        <v>0.1206593769725</v>
      </c>
      <c r="E16277" s="8">
        <f t="shared" si="1"/>
        <v>0.1476016001</v>
      </c>
      <c r="F16277" s="8"/>
    </row>
    <row r="16278">
      <c r="A16278" s="10">
        <v>44914.166666666664</v>
      </c>
      <c r="B16278" s="11">
        <v>214.96</v>
      </c>
      <c r="C16278" s="11">
        <v>236.0938</v>
      </c>
      <c r="D16278" s="11">
        <v>0.0895144218103143</v>
      </c>
      <c r="E16278" s="8">
        <f t="shared" si="1"/>
        <v>0.1399792734</v>
      </c>
      <c r="F16278" s="8"/>
    </row>
    <row r="16279">
      <c r="A16279" s="10">
        <v>44914.208333333336</v>
      </c>
      <c r="B16279" s="11">
        <v>210.85</v>
      </c>
      <c r="C16279" s="11">
        <v>227.2808</v>
      </c>
      <c r="D16279" s="11">
        <v>0.0722929521543395</v>
      </c>
      <c r="E16279" s="8">
        <f t="shared" si="1"/>
        <v>0.1304718701</v>
      </c>
      <c r="F16279" s="8"/>
    </row>
    <row r="16280">
      <c r="A16280" s="10">
        <v>44914.25</v>
      </c>
      <c r="B16280" s="11">
        <v>207.22</v>
      </c>
      <c r="C16280" s="11">
        <v>223.23053</v>
      </c>
      <c r="D16280" s="11">
        <v>0.0717219548777668</v>
      </c>
      <c r="E16280" s="8">
        <f t="shared" si="1"/>
        <v>0.1211647149</v>
      </c>
      <c r="F16280" s="8"/>
    </row>
    <row r="16281">
      <c r="A16281" s="10">
        <v>44914.291666666664</v>
      </c>
      <c r="B16281" s="11">
        <v>198.14</v>
      </c>
      <c r="C16281" s="11">
        <v>222.74196</v>
      </c>
      <c r="D16281" s="11">
        <v>0.110450496170546</v>
      </c>
      <c r="E16281" s="8">
        <f t="shared" si="1"/>
        <v>0.1149912963</v>
      </c>
      <c r="F16281" s="8"/>
    </row>
    <row r="16282">
      <c r="A16282" s="10">
        <v>44914.333333333336</v>
      </c>
      <c r="B16282" s="11">
        <v>189.56</v>
      </c>
      <c r="C16282" s="11">
        <v>224.69246</v>
      </c>
      <c r="D16282" s="11">
        <v>0.156357983708042</v>
      </c>
      <c r="E16282" s="8">
        <f t="shared" si="1"/>
        <v>0.1123890218</v>
      </c>
      <c r="F16282" s="8"/>
    </row>
    <row r="16283">
      <c r="A16283" s="10">
        <v>44914.375</v>
      </c>
      <c r="B16283" s="11">
        <v>189.63</v>
      </c>
      <c r="C16283" s="11">
        <v>228.77982</v>
      </c>
      <c r="D16283" s="11">
        <v>0.17112444620334</v>
      </c>
      <c r="E16283" s="8">
        <f t="shared" si="1"/>
        <v>0.1118266549</v>
      </c>
      <c r="F16283" s="8"/>
    </row>
    <row r="16284">
      <c r="A16284" s="10">
        <v>44914.416666666664</v>
      </c>
      <c r="B16284" s="11">
        <v>198.9</v>
      </c>
      <c r="C16284" s="11">
        <v>235.93928</v>
      </c>
      <c r="D16284" s="11">
        <v>0.156986492456872</v>
      </c>
      <c r="E16284" s="8">
        <f t="shared" si="1"/>
        <v>0.1127441971</v>
      </c>
      <c r="F16284" s="8"/>
    </row>
    <row r="16285">
      <c r="A16285" s="10">
        <v>44914.458333333336</v>
      </c>
      <c r="B16285" s="11">
        <v>215.5</v>
      </c>
      <c r="C16285" s="11">
        <v>247.57398</v>
      </c>
      <c r="D16285" s="11">
        <v>0.129553113780373</v>
      </c>
      <c r="E16285" s="8">
        <f t="shared" si="1"/>
        <v>0.1147138644</v>
      </c>
      <c r="F16285" s="8"/>
    </row>
    <row r="16286">
      <c r="A16286" s="10">
        <v>44914.5</v>
      </c>
      <c r="B16286" s="11">
        <v>233.18</v>
      </c>
      <c r="C16286" s="11">
        <v>262.0544</v>
      </c>
      <c r="D16286" s="11">
        <v>0.110184755531675</v>
      </c>
      <c r="E16286" s="8">
        <f t="shared" si="1"/>
        <v>0.1175138096</v>
      </c>
      <c r="F16286" s="8"/>
    </row>
    <row r="16287">
      <c r="A16287" s="10">
        <v>44914.541666666664</v>
      </c>
      <c r="B16287" s="11">
        <v>257.03</v>
      </c>
      <c r="C16287" s="11">
        <v>277.04462</v>
      </c>
      <c r="D16287" s="11">
        <v>0.0722433086771366</v>
      </c>
      <c r="E16287" s="8">
        <f t="shared" si="1"/>
        <v>0.1185534918</v>
      </c>
      <c r="F16287" s="8"/>
    </row>
    <row r="16288">
      <c r="A16288" s="10">
        <v>44914.583333333336</v>
      </c>
      <c r="B16288" s="11">
        <v>280.34</v>
      </c>
      <c r="C16288" s="11">
        <v>292.42589</v>
      </c>
      <c r="D16288" s="11">
        <v>0.0413297536685278</v>
      </c>
      <c r="E16288" s="8">
        <f t="shared" si="1"/>
        <v>0.1175283825</v>
      </c>
      <c r="F16288" s="8"/>
    </row>
    <row r="16289">
      <c r="A16289" s="10">
        <v>44914.625</v>
      </c>
      <c r="B16289" s="11">
        <v>284.82</v>
      </c>
      <c r="C16289" s="11">
        <v>307.86052</v>
      </c>
      <c r="D16289" s="11">
        <v>0.0748407752965531</v>
      </c>
      <c r="E16289" s="8">
        <f t="shared" si="1"/>
        <v>0.1204274576</v>
      </c>
      <c r="F16289" s="8"/>
    </row>
    <row r="16290">
      <c r="A16290" s="10">
        <v>44914.666666666664</v>
      </c>
      <c r="B16290" s="11">
        <v>274.65</v>
      </c>
      <c r="C16290" s="11">
        <v>319.82085</v>
      </c>
      <c r="D16290" s="11">
        <v>0.141237977448937</v>
      </c>
      <c r="E16290" s="8">
        <f t="shared" si="1"/>
        <v>0.1250621058</v>
      </c>
      <c r="F16290" s="8"/>
    </row>
    <row r="16291">
      <c r="A16291" s="10">
        <v>44914.708333333336</v>
      </c>
      <c r="B16291" s="11">
        <v>273.52</v>
      </c>
      <c r="C16291" s="11">
        <v>330.15536</v>
      </c>
      <c r="D16291" s="11">
        <v>0.171541543350984</v>
      </c>
      <c r="E16291" s="8">
        <f t="shared" si="1"/>
        <v>0.1297404058</v>
      </c>
      <c r="F16291" s="8"/>
    </row>
    <row r="16292">
      <c r="A16292" s="10">
        <v>44914.75</v>
      </c>
      <c r="B16292" s="11">
        <v>280.76</v>
      </c>
      <c r="C16292" s="11">
        <v>338.24257</v>
      </c>
      <c r="D16292" s="11">
        <v>0.169944812091511</v>
      </c>
      <c r="E16292" s="8">
        <f t="shared" si="1"/>
        <v>0.1305233729</v>
      </c>
      <c r="F16292" s="8"/>
    </row>
    <row r="16293">
      <c r="A16293" s="10">
        <v>44914.791666666664</v>
      </c>
      <c r="B16293" s="11">
        <v>285.17</v>
      </c>
      <c r="C16293" s="11">
        <v>342.04489</v>
      </c>
      <c r="D16293" s="11">
        <v>0.166279022616008</v>
      </c>
      <c r="E16293" s="8">
        <f t="shared" si="1"/>
        <v>0.1302953881</v>
      </c>
      <c r="F16293" s="8"/>
    </row>
    <row r="16294">
      <c r="A16294" s="10">
        <v>44914.833333333336</v>
      </c>
      <c r="B16294" s="11">
        <v>284.97</v>
      </c>
      <c r="C16294" s="11">
        <v>341.03637</v>
      </c>
      <c r="D16294" s="11">
        <v>0.164399972941302</v>
      </c>
      <c r="E16294" s="8">
        <f t="shared" si="1"/>
        <v>0.1310173775</v>
      </c>
      <c r="F16294" s="8"/>
    </row>
    <row r="16295">
      <c r="A16295" s="10">
        <v>44914.875</v>
      </c>
      <c r="B16295" s="11">
        <v>286.26</v>
      </c>
      <c r="C16295" s="11">
        <v>337.00844</v>
      </c>
      <c r="D16295" s="11">
        <v>0.150585071400585</v>
      </c>
      <c r="E16295" s="8">
        <f t="shared" si="1"/>
        <v>0.1306532667</v>
      </c>
      <c r="F16295" s="8"/>
    </row>
    <row r="16296">
      <c r="A16296" s="10">
        <v>44914.916666666664</v>
      </c>
      <c r="B16296" s="11">
        <v>287.7</v>
      </c>
      <c r="C16296" s="11">
        <v>331.47958</v>
      </c>
      <c r="D16296" s="11">
        <v>0.13207323359104</v>
      </c>
      <c r="E16296" s="8">
        <f t="shared" si="1"/>
        <v>0.1288424893</v>
      </c>
      <c r="F16296" s="8"/>
    </row>
    <row r="16297">
      <c r="A16297" s="10">
        <v>44914.958333333336</v>
      </c>
      <c r="B16297" s="11">
        <v>306.83</v>
      </c>
      <c r="C16297" s="11">
        <v>326.11997</v>
      </c>
      <c r="D16297" s="11">
        <v>0.0591499195832749</v>
      </c>
      <c r="E16297" s="8">
        <f t="shared" si="1"/>
        <v>0.1252979596</v>
      </c>
      <c r="F16297" s="8"/>
    </row>
    <row r="16298">
      <c r="A16298" s="10">
        <v>44915.0</v>
      </c>
      <c r="B16298" s="11">
        <v>339.82</v>
      </c>
      <c r="C16298" s="11">
        <v>318.89579</v>
      </c>
      <c r="D16298" s="11">
        <v>0.0656145695745936</v>
      </c>
      <c r="E16298" s="8">
        <f t="shared" si="1"/>
        <v>0.1203001303</v>
      </c>
      <c r="F16298" s="8"/>
    </row>
    <row r="16299">
      <c r="A16299" s="10">
        <v>44915.041666666664</v>
      </c>
      <c r="B16299" s="11">
        <v>334.34</v>
      </c>
      <c r="C16299" s="11">
        <v>324.50302</v>
      </c>
      <c r="D16299" s="11">
        <v>0.0303139859838592</v>
      </c>
      <c r="E16299" s="8">
        <f t="shared" si="1"/>
        <v>0.1155849591</v>
      </c>
      <c r="F16299" s="8"/>
    </row>
    <row r="16300">
      <c r="A16300" s="10">
        <v>44915.083333333336</v>
      </c>
      <c r="B16300" s="11">
        <v>328.49</v>
      </c>
      <c r="C16300" s="11">
        <v>329.72475</v>
      </c>
      <c r="D16300" s="11">
        <v>0.00374479016209721</v>
      </c>
      <c r="E16300" s="8">
        <f t="shared" si="1"/>
        <v>0.1096726971</v>
      </c>
      <c r="F16300" s="8"/>
    </row>
    <row r="16301">
      <c r="A16301" s="10">
        <v>44915.125</v>
      </c>
      <c r="B16301" s="11">
        <v>327.58</v>
      </c>
      <c r="C16301" s="11">
        <v>332.91863</v>
      </c>
      <c r="D16301" s="11">
        <v>0.016035840349337</v>
      </c>
      <c r="E16301" s="8">
        <f t="shared" si="1"/>
        <v>0.1053133831</v>
      </c>
      <c r="F16301" s="8"/>
    </row>
    <row r="16302">
      <c r="A16302" s="10">
        <v>44915.166666666664</v>
      </c>
      <c r="B16302" s="11">
        <v>327.74</v>
      </c>
      <c r="C16302" s="11">
        <v>332.15475</v>
      </c>
      <c r="D16302" s="11">
        <v>0.0132912445178037</v>
      </c>
      <c r="E16302" s="8">
        <f t="shared" si="1"/>
        <v>0.1021374173</v>
      </c>
      <c r="F16302" s="8"/>
    </row>
    <row r="16303">
      <c r="A16303" s="10">
        <v>44915.208333333336</v>
      </c>
      <c r="B16303" s="11">
        <v>320.52</v>
      </c>
      <c r="C16303" s="11">
        <v>327.73937</v>
      </c>
      <c r="D16303" s="11">
        <v>0.022027777743028</v>
      </c>
      <c r="E16303" s="8">
        <f t="shared" si="1"/>
        <v>0.1000430351</v>
      </c>
      <c r="F16303" s="8"/>
    </row>
    <row r="16304">
      <c r="A16304" s="10">
        <v>44915.25</v>
      </c>
      <c r="B16304" s="11">
        <v>313.12</v>
      </c>
      <c r="C16304" s="11">
        <v>320.46407</v>
      </c>
      <c r="D16304" s="11">
        <v>0.0229169841099502</v>
      </c>
      <c r="E16304" s="8">
        <f t="shared" si="1"/>
        <v>0.09800949462</v>
      </c>
      <c r="F16304" s="8"/>
    </row>
    <row r="16305">
      <c r="A16305" s="10">
        <v>44915.291666666664</v>
      </c>
      <c r="B16305" s="11">
        <v>296.27</v>
      </c>
      <c r="C16305" s="11">
        <v>311.01774</v>
      </c>
      <c r="D16305" s="11">
        <v>0.0474176810621799</v>
      </c>
      <c r="E16305" s="8">
        <f t="shared" si="1"/>
        <v>0.09538312733</v>
      </c>
      <c r="F16305" s="8"/>
    </row>
    <row r="16306">
      <c r="A16306" s="10">
        <v>44915.333333333336</v>
      </c>
      <c r="B16306" s="11">
        <v>292.57</v>
      </c>
      <c r="C16306" s="11">
        <v>301.45264</v>
      </c>
      <c r="D16306" s="11">
        <v>0.0294661211127558</v>
      </c>
      <c r="E16306" s="8">
        <f t="shared" si="1"/>
        <v>0.09009596639</v>
      </c>
      <c r="F16306" s="8"/>
    </row>
    <row r="16307">
      <c r="A16307" s="10">
        <v>44915.375</v>
      </c>
      <c r="B16307" s="11">
        <v>286.6</v>
      </c>
      <c r="C16307" s="11">
        <v>293.43066</v>
      </c>
      <c r="D16307" s="11">
        <v>0.0232786171697257</v>
      </c>
      <c r="E16307" s="8">
        <f t="shared" si="1"/>
        <v>0.08393572351</v>
      </c>
      <c r="F16307" s="8"/>
    </row>
    <row r="16308">
      <c r="A16308" s="10">
        <v>44915.416666666664</v>
      </c>
      <c r="B16308" s="11">
        <v>276.07</v>
      </c>
      <c r="C16308" s="11">
        <v>287.46758</v>
      </c>
      <c r="D16308" s="11">
        <v>0.0396482274627281</v>
      </c>
      <c r="E16308" s="8">
        <f t="shared" si="1"/>
        <v>0.07904662913</v>
      </c>
      <c r="F16308" s="8"/>
    </row>
    <row r="16309">
      <c r="A16309" s="10">
        <v>44915.458333333336</v>
      </c>
      <c r="B16309" s="11">
        <v>270.22</v>
      </c>
      <c r="C16309" s="11">
        <v>285.1194</v>
      </c>
      <c r="D16309" s="11">
        <v>0.0522567036827376</v>
      </c>
      <c r="E16309" s="8">
        <f t="shared" si="1"/>
        <v>0.07582594538</v>
      </c>
      <c r="F16309" s="8"/>
    </row>
    <row r="16310">
      <c r="A16310" s="10">
        <v>44915.5</v>
      </c>
      <c r="B16310" s="11">
        <v>278.75</v>
      </c>
      <c r="C16310" s="11">
        <v>285.80255</v>
      </c>
      <c r="D16310" s="11">
        <v>0.0246763018734437</v>
      </c>
      <c r="E16310" s="8">
        <f t="shared" si="1"/>
        <v>0.07226309314</v>
      </c>
      <c r="F16310" s="8"/>
    </row>
    <row r="16311">
      <c r="A16311" s="10">
        <v>44915.541666666664</v>
      </c>
      <c r="B16311" s="11">
        <v>294.54</v>
      </c>
      <c r="C16311" s="11">
        <v>290.39583</v>
      </c>
      <c r="D16311" s="11">
        <v>0.0142707627723167</v>
      </c>
      <c r="E16311" s="8">
        <f t="shared" si="1"/>
        <v>0.0698475704</v>
      </c>
      <c r="F16311" s="8"/>
    </row>
    <row r="16312">
      <c r="A16312" s="10">
        <v>44915.583333333336</v>
      </c>
      <c r="B16312" s="11">
        <v>306.78</v>
      </c>
      <c r="C16312" s="11">
        <v>298.30262</v>
      </c>
      <c r="D16312" s="11">
        <v>0.028418724582439</v>
      </c>
      <c r="E16312" s="8">
        <f t="shared" si="1"/>
        <v>0.06930961085</v>
      </c>
      <c r="F16312" s="8"/>
    </row>
    <row r="16313">
      <c r="A16313" s="10">
        <v>44915.625</v>
      </c>
      <c r="B16313" s="11">
        <v>307.57</v>
      </c>
      <c r="C16313" s="11">
        <v>307.26618</v>
      </c>
      <c r="D16313" s="11">
        <v>9.88784382322757E-4</v>
      </c>
      <c r="E16313" s="8">
        <f t="shared" si="1"/>
        <v>0.06623244457</v>
      </c>
      <c r="F16313" s="8"/>
    </row>
    <row r="16314">
      <c r="A16314" s="10">
        <v>44915.666666666664</v>
      </c>
      <c r="B16314" s="11">
        <v>303.38</v>
      </c>
      <c r="C16314" s="11">
        <v>312.90167</v>
      </c>
      <c r="D16314" s="11">
        <v>0.0304302306855697</v>
      </c>
      <c r="E16314" s="8">
        <f t="shared" si="1"/>
        <v>0.06161545512</v>
      </c>
      <c r="F16314" s="8"/>
    </row>
    <row r="16315">
      <c r="A16315" s="10">
        <v>44915.708333333336</v>
      </c>
      <c r="B16315" s="11">
        <v>311.0</v>
      </c>
      <c r="C16315" s="11">
        <v>314.52368</v>
      </c>
      <c r="D16315" s="11">
        <v>0.0112032264152575</v>
      </c>
      <c r="E16315" s="8">
        <f t="shared" si="1"/>
        <v>0.05493469191</v>
      </c>
      <c r="F16315" s="8"/>
    </row>
    <row r="16316">
      <c r="A16316" s="10">
        <v>44915.75</v>
      </c>
      <c r="B16316" s="11">
        <v>317.51</v>
      </c>
      <c r="C16316" s="11">
        <v>313.7904</v>
      </c>
      <c r="D16316" s="11">
        <v>0.0118537724544792</v>
      </c>
      <c r="E16316" s="8">
        <f t="shared" si="1"/>
        <v>0.04834756526</v>
      </c>
      <c r="F16316" s="8"/>
    </row>
    <row r="16317">
      <c r="A16317" s="10">
        <v>44915.791666666664</v>
      </c>
      <c r="B16317" s="11">
        <v>319.78</v>
      </c>
      <c r="C16317" s="11">
        <v>312.54585</v>
      </c>
      <c r="D16317" s="11">
        <v>0.0231458840358942</v>
      </c>
      <c r="E16317" s="8">
        <f t="shared" si="1"/>
        <v>0.04238368449</v>
      </c>
      <c r="F16317" s="8"/>
    </row>
    <row r="16318">
      <c r="A16318" s="10">
        <v>44915.833333333336</v>
      </c>
      <c r="B16318" s="11">
        <v>318.49</v>
      </c>
      <c r="C16318" s="11">
        <v>311.04944</v>
      </c>
      <c r="D16318" s="11">
        <v>0.0239208275057495</v>
      </c>
      <c r="E16318" s="8">
        <f t="shared" si="1"/>
        <v>0.03653038676</v>
      </c>
      <c r="F16318" s="8"/>
    </row>
    <row r="16319">
      <c r="A16319" s="10">
        <v>44915.875</v>
      </c>
      <c r="B16319" s="11">
        <v>317.46</v>
      </c>
      <c r="C16319" s="11">
        <v>309.72699</v>
      </c>
      <c r="D16319" s="11">
        <v>0.0249671815814307</v>
      </c>
      <c r="E16319" s="8">
        <f t="shared" si="1"/>
        <v>0.03129630802</v>
      </c>
      <c r="F16319" s="8"/>
    </row>
    <row r="16320">
      <c r="A16320" s="10">
        <v>44915.916666666664</v>
      </c>
      <c r="B16320" s="11">
        <v>323.15</v>
      </c>
      <c r="C16320" s="11">
        <v>308.11105</v>
      </c>
      <c r="D16320" s="11">
        <v>0.0488101611415754</v>
      </c>
      <c r="E16320" s="8">
        <f t="shared" si="1"/>
        <v>0.02782701333</v>
      </c>
      <c r="F16320" s="8"/>
    </row>
    <row r="16321">
      <c r="A16321" s="10">
        <v>44915.958333333336</v>
      </c>
      <c r="B16321" s="11">
        <v>345.65</v>
      </c>
      <c r="C16321" s="11">
        <v>307.36246</v>
      </c>
      <c r="D16321" s="11">
        <v>0.124568042564469</v>
      </c>
      <c r="E16321" s="8">
        <f t="shared" si="1"/>
        <v>0.03055276846</v>
      </c>
      <c r="F16321" s="8"/>
    </row>
    <row r="16322">
      <c r="A16322" s="10">
        <v>44913.0</v>
      </c>
      <c r="B16322" s="11">
        <v>377.12</v>
      </c>
      <c r="C16322" s="11">
        <v>347.54994</v>
      </c>
      <c r="D16322" s="11">
        <v>0.0850814705938375</v>
      </c>
      <c r="E16322" s="8">
        <f t="shared" si="1"/>
        <v>0.03136388933</v>
      </c>
      <c r="F16322" s="8"/>
    </row>
    <row r="16323">
      <c r="A16323" s="10">
        <v>44913.041666666664</v>
      </c>
      <c r="B16323" s="11">
        <v>372.98</v>
      </c>
      <c r="C16323" s="11">
        <v>341.34159</v>
      </c>
      <c r="D16323" s="11">
        <v>0.0926884122148725</v>
      </c>
      <c r="E16323" s="8">
        <f t="shared" si="1"/>
        <v>0.03396282376</v>
      </c>
      <c r="F16323" s="8"/>
    </row>
    <row r="16324">
      <c r="A16324" s="10">
        <v>44913.083333333336</v>
      </c>
      <c r="B16324" s="11">
        <v>359.41</v>
      </c>
      <c r="C16324" s="11">
        <v>327.46775</v>
      </c>
      <c r="D16324" s="11">
        <v>0.0975431931846723</v>
      </c>
      <c r="E16324" s="8">
        <f t="shared" si="1"/>
        <v>0.03787109055</v>
      </c>
      <c r="F16324" s="8"/>
    </row>
    <row r="16325">
      <c r="A16325" s="10">
        <v>44913.125</v>
      </c>
      <c r="B16325" s="11">
        <v>349.34</v>
      </c>
      <c r="C16325" s="11">
        <v>309.21234</v>
      </c>
      <c r="D16325" s="11">
        <v>0.129773798807641</v>
      </c>
      <c r="E16325" s="8">
        <f t="shared" si="1"/>
        <v>0.04261017215</v>
      </c>
      <c r="F16325" s="8"/>
    </row>
    <row r="16326">
      <c r="A16326" s="10">
        <v>44913.166666666664</v>
      </c>
      <c r="B16326" s="11">
        <v>339.51</v>
      </c>
      <c r="C16326" s="11">
        <v>289.15403</v>
      </c>
      <c r="D16326" s="11">
        <v>0.174149293371425</v>
      </c>
      <c r="E16326" s="8">
        <f t="shared" si="1"/>
        <v>0.04931259085</v>
      </c>
      <c r="F16326" s="8"/>
    </row>
    <row r="16327">
      <c r="A16327" s="10">
        <v>44913.208333333336</v>
      </c>
      <c r="B16327" s="11">
        <v>323.25</v>
      </c>
      <c r="C16327" s="11">
        <v>271.45113</v>
      </c>
      <c r="D16327" s="11">
        <v>0.19082208278153</v>
      </c>
      <c r="E16327" s="8">
        <f t="shared" si="1"/>
        <v>0.0563456869</v>
      </c>
      <c r="F16327" s="8"/>
    </row>
    <row r="16328">
      <c r="A16328" s="10">
        <v>44913.25</v>
      </c>
      <c r="B16328" s="11">
        <v>305.42</v>
      </c>
      <c r="C16328" s="11">
        <v>259.40269</v>
      </c>
      <c r="D16328" s="11">
        <v>0.177397196613496</v>
      </c>
      <c r="E16328" s="8">
        <f t="shared" si="1"/>
        <v>0.06278236242</v>
      </c>
      <c r="F16328" s="8"/>
    </row>
    <row r="16329">
      <c r="A16329" s="10">
        <v>44913.291666666664</v>
      </c>
      <c r="B16329" s="11">
        <v>287.45</v>
      </c>
      <c r="C16329" s="11">
        <v>253.02807</v>
      </c>
      <c r="D16329" s="11">
        <v>0.136039965842524</v>
      </c>
      <c r="E16329" s="8">
        <f t="shared" si="1"/>
        <v>0.06647495762</v>
      </c>
      <c r="F16329" s="8"/>
    </row>
    <row r="16330">
      <c r="A16330" s="10">
        <v>44913.333333333336</v>
      </c>
      <c r="B16330" s="11">
        <v>275.4</v>
      </c>
      <c r="C16330" s="11">
        <v>251.42966</v>
      </c>
      <c r="D16330" s="11">
        <v>0.0953361667831868</v>
      </c>
      <c r="E16330" s="8">
        <f t="shared" si="1"/>
        <v>0.06921954285</v>
      </c>
      <c r="F16330" s="8"/>
    </row>
    <row r="16331">
      <c r="A16331" s="10">
        <v>44913.375</v>
      </c>
      <c r="B16331" s="11">
        <v>269.94</v>
      </c>
      <c r="C16331" s="11">
        <v>253.52094</v>
      </c>
      <c r="D16331" s="11">
        <v>0.0647641177095667</v>
      </c>
      <c r="E16331" s="8">
        <f t="shared" si="1"/>
        <v>0.07094810538</v>
      </c>
      <c r="F16331" s="8"/>
    </row>
    <row r="16332">
      <c r="A16332" s="10">
        <v>44913.416666666664</v>
      </c>
      <c r="B16332" s="11">
        <v>265.15</v>
      </c>
      <c r="C16332" s="11">
        <v>258.99407</v>
      </c>
      <c r="D16332" s="11">
        <v>0.0237686136983752</v>
      </c>
      <c r="E16332" s="8">
        <f t="shared" si="1"/>
        <v>0.0702864548</v>
      </c>
      <c r="F16332" s="8"/>
    </row>
    <row r="16333">
      <c r="A16333" s="10">
        <v>44913.458333333336</v>
      </c>
      <c r="B16333" s="11">
        <v>262.23</v>
      </c>
      <c r="C16333" s="11">
        <v>267.35901</v>
      </c>
      <c r="D16333" s="11">
        <v>0.019183980371561</v>
      </c>
      <c r="E16333" s="8">
        <f t="shared" si="1"/>
        <v>0.06890842467</v>
      </c>
      <c r="F16333" s="8"/>
    </row>
    <row r="16334">
      <c r="A16334" s="10">
        <v>44913.5</v>
      </c>
      <c r="B16334" s="11">
        <v>261.35</v>
      </c>
      <c r="C16334" s="11">
        <v>275.06312</v>
      </c>
      <c r="D16334" s="11">
        <v>0.0498544479536188</v>
      </c>
      <c r="E16334" s="8">
        <f t="shared" si="1"/>
        <v>0.06995751409</v>
      </c>
      <c r="F16334" s="8"/>
    </row>
    <row r="16335">
      <c r="A16335" s="10">
        <v>44913.541666666664</v>
      </c>
      <c r="B16335" s="11">
        <v>267.22</v>
      </c>
      <c r="C16335" s="11">
        <v>278.87491</v>
      </c>
      <c r="D16335" s="11">
        <v>0.0417926087362967</v>
      </c>
      <c r="E16335" s="8">
        <f t="shared" si="1"/>
        <v>0.07110425767</v>
      </c>
      <c r="F16335" s="8"/>
    </row>
    <row r="16336">
      <c r="A16336" s="10">
        <v>44913.583333333336</v>
      </c>
      <c r="B16336" s="11">
        <v>271.3</v>
      </c>
      <c r="C16336" s="11">
        <v>277.16611</v>
      </c>
      <c r="D16336" s="11">
        <v>0.0211646005350365</v>
      </c>
      <c r="E16336" s="8">
        <f t="shared" si="1"/>
        <v>0.0708020025</v>
      </c>
      <c r="F16336" s="8"/>
    </row>
    <row r="16337">
      <c r="A16337" s="10">
        <v>44913.625</v>
      </c>
      <c r="B16337" s="11">
        <v>250.81</v>
      </c>
      <c r="C16337" s="11">
        <v>273.02872</v>
      </c>
      <c r="D16337" s="11">
        <v>0.0813786915896614</v>
      </c>
      <c r="E16337" s="8">
        <f t="shared" si="1"/>
        <v>0.07415158197</v>
      </c>
      <c r="F16337" s="8"/>
    </row>
    <row r="16338">
      <c r="A16338" s="10">
        <v>44913.666666666664</v>
      </c>
      <c r="B16338" s="11">
        <v>240.74</v>
      </c>
      <c r="C16338" s="11">
        <v>266.5726</v>
      </c>
      <c r="D16338" s="11">
        <v>0.0969064337445034</v>
      </c>
      <c r="E16338" s="8">
        <f t="shared" si="1"/>
        <v>0.07692142376</v>
      </c>
      <c r="F16338" s="8"/>
    </row>
    <row r="16339">
      <c r="A16339" s="10">
        <v>44913.708333333336</v>
      </c>
      <c r="B16339" s="11">
        <v>230.12</v>
      </c>
      <c r="C16339" s="11">
        <v>259.94039</v>
      </c>
      <c r="D16339" s="11">
        <v>0.114720109483562</v>
      </c>
      <c r="E16339" s="8">
        <f t="shared" si="1"/>
        <v>0.08123462722</v>
      </c>
      <c r="F16339" s="8"/>
    </row>
    <row r="16340">
      <c r="A16340" s="10">
        <v>44913.75</v>
      </c>
      <c r="B16340" s="11">
        <v>205.51</v>
      </c>
      <c r="C16340" s="11">
        <v>254.46864</v>
      </c>
      <c r="D16340" s="11">
        <v>0.192395573772862</v>
      </c>
      <c r="E16340" s="8">
        <f t="shared" si="1"/>
        <v>0.08875720228</v>
      </c>
      <c r="F16340" s="8"/>
    </row>
    <row r="16341">
      <c r="A16341" s="10">
        <v>44913.791666666664</v>
      </c>
      <c r="B16341" s="11">
        <v>197.93</v>
      </c>
      <c r="C16341" s="11">
        <v>249.41385</v>
      </c>
      <c r="D16341" s="11">
        <v>0.206419370856911</v>
      </c>
      <c r="E16341" s="8">
        <f t="shared" si="1"/>
        <v>0.09639359756</v>
      </c>
      <c r="F16341" s="8"/>
    </row>
    <row r="16342">
      <c r="A16342" s="10">
        <v>44913.833333333336</v>
      </c>
      <c r="B16342" s="11">
        <v>200.71</v>
      </c>
      <c r="C16342" s="11">
        <v>245.68089</v>
      </c>
      <c r="D16342" s="11">
        <v>0.183045942238323</v>
      </c>
      <c r="E16342" s="8">
        <f t="shared" si="1"/>
        <v>0.1030238107</v>
      </c>
      <c r="F16342" s="8"/>
    </row>
    <row r="16343">
      <c r="A16343" s="10">
        <v>44913.875</v>
      </c>
      <c r="B16343" s="11">
        <v>195.9</v>
      </c>
      <c r="C16343" s="11">
        <v>244.57618</v>
      </c>
      <c r="D16343" s="11">
        <v>0.199022570390951</v>
      </c>
      <c r="E16343" s="8">
        <f t="shared" si="1"/>
        <v>0.1102761185</v>
      </c>
      <c r="F16343" s="8"/>
    </row>
    <row r="16344">
      <c r="A16344" s="10">
        <v>44913.916666666664</v>
      </c>
      <c r="B16344" s="11">
        <v>192.24</v>
      </c>
      <c r="C16344" s="11">
        <v>246.58471</v>
      </c>
      <c r="D16344" s="11">
        <v>0.220389617831535</v>
      </c>
      <c r="E16344" s="8">
        <f t="shared" si="1"/>
        <v>0.1174252626</v>
      </c>
      <c r="F16344" s="8"/>
    </row>
    <row r="16345">
      <c r="A16345" s="10">
        <v>44913.958333333336</v>
      </c>
      <c r="B16345" s="11">
        <v>202.39</v>
      </c>
      <c r="C16345" s="11">
        <v>252.10879</v>
      </c>
      <c r="D16345" s="11">
        <v>0.197211648193623</v>
      </c>
      <c r="E16345" s="8">
        <f t="shared" si="1"/>
        <v>0.1204520795</v>
      </c>
      <c r="F16345" s="8"/>
    </row>
    <row r="16346">
      <c r="A16346" s="10">
        <v>44914.0</v>
      </c>
      <c r="B16346" s="11">
        <v>226.28</v>
      </c>
      <c r="C16346" s="11">
        <v>287.01172</v>
      </c>
      <c r="D16346" s="11">
        <v>0.211600139534371</v>
      </c>
      <c r="E16346" s="8">
        <f t="shared" si="1"/>
        <v>0.1257236907</v>
      </c>
      <c r="F16346" s="8"/>
    </row>
    <row r="16347">
      <c r="A16347" s="10">
        <v>44914.041666666664</v>
      </c>
      <c r="B16347" s="11">
        <v>231.47</v>
      </c>
      <c r="C16347" s="11">
        <v>282.67247</v>
      </c>
      <c r="D16347" s="11">
        <v>0.181137094815069</v>
      </c>
      <c r="E16347" s="8">
        <f t="shared" si="1"/>
        <v>0.1294090525</v>
      </c>
      <c r="F16347" s="8"/>
    </row>
    <row r="16348">
      <c r="A16348" s="10">
        <v>44914.083333333336</v>
      </c>
      <c r="B16348" s="11">
        <v>221.58</v>
      </c>
      <c r="C16348" s="11">
        <v>274.50808</v>
      </c>
      <c r="D16348" s="11">
        <v>0.192810645136565</v>
      </c>
      <c r="E16348" s="8">
        <f t="shared" si="1"/>
        <v>0.1333785296</v>
      </c>
      <c r="F16348" s="8"/>
    </row>
    <row r="16349">
      <c r="A16349" s="10">
        <v>44914.125</v>
      </c>
      <c r="B16349" s="11">
        <v>217.62</v>
      </c>
      <c r="C16349" s="11">
        <v>264.54756</v>
      </c>
      <c r="D16349" s="11">
        <v>0.177387990272902</v>
      </c>
      <c r="E16349" s="8">
        <f t="shared" si="1"/>
        <v>0.1353624543</v>
      </c>
      <c r="F16349" s="8"/>
    </row>
    <row r="16350">
      <c r="A16350" s="10">
        <v>44914.166666666664</v>
      </c>
      <c r="B16350" s="11">
        <v>214.96</v>
      </c>
      <c r="C16350" s="11">
        <v>254.19897</v>
      </c>
      <c r="D16350" s="11">
        <v>0.154363213981551</v>
      </c>
      <c r="E16350" s="8">
        <f t="shared" si="1"/>
        <v>0.1345380343</v>
      </c>
      <c r="F16350" s="8"/>
    </row>
    <row r="16351">
      <c r="A16351" s="10">
        <v>44914.208333333336</v>
      </c>
      <c r="B16351" s="11">
        <v>210.85</v>
      </c>
      <c r="C16351" s="11">
        <v>245.6245</v>
      </c>
      <c r="D16351" s="11">
        <v>0.14157586071422</v>
      </c>
      <c r="E16351" s="8">
        <f t="shared" si="1"/>
        <v>0.1324861084</v>
      </c>
      <c r="F16351" s="8"/>
    </row>
    <row r="16352">
      <c r="A16352" s="10">
        <v>44914.25</v>
      </c>
      <c r="B16352" s="11">
        <v>207.22</v>
      </c>
      <c r="C16352" s="11">
        <v>241.01122</v>
      </c>
      <c r="D16352" s="11">
        <v>0.140206003687297</v>
      </c>
      <c r="E16352" s="8">
        <f t="shared" si="1"/>
        <v>0.1309364753</v>
      </c>
      <c r="F16352" s="8"/>
    </row>
    <row r="16353">
      <c r="A16353" s="10">
        <v>44914.291666666664</v>
      </c>
      <c r="B16353" s="11">
        <v>198.14</v>
      </c>
      <c r="C16353" s="11">
        <v>239.10339</v>
      </c>
      <c r="D16353" s="11">
        <v>0.171320824853215</v>
      </c>
      <c r="E16353" s="8">
        <f t="shared" si="1"/>
        <v>0.1324065111</v>
      </c>
      <c r="F16353" s="8"/>
    </row>
    <row r="16354">
      <c r="A16354" s="10">
        <v>44914.333333333336</v>
      </c>
      <c r="B16354" s="11">
        <v>189.56</v>
      </c>
      <c r="C16354" s="11">
        <v>239.32207</v>
      </c>
      <c r="D16354" s="11">
        <v>0.207929297954008</v>
      </c>
      <c r="E16354" s="8">
        <f t="shared" si="1"/>
        <v>0.1370978916</v>
      </c>
      <c r="F16354" s="8"/>
    </row>
    <row r="16355">
      <c r="A16355" s="10">
        <v>44914.375</v>
      </c>
      <c r="B16355" s="11">
        <v>189.63</v>
      </c>
      <c r="C16355" s="11">
        <v>241.71997</v>
      </c>
      <c r="D16355" s="11">
        <v>0.215497172203024</v>
      </c>
      <c r="E16355" s="8">
        <f t="shared" si="1"/>
        <v>0.1433784355</v>
      </c>
      <c r="F16355" s="8"/>
    </row>
    <row r="16356">
      <c r="A16356" s="10">
        <v>44914.416666666664</v>
      </c>
      <c r="B16356" s="11">
        <v>198.9</v>
      </c>
      <c r="C16356" s="11">
        <v>246.94569</v>
      </c>
      <c r="D16356" s="11">
        <v>0.194559743075491</v>
      </c>
      <c r="E16356" s="8">
        <f t="shared" si="1"/>
        <v>0.1504947326</v>
      </c>
      <c r="F16356" s="8"/>
    </row>
    <row r="16357">
      <c r="A16357" s="10">
        <v>44914.458333333336</v>
      </c>
      <c r="B16357" s="11">
        <v>215.5</v>
      </c>
      <c r="C16357" s="11">
        <v>256.40498</v>
      </c>
      <c r="D16357" s="11">
        <v>0.159532704864</v>
      </c>
      <c r="E16357" s="8">
        <f t="shared" si="1"/>
        <v>0.1563425961</v>
      </c>
      <c r="F16357" s="8"/>
    </row>
    <row r="16358">
      <c r="A16358" s="10">
        <v>44914.5</v>
      </c>
      <c r="B16358" s="11">
        <v>233.18</v>
      </c>
      <c r="C16358" s="11">
        <v>268.48453</v>
      </c>
      <c r="D16358" s="11">
        <v>0.131495583749275</v>
      </c>
      <c r="E16358" s="8">
        <f t="shared" si="1"/>
        <v>0.1597443101</v>
      </c>
      <c r="F16358" s="8"/>
    </row>
    <row r="16359">
      <c r="A16359" s="10">
        <v>44914.541666666664</v>
      </c>
      <c r="B16359" s="11">
        <v>257.03</v>
      </c>
      <c r="C16359" s="11">
        <v>280.72435</v>
      </c>
      <c r="D16359" s="11">
        <v>0.0844043275903926</v>
      </c>
      <c r="E16359" s="8">
        <f t="shared" si="1"/>
        <v>0.1615197984</v>
      </c>
      <c r="F16359" s="8"/>
    </row>
    <row r="16360">
      <c r="A16360" s="10">
        <v>44914.583333333336</v>
      </c>
      <c r="B16360" s="11">
        <v>280.34</v>
      </c>
      <c r="C16360" s="11">
        <v>292.24132</v>
      </c>
      <c r="D16360" s="11">
        <v>0.0407242890909471</v>
      </c>
      <c r="E16360" s="8">
        <f t="shared" si="1"/>
        <v>0.1623347854</v>
      </c>
      <c r="F16360" s="8"/>
    </row>
    <row r="16361">
      <c r="A16361" s="10">
        <v>44914.625</v>
      </c>
      <c r="B16361" s="11">
        <v>284.82</v>
      </c>
      <c r="C16361" s="11">
        <v>302.97672</v>
      </c>
      <c r="D16361" s="11">
        <v>0.0599277726684743</v>
      </c>
      <c r="E16361" s="8">
        <f t="shared" si="1"/>
        <v>0.1614409971</v>
      </c>
      <c r="F16361" s="8"/>
    </row>
    <row r="16362">
      <c r="A16362" s="10">
        <v>44914.666666666664</v>
      </c>
      <c r="B16362" s="11">
        <v>274.65</v>
      </c>
      <c r="C16362" s="11">
        <v>310.21023</v>
      </c>
      <c r="D16362" s="11">
        <v>0.114632679908718</v>
      </c>
      <c r="E16362" s="8">
        <f t="shared" si="1"/>
        <v>0.1621795907</v>
      </c>
      <c r="F16362" s="8"/>
    </row>
    <row r="16363">
      <c r="A16363" s="10">
        <v>44914.708333333336</v>
      </c>
      <c r="B16363" s="11">
        <v>273.52</v>
      </c>
      <c r="C16363" s="11">
        <v>316.29307</v>
      </c>
      <c r="D16363" s="11">
        <v>0.135232396966522</v>
      </c>
      <c r="E16363" s="8">
        <f t="shared" si="1"/>
        <v>0.1630342693</v>
      </c>
      <c r="F16363" s="8"/>
    </row>
    <row r="16364">
      <c r="A16364" s="10">
        <v>44914.75</v>
      </c>
      <c r="B16364" s="11">
        <v>280.76</v>
      </c>
      <c r="C16364" s="11">
        <v>321.46685</v>
      </c>
      <c r="D16364" s="11">
        <v>0.126628453291529</v>
      </c>
      <c r="E16364" s="8">
        <f t="shared" si="1"/>
        <v>0.1602939727</v>
      </c>
      <c r="F16364" s="8"/>
    </row>
    <row r="16365">
      <c r="A16365" s="10">
        <v>44914.791666666664</v>
      </c>
      <c r="B16365" s="11">
        <v>285.17</v>
      </c>
      <c r="C16365" s="11">
        <v>324.30357</v>
      </c>
      <c r="D16365" s="11">
        <v>0.120669562780329</v>
      </c>
      <c r="E16365" s="8">
        <f t="shared" si="1"/>
        <v>0.156721064</v>
      </c>
      <c r="F16365" s="8"/>
    </row>
    <row r="16366">
      <c r="A16366" s="10">
        <v>44914.833333333336</v>
      </c>
      <c r="B16366" s="11">
        <v>284.97</v>
      </c>
      <c r="C16366" s="11">
        <v>323.97067</v>
      </c>
      <c r="D16366" s="11">
        <v>0.120383335935935</v>
      </c>
      <c r="E16366" s="8">
        <f t="shared" si="1"/>
        <v>0.1541101221</v>
      </c>
      <c r="F16366" s="8"/>
    </row>
    <row r="16367">
      <c r="A16367" s="10">
        <v>44914.875</v>
      </c>
      <c r="B16367" s="11">
        <v>286.26</v>
      </c>
      <c r="C16367" s="11">
        <v>321.95202</v>
      </c>
      <c r="D16367" s="11">
        <v>0.110861301631218</v>
      </c>
      <c r="E16367" s="8">
        <f t="shared" si="1"/>
        <v>0.1504367359</v>
      </c>
      <c r="F16367" s="8"/>
    </row>
    <row r="16368">
      <c r="A16368" s="10">
        <v>44914.916666666664</v>
      </c>
      <c r="B16368" s="11">
        <v>287.7</v>
      </c>
      <c r="C16368" s="11">
        <v>319.57785</v>
      </c>
      <c r="D16368" s="11">
        <v>0.0997498731529736</v>
      </c>
      <c r="E16368" s="8">
        <f t="shared" si="1"/>
        <v>0.1454100798</v>
      </c>
      <c r="F16368" s="8"/>
    </row>
    <row r="16369">
      <c r="A16369" s="10">
        <v>44914.958333333336</v>
      </c>
      <c r="B16369" s="11">
        <v>306.83</v>
      </c>
      <c r="C16369" s="11">
        <v>317.92368</v>
      </c>
      <c r="D16369" s="11">
        <v>0.0348941607621049</v>
      </c>
      <c r="E16369" s="8">
        <f t="shared" si="1"/>
        <v>0.1386468512</v>
      </c>
      <c r="F16369" s="8"/>
    </row>
    <row r="16370">
      <c r="A16370" s="10">
        <v>44915.0</v>
      </c>
      <c r="B16370" s="11">
        <v>339.82</v>
      </c>
      <c r="C16370" s="11">
        <v>318.58957</v>
      </c>
      <c r="D16370" s="11">
        <v>0.0666388105549092</v>
      </c>
      <c r="E16370" s="8">
        <f t="shared" si="1"/>
        <v>0.1326067958</v>
      </c>
      <c r="F16370" s="8"/>
    </row>
    <row r="16371">
      <c r="A16371" s="10">
        <v>44915.041666666664</v>
      </c>
      <c r="B16371" s="11">
        <v>334.34</v>
      </c>
      <c r="C16371" s="11">
        <v>324.38599</v>
      </c>
      <c r="D16371" s="11">
        <v>0.0306856963828801</v>
      </c>
      <c r="E16371" s="8">
        <f t="shared" si="1"/>
        <v>0.1263379876</v>
      </c>
      <c r="F16371" s="8"/>
    </row>
    <row r="16372">
      <c r="A16372" s="10">
        <v>44915.083333333336</v>
      </c>
      <c r="B16372" s="11">
        <v>328.49</v>
      </c>
      <c r="C16372" s="11">
        <v>328.71382</v>
      </c>
      <c r="D16372" s="11">
        <v>6.80896227606095E-4</v>
      </c>
      <c r="E16372" s="8">
        <f t="shared" si="1"/>
        <v>0.1183325813</v>
      </c>
      <c r="F16372" s="8"/>
    </row>
    <row r="16373">
      <c r="A16373" s="10">
        <v>44915.125</v>
      </c>
      <c r="B16373" s="11">
        <v>327.58</v>
      </c>
      <c r="C16373" s="11">
        <v>330.22434</v>
      </c>
      <c r="D16373" s="11">
        <v>0.00800770772984208</v>
      </c>
      <c r="E16373" s="8">
        <f t="shared" si="1"/>
        <v>0.1112750696</v>
      </c>
      <c r="F16373" s="8"/>
    </row>
    <row r="16374">
      <c r="A16374" s="10">
        <v>44915.166666666664</v>
      </c>
      <c r="B16374" s="11">
        <v>327.74</v>
      </c>
      <c r="C16374" s="11">
        <v>329.1961</v>
      </c>
      <c r="D16374" s="11">
        <v>0.00442319942429449</v>
      </c>
      <c r="E16374" s="8">
        <f t="shared" si="1"/>
        <v>0.105027569</v>
      </c>
      <c r="F16374" s="8"/>
    </row>
    <row r="16375">
      <c r="A16375" s="10">
        <v>44915.208333333336</v>
      </c>
      <c r="B16375" s="11">
        <v>320.52</v>
      </c>
      <c r="C16375" s="11">
        <v>327.34288</v>
      </c>
      <c r="D16375" s="11">
        <v>0.0208432210286657</v>
      </c>
      <c r="E16375" s="8">
        <f t="shared" si="1"/>
        <v>0.09999704231</v>
      </c>
      <c r="F16375" s="8"/>
    </row>
    <row r="16376">
      <c r="A16376" s="10">
        <v>44915.25</v>
      </c>
      <c r="B16376" s="11">
        <v>313.12</v>
      </c>
      <c r="C16376" s="11">
        <v>324.64087</v>
      </c>
      <c r="D16376" s="11">
        <v>0.0354880456055948</v>
      </c>
      <c r="E16376" s="8">
        <f t="shared" si="1"/>
        <v>0.09563379406</v>
      </c>
      <c r="F16376" s="8"/>
    </row>
    <row r="16377">
      <c r="A16377" s="10">
        <v>44915.291666666664</v>
      </c>
      <c r="B16377" s="11">
        <v>296.27</v>
      </c>
      <c r="C16377" s="11">
        <v>320.20281</v>
      </c>
      <c r="D16377" s="11">
        <v>0.0747426607530396</v>
      </c>
      <c r="E16377" s="8">
        <f t="shared" si="1"/>
        <v>0.09160970389</v>
      </c>
      <c r="F16377" s="8"/>
    </row>
    <row r="16378">
      <c r="A16378" s="10">
        <v>44915.333333333336</v>
      </c>
      <c r="B16378" s="11">
        <v>292.57</v>
      </c>
      <c r="C16378" s="11">
        <v>315.54496</v>
      </c>
      <c r="D16378" s="11">
        <v>0.0728104166201862</v>
      </c>
      <c r="E16378" s="8">
        <f t="shared" si="1"/>
        <v>0.0859797505</v>
      </c>
      <c r="F16378" s="8"/>
    </row>
    <row r="16379">
      <c r="A16379" s="10">
        <v>44915.375</v>
      </c>
      <c r="B16379" s="11">
        <v>286.6</v>
      </c>
      <c r="C16379" s="11">
        <v>312.11053</v>
      </c>
      <c r="D16379" s="11">
        <v>0.0817355633595571</v>
      </c>
      <c r="E16379" s="8">
        <f t="shared" si="1"/>
        <v>0.08040635013</v>
      </c>
      <c r="F16379" s="8"/>
    </row>
    <row r="16380">
      <c r="A16380" s="10">
        <v>44915.416666666664</v>
      </c>
      <c r="B16380" s="11">
        <v>276.07</v>
      </c>
      <c r="C16380" s="11">
        <v>309.7041</v>
      </c>
      <c r="D16380" s="11">
        <v>0.108600757949281</v>
      </c>
      <c r="E16380" s="8">
        <f t="shared" si="1"/>
        <v>0.07682472575</v>
      </c>
      <c r="F16380" s="8"/>
    </row>
    <row r="16381">
      <c r="A16381" s="10">
        <v>44915.458333333336</v>
      </c>
      <c r="B16381" s="11">
        <v>270.22</v>
      </c>
      <c r="C16381" s="11">
        <v>309.53678</v>
      </c>
      <c r="D16381" s="11">
        <v>0.127018120431439</v>
      </c>
      <c r="E16381" s="8">
        <f t="shared" si="1"/>
        <v>0.0754699514</v>
      </c>
      <c r="F16381" s="8"/>
    </row>
    <row r="16382">
      <c r="A16382" s="10">
        <v>44915.5</v>
      </c>
      <c r="B16382" s="11">
        <v>278.75</v>
      </c>
      <c r="C16382" s="11">
        <v>311.09424</v>
      </c>
      <c r="D16382" s="11">
        <v>0.103969266676232</v>
      </c>
      <c r="E16382" s="8">
        <f t="shared" si="1"/>
        <v>0.07432302152</v>
      </c>
      <c r="F16382" s="8"/>
    </row>
    <row r="16383">
      <c r="A16383" s="10">
        <v>44915.541666666664</v>
      </c>
      <c r="B16383" s="11">
        <v>294.54</v>
      </c>
      <c r="C16383" s="11">
        <v>314.83951</v>
      </c>
      <c r="D16383" s="11">
        <v>0.0644757387660779</v>
      </c>
      <c r="E16383" s="8">
        <f t="shared" si="1"/>
        <v>0.07349266365</v>
      </c>
      <c r="F16383" s="8"/>
    </row>
    <row r="16384">
      <c r="A16384" s="10">
        <v>44915.583333333336</v>
      </c>
      <c r="B16384" s="11">
        <v>306.78</v>
      </c>
      <c r="C16384" s="11">
        <v>319.59322</v>
      </c>
      <c r="D16384" s="11">
        <v>0.0400922773017525</v>
      </c>
      <c r="E16384" s="8">
        <f t="shared" si="1"/>
        <v>0.07346632983</v>
      </c>
      <c r="F16384" s="8"/>
    </row>
    <row r="16385">
      <c r="A16385" s="10">
        <v>44915.625</v>
      </c>
      <c r="B16385" s="11">
        <v>307.57</v>
      </c>
      <c r="C16385" s="11">
        <v>324.3385</v>
      </c>
      <c r="D16385" s="11">
        <v>0.051700615252275</v>
      </c>
      <c r="E16385" s="8">
        <f t="shared" si="1"/>
        <v>0.0731235316</v>
      </c>
      <c r="F16385" s="8"/>
    </row>
    <row r="16386">
      <c r="A16386" s="10">
        <v>44915.666666666664</v>
      </c>
      <c r="B16386" s="11">
        <v>303.38</v>
      </c>
      <c r="C16386" s="11">
        <v>327.0028</v>
      </c>
      <c r="D16386" s="11">
        <v>0.072240360021382</v>
      </c>
      <c r="E16386" s="8">
        <f t="shared" si="1"/>
        <v>0.07135718494</v>
      </c>
      <c r="F16386" s="8"/>
    </row>
    <row r="16387">
      <c r="A16387" s="10">
        <v>44915.708333333336</v>
      </c>
      <c r="B16387" s="11">
        <v>311.0</v>
      </c>
      <c r="C16387" s="11">
        <v>327.6611</v>
      </c>
      <c r="D16387" s="11">
        <v>0.0508485749452711</v>
      </c>
      <c r="E16387" s="8">
        <f t="shared" si="1"/>
        <v>0.06784119236</v>
      </c>
      <c r="F16387" s="8"/>
    </row>
    <row r="16388">
      <c r="A16388" s="10">
        <v>44915.75</v>
      </c>
      <c r="B16388" s="11">
        <v>317.51</v>
      </c>
      <c r="C16388" s="11">
        <v>326.90511</v>
      </c>
      <c r="D16388" s="11">
        <v>0.028739562988171</v>
      </c>
      <c r="E16388" s="8">
        <f t="shared" si="1"/>
        <v>0.0637624886</v>
      </c>
      <c r="F16388" s="8"/>
    </row>
    <row r="16389">
      <c r="A16389" s="10">
        <v>44915.791666666664</v>
      </c>
      <c r="B16389" s="11">
        <v>319.78</v>
      </c>
      <c r="C16389" s="11">
        <v>325.78795</v>
      </c>
      <c r="D16389" s="11">
        <v>0.0184412898021552</v>
      </c>
      <c r="E16389" s="8">
        <f t="shared" si="1"/>
        <v>0.05950297722</v>
      </c>
      <c r="F16389" s="8"/>
    </row>
    <row r="16390">
      <c r="A16390" s="10">
        <v>44915.833333333336</v>
      </c>
      <c r="B16390" s="11">
        <v>318.49</v>
      </c>
      <c r="C16390" s="11">
        <v>323.88089</v>
      </c>
      <c r="D16390" s="11">
        <v>0.0166446683532332</v>
      </c>
      <c r="E16390" s="8">
        <f t="shared" si="1"/>
        <v>0.05518053274</v>
      </c>
      <c r="F16390" s="8"/>
    </row>
    <row r="16391">
      <c r="A16391" s="10">
        <v>44915.875</v>
      </c>
      <c r="B16391" s="11">
        <v>317.46</v>
      </c>
      <c r="C16391" s="11">
        <v>321.79219</v>
      </c>
      <c r="D16391" s="11">
        <v>0.0134626946663933</v>
      </c>
      <c r="E16391" s="8">
        <f t="shared" si="1"/>
        <v>0.05112225745</v>
      </c>
      <c r="F16391" s="8"/>
    </row>
    <row r="16392">
      <c r="A16392" s="10">
        <v>44915.916666666664</v>
      </c>
      <c r="B16392" s="11">
        <v>323.15</v>
      </c>
      <c r="C16392" s="11">
        <v>319.57681</v>
      </c>
      <c r="D16392" s="11">
        <v>0.0111810052800763</v>
      </c>
      <c r="E16392" s="8">
        <f t="shared" si="1"/>
        <v>0.04743188795</v>
      </c>
      <c r="F16392" s="8"/>
    </row>
    <row r="16393">
      <c r="A16393" s="10">
        <v>44915.958333333336</v>
      </c>
      <c r="B16393" s="11">
        <v>345.65</v>
      </c>
      <c r="C16393" s="11">
        <v>318.31563</v>
      </c>
      <c r="D16393" s="11">
        <v>0.0858719064470694</v>
      </c>
      <c r="E16393" s="8">
        <f t="shared" si="1"/>
        <v>0.04955596069</v>
      </c>
      <c r="F16393" s="8"/>
    </row>
    <row r="16394">
      <c r="A16394" s="10">
        <v>44916.0</v>
      </c>
      <c r="B16394" s="11">
        <v>366.89</v>
      </c>
      <c r="C16394" s="11">
        <v>333.24766</v>
      </c>
      <c r="D16394" s="11">
        <v>0.10095296693156</v>
      </c>
      <c r="E16394" s="8">
        <f t="shared" si="1"/>
        <v>0.05098571721</v>
      </c>
      <c r="F16394" s="8"/>
    </row>
    <row r="16395">
      <c r="A16395" s="10">
        <v>44916.041666666664</v>
      </c>
      <c r="B16395" s="11">
        <v>363.47</v>
      </c>
      <c r="C16395" s="11">
        <v>328.5337</v>
      </c>
      <c r="D16395" s="11">
        <v>0.106340080180511</v>
      </c>
      <c r="E16395" s="8">
        <f t="shared" si="1"/>
        <v>0.0541379832</v>
      </c>
      <c r="F16395" s="8"/>
    </row>
    <row r="16396">
      <c r="A16396" s="10">
        <v>44916.083333333336</v>
      </c>
      <c r="B16396" s="11">
        <v>362.44</v>
      </c>
      <c r="C16396" s="11">
        <v>321.37262</v>
      </c>
      <c r="D16396" s="11">
        <v>0.127787426321508</v>
      </c>
      <c r="E16396" s="8">
        <f t="shared" si="1"/>
        <v>0.05943408862</v>
      </c>
      <c r="F16396" s="8"/>
    </row>
    <row r="16397">
      <c r="A16397" s="10">
        <v>44916.125</v>
      </c>
      <c r="B16397" s="11">
        <v>362.57</v>
      </c>
      <c r="C16397" s="11">
        <v>313.3768</v>
      </c>
      <c r="D16397" s="11">
        <v>0.156977797973557</v>
      </c>
      <c r="E16397" s="8">
        <f t="shared" si="1"/>
        <v>0.06564117571</v>
      </c>
      <c r="F16397" s="8"/>
    </row>
    <row r="16398">
      <c r="A16398" s="10">
        <v>44916.166666666664</v>
      </c>
      <c r="B16398" s="11">
        <v>359.8</v>
      </c>
      <c r="C16398" s="11">
        <v>305.8459</v>
      </c>
      <c r="D16398" s="11">
        <v>0.176409427100379</v>
      </c>
      <c r="E16398" s="8">
        <f t="shared" si="1"/>
        <v>0.07280726853</v>
      </c>
      <c r="F16398" s="8"/>
    </row>
    <row r="16399">
      <c r="A16399" s="10">
        <v>44916.208333333336</v>
      </c>
      <c r="B16399" s="11">
        <v>360.93</v>
      </c>
      <c r="C16399" s="11">
        <v>300.60817</v>
      </c>
      <c r="D16399" s="11">
        <v>0.200665969923572</v>
      </c>
      <c r="E16399" s="8">
        <f t="shared" si="1"/>
        <v>0.08029988307</v>
      </c>
      <c r="F16399" s="8"/>
    </row>
    <row r="16400">
      <c r="A16400" s="10">
        <v>44916.25</v>
      </c>
      <c r="B16400" s="11">
        <v>359.4</v>
      </c>
      <c r="C16400" s="11">
        <v>298.92997</v>
      </c>
      <c r="D16400" s="11">
        <v>0.20228828176713</v>
      </c>
      <c r="E16400" s="8">
        <f t="shared" si="1"/>
        <v>0.08724989291</v>
      </c>
      <c r="F16400" s="8"/>
    </row>
    <row r="16401">
      <c r="A16401" s="10">
        <v>44916.291666666664</v>
      </c>
      <c r="B16401" s="11">
        <v>348.76</v>
      </c>
      <c r="C16401" s="11">
        <v>299.88328</v>
      </c>
      <c r="D16401" s="11">
        <v>0.162985812346723</v>
      </c>
      <c r="E16401" s="8">
        <f t="shared" si="1"/>
        <v>0.09092669089</v>
      </c>
      <c r="F16401" s="8"/>
    </row>
    <row r="16402">
      <c r="A16402" s="10">
        <v>44916.333333333336</v>
      </c>
      <c r="B16402" s="11">
        <v>343.04</v>
      </c>
      <c r="C16402" s="11">
        <v>302.60405</v>
      </c>
      <c r="D16402" s="11">
        <v>0.133626598850874</v>
      </c>
      <c r="E16402" s="8">
        <f t="shared" si="1"/>
        <v>0.09346069848</v>
      </c>
      <c r="F16402" s="8"/>
    </row>
    <row r="16403">
      <c r="A16403" s="10">
        <v>44916.375</v>
      </c>
      <c r="B16403" s="11">
        <v>340.31</v>
      </c>
      <c r="C16403" s="11">
        <v>305.73808</v>
      </c>
      <c r="D16403" s="11">
        <v>0.113076918648798</v>
      </c>
      <c r="E16403" s="8">
        <f t="shared" si="1"/>
        <v>0.09476658829</v>
      </c>
      <c r="F16403" s="8"/>
    </row>
    <row r="16404">
      <c r="A16404" s="10">
        <v>44916.416666666664</v>
      </c>
      <c r="B16404" s="11">
        <v>341.44</v>
      </c>
      <c r="C16404" s="11">
        <v>309.01053</v>
      </c>
      <c r="D16404" s="11">
        <v>0.104946164779562</v>
      </c>
      <c r="E16404" s="8">
        <f t="shared" si="1"/>
        <v>0.09461431357</v>
      </c>
      <c r="F16404" s="8"/>
    </row>
    <row r="16405">
      <c r="A16405" s="10">
        <v>44916.458333333336</v>
      </c>
      <c r="B16405" s="11">
        <v>349.53</v>
      </c>
      <c r="C16405" s="11">
        <v>313.34574</v>
      </c>
      <c r="D16405" s="11">
        <v>0.115477108448961</v>
      </c>
      <c r="E16405" s="8">
        <f t="shared" si="1"/>
        <v>0.09413343807</v>
      </c>
      <c r="F16405" s="8"/>
    </row>
    <row r="16406">
      <c r="A16406" s="10">
        <v>44916.5</v>
      </c>
      <c r="B16406" s="11">
        <v>347.32</v>
      </c>
      <c r="C16406" s="11">
        <v>317.48252</v>
      </c>
      <c r="D16406" s="11">
        <v>0.0939814891226136</v>
      </c>
      <c r="E16406" s="8">
        <f t="shared" si="1"/>
        <v>0.09371728068</v>
      </c>
      <c r="F16406" s="8"/>
    </row>
    <row r="16407">
      <c r="A16407" s="10">
        <v>44916.541666666664</v>
      </c>
      <c r="B16407" s="11">
        <v>346.3</v>
      </c>
      <c r="C16407" s="11">
        <v>320.90381</v>
      </c>
      <c r="D16407" s="11">
        <v>0.0791395714497749</v>
      </c>
      <c r="E16407" s="8">
        <f t="shared" si="1"/>
        <v>0.0943282737</v>
      </c>
      <c r="F16407" s="8"/>
    </row>
    <row r="16408">
      <c r="A16408" s="10">
        <v>44916.583333333336</v>
      </c>
      <c r="B16408" s="11">
        <v>342.54</v>
      </c>
      <c r="C16408" s="11">
        <v>324.18323</v>
      </c>
      <c r="D16408" s="11">
        <v>0.05662467487908</v>
      </c>
      <c r="E16408" s="8">
        <f t="shared" si="1"/>
        <v>0.0950171236</v>
      </c>
      <c r="F16408" s="8"/>
    </row>
    <row r="16409">
      <c r="A16409" s="10">
        <v>44916.625</v>
      </c>
      <c r="B16409" s="11">
        <v>332.45</v>
      </c>
      <c r="C16409" s="11">
        <v>328.93821</v>
      </c>
      <c r="D16409" s="11">
        <v>0.010676138840787</v>
      </c>
      <c r="E16409" s="8">
        <f t="shared" si="1"/>
        <v>0.09330777042</v>
      </c>
      <c r="F16409" s="8"/>
    </row>
    <row r="16410">
      <c r="A16410" s="10">
        <v>44916.666666666664</v>
      </c>
      <c r="B16410" s="11">
        <v>313.59</v>
      </c>
      <c r="C16410" s="11">
        <v>333.44253</v>
      </c>
      <c r="D16410" s="11">
        <v>0.0595380859184339</v>
      </c>
      <c r="E16410" s="8">
        <f t="shared" si="1"/>
        <v>0.092778509</v>
      </c>
      <c r="F16410" s="8"/>
    </row>
    <row r="16411">
      <c r="A16411" s="10">
        <v>44916.708333333336</v>
      </c>
      <c r="B16411" s="11">
        <v>296.68</v>
      </c>
      <c r="C16411" s="11">
        <v>338.75239</v>
      </c>
      <c r="D16411" s="11">
        <v>0.124198061008514</v>
      </c>
      <c r="E16411" s="8">
        <f t="shared" si="1"/>
        <v>0.09583473758</v>
      </c>
      <c r="F16411" s="8"/>
    </row>
    <row r="16412">
      <c r="A16412" s="10">
        <v>44916.75</v>
      </c>
      <c r="B16412" s="11">
        <v>274.12</v>
      </c>
      <c r="C16412" s="11">
        <v>344.51482</v>
      </c>
      <c r="D16412" s="11">
        <v>0.204330310086515</v>
      </c>
      <c r="E16412" s="8">
        <f t="shared" si="1"/>
        <v>0.1031510187</v>
      </c>
      <c r="F16412" s="8"/>
    </row>
    <row r="16413">
      <c r="A16413" s="10">
        <v>44916.791666666664</v>
      </c>
      <c r="B16413" s="11">
        <v>243.67</v>
      </c>
      <c r="C16413" s="11">
        <v>349.69043</v>
      </c>
      <c r="D16413" s="11">
        <v>0.303183675915866</v>
      </c>
      <c r="E16413" s="8">
        <f t="shared" si="1"/>
        <v>0.1150152848</v>
      </c>
      <c r="F16413" s="8"/>
    </row>
    <row r="16414">
      <c r="A16414" s="10">
        <v>44916.833333333336</v>
      </c>
      <c r="B16414" s="11">
        <v>230.2</v>
      </c>
      <c r="C16414" s="11">
        <v>352.88429</v>
      </c>
      <c r="D16414" s="11">
        <v>0.347661523838309</v>
      </c>
      <c r="E16414" s="8">
        <f t="shared" si="1"/>
        <v>0.1288076538</v>
      </c>
      <c r="F16414" s="8"/>
    </row>
    <row r="16415">
      <c r="A16415" s="10">
        <v>44916.875</v>
      </c>
      <c r="B16415" s="11">
        <v>225.29</v>
      </c>
      <c r="C16415" s="11">
        <v>353.90744</v>
      </c>
      <c r="D16415" s="11">
        <v>0.363421125026362</v>
      </c>
      <c r="E16415" s="8">
        <f t="shared" si="1"/>
        <v>0.143389255</v>
      </c>
      <c r="F16415" s="8"/>
    </row>
    <row r="16416">
      <c r="A16416" s="10">
        <v>44916.916666666664</v>
      </c>
      <c r="B16416" s="11">
        <v>223.98</v>
      </c>
      <c r="C16416" s="11">
        <v>352.74214</v>
      </c>
      <c r="D16416" s="11">
        <v>0.365031918216519</v>
      </c>
      <c r="E16416" s="8">
        <f t="shared" si="1"/>
        <v>0.1581330431</v>
      </c>
      <c r="F16416" s="8"/>
    </row>
    <row r="16417">
      <c r="A16417" s="10">
        <v>44916.958333333336</v>
      </c>
      <c r="B16417" s="11">
        <v>251.89</v>
      </c>
      <c r="C16417" s="11">
        <v>350.01523</v>
      </c>
      <c r="D16417" s="11">
        <v>0.280345600961421</v>
      </c>
      <c r="E16417" s="8">
        <f t="shared" si="1"/>
        <v>0.1662361137</v>
      </c>
      <c r="F16417" s="8"/>
    </row>
    <row r="16418">
      <c r="A16418" s="10">
        <v>44914.0</v>
      </c>
      <c r="B16418" s="11">
        <v>226.28</v>
      </c>
      <c r="C16418" s="11">
        <v>264.80765</v>
      </c>
      <c r="D16418" s="11">
        <v>0.145492964421533</v>
      </c>
      <c r="E16418" s="8">
        <f t="shared" si="1"/>
        <v>0.1680919469</v>
      </c>
      <c r="F16418" s="8"/>
    </row>
    <row r="16419">
      <c r="A16419" s="10">
        <v>44914.041666666664</v>
      </c>
      <c r="B16419" s="11">
        <v>231.47</v>
      </c>
      <c r="C16419" s="11">
        <v>263.44044</v>
      </c>
      <c r="D16419" s="11">
        <v>0.121357373985558</v>
      </c>
      <c r="E16419" s="8">
        <f t="shared" si="1"/>
        <v>0.1687176675</v>
      </c>
      <c r="F16419" s="8"/>
    </row>
    <row r="16420">
      <c r="A16420" s="10">
        <v>44914.083333333336</v>
      </c>
      <c r="B16420" s="11">
        <v>221.58</v>
      </c>
      <c r="C16420" s="11">
        <v>258.3182</v>
      </c>
      <c r="D16420" s="11">
        <v>0.142220718478217</v>
      </c>
      <c r="E16420" s="8">
        <f t="shared" si="1"/>
        <v>0.1693190547</v>
      </c>
      <c r="F16420" s="8"/>
    </row>
    <row r="16421">
      <c r="A16421" s="10">
        <v>44914.125</v>
      </c>
      <c r="B16421" s="11">
        <v>217.62</v>
      </c>
      <c r="C16421" s="11">
        <v>251.19992</v>
      </c>
      <c r="D16421" s="11">
        <v>0.13367806805034</v>
      </c>
      <c r="E16421" s="8">
        <f t="shared" si="1"/>
        <v>0.1683482326</v>
      </c>
      <c r="F16421" s="8"/>
    </row>
    <row r="16422">
      <c r="A16422" s="10">
        <v>44914.166666666664</v>
      </c>
      <c r="B16422" s="11">
        <v>214.96</v>
      </c>
      <c r="C16422" s="11">
        <v>243.07778</v>
      </c>
      <c r="D16422" s="11">
        <v>0.115674003604936</v>
      </c>
      <c r="E16422" s="8">
        <f t="shared" si="1"/>
        <v>0.1658175899</v>
      </c>
      <c r="F16422" s="8"/>
    </row>
    <row r="16423">
      <c r="A16423" s="10">
        <v>44914.208333333336</v>
      </c>
      <c r="B16423" s="11">
        <v>210.85</v>
      </c>
      <c r="C16423" s="11">
        <v>236.12722</v>
      </c>
      <c r="D16423" s="11">
        <v>0.107049157653234</v>
      </c>
      <c r="E16423" s="8">
        <f t="shared" si="1"/>
        <v>0.1619168894</v>
      </c>
      <c r="F16423" s="8"/>
    </row>
    <row r="16424">
      <c r="A16424" s="10">
        <v>44914.25</v>
      </c>
      <c r="B16424" s="11">
        <v>207.22</v>
      </c>
      <c r="C16424" s="11">
        <v>231.69502</v>
      </c>
      <c r="D16424" s="11">
        <v>0.10563463988134</v>
      </c>
      <c r="E16424" s="8">
        <f t="shared" si="1"/>
        <v>0.1578896544</v>
      </c>
      <c r="F16424" s="8"/>
    </row>
    <row r="16425">
      <c r="A16425" s="10">
        <v>44914.291666666664</v>
      </c>
      <c r="B16425" s="11">
        <v>198.14</v>
      </c>
      <c r="C16425" s="11">
        <v>229.01839</v>
      </c>
      <c r="D16425" s="11">
        <v>0.134829303445893</v>
      </c>
      <c r="E16425" s="8">
        <f t="shared" si="1"/>
        <v>0.1567164665</v>
      </c>
      <c r="F16425" s="8"/>
    </row>
    <row r="16426">
      <c r="A16426" s="10">
        <v>44914.333333333336</v>
      </c>
      <c r="B16426" s="11">
        <v>189.56</v>
      </c>
      <c r="C16426" s="11">
        <v>228.53975</v>
      </c>
      <c r="D16426" s="11">
        <v>0.170560044806209</v>
      </c>
      <c r="E16426" s="8">
        <f t="shared" si="1"/>
        <v>0.1582553601</v>
      </c>
      <c r="F16426" s="8"/>
    </row>
    <row r="16427">
      <c r="A16427" s="10">
        <v>44914.375</v>
      </c>
      <c r="B16427" s="11">
        <v>189.63</v>
      </c>
      <c r="C16427" s="11">
        <v>231.56658</v>
      </c>
      <c r="D16427" s="11">
        <v>0.181099448806472</v>
      </c>
      <c r="E16427" s="8">
        <f t="shared" si="1"/>
        <v>0.1610896322</v>
      </c>
      <c r="F16427" s="8"/>
    </row>
    <row r="16428">
      <c r="A16428" s="10">
        <v>44914.416666666664</v>
      </c>
      <c r="B16428" s="11">
        <v>198.9</v>
      </c>
      <c r="C16428" s="11">
        <v>238.42593</v>
      </c>
      <c r="D16428" s="11">
        <v>0.165778655031354</v>
      </c>
      <c r="E16428" s="8">
        <f t="shared" si="1"/>
        <v>0.1636243192</v>
      </c>
      <c r="F16428" s="8"/>
    </row>
    <row r="16429">
      <c r="A16429" s="10">
        <v>44914.458333333336</v>
      </c>
      <c r="B16429" s="11">
        <v>215.5</v>
      </c>
      <c r="C16429" s="11">
        <v>249.47993</v>
      </c>
      <c r="D16429" s="11">
        <v>0.136203060502702</v>
      </c>
      <c r="E16429" s="8">
        <f t="shared" si="1"/>
        <v>0.1644879006</v>
      </c>
      <c r="F16429" s="8"/>
    </row>
    <row r="16430">
      <c r="A16430" s="10">
        <v>44914.5</v>
      </c>
      <c r="B16430" s="11">
        <v>233.18</v>
      </c>
      <c r="C16430" s="11">
        <v>262.1622</v>
      </c>
      <c r="D16430" s="11">
        <v>0.110550643838051</v>
      </c>
      <c r="E16430" s="8">
        <f t="shared" si="1"/>
        <v>0.165178282</v>
      </c>
      <c r="F16430" s="8"/>
    </row>
    <row r="16431">
      <c r="A16431" s="10">
        <v>44914.541666666664</v>
      </c>
      <c r="B16431" s="11">
        <v>257.03</v>
      </c>
      <c r="C16431" s="11">
        <v>273.3851</v>
      </c>
      <c r="D16431" s="11">
        <v>0.0598244015493165</v>
      </c>
      <c r="E16431" s="8">
        <f t="shared" si="1"/>
        <v>0.1643734833</v>
      </c>
      <c r="F16431" s="8"/>
    </row>
    <row r="16432">
      <c r="A16432" s="10">
        <v>44914.583333333336</v>
      </c>
      <c r="B16432" s="11">
        <v>280.34</v>
      </c>
      <c r="C16432" s="11">
        <v>281.35923</v>
      </c>
      <c r="D16432" s="11">
        <v>0.00362252199794565</v>
      </c>
      <c r="E16432" s="8">
        <f t="shared" si="1"/>
        <v>0.1621650602</v>
      </c>
      <c r="F16432" s="8"/>
    </row>
    <row r="16433">
      <c r="A16433" s="10">
        <v>44914.625</v>
      </c>
      <c r="B16433" s="11">
        <v>284.82</v>
      </c>
      <c r="C16433" s="11">
        <v>287.30608</v>
      </c>
      <c r="D16433" s="11">
        <v>0.008653071316834</v>
      </c>
      <c r="E16433" s="8">
        <f t="shared" si="1"/>
        <v>0.1620807658</v>
      </c>
      <c r="F16433" s="8"/>
    </row>
    <row r="16434">
      <c r="A16434" s="10">
        <v>44914.666666666664</v>
      </c>
      <c r="B16434" s="11">
        <v>274.65</v>
      </c>
      <c r="C16434" s="11">
        <v>289.82205</v>
      </c>
      <c r="D16434" s="11">
        <v>0.0523495365518255</v>
      </c>
      <c r="E16434" s="8">
        <f t="shared" si="1"/>
        <v>0.1617812429</v>
      </c>
      <c r="F16434" s="8"/>
    </row>
    <row r="16435">
      <c r="A16435" s="10">
        <v>44914.708333333336</v>
      </c>
      <c r="B16435" s="11">
        <v>273.52</v>
      </c>
      <c r="C16435" s="11">
        <v>289.91393</v>
      </c>
      <c r="D16435" s="11">
        <v>0.0565475760340319</v>
      </c>
      <c r="E16435" s="8">
        <f t="shared" si="1"/>
        <v>0.1589624727</v>
      </c>
      <c r="F16435" s="8"/>
    </row>
    <row r="16436">
      <c r="A16436" s="10">
        <v>44914.75</v>
      </c>
      <c r="B16436" s="11">
        <v>280.76</v>
      </c>
      <c r="C16436" s="11">
        <v>287.83271</v>
      </c>
      <c r="D16436" s="11">
        <v>0.0245722940940243</v>
      </c>
      <c r="E16436" s="8">
        <f t="shared" si="1"/>
        <v>0.1514725553</v>
      </c>
      <c r="F16436" s="8"/>
    </row>
    <row r="16437">
      <c r="A16437" s="10">
        <v>44914.791666666664</v>
      </c>
      <c r="B16437" s="11">
        <v>285.17</v>
      </c>
      <c r="C16437" s="11">
        <v>283.99146</v>
      </c>
      <c r="D16437" s="11">
        <v>0.00414991352204745</v>
      </c>
      <c r="E16437" s="8">
        <f t="shared" si="1"/>
        <v>0.1390128152</v>
      </c>
      <c r="F16437" s="8"/>
    </row>
    <row r="16438">
      <c r="A16438" s="10">
        <v>44914.833333333336</v>
      </c>
      <c r="B16438" s="11">
        <v>284.97</v>
      </c>
      <c r="C16438" s="11">
        <v>279.51615</v>
      </c>
      <c r="D16438" s="11">
        <v>0.019511752719834</v>
      </c>
      <c r="E16438" s="8">
        <f t="shared" si="1"/>
        <v>0.1253399081</v>
      </c>
      <c r="F16438" s="8"/>
    </row>
    <row r="16439">
      <c r="A16439" s="10">
        <v>44914.875</v>
      </c>
      <c r="B16439" s="11">
        <v>286.26</v>
      </c>
      <c r="C16439" s="11">
        <v>276.62495</v>
      </c>
      <c r="D16439" s="11">
        <v>0.0348307338148636</v>
      </c>
      <c r="E16439" s="8">
        <f t="shared" si="1"/>
        <v>0.1116486418</v>
      </c>
      <c r="F16439" s="8"/>
    </row>
    <row r="16440">
      <c r="A16440" s="10">
        <v>44914.916666666664</v>
      </c>
      <c r="B16440" s="11">
        <v>287.7</v>
      </c>
      <c r="C16440" s="11">
        <v>275.8799</v>
      </c>
      <c r="D16440" s="11">
        <v>0.0428450931002946</v>
      </c>
      <c r="E16440" s="8">
        <f t="shared" si="1"/>
        <v>0.09822419076</v>
      </c>
      <c r="F16440" s="8"/>
    </row>
    <row r="16441">
      <c r="A16441" s="10">
        <v>44914.958333333336</v>
      </c>
      <c r="B16441" s="11">
        <v>306.83</v>
      </c>
      <c r="C16441" s="11">
        <v>277.42616</v>
      </c>
      <c r="D16441" s="11">
        <v>0.105987986136563</v>
      </c>
      <c r="E16441" s="8">
        <f t="shared" si="1"/>
        <v>0.09095929014</v>
      </c>
      <c r="F16441" s="8"/>
    </row>
    <row r="16442">
      <c r="A16442" s="10">
        <v>44915.0</v>
      </c>
      <c r="B16442" s="11">
        <v>339.82</v>
      </c>
      <c r="C16442" s="11">
        <v>304.482</v>
      </c>
      <c r="D16442" s="11">
        <v>0.116059405810523</v>
      </c>
      <c r="E16442" s="8">
        <f t="shared" si="1"/>
        <v>0.08973289186</v>
      </c>
      <c r="F16442" s="8"/>
    </row>
    <row r="16443">
      <c r="A16443" s="10">
        <v>44915.041666666664</v>
      </c>
      <c r="B16443" s="11">
        <v>334.34</v>
      </c>
      <c r="C16443" s="11">
        <v>306.93759</v>
      </c>
      <c r="D16443" s="11">
        <v>0.0892768135698204</v>
      </c>
      <c r="E16443" s="8">
        <f t="shared" si="1"/>
        <v>0.08839620185</v>
      </c>
      <c r="F16443" s="8"/>
    </row>
    <row r="16444">
      <c r="A16444" s="10">
        <v>44915.083333333336</v>
      </c>
      <c r="B16444" s="11">
        <v>328.49</v>
      </c>
      <c r="C16444" s="11">
        <v>305.74611</v>
      </c>
      <c r="D16444" s="11">
        <v>0.0743881582009335</v>
      </c>
      <c r="E16444" s="8">
        <f t="shared" si="1"/>
        <v>0.08556984517</v>
      </c>
      <c r="F16444" s="8"/>
    </row>
    <row r="16445">
      <c r="A16445" s="10">
        <v>44915.125</v>
      </c>
      <c r="B16445" s="11">
        <v>327.58</v>
      </c>
      <c r="C16445" s="11">
        <v>301.16422</v>
      </c>
      <c r="D16445" s="11">
        <v>0.0877122122940101</v>
      </c>
      <c r="E16445" s="8">
        <f t="shared" si="1"/>
        <v>0.08365460118</v>
      </c>
      <c r="F16445" s="8"/>
    </row>
    <row r="16446">
      <c r="A16446" s="10">
        <v>44915.166666666664</v>
      </c>
      <c r="B16446" s="11">
        <v>327.74</v>
      </c>
      <c r="C16446" s="11">
        <v>295.43282</v>
      </c>
      <c r="D16446" s="11">
        <v>0.109355419617901</v>
      </c>
      <c r="E16446" s="8">
        <f t="shared" si="1"/>
        <v>0.08339132685</v>
      </c>
      <c r="F16446" s="8"/>
    </row>
    <row r="16447">
      <c r="A16447" s="10">
        <v>44915.208333333336</v>
      </c>
      <c r="B16447" s="11">
        <v>320.52</v>
      </c>
      <c r="C16447" s="11">
        <v>291.47224</v>
      </c>
      <c r="D16447" s="11">
        <v>0.0996587530942911</v>
      </c>
      <c r="E16447" s="8">
        <f t="shared" si="1"/>
        <v>0.08308339332</v>
      </c>
      <c r="F16447" s="8"/>
    </row>
    <row r="16448">
      <c r="A16448" s="10">
        <v>44915.25</v>
      </c>
      <c r="B16448" s="11">
        <v>313.12</v>
      </c>
      <c r="C16448" s="11">
        <v>290.01311</v>
      </c>
      <c r="D16448" s="11">
        <v>0.0796753291601197</v>
      </c>
      <c r="E16448" s="8">
        <f t="shared" si="1"/>
        <v>0.08200175538</v>
      </c>
      <c r="F16448" s="8"/>
    </row>
    <row r="16449">
      <c r="A16449" s="10">
        <v>44915.291666666664</v>
      </c>
      <c r="B16449" s="11">
        <v>296.27</v>
      </c>
      <c r="C16449" s="11">
        <v>289.51468</v>
      </c>
      <c r="D16449" s="11">
        <v>0.0233332555019316</v>
      </c>
      <c r="E16449" s="8">
        <f t="shared" si="1"/>
        <v>0.07735608671</v>
      </c>
      <c r="F16449" s="8"/>
    </row>
    <row r="16450">
      <c r="A16450" s="10">
        <v>44915.333333333336</v>
      </c>
      <c r="B16450" s="11">
        <v>292.57</v>
      </c>
      <c r="C16450" s="11">
        <v>289.874</v>
      </c>
      <c r="D16450" s="11">
        <v>0.00930059267129845</v>
      </c>
      <c r="E16450" s="8">
        <f t="shared" si="1"/>
        <v>0.07063694287</v>
      </c>
      <c r="F16450" s="8"/>
    </row>
    <row r="16451">
      <c r="A16451" s="10">
        <v>44915.375</v>
      </c>
      <c r="B16451" s="11">
        <v>286.6</v>
      </c>
      <c r="C16451" s="11">
        <v>291.48008</v>
      </c>
      <c r="D16451" s="11">
        <v>0.01674241340952</v>
      </c>
      <c r="E16451" s="8">
        <f t="shared" si="1"/>
        <v>0.06378873306</v>
      </c>
      <c r="F16451" s="8"/>
    </row>
    <row r="16452">
      <c r="A16452" s="10">
        <v>44915.416666666664</v>
      </c>
      <c r="B16452" s="11">
        <v>276.07</v>
      </c>
      <c r="C16452" s="11">
        <v>294.13511</v>
      </c>
      <c r="D16452" s="11">
        <v>0.0614177273838543</v>
      </c>
      <c r="E16452" s="8">
        <f t="shared" si="1"/>
        <v>0.05944036108</v>
      </c>
      <c r="F16452" s="8"/>
    </row>
    <row r="16453">
      <c r="A16453" s="10">
        <v>44915.458333333336</v>
      </c>
      <c r="B16453" s="11">
        <v>270.22</v>
      </c>
      <c r="C16453" s="11">
        <v>298.31817</v>
      </c>
      <c r="D16453" s="11">
        <v>0.0941885973623396</v>
      </c>
      <c r="E16453" s="8">
        <f t="shared" si="1"/>
        <v>0.05768975845</v>
      </c>
      <c r="F16453" s="8"/>
    </row>
    <row r="16454">
      <c r="A16454" s="10">
        <v>44915.5</v>
      </c>
      <c r="B16454" s="11">
        <v>278.75</v>
      </c>
      <c r="C16454" s="11">
        <v>302.5749</v>
      </c>
      <c r="D16454" s="11">
        <v>0.0787405035910117</v>
      </c>
      <c r="E16454" s="8">
        <f t="shared" si="1"/>
        <v>0.05636433594</v>
      </c>
      <c r="F16454" s="8"/>
    </row>
    <row r="16455">
      <c r="A16455" s="10">
        <v>44915.541666666664</v>
      </c>
      <c r="B16455" s="11">
        <v>294.54</v>
      </c>
      <c r="C16455" s="11">
        <v>305.7357</v>
      </c>
      <c r="D16455" s="11">
        <v>0.0366188835651184</v>
      </c>
      <c r="E16455" s="8">
        <f t="shared" si="1"/>
        <v>0.05539743936</v>
      </c>
      <c r="F16455" s="8"/>
    </row>
    <row r="16456">
      <c r="A16456" s="10">
        <v>44915.583333333336</v>
      </c>
      <c r="B16456" s="11">
        <v>306.78</v>
      </c>
      <c r="C16456" s="11">
        <v>306.8785</v>
      </c>
      <c r="D16456" s="11">
        <v>3.2097393593882E-4</v>
      </c>
      <c r="E16456" s="8">
        <f t="shared" si="1"/>
        <v>0.05525987485</v>
      </c>
      <c r="F16456" s="8"/>
    </row>
    <row r="16457">
      <c r="A16457" s="10">
        <v>44915.625</v>
      </c>
      <c r="B16457" s="11">
        <v>307.57</v>
      </c>
      <c r="C16457" s="11">
        <v>307.27779</v>
      </c>
      <c r="D16457" s="11">
        <v>9.50963621549124E-4</v>
      </c>
      <c r="E16457" s="8">
        <f t="shared" si="1"/>
        <v>0.0549389537</v>
      </c>
      <c r="F16457" s="8"/>
    </row>
    <row r="16458">
      <c r="A16458" s="10">
        <v>44915.666666666664</v>
      </c>
      <c r="B16458" s="11">
        <v>303.38</v>
      </c>
      <c r="C16458" s="11">
        <v>306.38084</v>
      </c>
      <c r="D16458" s="11">
        <v>0.00979447670422204</v>
      </c>
      <c r="E16458" s="8">
        <f t="shared" si="1"/>
        <v>0.0531658262</v>
      </c>
      <c r="F16458" s="8"/>
    </row>
    <row r="16459">
      <c r="A16459" s="10">
        <v>44915.708333333336</v>
      </c>
      <c r="B16459" s="11">
        <v>311.0</v>
      </c>
      <c r="C16459" s="11">
        <v>305.83222</v>
      </c>
      <c r="D16459" s="11">
        <v>0.0168974348091904</v>
      </c>
      <c r="E16459" s="8">
        <f t="shared" si="1"/>
        <v>0.05151373699</v>
      </c>
      <c r="F16459" s="8"/>
    </row>
    <row r="16460">
      <c r="A16460" s="10">
        <v>44915.75</v>
      </c>
      <c r="B16460" s="11">
        <v>317.51</v>
      </c>
      <c r="C16460" s="11">
        <v>306.00701</v>
      </c>
      <c r="D16460" s="11">
        <v>0.0375906094438817</v>
      </c>
      <c r="E16460" s="8">
        <f t="shared" si="1"/>
        <v>0.05205616679</v>
      </c>
      <c r="F16460" s="8"/>
    </row>
    <row r="16461">
      <c r="A16461" s="10">
        <v>44915.791666666664</v>
      </c>
      <c r="B16461" s="11">
        <v>319.78</v>
      </c>
      <c r="C16461" s="11">
        <v>306.23021</v>
      </c>
      <c r="D16461" s="11">
        <v>0.0442470715087187</v>
      </c>
      <c r="E16461" s="8">
        <f t="shared" si="1"/>
        <v>0.05372688171</v>
      </c>
      <c r="F16461" s="8"/>
    </row>
    <row r="16462">
      <c r="A16462" s="10">
        <v>44915.833333333336</v>
      </c>
      <c r="B16462" s="11">
        <v>318.49</v>
      </c>
      <c r="C16462" s="11">
        <v>305.3428</v>
      </c>
      <c r="D16462" s="11">
        <v>0.0430571803232301</v>
      </c>
      <c r="E16462" s="8">
        <f t="shared" si="1"/>
        <v>0.05470794119</v>
      </c>
      <c r="F16462" s="8"/>
    </row>
    <row r="16463">
      <c r="A16463" s="10">
        <v>44915.875</v>
      </c>
      <c r="B16463" s="11">
        <v>317.46</v>
      </c>
      <c r="C16463" s="11">
        <v>304.40518</v>
      </c>
      <c r="D16463" s="11">
        <v>0.0428863267044273</v>
      </c>
      <c r="E16463" s="8">
        <f t="shared" si="1"/>
        <v>0.0550435909</v>
      </c>
      <c r="F16463" s="8"/>
    </row>
    <row r="16464">
      <c r="A16464" s="10">
        <v>44915.916666666664</v>
      </c>
      <c r="B16464" s="11">
        <v>323.15</v>
      </c>
      <c r="C16464" s="11">
        <v>304.24901</v>
      </c>
      <c r="D16464" s="11">
        <v>0.0621234231789282</v>
      </c>
      <c r="E16464" s="8">
        <f t="shared" si="1"/>
        <v>0.05584685465</v>
      </c>
      <c r="F16464" s="8"/>
    </row>
    <row r="16465">
      <c r="A16465" s="10">
        <v>44915.958333333336</v>
      </c>
      <c r="B16465" s="11">
        <v>345.65</v>
      </c>
      <c r="C16465" s="11">
        <v>305.48876</v>
      </c>
      <c r="D16465" s="11">
        <v>0.131465524296212</v>
      </c>
      <c r="E16465" s="8">
        <f t="shared" si="1"/>
        <v>0.05690841874</v>
      </c>
      <c r="F16465" s="8"/>
    </row>
    <row r="16466">
      <c r="A16466" s="10">
        <v>44916.0</v>
      </c>
      <c r="B16466" s="11">
        <v>366.89</v>
      </c>
      <c r="C16466" s="11">
        <v>331.15799</v>
      </c>
      <c r="D16466" s="11">
        <v>0.107900189876137</v>
      </c>
      <c r="E16466" s="8">
        <f t="shared" si="1"/>
        <v>0.05656845141</v>
      </c>
      <c r="F16466" s="8"/>
    </row>
    <row r="16467">
      <c r="A16467" s="10">
        <v>44916.041666666664</v>
      </c>
      <c r="B16467" s="11">
        <v>363.47</v>
      </c>
      <c r="C16467" s="11">
        <v>327.70361</v>
      </c>
      <c r="D16467" s="11">
        <v>0.109142496172074</v>
      </c>
      <c r="E16467" s="8">
        <f t="shared" si="1"/>
        <v>0.05739618818</v>
      </c>
      <c r="F16467" s="8"/>
    </row>
    <row r="16468">
      <c r="A16468" s="10">
        <v>44916.083333333336</v>
      </c>
      <c r="B16468" s="11">
        <v>362.44</v>
      </c>
      <c r="C16468" s="11">
        <v>317.55332</v>
      </c>
      <c r="D16468" s="11">
        <v>0.141351631908619</v>
      </c>
      <c r="E16468" s="8">
        <f t="shared" si="1"/>
        <v>0.06018633292</v>
      </c>
      <c r="F16468" s="8"/>
    </row>
    <row r="16469">
      <c r="A16469" s="10">
        <v>44916.125</v>
      </c>
      <c r="B16469" s="11">
        <v>362.57</v>
      </c>
      <c r="C16469" s="11">
        <v>302.70363</v>
      </c>
      <c r="D16469" s="11">
        <v>0.197772223610268</v>
      </c>
      <c r="E16469" s="8">
        <f t="shared" si="1"/>
        <v>0.06477216673</v>
      </c>
      <c r="F16469" s="8"/>
    </row>
    <row r="16470">
      <c r="A16470" s="10">
        <v>44916.166666666664</v>
      </c>
      <c r="B16470" s="11">
        <v>359.8</v>
      </c>
      <c r="C16470" s="11">
        <v>287.53491</v>
      </c>
      <c r="D16470" s="11">
        <v>0.25132631721136</v>
      </c>
      <c r="E16470" s="8">
        <f t="shared" si="1"/>
        <v>0.07068762079</v>
      </c>
      <c r="F16470" s="8"/>
    </row>
    <row r="16471">
      <c r="A16471" s="10">
        <v>44916.208333333336</v>
      </c>
      <c r="B16471" s="11">
        <v>360.93</v>
      </c>
      <c r="C16471" s="11">
        <v>275.71324</v>
      </c>
      <c r="D16471" s="11">
        <v>0.309077503858719</v>
      </c>
      <c r="E16471" s="8">
        <f t="shared" si="1"/>
        <v>0.07941340208</v>
      </c>
      <c r="F16471" s="8"/>
    </row>
    <row r="16472">
      <c r="A16472" s="10">
        <v>44916.25</v>
      </c>
      <c r="B16472" s="11">
        <v>359.4</v>
      </c>
      <c r="C16472" s="11">
        <v>268.54471</v>
      </c>
      <c r="D16472" s="11">
        <v>0.338324631306272</v>
      </c>
      <c r="E16472" s="8">
        <f t="shared" si="1"/>
        <v>0.09019045633</v>
      </c>
      <c r="F16472" s="8"/>
    </row>
    <row r="16473">
      <c r="A16473" s="10">
        <v>44916.291666666664</v>
      </c>
      <c r="B16473" s="11">
        <v>348.76</v>
      </c>
      <c r="C16473" s="11">
        <v>264.05831</v>
      </c>
      <c r="D16473" s="11">
        <v>0.320768886235771</v>
      </c>
      <c r="E16473" s="8">
        <f t="shared" si="1"/>
        <v>0.1025836076</v>
      </c>
      <c r="F16473" s="8"/>
    </row>
    <row r="16474">
      <c r="A16474" s="10">
        <v>44916.333333333336</v>
      </c>
      <c r="B16474" s="11">
        <v>343.04</v>
      </c>
      <c r="C16474" s="11">
        <v>262.13014</v>
      </c>
      <c r="D16474" s="11">
        <v>0.308662941239798</v>
      </c>
      <c r="E16474" s="8">
        <f t="shared" si="1"/>
        <v>0.1150570388</v>
      </c>
      <c r="F16474" s="8"/>
    </row>
    <row r="16475">
      <c r="A16475" s="10">
        <v>44916.375</v>
      </c>
      <c r="B16475" s="11">
        <v>340.31</v>
      </c>
      <c r="C16475" s="11">
        <v>263.40156</v>
      </c>
      <c r="D16475" s="11">
        <v>0.29198171795186</v>
      </c>
      <c r="E16475" s="8">
        <f t="shared" si="1"/>
        <v>0.1265253432</v>
      </c>
      <c r="F16475" s="8"/>
    </row>
    <row r="16476">
      <c r="A16476" s="10">
        <v>44916.416666666664</v>
      </c>
      <c r="B16476" s="11">
        <v>341.44</v>
      </c>
      <c r="C16476" s="11">
        <v>267.9256</v>
      </c>
      <c r="D16476" s="11">
        <v>0.274383634859826</v>
      </c>
      <c r="E16476" s="8">
        <f t="shared" si="1"/>
        <v>0.1353989226</v>
      </c>
      <c r="F16476" s="8"/>
    </row>
    <row r="16477">
      <c r="A16477" s="10">
        <v>44916.458333333336</v>
      </c>
      <c r="B16477" s="11">
        <v>349.53</v>
      </c>
      <c r="C16477" s="11">
        <v>275.54508</v>
      </c>
      <c r="D16477" s="11">
        <v>0.268503868768043</v>
      </c>
      <c r="E16477" s="8">
        <f t="shared" si="1"/>
        <v>0.1426620589</v>
      </c>
      <c r="F16477" s="8"/>
    </row>
    <row r="16478">
      <c r="A16478" s="10">
        <v>44916.5</v>
      </c>
      <c r="B16478" s="11">
        <v>347.32</v>
      </c>
      <c r="C16478" s="11">
        <v>283.43794</v>
      </c>
      <c r="D16478" s="11">
        <v>0.225382882757332</v>
      </c>
      <c r="E16478" s="8">
        <f t="shared" si="1"/>
        <v>0.1487721581</v>
      </c>
      <c r="F16478" s="8"/>
    </row>
    <row r="16479">
      <c r="A16479" s="10">
        <v>44916.541666666664</v>
      </c>
      <c r="B16479" s="11">
        <v>346.3</v>
      </c>
      <c r="C16479" s="11">
        <v>288.92427</v>
      </c>
      <c r="D16479" s="11">
        <v>0.198583974963404</v>
      </c>
      <c r="E16479" s="8">
        <f t="shared" si="1"/>
        <v>0.1555207036</v>
      </c>
      <c r="F16479" s="8"/>
    </row>
    <row r="16480">
      <c r="A16480" s="10">
        <v>44916.583333333336</v>
      </c>
      <c r="B16480" s="11">
        <v>342.54</v>
      </c>
      <c r="C16480" s="11">
        <v>291.61385</v>
      </c>
      <c r="D16480" s="11">
        <v>0.174635566863508</v>
      </c>
      <c r="E16480" s="8">
        <f t="shared" si="1"/>
        <v>0.1627838116</v>
      </c>
      <c r="F16480" s="8"/>
    </row>
    <row r="16481">
      <c r="A16481" s="10">
        <v>44916.625</v>
      </c>
      <c r="B16481" s="11">
        <v>332.45</v>
      </c>
      <c r="C16481" s="11">
        <v>293.85225</v>
      </c>
      <c r="D16481" s="11">
        <v>0.13135087446157</v>
      </c>
      <c r="E16481" s="8">
        <f t="shared" si="1"/>
        <v>0.1682171412</v>
      </c>
      <c r="F16481" s="8"/>
    </row>
    <row r="16482">
      <c r="A16482" s="10">
        <v>44916.666666666664</v>
      </c>
      <c r="B16482" s="11">
        <v>313.59</v>
      </c>
      <c r="C16482" s="11">
        <v>295.62531</v>
      </c>
      <c r="D16482" s="11">
        <v>0.0607684436762196</v>
      </c>
      <c r="E16482" s="8">
        <f t="shared" si="1"/>
        <v>0.1703410565</v>
      </c>
      <c r="F16482" s="8"/>
    </row>
    <row r="16483">
      <c r="A16483" s="10">
        <v>44916.708333333336</v>
      </c>
      <c r="B16483" s="11">
        <v>296.68</v>
      </c>
      <c r="C16483" s="11">
        <v>299.52512</v>
      </c>
      <c r="D16483" s="11">
        <v>0.00949876925180769</v>
      </c>
      <c r="E16483" s="8">
        <f t="shared" si="1"/>
        <v>0.1700327788</v>
      </c>
      <c r="F16483" s="8"/>
    </row>
    <row r="16484">
      <c r="A16484" s="10">
        <v>44916.75</v>
      </c>
      <c r="B16484" s="11">
        <v>274.12</v>
      </c>
      <c r="C16484" s="11">
        <v>304.75689</v>
      </c>
      <c r="D16484" s="11">
        <v>0.100528949484948</v>
      </c>
      <c r="E16484" s="8">
        <f t="shared" si="1"/>
        <v>0.1726552096</v>
      </c>
      <c r="F16484" s="8"/>
    </row>
    <row r="16485">
      <c r="A16485" s="10">
        <v>44916.791666666664</v>
      </c>
      <c r="B16485" s="11">
        <v>243.67</v>
      </c>
      <c r="C16485" s="11">
        <v>308.51485</v>
      </c>
      <c r="D16485" s="11">
        <v>0.210183885799986</v>
      </c>
      <c r="E16485" s="8">
        <f t="shared" si="1"/>
        <v>0.1795692435</v>
      </c>
      <c r="F16485" s="8"/>
    </row>
    <row r="16486">
      <c r="A16486" s="10">
        <v>44916.833333333336</v>
      </c>
      <c r="B16486" s="11">
        <v>230.2</v>
      </c>
      <c r="C16486" s="11">
        <v>309.84874</v>
      </c>
      <c r="D16486" s="11">
        <v>0.257056846511623</v>
      </c>
      <c r="E16486" s="8">
        <f t="shared" si="1"/>
        <v>0.1884858963</v>
      </c>
      <c r="F16486" s="8"/>
    </row>
    <row r="16487">
      <c r="A16487" s="10">
        <v>44916.875</v>
      </c>
      <c r="B16487" s="11">
        <v>225.29</v>
      </c>
      <c r="C16487" s="11">
        <v>311.2347</v>
      </c>
      <c r="D16487" s="11">
        <v>0.276141124366916</v>
      </c>
      <c r="E16487" s="8">
        <f t="shared" si="1"/>
        <v>0.1982048462</v>
      </c>
      <c r="F16487" s="8"/>
    </row>
    <row r="16488">
      <c r="A16488" s="10">
        <v>44916.916666666664</v>
      </c>
      <c r="B16488" s="11">
        <v>223.98</v>
      </c>
      <c r="C16488" s="11">
        <v>314.33282</v>
      </c>
      <c r="D16488" s="11">
        <v>0.287443162950658</v>
      </c>
      <c r="E16488" s="8">
        <f t="shared" si="1"/>
        <v>0.2075931687</v>
      </c>
      <c r="F16488" s="8"/>
    </row>
    <row r="16489">
      <c r="A16489" s="10">
        <v>44916.958333333336</v>
      </c>
      <c r="B16489" s="11">
        <v>251.89</v>
      </c>
      <c r="C16489" s="11">
        <v>318.92334</v>
      </c>
      <c r="D16489" s="11">
        <v>0.210186372687555</v>
      </c>
      <c r="E16489" s="8">
        <f t="shared" si="1"/>
        <v>0.210873204</v>
      </c>
      <c r="F16489" s="8"/>
    </row>
    <row r="16490">
      <c r="A16490" s="10">
        <v>44917.0</v>
      </c>
      <c r="B16490" s="11">
        <v>297.3</v>
      </c>
      <c r="C16490" s="11">
        <v>332.75407</v>
      </c>
      <c r="D16490" s="11">
        <v>0.106547366948809</v>
      </c>
      <c r="E16490" s="8">
        <f t="shared" si="1"/>
        <v>0.2108168364</v>
      </c>
      <c r="F16490" s="8"/>
    </row>
    <row r="16491">
      <c r="A16491" s="10">
        <v>44917.041666666664</v>
      </c>
      <c r="B16491" s="11">
        <v>287.73</v>
      </c>
      <c r="C16491" s="11">
        <v>326.69856</v>
      </c>
      <c r="D16491" s="11">
        <v>0.119279864594444</v>
      </c>
      <c r="E16491" s="8">
        <f t="shared" si="1"/>
        <v>0.2112392268</v>
      </c>
      <c r="F16491" s="8"/>
    </row>
    <row r="16492">
      <c r="A16492" s="10">
        <v>44917.083333333336</v>
      </c>
      <c r="B16492" s="11">
        <v>262.99</v>
      </c>
      <c r="C16492" s="11">
        <v>312.40285</v>
      </c>
      <c r="D16492" s="11">
        <v>0.15817029198037</v>
      </c>
      <c r="E16492" s="8">
        <f t="shared" si="1"/>
        <v>0.2119400043</v>
      </c>
      <c r="F16492" s="8"/>
    </row>
    <row r="16493">
      <c r="A16493" s="10">
        <v>44917.125</v>
      </c>
      <c r="B16493" s="11">
        <v>247.8</v>
      </c>
      <c r="C16493" s="11">
        <v>293.65966</v>
      </c>
      <c r="D16493" s="11">
        <v>0.156166018853253</v>
      </c>
      <c r="E16493" s="8">
        <f t="shared" si="1"/>
        <v>0.2102064124</v>
      </c>
      <c r="F16493" s="8"/>
    </row>
    <row r="16494">
      <c r="A16494" s="10">
        <v>44917.166666666664</v>
      </c>
      <c r="B16494" s="11">
        <v>241.83</v>
      </c>
      <c r="C16494" s="11">
        <v>273.70119</v>
      </c>
      <c r="D16494" s="11">
        <v>0.116445200694962</v>
      </c>
      <c r="E16494" s="8">
        <f t="shared" si="1"/>
        <v>0.2045863659</v>
      </c>
      <c r="F16494" s="8"/>
    </row>
    <row r="16495">
      <c r="A16495" s="10">
        <v>44917.208333333336</v>
      </c>
      <c r="B16495" s="11">
        <v>234.43</v>
      </c>
      <c r="C16495" s="11">
        <v>257.4006</v>
      </c>
      <c r="D16495" s="11">
        <v>0.0892406622206785</v>
      </c>
      <c r="E16495" s="8">
        <f t="shared" si="1"/>
        <v>0.1954264975</v>
      </c>
      <c r="F16495" s="8"/>
    </row>
    <row r="16496">
      <c r="A16496" s="10">
        <v>44917.25</v>
      </c>
      <c r="B16496" s="11">
        <v>224.85</v>
      </c>
      <c r="C16496" s="11">
        <v>247.55524</v>
      </c>
      <c r="D16496" s="11">
        <v>0.091717872746301</v>
      </c>
      <c r="E16496" s="8">
        <f t="shared" si="1"/>
        <v>0.1851512159</v>
      </c>
      <c r="F16496" s="8"/>
    </row>
    <row r="16497">
      <c r="A16497" s="10">
        <v>44917.291666666664</v>
      </c>
      <c r="B16497" s="11">
        <v>217.04</v>
      </c>
      <c r="C16497" s="11">
        <v>242.91575</v>
      </c>
      <c r="D16497" s="11">
        <v>0.106521499738077</v>
      </c>
      <c r="E16497" s="8">
        <f t="shared" si="1"/>
        <v>0.1762242414</v>
      </c>
      <c r="F16497" s="8"/>
    </row>
    <row r="16498">
      <c r="A16498" s="10">
        <v>44917.333333333336</v>
      </c>
      <c r="B16498" s="11">
        <v>214.06</v>
      </c>
      <c r="C16498" s="11">
        <v>242.12114</v>
      </c>
      <c r="D16498" s="11">
        <v>0.115897108364845</v>
      </c>
      <c r="E16498" s="8">
        <f t="shared" si="1"/>
        <v>0.1681923317</v>
      </c>
      <c r="F16498" s="8"/>
    </row>
    <row r="16499">
      <c r="A16499" s="10">
        <v>44917.375</v>
      </c>
      <c r="B16499" s="11">
        <v>212.45</v>
      </c>
      <c r="C16499" s="11">
        <v>244.38737</v>
      </c>
      <c r="D16499" s="11">
        <v>0.13068339006226</v>
      </c>
      <c r="E16499" s="8">
        <f t="shared" si="1"/>
        <v>0.1614715681</v>
      </c>
      <c r="F16499" s="8"/>
    </row>
    <row r="16500">
      <c r="A16500" s="10">
        <v>44917.416666666664</v>
      </c>
      <c r="B16500" s="11">
        <v>211.55</v>
      </c>
      <c r="C16500" s="11">
        <v>249.32962</v>
      </c>
      <c r="D16500" s="11">
        <v>0.151524796773042</v>
      </c>
      <c r="E16500" s="8">
        <f t="shared" si="1"/>
        <v>0.1563524498</v>
      </c>
      <c r="F16500" s="8"/>
    </row>
    <row r="16501">
      <c r="A16501" s="10">
        <v>44917.458333333336</v>
      </c>
      <c r="B16501" s="11">
        <v>213.95</v>
      </c>
      <c r="C16501" s="11">
        <v>255.73295</v>
      </c>
      <c r="D16501" s="11">
        <v>0.163385085887446</v>
      </c>
      <c r="E16501" s="8">
        <f t="shared" si="1"/>
        <v>0.1519725005</v>
      </c>
      <c r="F16501" s="8"/>
    </row>
    <row r="16502">
      <c r="A16502" s="10">
        <v>44917.5</v>
      </c>
      <c r="B16502" s="11">
        <v>229.5</v>
      </c>
      <c r="C16502" s="11">
        <v>260.04855</v>
      </c>
      <c r="D16502" s="11">
        <v>0.117472487348996</v>
      </c>
      <c r="E16502" s="8">
        <f t="shared" si="1"/>
        <v>0.1474762341</v>
      </c>
      <c r="F16502" s="8"/>
    </row>
    <row r="16503">
      <c r="A16503" s="10">
        <v>44917.541666666664</v>
      </c>
      <c r="B16503" s="11">
        <v>234.05</v>
      </c>
      <c r="C16503" s="11">
        <v>259.06233</v>
      </c>
      <c r="D16503" s="11">
        <v>0.0965494674582752</v>
      </c>
      <c r="E16503" s="8">
        <f t="shared" si="1"/>
        <v>0.1432247962</v>
      </c>
      <c r="F16503" s="8"/>
    </row>
    <row r="16504">
      <c r="A16504" s="10">
        <v>44917.583333333336</v>
      </c>
      <c r="B16504" s="11">
        <v>236.44</v>
      </c>
      <c r="C16504" s="11">
        <v>251.79801</v>
      </c>
      <c r="D16504" s="11">
        <v>0.0609933732200663</v>
      </c>
      <c r="E16504" s="8">
        <f t="shared" si="1"/>
        <v>0.1384897048</v>
      </c>
      <c r="F16504" s="8"/>
    </row>
    <row r="16505">
      <c r="A16505" s="10">
        <v>44917.625</v>
      </c>
      <c r="B16505" s="11">
        <v>232.97</v>
      </c>
      <c r="C16505" s="11">
        <v>243.00494</v>
      </c>
      <c r="D16505" s="11">
        <v>0.0412952098833875</v>
      </c>
      <c r="E16505" s="8">
        <f t="shared" si="1"/>
        <v>0.1347373855</v>
      </c>
      <c r="F16505" s="8"/>
    </row>
    <row r="16506">
      <c r="A16506" s="10">
        <v>44917.666666666664</v>
      </c>
      <c r="B16506" s="11">
        <v>227.67</v>
      </c>
      <c r="C16506" s="11">
        <v>233.742</v>
      </c>
      <c r="D16506" s="11">
        <v>0.0259773596529507</v>
      </c>
      <c r="E16506" s="8">
        <f t="shared" si="1"/>
        <v>0.133287757</v>
      </c>
      <c r="F16506" s="8"/>
    </row>
    <row r="16507">
      <c r="A16507" s="10">
        <v>44917.708333333336</v>
      </c>
      <c r="B16507" s="11">
        <v>223.59</v>
      </c>
      <c r="C16507" s="11">
        <v>226.20296</v>
      </c>
      <c r="D16507" s="11">
        <v>0.0115513961444182</v>
      </c>
      <c r="E16507" s="8">
        <f t="shared" si="1"/>
        <v>0.1333732831</v>
      </c>
      <c r="F16507" s="8"/>
    </row>
    <row r="16508">
      <c r="A16508" s="10">
        <v>44917.75</v>
      </c>
      <c r="B16508" s="11">
        <v>223.64</v>
      </c>
      <c r="C16508" s="11">
        <v>221.11901</v>
      </c>
      <c r="D16508" s="11">
        <v>0.0114010550246221</v>
      </c>
      <c r="E16508" s="8">
        <f t="shared" si="1"/>
        <v>0.1296596208</v>
      </c>
      <c r="F16508" s="8"/>
    </row>
    <row r="16509">
      <c r="A16509" s="10">
        <v>44917.791666666664</v>
      </c>
      <c r="B16509" s="11">
        <v>228.6</v>
      </c>
      <c r="C16509" s="11">
        <v>215.75443</v>
      </c>
      <c r="D16509" s="11">
        <v>0.0595379200325109</v>
      </c>
      <c r="E16509" s="8">
        <f t="shared" si="1"/>
        <v>0.1233827056</v>
      </c>
      <c r="F16509" s="8"/>
    </row>
    <row r="16510">
      <c r="A16510" s="10">
        <v>44917.833333333336</v>
      </c>
      <c r="B16510" s="11">
        <v>235.94</v>
      </c>
      <c r="C16510" s="11">
        <v>210.46496</v>
      </c>
      <c r="D16510" s="11">
        <v>0.121041716397827</v>
      </c>
      <c r="E16510" s="8">
        <f t="shared" si="1"/>
        <v>0.1177154085</v>
      </c>
      <c r="F16510" s="8"/>
    </row>
    <row r="16511">
      <c r="A16511" s="10">
        <v>44917.875</v>
      </c>
      <c r="B16511" s="11">
        <v>241.72</v>
      </c>
      <c r="C16511" s="11">
        <v>207.52231</v>
      </c>
      <c r="D16511" s="11">
        <v>0.16479042662931</v>
      </c>
      <c r="E16511" s="8">
        <f t="shared" si="1"/>
        <v>0.1130757961</v>
      </c>
      <c r="F16511" s="8"/>
    </row>
    <row r="16512">
      <c r="A16512" s="10">
        <v>44917.916666666664</v>
      </c>
      <c r="B16512" s="11">
        <v>247.56</v>
      </c>
      <c r="C16512" s="11">
        <v>208.25443</v>
      </c>
      <c r="D16512" s="11">
        <v>0.188738217957716</v>
      </c>
      <c r="E16512" s="8">
        <f t="shared" si="1"/>
        <v>0.1089630901</v>
      </c>
      <c r="F16512" s="8"/>
    </row>
    <row r="16513">
      <c r="A16513" s="10">
        <v>44917.958333333336</v>
      </c>
      <c r="B16513" s="11">
        <v>249.41</v>
      </c>
      <c r="C16513" s="11">
        <v>213.45336</v>
      </c>
      <c r="D16513" s="11">
        <v>0.16845197470773</v>
      </c>
      <c r="E16513" s="8">
        <f t="shared" si="1"/>
        <v>0.1072241568</v>
      </c>
      <c r="F16513" s="8"/>
    </row>
    <row r="16514">
      <c r="A16514" s="10">
        <v>44915.0</v>
      </c>
      <c r="B16514" s="11">
        <v>339.82</v>
      </c>
      <c r="C16514" s="11">
        <v>316.20732</v>
      </c>
      <c r="D16514" s="11">
        <v>0.0746746786254031</v>
      </c>
      <c r="E16514" s="8">
        <f t="shared" si="1"/>
        <v>0.1058961281</v>
      </c>
      <c r="F16514" s="8"/>
    </row>
    <row r="16515">
      <c r="A16515" s="10">
        <v>44915.041666666664</v>
      </c>
      <c r="B16515" s="11">
        <v>334.34</v>
      </c>
      <c r="C16515" s="11">
        <v>321.49992</v>
      </c>
      <c r="D16515" s="11">
        <v>0.0399380503733873</v>
      </c>
      <c r="E16515" s="8">
        <f t="shared" si="1"/>
        <v>0.1025902192</v>
      </c>
      <c r="F16515" s="8"/>
    </row>
    <row r="16516">
      <c r="A16516" s="10">
        <v>44915.083333333336</v>
      </c>
      <c r="B16516" s="11">
        <v>328.49</v>
      </c>
      <c r="C16516" s="11">
        <v>324.98894</v>
      </c>
      <c r="D16516" s="11">
        <v>0.010772858916368</v>
      </c>
      <c r="E16516" s="8">
        <f t="shared" si="1"/>
        <v>0.09644865949</v>
      </c>
      <c r="F16516" s="8"/>
    </row>
    <row r="16517">
      <c r="A16517" s="10">
        <v>44915.125</v>
      </c>
      <c r="B16517" s="11">
        <v>327.58</v>
      </c>
      <c r="C16517" s="11">
        <v>325.69349</v>
      </c>
      <c r="D16517" s="11">
        <v>0.0057922864838348</v>
      </c>
      <c r="E16517" s="8">
        <f t="shared" si="1"/>
        <v>0.09018308731</v>
      </c>
      <c r="F16517" s="8"/>
    </row>
    <row r="16518">
      <c r="A16518" s="10">
        <v>44915.166666666664</v>
      </c>
      <c r="B16518" s="11">
        <v>327.74</v>
      </c>
      <c r="C16518" s="11">
        <v>324.59137</v>
      </c>
      <c r="D16518" s="11">
        <v>0.00970028870453341</v>
      </c>
      <c r="E16518" s="8">
        <f t="shared" si="1"/>
        <v>0.08573538264</v>
      </c>
      <c r="F16518" s="8"/>
    </row>
    <row r="16519">
      <c r="A16519" s="10">
        <v>44915.208333333336</v>
      </c>
      <c r="B16519" s="11">
        <v>320.52</v>
      </c>
      <c r="C16519" s="11">
        <v>323.86245</v>
      </c>
      <c r="D16519" s="11">
        <v>0.0103205851743542</v>
      </c>
      <c r="E16519" s="8">
        <f t="shared" si="1"/>
        <v>0.0824470461</v>
      </c>
      <c r="F16519" s="8"/>
    </row>
    <row r="16520">
      <c r="A16520" s="10">
        <v>44915.25</v>
      </c>
      <c r="B16520" s="11">
        <v>313.12</v>
      </c>
      <c r="C16520" s="11">
        <v>323.13751</v>
      </c>
      <c r="D16520" s="11">
        <v>0.0310007649684495</v>
      </c>
      <c r="E16520" s="8">
        <f t="shared" si="1"/>
        <v>0.07991716661</v>
      </c>
      <c r="F16520" s="8"/>
    </row>
    <row r="16521">
      <c r="A16521" s="10">
        <v>44915.291666666664</v>
      </c>
      <c r="B16521" s="11">
        <v>296.27</v>
      </c>
      <c r="C16521" s="11">
        <v>320.94496</v>
      </c>
      <c r="D16521" s="11">
        <v>0.076882216813749</v>
      </c>
      <c r="E16521" s="8">
        <f t="shared" si="1"/>
        <v>0.07868219648</v>
      </c>
      <c r="F16521" s="8"/>
    </row>
    <row r="16522">
      <c r="A16522" s="10">
        <v>44915.333333333336</v>
      </c>
      <c r="B16522" s="11">
        <v>292.57</v>
      </c>
      <c r="C16522" s="11">
        <v>318.76179</v>
      </c>
      <c r="D16522" s="11">
        <v>0.0821672823458546</v>
      </c>
      <c r="E16522" s="8">
        <f t="shared" si="1"/>
        <v>0.07727678707</v>
      </c>
      <c r="F16522" s="8"/>
    </row>
    <row r="16523">
      <c r="A16523" s="10">
        <v>44915.375</v>
      </c>
      <c r="B16523" s="11">
        <v>286.6</v>
      </c>
      <c r="C16523" s="11">
        <v>318.0433</v>
      </c>
      <c r="D16523" s="11">
        <v>0.0988648401019608</v>
      </c>
      <c r="E16523" s="8">
        <f t="shared" si="1"/>
        <v>0.07595101415</v>
      </c>
      <c r="F16523" s="8"/>
    </row>
    <row r="16524">
      <c r="A16524" s="10">
        <v>44915.416666666664</v>
      </c>
      <c r="B16524" s="11">
        <v>276.07</v>
      </c>
      <c r="C16524" s="11">
        <v>318.15751</v>
      </c>
      <c r="D16524" s="11">
        <v>0.132285137635129</v>
      </c>
      <c r="E16524" s="8">
        <f t="shared" si="1"/>
        <v>0.07514936169</v>
      </c>
      <c r="F16524" s="8"/>
    </row>
    <row r="16525">
      <c r="A16525" s="10">
        <v>44915.458333333336</v>
      </c>
      <c r="B16525" s="11">
        <v>270.22</v>
      </c>
      <c r="C16525" s="11">
        <v>319.57703</v>
      </c>
      <c r="D16525" s="11">
        <v>0.154444861071523</v>
      </c>
      <c r="E16525" s="8">
        <f t="shared" si="1"/>
        <v>0.07477685232</v>
      </c>
      <c r="F16525" s="8"/>
    </row>
    <row r="16526">
      <c r="A16526" s="10">
        <v>44915.5</v>
      </c>
      <c r="B16526" s="11">
        <v>278.75</v>
      </c>
      <c r="C16526" s="11">
        <v>321.49771</v>
      </c>
      <c r="D16526" s="11">
        <v>0.132964275235428</v>
      </c>
      <c r="E16526" s="8">
        <f t="shared" si="1"/>
        <v>0.07542234348</v>
      </c>
      <c r="F16526" s="8"/>
    </row>
    <row r="16527">
      <c r="A16527" s="10">
        <v>44915.541666666664</v>
      </c>
      <c r="B16527" s="11">
        <v>294.54</v>
      </c>
      <c r="C16527" s="11">
        <v>324.43671</v>
      </c>
      <c r="D16527" s="11">
        <v>0.0921495905934935</v>
      </c>
      <c r="E16527" s="8">
        <f t="shared" si="1"/>
        <v>0.07523901528</v>
      </c>
      <c r="F16527" s="8"/>
    </row>
    <row r="16528">
      <c r="A16528" s="10">
        <v>44915.583333333336</v>
      </c>
      <c r="B16528" s="11">
        <v>306.78</v>
      </c>
      <c r="C16528" s="11">
        <v>327.39597</v>
      </c>
      <c r="D16528" s="11">
        <v>0.062969528916315</v>
      </c>
      <c r="E16528" s="8">
        <f t="shared" si="1"/>
        <v>0.0753213551</v>
      </c>
      <c r="F16528" s="8"/>
    </row>
    <row r="16529">
      <c r="A16529" s="10">
        <v>44915.625</v>
      </c>
      <c r="B16529" s="11">
        <v>307.57</v>
      </c>
      <c r="C16529" s="11">
        <v>329.93084</v>
      </c>
      <c r="D16529" s="11">
        <v>0.0677743250676414</v>
      </c>
      <c r="E16529" s="8">
        <f t="shared" si="1"/>
        <v>0.07642465157</v>
      </c>
      <c r="F16529" s="8"/>
    </row>
    <row r="16530">
      <c r="A16530" s="10">
        <v>44915.666666666664</v>
      </c>
      <c r="B16530" s="11">
        <v>303.38</v>
      </c>
      <c r="C16530" s="11">
        <v>330.97341</v>
      </c>
      <c r="D16530" s="11">
        <v>0.0833704737791474</v>
      </c>
      <c r="E16530" s="8">
        <f t="shared" si="1"/>
        <v>0.07881603132</v>
      </c>
      <c r="F16530" s="8"/>
    </row>
    <row r="16531">
      <c r="A16531" s="10">
        <v>44915.708333333336</v>
      </c>
      <c r="B16531" s="11">
        <v>311.0</v>
      </c>
      <c r="C16531" s="11">
        <v>330.91312</v>
      </c>
      <c r="D16531" s="11">
        <v>0.0601762782932269</v>
      </c>
      <c r="E16531" s="8">
        <f t="shared" si="1"/>
        <v>0.08084206808</v>
      </c>
      <c r="F16531" s="8"/>
    </row>
    <row r="16532">
      <c r="A16532" s="10">
        <v>44915.75</v>
      </c>
      <c r="B16532" s="11">
        <v>317.51</v>
      </c>
      <c r="C16532" s="11">
        <v>329.76769</v>
      </c>
      <c r="D16532" s="11">
        <v>0.0371706821853894</v>
      </c>
      <c r="E16532" s="8">
        <f t="shared" si="1"/>
        <v>0.08191580254</v>
      </c>
      <c r="F16532" s="8"/>
    </row>
    <row r="16533">
      <c r="A16533" s="10">
        <v>44915.791666666664</v>
      </c>
      <c r="B16533" s="11">
        <v>319.78</v>
      </c>
      <c r="C16533" s="11">
        <v>328.30255</v>
      </c>
      <c r="D16533" s="11">
        <v>0.0259594389382599</v>
      </c>
      <c r="E16533" s="8">
        <f t="shared" si="1"/>
        <v>0.08051669916</v>
      </c>
      <c r="F16533" s="8"/>
    </row>
    <row r="16534">
      <c r="A16534" s="10">
        <v>44915.833333333336</v>
      </c>
      <c r="B16534" s="11">
        <v>318.49</v>
      </c>
      <c r="C16534" s="11">
        <v>326.20776</v>
      </c>
      <c r="D16534" s="11">
        <v>0.0236590325135122</v>
      </c>
      <c r="E16534" s="8">
        <f t="shared" si="1"/>
        <v>0.07645908733</v>
      </c>
      <c r="F16534" s="8"/>
    </row>
    <row r="16535">
      <c r="A16535" s="10">
        <v>44915.875</v>
      </c>
      <c r="B16535" s="11">
        <v>317.46</v>
      </c>
      <c r="C16535" s="11">
        <v>324.12162</v>
      </c>
      <c r="D16535" s="11">
        <v>0.0205528406281568</v>
      </c>
      <c r="E16535" s="8">
        <f t="shared" si="1"/>
        <v>0.07044918792</v>
      </c>
      <c r="F16535" s="8"/>
    </row>
    <row r="16536">
      <c r="A16536" s="10">
        <v>44915.916666666664</v>
      </c>
      <c r="B16536" s="11">
        <v>323.15</v>
      </c>
      <c r="C16536" s="11">
        <v>321.90392</v>
      </c>
      <c r="D16536" s="11">
        <v>0.00387096870395349</v>
      </c>
      <c r="E16536" s="8">
        <f t="shared" si="1"/>
        <v>0.06274638587</v>
      </c>
      <c r="F16536" s="8"/>
    </row>
    <row r="16537">
      <c r="A16537" s="10">
        <v>44915.958333333336</v>
      </c>
      <c r="B16537" s="11">
        <v>345.65</v>
      </c>
      <c r="C16537" s="11">
        <v>320.52741</v>
      </c>
      <c r="D16537" s="11">
        <v>0.0783789130545809</v>
      </c>
      <c r="E16537" s="8">
        <f t="shared" si="1"/>
        <v>0.05899334163</v>
      </c>
      <c r="F16537" s="8"/>
    </row>
    <row r="16538">
      <c r="A16538" s="10">
        <v>44916.0</v>
      </c>
      <c r="B16538" s="11">
        <v>366.89</v>
      </c>
      <c r="C16538" s="11">
        <v>333.05131</v>
      </c>
      <c r="D16538" s="11">
        <v>0.101602032431579</v>
      </c>
      <c r="E16538" s="8">
        <f t="shared" si="1"/>
        <v>0.06011531471</v>
      </c>
      <c r="F16538" s="8"/>
    </row>
    <row r="16539">
      <c r="A16539" s="10">
        <v>44916.041666666664</v>
      </c>
      <c r="B16539" s="11">
        <v>363.47</v>
      </c>
      <c r="C16539" s="11">
        <v>336.20646</v>
      </c>
      <c r="D16539" s="11">
        <v>0.0810916601661967</v>
      </c>
      <c r="E16539" s="8">
        <f t="shared" si="1"/>
        <v>0.06183004845</v>
      </c>
      <c r="F16539" s="8"/>
    </row>
    <row r="16540">
      <c r="A16540" s="10">
        <v>44916.083333333336</v>
      </c>
      <c r="B16540" s="11">
        <v>362.44</v>
      </c>
      <c r="C16540" s="11">
        <v>333.37921</v>
      </c>
      <c r="D16540" s="11">
        <v>0.0871703727415995</v>
      </c>
      <c r="E16540" s="8">
        <f t="shared" si="1"/>
        <v>0.06501327819</v>
      </c>
      <c r="F16540" s="8"/>
    </row>
    <row r="16541">
      <c r="A16541" s="10">
        <v>44916.125</v>
      </c>
      <c r="B16541" s="11">
        <v>362.57</v>
      </c>
      <c r="C16541" s="11">
        <v>324.4291</v>
      </c>
      <c r="D16541" s="11">
        <v>0.117563128584951</v>
      </c>
      <c r="E16541" s="8">
        <f t="shared" si="1"/>
        <v>0.06967039661</v>
      </c>
      <c r="F16541" s="8"/>
    </row>
    <row r="16542">
      <c r="A16542" s="10">
        <v>44916.166666666664</v>
      </c>
      <c r="B16542" s="11">
        <v>359.8</v>
      </c>
      <c r="C16542" s="11">
        <v>311.88161</v>
      </c>
      <c r="D16542" s="11">
        <v>0.153642883913546</v>
      </c>
      <c r="E16542" s="8">
        <f t="shared" si="1"/>
        <v>0.07566800474</v>
      </c>
      <c r="F16542" s="8"/>
    </row>
    <row r="16543">
      <c r="A16543" s="10">
        <v>44916.208333333336</v>
      </c>
      <c r="B16543" s="11">
        <v>360.93</v>
      </c>
      <c r="C16543" s="11">
        <v>299.03827</v>
      </c>
      <c r="D16543" s="11">
        <v>0.206969261827257</v>
      </c>
      <c r="E16543" s="8">
        <f t="shared" si="1"/>
        <v>0.0838616996</v>
      </c>
      <c r="F16543" s="8"/>
    </row>
    <row r="16544">
      <c r="A16544" s="10">
        <v>44916.25</v>
      </c>
      <c r="B16544" s="11">
        <v>359.4</v>
      </c>
      <c r="C16544" s="11">
        <v>289.88014</v>
      </c>
      <c r="D16544" s="11">
        <v>0.239822776406828</v>
      </c>
      <c r="E16544" s="8">
        <f t="shared" si="1"/>
        <v>0.09256261675</v>
      </c>
      <c r="F16544" s="8"/>
    </row>
    <row r="16545">
      <c r="A16545" s="10">
        <v>44916.291666666664</v>
      </c>
      <c r="B16545" s="11">
        <v>348.76</v>
      </c>
      <c r="C16545" s="11">
        <v>285.29563</v>
      </c>
      <c r="D16545" s="11">
        <v>0.222451251706869</v>
      </c>
      <c r="E16545" s="8">
        <f t="shared" si="1"/>
        <v>0.0986279932</v>
      </c>
      <c r="F16545" s="8"/>
    </row>
    <row r="16546">
      <c r="A16546" s="10">
        <v>44916.333333333336</v>
      </c>
      <c r="B16546" s="11">
        <v>343.04</v>
      </c>
      <c r="C16546" s="11">
        <v>284.7213</v>
      </c>
      <c r="D16546" s="11">
        <v>0.204827317099212</v>
      </c>
      <c r="E16546" s="8">
        <f t="shared" si="1"/>
        <v>0.103738828</v>
      </c>
      <c r="F16546" s="8"/>
    </row>
    <row r="16547">
      <c r="A16547" s="10">
        <v>44916.375</v>
      </c>
      <c r="B16547" s="11">
        <v>340.31</v>
      </c>
      <c r="C16547" s="11">
        <v>287.12613</v>
      </c>
      <c r="D16547" s="11">
        <v>0.185228247948036</v>
      </c>
      <c r="E16547" s="8">
        <f t="shared" si="1"/>
        <v>0.1073373033</v>
      </c>
      <c r="F16547" s="8"/>
    </row>
    <row r="16548">
      <c r="A16548" s="10">
        <v>44916.416666666664</v>
      </c>
      <c r="B16548" s="11">
        <v>341.44</v>
      </c>
      <c r="C16548" s="11">
        <v>292.51163</v>
      </c>
      <c r="D16548" s="11">
        <v>0.167269827869749</v>
      </c>
      <c r="E16548" s="8">
        <f t="shared" si="1"/>
        <v>0.1087949987</v>
      </c>
      <c r="F16548" s="8"/>
    </row>
    <row r="16549">
      <c r="A16549" s="10">
        <v>44916.458333333336</v>
      </c>
      <c r="B16549" s="11">
        <v>349.53</v>
      </c>
      <c r="C16549" s="11">
        <v>301.25123</v>
      </c>
      <c r="D16549" s="11">
        <v>0.160260822835478</v>
      </c>
      <c r="E16549" s="8">
        <f t="shared" si="1"/>
        <v>0.1090373305</v>
      </c>
      <c r="F16549" s="8"/>
    </row>
    <row r="16550">
      <c r="A16550" s="10">
        <v>44916.5</v>
      </c>
      <c r="B16550" s="11">
        <v>347.32</v>
      </c>
      <c r="C16550" s="11">
        <v>310.31817</v>
      </c>
      <c r="D16550" s="11">
        <v>0.119238361066643</v>
      </c>
      <c r="E16550" s="8">
        <f t="shared" si="1"/>
        <v>0.1084654174</v>
      </c>
      <c r="F16550" s="8"/>
    </row>
    <row r="16551">
      <c r="A16551" s="10">
        <v>44916.541666666664</v>
      </c>
      <c r="B16551" s="11">
        <v>346.3</v>
      </c>
      <c r="C16551" s="11">
        <v>316.33231</v>
      </c>
      <c r="D16551" s="11">
        <v>0.0947348375510551</v>
      </c>
      <c r="E16551" s="8">
        <f t="shared" si="1"/>
        <v>0.108573136</v>
      </c>
      <c r="F16551" s="8"/>
    </row>
    <row r="16552">
      <c r="A16552" s="10">
        <v>44916.583333333336</v>
      </c>
      <c r="B16552" s="11">
        <v>342.54</v>
      </c>
      <c r="C16552" s="11">
        <v>318.09155</v>
      </c>
      <c r="D16552" s="11">
        <v>0.0768597908369462</v>
      </c>
      <c r="E16552" s="8">
        <f t="shared" si="1"/>
        <v>0.1091518969</v>
      </c>
      <c r="F16552" s="8"/>
    </row>
    <row r="16553">
      <c r="A16553" s="10">
        <v>44916.625</v>
      </c>
      <c r="B16553" s="11">
        <v>332.45</v>
      </c>
      <c r="C16553" s="11">
        <v>317.65861</v>
      </c>
      <c r="D16553" s="11">
        <v>0.0465637937533</v>
      </c>
      <c r="E16553" s="8">
        <f t="shared" si="1"/>
        <v>0.1082681248</v>
      </c>
      <c r="F16553" s="8"/>
    </row>
    <row r="16554">
      <c r="A16554" s="10">
        <v>44916.666666666664</v>
      </c>
      <c r="B16554" s="11">
        <v>313.59</v>
      </c>
      <c r="C16554" s="11">
        <v>314.7614</v>
      </c>
      <c r="D16554" s="11">
        <v>0.00372154908448115</v>
      </c>
      <c r="E16554" s="8">
        <f t="shared" si="1"/>
        <v>0.1049494196</v>
      </c>
      <c r="F16554" s="8"/>
    </row>
    <row r="16555">
      <c r="A16555" s="10">
        <v>44916.708333333336</v>
      </c>
      <c r="B16555" s="11">
        <v>296.68</v>
      </c>
      <c r="C16555" s="11">
        <v>311.42713</v>
      </c>
      <c r="D16555" s="11">
        <v>0.0473533888971072</v>
      </c>
      <c r="E16555" s="8">
        <f t="shared" si="1"/>
        <v>0.1044151325</v>
      </c>
      <c r="F16555" s="8"/>
    </row>
    <row r="16556">
      <c r="A16556" s="10">
        <v>44916.75</v>
      </c>
      <c r="B16556" s="11">
        <v>274.12</v>
      </c>
      <c r="C16556" s="11">
        <v>307.86239</v>
      </c>
      <c r="D16556" s="11">
        <v>0.109602182975322</v>
      </c>
      <c r="E16556" s="8">
        <f t="shared" si="1"/>
        <v>0.1074331117</v>
      </c>
      <c r="F16556" s="8"/>
    </row>
    <row r="16557">
      <c r="A16557" s="10">
        <v>44916.791666666664</v>
      </c>
      <c r="B16557" s="11">
        <v>243.67</v>
      </c>
      <c r="C16557" s="11">
        <v>305.10873</v>
      </c>
      <c r="D16557" s="11">
        <v>0.201366673447855</v>
      </c>
      <c r="E16557" s="8">
        <f t="shared" si="1"/>
        <v>0.1147417465</v>
      </c>
      <c r="F16557" s="8"/>
    </row>
    <row r="16558">
      <c r="A16558" s="10">
        <v>44916.833333333336</v>
      </c>
      <c r="B16558" s="11">
        <v>230.2</v>
      </c>
      <c r="C16558" s="11">
        <v>304.50768</v>
      </c>
      <c r="D16558" s="11">
        <v>0.244025635084146</v>
      </c>
      <c r="E16558" s="8">
        <f t="shared" si="1"/>
        <v>0.1239236883</v>
      </c>
      <c r="F16558" s="8"/>
    </row>
    <row r="16559">
      <c r="A16559" s="10">
        <v>44916.875</v>
      </c>
      <c r="B16559" s="11">
        <v>225.29</v>
      </c>
      <c r="C16559" s="11">
        <v>306.92625</v>
      </c>
      <c r="D16559" s="11">
        <v>0.265980019630122</v>
      </c>
      <c r="E16559" s="8">
        <f t="shared" si="1"/>
        <v>0.1341498207</v>
      </c>
      <c r="F16559" s="8"/>
    </row>
    <row r="16560">
      <c r="A16560" s="10">
        <v>44916.916666666664</v>
      </c>
      <c r="B16560" s="11">
        <v>223.98</v>
      </c>
      <c r="C16560" s="11">
        <v>312.55675</v>
      </c>
      <c r="D16560" s="11">
        <v>0.28339413562497</v>
      </c>
      <c r="E16560" s="8">
        <f t="shared" si="1"/>
        <v>0.1457966194</v>
      </c>
      <c r="F16560" s="8"/>
    </row>
    <row r="16561">
      <c r="A16561" s="10">
        <v>44916.958333333336</v>
      </c>
      <c r="B16561" s="11">
        <v>251.89</v>
      </c>
      <c r="C16561" s="11">
        <v>320.20915</v>
      </c>
      <c r="D16561" s="11">
        <v>0.21335789436373</v>
      </c>
      <c r="E16561" s="8">
        <f t="shared" si="1"/>
        <v>0.1514207436</v>
      </c>
      <c r="F16561" s="8"/>
    </row>
    <row r="16562">
      <c r="A16562" s="10">
        <v>44917.0</v>
      </c>
      <c r="B16562" s="11">
        <v>297.3</v>
      </c>
      <c r="C16562" s="11">
        <v>316.20264</v>
      </c>
      <c r="D16562" s="11">
        <v>0.0597801460481163</v>
      </c>
      <c r="E16562" s="8">
        <f t="shared" si="1"/>
        <v>0.149678165</v>
      </c>
      <c r="F16562" s="8"/>
    </row>
    <row r="16563">
      <c r="A16563" s="10">
        <v>44917.041666666664</v>
      </c>
      <c r="B16563" s="11">
        <v>287.73</v>
      </c>
      <c r="C16563" s="11">
        <v>321.62896</v>
      </c>
      <c r="D16563" s="11">
        <v>0.10539772289162</v>
      </c>
      <c r="E16563" s="8">
        <f t="shared" si="1"/>
        <v>0.1506909176</v>
      </c>
      <c r="F16563" s="8"/>
    </row>
    <row r="16564">
      <c r="A16564" s="10">
        <v>44917.083333333336</v>
      </c>
      <c r="B16564" s="11">
        <v>262.99</v>
      </c>
      <c r="C16564" s="11">
        <v>323.3125</v>
      </c>
      <c r="D16564" s="11">
        <v>0.18657645466847</v>
      </c>
      <c r="E16564" s="8">
        <f t="shared" si="1"/>
        <v>0.1548328377</v>
      </c>
      <c r="F16564" s="8"/>
    </row>
    <row r="16565">
      <c r="A16565" s="10">
        <v>44917.125</v>
      </c>
      <c r="B16565" s="11">
        <v>247.8</v>
      </c>
      <c r="C16565" s="11">
        <v>320.17081</v>
      </c>
      <c r="D16565" s="11">
        <v>0.226038126336376</v>
      </c>
      <c r="E16565" s="8">
        <f t="shared" si="1"/>
        <v>0.1593526292</v>
      </c>
      <c r="F16565" s="8"/>
    </row>
    <row r="16566">
      <c r="A16566" s="10">
        <v>44917.166666666664</v>
      </c>
      <c r="B16566" s="11">
        <v>241.83</v>
      </c>
      <c r="C16566" s="11">
        <v>310.9603</v>
      </c>
      <c r="D16566" s="11">
        <v>0.222312301602487</v>
      </c>
      <c r="E16566" s="8">
        <f t="shared" si="1"/>
        <v>0.162213855</v>
      </c>
      <c r="F16566" s="8"/>
    </row>
    <row r="16567">
      <c r="A16567" s="10">
        <v>44917.208333333336</v>
      </c>
      <c r="B16567" s="11">
        <v>234.43</v>
      </c>
      <c r="C16567" s="11">
        <v>297.76879</v>
      </c>
      <c r="D16567" s="11">
        <v>0.212711312021652</v>
      </c>
      <c r="E16567" s="8">
        <f t="shared" si="1"/>
        <v>0.1624531071</v>
      </c>
      <c r="F16567" s="8"/>
    </row>
    <row r="16568">
      <c r="A16568" s="10">
        <v>44917.25</v>
      </c>
      <c r="B16568" s="11">
        <v>224.85</v>
      </c>
      <c r="C16568" s="11">
        <v>284.1708</v>
      </c>
      <c r="D16568" s="11">
        <v>0.208750512016012</v>
      </c>
      <c r="E16568" s="8">
        <f t="shared" si="1"/>
        <v>0.1611584294</v>
      </c>
      <c r="F16568" s="8"/>
    </row>
    <row r="16569">
      <c r="A16569" s="10">
        <v>44917.291666666664</v>
      </c>
      <c r="B16569" s="11">
        <v>217.04</v>
      </c>
      <c r="C16569" s="11">
        <v>271.6199</v>
      </c>
      <c r="D16569" s="11">
        <v>0.200942199006773</v>
      </c>
      <c r="E16569" s="8">
        <f t="shared" si="1"/>
        <v>0.1602622189</v>
      </c>
      <c r="F16569" s="8"/>
    </row>
    <row r="16570">
      <c r="A16570" s="10">
        <v>44917.333333333336</v>
      </c>
      <c r="B16570" s="11">
        <v>214.06</v>
      </c>
      <c r="C16570" s="11">
        <v>260.9042</v>
      </c>
      <c r="D16570" s="11">
        <v>0.179545595663082</v>
      </c>
      <c r="E16570" s="8">
        <f t="shared" si="1"/>
        <v>0.1592088138</v>
      </c>
      <c r="F16570" s="8"/>
    </row>
    <row r="16571">
      <c r="A16571" s="10">
        <v>44917.375</v>
      </c>
      <c r="B16571" s="11">
        <v>212.45</v>
      </c>
      <c r="C16571" s="11">
        <v>251.92592</v>
      </c>
      <c r="D16571" s="11">
        <v>0.156696539998742</v>
      </c>
      <c r="E16571" s="8">
        <f t="shared" si="1"/>
        <v>0.1580199926</v>
      </c>
      <c r="F16571" s="8"/>
    </row>
    <row r="16572">
      <c r="A16572" s="10">
        <v>44917.416666666664</v>
      </c>
      <c r="B16572" s="11">
        <v>211.55</v>
      </c>
      <c r="C16572" s="11">
        <v>245.19414</v>
      </c>
      <c r="D16572" s="11">
        <v>0.137214290684108</v>
      </c>
      <c r="E16572" s="8">
        <f t="shared" si="1"/>
        <v>0.1567676786</v>
      </c>
      <c r="F16572" s="8"/>
    </row>
    <row r="16573">
      <c r="A16573" s="10">
        <v>44917.458333333336</v>
      </c>
      <c r="B16573" s="11">
        <v>213.95</v>
      </c>
      <c r="C16573" s="11">
        <v>241.37592</v>
      </c>
      <c r="D16573" s="11">
        <v>0.113623264491337</v>
      </c>
      <c r="E16573" s="8">
        <f t="shared" si="1"/>
        <v>0.154824447</v>
      </c>
      <c r="F16573" s="8"/>
    </row>
    <row r="16574">
      <c r="A16574" s="10">
        <v>44917.5</v>
      </c>
      <c r="B16574" s="11">
        <v>229.5</v>
      </c>
      <c r="C16574" s="11">
        <v>239.31965</v>
      </c>
      <c r="D16574" s="11">
        <v>0.0410315241560816</v>
      </c>
      <c r="E16574" s="8">
        <f t="shared" si="1"/>
        <v>0.1515658288</v>
      </c>
      <c r="F16574" s="8"/>
    </row>
    <row r="16575">
      <c r="A16575" s="10">
        <v>44917.541666666664</v>
      </c>
      <c r="B16575" s="11">
        <v>234.05</v>
      </c>
      <c r="C16575" s="11">
        <v>238.64263</v>
      </c>
      <c r="D16575" s="11">
        <v>0.0192448013165124</v>
      </c>
      <c r="E16575" s="8">
        <f t="shared" si="1"/>
        <v>0.1484204106</v>
      </c>
      <c r="F16575" s="8"/>
    </row>
    <row r="16576">
      <c r="A16576" s="10">
        <v>44917.583333333336</v>
      </c>
      <c r="B16576" s="11">
        <v>236.44</v>
      </c>
      <c r="C16576" s="11">
        <v>237.45025</v>
      </c>
      <c r="D16576" s="11">
        <v>0.00425457543211688</v>
      </c>
      <c r="E16576" s="8">
        <f t="shared" si="1"/>
        <v>0.1453951933</v>
      </c>
      <c r="F16576" s="8"/>
    </row>
    <row r="16577">
      <c r="A16577" s="10">
        <v>44917.625</v>
      </c>
      <c r="B16577" s="11">
        <v>232.97</v>
      </c>
      <c r="C16577" s="11">
        <v>235.58113</v>
      </c>
      <c r="D16577" s="11">
        <v>0.0110837824744282</v>
      </c>
      <c r="E16577" s="8">
        <f t="shared" si="1"/>
        <v>0.1439168595</v>
      </c>
      <c r="F16577" s="8"/>
    </row>
    <row r="16578">
      <c r="A16578" s="10">
        <v>44917.666666666664</v>
      </c>
      <c r="B16578" s="11">
        <v>227.67</v>
      </c>
      <c r="C16578" s="11">
        <v>230.57651</v>
      </c>
      <c r="D16578" s="11">
        <v>0.0126054037334506</v>
      </c>
      <c r="E16578" s="8">
        <f t="shared" si="1"/>
        <v>0.1442870201</v>
      </c>
      <c r="F16578" s="8"/>
    </row>
    <row r="16579">
      <c r="A16579" s="10">
        <v>44917.708333333336</v>
      </c>
      <c r="B16579" s="11">
        <v>223.59</v>
      </c>
      <c r="C16579" s="11">
        <v>223.78139</v>
      </c>
      <c r="D16579" s="11">
        <v>8.55254317617672E-4</v>
      </c>
      <c r="E16579" s="8">
        <f t="shared" si="1"/>
        <v>0.1423495978</v>
      </c>
      <c r="F16579" s="8"/>
    </row>
    <row r="16580">
      <c r="A16580" s="10">
        <v>44917.75</v>
      </c>
      <c r="B16580" s="11">
        <v>223.64</v>
      </c>
      <c r="C16580" s="11">
        <v>218.03</v>
      </c>
      <c r="D16580" s="11">
        <v>0.0257304040728339</v>
      </c>
      <c r="E16580" s="8">
        <f t="shared" si="1"/>
        <v>0.1388549404</v>
      </c>
      <c r="F16580" s="8"/>
    </row>
    <row r="16581">
      <c r="A16581" s="10">
        <v>44917.791666666664</v>
      </c>
      <c r="B16581" s="11">
        <v>228.6</v>
      </c>
      <c r="C16581" s="11">
        <v>213.89676</v>
      </c>
      <c r="D16581" s="11">
        <v>0.0687398911512263</v>
      </c>
      <c r="E16581" s="8">
        <f t="shared" si="1"/>
        <v>0.1333288244</v>
      </c>
      <c r="F16581" s="8"/>
    </row>
    <row r="16582">
      <c r="A16582" s="10">
        <v>44917.833333333336</v>
      </c>
      <c r="B16582" s="11">
        <v>235.94</v>
      </c>
      <c r="C16582" s="11">
        <v>211.19069</v>
      </c>
      <c r="D16582" s="11">
        <v>0.117189398831927</v>
      </c>
      <c r="E16582" s="8">
        <f t="shared" si="1"/>
        <v>0.1280439813</v>
      </c>
      <c r="F16582" s="8"/>
    </row>
    <row r="16583">
      <c r="A16583" s="10">
        <v>44917.875</v>
      </c>
      <c r="B16583" s="11">
        <v>241.72</v>
      </c>
      <c r="C16583" s="11">
        <v>210.18483</v>
      </c>
      <c r="D16583" s="11">
        <v>0.15003542358409</v>
      </c>
      <c r="E16583" s="8">
        <f t="shared" si="1"/>
        <v>0.1232129564</v>
      </c>
      <c r="F16583" s="8"/>
    </row>
    <row r="16584">
      <c r="A16584" s="10">
        <v>44917.916666666664</v>
      </c>
      <c r="B16584" s="11">
        <v>247.56</v>
      </c>
      <c r="C16584" s="11">
        <v>210.809</v>
      </c>
      <c r="D16584" s="11">
        <v>0.174333164143845</v>
      </c>
      <c r="E16584" s="8">
        <f t="shared" si="1"/>
        <v>0.1186687493</v>
      </c>
      <c r="F16584" s="8"/>
    </row>
    <row r="16585">
      <c r="A16585" s="10">
        <v>44917.958333333336</v>
      </c>
      <c r="B16585" s="11">
        <v>249.41</v>
      </c>
      <c r="C16585" s="11">
        <v>214.731</v>
      </c>
      <c r="D16585" s="11">
        <v>0.161499736880096</v>
      </c>
      <c r="E16585" s="8">
        <f t="shared" si="1"/>
        <v>0.1165079927</v>
      </c>
      <c r="F16585" s="8"/>
    </row>
    <row r="16586">
      <c r="A16586" s="10">
        <v>44918.0</v>
      </c>
      <c r="B16586" s="11">
        <v>261.46</v>
      </c>
      <c r="C16586" s="11">
        <v>245.04044</v>
      </c>
      <c r="D16586" s="11">
        <v>0.0670075518963318</v>
      </c>
      <c r="E16586" s="8">
        <f t="shared" si="1"/>
        <v>0.1168091346</v>
      </c>
      <c r="F16586" s="8"/>
    </row>
    <row r="16587">
      <c r="A16587" s="10">
        <v>44918.041666666664</v>
      </c>
      <c r="B16587" s="11">
        <v>269.57</v>
      </c>
      <c r="C16587" s="11">
        <v>239.08141</v>
      </c>
      <c r="D16587" s="11">
        <v>0.127523884019255</v>
      </c>
      <c r="E16587" s="8">
        <f t="shared" si="1"/>
        <v>0.117731058</v>
      </c>
      <c r="F16587" s="8"/>
    </row>
    <row r="16588">
      <c r="A16588" s="10">
        <v>44918.083333333336</v>
      </c>
      <c r="B16588" s="11">
        <v>274.78</v>
      </c>
      <c r="C16588" s="11">
        <v>232.20889</v>
      </c>
      <c r="D16588" s="11">
        <v>0.183331094688062</v>
      </c>
      <c r="E16588" s="8">
        <f t="shared" si="1"/>
        <v>0.1175958347</v>
      </c>
      <c r="F16588" s="8"/>
    </row>
    <row r="16589">
      <c r="A16589" s="10">
        <v>44918.125</v>
      </c>
      <c r="B16589" s="11">
        <v>277.78</v>
      </c>
      <c r="C16589" s="11">
        <v>226.76742</v>
      </c>
      <c r="D16589" s="11">
        <v>0.224955507277015</v>
      </c>
      <c r="E16589" s="8">
        <f t="shared" si="1"/>
        <v>0.1175507256</v>
      </c>
      <c r="F16589" s="8"/>
    </row>
    <row r="16590">
      <c r="A16590" s="10">
        <v>44918.166666666664</v>
      </c>
      <c r="B16590" s="11">
        <v>281.51</v>
      </c>
      <c r="C16590" s="11">
        <v>223.61893</v>
      </c>
      <c r="D16590" s="11">
        <v>0.258882689403799</v>
      </c>
      <c r="E16590" s="8">
        <f t="shared" si="1"/>
        <v>0.1190744917</v>
      </c>
      <c r="F16590" s="8"/>
    </row>
    <row r="16591">
      <c r="A16591" s="10">
        <v>44918.208333333336</v>
      </c>
      <c r="B16591" s="11">
        <v>284.99</v>
      </c>
      <c r="C16591" s="11">
        <v>221.84314</v>
      </c>
      <c r="D16591" s="11">
        <v>0.284646439822299</v>
      </c>
      <c r="E16591" s="8">
        <f t="shared" si="1"/>
        <v>0.1220717887</v>
      </c>
      <c r="F16591" s="8"/>
    </row>
    <row r="16592">
      <c r="A16592" s="10">
        <v>44918.25</v>
      </c>
      <c r="B16592" s="11">
        <v>289.17</v>
      </c>
      <c r="C16592" s="11">
        <v>221.58128</v>
      </c>
      <c r="D16592" s="11">
        <v>0.305029016891679</v>
      </c>
      <c r="E16592" s="8">
        <f t="shared" si="1"/>
        <v>0.1260833931</v>
      </c>
      <c r="F16592" s="8"/>
    </row>
    <row r="16593">
      <c r="A16593" s="10">
        <v>44918.291666666664</v>
      </c>
      <c r="B16593" s="11">
        <v>297.21</v>
      </c>
      <c r="C16593" s="11">
        <v>223.27315</v>
      </c>
      <c r="D16593" s="11">
        <v>0.331149759834534</v>
      </c>
      <c r="E16593" s="8">
        <f t="shared" si="1"/>
        <v>0.1315087081</v>
      </c>
      <c r="F16593" s="8"/>
    </row>
    <row r="16594">
      <c r="A16594" s="10">
        <v>44918.333333333336</v>
      </c>
      <c r="B16594" s="11">
        <v>307.93</v>
      </c>
      <c r="C16594" s="11">
        <v>226.50189</v>
      </c>
      <c r="D16594" s="11">
        <v>0.359503004588615</v>
      </c>
      <c r="E16594" s="8">
        <f t="shared" si="1"/>
        <v>0.1390069335</v>
      </c>
      <c r="F16594" s="8"/>
    </row>
    <row r="16595">
      <c r="A16595" s="10">
        <v>44918.375</v>
      </c>
      <c r="B16595" s="11">
        <v>313.91</v>
      </c>
      <c r="C16595" s="11">
        <v>230.55719</v>
      </c>
      <c r="D16595" s="11">
        <v>0.361527697314492</v>
      </c>
      <c r="E16595" s="8">
        <f t="shared" si="1"/>
        <v>0.147541565</v>
      </c>
      <c r="F16595" s="8"/>
    </row>
    <row r="16596">
      <c r="A16596" s="10">
        <v>44918.416666666664</v>
      </c>
      <c r="B16596" s="11">
        <v>318.3</v>
      </c>
      <c r="C16596" s="11">
        <v>234.26722</v>
      </c>
      <c r="D16596" s="11">
        <v>0.358704815808203</v>
      </c>
      <c r="E16596" s="8">
        <f t="shared" si="1"/>
        <v>0.1567703369</v>
      </c>
      <c r="F16596" s="8"/>
    </row>
    <row r="16597">
      <c r="A16597" s="10">
        <v>44918.458333333336</v>
      </c>
      <c r="B16597" s="11">
        <v>318.72</v>
      </c>
      <c r="C16597" s="11">
        <v>239.21884</v>
      </c>
      <c r="D16597" s="11">
        <v>0.332336533359998</v>
      </c>
      <c r="E16597" s="8">
        <f t="shared" si="1"/>
        <v>0.1658833898</v>
      </c>
      <c r="F16597" s="8"/>
    </row>
    <row r="16598">
      <c r="A16598" s="10">
        <v>44918.5</v>
      </c>
      <c r="B16598" s="11">
        <v>322.41</v>
      </c>
      <c r="C16598" s="11">
        <v>244.88279</v>
      </c>
      <c r="D16598" s="11">
        <v>0.316589050622953</v>
      </c>
      <c r="E16598" s="8">
        <f t="shared" si="1"/>
        <v>0.1773649534</v>
      </c>
      <c r="F16598" s="8"/>
    </row>
    <row r="16599">
      <c r="A16599" s="10">
        <v>44918.541666666664</v>
      </c>
      <c r="B16599" s="11">
        <v>328.7</v>
      </c>
      <c r="C16599" s="11">
        <v>250.55488</v>
      </c>
      <c r="D16599" s="11">
        <v>0.311888237818397</v>
      </c>
      <c r="E16599" s="8">
        <f t="shared" si="1"/>
        <v>0.1895584299</v>
      </c>
      <c r="F16599" s="8"/>
    </row>
    <row r="16600">
      <c r="A16600" s="10">
        <v>44918.583333333336</v>
      </c>
      <c r="B16600" s="11">
        <v>334.28</v>
      </c>
      <c r="C16600" s="11">
        <v>256.52997</v>
      </c>
      <c r="D16600" s="11">
        <v>0.303083612413785</v>
      </c>
      <c r="E16600" s="8">
        <f t="shared" si="1"/>
        <v>0.2020096398</v>
      </c>
      <c r="F16600" s="8"/>
    </row>
    <row r="16601">
      <c r="A16601" s="10">
        <v>44918.625</v>
      </c>
      <c r="B16601" s="11">
        <v>330.44</v>
      </c>
      <c r="C16601" s="11">
        <v>265.94694</v>
      </c>
      <c r="D16601" s="11">
        <v>0.24250348584571</v>
      </c>
      <c r="E16601" s="8">
        <f t="shared" si="1"/>
        <v>0.2116521274</v>
      </c>
      <c r="F16601" s="8"/>
    </row>
    <row r="16602">
      <c r="A16602" s="10">
        <v>44918.666666666664</v>
      </c>
      <c r="B16602" s="11">
        <v>308.22</v>
      </c>
      <c r="C16602" s="11">
        <v>275.02971</v>
      </c>
      <c r="D16602" s="11">
        <v>0.120678925924039</v>
      </c>
      <c r="E16602" s="8">
        <f t="shared" si="1"/>
        <v>0.2161551909</v>
      </c>
      <c r="F16602" s="8"/>
    </row>
    <row r="16603">
      <c r="A16603" s="10">
        <v>44918.708333333336</v>
      </c>
      <c r="B16603" s="11">
        <v>302.16</v>
      </c>
      <c r="C16603" s="11">
        <v>283.25725</v>
      </c>
      <c r="D16603" s="11">
        <v>0.0667335081449813</v>
      </c>
      <c r="E16603" s="8">
        <f t="shared" si="1"/>
        <v>0.2189001181</v>
      </c>
      <c r="F16603" s="8"/>
    </row>
    <row r="16604">
      <c r="A16604" s="10">
        <v>44918.75</v>
      </c>
      <c r="B16604" s="11">
        <v>304.33</v>
      </c>
      <c r="C16604" s="11">
        <v>291.47775</v>
      </c>
      <c r="D16604" s="11">
        <v>0.044093417079005</v>
      </c>
      <c r="E16604" s="8">
        <f t="shared" si="1"/>
        <v>0.2196652436</v>
      </c>
      <c r="F16604" s="8"/>
    </row>
    <row r="16605">
      <c r="A16605" s="10">
        <v>44918.791666666664</v>
      </c>
      <c r="B16605" s="11">
        <v>303.16</v>
      </c>
      <c r="C16605" s="11">
        <v>301.1763</v>
      </c>
      <c r="D16605" s="11">
        <v>0.00658650763688908</v>
      </c>
      <c r="E16605" s="8">
        <f t="shared" si="1"/>
        <v>0.2170755193</v>
      </c>
      <c r="F16605" s="8"/>
    </row>
    <row r="16606">
      <c r="A16606" s="10">
        <v>44918.833333333336</v>
      </c>
      <c r="B16606" s="11">
        <v>300.6</v>
      </c>
      <c r="C16606" s="11">
        <v>310.83914</v>
      </c>
      <c r="D16606" s="11">
        <v>0.0329403176189458</v>
      </c>
      <c r="E16606" s="8">
        <f t="shared" si="1"/>
        <v>0.2135651409</v>
      </c>
      <c r="F16606" s="8"/>
    </row>
    <row r="16607">
      <c r="A16607" s="10">
        <v>44918.875</v>
      </c>
      <c r="B16607" s="11">
        <v>305.8</v>
      </c>
      <c r="C16607" s="11">
        <v>318.38298</v>
      </c>
      <c r="D16607" s="11">
        <v>0.0395215221617687</v>
      </c>
      <c r="E16607" s="8">
        <f t="shared" si="1"/>
        <v>0.208960395</v>
      </c>
      <c r="F16607" s="8"/>
    </row>
    <row r="16608">
      <c r="A16608" s="10">
        <v>44918.916666666664</v>
      </c>
      <c r="B16608" s="11">
        <v>311.5</v>
      </c>
      <c r="C16608" s="11">
        <v>322.26696</v>
      </c>
      <c r="D16608" s="11">
        <v>0.0334100647488032</v>
      </c>
      <c r="E16608" s="8">
        <f t="shared" si="1"/>
        <v>0.2030885992</v>
      </c>
      <c r="F16608" s="8"/>
    </row>
    <row r="16609">
      <c r="A16609" s="10">
        <v>44918.958333333336</v>
      </c>
      <c r="B16609" s="11">
        <v>338.62</v>
      </c>
      <c r="C16609" s="11">
        <v>322.41095</v>
      </c>
      <c r="D16609" s="11">
        <v>0.0502745021532301</v>
      </c>
      <c r="E16609" s="8">
        <f t="shared" si="1"/>
        <v>0.1984542145</v>
      </c>
      <c r="F16609" s="8"/>
    </row>
    <row r="16610">
      <c r="A16610" s="10">
        <v>44916.0</v>
      </c>
      <c r="B16610" s="11">
        <v>366.89</v>
      </c>
      <c r="C16610" s="11">
        <v>363.11012</v>
      </c>
      <c r="D16610" s="11">
        <v>0.0104097346557016</v>
      </c>
      <c r="E16610" s="8">
        <f t="shared" si="1"/>
        <v>0.1960959721</v>
      </c>
      <c r="F16610" s="8"/>
    </row>
    <row r="16611">
      <c r="A16611" s="10">
        <v>44916.041666666664</v>
      </c>
      <c r="B16611" s="11">
        <v>363.47</v>
      </c>
      <c r="C16611" s="11">
        <v>366.6165</v>
      </c>
      <c r="D16611" s="11">
        <v>0.0085825378835921</v>
      </c>
      <c r="E16611" s="8">
        <f t="shared" si="1"/>
        <v>0.1911400827</v>
      </c>
      <c r="F16611" s="8"/>
    </row>
    <row r="16612">
      <c r="A16612" s="10">
        <v>44916.083333333336</v>
      </c>
      <c r="B16612" s="11">
        <v>362.44</v>
      </c>
      <c r="C16612" s="11">
        <v>365.45114</v>
      </c>
      <c r="D16612" s="11">
        <v>0.00823951459010365</v>
      </c>
      <c r="E16612" s="8">
        <f t="shared" si="1"/>
        <v>0.1838446001</v>
      </c>
      <c r="F16612" s="8"/>
    </row>
    <row r="16613">
      <c r="A16613" s="10">
        <v>44916.125</v>
      </c>
      <c r="B16613" s="11">
        <v>362.57</v>
      </c>
      <c r="C16613" s="11">
        <v>359.24763</v>
      </c>
      <c r="D16613" s="11">
        <v>0.00924813338364954</v>
      </c>
      <c r="E16613" s="8">
        <f t="shared" si="1"/>
        <v>0.1748567929</v>
      </c>
      <c r="F16613" s="8"/>
    </row>
    <row r="16614">
      <c r="A16614" s="10">
        <v>44916.166666666664</v>
      </c>
      <c r="B16614" s="11">
        <v>359.8</v>
      </c>
      <c r="C16614" s="11">
        <v>349.14899</v>
      </c>
      <c r="D16614" s="11">
        <v>0.0305056302754877</v>
      </c>
      <c r="E16614" s="8">
        <f t="shared" si="1"/>
        <v>0.1653410821</v>
      </c>
      <c r="F16614" s="8"/>
    </row>
    <row r="16615">
      <c r="A16615" s="10">
        <v>44916.208333333336</v>
      </c>
      <c r="B16615" s="11">
        <v>360.93</v>
      </c>
      <c r="C16615" s="11">
        <v>337.43347</v>
      </c>
      <c r="D16615" s="11">
        <v>0.0696330746324601</v>
      </c>
      <c r="E16615" s="8">
        <f t="shared" si="1"/>
        <v>0.1563821919</v>
      </c>
      <c r="F16615" s="8"/>
    </row>
    <row r="16616">
      <c r="A16616" s="10">
        <v>44916.25</v>
      </c>
      <c r="B16616" s="11">
        <v>359.4</v>
      </c>
      <c r="C16616" s="11">
        <v>326.69898</v>
      </c>
      <c r="D16616" s="11">
        <v>0.100095262005409</v>
      </c>
      <c r="E16616" s="8">
        <f t="shared" si="1"/>
        <v>0.1478432854</v>
      </c>
      <c r="F16616" s="8"/>
    </row>
    <row r="16617">
      <c r="A16617" s="10">
        <v>44916.291666666664</v>
      </c>
      <c r="B16617" s="11">
        <v>348.76</v>
      </c>
      <c r="C16617" s="11">
        <v>317.58426</v>
      </c>
      <c r="D16617" s="11">
        <v>0.0981652554191445</v>
      </c>
      <c r="E16617" s="8">
        <f t="shared" si="1"/>
        <v>0.1381355978</v>
      </c>
      <c r="F16617" s="8"/>
    </row>
    <row r="16618">
      <c r="A16618" s="10">
        <v>44916.333333333336</v>
      </c>
      <c r="B16618" s="11">
        <v>343.04</v>
      </c>
      <c r="C16618" s="11">
        <v>311.09659</v>
      </c>
      <c r="D16618" s="11">
        <v>0.102680039019392</v>
      </c>
      <c r="E16618" s="8">
        <f t="shared" si="1"/>
        <v>0.1274346409</v>
      </c>
      <c r="F16618" s="8"/>
    </row>
    <row r="16619">
      <c r="A16619" s="10">
        <v>44916.375</v>
      </c>
      <c r="B16619" s="11">
        <v>340.31</v>
      </c>
      <c r="C16619" s="11">
        <v>308.44359</v>
      </c>
      <c r="D16619" s="11">
        <v>0.103313575101366</v>
      </c>
      <c r="E16619" s="8">
        <f t="shared" si="1"/>
        <v>0.1166757191</v>
      </c>
      <c r="F16619" s="8"/>
    </row>
    <row r="16620">
      <c r="A16620" s="10">
        <v>44916.416666666664</v>
      </c>
      <c r="B16620" s="11">
        <v>341.44</v>
      </c>
      <c r="C16620" s="11">
        <v>310.56133</v>
      </c>
      <c r="D16620" s="11">
        <v>0.0994285734157565</v>
      </c>
      <c r="E16620" s="8">
        <f t="shared" si="1"/>
        <v>0.1058725423</v>
      </c>
      <c r="F16620" s="8"/>
    </row>
    <row r="16621">
      <c r="A16621" s="10">
        <v>44916.458333333336</v>
      </c>
      <c r="B16621" s="11">
        <v>349.53</v>
      </c>
      <c r="C16621" s="11">
        <v>317.59302</v>
      </c>
      <c r="D16621" s="11">
        <v>0.100559451841857</v>
      </c>
      <c r="E16621" s="8">
        <f t="shared" si="1"/>
        <v>0.09621516393</v>
      </c>
      <c r="F16621" s="8"/>
    </row>
    <row r="16622">
      <c r="A16622" s="10">
        <v>44916.5</v>
      </c>
      <c r="B16622" s="11">
        <v>347.32</v>
      </c>
      <c r="C16622" s="11">
        <v>326.50861</v>
      </c>
      <c r="D16622" s="11">
        <v>0.0637391767402397</v>
      </c>
      <c r="E16622" s="8">
        <f t="shared" si="1"/>
        <v>0.08567975252</v>
      </c>
      <c r="F16622" s="8"/>
    </row>
    <row r="16623">
      <c r="A16623" s="10">
        <v>44916.541666666664</v>
      </c>
      <c r="B16623" s="11">
        <v>346.3</v>
      </c>
      <c r="C16623" s="11">
        <v>333.88974</v>
      </c>
      <c r="D16623" s="11">
        <v>0.0371687372004901</v>
      </c>
      <c r="E16623" s="8">
        <f t="shared" si="1"/>
        <v>0.07423310666</v>
      </c>
      <c r="F16623" s="8"/>
    </row>
    <row r="16624">
      <c r="A16624" s="10">
        <v>44916.583333333336</v>
      </c>
      <c r="B16624" s="11">
        <v>342.54</v>
      </c>
      <c r="C16624" s="11">
        <v>337.92431</v>
      </c>
      <c r="D16624" s="11">
        <v>0.0136589462888894</v>
      </c>
      <c r="E16624" s="8">
        <f t="shared" si="1"/>
        <v>0.06217374557</v>
      </c>
      <c r="F16624" s="8"/>
    </row>
    <row r="16625">
      <c r="A16625" s="10">
        <v>44916.625</v>
      </c>
      <c r="B16625" s="11">
        <v>332.45</v>
      </c>
      <c r="C16625" s="11">
        <v>339.74897</v>
      </c>
      <c r="D16625" s="11">
        <v>0.0214834205384051</v>
      </c>
      <c r="E16625" s="8">
        <f t="shared" si="1"/>
        <v>0.05296457619</v>
      </c>
      <c r="F16625" s="8"/>
    </row>
    <row r="16626">
      <c r="A16626" s="10">
        <v>44916.666666666664</v>
      </c>
      <c r="B16626" s="11">
        <v>313.59</v>
      </c>
      <c r="C16626" s="11">
        <v>338.86923</v>
      </c>
      <c r="D16626" s="11">
        <v>0.0745987766431317</v>
      </c>
      <c r="E16626" s="8">
        <f t="shared" si="1"/>
        <v>0.05104456997</v>
      </c>
      <c r="F16626" s="8"/>
    </row>
    <row r="16627">
      <c r="A16627" s="10">
        <v>44916.708333333336</v>
      </c>
      <c r="B16627" s="11">
        <v>296.68</v>
      </c>
      <c r="C16627" s="11">
        <v>337.11008</v>
      </c>
      <c r="D16627" s="11">
        <v>0.119931388583812</v>
      </c>
      <c r="E16627" s="8">
        <f t="shared" si="1"/>
        <v>0.05326114832</v>
      </c>
      <c r="F16627" s="8"/>
    </row>
    <row r="16628">
      <c r="A16628" s="10">
        <v>44916.75</v>
      </c>
      <c r="B16628" s="11">
        <v>274.12</v>
      </c>
      <c r="C16628" s="11">
        <v>334.44749</v>
      </c>
      <c r="D16628" s="11">
        <v>0.180379556742973</v>
      </c>
      <c r="E16628" s="8">
        <f t="shared" si="1"/>
        <v>0.05893973747</v>
      </c>
      <c r="F16628" s="8"/>
    </row>
    <row r="16629">
      <c r="A16629" s="10">
        <v>44916.791666666664</v>
      </c>
      <c r="B16629" s="11">
        <v>243.67</v>
      </c>
      <c r="C16629" s="11">
        <v>331.18222</v>
      </c>
      <c r="D16629" s="11">
        <v>0.264241902841281</v>
      </c>
      <c r="E16629" s="8">
        <f t="shared" si="1"/>
        <v>0.06967537894</v>
      </c>
      <c r="F16629" s="8"/>
    </row>
    <row r="16630">
      <c r="A16630" s="10">
        <v>44916.833333333336</v>
      </c>
      <c r="B16630" s="11">
        <v>230.2</v>
      </c>
      <c r="C16630" s="11">
        <v>328.07175</v>
      </c>
      <c r="D16630" s="11">
        <v>0.298324223283473</v>
      </c>
      <c r="E16630" s="8">
        <f t="shared" si="1"/>
        <v>0.08073304167</v>
      </c>
      <c r="F16630" s="8"/>
    </row>
    <row r="16631">
      <c r="A16631" s="10">
        <v>44916.875</v>
      </c>
      <c r="B16631" s="11">
        <v>225.29</v>
      </c>
      <c r="C16631" s="11">
        <v>326.66899</v>
      </c>
      <c r="D16631" s="11">
        <v>0.310341639713031</v>
      </c>
      <c r="E16631" s="8">
        <f t="shared" si="1"/>
        <v>0.09201721324</v>
      </c>
      <c r="F16631" s="8"/>
    </row>
    <row r="16632">
      <c r="A16632" s="10">
        <v>44916.916666666664</v>
      </c>
      <c r="B16632" s="11">
        <v>223.98</v>
      </c>
      <c r="C16632" s="11">
        <v>328.16051</v>
      </c>
      <c r="D16632" s="11">
        <v>0.317468149961127</v>
      </c>
      <c r="E16632" s="8">
        <f t="shared" si="1"/>
        <v>0.1038529668</v>
      </c>
      <c r="F16632" s="8"/>
    </row>
    <row r="16633">
      <c r="A16633" s="10">
        <v>44916.958333333336</v>
      </c>
      <c r="B16633" s="11">
        <v>251.89</v>
      </c>
      <c r="C16633" s="11">
        <v>332.40191</v>
      </c>
      <c r="D16633" s="11">
        <v>0.242212537226395</v>
      </c>
      <c r="E16633" s="8">
        <f t="shared" si="1"/>
        <v>0.1118503849</v>
      </c>
      <c r="F16633" s="8"/>
    </row>
    <row r="16634">
      <c r="A16634" s="10">
        <v>44917.0</v>
      </c>
      <c r="B16634" s="11">
        <v>297.3</v>
      </c>
      <c r="C16634" s="11">
        <v>320.93067</v>
      </c>
      <c r="D16634" s="11">
        <v>0.0736316974628819</v>
      </c>
      <c r="E16634" s="8">
        <f t="shared" si="1"/>
        <v>0.1144846334</v>
      </c>
      <c r="F16634" s="8"/>
    </row>
    <row r="16635">
      <c r="A16635" s="10">
        <v>44917.041666666664</v>
      </c>
      <c r="B16635" s="11">
        <v>287.73</v>
      </c>
      <c r="C16635" s="11">
        <v>323.57988</v>
      </c>
      <c r="D16635" s="11">
        <v>0.11079143734153</v>
      </c>
      <c r="E16635" s="8">
        <f t="shared" si="1"/>
        <v>0.1187433375</v>
      </c>
      <c r="F16635" s="8"/>
    </row>
    <row r="16636">
      <c r="A16636" s="10">
        <v>44917.083333333336</v>
      </c>
      <c r="B16636" s="11">
        <v>262.99</v>
      </c>
      <c r="C16636" s="11">
        <v>320.86326</v>
      </c>
      <c r="D16636" s="11">
        <v>0.180367362720181</v>
      </c>
      <c r="E16636" s="8">
        <f t="shared" si="1"/>
        <v>0.1259153312</v>
      </c>
      <c r="F16636" s="8"/>
    </row>
    <row r="16637">
      <c r="A16637" s="10">
        <v>44917.125</v>
      </c>
      <c r="B16637" s="11">
        <v>247.8</v>
      </c>
      <c r="C16637" s="11">
        <v>312.81935</v>
      </c>
      <c r="D16637" s="11">
        <v>0.207849514424219</v>
      </c>
      <c r="E16637" s="8">
        <f t="shared" si="1"/>
        <v>0.1341903887</v>
      </c>
      <c r="F16637" s="8"/>
    </row>
    <row r="16638">
      <c r="A16638" s="10">
        <v>44917.166666666664</v>
      </c>
      <c r="B16638" s="11">
        <v>241.83</v>
      </c>
      <c r="C16638" s="11">
        <v>298.91218</v>
      </c>
      <c r="D16638" s="11">
        <v>0.190966390195273</v>
      </c>
      <c r="E16638" s="8">
        <f t="shared" si="1"/>
        <v>0.1408762537</v>
      </c>
      <c r="F16638" s="8"/>
    </row>
    <row r="16639">
      <c r="A16639" s="10">
        <v>44917.208333333336</v>
      </c>
      <c r="B16639" s="11">
        <v>234.43</v>
      </c>
      <c r="C16639" s="11">
        <v>281.80338</v>
      </c>
      <c r="D16639" s="11">
        <v>0.168107919784354</v>
      </c>
      <c r="E16639" s="8">
        <f t="shared" si="1"/>
        <v>0.1449793723</v>
      </c>
      <c r="F16639" s="8"/>
    </row>
    <row r="16640">
      <c r="A16640" s="10">
        <v>44917.25</v>
      </c>
      <c r="B16640" s="11">
        <v>224.85</v>
      </c>
      <c r="C16640" s="11">
        <v>265.60587</v>
      </c>
      <c r="D16640" s="11">
        <v>0.153444914451627</v>
      </c>
      <c r="E16640" s="8">
        <f t="shared" si="1"/>
        <v>0.1472022745</v>
      </c>
      <c r="F16640" s="8"/>
    </row>
    <row r="16641">
      <c r="A16641" s="10">
        <v>44917.291666666664</v>
      </c>
      <c r="B16641" s="11">
        <v>217.04</v>
      </c>
      <c r="C16641" s="11">
        <v>252.31146</v>
      </c>
      <c r="D16641" s="11">
        <v>0.139793333208091</v>
      </c>
      <c r="E16641" s="8">
        <f t="shared" si="1"/>
        <v>0.1489367777</v>
      </c>
      <c r="F16641" s="8"/>
    </row>
    <row r="16642">
      <c r="A16642" s="10">
        <v>44917.333333333336</v>
      </c>
      <c r="B16642" s="11">
        <v>214.06</v>
      </c>
      <c r="C16642" s="11">
        <v>242.50302</v>
      </c>
      <c r="D16642" s="11">
        <v>0.117289343448176</v>
      </c>
      <c r="E16642" s="8">
        <f t="shared" si="1"/>
        <v>0.1495454987</v>
      </c>
      <c r="F16642" s="8"/>
    </row>
    <row r="16643">
      <c r="A16643" s="10">
        <v>44917.375</v>
      </c>
      <c r="B16643" s="11">
        <v>212.45</v>
      </c>
      <c r="C16643" s="11">
        <v>235.95079</v>
      </c>
      <c r="D16643" s="11">
        <v>0.0996003870129022</v>
      </c>
      <c r="E16643" s="8">
        <f t="shared" si="1"/>
        <v>0.1493907825</v>
      </c>
      <c r="F16643" s="8"/>
    </row>
    <row r="16644">
      <c r="A16644" s="10">
        <v>44917.416666666664</v>
      </c>
      <c r="B16644" s="11">
        <v>211.55</v>
      </c>
      <c r="C16644" s="11">
        <v>233.1624</v>
      </c>
      <c r="D16644" s="11">
        <v>0.0926924752876106</v>
      </c>
      <c r="E16644" s="8">
        <f t="shared" si="1"/>
        <v>0.1491101118</v>
      </c>
      <c r="F16644" s="8"/>
    </row>
    <row r="16645">
      <c r="A16645" s="10">
        <v>44917.458333333336</v>
      </c>
      <c r="B16645" s="11">
        <v>213.95</v>
      </c>
      <c r="C16645" s="11">
        <v>233.6401</v>
      </c>
      <c r="D16645" s="11">
        <v>0.0842753448573254</v>
      </c>
      <c r="E16645" s="8">
        <f t="shared" si="1"/>
        <v>0.1484316073</v>
      </c>
      <c r="F16645" s="8"/>
    </row>
    <row r="16646">
      <c r="A16646" s="10">
        <v>44917.5</v>
      </c>
      <c r="B16646" s="11">
        <v>229.5</v>
      </c>
      <c r="C16646" s="11">
        <v>234.90619</v>
      </c>
      <c r="D16646" s="11">
        <v>0.0230142509228897</v>
      </c>
      <c r="E16646" s="8">
        <f t="shared" si="1"/>
        <v>0.1467347354</v>
      </c>
      <c r="F16646" s="8"/>
    </row>
    <row r="16647">
      <c r="A16647" s="10">
        <v>44917.541666666664</v>
      </c>
      <c r="B16647" s="11">
        <v>234.05</v>
      </c>
      <c r="C16647" s="11">
        <v>235.27591</v>
      </c>
      <c r="D16647" s="11">
        <v>0.0052105207031183</v>
      </c>
      <c r="E16647" s="8">
        <f t="shared" si="1"/>
        <v>0.1454031431</v>
      </c>
      <c r="F16647" s="8"/>
    </row>
    <row r="16648">
      <c r="A16648" s="10">
        <v>44917.583333333336</v>
      </c>
      <c r="B16648" s="11">
        <v>236.44</v>
      </c>
      <c r="C16648" s="11">
        <v>233.03755</v>
      </c>
      <c r="D16648" s="11">
        <v>0.014600436710736</v>
      </c>
      <c r="E16648" s="8">
        <f t="shared" si="1"/>
        <v>0.1454423718</v>
      </c>
      <c r="F16648" s="8"/>
    </row>
    <row r="16649">
      <c r="A16649" s="10">
        <v>44917.625</v>
      </c>
      <c r="B16649" s="11">
        <v>232.97</v>
      </c>
      <c r="C16649" s="11">
        <v>229.58001</v>
      </c>
      <c r="D16649" s="11">
        <v>0.0147660504065663</v>
      </c>
      <c r="E16649" s="8">
        <f t="shared" si="1"/>
        <v>0.1451624814</v>
      </c>
      <c r="F16649" s="8"/>
    </row>
    <row r="16650">
      <c r="A16650" s="10">
        <v>44917.666666666664</v>
      </c>
      <c r="B16650" s="11">
        <v>227.67</v>
      </c>
      <c r="C16650" s="11">
        <v>223.37022</v>
      </c>
      <c r="D16650" s="11">
        <v>0.0192495669297366</v>
      </c>
      <c r="E16650" s="8">
        <f t="shared" si="1"/>
        <v>0.1428562643</v>
      </c>
      <c r="F16650" s="8"/>
    </row>
    <row r="16651">
      <c r="A16651" s="10">
        <v>44917.708333333336</v>
      </c>
      <c r="B16651" s="11">
        <v>223.59</v>
      </c>
      <c r="C16651" s="11">
        <v>216.28811</v>
      </c>
      <c r="D16651" s="11">
        <v>0.0337600157493632</v>
      </c>
      <c r="E16651" s="8">
        <f t="shared" si="1"/>
        <v>0.1392657905</v>
      </c>
      <c r="F16651" s="8"/>
    </row>
    <row r="16652">
      <c r="A16652" s="10">
        <v>44917.75</v>
      </c>
      <c r="B16652" s="11">
        <v>223.64</v>
      </c>
      <c r="C16652" s="11">
        <v>211.00932</v>
      </c>
      <c r="D16652" s="11">
        <v>0.0598583986716794</v>
      </c>
      <c r="E16652" s="8">
        <f t="shared" si="1"/>
        <v>0.1342440756</v>
      </c>
      <c r="F16652" s="8"/>
    </row>
    <row r="16653">
      <c r="A16653" s="10">
        <v>44917.791666666664</v>
      </c>
      <c r="B16653" s="11">
        <v>228.6</v>
      </c>
      <c r="C16653" s="11">
        <v>207.62052</v>
      </c>
      <c r="D16653" s="11">
        <v>0.101047237527388</v>
      </c>
      <c r="E16653" s="8">
        <f t="shared" si="1"/>
        <v>0.1274442978</v>
      </c>
      <c r="F16653" s="8"/>
    </row>
    <row r="16654">
      <c r="A16654" s="10">
        <v>44917.833333333336</v>
      </c>
      <c r="B16654" s="11">
        <v>235.94</v>
      </c>
      <c r="C16654" s="11">
        <v>206.00931</v>
      </c>
      <c r="D16654" s="11">
        <v>0.145288045477168</v>
      </c>
      <c r="E16654" s="8">
        <f t="shared" si="1"/>
        <v>0.1210677904</v>
      </c>
      <c r="F16654" s="8"/>
    </row>
    <row r="16655">
      <c r="A16655" s="10">
        <v>44917.875</v>
      </c>
      <c r="B16655" s="11">
        <v>241.72</v>
      </c>
      <c r="C16655" s="11">
        <v>206.96251</v>
      </c>
      <c r="D16655" s="11">
        <v>0.167940995690475</v>
      </c>
      <c r="E16655" s="8">
        <f t="shared" si="1"/>
        <v>0.1151344303</v>
      </c>
      <c r="F16655" s="8"/>
    </row>
    <row r="16656">
      <c r="A16656" s="10">
        <v>44917.916666666664</v>
      </c>
      <c r="B16656" s="11">
        <v>247.56</v>
      </c>
      <c r="C16656" s="11">
        <v>210.59436</v>
      </c>
      <c r="D16656" s="11">
        <v>0.175530056930299</v>
      </c>
      <c r="E16656" s="8">
        <f t="shared" si="1"/>
        <v>0.109220343</v>
      </c>
      <c r="F16656" s="8"/>
    </row>
    <row r="16657">
      <c r="A16657" s="10">
        <v>44917.958333333336</v>
      </c>
      <c r="B16657" s="11">
        <v>249.41</v>
      </c>
      <c r="C16657" s="11">
        <v>217.69208</v>
      </c>
      <c r="D16657" s="11">
        <v>0.145700844973321</v>
      </c>
      <c r="E16657" s="8">
        <f t="shared" si="1"/>
        <v>0.1051990225</v>
      </c>
      <c r="F16657" s="8"/>
    </row>
    <row r="16658">
      <c r="A16658" s="10">
        <v>44918.0</v>
      </c>
      <c r="B16658" s="11">
        <v>261.46</v>
      </c>
      <c r="C16658" s="11">
        <v>245.17745</v>
      </c>
      <c r="D16658" s="11">
        <v>0.0664112870086542</v>
      </c>
      <c r="E16658" s="8">
        <f t="shared" si="1"/>
        <v>0.1048981721</v>
      </c>
      <c r="F16658" s="8"/>
    </row>
    <row r="16659">
      <c r="A16659" s="10">
        <v>44918.041666666664</v>
      </c>
      <c r="B16659" s="11">
        <v>269.57</v>
      </c>
      <c r="C16659" s="11">
        <v>240.08076</v>
      </c>
      <c r="D16659" s="11">
        <v>0.12283050086979</v>
      </c>
      <c r="E16659" s="8">
        <f t="shared" si="1"/>
        <v>0.1053997997</v>
      </c>
      <c r="F16659" s="8"/>
    </row>
    <row r="16660">
      <c r="A16660" s="10">
        <v>44918.083333333336</v>
      </c>
      <c r="B16660" s="11">
        <v>274.78</v>
      </c>
      <c r="C16660" s="11">
        <v>233.46334</v>
      </c>
      <c r="D16660" s="11">
        <v>0.176972795814537</v>
      </c>
      <c r="E16660" s="8">
        <f t="shared" si="1"/>
        <v>0.1052583595</v>
      </c>
      <c r="F16660" s="8"/>
    </row>
    <row r="16661">
      <c r="A16661" s="10">
        <v>44918.125</v>
      </c>
      <c r="B16661" s="11">
        <v>277.78</v>
      </c>
      <c r="C16661" s="11">
        <v>226.91222</v>
      </c>
      <c r="D16661" s="11">
        <v>0.224173823692703</v>
      </c>
      <c r="E16661" s="8">
        <f t="shared" si="1"/>
        <v>0.105938539</v>
      </c>
      <c r="F16661" s="8"/>
    </row>
    <row r="16662">
      <c r="A16662" s="10">
        <v>44918.166666666664</v>
      </c>
      <c r="B16662" s="11">
        <v>281.51</v>
      </c>
      <c r="C16662" s="11">
        <v>221.37883</v>
      </c>
      <c r="D16662" s="11">
        <v>0.271621139202876</v>
      </c>
      <c r="E16662" s="8">
        <f t="shared" si="1"/>
        <v>0.1092991536</v>
      </c>
      <c r="F16662" s="8"/>
    </row>
    <row r="16663">
      <c r="A16663" s="10">
        <v>44918.208333333336</v>
      </c>
      <c r="B16663" s="11">
        <v>284.99</v>
      </c>
      <c r="C16663" s="11">
        <v>216.6405</v>
      </c>
      <c r="D16663" s="11">
        <v>0.315497333139463</v>
      </c>
      <c r="E16663" s="8">
        <f t="shared" si="1"/>
        <v>0.1154403791</v>
      </c>
      <c r="F16663" s="8"/>
    </row>
    <row r="16664">
      <c r="A16664" s="10">
        <v>44918.25</v>
      </c>
      <c r="B16664" s="11">
        <v>289.17</v>
      </c>
      <c r="C16664" s="11">
        <v>213.65975</v>
      </c>
      <c r="D16664" s="11">
        <v>0.353413546538363</v>
      </c>
      <c r="E16664" s="8">
        <f t="shared" si="1"/>
        <v>0.1237724054</v>
      </c>
      <c r="F16664" s="8"/>
    </row>
    <row r="16665">
      <c r="A16665" s="10">
        <v>44918.291666666664</v>
      </c>
      <c r="B16665" s="11">
        <v>297.21</v>
      </c>
      <c r="C16665" s="11">
        <v>213.32803</v>
      </c>
      <c r="D16665" s="11">
        <v>0.393206509243065</v>
      </c>
      <c r="E16665" s="8">
        <f t="shared" si="1"/>
        <v>0.1343312878</v>
      </c>
      <c r="F16665" s="8"/>
    </row>
    <row r="16666">
      <c r="A16666" s="10">
        <v>44918.333333333336</v>
      </c>
      <c r="B16666" s="11">
        <v>307.93</v>
      </c>
      <c r="C16666" s="11">
        <v>215.84158</v>
      </c>
      <c r="D16666" s="11">
        <v>0.426648192623497</v>
      </c>
      <c r="E16666" s="8">
        <f t="shared" si="1"/>
        <v>0.1472212398</v>
      </c>
      <c r="F16666" s="8"/>
    </row>
    <row r="16667">
      <c r="A16667" s="10">
        <v>44918.375</v>
      </c>
      <c r="B16667" s="11">
        <v>313.91</v>
      </c>
      <c r="C16667" s="11">
        <v>220.39236</v>
      </c>
      <c r="D16667" s="11">
        <v>0.42432342028553</v>
      </c>
      <c r="E16667" s="8">
        <f t="shared" si="1"/>
        <v>0.1607513662</v>
      </c>
      <c r="F16667" s="8"/>
    </row>
    <row r="16668">
      <c r="A16668" s="10">
        <v>44918.416666666664</v>
      </c>
      <c r="B16668" s="11">
        <v>318.3</v>
      </c>
      <c r="C16668" s="11">
        <v>224.97139</v>
      </c>
      <c r="D16668" s="11">
        <v>0.414846572268589</v>
      </c>
      <c r="E16668" s="8">
        <f t="shared" si="1"/>
        <v>0.1741744536</v>
      </c>
      <c r="F16668" s="8"/>
    </row>
    <row r="16669">
      <c r="A16669" s="10">
        <v>44918.458333333336</v>
      </c>
      <c r="B16669" s="11">
        <v>318.72</v>
      </c>
      <c r="C16669" s="11">
        <v>230.12265</v>
      </c>
      <c r="D16669" s="11">
        <v>0.385000563829766</v>
      </c>
      <c r="E16669" s="8">
        <f t="shared" si="1"/>
        <v>0.1867046711</v>
      </c>
      <c r="F16669" s="8"/>
    </row>
    <row r="16670">
      <c r="A16670" s="10">
        <v>44918.5</v>
      </c>
      <c r="B16670" s="11">
        <v>322.41</v>
      </c>
      <c r="C16670" s="11">
        <v>234.89503</v>
      </c>
      <c r="D16670" s="11">
        <v>0.372570547788942</v>
      </c>
      <c r="E16670" s="8">
        <f t="shared" si="1"/>
        <v>0.2012695168</v>
      </c>
      <c r="F16670" s="8"/>
    </row>
    <row r="16671">
      <c r="A16671" s="10">
        <v>44918.541666666664</v>
      </c>
      <c r="B16671" s="11">
        <v>328.7</v>
      </c>
      <c r="C16671" s="11">
        <v>238.9202</v>
      </c>
      <c r="D16671" s="11">
        <v>0.375773166103159</v>
      </c>
      <c r="E16671" s="8">
        <f t="shared" si="1"/>
        <v>0.216709627</v>
      </c>
      <c r="F16671" s="8"/>
    </row>
    <row r="16672">
      <c r="A16672" s="10">
        <v>44918.583333333336</v>
      </c>
      <c r="B16672" s="11">
        <v>334.28</v>
      </c>
      <c r="C16672" s="11">
        <v>242.8133</v>
      </c>
      <c r="D16672" s="11">
        <v>0.376695592869089</v>
      </c>
      <c r="E16672" s="8">
        <f t="shared" si="1"/>
        <v>0.2317969252</v>
      </c>
      <c r="F16672" s="8"/>
    </row>
    <row r="16673">
      <c r="A16673" s="10">
        <v>44918.625</v>
      </c>
      <c r="B16673" s="11">
        <v>330.44</v>
      </c>
      <c r="C16673" s="11">
        <v>249.61844</v>
      </c>
      <c r="D16673" s="11">
        <v>0.323780406607781</v>
      </c>
      <c r="E16673" s="8">
        <f t="shared" si="1"/>
        <v>0.2446725233</v>
      </c>
      <c r="F16673" s="8"/>
    </row>
    <row r="16674">
      <c r="A16674" s="10">
        <v>44918.666666666664</v>
      </c>
      <c r="B16674" s="11">
        <v>308.22</v>
      </c>
      <c r="C16674" s="11">
        <v>256.02155</v>
      </c>
      <c r="D16674" s="11">
        <v>0.203883032502537</v>
      </c>
      <c r="E16674" s="8">
        <f t="shared" si="1"/>
        <v>0.2523655844</v>
      </c>
      <c r="F16674" s="8"/>
    </row>
    <row r="16675">
      <c r="A16675" s="10">
        <v>44918.708333333336</v>
      </c>
      <c r="B16675" s="11">
        <v>302.16</v>
      </c>
      <c r="C16675" s="11">
        <v>261.53465</v>
      </c>
      <c r="D16675" s="11">
        <v>0.155334484359911</v>
      </c>
      <c r="E16675" s="8">
        <f t="shared" si="1"/>
        <v>0.2574311873</v>
      </c>
      <c r="F16675" s="8"/>
    </row>
    <row r="16676">
      <c r="A16676" s="10">
        <v>44918.75</v>
      </c>
      <c r="B16676" s="11">
        <v>304.33</v>
      </c>
      <c r="C16676" s="11">
        <v>266.93306</v>
      </c>
      <c r="D16676" s="11">
        <v>0.140098570031003</v>
      </c>
      <c r="E16676" s="8">
        <f t="shared" si="1"/>
        <v>0.2607745277</v>
      </c>
      <c r="F16676" s="8"/>
    </row>
    <row r="16677">
      <c r="A16677" s="10">
        <v>44918.791666666664</v>
      </c>
      <c r="B16677" s="11">
        <v>303.16</v>
      </c>
      <c r="C16677" s="11">
        <v>274.13187</v>
      </c>
      <c r="D16677" s="11">
        <v>0.105891117293294</v>
      </c>
      <c r="E16677" s="8">
        <f t="shared" si="1"/>
        <v>0.260976356</v>
      </c>
      <c r="F16677" s="8"/>
    </row>
    <row r="16678">
      <c r="A16678" s="10">
        <v>44918.833333333336</v>
      </c>
      <c r="B16678" s="11">
        <v>300.6</v>
      </c>
      <c r="C16678" s="11">
        <v>282.70504</v>
      </c>
      <c r="D16678" s="11">
        <v>0.063299048365038</v>
      </c>
      <c r="E16678" s="8">
        <f t="shared" si="1"/>
        <v>0.2575601478</v>
      </c>
      <c r="F16678" s="8"/>
    </row>
    <row r="16679">
      <c r="A16679" s="10">
        <v>44918.875</v>
      </c>
      <c r="B16679" s="11">
        <v>305.8</v>
      </c>
      <c r="C16679" s="11">
        <v>290.86428</v>
      </c>
      <c r="D16679" s="11">
        <v>0.0513494472404793</v>
      </c>
      <c r="E16679" s="8">
        <f t="shared" si="1"/>
        <v>0.2527021666</v>
      </c>
      <c r="F16679" s="8"/>
    </row>
    <row r="16680">
      <c r="A16680" s="10">
        <v>44918.916666666664</v>
      </c>
      <c r="B16680" s="11">
        <v>311.5</v>
      </c>
      <c r="C16680" s="11">
        <v>296.21512</v>
      </c>
      <c r="D16680" s="11">
        <v>0.0516006070183047</v>
      </c>
      <c r="E16680" s="8">
        <f t="shared" si="1"/>
        <v>0.2475384396</v>
      </c>
      <c r="F16680" s="8"/>
    </row>
    <row r="16681">
      <c r="A16681" s="10">
        <v>44918.958333333336</v>
      </c>
      <c r="B16681" s="11">
        <v>338.62</v>
      </c>
      <c r="C16681" s="11">
        <v>298.32919</v>
      </c>
      <c r="D16681" s="11">
        <v>0.135054870091659</v>
      </c>
      <c r="E16681" s="8">
        <f t="shared" si="1"/>
        <v>0.2470948573</v>
      </c>
      <c r="F16681" s="8"/>
    </row>
    <row r="16682">
      <c r="A16682" s="10">
        <v>44919.0</v>
      </c>
      <c r="B16682" s="11">
        <v>368.98</v>
      </c>
      <c r="C16682" s="11">
        <v>349.59919</v>
      </c>
      <c r="D16682" s="11">
        <v>0.0554372279867124</v>
      </c>
      <c r="E16682" s="8">
        <f t="shared" si="1"/>
        <v>0.2466376048</v>
      </c>
      <c r="F16682" s="8"/>
    </row>
    <row r="16683">
      <c r="A16683" s="10">
        <v>44919.041666666664</v>
      </c>
      <c r="B16683" s="11">
        <v>378.32</v>
      </c>
      <c r="C16683" s="11">
        <v>349.7746</v>
      </c>
      <c r="D16683" s="11">
        <v>0.0816108430972402</v>
      </c>
      <c r="E16683" s="8">
        <f t="shared" si="1"/>
        <v>0.2449201191</v>
      </c>
      <c r="F16683" s="8"/>
    </row>
    <row r="16684">
      <c r="A16684" s="10">
        <v>44919.083333333336</v>
      </c>
      <c r="B16684" s="11">
        <v>381.51</v>
      </c>
      <c r="C16684" s="11">
        <v>346.0837</v>
      </c>
      <c r="D16684" s="11">
        <v>0.102363387816299</v>
      </c>
      <c r="E16684" s="8">
        <f t="shared" si="1"/>
        <v>0.2418113937</v>
      </c>
      <c r="F16684" s="8"/>
    </row>
    <row r="16685">
      <c r="A16685" s="10">
        <v>44919.125</v>
      </c>
      <c r="B16685" s="11">
        <v>383.43</v>
      </c>
      <c r="C16685" s="11">
        <v>338.81093</v>
      </c>
      <c r="D16685" s="11">
        <v>0.13169312453999</v>
      </c>
      <c r="E16685" s="8">
        <f t="shared" si="1"/>
        <v>0.2379580313</v>
      </c>
      <c r="F16685" s="8"/>
    </row>
    <row r="16686">
      <c r="A16686" s="10">
        <v>44919.166666666664</v>
      </c>
      <c r="B16686" s="11">
        <v>384.24</v>
      </c>
      <c r="C16686" s="11">
        <v>329.19453</v>
      </c>
      <c r="D16686" s="11">
        <v>0.167212590075539</v>
      </c>
      <c r="E16686" s="8">
        <f t="shared" si="1"/>
        <v>0.2336076751</v>
      </c>
      <c r="F16686" s="8"/>
    </row>
    <row r="16687">
      <c r="A16687" s="10">
        <v>44919.208333333336</v>
      </c>
      <c r="B16687" s="11">
        <v>386.23</v>
      </c>
      <c r="C16687" s="11">
        <v>318.99602</v>
      </c>
      <c r="D16687" s="11">
        <v>0.210767457224074</v>
      </c>
      <c r="E16687" s="8">
        <f t="shared" si="1"/>
        <v>0.2292439302</v>
      </c>
      <c r="F16687" s="8"/>
    </row>
    <row r="16688">
      <c r="A16688" s="10">
        <v>44919.25</v>
      </c>
      <c r="B16688" s="11">
        <v>384.97</v>
      </c>
      <c r="C16688" s="11">
        <v>310.51607</v>
      </c>
      <c r="D16688" s="11">
        <v>0.239774804569695</v>
      </c>
      <c r="E16688" s="8">
        <f t="shared" si="1"/>
        <v>0.2245089827</v>
      </c>
      <c r="F16688" s="8"/>
    </row>
    <row r="16689">
      <c r="A16689" s="10">
        <v>44919.291666666664</v>
      </c>
      <c r="B16689" s="11">
        <v>380.42</v>
      </c>
      <c r="C16689" s="11">
        <v>304.7293</v>
      </c>
      <c r="D16689" s="11">
        <v>0.248386682869025</v>
      </c>
      <c r="E16689" s="8">
        <f t="shared" si="1"/>
        <v>0.2184748232</v>
      </c>
      <c r="F16689" s="8"/>
    </row>
    <row r="16690">
      <c r="A16690" s="10">
        <v>44919.333333333336</v>
      </c>
      <c r="B16690" s="11">
        <v>375.96</v>
      </c>
      <c r="C16690" s="11">
        <v>302.02357</v>
      </c>
      <c r="D16690" s="11">
        <v>0.244803509871762</v>
      </c>
      <c r="E16690" s="8">
        <f t="shared" si="1"/>
        <v>0.2108979614</v>
      </c>
      <c r="F16690" s="8"/>
    </row>
    <row r="16691">
      <c r="A16691" s="10">
        <v>44919.375</v>
      </c>
      <c r="B16691" s="11">
        <v>374.65</v>
      </c>
      <c r="C16691" s="11">
        <v>302.63949</v>
      </c>
      <c r="D16691" s="11">
        <v>0.237941552174833</v>
      </c>
      <c r="E16691" s="8">
        <f t="shared" si="1"/>
        <v>0.2031320503</v>
      </c>
      <c r="F16691" s="8"/>
    </row>
    <row r="16692">
      <c r="A16692" s="10">
        <v>44919.416666666664</v>
      </c>
      <c r="B16692" s="11">
        <v>375.08</v>
      </c>
      <c r="C16692" s="11">
        <v>307.74492</v>
      </c>
      <c r="D16692" s="11">
        <v>0.218801597114909</v>
      </c>
      <c r="E16692" s="8">
        <f t="shared" si="1"/>
        <v>0.1949635096</v>
      </c>
      <c r="F16692" s="8"/>
    </row>
    <row r="16693">
      <c r="A16693" s="10">
        <v>44919.458333333336</v>
      </c>
      <c r="B16693" s="11">
        <v>375.34</v>
      </c>
      <c r="C16693" s="11">
        <v>317.56837</v>
      </c>
      <c r="D16693" s="11">
        <v>0.181918715645389</v>
      </c>
      <c r="E16693" s="8">
        <f t="shared" si="1"/>
        <v>0.186501766</v>
      </c>
      <c r="F16693" s="8"/>
    </row>
    <row r="16694">
      <c r="A16694" s="10">
        <v>44919.5</v>
      </c>
      <c r="B16694" s="11">
        <v>376.18</v>
      </c>
      <c r="C16694" s="11">
        <v>328.6929</v>
      </c>
      <c r="D16694" s="11">
        <v>0.144472545649753</v>
      </c>
      <c r="E16694" s="8">
        <f t="shared" si="1"/>
        <v>0.1769976825</v>
      </c>
      <c r="F16694" s="8"/>
    </row>
    <row r="16695">
      <c r="A16695" s="10">
        <v>44919.541666666664</v>
      </c>
      <c r="B16695" s="11">
        <v>375.62</v>
      </c>
      <c r="C16695" s="11">
        <v>338.50742</v>
      </c>
      <c r="D16695" s="11">
        <v>0.109635942396772</v>
      </c>
      <c r="E16695" s="8">
        <f t="shared" si="1"/>
        <v>0.1659086316</v>
      </c>
      <c r="F16695" s="8"/>
    </row>
    <row r="16696">
      <c r="A16696" s="10">
        <v>44919.583333333336</v>
      </c>
      <c r="B16696" s="11">
        <v>375.12</v>
      </c>
      <c r="C16696" s="11">
        <v>346.54619</v>
      </c>
      <c r="D16696" s="11">
        <v>0.0824531067561296</v>
      </c>
      <c r="E16696" s="8">
        <f t="shared" si="1"/>
        <v>0.153648528</v>
      </c>
      <c r="F16696" s="8"/>
    </row>
    <row r="16697">
      <c r="A16697" s="10">
        <v>44919.625</v>
      </c>
      <c r="B16697" s="11">
        <v>355.4</v>
      </c>
      <c r="C16697" s="11">
        <v>354.14731</v>
      </c>
      <c r="D16697" s="11">
        <v>0.00353720038138923</v>
      </c>
      <c r="E16697" s="8">
        <f t="shared" si="1"/>
        <v>0.140305061</v>
      </c>
      <c r="F16697" s="8"/>
    </row>
    <row r="16698">
      <c r="A16698" s="10">
        <v>44919.666666666664</v>
      </c>
      <c r="B16698" s="11">
        <v>329.05</v>
      </c>
      <c r="C16698" s="11">
        <v>359.49161</v>
      </c>
      <c r="D16698" s="11">
        <v>0.0846796118551973</v>
      </c>
      <c r="E16698" s="8">
        <f t="shared" si="1"/>
        <v>0.1353382519</v>
      </c>
      <c r="F16698" s="8"/>
    </row>
    <row r="16699">
      <c r="A16699" s="10">
        <v>44919.708333333336</v>
      </c>
      <c r="B16699" s="11">
        <v>317.0</v>
      </c>
      <c r="C16699" s="11">
        <v>363.05404</v>
      </c>
      <c r="D16699" s="11">
        <v>0.126851749122527</v>
      </c>
      <c r="E16699" s="8">
        <f t="shared" si="1"/>
        <v>0.1341514712</v>
      </c>
      <c r="F16699" s="8"/>
    </row>
    <row r="16700">
      <c r="A16700" s="10">
        <v>44919.75</v>
      </c>
      <c r="B16700" s="11">
        <v>313.32</v>
      </c>
      <c r="C16700" s="11">
        <v>364.13728</v>
      </c>
      <c r="D16700" s="11">
        <v>0.139555279810954</v>
      </c>
      <c r="E16700" s="8">
        <f t="shared" si="1"/>
        <v>0.1341288341</v>
      </c>
      <c r="F16700" s="8"/>
    </row>
    <row r="16701">
      <c r="A16701" s="10">
        <v>44919.791666666664</v>
      </c>
      <c r="B16701" s="11">
        <v>311.6</v>
      </c>
      <c r="C16701" s="11">
        <v>363.2184</v>
      </c>
      <c r="D16701" s="11">
        <v>0.142113945769267</v>
      </c>
      <c r="E16701" s="8">
        <f t="shared" si="1"/>
        <v>0.1356381186</v>
      </c>
      <c r="F16701" s="8"/>
    </row>
    <row r="16702">
      <c r="A16702" s="10">
        <v>44919.833333333336</v>
      </c>
      <c r="B16702" s="11">
        <v>310.54</v>
      </c>
      <c r="C16702" s="11">
        <v>360.77921</v>
      </c>
      <c r="D16702" s="11">
        <v>0.139251954124518</v>
      </c>
      <c r="E16702" s="8">
        <f t="shared" si="1"/>
        <v>0.1388028231</v>
      </c>
      <c r="F16702" s="8"/>
    </row>
    <row r="16703">
      <c r="A16703" s="10">
        <v>44919.875</v>
      </c>
      <c r="B16703" s="11">
        <v>305.12</v>
      </c>
      <c r="C16703" s="11">
        <v>358.32596</v>
      </c>
      <c r="D16703" s="11">
        <v>0.14848480417104</v>
      </c>
      <c r="E16703" s="8">
        <f t="shared" si="1"/>
        <v>0.1428501296</v>
      </c>
      <c r="F16703" s="8"/>
    </row>
    <row r="16704">
      <c r="A16704" s="10">
        <v>44919.916666666664</v>
      </c>
      <c r="B16704" s="11">
        <v>307.55</v>
      </c>
      <c r="C16704" s="11">
        <v>357.38613</v>
      </c>
      <c r="D16704" s="11">
        <v>0.139446178283415</v>
      </c>
      <c r="E16704" s="8">
        <f t="shared" si="1"/>
        <v>0.1465103617</v>
      </c>
      <c r="F16704" s="8"/>
    </row>
    <row r="16705">
      <c r="A16705" s="10">
        <v>44919.958333333336</v>
      </c>
      <c r="B16705" s="11">
        <v>341.16</v>
      </c>
      <c r="C16705" s="11">
        <v>358.10912</v>
      </c>
      <c r="D16705" s="11">
        <v>0.0473294843761588</v>
      </c>
      <c r="E16705" s="8">
        <f t="shared" si="1"/>
        <v>0.1428551373</v>
      </c>
      <c r="F16705" s="8"/>
    </row>
    <row r="16706">
      <c r="A16706" s="10">
        <v>44917.0</v>
      </c>
      <c r="B16706" s="11">
        <v>297.3</v>
      </c>
      <c r="C16706" s="11">
        <v>286.89127</v>
      </c>
      <c r="D16706" s="11">
        <v>0.0362810970163016</v>
      </c>
      <c r="E16706" s="8">
        <f t="shared" si="1"/>
        <v>0.1420569652</v>
      </c>
      <c r="F16706" s="8"/>
    </row>
    <row r="16707">
      <c r="A16707" s="10">
        <v>44917.041666666664</v>
      </c>
      <c r="B16707" s="11">
        <v>287.73</v>
      </c>
      <c r="C16707" s="11">
        <v>291.22984</v>
      </c>
      <c r="D16707" s="11">
        <v>0.0120174498602203</v>
      </c>
      <c r="E16707" s="8">
        <f t="shared" si="1"/>
        <v>0.1391572405</v>
      </c>
      <c r="F16707" s="8"/>
    </row>
    <row r="16708">
      <c r="A16708" s="10">
        <v>44917.083333333336</v>
      </c>
      <c r="B16708" s="11">
        <v>262.99</v>
      </c>
      <c r="C16708" s="11">
        <v>291.40036</v>
      </c>
      <c r="D16708" s="11">
        <v>0.0974959674037464</v>
      </c>
      <c r="E16708" s="8">
        <f t="shared" si="1"/>
        <v>0.1389544313</v>
      </c>
      <c r="F16708" s="8"/>
    </row>
    <row r="16709">
      <c r="A16709" s="10">
        <v>44917.125</v>
      </c>
      <c r="B16709" s="11">
        <v>247.8</v>
      </c>
      <c r="C16709" s="11">
        <v>287.40613</v>
      </c>
      <c r="D16709" s="11">
        <v>0.137805446251268</v>
      </c>
      <c r="E16709" s="8">
        <f t="shared" si="1"/>
        <v>0.1392091114</v>
      </c>
      <c r="F16709" s="8"/>
    </row>
    <row r="16710">
      <c r="A16710" s="10">
        <v>44917.166666666664</v>
      </c>
      <c r="B16710" s="11">
        <v>241.83</v>
      </c>
      <c r="C16710" s="11">
        <v>277.96026</v>
      </c>
      <c r="D16710" s="11">
        <v>0.129983545129796</v>
      </c>
      <c r="E16710" s="8">
        <f t="shared" si="1"/>
        <v>0.1376579012</v>
      </c>
      <c r="F16710" s="8"/>
    </row>
    <row r="16711">
      <c r="A16711" s="10">
        <v>44917.208333333336</v>
      </c>
      <c r="B16711" s="11">
        <v>234.43</v>
      </c>
      <c r="C16711" s="11">
        <v>265.98037</v>
      </c>
      <c r="D16711" s="11">
        <v>0.118619167271629</v>
      </c>
      <c r="E16711" s="8">
        <f t="shared" si="1"/>
        <v>0.1338183891</v>
      </c>
      <c r="F16711" s="8"/>
    </row>
    <row r="16712">
      <c r="A16712" s="10">
        <v>44917.25</v>
      </c>
      <c r="B16712" s="11">
        <v>224.85</v>
      </c>
      <c r="C16712" s="11">
        <v>255.9984</v>
      </c>
      <c r="D16712" s="11">
        <v>0.121674197963737</v>
      </c>
      <c r="E16712" s="8">
        <f t="shared" si="1"/>
        <v>0.1288975305</v>
      </c>
      <c r="F16712" s="8"/>
    </row>
    <row r="16713">
      <c r="A16713" s="10">
        <v>44917.291666666664</v>
      </c>
      <c r="B16713" s="11">
        <v>217.04</v>
      </c>
      <c r="C16713" s="11">
        <v>249.35316</v>
      </c>
      <c r="D16713" s="11">
        <v>0.12958793062819</v>
      </c>
      <c r="E16713" s="8">
        <f t="shared" si="1"/>
        <v>0.1239475825</v>
      </c>
      <c r="F16713" s="8"/>
    </row>
    <row r="16714">
      <c r="A16714" s="10">
        <v>44917.333333333336</v>
      </c>
      <c r="B16714" s="11">
        <v>214.06</v>
      </c>
      <c r="C16714" s="11">
        <v>245.0143</v>
      </c>
      <c r="D16714" s="11">
        <v>0.126336707694203</v>
      </c>
      <c r="E16714" s="8">
        <f t="shared" si="1"/>
        <v>0.1190114657</v>
      </c>
      <c r="F16714" s="8"/>
    </row>
    <row r="16715">
      <c r="A16715" s="10">
        <v>44917.375</v>
      </c>
      <c r="B16715" s="11">
        <v>212.45</v>
      </c>
      <c r="C16715" s="11">
        <v>241.83332</v>
      </c>
      <c r="D16715" s="11">
        <v>0.121502363694134</v>
      </c>
      <c r="E16715" s="8">
        <f t="shared" si="1"/>
        <v>0.1141598328</v>
      </c>
      <c r="F16715" s="8"/>
    </row>
    <row r="16716">
      <c r="A16716" s="10">
        <v>44917.416666666664</v>
      </c>
      <c r="B16716" s="11">
        <v>211.55</v>
      </c>
      <c r="C16716" s="11">
        <v>240.34867</v>
      </c>
      <c r="D16716" s="11">
        <v>0.119820384277558</v>
      </c>
      <c r="E16716" s="8">
        <f t="shared" si="1"/>
        <v>0.1100356156</v>
      </c>
      <c r="F16716" s="8"/>
    </row>
    <row r="16717">
      <c r="A16717" s="10">
        <v>44917.458333333336</v>
      </c>
      <c r="B16717" s="11">
        <v>213.95</v>
      </c>
      <c r="C16717" s="11">
        <v>240.7823</v>
      </c>
      <c r="D16717" s="11">
        <v>0.111438008524713</v>
      </c>
      <c r="E16717" s="8">
        <f t="shared" si="1"/>
        <v>0.1070989195</v>
      </c>
      <c r="F16717" s="8"/>
    </row>
    <row r="16718">
      <c r="A16718" s="10">
        <v>44917.5</v>
      </c>
      <c r="B16718" s="11">
        <v>229.5</v>
      </c>
      <c r="C16718" s="11">
        <v>241.65316</v>
      </c>
      <c r="D16718" s="11">
        <v>0.0502917487195284</v>
      </c>
      <c r="E16718" s="8">
        <f t="shared" si="1"/>
        <v>0.1031747196</v>
      </c>
      <c r="F16718" s="8"/>
    </row>
    <row r="16719">
      <c r="A16719" s="10">
        <v>44917.541666666664</v>
      </c>
      <c r="B16719" s="11">
        <v>234.05</v>
      </c>
      <c r="C16719" s="11">
        <v>241.31654</v>
      </c>
      <c r="D16719" s="11">
        <v>0.0301120677430564</v>
      </c>
      <c r="E16719" s="8">
        <f t="shared" si="1"/>
        <v>0.09986122487</v>
      </c>
      <c r="F16719" s="8"/>
    </row>
    <row r="16720">
      <c r="A16720" s="10">
        <v>44917.583333333336</v>
      </c>
      <c r="B16720" s="11">
        <v>236.44</v>
      </c>
      <c r="C16720" s="11">
        <v>238.05474</v>
      </c>
      <c r="D16720" s="11">
        <v>0.0067830617445383</v>
      </c>
      <c r="E16720" s="8">
        <f t="shared" si="1"/>
        <v>0.09670830633</v>
      </c>
      <c r="F16720" s="8"/>
    </row>
    <row r="16721">
      <c r="A16721" s="10">
        <v>44917.625</v>
      </c>
      <c r="B16721" s="11">
        <v>232.97</v>
      </c>
      <c r="C16721" s="11">
        <v>233.24561</v>
      </c>
      <c r="D16721" s="11">
        <v>0.00118162995650807</v>
      </c>
      <c r="E16721" s="8">
        <f t="shared" si="1"/>
        <v>0.09661015756</v>
      </c>
      <c r="F16721" s="8"/>
    </row>
    <row r="16722">
      <c r="A16722" s="10">
        <v>44917.666666666664</v>
      </c>
      <c r="B16722" s="11">
        <v>227.67</v>
      </c>
      <c r="C16722" s="11">
        <v>225.22519</v>
      </c>
      <c r="D16722" s="11">
        <v>0.0108549580977154</v>
      </c>
      <c r="E16722" s="8">
        <f t="shared" si="1"/>
        <v>0.09353413032</v>
      </c>
      <c r="F16722" s="8"/>
    </row>
    <row r="16723">
      <c r="A16723" s="10">
        <v>44917.708333333336</v>
      </c>
      <c r="B16723" s="11">
        <v>223.59</v>
      </c>
      <c r="C16723" s="11">
        <v>216.24299</v>
      </c>
      <c r="D16723" s="11">
        <v>0.0339757140797951</v>
      </c>
      <c r="E16723" s="8">
        <f t="shared" si="1"/>
        <v>0.08966429552</v>
      </c>
      <c r="F16723" s="8"/>
    </row>
    <row r="16724">
      <c r="A16724" s="10">
        <v>44917.75</v>
      </c>
      <c r="B16724" s="11">
        <v>223.64</v>
      </c>
      <c r="C16724" s="11">
        <v>209.4946</v>
      </c>
      <c r="D16724" s="11">
        <v>0.0675215494814663</v>
      </c>
      <c r="E16724" s="8">
        <f t="shared" si="1"/>
        <v>0.08666289009</v>
      </c>
      <c r="F16724" s="8"/>
    </row>
    <row r="16725">
      <c r="A16725" s="10">
        <v>44917.791666666664</v>
      </c>
      <c r="B16725" s="11">
        <v>228.6</v>
      </c>
      <c r="C16725" s="11">
        <v>204.65642</v>
      </c>
      <c r="D16725" s="11">
        <v>0.116994033219187</v>
      </c>
      <c r="E16725" s="8">
        <f t="shared" si="1"/>
        <v>0.08561622707</v>
      </c>
      <c r="F16725" s="8"/>
    </row>
    <row r="16726">
      <c r="A16726" s="10">
        <v>44917.833333333336</v>
      </c>
      <c r="B16726" s="11">
        <v>235.94</v>
      </c>
      <c r="C16726" s="11">
        <v>200.9976</v>
      </c>
      <c r="D16726" s="11">
        <v>0.173844861829195</v>
      </c>
      <c r="E16726" s="8">
        <f t="shared" si="1"/>
        <v>0.08705759823</v>
      </c>
      <c r="F16726" s="8"/>
    </row>
    <row r="16727">
      <c r="A16727" s="10">
        <v>44917.875</v>
      </c>
      <c r="B16727" s="11">
        <v>241.72</v>
      </c>
      <c r="C16727" s="11">
        <v>198.90493</v>
      </c>
      <c r="D16727" s="11">
        <v>0.215253940664014</v>
      </c>
      <c r="E16727" s="8">
        <f t="shared" si="1"/>
        <v>0.08983964558</v>
      </c>
      <c r="F16727" s="8"/>
    </row>
    <row r="16728">
      <c r="A16728" s="10">
        <v>44917.916666666664</v>
      </c>
      <c r="B16728" s="11">
        <v>247.56</v>
      </c>
      <c r="C16728" s="11">
        <v>198.81848</v>
      </c>
      <c r="D16728" s="11">
        <v>0.245155882893783</v>
      </c>
      <c r="E16728" s="8">
        <f t="shared" si="1"/>
        <v>0.09424421661</v>
      </c>
      <c r="F16728" s="8"/>
    </row>
    <row r="16729">
      <c r="A16729" s="10">
        <v>44917.958333333336</v>
      </c>
      <c r="B16729" s="11">
        <v>249.41</v>
      </c>
      <c r="C16729" s="11">
        <v>202.53895</v>
      </c>
      <c r="D16729" s="11">
        <v>0.231417463159555</v>
      </c>
      <c r="E16729" s="8">
        <f t="shared" si="1"/>
        <v>0.1019145491</v>
      </c>
      <c r="F16729" s="8"/>
    </row>
    <row r="16730">
      <c r="A16730" s="10">
        <v>44918.0</v>
      </c>
      <c r="B16730" s="11">
        <v>261.46</v>
      </c>
      <c r="C16730" s="11">
        <v>239.06078</v>
      </c>
      <c r="D16730" s="11">
        <v>0.093696757786869</v>
      </c>
      <c r="E16730" s="8">
        <f t="shared" si="1"/>
        <v>0.1043068683</v>
      </c>
      <c r="F16730" s="8"/>
    </row>
    <row r="16731">
      <c r="A16731" s="10">
        <v>44918.041666666664</v>
      </c>
      <c r="B16731" s="11">
        <v>269.57</v>
      </c>
      <c r="C16731" s="11">
        <v>234.37697</v>
      </c>
      <c r="D16731" s="11">
        <v>0.150155665891576</v>
      </c>
      <c r="E16731" s="8">
        <f t="shared" si="1"/>
        <v>0.1100626273</v>
      </c>
      <c r="F16731" s="8"/>
    </row>
    <row r="16732">
      <c r="A16732" s="10">
        <v>44918.083333333336</v>
      </c>
      <c r="B16732" s="11">
        <v>274.78</v>
      </c>
      <c r="C16732" s="11">
        <v>228.43438</v>
      </c>
      <c r="D16732" s="11">
        <v>0.20288373405089</v>
      </c>
      <c r="E16732" s="8">
        <f t="shared" si="1"/>
        <v>0.1144537842</v>
      </c>
      <c r="F16732" s="8"/>
    </row>
    <row r="16733">
      <c r="A16733" s="10">
        <v>44918.125</v>
      </c>
      <c r="B16733" s="11">
        <v>277.78</v>
      </c>
      <c r="C16733" s="11">
        <v>223.04832</v>
      </c>
      <c r="D16733" s="11">
        <v>0.245380373185505</v>
      </c>
      <c r="E16733" s="8">
        <f t="shared" si="1"/>
        <v>0.1189360728</v>
      </c>
      <c r="F16733" s="8"/>
    </row>
    <row r="16734">
      <c r="A16734" s="10">
        <v>44918.166666666664</v>
      </c>
      <c r="B16734" s="11">
        <v>281.51</v>
      </c>
      <c r="C16734" s="11">
        <v>218.96125</v>
      </c>
      <c r="D16734" s="11">
        <v>0.28566127568234</v>
      </c>
      <c r="E16734" s="8">
        <f t="shared" si="1"/>
        <v>0.1254226449</v>
      </c>
      <c r="F16734" s="8"/>
    </row>
    <row r="16735">
      <c r="A16735" s="10">
        <v>44918.208333333336</v>
      </c>
      <c r="B16735" s="11">
        <v>284.99</v>
      </c>
      <c r="C16735" s="11">
        <v>216.08499</v>
      </c>
      <c r="D16735" s="11">
        <v>0.318879205816193</v>
      </c>
      <c r="E16735" s="8">
        <f t="shared" si="1"/>
        <v>0.1337668132</v>
      </c>
      <c r="F16735" s="8"/>
    </row>
    <row r="16736">
      <c r="A16736" s="10">
        <v>44918.25</v>
      </c>
      <c r="B16736" s="11">
        <v>289.17</v>
      </c>
      <c r="C16736" s="11">
        <v>215.22364</v>
      </c>
      <c r="D16736" s="11">
        <v>0.343579171879074</v>
      </c>
      <c r="E16736" s="8">
        <f t="shared" si="1"/>
        <v>0.1430128538</v>
      </c>
      <c r="F16736" s="8"/>
    </row>
    <row r="16737">
      <c r="A16737" s="10">
        <v>44918.291666666664</v>
      </c>
      <c r="B16737" s="11">
        <v>297.21</v>
      </c>
      <c r="C16737" s="11">
        <v>216.79278</v>
      </c>
      <c r="D16737" s="11">
        <v>0.370940489807824</v>
      </c>
      <c r="E16737" s="8">
        <f t="shared" si="1"/>
        <v>0.1530692104</v>
      </c>
      <c r="F16737" s="8"/>
    </row>
    <row r="16738">
      <c r="A16738" s="10">
        <v>44918.333333333336</v>
      </c>
      <c r="B16738" s="11">
        <v>307.93</v>
      </c>
      <c r="C16738" s="11">
        <v>220.49861</v>
      </c>
      <c r="D16738" s="11">
        <v>0.396516739946796</v>
      </c>
      <c r="E16738" s="8">
        <f t="shared" si="1"/>
        <v>0.1643267118</v>
      </c>
      <c r="F16738" s="8"/>
    </row>
    <row r="16739">
      <c r="A16739" s="10">
        <v>44918.375</v>
      </c>
      <c r="B16739" s="11">
        <v>313.91</v>
      </c>
      <c r="C16739" s="11">
        <v>225.67422</v>
      </c>
      <c r="D16739" s="11">
        <v>0.390987415399065</v>
      </c>
      <c r="E16739" s="8">
        <f t="shared" si="1"/>
        <v>0.1755552556</v>
      </c>
      <c r="F16739" s="8"/>
    </row>
    <row r="16740">
      <c r="A16740" s="10">
        <v>44918.416666666664</v>
      </c>
      <c r="B16740" s="11">
        <v>318.3</v>
      </c>
      <c r="C16740" s="11">
        <v>230.83663</v>
      </c>
      <c r="D16740" s="11">
        <v>0.378897274665636</v>
      </c>
      <c r="E16740" s="8">
        <f t="shared" si="1"/>
        <v>0.186350126</v>
      </c>
      <c r="F16740" s="8"/>
    </row>
    <row r="16741">
      <c r="A16741" s="10">
        <v>44918.458333333336</v>
      </c>
      <c r="B16741" s="11">
        <v>318.72</v>
      </c>
      <c r="C16741" s="11">
        <v>237.28668</v>
      </c>
      <c r="D16741" s="11">
        <v>0.343185382340045</v>
      </c>
      <c r="E16741" s="8">
        <f t="shared" si="1"/>
        <v>0.1960062666</v>
      </c>
      <c r="F16741" s="8"/>
    </row>
    <row r="16742">
      <c r="A16742" s="10">
        <v>44918.5</v>
      </c>
      <c r="B16742" s="11">
        <v>322.41</v>
      </c>
      <c r="C16742" s="11">
        <v>244.46365</v>
      </c>
      <c r="D16742" s="11">
        <v>0.318846380637775</v>
      </c>
      <c r="E16742" s="8">
        <f t="shared" si="1"/>
        <v>0.2071960429</v>
      </c>
      <c r="F16742" s="8"/>
    </row>
    <row r="16743">
      <c r="A16743" s="10">
        <v>44918.541666666664</v>
      </c>
      <c r="B16743" s="11">
        <v>328.7</v>
      </c>
      <c r="C16743" s="11">
        <v>251.29762</v>
      </c>
      <c r="D16743" s="11">
        <v>0.308010796122939</v>
      </c>
      <c r="E16743" s="8">
        <f t="shared" si="1"/>
        <v>0.2187751566</v>
      </c>
      <c r="F16743" s="8"/>
    </row>
    <row r="16744">
      <c r="A16744" s="10">
        <v>44918.583333333336</v>
      </c>
      <c r="B16744" s="11">
        <v>334.28</v>
      </c>
      <c r="C16744" s="11">
        <v>257.54779</v>
      </c>
      <c r="D16744" s="11">
        <v>0.297933870836165</v>
      </c>
      <c r="E16744" s="8">
        <f t="shared" si="1"/>
        <v>0.2309064403</v>
      </c>
      <c r="F16744" s="8"/>
    </row>
    <row r="16745">
      <c r="A16745" s="10">
        <v>44918.625</v>
      </c>
      <c r="B16745" s="11">
        <v>330.44</v>
      </c>
      <c r="C16745" s="11">
        <v>265.93316</v>
      </c>
      <c r="D16745" s="11">
        <v>0.242567869309716</v>
      </c>
      <c r="E16745" s="8">
        <f t="shared" si="1"/>
        <v>0.2409642003</v>
      </c>
      <c r="F16745" s="8"/>
    </row>
    <row r="16746">
      <c r="A16746" s="10">
        <v>44918.666666666664</v>
      </c>
      <c r="B16746" s="11">
        <v>308.22</v>
      </c>
      <c r="C16746" s="11">
        <v>273.3804</v>
      </c>
      <c r="D16746" s="11">
        <v>0.127440006672021</v>
      </c>
      <c r="E16746" s="8">
        <f t="shared" si="1"/>
        <v>0.2458219106</v>
      </c>
      <c r="F16746" s="8"/>
    </row>
    <row r="16747">
      <c r="A16747" s="10">
        <v>44918.708333333336</v>
      </c>
      <c r="B16747" s="11">
        <v>302.16</v>
      </c>
      <c r="C16747" s="11">
        <v>279.67455</v>
      </c>
      <c r="D16747" s="11">
        <v>0.080398627619138</v>
      </c>
      <c r="E16747" s="8">
        <f t="shared" si="1"/>
        <v>0.2477561987</v>
      </c>
      <c r="F16747" s="8"/>
    </row>
    <row r="16748">
      <c r="A16748" s="10">
        <v>44918.75</v>
      </c>
      <c r="B16748" s="11">
        <v>304.33</v>
      </c>
      <c r="C16748" s="11">
        <v>285.71379</v>
      </c>
      <c r="D16748" s="11">
        <v>0.0651568480471312</v>
      </c>
      <c r="E16748" s="8">
        <f t="shared" si="1"/>
        <v>0.2476576695</v>
      </c>
      <c r="F16748" s="8"/>
    </row>
    <row r="16749">
      <c r="A16749" s="10">
        <v>44918.791666666664</v>
      </c>
      <c r="B16749" s="11">
        <v>303.16</v>
      </c>
      <c r="C16749" s="11">
        <v>293.0332</v>
      </c>
      <c r="D16749" s="11">
        <v>0.0345585414894967</v>
      </c>
      <c r="E16749" s="8">
        <f t="shared" si="1"/>
        <v>0.2442228573</v>
      </c>
      <c r="F16749" s="8"/>
    </row>
    <row r="16750">
      <c r="A16750" s="10">
        <v>44918.833333333336</v>
      </c>
      <c r="B16750" s="11">
        <v>300.6</v>
      </c>
      <c r="C16750" s="11">
        <v>300.72831</v>
      </c>
      <c r="D16750" s="11">
        <v>4.26664187352361E-4</v>
      </c>
      <c r="E16750" s="8">
        <f t="shared" si="1"/>
        <v>0.2369970991</v>
      </c>
      <c r="F16750" s="8"/>
    </row>
    <row r="16751">
      <c r="A16751" s="10">
        <v>44918.875</v>
      </c>
      <c r="B16751" s="11">
        <v>305.8</v>
      </c>
      <c r="C16751" s="11">
        <v>307.07787</v>
      </c>
      <c r="D16751" s="11">
        <v>0.00416138746826662</v>
      </c>
      <c r="E16751" s="8">
        <f t="shared" si="1"/>
        <v>0.228201576</v>
      </c>
      <c r="F16751" s="8"/>
    </row>
    <row r="16752">
      <c r="A16752" s="10">
        <v>44918.916666666664</v>
      </c>
      <c r="B16752" s="11">
        <v>311.5</v>
      </c>
      <c r="C16752" s="11">
        <v>310.22333</v>
      </c>
      <c r="D16752" s="11">
        <v>0.00411532556239411</v>
      </c>
      <c r="E16752" s="8">
        <f t="shared" si="1"/>
        <v>0.2181582195</v>
      </c>
      <c r="F16752" s="8"/>
    </row>
    <row r="16753">
      <c r="A16753" s="10">
        <v>44918.958333333336</v>
      </c>
      <c r="B16753" s="11">
        <v>338.62</v>
      </c>
      <c r="C16753" s="11">
        <v>310.14699</v>
      </c>
      <c r="D16753" s="11">
        <v>0.0918048890301981</v>
      </c>
      <c r="E16753" s="8">
        <f t="shared" si="1"/>
        <v>0.2123410289</v>
      </c>
      <c r="F16753" s="8"/>
    </row>
    <row r="16754">
      <c r="A16754" s="10">
        <v>44919.0</v>
      </c>
      <c r="B16754" s="11">
        <v>368.98</v>
      </c>
      <c r="C16754" s="11">
        <v>351.89577</v>
      </c>
      <c r="D16754" s="11">
        <v>0.0485491200988292</v>
      </c>
      <c r="E16754" s="8">
        <f t="shared" si="1"/>
        <v>0.2104598773</v>
      </c>
      <c r="F16754" s="8"/>
    </row>
    <row r="16755">
      <c r="A16755" s="10">
        <v>44919.041666666664</v>
      </c>
      <c r="B16755" s="11">
        <v>378.32</v>
      </c>
      <c r="C16755" s="11">
        <v>352.90718</v>
      </c>
      <c r="D16755" s="11">
        <v>0.0720099262361281</v>
      </c>
      <c r="E16755" s="8">
        <f t="shared" si="1"/>
        <v>0.2072038048</v>
      </c>
      <c r="F16755" s="8"/>
    </row>
    <row r="16756">
      <c r="A16756" s="10">
        <v>44919.083333333336</v>
      </c>
      <c r="B16756" s="11">
        <v>381.51</v>
      </c>
      <c r="C16756" s="11">
        <v>350.26459</v>
      </c>
      <c r="D16756" s="11">
        <v>0.0892051634451544</v>
      </c>
      <c r="E16756" s="8">
        <f t="shared" si="1"/>
        <v>0.2024671977</v>
      </c>
      <c r="F16756" s="8"/>
    </row>
    <row r="16757">
      <c r="A16757" s="10">
        <v>44919.125</v>
      </c>
      <c r="B16757" s="11">
        <v>383.43</v>
      </c>
      <c r="C16757" s="11">
        <v>344.05566</v>
      </c>
      <c r="D16757" s="11">
        <v>0.114441773752537</v>
      </c>
      <c r="E16757" s="8">
        <f t="shared" si="1"/>
        <v>0.1970114228</v>
      </c>
      <c r="F16757" s="8"/>
    </row>
    <row r="16758">
      <c r="A16758" s="10">
        <v>44919.166666666664</v>
      </c>
      <c r="B16758" s="11">
        <v>384.24</v>
      </c>
      <c r="C16758" s="11">
        <v>335.27759</v>
      </c>
      <c r="D16758" s="11">
        <v>0.146035438873203</v>
      </c>
      <c r="E16758" s="8">
        <f t="shared" si="1"/>
        <v>0.1911936796</v>
      </c>
      <c r="F16758" s="8"/>
    </row>
    <row r="16759">
      <c r="A16759" s="10">
        <v>44919.208333333336</v>
      </c>
      <c r="B16759" s="11">
        <v>386.23</v>
      </c>
      <c r="C16759" s="11">
        <v>325.79286</v>
      </c>
      <c r="D16759" s="11">
        <v>0.185507871473917</v>
      </c>
      <c r="E16759" s="8">
        <f t="shared" si="1"/>
        <v>0.1856365406</v>
      </c>
      <c r="F16759" s="8"/>
    </row>
    <row r="16760">
      <c r="A16760" s="10">
        <v>44919.25</v>
      </c>
      <c r="B16760" s="11">
        <v>384.97</v>
      </c>
      <c r="C16760" s="11">
        <v>317.98182</v>
      </c>
      <c r="D16760" s="11">
        <v>0.210666697863418</v>
      </c>
      <c r="E16760" s="8">
        <f t="shared" si="1"/>
        <v>0.1800985209</v>
      </c>
      <c r="F16760" s="8"/>
    </row>
    <row r="16761">
      <c r="A16761" s="10">
        <v>44919.291666666664</v>
      </c>
      <c r="B16761" s="11">
        <v>380.42</v>
      </c>
      <c r="C16761" s="11">
        <v>312.62641</v>
      </c>
      <c r="D16761" s="11">
        <v>0.216851768857275</v>
      </c>
      <c r="E16761" s="8">
        <f t="shared" si="1"/>
        <v>0.1736781575</v>
      </c>
      <c r="F16761" s="8"/>
    </row>
    <row r="16762">
      <c r="A16762" s="10">
        <v>44919.333333333336</v>
      </c>
      <c r="B16762" s="11">
        <v>375.96</v>
      </c>
      <c r="C16762" s="11">
        <v>309.96562</v>
      </c>
      <c r="D16762" s="11">
        <v>0.212908709036827</v>
      </c>
      <c r="E16762" s="8">
        <f t="shared" si="1"/>
        <v>0.1660278229</v>
      </c>
      <c r="F16762" s="8"/>
    </row>
    <row r="16763">
      <c r="A16763" s="10">
        <v>44919.375</v>
      </c>
      <c r="B16763" s="11">
        <v>374.65</v>
      </c>
      <c r="C16763" s="11">
        <v>310.1305</v>
      </c>
      <c r="D16763" s="11">
        <v>0.208039841292617</v>
      </c>
      <c r="E16763" s="8">
        <f t="shared" si="1"/>
        <v>0.1584050073</v>
      </c>
      <c r="F16763" s="8"/>
    </row>
    <row r="16764">
      <c r="A16764" s="10">
        <v>44919.416666666664</v>
      </c>
      <c r="B16764" s="11">
        <v>375.08</v>
      </c>
      <c r="C16764" s="11">
        <v>314.2123</v>
      </c>
      <c r="D16764" s="11">
        <v>0.193715204656214</v>
      </c>
      <c r="E16764" s="8">
        <f t="shared" si="1"/>
        <v>0.1506890877</v>
      </c>
      <c r="F16764" s="8"/>
    </row>
    <row r="16765">
      <c r="A16765" s="10">
        <v>44919.458333333336</v>
      </c>
      <c r="B16765" s="11">
        <v>375.34</v>
      </c>
      <c r="C16765" s="11">
        <v>322.79843</v>
      </c>
      <c r="D16765" s="11">
        <v>0.162768976292728</v>
      </c>
      <c r="E16765" s="8">
        <f t="shared" si="1"/>
        <v>0.1431717375</v>
      </c>
      <c r="F16765" s="8"/>
    </row>
    <row r="16766">
      <c r="A16766" s="10">
        <v>44919.5</v>
      </c>
      <c r="B16766" s="11">
        <v>376.18</v>
      </c>
      <c r="C16766" s="11">
        <v>332.90549</v>
      </c>
      <c r="D16766" s="11">
        <v>0.12999037654801</v>
      </c>
      <c r="E16766" s="8">
        <f t="shared" si="1"/>
        <v>0.1353027373</v>
      </c>
      <c r="F16766" s="8"/>
    </row>
    <row r="16767">
      <c r="A16767" s="10">
        <v>44919.541666666664</v>
      </c>
      <c r="B16767" s="11">
        <v>375.62</v>
      </c>
      <c r="C16767" s="11">
        <v>341.983</v>
      </c>
      <c r="D16767" s="11">
        <v>0.0983586903442568</v>
      </c>
      <c r="E16767" s="8">
        <f t="shared" si="1"/>
        <v>0.1265672329</v>
      </c>
      <c r="F16767" s="8"/>
    </row>
    <row r="16768">
      <c r="A16768" s="10">
        <v>44919.583333333336</v>
      </c>
      <c r="B16768" s="11">
        <v>375.12</v>
      </c>
      <c r="C16768" s="11">
        <v>349.2473</v>
      </c>
      <c r="D16768" s="11">
        <v>0.074081317164084</v>
      </c>
      <c r="E16768" s="8">
        <f t="shared" si="1"/>
        <v>0.1172400431</v>
      </c>
      <c r="F16768" s="8"/>
    </row>
    <row r="16769">
      <c r="A16769" s="10">
        <v>44919.625</v>
      </c>
      <c r="B16769" s="11">
        <v>355.4</v>
      </c>
      <c r="C16769" s="11">
        <v>355.82004</v>
      </c>
      <c r="D16769" s="11">
        <v>0.00118048438193652</v>
      </c>
      <c r="E16769" s="8">
        <f t="shared" si="1"/>
        <v>0.1071822354</v>
      </c>
      <c r="F16769" s="8"/>
    </row>
    <row r="16770">
      <c r="A16770" s="10">
        <v>44919.666666666664</v>
      </c>
      <c r="B16770" s="11">
        <v>329.05</v>
      </c>
      <c r="C16770" s="11">
        <v>360.15768</v>
      </c>
      <c r="D16770" s="11">
        <v>0.0863723911149139</v>
      </c>
      <c r="E16770" s="8">
        <f t="shared" si="1"/>
        <v>0.1054710848</v>
      </c>
      <c r="F16770" s="8"/>
    </row>
    <row r="16771">
      <c r="A16771" s="10">
        <v>44919.708333333336</v>
      </c>
      <c r="B16771" s="11">
        <v>317.0</v>
      </c>
      <c r="C16771" s="11">
        <v>363.02804</v>
      </c>
      <c r="D16771" s="11">
        <v>0.126789214408892</v>
      </c>
      <c r="E16771" s="8">
        <f t="shared" si="1"/>
        <v>0.1074040259</v>
      </c>
      <c r="F16771" s="8"/>
    </row>
    <row r="16772">
      <c r="A16772" s="10">
        <v>44919.75</v>
      </c>
      <c r="B16772" s="11">
        <v>313.32</v>
      </c>
      <c r="C16772" s="11">
        <v>363.9263</v>
      </c>
      <c r="D16772" s="11">
        <v>0.139056451814557</v>
      </c>
      <c r="E16772" s="8">
        <f t="shared" si="1"/>
        <v>0.1104831761</v>
      </c>
      <c r="F16772" s="8"/>
    </row>
    <row r="16773">
      <c r="A16773" s="10">
        <v>44919.791666666664</v>
      </c>
      <c r="B16773" s="11">
        <v>311.6</v>
      </c>
      <c r="C16773" s="11">
        <v>363.29994</v>
      </c>
      <c r="D16773" s="11">
        <v>0.142306491985657</v>
      </c>
      <c r="E16773" s="8">
        <f t="shared" si="1"/>
        <v>0.114972674</v>
      </c>
      <c r="F16773" s="8"/>
    </row>
    <row r="16774">
      <c r="A16774" s="10">
        <v>44919.833333333336</v>
      </c>
      <c r="B16774" s="11">
        <v>310.54</v>
      </c>
      <c r="C16774" s="11">
        <v>361.40632</v>
      </c>
      <c r="D16774" s="11">
        <v>0.140745518783401</v>
      </c>
      <c r="E16774" s="8">
        <f t="shared" si="1"/>
        <v>0.1208192929</v>
      </c>
      <c r="F16774" s="8"/>
    </row>
    <row r="16775">
      <c r="A16775" s="10">
        <v>44919.875</v>
      </c>
      <c r="B16775" s="11">
        <v>305.12</v>
      </c>
      <c r="C16775" s="11">
        <v>359.50313</v>
      </c>
      <c r="D16775" s="11">
        <v>0.151273036204163</v>
      </c>
      <c r="E16775" s="8">
        <f t="shared" si="1"/>
        <v>0.126948945</v>
      </c>
      <c r="F16775" s="8"/>
    </row>
    <row r="16776">
      <c r="A16776" s="10">
        <v>44919.916666666664</v>
      </c>
      <c r="B16776" s="11">
        <v>307.55</v>
      </c>
      <c r="C16776" s="11">
        <v>358.86218</v>
      </c>
      <c r="D16776" s="11">
        <v>0.142985755701534</v>
      </c>
      <c r="E16776" s="8">
        <f t="shared" si="1"/>
        <v>0.1327352129</v>
      </c>
      <c r="F16776" s="8"/>
    </row>
    <row r="16777">
      <c r="A16777" s="10">
        <v>44919.958333333336</v>
      </c>
      <c r="B16777" s="11">
        <v>341.16</v>
      </c>
      <c r="C16777" s="11">
        <v>359.65123</v>
      </c>
      <c r="D16777" s="11">
        <v>0.051414338274333</v>
      </c>
      <c r="E16777" s="8">
        <f t="shared" si="1"/>
        <v>0.1310522733</v>
      </c>
      <c r="F16777" s="8"/>
    </row>
    <row r="16778">
      <c r="A16778" s="10">
        <v>44920.0</v>
      </c>
      <c r="B16778" s="11">
        <v>384.38</v>
      </c>
      <c r="C16778" s="11">
        <v>383.7533</v>
      </c>
      <c r="D16778" s="11">
        <v>0.00163308041911293</v>
      </c>
      <c r="E16778" s="8">
        <f t="shared" si="1"/>
        <v>0.1290974383</v>
      </c>
      <c r="F16778" s="8"/>
    </row>
    <row r="16779">
      <c r="A16779" s="10">
        <v>44920.041666666664</v>
      </c>
      <c r="B16779" s="11">
        <v>395.22</v>
      </c>
      <c r="C16779" s="11">
        <v>386.09053</v>
      </c>
      <c r="D16779" s="11">
        <v>0.0236459309167723</v>
      </c>
      <c r="E16779" s="8">
        <f t="shared" si="1"/>
        <v>0.1270822718</v>
      </c>
      <c r="F16779" s="8"/>
    </row>
    <row r="16780">
      <c r="A16780" s="10">
        <v>44920.083333333336</v>
      </c>
      <c r="B16780" s="11">
        <v>392.99</v>
      </c>
      <c r="C16780" s="11">
        <v>385.26308</v>
      </c>
      <c r="D16780" s="11">
        <v>0.0200562171698362</v>
      </c>
      <c r="E16780" s="8">
        <f t="shared" si="1"/>
        <v>0.1242010657</v>
      </c>
      <c r="F16780" s="8"/>
    </row>
    <row r="16781">
      <c r="A16781" s="10">
        <v>44920.125</v>
      </c>
      <c r="B16781" s="11">
        <v>390.38</v>
      </c>
      <c r="C16781" s="11">
        <v>381.73768</v>
      </c>
      <c r="D16781" s="11">
        <v>0.0226394208714214</v>
      </c>
      <c r="E16781" s="8">
        <f t="shared" si="1"/>
        <v>0.1203759677</v>
      </c>
      <c r="F16781" s="8"/>
    </row>
    <row r="16782">
      <c r="A16782" s="10">
        <v>44920.166666666664</v>
      </c>
      <c r="B16782" s="11">
        <v>383.3</v>
      </c>
      <c r="C16782" s="11">
        <v>377.12128</v>
      </c>
      <c r="D16782" s="11">
        <v>0.016383907055046</v>
      </c>
      <c r="E16782" s="8">
        <f t="shared" si="1"/>
        <v>0.1149738205</v>
      </c>
      <c r="F16782" s="8"/>
    </row>
    <row r="16783">
      <c r="A16783" s="10">
        <v>44920.208333333336</v>
      </c>
      <c r="B16783" s="11">
        <v>370.6</v>
      </c>
      <c r="C16783" s="11">
        <v>372.78458</v>
      </c>
      <c r="D16783" s="11">
        <v>0.00586016728481629</v>
      </c>
      <c r="E16783" s="8">
        <f t="shared" si="1"/>
        <v>0.1074884995</v>
      </c>
      <c r="F16783" s="8"/>
    </row>
    <row r="16784">
      <c r="A16784" s="10">
        <v>44920.25</v>
      </c>
      <c r="B16784" s="11">
        <v>363.48</v>
      </c>
      <c r="C16784" s="11">
        <v>368.34432</v>
      </c>
      <c r="D16784" s="11">
        <v>0.0132059047360903</v>
      </c>
      <c r="E16784" s="8">
        <f t="shared" si="1"/>
        <v>0.09926096647</v>
      </c>
      <c r="F16784" s="8"/>
    </row>
    <row r="16785">
      <c r="A16785" s="10">
        <v>44920.291666666664</v>
      </c>
      <c r="B16785" s="11">
        <v>359.8</v>
      </c>
      <c r="C16785" s="11">
        <v>362.41376</v>
      </c>
      <c r="D16785" s="11">
        <v>0.00721208819444386</v>
      </c>
      <c r="E16785" s="8">
        <f t="shared" si="1"/>
        <v>0.09052597978</v>
      </c>
      <c r="F16785" s="8"/>
    </row>
    <row r="16786">
      <c r="A16786" s="10">
        <v>44920.333333333336</v>
      </c>
      <c r="B16786" s="11">
        <v>355.19</v>
      </c>
      <c r="C16786" s="11">
        <v>356.68314</v>
      </c>
      <c r="D16786" s="11">
        <v>0.0041861804850097</v>
      </c>
      <c r="E16786" s="8">
        <f t="shared" si="1"/>
        <v>0.08182920775</v>
      </c>
      <c r="F16786" s="8"/>
    </row>
    <row r="16787">
      <c r="A16787" s="10">
        <v>44920.375</v>
      </c>
      <c r="B16787" s="11">
        <v>353.24</v>
      </c>
      <c r="C16787" s="11">
        <v>353.86956</v>
      </c>
      <c r="D16787" s="11">
        <v>0.00177907362249516</v>
      </c>
      <c r="E16787" s="8">
        <f t="shared" si="1"/>
        <v>0.0732350091</v>
      </c>
      <c r="F16787" s="8"/>
    </row>
    <row r="16788">
      <c r="A16788" s="10">
        <v>44920.416666666664</v>
      </c>
      <c r="B16788" s="11">
        <v>352.44</v>
      </c>
      <c r="C16788" s="11">
        <v>355.01266</v>
      </c>
      <c r="D16788" s="11">
        <v>0.00724667114688243</v>
      </c>
      <c r="E16788" s="8">
        <f t="shared" si="1"/>
        <v>0.06546548687</v>
      </c>
      <c r="F16788" s="8"/>
    </row>
    <row r="16789">
      <c r="A16789" s="10">
        <v>44920.458333333336</v>
      </c>
      <c r="B16789" s="11">
        <v>354.07</v>
      </c>
      <c r="C16789" s="11">
        <v>360.43545</v>
      </c>
      <c r="D16789" s="11">
        <v>0.0176604437771035</v>
      </c>
      <c r="E16789" s="8">
        <f t="shared" si="1"/>
        <v>0.05941929802</v>
      </c>
      <c r="F16789" s="8"/>
    </row>
    <row r="16790">
      <c r="A16790" s="10">
        <v>44920.5</v>
      </c>
      <c r="B16790" s="11">
        <v>359.78</v>
      </c>
      <c r="C16790" s="11">
        <v>366.76464</v>
      </c>
      <c r="D16790" s="11">
        <v>0.0190439296438173</v>
      </c>
      <c r="E16790" s="8">
        <f t="shared" si="1"/>
        <v>0.0547965294</v>
      </c>
      <c r="F16790" s="8"/>
    </row>
    <row r="16791">
      <c r="A16791" s="10">
        <v>44920.541666666664</v>
      </c>
      <c r="B16791" s="11">
        <v>365.74</v>
      </c>
      <c r="C16791" s="11">
        <v>371.17836</v>
      </c>
      <c r="D16791" s="11">
        <v>0.0146516084612259</v>
      </c>
      <c r="E16791" s="8">
        <f t="shared" si="1"/>
        <v>0.05130873432</v>
      </c>
      <c r="F16791" s="8"/>
    </row>
    <row r="16792">
      <c r="A16792" s="10">
        <v>44920.583333333336</v>
      </c>
      <c r="B16792" s="11">
        <v>369.22</v>
      </c>
      <c r="C16792" s="11">
        <v>372.44341</v>
      </c>
      <c r="D16792" s="11">
        <v>0.00865476449160409</v>
      </c>
      <c r="E16792" s="8">
        <f t="shared" si="1"/>
        <v>0.04858262796</v>
      </c>
      <c r="F16792" s="8"/>
    </row>
    <row r="16793">
      <c r="A16793" s="10">
        <v>44920.625</v>
      </c>
      <c r="B16793" s="11">
        <v>348.55</v>
      </c>
      <c r="C16793" s="11">
        <v>372.69586</v>
      </c>
      <c r="D16793" s="11">
        <v>0.064787035734714</v>
      </c>
      <c r="E16793" s="8">
        <f t="shared" si="1"/>
        <v>0.05123290093</v>
      </c>
      <c r="F16793" s="8"/>
    </row>
    <row r="16794">
      <c r="A16794" s="10">
        <v>44920.666666666664</v>
      </c>
      <c r="B16794" s="11">
        <v>327.69</v>
      </c>
      <c r="C16794" s="11">
        <v>372.22025</v>
      </c>
      <c r="D16794" s="11">
        <v>0.119634141345077</v>
      </c>
      <c r="E16794" s="8">
        <f t="shared" si="1"/>
        <v>0.05261880719</v>
      </c>
      <c r="F16794" s="8"/>
    </row>
    <row r="16795">
      <c r="A16795" s="10">
        <v>44920.708333333336</v>
      </c>
      <c r="B16795" s="11">
        <v>326.63</v>
      </c>
      <c r="C16795" s="11">
        <v>371.52708</v>
      </c>
      <c r="D16795" s="11">
        <v>0.120844703971511</v>
      </c>
      <c r="E16795" s="8">
        <f t="shared" si="1"/>
        <v>0.05237111925</v>
      </c>
      <c r="F16795" s="8"/>
    </row>
    <row r="16796">
      <c r="A16796" s="10">
        <v>44920.75</v>
      </c>
      <c r="B16796" s="11">
        <v>310.3</v>
      </c>
      <c r="C16796" s="11">
        <v>369.47189</v>
      </c>
      <c r="D16796" s="11">
        <v>0.160152616752522</v>
      </c>
      <c r="E16796" s="8">
        <f t="shared" si="1"/>
        <v>0.05325012613</v>
      </c>
      <c r="F16796" s="8"/>
    </row>
    <row r="16797">
      <c r="A16797" s="10">
        <v>44920.791666666664</v>
      </c>
      <c r="B16797" s="11">
        <v>287.08</v>
      </c>
      <c r="C16797" s="11">
        <v>365.9164</v>
      </c>
      <c r="D16797" s="11">
        <v>0.215449211896487</v>
      </c>
      <c r="E16797" s="8">
        <f t="shared" si="1"/>
        <v>0.05629773946</v>
      </c>
      <c r="F16797" s="8"/>
    </row>
    <row r="16798">
      <c r="A16798" s="10">
        <v>44920.833333333336</v>
      </c>
      <c r="B16798" s="11">
        <v>286.11</v>
      </c>
      <c r="C16798" s="11">
        <v>361.44131</v>
      </c>
      <c r="D16798" s="11">
        <v>0.208419203659924</v>
      </c>
      <c r="E16798" s="8">
        <f t="shared" si="1"/>
        <v>0.05911747633</v>
      </c>
      <c r="F16798" s="8"/>
    </row>
    <row r="16799">
      <c r="A16799" s="10">
        <v>44920.875</v>
      </c>
      <c r="B16799" s="11">
        <v>289.86</v>
      </c>
      <c r="C16799" s="11">
        <v>358.15632</v>
      </c>
      <c r="D16799" s="11">
        <v>0.190688579779912</v>
      </c>
      <c r="E16799" s="8">
        <f t="shared" si="1"/>
        <v>0.06075979064</v>
      </c>
      <c r="F16799" s="8"/>
    </row>
    <row r="16800">
      <c r="A16800" s="10">
        <v>44920.916666666664</v>
      </c>
      <c r="B16800" s="11">
        <v>293.37</v>
      </c>
      <c r="C16800" s="11">
        <v>357.29227</v>
      </c>
      <c r="D16800" s="11">
        <v>0.178907508970177</v>
      </c>
      <c r="E16800" s="8">
        <f t="shared" si="1"/>
        <v>0.06225653036</v>
      </c>
      <c r="F16800" s="8"/>
    </row>
    <row r="16801">
      <c r="A16801" s="10">
        <v>44920.958333333336</v>
      </c>
      <c r="B16801" s="11">
        <v>289.39</v>
      </c>
      <c r="C16801" s="11">
        <v>358.70888</v>
      </c>
      <c r="D16801" s="11">
        <v>0.193245508725627</v>
      </c>
      <c r="E16801" s="8">
        <f t="shared" si="1"/>
        <v>0.06816616246</v>
      </c>
      <c r="F16801" s="8"/>
    </row>
    <row r="16802">
      <c r="A16802" s="10">
        <v>44918.0</v>
      </c>
      <c r="B16802" s="11">
        <v>261.46</v>
      </c>
      <c r="C16802" s="11">
        <v>257.81125</v>
      </c>
      <c r="D16802" s="11">
        <v>0.0141527958923437</v>
      </c>
      <c r="E16802" s="8">
        <f t="shared" si="1"/>
        <v>0.06868781727</v>
      </c>
      <c r="F16802" s="8"/>
    </row>
    <row r="16803">
      <c r="A16803" s="10">
        <v>44918.041666666664</v>
      </c>
      <c r="B16803" s="11">
        <v>269.57</v>
      </c>
      <c r="C16803" s="11">
        <v>251.4832</v>
      </c>
      <c r="D16803" s="11">
        <v>0.0719205099982821</v>
      </c>
      <c r="E16803" s="8">
        <f t="shared" si="1"/>
        <v>0.07069925807</v>
      </c>
      <c r="F16803" s="8"/>
    </row>
    <row r="16804">
      <c r="A16804" s="10">
        <v>44918.083333333336</v>
      </c>
      <c r="B16804" s="11">
        <v>274.78</v>
      </c>
      <c r="C16804" s="11">
        <v>243.32726</v>
      </c>
      <c r="D16804" s="11">
        <v>0.129261061830885</v>
      </c>
      <c r="E16804" s="8">
        <f t="shared" si="1"/>
        <v>0.07524945993</v>
      </c>
      <c r="F16804" s="8"/>
    </row>
    <row r="16805">
      <c r="A16805" s="10">
        <v>44918.125</v>
      </c>
      <c r="B16805" s="11">
        <v>277.78</v>
      </c>
      <c r="C16805" s="11">
        <v>235.00242</v>
      </c>
      <c r="D16805" s="11">
        <v>0.182030380793525</v>
      </c>
      <c r="E16805" s="8">
        <f t="shared" si="1"/>
        <v>0.08189074993</v>
      </c>
      <c r="F16805" s="8"/>
    </row>
    <row r="16806">
      <c r="A16806" s="10">
        <v>44918.166666666664</v>
      </c>
      <c r="B16806" s="11">
        <v>281.51</v>
      </c>
      <c r="C16806" s="11">
        <v>227.72235</v>
      </c>
      <c r="D16806" s="11">
        <v>0.236198379298298</v>
      </c>
      <c r="E16806" s="8">
        <f t="shared" si="1"/>
        <v>0.09104968627</v>
      </c>
      <c r="F16806" s="8"/>
    </row>
    <row r="16807">
      <c r="A16807" s="10">
        <v>44918.208333333336</v>
      </c>
      <c r="B16807" s="11">
        <v>284.99</v>
      </c>
      <c r="C16807" s="11">
        <v>221.29169</v>
      </c>
      <c r="D16807" s="11">
        <v>0.287847727133359</v>
      </c>
      <c r="E16807" s="8">
        <f t="shared" si="1"/>
        <v>0.1027991679</v>
      </c>
      <c r="F16807" s="8"/>
    </row>
    <row r="16808">
      <c r="A16808" s="10">
        <v>44918.25</v>
      </c>
      <c r="B16808" s="11">
        <v>289.17</v>
      </c>
      <c r="C16808" s="11">
        <v>216.73363</v>
      </c>
      <c r="D16808" s="11">
        <v>0.334218413635207</v>
      </c>
      <c r="E16808" s="8">
        <f t="shared" si="1"/>
        <v>0.1161746891</v>
      </c>
      <c r="F16808" s="8"/>
    </row>
    <row r="16809">
      <c r="A16809" s="10">
        <v>44918.291666666664</v>
      </c>
      <c r="B16809" s="11">
        <v>297.21</v>
      </c>
      <c r="C16809" s="11">
        <v>215.02782</v>
      </c>
      <c r="D16809" s="11">
        <v>0.382193243646333</v>
      </c>
      <c r="E16809" s="8">
        <f t="shared" si="1"/>
        <v>0.1317989039</v>
      </c>
      <c r="F16809" s="8"/>
    </row>
    <row r="16810">
      <c r="A16810" s="10">
        <v>44918.333333333336</v>
      </c>
      <c r="B16810" s="11">
        <v>307.93</v>
      </c>
      <c r="C16810" s="11">
        <v>216.75436</v>
      </c>
      <c r="D16810" s="11">
        <v>0.420640396806781</v>
      </c>
      <c r="E16810" s="8">
        <f t="shared" si="1"/>
        <v>0.149151163</v>
      </c>
      <c r="F16810" s="8"/>
    </row>
    <row r="16811">
      <c r="A16811" s="10">
        <v>44918.375</v>
      </c>
      <c r="B16811" s="11">
        <v>313.91</v>
      </c>
      <c r="C16811" s="11">
        <v>220.74464</v>
      </c>
      <c r="D16811" s="11">
        <v>0.422050383646914</v>
      </c>
      <c r="E16811" s="8">
        <f t="shared" si="1"/>
        <v>0.1666624675</v>
      </c>
      <c r="F16811" s="8"/>
    </row>
    <row r="16812">
      <c r="A16812" s="10">
        <v>44918.416666666664</v>
      </c>
      <c r="B16812" s="11">
        <v>318.3</v>
      </c>
      <c r="C16812" s="11">
        <v>224.62178</v>
      </c>
      <c r="D16812" s="11">
        <v>0.417048694031362</v>
      </c>
      <c r="E16812" s="8">
        <f t="shared" si="1"/>
        <v>0.1837375518</v>
      </c>
      <c r="F16812" s="8"/>
    </row>
    <row r="16813">
      <c r="A16813" s="10">
        <v>44918.458333333336</v>
      </c>
      <c r="B16813" s="11">
        <v>318.72</v>
      </c>
      <c r="C16813" s="11">
        <v>228.49005</v>
      </c>
      <c r="D16813" s="11">
        <v>0.394896626789656</v>
      </c>
      <c r="E16813" s="8">
        <f t="shared" si="1"/>
        <v>0.1994557261</v>
      </c>
      <c r="F16813" s="8"/>
    </row>
    <row r="16814">
      <c r="A16814" s="10">
        <v>44918.5</v>
      </c>
      <c r="B16814" s="11">
        <v>322.41</v>
      </c>
      <c r="C16814" s="11">
        <v>231.05818</v>
      </c>
      <c r="D16814" s="11">
        <v>0.395362847573715</v>
      </c>
      <c r="E16814" s="8">
        <f t="shared" si="1"/>
        <v>0.215135681</v>
      </c>
      <c r="F16814" s="8"/>
    </row>
    <row r="16815">
      <c r="A16815" s="10">
        <v>44918.541666666664</v>
      </c>
      <c r="B16815" s="11">
        <v>328.7</v>
      </c>
      <c r="C16815" s="11">
        <v>232.59763</v>
      </c>
      <c r="D16815" s="11">
        <v>0.413170031010204</v>
      </c>
      <c r="E16815" s="8">
        <f t="shared" si="1"/>
        <v>0.2317406153</v>
      </c>
      <c r="F16815" s="8"/>
    </row>
    <row r="16816">
      <c r="A16816" s="10">
        <v>44918.583333333336</v>
      </c>
      <c r="B16816" s="11">
        <v>334.28</v>
      </c>
      <c r="C16816" s="11">
        <v>234.3165</v>
      </c>
      <c r="D16816" s="11">
        <v>0.426617417040626</v>
      </c>
      <c r="E16816" s="8">
        <f t="shared" si="1"/>
        <v>0.2491557258</v>
      </c>
      <c r="F16816" s="8"/>
    </row>
    <row r="16817">
      <c r="A16817" s="10">
        <v>44918.625</v>
      </c>
      <c r="B16817" s="11">
        <v>330.44</v>
      </c>
      <c r="C16817" s="11">
        <v>239.40452</v>
      </c>
      <c r="D16817" s="11">
        <v>0.380257983433228</v>
      </c>
      <c r="E16817" s="8">
        <f t="shared" si="1"/>
        <v>0.2623003487</v>
      </c>
      <c r="F16817" s="8"/>
    </row>
    <row r="16818">
      <c r="A16818" s="10">
        <v>44918.666666666664</v>
      </c>
      <c r="B16818" s="11">
        <v>308.22</v>
      </c>
      <c r="C16818" s="11">
        <v>244.21729</v>
      </c>
      <c r="D16818" s="11">
        <v>0.262072804099988</v>
      </c>
      <c r="E16818" s="8">
        <f t="shared" si="1"/>
        <v>0.2682352929</v>
      </c>
      <c r="F16818" s="8"/>
    </row>
    <row r="16819">
      <c r="A16819" s="10">
        <v>44918.708333333336</v>
      </c>
      <c r="B16819" s="11">
        <v>302.16</v>
      </c>
      <c r="C16819" s="11">
        <v>248.00512</v>
      </c>
      <c r="D16819" s="11">
        <v>0.21836194349536</v>
      </c>
      <c r="E16819" s="8">
        <f t="shared" si="1"/>
        <v>0.2722985112</v>
      </c>
      <c r="F16819" s="8"/>
    </row>
    <row r="16820">
      <c r="A16820" s="10">
        <v>44918.75</v>
      </c>
      <c r="B16820" s="11">
        <v>304.33</v>
      </c>
      <c r="C16820" s="11">
        <v>251.50433</v>
      </c>
      <c r="D16820" s="11">
        <v>0.21003880927219</v>
      </c>
      <c r="E16820" s="8">
        <f t="shared" si="1"/>
        <v>0.2743771026</v>
      </c>
      <c r="F16820" s="8"/>
    </row>
    <row r="16821">
      <c r="A16821" s="10">
        <v>44918.791666666664</v>
      </c>
      <c r="B16821" s="11">
        <v>303.16</v>
      </c>
      <c r="C16821" s="11">
        <v>257.09911</v>
      </c>
      <c r="D16821" s="11">
        <v>0.179156162773181</v>
      </c>
      <c r="E16821" s="8">
        <f t="shared" si="1"/>
        <v>0.2728648922</v>
      </c>
      <c r="F16821" s="8"/>
    </row>
    <row r="16822">
      <c r="A16822" s="10">
        <v>44918.833333333336</v>
      </c>
      <c r="B16822" s="11">
        <v>300.6</v>
      </c>
      <c r="C16822" s="11">
        <v>265.02067</v>
      </c>
      <c r="D16822" s="11">
        <v>0.134251151051727</v>
      </c>
      <c r="E16822" s="8">
        <f t="shared" si="1"/>
        <v>0.2697745567</v>
      </c>
      <c r="F16822" s="8"/>
    </row>
    <row r="16823">
      <c r="A16823" s="10">
        <v>44918.875</v>
      </c>
      <c r="B16823" s="11">
        <v>305.8</v>
      </c>
      <c r="C16823" s="11">
        <v>273.59706</v>
      </c>
      <c r="D16823" s="11">
        <v>0.11770206887457</v>
      </c>
      <c r="E16823" s="8">
        <f t="shared" si="1"/>
        <v>0.2667334521</v>
      </c>
      <c r="F16823" s="8"/>
    </row>
    <row r="16824">
      <c r="A16824" s="10">
        <v>44918.916666666664</v>
      </c>
      <c r="B16824" s="11">
        <v>311.5</v>
      </c>
      <c r="C16824" s="11">
        <v>280.27154</v>
      </c>
      <c r="D16824" s="11">
        <v>0.111422158667983</v>
      </c>
      <c r="E16824" s="8">
        <f t="shared" si="1"/>
        <v>0.2639215625</v>
      </c>
      <c r="F16824" s="8"/>
    </row>
    <row r="16825">
      <c r="A16825" s="10">
        <v>44918.958333333336</v>
      </c>
      <c r="B16825" s="11">
        <v>338.62</v>
      </c>
      <c r="C16825" s="11">
        <v>284.17294</v>
      </c>
      <c r="D16825" s="11">
        <v>0.191598327412877</v>
      </c>
      <c r="E16825" s="8">
        <f t="shared" si="1"/>
        <v>0.2638529299</v>
      </c>
      <c r="F16825" s="8"/>
    </row>
    <row r="16826">
      <c r="A16826" s="10">
        <v>44919.0</v>
      </c>
      <c r="B16826" s="11">
        <v>368.98</v>
      </c>
      <c r="C16826" s="11">
        <v>340.44209</v>
      </c>
      <c r="D16826" s="11">
        <v>0.0838260333791277</v>
      </c>
      <c r="E16826" s="8">
        <f t="shared" si="1"/>
        <v>0.2667559815</v>
      </c>
      <c r="F16826" s="8"/>
    </row>
    <row r="16827">
      <c r="A16827" s="10">
        <v>44919.041666666664</v>
      </c>
      <c r="B16827" s="11">
        <v>378.32</v>
      </c>
      <c r="C16827" s="11">
        <v>339.2917</v>
      </c>
      <c r="D16827" s="11">
        <v>0.115028749598059</v>
      </c>
      <c r="E16827" s="8">
        <f t="shared" si="1"/>
        <v>0.2685521581</v>
      </c>
      <c r="F16827" s="8"/>
    </row>
    <row r="16828">
      <c r="A16828" s="10">
        <v>44919.083333333336</v>
      </c>
      <c r="B16828" s="11">
        <v>381.51</v>
      </c>
      <c r="C16828" s="11">
        <v>333.80009</v>
      </c>
      <c r="D16828" s="11">
        <v>0.142929589983034</v>
      </c>
      <c r="E16828" s="8">
        <f t="shared" si="1"/>
        <v>0.2691216801</v>
      </c>
      <c r="F16828" s="8"/>
    </row>
    <row r="16829">
      <c r="A16829" s="10">
        <v>44919.125</v>
      </c>
      <c r="B16829" s="11">
        <v>383.43</v>
      </c>
      <c r="C16829" s="11">
        <v>324.51818</v>
      </c>
      <c r="D16829" s="11">
        <v>0.181536270171366</v>
      </c>
      <c r="E16829" s="8">
        <f t="shared" si="1"/>
        <v>0.2691010922</v>
      </c>
      <c r="F16829" s="8"/>
    </row>
    <row r="16830">
      <c r="A16830" s="10">
        <v>44919.166666666664</v>
      </c>
      <c r="B16830" s="11">
        <v>384.24</v>
      </c>
      <c r="C16830" s="11">
        <v>312.70431</v>
      </c>
      <c r="D16830" s="11">
        <v>0.228764643506192</v>
      </c>
      <c r="E16830" s="8">
        <f t="shared" si="1"/>
        <v>0.2687913532</v>
      </c>
      <c r="F16830" s="8"/>
    </row>
    <row r="16831">
      <c r="A16831" s="10">
        <v>44919.208333333336</v>
      </c>
      <c r="B16831" s="11">
        <v>386.23</v>
      </c>
      <c r="C16831" s="11">
        <v>300.17353</v>
      </c>
      <c r="D16831" s="11">
        <v>0.286689069485907</v>
      </c>
      <c r="E16831" s="8">
        <f t="shared" si="1"/>
        <v>0.2687430758</v>
      </c>
      <c r="F16831" s="8"/>
    </row>
    <row r="16832">
      <c r="A16832" s="10">
        <v>44919.25</v>
      </c>
      <c r="B16832" s="11">
        <v>384.97</v>
      </c>
      <c r="C16832" s="11">
        <v>290.02194</v>
      </c>
      <c r="D16832" s="11">
        <v>0.327382335281255</v>
      </c>
      <c r="E16832" s="8">
        <f t="shared" si="1"/>
        <v>0.2684582392</v>
      </c>
      <c r="F16832" s="8"/>
    </row>
    <row r="16833">
      <c r="A16833" s="10">
        <v>44919.291666666664</v>
      </c>
      <c r="B16833" s="11">
        <v>380.42</v>
      </c>
      <c r="C16833" s="11">
        <v>283.70979</v>
      </c>
      <c r="D16833" s="11">
        <v>0.340877239379014</v>
      </c>
      <c r="E16833" s="8">
        <f t="shared" si="1"/>
        <v>0.266736739</v>
      </c>
      <c r="F16833" s="8"/>
    </row>
    <row r="16834">
      <c r="A16834" s="10">
        <v>44919.333333333336</v>
      </c>
      <c r="B16834" s="11">
        <v>375.96</v>
      </c>
      <c r="C16834" s="11">
        <v>281.34637</v>
      </c>
      <c r="D16834" s="11">
        <v>0.33628878879795</v>
      </c>
      <c r="E16834" s="8">
        <f t="shared" si="1"/>
        <v>0.2632220887</v>
      </c>
      <c r="F16834" s="8"/>
    </row>
    <row r="16835">
      <c r="A16835" s="10">
        <v>44919.375</v>
      </c>
      <c r="B16835" s="11">
        <v>374.65</v>
      </c>
      <c r="C16835" s="11">
        <v>282.65184</v>
      </c>
      <c r="D16835" s="11">
        <v>0.325482261145018</v>
      </c>
      <c r="E16835" s="8">
        <f t="shared" si="1"/>
        <v>0.2591984169</v>
      </c>
      <c r="F16835" s="8"/>
    </row>
    <row r="16836">
      <c r="A16836" s="10">
        <v>44919.416666666664</v>
      </c>
      <c r="B16836" s="11">
        <v>375.08</v>
      </c>
      <c r="C16836" s="11">
        <v>288.72568</v>
      </c>
      <c r="D16836" s="11">
        <v>0.299087770786443</v>
      </c>
      <c r="E16836" s="8">
        <f t="shared" si="1"/>
        <v>0.2542833785</v>
      </c>
      <c r="F16836" s="8"/>
    </row>
    <row r="16837">
      <c r="A16837" s="10">
        <v>44919.458333333336</v>
      </c>
      <c r="B16837" s="11">
        <v>375.34</v>
      </c>
      <c r="C16837" s="11">
        <v>299.87782</v>
      </c>
      <c r="D16837" s="11">
        <v>0.25164308584076</v>
      </c>
      <c r="E16837" s="8">
        <f t="shared" si="1"/>
        <v>0.2483144809</v>
      </c>
      <c r="F16837" s="8"/>
    </row>
    <row r="16838">
      <c r="A16838" s="10">
        <v>44919.5</v>
      </c>
      <c r="B16838" s="11">
        <v>376.18</v>
      </c>
      <c r="C16838" s="11">
        <v>312.59475</v>
      </c>
      <c r="D16838" s="11">
        <v>0.203411125746673</v>
      </c>
      <c r="E16838" s="8">
        <f t="shared" si="1"/>
        <v>0.2403164925</v>
      </c>
      <c r="F16838" s="8"/>
    </row>
    <row r="16839">
      <c r="A16839" s="10">
        <v>44919.541666666664</v>
      </c>
      <c r="B16839" s="11">
        <v>375.62</v>
      </c>
      <c r="C16839" s="11">
        <v>324.00861</v>
      </c>
      <c r="D16839" s="11">
        <v>0.159290180591188</v>
      </c>
      <c r="E16839" s="8">
        <f t="shared" si="1"/>
        <v>0.2297381654</v>
      </c>
      <c r="F16839" s="8"/>
    </row>
    <row r="16840">
      <c r="A16840" s="10">
        <v>44919.583333333336</v>
      </c>
      <c r="B16840" s="11">
        <v>375.12</v>
      </c>
      <c r="C16840" s="11">
        <v>333.83274</v>
      </c>
      <c r="D16840" s="11">
        <v>0.12367648541602</v>
      </c>
      <c r="E16840" s="8">
        <f t="shared" si="1"/>
        <v>0.2171156266</v>
      </c>
      <c r="F16840" s="8"/>
    </row>
    <row r="16841">
      <c r="A16841" s="10">
        <v>44919.625</v>
      </c>
      <c r="B16841" s="11">
        <v>355.4</v>
      </c>
      <c r="C16841" s="11">
        <v>343.2029</v>
      </c>
      <c r="D16841" s="11">
        <v>0.0355390353636288</v>
      </c>
      <c r="E16841" s="8">
        <f t="shared" si="1"/>
        <v>0.2027523371</v>
      </c>
      <c r="F16841" s="8"/>
    </row>
    <row r="16842">
      <c r="A16842" s="10">
        <v>44919.666666666664</v>
      </c>
      <c r="B16842" s="11">
        <v>329.05</v>
      </c>
      <c r="C16842" s="11">
        <v>349.59674</v>
      </c>
      <c r="D16842" s="11">
        <v>0.0587726876400506</v>
      </c>
      <c r="E16842" s="8">
        <f t="shared" si="1"/>
        <v>0.1942814989</v>
      </c>
      <c r="F16842" s="8"/>
    </row>
    <row r="16843">
      <c r="A16843" s="10">
        <v>44919.708333333336</v>
      </c>
      <c r="B16843" s="11">
        <v>317.0</v>
      </c>
      <c r="C16843" s="11">
        <v>353.42621</v>
      </c>
      <c r="D16843" s="11">
        <v>0.103065955408344</v>
      </c>
      <c r="E16843" s="8">
        <f t="shared" si="1"/>
        <v>0.1894774994</v>
      </c>
      <c r="F16843" s="8"/>
    </row>
    <row r="16844">
      <c r="A16844" s="10">
        <v>44919.75</v>
      </c>
      <c r="B16844" s="11">
        <v>313.32</v>
      </c>
      <c r="C16844" s="11">
        <v>354.07743</v>
      </c>
      <c r="D16844" s="11">
        <v>0.115108805438403</v>
      </c>
      <c r="E16844" s="8">
        <f t="shared" si="1"/>
        <v>0.1855220826</v>
      </c>
      <c r="F16844" s="8"/>
    </row>
    <row r="16845">
      <c r="A16845" s="10">
        <v>44919.791666666664</v>
      </c>
      <c r="B16845" s="11">
        <v>311.6</v>
      </c>
      <c r="C16845" s="11">
        <v>352.4674</v>
      </c>
      <c r="D16845" s="11">
        <v>0.115946609530413</v>
      </c>
      <c r="E16845" s="8">
        <f t="shared" si="1"/>
        <v>0.1828883512</v>
      </c>
      <c r="F16845" s="8"/>
    </row>
    <row r="16846">
      <c r="A16846" s="10">
        <v>44919.833333333336</v>
      </c>
      <c r="B16846" s="11">
        <v>310.54</v>
      </c>
      <c r="C16846" s="11">
        <v>349.85569</v>
      </c>
      <c r="D16846" s="11">
        <v>0.112376877449098</v>
      </c>
      <c r="E16846" s="8">
        <f t="shared" si="1"/>
        <v>0.1819769231</v>
      </c>
      <c r="F16846" s="8"/>
    </row>
    <row r="16847">
      <c r="A16847" s="10">
        <v>44919.875</v>
      </c>
      <c r="B16847" s="11">
        <v>305.12</v>
      </c>
      <c r="C16847" s="11">
        <v>347.61402</v>
      </c>
      <c r="D16847" s="11">
        <v>0.122244839261661</v>
      </c>
      <c r="E16847" s="8">
        <f t="shared" si="1"/>
        <v>0.1821662052</v>
      </c>
      <c r="F16847" s="8"/>
    </row>
    <row r="16848">
      <c r="A16848" s="10">
        <v>44919.916666666664</v>
      </c>
      <c r="B16848" s="11">
        <v>307.55</v>
      </c>
      <c r="C16848" s="11">
        <v>347.18732</v>
      </c>
      <c r="D16848" s="11">
        <v>0.114166957479898</v>
      </c>
      <c r="E16848" s="8">
        <f t="shared" si="1"/>
        <v>0.1822805718</v>
      </c>
      <c r="F16848" s="8"/>
    </row>
    <row r="16849">
      <c r="A16849" s="10">
        <v>44919.958333333336</v>
      </c>
      <c r="B16849" s="11">
        <v>341.16</v>
      </c>
      <c r="C16849" s="11">
        <v>348.66917</v>
      </c>
      <c r="D16849" s="11">
        <v>0.0215366618161278</v>
      </c>
      <c r="E16849" s="8">
        <f t="shared" si="1"/>
        <v>0.1751946691</v>
      </c>
      <c r="F16849" s="8"/>
    </row>
    <row r="16850">
      <c r="A16850" s="10">
        <v>44920.0</v>
      </c>
      <c r="B16850" s="11">
        <v>384.38</v>
      </c>
      <c r="C16850" s="11">
        <v>382.59485</v>
      </c>
      <c r="D16850" s="11">
        <v>0.00466590180186687</v>
      </c>
      <c r="E16850" s="8">
        <f t="shared" si="1"/>
        <v>0.1718963303</v>
      </c>
      <c r="F16850" s="8"/>
    </row>
    <row r="16851">
      <c r="A16851" s="10">
        <v>44920.041666666664</v>
      </c>
      <c r="B16851" s="11">
        <v>395.22</v>
      </c>
      <c r="C16851" s="11">
        <v>383.25657</v>
      </c>
      <c r="D16851" s="11">
        <v>0.0312151987374933</v>
      </c>
      <c r="E16851" s="8">
        <f t="shared" si="1"/>
        <v>0.168404099</v>
      </c>
      <c r="F16851" s="8"/>
    </row>
    <row r="16852">
      <c r="A16852" s="10">
        <v>44920.083333333336</v>
      </c>
      <c r="B16852" s="11">
        <v>392.99</v>
      </c>
      <c r="C16852" s="11">
        <v>379.63946</v>
      </c>
      <c r="D16852" s="11">
        <v>0.0351663654773927</v>
      </c>
      <c r="E16852" s="8">
        <f t="shared" si="1"/>
        <v>0.1639139646</v>
      </c>
      <c r="F16852" s="8"/>
    </row>
    <row r="16853">
      <c r="A16853" s="10">
        <v>44920.125</v>
      </c>
      <c r="B16853" s="11">
        <v>390.38</v>
      </c>
      <c r="C16853" s="11">
        <v>372.92496</v>
      </c>
      <c r="D16853" s="11">
        <v>0.0468057702546914</v>
      </c>
      <c r="E16853" s="8">
        <f t="shared" si="1"/>
        <v>0.1583001938</v>
      </c>
      <c r="F16853" s="8"/>
    </row>
    <row r="16854">
      <c r="A16854" s="10">
        <v>44920.166666666664</v>
      </c>
      <c r="B16854" s="11">
        <v>383.3</v>
      </c>
      <c r="C16854" s="11">
        <v>364.31119</v>
      </c>
      <c r="D16854" s="11">
        <v>0.0521224999978727</v>
      </c>
      <c r="E16854" s="8">
        <f t="shared" si="1"/>
        <v>0.1509401045</v>
      </c>
      <c r="F16854" s="8"/>
    </row>
    <row r="16855">
      <c r="A16855" s="10">
        <v>44920.208333333336</v>
      </c>
      <c r="B16855" s="11">
        <v>370.6</v>
      </c>
      <c r="C16855" s="11">
        <v>355.36332</v>
      </c>
      <c r="D16855" s="11">
        <v>0.042876344131409</v>
      </c>
      <c r="E16855" s="8">
        <f t="shared" si="1"/>
        <v>0.1407812409</v>
      </c>
      <c r="F16855" s="8"/>
    </row>
    <row r="16856">
      <c r="A16856" s="10">
        <v>44920.25</v>
      </c>
      <c r="B16856" s="11">
        <v>363.48</v>
      </c>
      <c r="C16856" s="11">
        <v>346.71171</v>
      </c>
      <c r="D16856" s="11">
        <v>0.0483637832711218</v>
      </c>
      <c r="E16856" s="8">
        <f t="shared" si="1"/>
        <v>0.1291554679</v>
      </c>
      <c r="F16856" s="8"/>
    </row>
    <row r="16857">
      <c r="A16857" s="10">
        <v>44920.291666666664</v>
      </c>
      <c r="B16857" s="11">
        <v>359.8</v>
      </c>
      <c r="C16857" s="11">
        <v>337.94184</v>
      </c>
      <c r="D16857" s="11">
        <v>0.0646802420203429</v>
      </c>
      <c r="E16857" s="8">
        <f t="shared" si="1"/>
        <v>0.1176472597</v>
      </c>
      <c r="F16857" s="8"/>
    </row>
    <row r="16858">
      <c r="A16858" s="10">
        <v>44920.333333333336</v>
      </c>
      <c r="B16858" s="11">
        <v>355.19</v>
      </c>
      <c r="C16858" s="11">
        <v>330.7733</v>
      </c>
      <c r="D16858" s="11">
        <v>0.0738170221115186</v>
      </c>
      <c r="E16858" s="8">
        <f t="shared" si="1"/>
        <v>0.1067109361</v>
      </c>
      <c r="F16858" s="8"/>
    </row>
    <row r="16859">
      <c r="A16859" s="10">
        <v>44920.375</v>
      </c>
      <c r="B16859" s="11">
        <v>353.24</v>
      </c>
      <c r="C16859" s="11">
        <v>328.18976</v>
      </c>
      <c r="D16859" s="11">
        <v>0.0763285240831403</v>
      </c>
      <c r="E16859" s="8">
        <f t="shared" si="1"/>
        <v>0.0963295304</v>
      </c>
      <c r="F16859" s="8"/>
    </row>
    <row r="16860">
      <c r="A16860" s="10">
        <v>44920.416666666664</v>
      </c>
      <c r="B16860" s="11">
        <v>352.44</v>
      </c>
      <c r="C16860" s="11">
        <v>331.72539</v>
      </c>
      <c r="D16860" s="11">
        <v>0.0624450543264113</v>
      </c>
      <c r="E16860" s="8">
        <f t="shared" si="1"/>
        <v>0.08646941722</v>
      </c>
      <c r="F16860" s="8"/>
    </row>
    <row r="16861">
      <c r="A16861" s="10">
        <v>44920.458333333336</v>
      </c>
      <c r="B16861" s="11">
        <v>354.07</v>
      </c>
      <c r="C16861" s="11">
        <v>340.79487</v>
      </c>
      <c r="D16861" s="11">
        <v>0.03895343260302</v>
      </c>
      <c r="E16861" s="8">
        <f t="shared" si="1"/>
        <v>0.07760734833</v>
      </c>
      <c r="F16861" s="8"/>
    </row>
    <row r="16862">
      <c r="A16862" s="10">
        <v>44920.5</v>
      </c>
      <c r="B16862" s="11">
        <v>359.78</v>
      </c>
      <c r="C16862" s="11">
        <v>350.95542</v>
      </c>
      <c r="D16862" s="11">
        <v>0.0251444471209476</v>
      </c>
      <c r="E16862" s="8">
        <f t="shared" si="1"/>
        <v>0.07017957006</v>
      </c>
      <c r="F16862" s="8"/>
    </row>
    <row r="16863">
      <c r="A16863" s="10">
        <v>44920.541666666664</v>
      </c>
      <c r="B16863" s="11">
        <v>365.74</v>
      </c>
      <c r="C16863" s="11">
        <v>358.36586</v>
      </c>
      <c r="D16863" s="11">
        <v>0.0205771275199038</v>
      </c>
      <c r="E16863" s="8">
        <f t="shared" si="1"/>
        <v>0.06439985951</v>
      </c>
      <c r="F16863" s="8"/>
    </row>
    <row r="16864">
      <c r="A16864" s="10">
        <v>44920.583333333336</v>
      </c>
      <c r="B16864" s="11">
        <v>369.22</v>
      </c>
      <c r="C16864" s="11">
        <v>362.06147</v>
      </c>
      <c r="D16864" s="11">
        <v>0.0197715874047576</v>
      </c>
      <c r="E16864" s="8">
        <f t="shared" si="1"/>
        <v>0.06007048876</v>
      </c>
      <c r="F16864" s="8"/>
    </row>
    <row r="16865">
      <c r="A16865" s="10">
        <v>44920.625</v>
      </c>
      <c r="B16865" s="11">
        <v>348.55</v>
      </c>
      <c r="C16865" s="11">
        <v>364.13018</v>
      </c>
      <c r="D16865" s="11">
        <v>0.0427873899384005</v>
      </c>
      <c r="E16865" s="8">
        <f t="shared" si="1"/>
        <v>0.06037250353</v>
      </c>
      <c r="F16865" s="8"/>
    </row>
    <row r="16866">
      <c r="A16866" s="10">
        <v>44920.666666666664</v>
      </c>
      <c r="B16866" s="11">
        <v>327.69</v>
      </c>
      <c r="C16866" s="11">
        <v>363.9787</v>
      </c>
      <c r="D16866" s="11">
        <v>0.0997000648664331</v>
      </c>
      <c r="E16866" s="8">
        <f t="shared" si="1"/>
        <v>0.06207781092</v>
      </c>
      <c r="F16866" s="8"/>
    </row>
    <row r="16867">
      <c r="A16867" s="10">
        <v>44920.708333333336</v>
      </c>
      <c r="B16867" s="11">
        <v>326.63</v>
      </c>
      <c r="C16867" s="11">
        <v>362.38539</v>
      </c>
      <c r="D16867" s="11">
        <v>0.0986667536458905</v>
      </c>
      <c r="E16867" s="8">
        <f t="shared" si="1"/>
        <v>0.06189451085</v>
      </c>
      <c r="F16867" s="8"/>
    </row>
    <row r="16868">
      <c r="A16868" s="10">
        <v>44920.75</v>
      </c>
      <c r="B16868" s="11">
        <v>310.3</v>
      </c>
      <c r="C16868" s="11">
        <v>358.79083</v>
      </c>
      <c r="D16868" s="11">
        <v>0.135150694904883</v>
      </c>
      <c r="E16868" s="8">
        <f t="shared" si="1"/>
        <v>0.06272958957</v>
      </c>
      <c r="F16868" s="8"/>
    </row>
    <row r="16869">
      <c r="A16869" s="10">
        <v>44920.791666666664</v>
      </c>
      <c r="B16869" s="11">
        <v>287.08</v>
      </c>
      <c r="C16869" s="11">
        <v>352.91432</v>
      </c>
      <c r="D16869" s="11">
        <v>0.186544768146557</v>
      </c>
      <c r="E16869" s="8">
        <f t="shared" si="1"/>
        <v>0.06567117952</v>
      </c>
      <c r="F16869" s="8"/>
    </row>
    <row r="16870">
      <c r="A16870" s="10">
        <v>44920.833333333336</v>
      </c>
      <c r="B16870" s="11">
        <v>286.11</v>
      </c>
      <c r="C16870" s="11">
        <v>346.00878</v>
      </c>
      <c r="D16870" s="11">
        <v>0.173113468392333</v>
      </c>
      <c r="E16870" s="8">
        <f t="shared" si="1"/>
        <v>0.0682018708</v>
      </c>
      <c r="F16870" s="8"/>
    </row>
    <row r="16871">
      <c r="A16871" s="10">
        <v>44920.875</v>
      </c>
      <c r="B16871" s="11">
        <v>289.86</v>
      </c>
      <c r="C16871" s="11">
        <v>340.82392</v>
      </c>
      <c r="D16871" s="11">
        <v>0.14953152349166</v>
      </c>
      <c r="E16871" s="8">
        <f t="shared" si="1"/>
        <v>0.06933881598</v>
      </c>
      <c r="F16871" s="8"/>
    </row>
    <row r="16872">
      <c r="A16872" s="10">
        <v>44920.916666666664</v>
      </c>
      <c r="B16872" s="11">
        <v>293.37</v>
      </c>
      <c r="C16872" s="11">
        <v>339.42708</v>
      </c>
      <c r="D16872" s="11">
        <v>0.135690646721528</v>
      </c>
      <c r="E16872" s="8">
        <f t="shared" si="1"/>
        <v>0.07023563637</v>
      </c>
      <c r="F16872" s="8"/>
    </row>
    <row r="16873">
      <c r="A16873" s="10">
        <v>44920.958333333336</v>
      </c>
      <c r="B16873" s="11">
        <v>289.39</v>
      </c>
      <c r="C16873" s="11">
        <v>341.8952</v>
      </c>
      <c r="D16873" s="11">
        <v>0.153571035802784</v>
      </c>
      <c r="E16873" s="8">
        <f t="shared" si="1"/>
        <v>0.07573706862</v>
      </c>
      <c r="F16873" s="8"/>
    </row>
    <row r="16874">
      <c r="A16874" s="10">
        <v>44921.0</v>
      </c>
      <c r="B16874" s="11">
        <v>303.62</v>
      </c>
      <c r="C16874" s="11">
        <v>379.8807</v>
      </c>
      <c r="D16874" s="11">
        <v>0.200749077276102</v>
      </c>
      <c r="E16874" s="8">
        <f t="shared" si="1"/>
        <v>0.08390720093</v>
      </c>
      <c r="F16874" s="8"/>
    </row>
    <row r="16875">
      <c r="A16875" s="10">
        <v>44921.041666666664</v>
      </c>
      <c r="B16875" s="11">
        <v>279.48</v>
      </c>
      <c r="C16875" s="11">
        <v>375.66508</v>
      </c>
      <c r="D16875" s="11">
        <v>0.25603944875579</v>
      </c>
      <c r="E16875" s="8">
        <f t="shared" si="1"/>
        <v>0.09327487801</v>
      </c>
      <c r="F16875" s="8"/>
    </row>
    <row r="16876">
      <c r="A16876" s="10">
        <v>44921.083333333336</v>
      </c>
      <c r="B16876" s="11">
        <v>261.61</v>
      </c>
      <c r="C16876" s="11">
        <v>365.48005</v>
      </c>
      <c r="D16876" s="11">
        <v>0.284201695824436</v>
      </c>
      <c r="E16876" s="8">
        <f t="shared" si="1"/>
        <v>0.1036513501</v>
      </c>
      <c r="F16876" s="8"/>
    </row>
    <row r="16877">
      <c r="A16877" s="10">
        <v>44921.125</v>
      </c>
      <c r="B16877" s="11">
        <v>258.24</v>
      </c>
      <c r="C16877" s="11">
        <v>351.93156</v>
      </c>
      <c r="D16877" s="11">
        <v>0.266220966371984</v>
      </c>
      <c r="E16877" s="8">
        <f t="shared" si="1"/>
        <v>0.1127936499</v>
      </c>
      <c r="F16877" s="8"/>
    </row>
    <row r="16878">
      <c r="A16878" s="10">
        <v>44921.166666666664</v>
      </c>
      <c r="B16878" s="11">
        <v>259.89</v>
      </c>
      <c r="C16878" s="11">
        <v>337.02124</v>
      </c>
      <c r="D16878" s="11">
        <v>0.228861658689523</v>
      </c>
      <c r="E16878" s="8">
        <f t="shared" si="1"/>
        <v>0.1201577816</v>
      </c>
      <c r="F16878" s="8"/>
    </row>
    <row r="16879">
      <c r="A16879" s="10">
        <v>44921.208333333336</v>
      </c>
      <c r="B16879" s="11">
        <v>252.84</v>
      </c>
      <c r="C16879" s="11">
        <v>322.61094</v>
      </c>
      <c r="D16879" s="11">
        <v>0.216269603256479</v>
      </c>
      <c r="E16879" s="8">
        <f t="shared" si="1"/>
        <v>0.1273825007</v>
      </c>
      <c r="F16879" s="8"/>
    </row>
    <row r="16880">
      <c r="A16880" s="10">
        <v>44921.25</v>
      </c>
      <c r="B16880" s="11">
        <v>244.45</v>
      </c>
      <c r="C16880" s="11">
        <v>310.7044</v>
      </c>
      <c r="D16880" s="11">
        <v>0.213239336166465</v>
      </c>
      <c r="E16880" s="8">
        <f t="shared" si="1"/>
        <v>0.1342523154</v>
      </c>
      <c r="F16880" s="8"/>
    </row>
    <row r="16881">
      <c r="A16881" s="10">
        <v>44921.291666666664</v>
      </c>
      <c r="B16881" s="11">
        <v>249.32</v>
      </c>
      <c r="C16881" s="11">
        <v>301.96357</v>
      </c>
      <c r="D16881" s="11">
        <v>0.174337487134623</v>
      </c>
      <c r="E16881" s="8">
        <f t="shared" si="1"/>
        <v>0.1388213673</v>
      </c>
      <c r="F16881" s="8"/>
    </row>
    <row r="16882">
      <c r="A16882" s="10">
        <v>44921.333333333336</v>
      </c>
      <c r="B16882" s="11">
        <v>257.41</v>
      </c>
      <c r="C16882" s="11">
        <v>296.73445</v>
      </c>
      <c r="D16882" s="11">
        <v>0.132524046331661</v>
      </c>
      <c r="E16882" s="8">
        <f t="shared" si="1"/>
        <v>0.1412674933</v>
      </c>
      <c r="F16882" s="8"/>
    </row>
    <row r="16883">
      <c r="A16883" s="10">
        <v>44921.375</v>
      </c>
      <c r="B16883" s="11">
        <v>279.78</v>
      </c>
      <c r="C16883" s="11">
        <v>296.73232</v>
      </c>
      <c r="D16883" s="11">
        <v>0.0571300086219123</v>
      </c>
      <c r="E16883" s="8">
        <f t="shared" si="1"/>
        <v>0.1404675551</v>
      </c>
      <c r="F16883" s="8"/>
    </row>
    <row r="16884">
      <c r="A16884" s="10">
        <v>44921.416666666664</v>
      </c>
      <c r="B16884" s="11">
        <v>300.66</v>
      </c>
      <c r="C16884" s="11">
        <v>304.07202</v>
      </c>
      <c r="D16884" s="11">
        <v>0.011221091634804</v>
      </c>
      <c r="E16884" s="8">
        <f t="shared" si="1"/>
        <v>0.1383332234</v>
      </c>
      <c r="F16884" s="8"/>
    </row>
    <row r="16885">
      <c r="A16885" s="10">
        <v>44921.458333333336</v>
      </c>
      <c r="B16885" s="11">
        <v>309.69</v>
      </c>
      <c r="C16885" s="11">
        <v>318.04649</v>
      </c>
      <c r="D16885" s="11">
        <v>0.0262744292508935</v>
      </c>
      <c r="E16885" s="8">
        <f t="shared" si="1"/>
        <v>0.1378049316</v>
      </c>
      <c r="F16885" s="8"/>
    </row>
    <row r="16886">
      <c r="A16886" s="10">
        <v>44921.5</v>
      </c>
      <c r="B16886" s="11">
        <v>323.5</v>
      </c>
      <c r="C16886" s="11">
        <v>332.91488</v>
      </c>
      <c r="D16886" s="11">
        <v>0.0282801417587582</v>
      </c>
      <c r="E16886" s="8">
        <f t="shared" si="1"/>
        <v>0.1379355855</v>
      </c>
      <c r="F16886" s="8"/>
    </row>
    <row r="16887">
      <c r="A16887" s="10">
        <v>44921.541666666664</v>
      </c>
      <c r="B16887" s="11">
        <v>326.37</v>
      </c>
      <c r="C16887" s="11">
        <v>343.29744</v>
      </c>
      <c r="D16887" s="11">
        <v>0.0493083781807402</v>
      </c>
      <c r="E16887" s="8">
        <f t="shared" si="1"/>
        <v>0.1391327209</v>
      </c>
      <c r="F16887" s="8"/>
    </row>
    <row r="16888">
      <c r="A16888" s="10">
        <v>44921.583333333336</v>
      </c>
      <c r="B16888" s="11">
        <v>314.44</v>
      </c>
      <c r="C16888" s="11">
        <v>348.74499</v>
      </c>
      <c r="D16888" s="11">
        <v>0.098366975823796</v>
      </c>
      <c r="E16888" s="8">
        <f t="shared" si="1"/>
        <v>0.1424075288</v>
      </c>
      <c r="F16888" s="8"/>
    </row>
    <row r="16889">
      <c r="A16889" s="10">
        <v>44921.625</v>
      </c>
      <c r="B16889" s="11">
        <v>277.64</v>
      </c>
      <c r="C16889" s="11">
        <v>353.19613</v>
      </c>
      <c r="D16889" s="11">
        <v>0.213921171786338</v>
      </c>
      <c r="E16889" s="8">
        <f t="shared" si="1"/>
        <v>0.149538103</v>
      </c>
      <c r="F16889" s="8"/>
    </row>
    <row r="16890">
      <c r="A16890" s="10">
        <v>44921.666666666664</v>
      </c>
      <c r="B16890" s="11">
        <v>240.94</v>
      </c>
      <c r="C16890" s="11">
        <v>355.76037</v>
      </c>
      <c r="D16890" s="11">
        <v>0.322746375601082</v>
      </c>
      <c r="E16890" s="8">
        <f t="shared" si="1"/>
        <v>0.1588316993</v>
      </c>
      <c r="F16890" s="8"/>
    </row>
    <row r="16891">
      <c r="A16891" s="10">
        <v>44921.708333333336</v>
      </c>
      <c r="B16891" s="11">
        <v>225.98</v>
      </c>
      <c r="C16891" s="11">
        <v>357.18275</v>
      </c>
      <c r="D16891" s="11">
        <v>0.367326669611004</v>
      </c>
      <c r="E16891" s="8">
        <f t="shared" si="1"/>
        <v>0.1700258625</v>
      </c>
      <c r="F16891" s="8"/>
    </row>
    <row r="16892">
      <c r="A16892" s="10">
        <v>44921.75</v>
      </c>
      <c r="B16892" s="11">
        <v>227.96</v>
      </c>
      <c r="C16892" s="11">
        <v>356.56383</v>
      </c>
      <c r="D16892" s="11">
        <v>0.360675478497075</v>
      </c>
      <c r="E16892" s="8">
        <f t="shared" si="1"/>
        <v>0.1794227285</v>
      </c>
      <c r="F16892" s="8"/>
    </row>
    <row r="16893">
      <c r="A16893" s="10">
        <v>44921.791666666664</v>
      </c>
      <c r="B16893" s="11">
        <v>236.79</v>
      </c>
      <c r="C16893" s="11">
        <v>353.34812</v>
      </c>
      <c r="D16893" s="11">
        <v>0.329867667047443</v>
      </c>
      <c r="E16893" s="8">
        <f t="shared" si="1"/>
        <v>0.1853945159</v>
      </c>
      <c r="F16893" s="8"/>
    </row>
    <row r="16894">
      <c r="A16894" s="10">
        <v>44921.833333333336</v>
      </c>
      <c r="B16894" s="11">
        <v>245.79</v>
      </c>
      <c r="C16894" s="11">
        <v>349.21069</v>
      </c>
      <c r="D16894" s="11">
        <v>0.296155567288046</v>
      </c>
      <c r="E16894" s="8">
        <f t="shared" si="1"/>
        <v>0.19052127</v>
      </c>
      <c r="F16894" s="8"/>
    </row>
    <row r="16895">
      <c r="A16895" s="10">
        <v>44921.875</v>
      </c>
      <c r="B16895" s="11">
        <v>253.28</v>
      </c>
      <c r="C16895" s="11">
        <v>347.21425</v>
      </c>
      <c r="D16895" s="11">
        <v>0.270536851526111</v>
      </c>
      <c r="E16895" s="8">
        <f t="shared" si="1"/>
        <v>0.1955631587</v>
      </c>
      <c r="F16895" s="8"/>
    </row>
    <row r="16896">
      <c r="A16896" s="10">
        <v>44921.916666666664</v>
      </c>
      <c r="B16896" s="11">
        <v>258.08</v>
      </c>
      <c r="C16896" s="11">
        <v>349.64495</v>
      </c>
      <c r="D16896" s="11">
        <v>0.26187980120977</v>
      </c>
      <c r="E16896" s="8">
        <f t="shared" si="1"/>
        <v>0.2008210401</v>
      </c>
      <c r="F16896" s="8"/>
    </row>
    <row r="16897">
      <c r="A16897" s="10">
        <v>44921.958333333336</v>
      </c>
      <c r="B16897" s="11">
        <v>267.4</v>
      </c>
      <c r="C16897" s="11">
        <v>355.39731</v>
      </c>
      <c r="D16897" s="11">
        <v>0.247602633795962</v>
      </c>
      <c r="E16897" s="8">
        <f t="shared" si="1"/>
        <v>0.2047390234</v>
      </c>
      <c r="F16897" s="8"/>
    </row>
    <row r="16898">
      <c r="A16898" s="10">
        <v>44919.0</v>
      </c>
      <c r="B16898" s="11">
        <v>368.98</v>
      </c>
      <c r="C16898" s="11">
        <v>384.13957</v>
      </c>
      <c r="D16898" s="11">
        <v>0.0394637032576466</v>
      </c>
      <c r="E16898" s="8">
        <f t="shared" si="1"/>
        <v>0.1980187995</v>
      </c>
      <c r="F16898" s="8"/>
    </row>
    <row r="16899">
      <c r="A16899" s="10">
        <v>44919.041666666664</v>
      </c>
      <c r="B16899" s="11">
        <v>378.32</v>
      </c>
      <c r="C16899" s="11">
        <v>384.90638</v>
      </c>
      <c r="D16899" s="11">
        <v>0.0171116415373525</v>
      </c>
      <c r="E16899" s="8">
        <f t="shared" si="1"/>
        <v>0.1880634742</v>
      </c>
      <c r="F16899" s="8"/>
    </row>
    <row r="16900">
      <c r="A16900" s="10">
        <v>44919.083333333336</v>
      </c>
      <c r="B16900" s="11">
        <v>381.51</v>
      </c>
      <c r="C16900" s="11">
        <v>380.6089</v>
      </c>
      <c r="D16900" s="11">
        <v>0.00236752214674955</v>
      </c>
      <c r="E16900" s="8">
        <f t="shared" si="1"/>
        <v>0.1763203836</v>
      </c>
      <c r="F16900" s="8"/>
    </row>
    <row r="16901">
      <c r="A16901" s="10">
        <v>44919.125</v>
      </c>
      <c r="B16901" s="11">
        <v>383.43</v>
      </c>
      <c r="C16901" s="11">
        <v>371.3798</v>
      </c>
      <c r="D16901" s="11">
        <v>0.0324471067085501</v>
      </c>
      <c r="E16901" s="8">
        <f t="shared" si="1"/>
        <v>0.1665798061</v>
      </c>
      <c r="F16901" s="8"/>
    </row>
    <row r="16902">
      <c r="A16902" s="10">
        <v>44919.166666666664</v>
      </c>
      <c r="B16902" s="11">
        <v>384.24</v>
      </c>
      <c r="C16902" s="11">
        <v>359.14177</v>
      </c>
      <c r="D16902" s="11">
        <v>0.0698839068482621</v>
      </c>
      <c r="E16902" s="8">
        <f t="shared" si="1"/>
        <v>0.1599557331</v>
      </c>
      <c r="F16902" s="8"/>
    </row>
    <row r="16903">
      <c r="A16903" s="10">
        <v>44919.208333333336</v>
      </c>
      <c r="B16903" s="11">
        <v>386.23</v>
      </c>
      <c r="C16903" s="11">
        <v>346.31121</v>
      </c>
      <c r="D16903" s="11">
        <v>0.115268547038948</v>
      </c>
      <c r="E16903" s="8">
        <f t="shared" si="1"/>
        <v>0.1557473558</v>
      </c>
      <c r="F16903" s="8"/>
    </row>
    <row r="16904">
      <c r="A16904" s="10">
        <v>44919.25</v>
      </c>
      <c r="B16904" s="11">
        <v>384.97</v>
      </c>
      <c r="C16904" s="11">
        <v>334.7777</v>
      </c>
      <c r="D16904" s="11">
        <v>0.149927250232019</v>
      </c>
      <c r="E16904" s="8">
        <f t="shared" si="1"/>
        <v>0.1531093522</v>
      </c>
      <c r="F16904" s="8"/>
    </row>
    <row r="16905">
      <c r="A16905" s="10">
        <v>44919.291666666664</v>
      </c>
      <c r="B16905" s="11">
        <v>380.42</v>
      </c>
      <c r="C16905" s="11">
        <v>324.95706</v>
      </c>
      <c r="D16905" s="11">
        <v>0.170677750469554</v>
      </c>
      <c r="E16905" s="8">
        <f t="shared" si="1"/>
        <v>0.1529568632</v>
      </c>
      <c r="F16905" s="8"/>
    </row>
    <row r="16906">
      <c r="A16906" s="10">
        <v>44919.333333333336</v>
      </c>
      <c r="B16906" s="11">
        <v>375.96</v>
      </c>
      <c r="C16906" s="11">
        <v>317.95305</v>
      </c>
      <c r="D16906" s="11">
        <v>0.182438727982008</v>
      </c>
      <c r="E16906" s="8">
        <f t="shared" si="1"/>
        <v>0.1550366416</v>
      </c>
      <c r="F16906" s="8"/>
    </row>
    <row r="16907">
      <c r="A16907" s="10">
        <v>44919.375</v>
      </c>
      <c r="B16907" s="11">
        <v>374.65</v>
      </c>
      <c r="C16907" s="11">
        <v>315.57977</v>
      </c>
      <c r="D16907" s="11">
        <v>0.187180027414304</v>
      </c>
      <c r="E16907" s="8">
        <f t="shared" si="1"/>
        <v>0.1604553924</v>
      </c>
      <c r="F16907" s="8"/>
    </row>
    <row r="16908">
      <c r="A16908" s="10">
        <v>44919.416666666664</v>
      </c>
      <c r="B16908" s="11">
        <v>375.08</v>
      </c>
      <c r="C16908" s="11">
        <v>319.65268</v>
      </c>
      <c r="D16908" s="11">
        <v>0.173398577481033</v>
      </c>
      <c r="E16908" s="8">
        <f t="shared" si="1"/>
        <v>0.1672127876</v>
      </c>
      <c r="F16908" s="8"/>
    </row>
    <row r="16909">
      <c r="A16909" s="10">
        <v>44919.458333333336</v>
      </c>
      <c r="B16909" s="11">
        <v>375.34</v>
      </c>
      <c r="C16909" s="11">
        <v>330.0577</v>
      </c>
      <c r="D16909" s="11">
        <v>0.13719510255328</v>
      </c>
      <c r="E16909" s="8">
        <f t="shared" si="1"/>
        <v>0.1718344823</v>
      </c>
      <c r="F16909" s="8"/>
    </row>
    <row r="16910">
      <c r="A16910" s="10">
        <v>44919.5</v>
      </c>
      <c r="B16910" s="11">
        <v>376.18</v>
      </c>
      <c r="C16910" s="11">
        <v>342.51057</v>
      </c>
      <c r="D16910" s="11">
        <v>0.0983018713845824</v>
      </c>
      <c r="E16910" s="8">
        <f t="shared" si="1"/>
        <v>0.1747520544</v>
      </c>
      <c r="F16910" s="8"/>
    </row>
    <row r="16911">
      <c r="A16911" s="10">
        <v>44919.541666666664</v>
      </c>
      <c r="B16911" s="11">
        <v>375.62</v>
      </c>
      <c r="C16911" s="11">
        <v>352.61653</v>
      </c>
      <c r="D16911" s="11">
        <v>0.0652365049363964</v>
      </c>
      <c r="E16911" s="8">
        <f t="shared" si="1"/>
        <v>0.1754157263</v>
      </c>
      <c r="F16911" s="8"/>
    </row>
    <row r="16912">
      <c r="A16912" s="10">
        <v>44919.583333333336</v>
      </c>
      <c r="B16912" s="11">
        <v>375.12</v>
      </c>
      <c r="C16912" s="11">
        <v>358.59604</v>
      </c>
      <c r="D16912" s="11">
        <v>0.0460795941862603</v>
      </c>
      <c r="E16912" s="8">
        <f t="shared" si="1"/>
        <v>0.1732370854</v>
      </c>
      <c r="F16912" s="8"/>
    </row>
    <row r="16913">
      <c r="A16913" s="10">
        <v>44919.625</v>
      </c>
      <c r="B16913" s="11">
        <v>355.4</v>
      </c>
      <c r="C16913" s="11">
        <v>362.74989</v>
      </c>
      <c r="D16913" s="11">
        <v>0.0202615912578223</v>
      </c>
      <c r="E16913" s="8">
        <f t="shared" si="1"/>
        <v>0.1651679363</v>
      </c>
      <c r="F16913" s="8"/>
    </row>
    <row r="16914">
      <c r="A16914" s="10">
        <v>44919.666666666664</v>
      </c>
      <c r="B16914" s="11">
        <v>329.05</v>
      </c>
      <c r="C16914" s="11">
        <v>365.40273</v>
      </c>
      <c r="D16914" s="11">
        <v>0.0994867498663734</v>
      </c>
      <c r="E16914" s="8">
        <f t="shared" si="1"/>
        <v>0.1558654518</v>
      </c>
      <c r="F16914" s="8"/>
    </row>
    <row r="16915">
      <c r="A16915" s="10">
        <v>44919.708333333336</v>
      </c>
      <c r="B16915" s="11">
        <v>317.0</v>
      </c>
      <c r="C16915" s="11">
        <v>367.93102</v>
      </c>
      <c r="D16915" s="11">
        <v>0.138425458119839</v>
      </c>
      <c r="E16915" s="8">
        <f t="shared" si="1"/>
        <v>0.1463279014</v>
      </c>
      <c r="F16915" s="8"/>
    </row>
    <row r="16916">
      <c r="A16916" s="10">
        <v>44919.75</v>
      </c>
      <c r="B16916" s="11">
        <v>313.32</v>
      </c>
      <c r="C16916" s="11">
        <v>369.10602</v>
      </c>
      <c r="D16916" s="11">
        <v>0.15113820143058</v>
      </c>
      <c r="E16916" s="8">
        <f t="shared" si="1"/>
        <v>0.1375971815</v>
      </c>
      <c r="F16916" s="8"/>
    </row>
    <row r="16917">
      <c r="A16917" s="10">
        <v>44919.791666666664</v>
      </c>
      <c r="B16917" s="11">
        <v>311.6</v>
      </c>
      <c r="C16917" s="11">
        <v>368.34078</v>
      </c>
      <c r="D16917" s="11">
        <v>0.154044252173218</v>
      </c>
      <c r="E16917" s="8">
        <f t="shared" si="1"/>
        <v>0.1302712059</v>
      </c>
      <c r="F16917" s="8"/>
    </row>
    <row r="16918">
      <c r="A16918" s="10">
        <v>44919.833333333336</v>
      </c>
      <c r="B16918" s="11">
        <v>310.54</v>
      </c>
      <c r="C16918" s="11">
        <v>366.02336</v>
      </c>
      <c r="D16918" s="11">
        <v>0.151584204898834</v>
      </c>
      <c r="E16918" s="8">
        <f t="shared" si="1"/>
        <v>0.1242473991</v>
      </c>
      <c r="F16918" s="8"/>
    </row>
    <row r="16919">
      <c r="A16919" s="10">
        <v>44919.875</v>
      </c>
      <c r="B16919" s="11">
        <v>305.12</v>
      </c>
      <c r="C16919" s="11">
        <v>364.65218</v>
      </c>
      <c r="D16919" s="11">
        <v>0.16325743616835</v>
      </c>
      <c r="E16919" s="8">
        <f t="shared" si="1"/>
        <v>0.1197774235</v>
      </c>
      <c r="F16919" s="8"/>
    </row>
    <row r="16920">
      <c r="A16920" s="10">
        <v>44919.916666666664</v>
      </c>
      <c r="B16920" s="11">
        <v>307.55</v>
      </c>
      <c r="C16920" s="11">
        <v>365.99274</v>
      </c>
      <c r="D16920" s="11">
        <v>0.159682784964532</v>
      </c>
      <c r="E16920" s="8">
        <f t="shared" si="1"/>
        <v>0.1155192145</v>
      </c>
      <c r="F16920" s="8"/>
    </row>
    <row r="16921">
      <c r="A16921" s="10">
        <v>44919.958333333336</v>
      </c>
      <c r="B16921" s="11">
        <v>341.16</v>
      </c>
      <c r="C16921" s="11">
        <v>369.49856</v>
      </c>
      <c r="D16921" s="11">
        <v>0.0766946425988777</v>
      </c>
      <c r="E16921" s="8">
        <f t="shared" si="1"/>
        <v>0.1083980482</v>
      </c>
      <c r="F16921" s="8"/>
    </row>
    <row r="16922">
      <c r="A16922" s="10">
        <v>44920.0</v>
      </c>
      <c r="B16922" s="11">
        <v>384.38</v>
      </c>
      <c r="C16922" s="11">
        <v>397.75331</v>
      </c>
      <c r="D16922" s="11">
        <v>0.0336221212087462</v>
      </c>
      <c r="E16922" s="8">
        <f t="shared" si="1"/>
        <v>0.1081546489</v>
      </c>
      <c r="F16922" s="8"/>
    </row>
    <row r="16923">
      <c r="A16923" s="10">
        <v>44920.041666666664</v>
      </c>
      <c r="B16923" s="11">
        <v>395.22</v>
      </c>
      <c r="C16923" s="11">
        <v>398.96423</v>
      </c>
      <c r="D16923" s="11">
        <v>0.00938487643365912</v>
      </c>
      <c r="E16923" s="8">
        <f t="shared" si="1"/>
        <v>0.1078327004</v>
      </c>
      <c r="F16923" s="8"/>
    </row>
    <row r="16924">
      <c r="A16924" s="10">
        <v>44920.083333333336</v>
      </c>
      <c r="B16924" s="11">
        <v>392.99</v>
      </c>
      <c r="C16924" s="11">
        <v>396.54183</v>
      </c>
      <c r="D16924" s="11">
        <v>0.00895701217700033</v>
      </c>
      <c r="E16924" s="8">
        <f t="shared" si="1"/>
        <v>0.1081072624</v>
      </c>
      <c r="F16924" s="8"/>
    </row>
    <row r="16925">
      <c r="A16925" s="10">
        <v>44920.125</v>
      </c>
      <c r="B16925" s="11">
        <v>390.38</v>
      </c>
      <c r="C16925" s="11">
        <v>391.42057</v>
      </c>
      <c r="D16925" s="11">
        <v>0.00265844485383075</v>
      </c>
      <c r="E16925" s="8">
        <f t="shared" si="1"/>
        <v>0.1068660682</v>
      </c>
      <c r="F16925" s="8"/>
    </row>
    <row r="16926">
      <c r="A16926" s="10">
        <v>44920.166666666664</v>
      </c>
      <c r="B16926" s="11">
        <v>383.3</v>
      </c>
      <c r="C16926" s="11">
        <v>384.79948</v>
      </c>
      <c r="D16926" s="11">
        <v>0.00389678281270028</v>
      </c>
      <c r="E16926" s="8">
        <f t="shared" si="1"/>
        <v>0.1041166047</v>
      </c>
      <c r="F16926" s="8"/>
    </row>
    <row r="16927">
      <c r="A16927" s="10">
        <v>44920.208333333336</v>
      </c>
      <c r="B16927" s="11">
        <v>370.6</v>
      </c>
      <c r="C16927" s="11">
        <v>377.9238</v>
      </c>
      <c r="D16927" s="11">
        <v>0.01937903884328</v>
      </c>
      <c r="E16927" s="8">
        <f t="shared" si="1"/>
        <v>0.1001212085</v>
      </c>
      <c r="F16927" s="8"/>
    </row>
    <row r="16928">
      <c r="A16928" s="10">
        <v>44920.25</v>
      </c>
      <c r="B16928" s="11">
        <v>363.48</v>
      </c>
      <c r="C16928" s="11">
        <v>370.38843</v>
      </c>
      <c r="D16928" s="11">
        <v>0.0186518515170682</v>
      </c>
      <c r="E16928" s="8">
        <f t="shared" si="1"/>
        <v>0.09465140024</v>
      </c>
      <c r="F16928" s="8"/>
    </row>
    <row r="16929">
      <c r="A16929" s="10">
        <v>44920.291666666664</v>
      </c>
      <c r="B16929" s="11">
        <v>359.8</v>
      </c>
      <c r="C16929" s="11">
        <v>360.91367</v>
      </c>
      <c r="D16929" s="11">
        <v>0.0030856963661144</v>
      </c>
      <c r="E16929" s="8">
        <f t="shared" si="1"/>
        <v>0.08766839798</v>
      </c>
      <c r="F16929" s="8"/>
    </row>
    <row r="16930">
      <c r="A16930" s="10">
        <v>44920.333333333336</v>
      </c>
      <c r="B16930" s="11">
        <v>355.19</v>
      </c>
      <c r="C16930" s="11">
        <v>351.95891</v>
      </c>
      <c r="D16930" s="11">
        <v>0.00918030459862486</v>
      </c>
      <c r="E16930" s="8">
        <f t="shared" si="1"/>
        <v>0.08044929701</v>
      </c>
      <c r="F16930" s="8"/>
    </row>
    <row r="16931">
      <c r="A16931" s="10">
        <v>44920.375</v>
      </c>
      <c r="B16931" s="11">
        <v>353.24</v>
      </c>
      <c r="C16931" s="11">
        <v>347.45203</v>
      </c>
      <c r="D16931" s="11">
        <v>0.0166583283453546</v>
      </c>
      <c r="E16931" s="8">
        <f t="shared" si="1"/>
        <v>0.07334422622</v>
      </c>
      <c r="F16931" s="8"/>
    </row>
    <row r="16932">
      <c r="A16932" s="10">
        <v>44920.416666666664</v>
      </c>
      <c r="B16932" s="11">
        <v>352.44</v>
      </c>
      <c r="C16932" s="11">
        <v>348.78112</v>
      </c>
      <c r="D16932" s="11">
        <v>0.0104904760899902</v>
      </c>
      <c r="E16932" s="8">
        <f t="shared" si="1"/>
        <v>0.06655638866</v>
      </c>
      <c r="F16932" s="8"/>
    </row>
    <row r="16933">
      <c r="A16933" s="10">
        <v>44920.458333333336</v>
      </c>
      <c r="B16933" s="11">
        <v>354.07</v>
      </c>
      <c r="C16933" s="11">
        <v>355.61012</v>
      </c>
      <c r="D16933" s="11">
        <v>0.00433092286574971</v>
      </c>
      <c r="E16933" s="8">
        <f t="shared" si="1"/>
        <v>0.06102038117</v>
      </c>
      <c r="F16933" s="8"/>
    </row>
    <row r="16934">
      <c r="A16934" s="10">
        <v>44920.5</v>
      </c>
      <c r="B16934" s="11">
        <v>359.78</v>
      </c>
      <c r="C16934" s="11">
        <v>363.87703</v>
      </c>
      <c r="D16934" s="11">
        <v>0.0112593806759388</v>
      </c>
      <c r="E16934" s="8">
        <f t="shared" si="1"/>
        <v>0.05739361072</v>
      </c>
      <c r="F16934" s="8"/>
    </row>
    <row r="16935">
      <c r="A16935" s="10">
        <v>44920.541666666664</v>
      </c>
      <c r="B16935" s="11">
        <v>365.74</v>
      </c>
      <c r="C16935" s="11">
        <v>369.89847</v>
      </c>
      <c r="D16935" s="11">
        <v>0.0112421930266431</v>
      </c>
      <c r="E16935" s="8">
        <f t="shared" si="1"/>
        <v>0.05514384773</v>
      </c>
      <c r="F16935" s="8"/>
    </row>
    <row r="16936">
      <c r="A16936" s="10">
        <v>44920.583333333336</v>
      </c>
      <c r="B16936" s="11">
        <v>369.22</v>
      </c>
      <c r="C16936" s="11">
        <v>372.1263</v>
      </c>
      <c r="D16936" s="11">
        <v>0.00780998279347626</v>
      </c>
      <c r="E16936" s="8">
        <f t="shared" si="1"/>
        <v>0.05354928059</v>
      </c>
      <c r="F16936" s="8"/>
    </row>
    <row r="16937">
      <c r="A16937" s="10">
        <v>44920.625</v>
      </c>
      <c r="B16937" s="11">
        <v>348.55</v>
      </c>
      <c r="C16937" s="11">
        <v>372.63943</v>
      </c>
      <c r="D16937" s="11">
        <v>0.0646454133960005</v>
      </c>
      <c r="E16937" s="8">
        <f t="shared" si="1"/>
        <v>0.05539860651</v>
      </c>
      <c r="F16937" s="8"/>
    </row>
    <row r="16938">
      <c r="A16938" s="10">
        <v>44920.666666666664</v>
      </c>
      <c r="B16938" s="11">
        <v>327.69</v>
      </c>
      <c r="C16938" s="11">
        <v>371.6436</v>
      </c>
      <c r="D16938" s="11">
        <v>0.118268147224921</v>
      </c>
      <c r="E16938" s="8">
        <f t="shared" si="1"/>
        <v>0.05618116473</v>
      </c>
      <c r="F16938" s="8"/>
    </row>
    <row r="16939">
      <c r="A16939" s="10">
        <v>44920.708333333336</v>
      </c>
      <c r="B16939" s="11">
        <v>326.63</v>
      </c>
      <c r="C16939" s="11">
        <v>369.85859</v>
      </c>
      <c r="D16939" s="11">
        <v>0.116878696801391</v>
      </c>
      <c r="E16939" s="8">
        <f t="shared" si="1"/>
        <v>0.05528338301</v>
      </c>
      <c r="F16939" s="8"/>
    </row>
    <row r="16940">
      <c r="A16940" s="10">
        <v>44920.75</v>
      </c>
      <c r="B16940" s="11">
        <v>310.3</v>
      </c>
      <c r="C16940" s="11">
        <v>366.343</v>
      </c>
      <c r="D16940" s="11">
        <v>0.152979584706136</v>
      </c>
      <c r="E16940" s="8">
        <f t="shared" si="1"/>
        <v>0.05536010731</v>
      </c>
      <c r="F16940" s="8"/>
    </row>
    <row r="16941">
      <c r="A16941" s="10">
        <v>44920.791666666664</v>
      </c>
      <c r="B16941" s="11">
        <v>287.08</v>
      </c>
      <c r="C16941" s="11">
        <v>360.59872</v>
      </c>
      <c r="D16941" s="11">
        <v>0.203879592251464</v>
      </c>
      <c r="E16941" s="8">
        <f t="shared" si="1"/>
        <v>0.05743657982</v>
      </c>
      <c r="F16941" s="8"/>
    </row>
    <row r="16942">
      <c r="A16942" s="10">
        <v>44920.833333333336</v>
      </c>
      <c r="B16942" s="11">
        <v>286.11</v>
      </c>
      <c r="C16942" s="11">
        <v>353.74513</v>
      </c>
      <c r="D16942" s="11">
        <v>0.191197345953568</v>
      </c>
      <c r="E16942" s="8">
        <f t="shared" si="1"/>
        <v>0.05908712736</v>
      </c>
      <c r="F16942" s="8"/>
    </row>
    <row r="16943">
      <c r="A16943" s="10">
        <v>44920.875</v>
      </c>
      <c r="B16943" s="11">
        <v>289.86</v>
      </c>
      <c r="C16943" s="11">
        <v>348.59891</v>
      </c>
      <c r="D16943" s="11">
        <v>0.168499981827252</v>
      </c>
      <c r="E16943" s="8">
        <f t="shared" si="1"/>
        <v>0.05930556676</v>
      </c>
      <c r="F16943" s="8"/>
    </row>
    <row r="16944">
      <c r="A16944" s="10">
        <v>44920.916666666664</v>
      </c>
      <c r="B16944" s="11">
        <v>293.37</v>
      </c>
      <c r="C16944" s="11">
        <v>346.86561</v>
      </c>
      <c r="D16944" s="11">
        <v>0.154225753311203</v>
      </c>
      <c r="E16944" s="8">
        <f t="shared" si="1"/>
        <v>0.05907819044</v>
      </c>
      <c r="F16944" s="8"/>
    </row>
    <row r="16945">
      <c r="A16945" s="10">
        <v>44920.958333333336</v>
      </c>
      <c r="B16945" s="11">
        <v>289.39</v>
      </c>
      <c r="C16945" s="11">
        <v>348.55936</v>
      </c>
      <c r="D16945" s="11">
        <v>0.16975404132025</v>
      </c>
      <c r="E16945" s="8">
        <f t="shared" si="1"/>
        <v>0.06295566539</v>
      </c>
      <c r="F16945" s="8"/>
    </row>
    <row r="16946">
      <c r="A16946" s="10">
        <v>44921.0</v>
      </c>
      <c r="B16946" s="11">
        <v>303.62</v>
      </c>
      <c r="C16946" s="11">
        <v>372.83751</v>
      </c>
      <c r="D16946" s="11">
        <v>0.185650606882338</v>
      </c>
      <c r="E16946" s="8">
        <f t="shared" si="1"/>
        <v>0.06929018563</v>
      </c>
      <c r="F16946" s="8"/>
    </row>
    <row r="16947">
      <c r="A16947" s="10">
        <v>44921.041666666664</v>
      </c>
      <c r="B16947" s="11">
        <v>279.48</v>
      </c>
      <c r="C16947" s="11">
        <v>367.1036</v>
      </c>
      <c r="D16947" s="11">
        <v>0.238689024024825</v>
      </c>
      <c r="E16947" s="8">
        <f t="shared" si="1"/>
        <v>0.07884452511</v>
      </c>
      <c r="F16947" s="8"/>
    </row>
    <row r="16948">
      <c r="A16948" s="10">
        <v>44921.083333333336</v>
      </c>
      <c r="B16948" s="11">
        <v>261.61</v>
      </c>
      <c r="C16948" s="11">
        <v>354.91419</v>
      </c>
      <c r="D16948" s="11">
        <v>0.26289225009572</v>
      </c>
      <c r="E16948" s="8">
        <f t="shared" si="1"/>
        <v>0.08942516002</v>
      </c>
      <c r="F16948" s="8"/>
    </row>
    <row r="16949">
      <c r="A16949" s="10">
        <v>44921.125</v>
      </c>
      <c r="B16949" s="11">
        <v>258.24</v>
      </c>
      <c r="C16949" s="11">
        <v>338.75981</v>
      </c>
      <c r="D16949" s="11">
        <v>0.237689972727284</v>
      </c>
      <c r="E16949" s="8">
        <f t="shared" si="1"/>
        <v>0.09921814035</v>
      </c>
      <c r="F16949" s="8"/>
    </row>
    <row r="16950">
      <c r="A16950" s="10">
        <v>44921.166666666664</v>
      </c>
      <c r="B16950" s="11">
        <v>259.89</v>
      </c>
      <c r="C16950" s="11">
        <v>320.55525</v>
      </c>
      <c r="D16950" s="11">
        <v>0.189250527015233</v>
      </c>
      <c r="E16950" s="8">
        <f t="shared" si="1"/>
        <v>0.106941213</v>
      </c>
      <c r="F16950" s="8"/>
    </row>
    <row r="16951">
      <c r="A16951" s="10">
        <v>44921.208333333336</v>
      </c>
      <c r="B16951" s="11">
        <v>252.84</v>
      </c>
      <c r="C16951" s="11">
        <v>302.63706</v>
      </c>
      <c r="D16951" s="11">
        <v>0.164543826853195</v>
      </c>
      <c r="E16951" s="8">
        <f t="shared" si="1"/>
        <v>0.1129897459</v>
      </c>
      <c r="F16951" s="8"/>
    </row>
    <row r="16952">
      <c r="A16952" s="10">
        <v>44921.25</v>
      </c>
      <c r="B16952" s="11">
        <v>244.45</v>
      </c>
      <c r="C16952" s="11">
        <v>288.64465</v>
      </c>
      <c r="D16952" s="11">
        <v>0.153110927224876</v>
      </c>
      <c r="E16952" s="8">
        <f t="shared" si="1"/>
        <v>0.1185922073</v>
      </c>
      <c r="F16952" s="8"/>
    </row>
    <row r="16953">
      <c r="A16953" s="10">
        <v>44921.291666666664</v>
      </c>
      <c r="B16953" s="11">
        <v>249.32</v>
      </c>
      <c r="C16953" s="11">
        <v>280.01765</v>
      </c>
      <c r="D16953" s="11">
        <v>0.109627553834552</v>
      </c>
      <c r="E16953" s="8">
        <f t="shared" si="1"/>
        <v>0.1230314514</v>
      </c>
      <c r="F16953" s="8"/>
    </row>
    <row r="16954">
      <c r="A16954" s="10">
        <v>44921.333333333336</v>
      </c>
      <c r="B16954" s="11">
        <v>257.41</v>
      </c>
      <c r="C16954" s="11">
        <v>276.22283</v>
      </c>
      <c r="D16954" s="11">
        <v>0.0681074406485516</v>
      </c>
      <c r="E16954" s="8">
        <f t="shared" si="1"/>
        <v>0.1254867487</v>
      </c>
      <c r="F16954" s="8"/>
    </row>
    <row r="16955">
      <c r="A16955" s="10">
        <v>44921.375</v>
      </c>
      <c r="B16955" s="11">
        <v>279.78</v>
      </c>
      <c r="C16955" s="11">
        <v>277.30627</v>
      </c>
      <c r="D16955" s="11">
        <v>0.00892057002533693</v>
      </c>
      <c r="E16955" s="8">
        <f t="shared" si="1"/>
        <v>0.1251643421</v>
      </c>
      <c r="F16955" s="8"/>
    </row>
    <row r="16956">
      <c r="A16956" s="10">
        <v>44921.416666666664</v>
      </c>
      <c r="B16956" s="11">
        <v>300.66</v>
      </c>
      <c r="C16956" s="11">
        <v>285.0464</v>
      </c>
      <c r="D16956" s="11">
        <v>0.0547756435443493</v>
      </c>
      <c r="E16956" s="8">
        <f t="shared" si="1"/>
        <v>0.1270095575</v>
      </c>
      <c r="F16956" s="8"/>
    </row>
    <row r="16957">
      <c r="A16957" s="10">
        <v>44921.458333333336</v>
      </c>
      <c r="B16957" s="11">
        <v>309.69</v>
      </c>
      <c r="C16957" s="11">
        <v>299.17113</v>
      </c>
      <c r="D16957" s="11">
        <v>0.0351600436846964</v>
      </c>
      <c r="E16957" s="8">
        <f t="shared" si="1"/>
        <v>0.1282941042</v>
      </c>
      <c r="F16957" s="8"/>
    </row>
    <row r="16958">
      <c r="A16958" s="10">
        <v>44921.5</v>
      </c>
      <c r="B16958" s="11">
        <v>323.5</v>
      </c>
      <c r="C16958" s="11">
        <v>314.39979</v>
      </c>
      <c r="D16958" s="11">
        <v>0.0289447076284624</v>
      </c>
      <c r="E16958" s="8">
        <f t="shared" si="1"/>
        <v>0.1290309928</v>
      </c>
      <c r="F16958" s="8"/>
    </row>
    <row r="16959">
      <c r="A16959" s="10">
        <v>44921.541666666664</v>
      </c>
      <c r="B16959" s="11">
        <v>326.37</v>
      </c>
      <c r="C16959" s="11">
        <v>325.5887</v>
      </c>
      <c r="D16959" s="11">
        <v>0.00239965330492117</v>
      </c>
      <c r="E16959" s="8">
        <f t="shared" si="1"/>
        <v>0.1286625536</v>
      </c>
      <c r="F16959" s="8"/>
    </row>
    <row r="16960">
      <c r="A16960" s="10">
        <v>44921.583333333336</v>
      </c>
      <c r="B16960" s="11">
        <v>314.44</v>
      </c>
      <c r="C16960" s="11">
        <v>332.32234</v>
      </c>
      <c r="D16960" s="11">
        <v>0.0538102253372433</v>
      </c>
      <c r="E16960" s="8">
        <f t="shared" si="1"/>
        <v>0.1305792304</v>
      </c>
      <c r="F16960" s="8"/>
    </row>
    <row r="16961">
      <c r="A16961" s="10">
        <v>44921.625</v>
      </c>
      <c r="B16961" s="11">
        <v>277.64</v>
      </c>
      <c r="C16961" s="11">
        <v>338.1503</v>
      </c>
      <c r="D16961" s="11">
        <v>0.178944983931701</v>
      </c>
      <c r="E16961" s="8">
        <f t="shared" si="1"/>
        <v>0.1353417125</v>
      </c>
      <c r="F16961" s="8"/>
    </row>
    <row r="16962">
      <c r="A16962" s="10">
        <v>44921.666666666664</v>
      </c>
      <c r="B16962" s="11">
        <v>240.94</v>
      </c>
      <c r="C16962" s="11">
        <v>341.65453</v>
      </c>
      <c r="D16962" s="11">
        <v>0.294784705474269</v>
      </c>
      <c r="E16962" s="8">
        <f t="shared" si="1"/>
        <v>0.1426965691</v>
      </c>
      <c r="F16962" s="8"/>
    </row>
    <row r="16963">
      <c r="A16963" s="10">
        <v>44921.708333333336</v>
      </c>
      <c r="B16963" s="11">
        <v>225.98</v>
      </c>
      <c r="C16963" s="11">
        <v>344.18294</v>
      </c>
      <c r="D16963" s="11">
        <v>0.343430560503667</v>
      </c>
      <c r="E16963" s="8">
        <f t="shared" si="1"/>
        <v>0.1521362301</v>
      </c>
      <c r="F16963" s="8"/>
    </row>
    <row r="16964">
      <c r="A16964" s="10">
        <v>44921.75</v>
      </c>
      <c r="B16964" s="11">
        <v>227.96</v>
      </c>
      <c r="C16964" s="11">
        <v>345.30401</v>
      </c>
      <c r="D16964" s="11">
        <v>0.339828112624582</v>
      </c>
      <c r="E16964" s="8">
        <f t="shared" si="1"/>
        <v>0.1599215854</v>
      </c>
      <c r="F16964" s="8"/>
    </row>
    <row r="16965">
      <c r="A16965" s="10">
        <v>44921.791666666664</v>
      </c>
      <c r="B16965" s="11">
        <v>236.79</v>
      </c>
      <c r="C16965" s="11">
        <v>344.77054</v>
      </c>
      <c r="D16965" s="11">
        <v>0.313195379164356</v>
      </c>
      <c r="E16965" s="8">
        <f t="shared" si="1"/>
        <v>0.1644764099</v>
      </c>
      <c r="F16965" s="8"/>
    </row>
    <row r="16966">
      <c r="A16966" s="10">
        <v>44921.833333333336</v>
      </c>
      <c r="B16966" s="11">
        <v>245.79</v>
      </c>
      <c r="C16966" s="11">
        <v>344.06493</v>
      </c>
      <c r="D16966" s="11">
        <v>0.285629023568313</v>
      </c>
      <c r="E16966" s="8">
        <f t="shared" si="1"/>
        <v>0.1684110631</v>
      </c>
      <c r="F16966" s="8"/>
    </row>
    <row r="16967">
      <c r="A16967" s="10">
        <v>44921.875</v>
      </c>
      <c r="B16967" s="11">
        <v>253.28</v>
      </c>
      <c r="C16967" s="11">
        <v>345.32263</v>
      </c>
      <c r="D16967" s="11">
        <v>0.266540973581719</v>
      </c>
      <c r="E16967" s="8">
        <f t="shared" si="1"/>
        <v>0.1724961044</v>
      </c>
      <c r="F16967" s="8"/>
    </row>
    <row r="16968">
      <c r="A16968" s="10">
        <v>44921.916666666664</v>
      </c>
      <c r="B16968" s="11">
        <v>258.08</v>
      </c>
      <c r="C16968" s="11">
        <v>350.03246</v>
      </c>
      <c r="D16968" s="11">
        <v>0.262696951019914</v>
      </c>
      <c r="E16968" s="8">
        <f t="shared" si="1"/>
        <v>0.1770157377</v>
      </c>
      <c r="F16968" s="8"/>
    </row>
    <row r="16969">
      <c r="A16969" s="10">
        <v>44921.958333333336</v>
      </c>
      <c r="B16969" s="11">
        <v>267.4</v>
      </c>
      <c r="C16969" s="11">
        <v>356.87631</v>
      </c>
      <c r="D16969" s="11">
        <v>0.250720788947857</v>
      </c>
      <c r="E16969" s="8">
        <f t="shared" si="1"/>
        <v>0.1803893522</v>
      </c>
      <c r="F16969" s="8"/>
    </row>
    <row r="16970">
      <c r="A16970" s="10">
        <v>44922.0</v>
      </c>
      <c r="B16970" s="11">
        <v>334.57</v>
      </c>
      <c r="C16970" s="11">
        <v>366.73055</v>
      </c>
      <c r="D16970" s="11">
        <v>0.0876953119940512</v>
      </c>
      <c r="E16970" s="8">
        <f t="shared" si="1"/>
        <v>0.1763078815</v>
      </c>
      <c r="F16970" s="8"/>
    </row>
    <row r="16971">
      <c r="A16971" s="10">
        <v>44922.041666666664</v>
      </c>
      <c r="B16971" s="11">
        <v>356.44</v>
      </c>
      <c r="C16971" s="11">
        <v>367.27805</v>
      </c>
      <c r="D16971" s="11">
        <v>0.029509114416176</v>
      </c>
      <c r="E16971" s="8">
        <f t="shared" si="1"/>
        <v>0.167592052</v>
      </c>
      <c r="F16971" s="8"/>
    </row>
    <row r="16972">
      <c r="A16972" s="10">
        <v>44922.083333333336</v>
      </c>
      <c r="B16972" s="11">
        <v>357.14</v>
      </c>
      <c r="C16972" s="11">
        <v>363.53108</v>
      </c>
      <c r="D16972" s="11">
        <v>0.0175805600995655</v>
      </c>
      <c r="E16972" s="8">
        <f t="shared" si="1"/>
        <v>0.1573707315</v>
      </c>
      <c r="F16972" s="8"/>
    </row>
    <row r="16973">
      <c r="A16973" s="10">
        <v>44922.125</v>
      </c>
      <c r="B16973" s="11">
        <v>357.82</v>
      </c>
      <c r="C16973" s="11">
        <v>356.59073</v>
      </c>
      <c r="D16973" s="11">
        <v>0.00344728535147278</v>
      </c>
      <c r="E16973" s="8">
        <f t="shared" si="1"/>
        <v>0.1476106196</v>
      </c>
      <c r="F16973" s="8"/>
    </row>
    <row r="16974">
      <c r="A16974" s="10">
        <v>44922.166666666664</v>
      </c>
      <c r="B16974" s="11">
        <v>360.16</v>
      </c>
      <c r="C16974" s="11">
        <v>346.18765</v>
      </c>
      <c r="D16974" s="11">
        <v>0.0403606252273875</v>
      </c>
      <c r="E16974" s="8">
        <f t="shared" si="1"/>
        <v>0.1414068737</v>
      </c>
      <c r="F16974" s="8"/>
    </row>
    <row r="16975">
      <c r="A16975" s="10">
        <v>44922.208333333336</v>
      </c>
      <c r="B16975" s="11">
        <v>362.0</v>
      </c>
      <c r="C16975" s="11">
        <v>335.3318</v>
      </c>
      <c r="D16975" s="11">
        <v>0.0795277990336735</v>
      </c>
      <c r="E16975" s="8">
        <f t="shared" si="1"/>
        <v>0.1378645392</v>
      </c>
      <c r="F16975" s="8"/>
    </row>
    <row r="16976">
      <c r="A16976" s="10">
        <v>44922.25</v>
      </c>
      <c r="B16976" s="11">
        <v>362.78</v>
      </c>
      <c r="C16976" s="11">
        <v>327.92417</v>
      </c>
      <c r="D16976" s="11">
        <v>0.106292348014481</v>
      </c>
      <c r="E16976" s="8">
        <f t="shared" si="1"/>
        <v>0.135913765</v>
      </c>
      <c r="F16976" s="8"/>
    </row>
    <row r="16977">
      <c r="A16977" s="10">
        <v>44922.291666666664</v>
      </c>
      <c r="B16977" s="11">
        <v>363.03</v>
      </c>
      <c r="C16977" s="11">
        <v>324.74957</v>
      </c>
      <c r="D16977" s="11">
        <v>0.117876768859154</v>
      </c>
      <c r="E16977" s="8">
        <f t="shared" si="1"/>
        <v>0.1362574823</v>
      </c>
      <c r="F16977" s="8"/>
    </row>
    <row r="16978">
      <c r="A16978" s="10">
        <v>44922.333333333336</v>
      </c>
      <c r="B16978" s="11">
        <v>356.93</v>
      </c>
      <c r="C16978" s="11">
        <v>324.81853</v>
      </c>
      <c r="D16978" s="11">
        <v>0.0988597233045787</v>
      </c>
      <c r="E16978" s="8">
        <f t="shared" si="1"/>
        <v>0.1375388274</v>
      </c>
      <c r="F16978" s="8"/>
    </row>
    <row r="16979">
      <c r="A16979" s="10">
        <v>44922.375</v>
      </c>
      <c r="B16979" s="11">
        <v>348.27</v>
      </c>
      <c r="C16979" s="11">
        <v>326.33739</v>
      </c>
      <c r="D16979" s="11">
        <v>0.0672083882266753</v>
      </c>
      <c r="E16979" s="8">
        <f t="shared" si="1"/>
        <v>0.1399674865</v>
      </c>
      <c r="F16979" s="8"/>
    </row>
    <row r="16980">
      <c r="A16980" s="10">
        <v>44922.416666666664</v>
      </c>
      <c r="B16980" s="11">
        <v>335.72</v>
      </c>
      <c r="C16980" s="11">
        <v>329.19315</v>
      </c>
      <c r="D16980" s="11">
        <v>0.0198268098834985</v>
      </c>
      <c r="E16980" s="8">
        <f t="shared" si="1"/>
        <v>0.1385112851</v>
      </c>
      <c r="F16980" s="8"/>
    </row>
    <row r="16981">
      <c r="A16981" s="10">
        <v>44922.458333333336</v>
      </c>
      <c r="B16981" s="11">
        <v>320.3</v>
      </c>
      <c r="C16981" s="11">
        <v>333.25302</v>
      </c>
      <c r="D16981" s="11">
        <v>0.0388684249583093</v>
      </c>
      <c r="E16981" s="8">
        <f t="shared" si="1"/>
        <v>0.138665801</v>
      </c>
      <c r="F16981" s="8"/>
    </row>
    <row r="16982">
      <c r="A16982" s="10">
        <v>44922.5</v>
      </c>
      <c r="B16982" s="11">
        <v>305.6</v>
      </c>
      <c r="C16982" s="11">
        <v>336.02616</v>
      </c>
      <c r="D16982" s="11">
        <v>0.0905469978884976</v>
      </c>
      <c r="E16982" s="8">
        <f t="shared" si="1"/>
        <v>0.1412325631</v>
      </c>
      <c r="F16982" s="8"/>
    </row>
    <row r="16983">
      <c r="A16983" s="10">
        <v>44922.541666666664</v>
      </c>
      <c r="B16983" s="11">
        <v>291.0</v>
      </c>
      <c r="C16983" s="11">
        <v>336.29283</v>
      </c>
      <c r="D16983" s="11">
        <v>0.134682710898118</v>
      </c>
      <c r="E16983" s="8">
        <f t="shared" si="1"/>
        <v>0.1467443572</v>
      </c>
      <c r="F16983" s="8"/>
    </row>
    <row r="16984">
      <c r="A16984" s="10">
        <v>44922.583333333336</v>
      </c>
      <c r="B16984" s="11">
        <v>274.2</v>
      </c>
      <c r="C16984" s="11">
        <v>333.15401</v>
      </c>
      <c r="D16984" s="11">
        <v>0.176957227679774</v>
      </c>
      <c r="E16984" s="8">
        <f t="shared" si="1"/>
        <v>0.1518754823</v>
      </c>
      <c r="F16984" s="8"/>
    </row>
    <row r="16985">
      <c r="A16985" s="10">
        <v>44922.625</v>
      </c>
      <c r="B16985" s="11">
        <v>251.82</v>
      </c>
      <c r="C16985" s="11">
        <v>327.82915</v>
      </c>
      <c r="D16985" s="11">
        <v>0.231855983520684</v>
      </c>
      <c r="E16985" s="8">
        <f t="shared" si="1"/>
        <v>0.1540801073</v>
      </c>
      <c r="F16985" s="8"/>
    </row>
    <row r="16986">
      <c r="A16986" s="10">
        <v>44922.666666666664</v>
      </c>
      <c r="B16986" s="11">
        <v>241.77</v>
      </c>
      <c r="C16986" s="11">
        <v>319.23355</v>
      </c>
      <c r="D16986" s="11">
        <v>0.242654789886589</v>
      </c>
      <c r="E16986" s="8">
        <f t="shared" si="1"/>
        <v>0.1519080274</v>
      </c>
      <c r="F16986" s="8"/>
    </row>
    <row r="16987">
      <c r="A16987" s="10">
        <v>44922.708333333336</v>
      </c>
      <c r="B16987" s="11">
        <v>235.9</v>
      </c>
      <c r="C16987" s="11">
        <v>308.96264</v>
      </c>
      <c r="D16987" s="11">
        <v>0.236477264694527</v>
      </c>
      <c r="E16987" s="8">
        <f t="shared" si="1"/>
        <v>0.1474516401</v>
      </c>
      <c r="F16987" s="8"/>
    </row>
    <row r="16988">
      <c r="A16988" s="10">
        <v>44922.75</v>
      </c>
      <c r="B16988" s="11">
        <v>220.97</v>
      </c>
      <c r="C16988" s="11">
        <v>298.25917</v>
      </c>
      <c r="D16988" s="11">
        <v>0.259134262326284</v>
      </c>
      <c r="E16988" s="8">
        <f t="shared" si="1"/>
        <v>0.1440893964</v>
      </c>
      <c r="F16988" s="8"/>
    </row>
    <row r="16989">
      <c r="A16989" s="10">
        <v>44922.791666666664</v>
      </c>
      <c r="B16989" s="11">
        <v>206.23</v>
      </c>
      <c r="C16989" s="11">
        <v>288.03531</v>
      </c>
      <c r="D16989" s="11">
        <v>0.284011394297456</v>
      </c>
      <c r="E16989" s="8">
        <f t="shared" si="1"/>
        <v>0.142873397</v>
      </c>
      <c r="F16989" s="8"/>
    </row>
    <row r="16990">
      <c r="A16990" s="10">
        <v>44922.833333333336</v>
      </c>
      <c r="B16990" s="11">
        <v>195.45</v>
      </c>
      <c r="C16990" s="11">
        <v>279.78596</v>
      </c>
      <c r="D16990" s="11">
        <v>0.301430279060464</v>
      </c>
      <c r="E16990" s="8">
        <f t="shared" si="1"/>
        <v>0.1435317826</v>
      </c>
      <c r="F16990" s="8"/>
    </row>
    <row r="16991">
      <c r="A16991" s="10">
        <v>44922.875</v>
      </c>
      <c r="B16991" s="11">
        <v>198.51</v>
      </c>
      <c r="C16991" s="11">
        <v>274.65743</v>
      </c>
      <c r="D16991" s="11">
        <v>0.277245112211237</v>
      </c>
      <c r="E16991" s="8">
        <f t="shared" si="1"/>
        <v>0.1439777884</v>
      </c>
      <c r="F16991" s="8"/>
    </row>
    <row r="16992">
      <c r="A16992" s="10">
        <v>44922.916666666664</v>
      </c>
      <c r="B16992" s="11">
        <v>198.51</v>
      </c>
      <c r="C16992" s="11">
        <v>273.05546</v>
      </c>
      <c r="D16992" s="11">
        <v>0.273004832058659</v>
      </c>
      <c r="E16992" s="8">
        <f t="shared" si="1"/>
        <v>0.1444072835</v>
      </c>
      <c r="F16992" s="8"/>
    </row>
    <row r="16993">
      <c r="A16993" s="10">
        <v>44922.958333333336</v>
      </c>
      <c r="B16993" s="11">
        <v>196.5</v>
      </c>
      <c r="C16993" s="11">
        <v>275.46319</v>
      </c>
      <c r="D16993" s="11">
        <v>0.286656050124156</v>
      </c>
      <c r="E16993" s="8">
        <f t="shared" si="1"/>
        <v>0.145904586</v>
      </c>
      <c r="F16993" s="8"/>
    </row>
    <row r="16994">
      <c r="A16994" s="10">
        <v>44920.0</v>
      </c>
      <c r="B16994" s="11">
        <v>384.38</v>
      </c>
      <c r="C16994" s="11">
        <v>390.03179</v>
      </c>
      <c r="D16994" s="11">
        <v>0.0144905880620654</v>
      </c>
      <c r="E16994" s="8">
        <f t="shared" si="1"/>
        <v>0.1428543892</v>
      </c>
      <c r="F16994" s="8"/>
    </row>
    <row r="16995">
      <c r="A16995" s="10">
        <v>44920.041666666664</v>
      </c>
      <c r="B16995" s="11">
        <v>395.22</v>
      </c>
      <c r="C16995" s="11">
        <v>396.36524</v>
      </c>
      <c r="D16995" s="11">
        <v>0.00288935528251656</v>
      </c>
      <c r="E16995" s="8">
        <f t="shared" si="1"/>
        <v>0.1417452325</v>
      </c>
      <c r="F16995" s="8"/>
    </row>
    <row r="16996">
      <c r="A16996" s="10">
        <v>44920.083333333336</v>
      </c>
      <c r="B16996" s="11">
        <v>392.99</v>
      </c>
      <c r="C16996" s="11">
        <v>400.12792</v>
      </c>
      <c r="D16996" s="11">
        <v>0.0178390950574006</v>
      </c>
      <c r="E16996" s="8">
        <f t="shared" si="1"/>
        <v>0.1417560048</v>
      </c>
      <c r="F16996" s="8"/>
    </row>
    <row r="16997">
      <c r="A16997" s="10">
        <v>44920.125</v>
      </c>
      <c r="B16997" s="11">
        <v>390.38</v>
      </c>
      <c r="C16997" s="11">
        <v>400.7798</v>
      </c>
      <c r="D16997" s="11">
        <v>0.0259489125948963</v>
      </c>
      <c r="E16997" s="8">
        <f t="shared" si="1"/>
        <v>0.1426935726</v>
      </c>
      <c r="F16997" s="8"/>
    </row>
    <row r="16998">
      <c r="A16998" s="10">
        <v>44920.166666666664</v>
      </c>
      <c r="B16998" s="11">
        <v>383.3</v>
      </c>
      <c r="C16998" s="11">
        <v>399.15049</v>
      </c>
      <c r="D16998" s="11">
        <v>0.0397105612973191</v>
      </c>
      <c r="E16998" s="8">
        <f t="shared" si="1"/>
        <v>0.1426664866</v>
      </c>
      <c r="F16998" s="8"/>
    </row>
    <row r="16999">
      <c r="A16999" s="10">
        <v>44920.208333333336</v>
      </c>
      <c r="B16999" s="11">
        <v>370.6</v>
      </c>
      <c r="C16999" s="11">
        <v>396.38177</v>
      </c>
      <c r="D16999" s="11">
        <v>0.065042774293076</v>
      </c>
      <c r="E16999" s="8">
        <f t="shared" si="1"/>
        <v>0.1420629439</v>
      </c>
      <c r="F16999" s="8"/>
    </row>
    <row r="17000">
      <c r="A17000" s="10">
        <v>44920.25</v>
      </c>
      <c r="B17000" s="11">
        <v>363.48</v>
      </c>
      <c r="C17000" s="11">
        <v>392.11226</v>
      </c>
      <c r="D17000" s="11">
        <v>0.0730205681403585</v>
      </c>
      <c r="E17000" s="8">
        <f t="shared" si="1"/>
        <v>0.1406766198</v>
      </c>
      <c r="F17000" s="8"/>
    </row>
    <row r="17001">
      <c r="A17001" s="10">
        <v>44920.291666666664</v>
      </c>
      <c r="B17001" s="11">
        <v>359.8</v>
      </c>
      <c r="C17001" s="11">
        <v>384.47603</v>
      </c>
      <c r="D17001" s="11">
        <v>0.0641809321637033</v>
      </c>
      <c r="E17001" s="8">
        <f t="shared" si="1"/>
        <v>0.1384392932</v>
      </c>
      <c r="F17001" s="8"/>
    </row>
    <row r="17002">
      <c r="A17002" s="10">
        <v>44920.333333333336</v>
      </c>
      <c r="B17002" s="11">
        <v>355.19</v>
      </c>
      <c r="C17002" s="11">
        <v>375.36321</v>
      </c>
      <c r="D17002" s="11">
        <v>0.0537431731788525</v>
      </c>
      <c r="E17002" s="8">
        <f t="shared" si="1"/>
        <v>0.136559437</v>
      </c>
      <c r="F17002" s="8"/>
    </row>
    <row r="17003">
      <c r="A17003" s="10">
        <v>44920.375</v>
      </c>
      <c r="B17003" s="11">
        <v>353.24</v>
      </c>
      <c r="C17003" s="11">
        <v>368.74549</v>
      </c>
      <c r="D17003" s="11">
        <v>0.0420493007250068</v>
      </c>
      <c r="E17003" s="8">
        <f t="shared" si="1"/>
        <v>0.1355111417</v>
      </c>
      <c r="F17003" s="8"/>
    </row>
    <row r="17004">
      <c r="A17004" s="10">
        <v>44920.416666666664</v>
      </c>
      <c r="B17004" s="11">
        <v>352.44</v>
      </c>
      <c r="C17004" s="11">
        <v>366.02598</v>
      </c>
      <c r="D17004" s="11">
        <v>0.0371175291983372</v>
      </c>
      <c r="E17004" s="8">
        <f t="shared" si="1"/>
        <v>0.1362315883</v>
      </c>
      <c r="F17004" s="8"/>
    </row>
    <row r="17005">
      <c r="A17005" s="10">
        <v>44920.458333333336</v>
      </c>
      <c r="B17005" s="11">
        <v>354.07</v>
      </c>
      <c r="C17005" s="11">
        <v>368.73185</v>
      </c>
      <c r="D17005" s="11">
        <v>0.0397629062962692</v>
      </c>
      <c r="E17005" s="8">
        <f t="shared" si="1"/>
        <v>0.1362688584</v>
      </c>
      <c r="F17005" s="8"/>
    </row>
    <row r="17006">
      <c r="A17006" s="10">
        <v>44920.5</v>
      </c>
      <c r="B17006" s="11">
        <v>359.78</v>
      </c>
      <c r="C17006" s="11">
        <v>374.92339</v>
      </c>
      <c r="D17006" s="11">
        <v>0.0403906248687232</v>
      </c>
      <c r="E17006" s="8">
        <f t="shared" si="1"/>
        <v>0.1341790095</v>
      </c>
      <c r="F17006" s="8"/>
    </row>
    <row r="17007">
      <c r="A17007" s="10">
        <v>44920.541666666664</v>
      </c>
      <c r="B17007" s="11">
        <v>365.74</v>
      </c>
      <c r="C17007" s="11">
        <v>380.4234</v>
      </c>
      <c r="D17007" s="11">
        <v>0.0385975205521006</v>
      </c>
      <c r="E17007" s="8">
        <f t="shared" si="1"/>
        <v>0.1301754599</v>
      </c>
      <c r="F17007" s="8"/>
    </row>
    <row r="17008">
      <c r="A17008" s="10">
        <v>44920.583333333336</v>
      </c>
      <c r="B17008" s="11">
        <v>369.22</v>
      </c>
      <c r="C17008" s="11">
        <v>381.38845</v>
      </c>
      <c r="D17008" s="11">
        <v>0.0319056594398701</v>
      </c>
      <c r="E17008" s="8">
        <f t="shared" si="1"/>
        <v>0.1241316446</v>
      </c>
      <c r="F17008" s="8"/>
    </row>
    <row r="17009">
      <c r="A17009" s="10">
        <v>44920.625</v>
      </c>
      <c r="B17009" s="11">
        <v>348.55</v>
      </c>
      <c r="C17009" s="11">
        <v>379.05089</v>
      </c>
      <c r="D17009" s="11">
        <v>0.0804664777333723</v>
      </c>
      <c r="E17009" s="8">
        <f t="shared" si="1"/>
        <v>0.1178237485</v>
      </c>
      <c r="F17009" s="8"/>
    </row>
    <row r="17010">
      <c r="A17010" s="10">
        <v>44920.666666666664</v>
      </c>
      <c r="B17010" s="11">
        <v>327.69</v>
      </c>
      <c r="C17010" s="11">
        <v>374.57474</v>
      </c>
      <c r="D17010" s="11">
        <v>0.125167917089123</v>
      </c>
      <c r="E17010" s="8">
        <f t="shared" si="1"/>
        <v>0.1129284621</v>
      </c>
      <c r="F17010" s="8"/>
    </row>
    <row r="17011">
      <c r="A17011" s="10">
        <v>44920.708333333336</v>
      </c>
      <c r="B17011" s="11">
        <v>326.63</v>
      </c>
      <c r="C17011" s="11">
        <v>369.38065</v>
      </c>
      <c r="D17011" s="11">
        <v>0.115736030027561</v>
      </c>
      <c r="E17011" s="8">
        <f t="shared" si="1"/>
        <v>0.1078975773</v>
      </c>
      <c r="F17011" s="8"/>
    </row>
    <row r="17012">
      <c r="A17012" s="10">
        <v>44920.75</v>
      </c>
      <c r="B17012" s="11">
        <v>310.3</v>
      </c>
      <c r="C17012" s="11">
        <v>362.97062</v>
      </c>
      <c r="D17012" s="11">
        <v>0.145109871427059</v>
      </c>
      <c r="E17012" s="8">
        <f t="shared" si="1"/>
        <v>0.103146561</v>
      </c>
      <c r="F17012" s="8"/>
    </row>
    <row r="17013">
      <c r="A17013" s="10">
        <v>44920.791666666664</v>
      </c>
      <c r="B17013" s="11">
        <v>287.08</v>
      </c>
      <c r="C17013" s="11">
        <v>354.75486</v>
      </c>
      <c r="D17013" s="11">
        <v>0.190765138495918</v>
      </c>
      <c r="E17013" s="8">
        <f t="shared" si="1"/>
        <v>0.09926130039</v>
      </c>
      <c r="F17013" s="8"/>
    </row>
    <row r="17014">
      <c r="A17014" s="10">
        <v>44920.833333333336</v>
      </c>
      <c r="B17014" s="11">
        <v>286.11</v>
      </c>
      <c r="C17014" s="11">
        <v>345.24116</v>
      </c>
      <c r="D17014" s="11">
        <v>0.171274942999264</v>
      </c>
      <c r="E17014" s="8">
        <f t="shared" si="1"/>
        <v>0.09383816139</v>
      </c>
      <c r="F17014" s="8"/>
    </row>
    <row r="17015">
      <c r="A17015" s="10">
        <v>44920.875</v>
      </c>
      <c r="B17015" s="11">
        <v>289.86</v>
      </c>
      <c r="C17015" s="11">
        <v>337.13818</v>
      </c>
      <c r="D17015" s="11">
        <v>0.140233835277867</v>
      </c>
      <c r="E17015" s="8">
        <f t="shared" si="1"/>
        <v>0.08812935818</v>
      </c>
      <c r="F17015" s="8"/>
    </row>
    <row r="17016">
      <c r="A17016" s="10">
        <v>44920.916666666664</v>
      </c>
      <c r="B17016" s="11">
        <v>293.37</v>
      </c>
      <c r="C17016" s="11">
        <v>332.51988</v>
      </c>
      <c r="D17016" s="11">
        <v>0.117736960569094</v>
      </c>
      <c r="E17016" s="8">
        <f t="shared" si="1"/>
        <v>0.08165986354</v>
      </c>
      <c r="F17016" s="8"/>
    </row>
    <row r="17017">
      <c r="A17017" s="10">
        <v>44920.958333333336</v>
      </c>
      <c r="B17017" s="11">
        <v>289.39</v>
      </c>
      <c r="C17017" s="11">
        <v>332.02059</v>
      </c>
      <c r="D17017" s="11">
        <v>0.128397428605256</v>
      </c>
      <c r="E17017" s="8">
        <f t="shared" si="1"/>
        <v>0.07506575431</v>
      </c>
      <c r="F17017" s="8"/>
    </row>
    <row r="17018">
      <c r="A17018" s="10">
        <v>44921.0</v>
      </c>
      <c r="B17018" s="11">
        <v>303.62</v>
      </c>
      <c r="C17018" s="11">
        <v>368.41153</v>
      </c>
      <c r="D17018" s="11">
        <v>0.175867269952164</v>
      </c>
      <c r="E17018" s="8">
        <f t="shared" si="1"/>
        <v>0.08178978272</v>
      </c>
      <c r="F17018" s="8"/>
    </row>
    <row r="17019">
      <c r="A17019" s="10">
        <v>44921.041666666664</v>
      </c>
      <c r="B17019" s="11">
        <v>279.48</v>
      </c>
      <c r="C17019" s="11">
        <v>368.39989</v>
      </c>
      <c r="D17019" s="11">
        <v>0.241367851657067</v>
      </c>
      <c r="E17019" s="8">
        <f t="shared" si="1"/>
        <v>0.09172638673</v>
      </c>
      <c r="F17019" s="8"/>
    </row>
    <row r="17020">
      <c r="A17020" s="10">
        <v>44921.083333333336</v>
      </c>
      <c r="B17020" s="11">
        <v>261.61</v>
      </c>
      <c r="C17020" s="11">
        <v>362.71966</v>
      </c>
      <c r="D17020" s="11">
        <v>0.278754286437079</v>
      </c>
      <c r="E17020" s="8">
        <f t="shared" si="1"/>
        <v>0.102597853</v>
      </c>
      <c r="F17020" s="8"/>
    </row>
    <row r="17021">
      <c r="A17021" s="10">
        <v>44921.125</v>
      </c>
      <c r="B17021" s="11">
        <v>258.24</v>
      </c>
      <c r="C17021" s="11">
        <v>353.26183</v>
      </c>
      <c r="D17021" s="11">
        <v>0.268984141309577</v>
      </c>
      <c r="E17021" s="8">
        <f t="shared" si="1"/>
        <v>0.1127243209</v>
      </c>
      <c r="F17021" s="8"/>
    </row>
    <row r="17022">
      <c r="A17022" s="10">
        <v>44921.166666666664</v>
      </c>
      <c r="B17022" s="11">
        <v>259.89</v>
      </c>
      <c r="C17022" s="11">
        <v>341.78737</v>
      </c>
      <c r="D17022" s="11">
        <v>0.239614968803557</v>
      </c>
      <c r="E17022" s="8">
        <f t="shared" si="1"/>
        <v>0.1210536712</v>
      </c>
      <c r="F17022" s="8"/>
    </row>
    <row r="17023">
      <c r="A17023" s="10">
        <v>44921.208333333336</v>
      </c>
      <c r="B17023" s="11">
        <v>252.84</v>
      </c>
      <c r="C17023" s="11">
        <v>330.2618</v>
      </c>
      <c r="D17023" s="11">
        <v>0.234425537558385</v>
      </c>
      <c r="E17023" s="8">
        <f t="shared" si="1"/>
        <v>0.1281112864</v>
      </c>
      <c r="F17023" s="8"/>
    </row>
    <row r="17024">
      <c r="A17024" s="10">
        <v>44921.25</v>
      </c>
      <c r="B17024" s="11">
        <v>244.45</v>
      </c>
      <c r="C17024" s="11">
        <v>320.23914</v>
      </c>
      <c r="D17024" s="11">
        <v>0.23666420038475</v>
      </c>
      <c r="E17024" s="8">
        <f t="shared" si="1"/>
        <v>0.134929771</v>
      </c>
      <c r="F17024" s="8"/>
    </row>
    <row r="17025">
      <c r="A17025" s="10">
        <v>44921.291666666664</v>
      </c>
      <c r="B17025" s="11">
        <v>249.32</v>
      </c>
      <c r="C17025" s="11">
        <v>311.84756</v>
      </c>
      <c r="D17025" s="11">
        <v>0.200506811725575</v>
      </c>
      <c r="E17025" s="8">
        <f t="shared" si="1"/>
        <v>0.140610016</v>
      </c>
      <c r="F17025" s="8"/>
    </row>
    <row r="17026">
      <c r="A17026" s="10">
        <v>44921.333333333336</v>
      </c>
      <c r="B17026" s="11">
        <v>257.41</v>
      </c>
      <c r="C17026" s="11">
        <v>305.76206</v>
      </c>
      <c r="D17026" s="11">
        <v>0.158136231813718</v>
      </c>
      <c r="E17026" s="8">
        <f t="shared" si="1"/>
        <v>0.1449597268</v>
      </c>
      <c r="F17026" s="8"/>
    </row>
    <row r="17027">
      <c r="A17027" s="10">
        <v>44921.375</v>
      </c>
      <c r="B17027" s="11">
        <v>279.78</v>
      </c>
      <c r="C17027" s="11">
        <v>304.52012</v>
      </c>
      <c r="D17027" s="11">
        <v>0.0812429733706923</v>
      </c>
      <c r="E17027" s="8">
        <f t="shared" si="1"/>
        <v>0.1465927965</v>
      </c>
      <c r="F17027" s="8"/>
    </row>
    <row r="17028">
      <c r="A17028" s="10">
        <v>44921.416666666664</v>
      </c>
      <c r="B17028" s="11">
        <v>300.66</v>
      </c>
      <c r="C17028" s="11">
        <v>310.19823</v>
      </c>
      <c r="D17028" s="11">
        <v>0.0307488214874726</v>
      </c>
      <c r="E17028" s="8">
        <f t="shared" si="1"/>
        <v>0.1463274337</v>
      </c>
      <c r="F17028" s="8"/>
    </row>
    <row r="17029">
      <c r="A17029" s="10">
        <v>44921.458333333336</v>
      </c>
      <c r="B17029" s="11">
        <v>309.69</v>
      </c>
      <c r="C17029" s="11">
        <v>322.06611</v>
      </c>
      <c r="D17029" s="11">
        <v>0.0384272347065637</v>
      </c>
      <c r="E17029" s="8">
        <f t="shared" si="1"/>
        <v>0.1462717807</v>
      </c>
      <c r="F17029" s="8"/>
    </row>
    <row r="17030">
      <c r="A17030" s="10">
        <v>44921.5</v>
      </c>
      <c r="B17030" s="11">
        <v>323.5</v>
      </c>
      <c r="C17030" s="11">
        <v>334.93955</v>
      </c>
      <c r="D17030" s="11">
        <v>0.0341540734738552</v>
      </c>
      <c r="E17030" s="8">
        <f t="shared" si="1"/>
        <v>0.1460119244</v>
      </c>
      <c r="F17030" s="8"/>
    </row>
    <row r="17031">
      <c r="A17031" s="10">
        <v>44921.541666666664</v>
      </c>
      <c r="B17031" s="11">
        <v>326.37</v>
      </c>
      <c r="C17031" s="11">
        <v>343.38572</v>
      </c>
      <c r="D17031" s="11">
        <v>0.0495527886249899</v>
      </c>
      <c r="E17031" s="8">
        <f t="shared" si="1"/>
        <v>0.1464683939</v>
      </c>
      <c r="F17031" s="8"/>
    </row>
    <row r="17032">
      <c r="A17032" s="10">
        <v>44921.583333333336</v>
      </c>
      <c r="B17032" s="11">
        <v>314.44</v>
      </c>
      <c r="C17032" s="11">
        <v>346.47063</v>
      </c>
      <c r="D17032" s="11">
        <v>0.0924483267167552</v>
      </c>
      <c r="E17032" s="8">
        <f t="shared" si="1"/>
        <v>0.148991005</v>
      </c>
      <c r="F17032" s="8"/>
    </row>
    <row r="17033">
      <c r="A17033" s="10">
        <v>44921.625</v>
      </c>
      <c r="B17033" s="11">
        <v>277.64</v>
      </c>
      <c r="C17033" s="11">
        <v>347.61101</v>
      </c>
      <c r="D17033" s="11">
        <v>0.201291121360051</v>
      </c>
      <c r="E17033" s="8">
        <f t="shared" si="1"/>
        <v>0.1540253652</v>
      </c>
      <c r="F17033" s="8"/>
    </row>
    <row r="17034">
      <c r="A17034" s="10">
        <v>44921.666666666664</v>
      </c>
      <c r="B17034" s="11">
        <v>240.94</v>
      </c>
      <c r="C17034" s="11">
        <v>346.39167</v>
      </c>
      <c r="D17034" s="11">
        <v>0.304429000847508</v>
      </c>
      <c r="E17034" s="8">
        <f t="shared" si="1"/>
        <v>0.161494577</v>
      </c>
      <c r="F17034" s="8"/>
    </row>
    <row r="17035">
      <c r="A17035" s="10">
        <v>44921.708333333336</v>
      </c>
      <c r="B17035" s="11">
        <v>225.98</v>
      </c>
      <c r="C17035" s="11">
        <v>343.94266</v>
      </c>
      <c r="D17035" s="11">
        <v>0.342971877928722</v>
      </c>
      <c r="E17035" s="8">
        <f t="shared" si="1"/>
        <v>0.1709627373</v>
      </c>
      <c r="F17035" s="8"/>
    </row>
    <row r="17036">
      <c r="A17036" s="10">
        <v>44921.75</v>
      </c>
      <c r="B17036" s="11">
        <v>227.96</v>
      </c>
      <c r="C17036" s="11">
        <v>339.68501</v>
      </c>
      <c r="D17036" s="11">
        <v>0.328907684210145</v>
      </c>
      <c r="E17036" s="8">
        <f t="shared" si="1"/>
        <v>0.1786209795</v>
      </c>
      <c r="F17036" s="8"/>
    </row>
    <row r="17037">
      <c r="A17037" s="10">
        <v>44921.791666666664</v>
      </c>
      <c r="B17037" s="11">
        <v>236.79</v>
      </c>
      <c r="C17037" s="11">
        <v>333.0289</v>
      </c>
      <c r="D17037" s="11">
        <v>0.288980626005731</v>
      </c>
      <c r="E17037" s="8">
        <f t="shared" si="1"/>
        <v>0.1827132915</v>
      </c>
      <c r="F17037" s="8"/>
    </row>
    <row r="17038">
      <c r="A17038" s="10">
        <v>44921.833333333336</v>
      </c>
      <c r="B17038" s="11">
        <v>245.79</v>
      </c>
      <c r="C17038" s="11">
        <v>325.81321</v>
      </c>
      <c r="D17038" s="11">
        <v>0.245610698227981</v>
      </c>
      <c r="E17038" s="8">
        <f t="shared" si="1"/>
        <v>0.1858106146</v>
      </c>
      <c r="F17038" s="8"/>
    </row>
    <row r="17039">
      <c r="A17039" s="10">
        <v>44921.875</v>
      </c>
      <c r="B17039" s="11">
        <v>253.28</v>
      </c>
      <c r="C17039" s="11">
        <v>321.31991</v>
      </c>
      <c r="D17039" s="11">
        <v>0.211751304175331</v>
      </c>
      <c r="E17039" s="8">
        <f t="shared" si="1"/>
        <v>0.1887905092</v>
      </c>
      <c r="F17039" s="8"/>
    </row>
    <row r="17040">
      <c r="A17040" s="10">
        <v>44921.916666666664</v>
      </c>
      <c r="B17040" s="11">
        <v>258.08</v>
      </c>
      <c r="C17040" s="11">
        <v>322.26755</v>
      </c>
      <c r="D17040" s="11">
        <v>0.19917472299026</v>
      </c>
      <c r="E17040" s="8">
        <f t="shared" si="1"/>
        <v>0.1921837493</v>
      </c>
      <c r="F17040" s="8"/>
    </row>
    <row r="17041">
      <c r="A17041" s="10">
        <v>44921.958333333336</v>
      </c>
      <c r="B17041" s="11">
        <v>267.4</v>
      </c>
      <c r="C17041" s="11">
        <v>328.0757</v>
      </c>
      <c r="D17041" s="11">
        <v>0.184944206474298</v>
      </c>
      <c r="E17041" s="8">
        <f t="shared" si="1"/>
        <v>0.194539865</v>
      </c>
      <c r="F17041" s="8"/>
    </row>
    <row r="17042">
      <c r="A17042" s="10">
        <v>44922.0</v>
      </c>
      <c r="B17042" s="11">
        <v>334.57</v>
      </c>
      <c r="C17042" s="11">
        <v>358.16912</v>
      </c>
      <c r="D17042" s="11">
        <v>0.0658882038741922</v>
      </c>
      <c r="E17042" s="8">
        <f t="shared" si="1"/>
        <v>0.1899574039</v>
      </c>
      <c r="F17042" s="8"/>
    </row>
    <row r="17043">
      <c r="A17043" s="10">
        <v>44922.041666666664</v>
      </c>
      <c r="B17043" s="11">
        <v>356.44</v>
      </c>
      <c r="C17043" s="11">
        <v>360.57784</v>
      </c>
      <c r="D17043" s="11">
        <v>0.0114755804183639</v>
      </c>
      <c r="E17043" s="8">
        <f t="shared" si="1"/>
        <v>0.1803785593</v>
      </c>
      <c r="F17043" s="8"/>
    </row>
    <row r="17044">
      <c r="A17044" s="10">
        <v>44922.083333333336</v>
      </c>
      <c r="B17044" s="11">
        <v>357.14</v>
      </c>
      <c r="C17044" s="11">
        <v>359.48481</v>
      </c>
      <c r="D17044" s="11">
        <v>0.00652269563211862</v>
      </c>
      <c r="E17044" s="8">
        <f t="shared" si="1"/>
        <v>0.1690355763</v>
      </c>
      <c r="F17044" s="8"/>
    </row>
    <row r="17045">
      <c r="A17045" s="10">
        <v>44922.125</v>
      </c>
      <c r="B17045" s="11">
        <v>357.82</v>
      </c>
      <c r="C17045" s="11">
        <v>354.91825</v>
      </c>
      <c r="D17045" s="11">
        <v>0.00817582640509467</v>
      </c>
      <c r="E17045" s="8">
        <f t="shared" si="1"/>
        <v>0.1581685632</v>
      </c>
      <c r="F17045" s="8"/>
    </row>
    <row r="17046">
      <c r="A17046" s="10">
        <v>44922.166666666664</v>
      </c>
      <c r="B17046" s="11">
        <v>360.16</v>
      </c>
      <c r="C17046" s="11">
        <v>346.65461</v>
      </c>
      <c r="D17046" s="11">
        <v>0.0389592107256269</v>
      </c>
      <c r="E17046" s="8">
        <f t="shared" si="1"/>
        <v>0.1498079066</v>
      </c>
      <c r="F17046" s="8"/>
    </row>
    <row r="17047">
      <c r="A17047" s="10">
        <v>44922.208333333336</v>
      </c>
      <c r="B17047" s="11">
        <v>362.0</v>
      </c>
      <c r="C17047" s="11">
        <v>337.71283</v>
      </c>
      <c r="D17047" s="11">
        <v>0.0719166340230544</v>
      </c>
      <c r="E17047" s="8">
        <f t="shared" si="1"/>
        <v>0.1430367023</v>
      </c>
      <c r="F17047" s="8"/>
    </row>
    <row r="17048">
      <c r="A17048" s="10">
        <v>44922.25</v>
      </c>
      <c r="B17048" s="11">
        <v>362.78</v>
      </c>
      <c r="C17048" s="11">
        <v>331.12198</v>
      </c>
      <c r="D17048" s="11">
        <v>0.0956083314070541</v>
      </c>
      <c r="E17048" s="8">
        <f t="shared" si="1"/>
        <v>0.1371593744</v>
      </c>
      <c r="F17048" s="8"/>
    </row>
    <row r="17049">
      <c r="A17049" s="10">
        <v>44922.291666666664</v>
      </c>
      <c r="B17049" s="11">
        <v>363.03</v>
      </c>
      <c r="C17049" s="11">
        <v>327.42803</v>
      </c>
      <c r="D17049" s="11">
        <v>0.108732199866944</v>
      </c>
      <c r="E17049" s="8">
        <f t="shared" si="1"/>
        <v>0.1333354323</v>
      </c>
      <c r="F17049" s="8"/>
    </row>
    <row r="17050">
      <c r="A17050" s="10">
        <v>44922.333333333336</v>
      </c>
      <c r="B17050" s="11">
        <v>356.93</v>
      </c>
      <c r="C17050" s="11">
        <v>326.74352</v>
      </c>
      <c r="D17050" s="11">
        <v>0.0923858566498886</v>
      </c>
      <c r="E17050" s="8">
        <f t="shared" si="1"/>
        <v>0.1305958333</v>
      </c>
      <c r="F17050" s="8"/>
    </row>
    <row r="17051">
      <c r="A17051" s="10">
        <v>44922.375</v>
      </c>
      <c r="B17051" s="11">
        <v>348.27</v>
      </c>
      <c r="C17051" s="11">
        <v>327.59204</v>
      </c>
      <c r="D17051" s="11">
        <v>0.0631210697305098</v>
      </c>
      <c r="E17051" s="8">
        <f t="shared" si="1"/>
        <v>0.129840754</v>
      </c>
      <c r="F17051" s="8"/>
    </row>
    <row r="17052">
      <c r="A17052" s="10">
        <v>44922.416666666664</v>
      </c>
      <c r="B17052" s="11">
        <v>335.72</v>
      </c>
      <c r="C17052" s="11">
        <v>329.36795</v>
      </c>
      <c r="D17052" s="11">
        <v>0.019285574082117</v>
      </c>
      <c r="E17052" s="8">
        <f t="shared" si="1"/>
        <v>0.1293631187</v>
      </c>
      <c r="F17052" s="8"/>
    </row>
    <row r="17053">
      <c r="A17053" s="10">
        <v>44922.458333333336</v>
      </c>
      <c r="B17053" s="11">
        <v>320.3</v>
      </c>
      <c r="C17053" s="11">
        <v>331.53926</v>
      </c>
      <c r="D17053" s="11">
        <v>0.0339002385418849</v>
      </c>
      <c r="E17053" s="8">
        <f t="shared" si="1"/>
        <v>0.1291744938</v>
      </c>
      <c r="F17053" s="8"/>
    </row>
    <row r="17054">
      <c r="A17054" s="10">
        <v>44922.5</v>
      </c>
      <c r="B17054" s="11">
        <v>305.6</v>
      </c>
      <c r="C17054" s="11">
        <v>331.86731</v>
      </c>
      <c r="D17054" s="11">
        <v>0.0791500374050097</v>
      </c>
      <c r="E17054" s="8">
        <f t="shared" si="1"/>
        <v>0.1310493257</v>
      </c>
      <c r="F17054" s="8"/>
    </row>
    <row r="17055">
      <c r="A17055" s="10">
        <v>44922.541666666664</v>
      </c>
      <c r="B17055" s="11">
        <v>291.0</v>
      </c>
      <c r="C17055" s="11">
        <v>330.82402</v>
      </c>
      <c r="D17055" s="11">
        <v>0.120378260321</v>
      </c>
      <c r="E17055" s="8">
        <f t="shared" si="1"/>
        <v>0.134000387</v>
      </c>
      <c r="F17055" s="8"/>
    </row>
    <row r="17056">
      <c r="A17056" s="10">
        <v>44922.583333333336</v>
      </c>
      <c r="B17056" s="11">
        <v>274.2</v>
      </c>
      <c r="C17056" s="11">
        <v>328.38752</v>
      </c>
      <c r="D17056" s="11">
        <v>0.165010899317976</v>
      </c>
      <c r="E17056" s="8">
        <f t="shared" si="1"/>
        <v>0.1370238275</v>
      </c>
      <c r="F17056" s="8"/>
    </row>
    <row r="17057">
      <c r="A17057" s="10">
        <v>44922.625</v>
      </c>
      <c r="B17057" s="11">
        <v>251.82</v>
      </c>
      <c r="C17057" s="11">
        <v>324.88158</v>
      </c>
      <c r="D17057" s="11">
        <v>0.224886803370015</v>
      </c>
      <c r="E17057" s="8">
        <f t="shared" si="1"/>
        <v>0.1380069809</v>
      </c>
      <c r="F17057" s="8"/>
    </row>
    <row r="17058">
      <c r="A17058" s="10">
        <v>44922.666666666664</v>
      </c>
      <c r="B17058" s="11">
        <v>241.77</v>
      </c>
      <c r="C17058" s="11">
        <v>318.76404</v>
      </c>
      <c r="D17058" s="11">
        <v>0.241539290316435</v>
      </c>
      <c r="E17058" s="8">
        <f t="shared" si="1"/>
        <v>0.1353865763</v>
      </c>
      <c r="F17058" s="8"/>
    </row>
    <row r="17059">
      <c r="A17059" s="10">
        <v>44922.708333333336</v>
      </c>
      <c r="B17059" s="11">
        <v>235.9</v>
      </c>
      <c r="C17059" s="11">
        <v>310.71325</v>
      </c>
      <c r="D17059" s="11">
        <v>0.240779078458997</v>
      </c>
      <c r="E17059" s="8">
        <f t="shared" si="1"/>
        <v>0.131128543</v>
      </c>
      <c r="F17059" s="8"/>
    </row>
    <row r="17060">
      <c r="A17060" s="10">
        <v>44922.75</v>
      </c>
      <c r="B17060" s="11">
        <v>220.97</v>
      </c>
      <c r="C17060" s="11">
        <v>301.27288</v>
      </c>
      <c r="D17060" s="11">
        <v>0.266545332590175</v>
      </c>
      <c r="E17060" s="8">
        <f t="shared" si="1"/>
        <v>0.1285301117</v>
      </c>
      <c r="F17060" s="8"/>
    </row>
    <row r="17061">
      <c r="A17061" s="10">
        <v>44922.791666666664</v>
      </c>
      <c r="B17061" s="11">
        <v>206.23</v>
      </c>
      <c r="C17061" s="11">
        <v>291.83076</v>
      </c>
      <c r="D17061" s="11">
        <v>0.293323294638303</v>
      </c>
      <c r="E17061" s="8">
        <f t="shared" si="1"/>
        <v>0.1287110562</v>
      </c>
      <c r="F17061" s="8"/>
    </row>
    <row r="17062">
      <c r="A17062" s="10">
        <v>44922.833333333336</v>
      </c>
      <c r="B17062" s="11">
        <v>195.45</v>
      </c>
      <c r="C17062" s="11">
        <v>283.99173</v>
      </c>
      <c r="D17062" s="11">
        <v>0.31177573375112</v>
      </c>
      <c r="E17062" s="8">
        <f t="shared" si="1"/>
        <v>0.1314679327</v>
      </c>
      <c r="F17062" s="8"/>
    </row>
    <row r="17063">
      <c r="A17063" s="10">
        <v>44922.875</v>
      </c>
      <c r="B17063" s="11">
        <v>198.51</v>
      </c>
      <c r="C17063" s="11">
        <v>278.37587</v>
      </c>
      <c r="D17063" s="11">
        <v>0.286899399721678</v>
      </c>
      <c r="E17063" s="8">
        <f t="shared" si="1"/>
        <v>0.1345991034</v>
      </c>
      <c r="F17063" s="8"/>
    </row>
    <row r="17064">
      <c r="A17064" s="10">
        <v>44922.916666666664</v>
      </c>
      <c r="B17064" s="11">
        <v>198.51</v>
      </c>
      <c r="C17064" s="11">
        <v>274.94928</v>
      </c>
      <c r="D17064" s="11">
        <v>0.278012293758325</v>
      </c>
      <c r="E17064" s="8">
        <f t="shared" si="1"/>
        <v>0.1378840021</v>
      </c>
      <c r="F17064" s="8"/>
    </row>
    <row r="17065">
      <c r="A17065" s="10">
        <v>44922.958333333336</v>
      </c>
      <c r="B17065" s="11">
        <v>196.5</v>
      </c>
      <c r="C17065" s="11">
        <v>274.97785</v>
      </c>
      <c r="D17065" s="11">
        <v>0.285396987430078</v>
      </c>
      <c r="E17065" s="8">
        <f t="shared" si="1"/>
        <v>0.1420695347</v>
      </c>
      <c r="F17065" s="8"/>
    </row>
    <row r="17066">
      <c r="A17066" s="10">
        <v>44923.0</v>
      </c>
      <c r="B17066" s="11">
        <v>216.26</v>
      </c>
      <c r="C17066" s="11">
        <v>244.35328</v>
      </c>
      <c r="D17066" s="11">
        <v>0.114969932059025</v>
      </c>
      <c r="E17066" s="8">
        <f t="shared" si="1"/>
        <v>0.1441146067</v>
      </c>
      <c r="F17066" s="8"/>
    </row>
    <row r="17067">
      <c r="A17067" s="10">
        <v>44923.041666666664</v>
      </c>
      <c r="B17067" s="11">
        <v>229.47</v>
      </c>
      <c r="C17067" s="11">
        <v>247.4002</v>
      </c>
      <c r="D17067" s="11">
        <v>0.0724744765768176</v>
      </c>
      <c r="E17067" s="8">
        <f t="shared" si="1"/>
        <v>0.1466562274</v>
      </c>
      <c r="F17067" s="8"/>
    </row>
    <row r="17068">
      <c r="A17068" s="10">
        <v>44923.083333333336</v>
      </c>
      <c r="B17068" s="11">
        <v>227.85</v>
      </c>
      <c r="C17068" s="11">
        <v>246.64324</v>
      </c>
      <c r="D17068" s="11">
        <v>0.0761960473759588</v>
      </c>
      <c r="E17068" s="8">
        <f t="shared" si="1"/>
        <v>0.1495592837</v>
      </c>
      <c r="F17068" s="8"/>
    </row>
    <row r="17069">
      <c r="A17069" s="10">
        <v>44923.125</v>
      </c>
      <c r="B17069" s="11">
        <v>227.74</v>
      </c>
      <c r="C17069" s="11">
        <v>240.28028</v>
      </c>
      <c r="D17069" s="11">
        <v>0.0521902171913566</v>
      </c>
      <c r="E17069" s="8">
        <f t="shared" si="1"/>
        <v>0.1513932166</v>
      </c>
      <c r="F17069" s="8"/>
    </row>
    <row r="17070">
      <c r="A17070" s="10">
        <v>44923.166666666664</v>
      </c>
      <c r="B17070" s="11">
        <v>222.39</v>
      </c>
      <c r="C17070" s="11">
        <v>228.54059</v>
      </c>
      <c r="D17070" s="11">
        <v>0.0269124622457657</v>
      </c>
      <c r="E17070" s="8">
        <f t="shared" si="1"/>
        <v>0.1508912688</v>
      </c>
      <c r="F17070" s="8"/>
    </row>
    <row r="17071">
      <c r="A17071" s="10">
        <v>44923.208333333336</v>
      </c>
      <c r="B17071" s="11">
        <v>212.27</v>
      </c>
      <c r="C17071" s="11">
        <v>212.86213</v>
      </c>
      <c r="D17071" s="11">
        <v>0.00278175361676591</v>
      </c>
      <c r="E17071" s="8">
        <f t="shared" si="1"/>
        <v>0.1480106488</v>
      </c>
      <c r="F17071" s="8"/>
    </row>
    <row r="17072">
      <c r="A17072" s="10">
        <v>44923.25</v>
      </c>
      <c r="B17072" s="11">
        <v>193.05</v>
      </c>
      <c r="C17072" s="11">
        <v>195.55151</v>
      </c>
      <c r="D17072" s="11">
        <v>0.0127920771360957</v>
      </c>
      <c r="E17072" s="8">
        <f t="shared" si="1"/>
        <v>0.1445599715</v>
      </c>
      <c r="F17072" s="8"/>
    </row>
    <row r="17073">
      <c r="A17073" s="10">
        <v>44923.291666666664</v>
      </c>
      <c r="B17073" s="11">
        <v>179.17</v>
      </c>
      <c r="C17073" s="11">
        <v>180.39222</v>
      </c>
      <c r="D17073" s="11">
        <v>0.00677534762862844</v>
      </c>
      <c r="E17073" s="8">
        <f t="shared" si="1"/>
        <v>0.1403117693</v>
      </c>
      <c r="F17073" s="8"/>
    </row>
    <row r="17074">
      <c r="A17074" s="10">
        <v>44923.333333333336</v>
      </c>
      <c r="B17074" s="11">
        <v>171.03</v>
      </c>
      <c r="C17074" s="11">
        <v>169.93288</v>
      </c>
      <c r="D17074" s="11">
        <v>0.00645619611696094</v>
      </c>
      <c r="E17074" s="8">
        <f t="shared" si="1"/>
        <v>0.1367313668</v>
      </c>
      <c r="F17074" s="8"/>
    </row>
    <row r="17075">
      <c r="A17075" s="10">
        <v>44923.375</v>
      </c>
      <c r="B17075" s="11">
        <v>167.12</v>
      </c>
      <c r="C17075" s="11">
        <v>165.50948</v>
      </c>
      <c r="D17075" s="11">
        <v>0.00973068128786344</v>
      </c>
      <c r="E17075" s="8">
        <f t="shared" si="1"/>
        <v>0.1345067673</v>
      </c>
      <c r="F17075" s="8"/>
    </row>
    <row r="17076">
      <c r="A17076" s="10">
        <v>44923.416666666664</v>
      </c>
      <c r="B17076" s="11">
        <v>171.16</v>
      </c>
      <c r="C17076" s="11">
        <v>167.61164</v>
      </c>
      <c r="D17076" s="11">
        <v>0.0211701287571674</v>
      </c>
      <c r="E17076" s="8">
        <f t="shared" si="1"/>
        <v>0.1345852904</v>
      </c>
      <c r="F17076" s="8"/>
    </row>
    <row r="17077">
      <c r="A17077" s="10">
        <v>44923.458333333336</v>
      </c>
      <c r="B17077" s="11">
        <v>176.13</v>
      </c>
      <c r="C17077" s="11">
        <v>174.11696</v>
      </c>
      <c r="D17077" s="11">
        <v>0.0115614239991324</v>
      </c>
      <c r="E17077" s="8">
        <f t="shared" si="1"/>
        <v>0.1336545065</v>
      </c>
      <c r="F17077" s="8"/>
    </row>
    <row r="17078">
      <c r="A17078" s="10">
        <v>44923.5</v>
      </c>
      <c r="B17078" s="11">
        <v>184.43</v>
      </c>
      <c r="C17078" s="11">
        <v>181.43123</v>
      </c>
      <c r="D17078" s="11">
        <v>0.0165284113435157</v>
      </c>
      <c r="E17078" s="8">
        <f t="shared" si="1"/>
        <v>0.131045272</v>
      </c>
      <c r="F17078" s="8"/>
    </row>
    <row r="17079">
      <c r="A17079" s="10">
        <v>44923.541666666664</v>
      </c>
      <c r="B17079" s="11">
        <v>195.36</v>
      </c>
      <c r="C17079" s="11">
        <v>188.11907</v>
      </c>
      <c r="D17079" s="11">
        <v>0.038491206659697</v>
      </c>
      <c r="E17079" s="8">
        <f t="shared" si="1"/>
        <v>0.1276333115</v>
      </c>
      <c r="F17079" s="8"/>
    </row>
    <row r="17080">
      <c r="A17080" s="10">
        <v>44923.583333333336</v>
      </c>
      <c r="B17080" s="11">
        <v>200.75</v>
      </c>
      <c r="C17080" s="11">
        <v>193.85196</v>
      </c>
      <c r="D17080" s="11">
        <v>0.0355840611567714</v>
      </c>
      <c r="E17080" s="8">
        <f t="shared" si="1"/>
        <v>0.1222405265</v>
      </c>
      <c r="F17080" s="8"/>
    </row>
    <row r="17081">
      <c r="A17081" s="10">
        <v>44923.625</v>
      </c>
      <c r="B17081" s="11">
        <v>185.79</v>
      </c>
      <c r="C17081" s="11">
        <v>200.26228</v>
      </c>
      <c r="D17081" s="11">
        <v>0.0722666295420186</v>
      </c>
      <c r="E17081" s="8">
        <f t="shared" si="1"/>
        <v>0.1158813526</v>
      </c>
      <c r="F17081" s="8"/>
    </row>
    <row r="17082">
      <c r="A17082" s="10">
        <v>44923.666666666664</v>
      </c>
      <c r="B17082" s="11">
        <v>168.04</v>
      </c>
      <c r="C17082" s="11">
        <v>205.08192</v>
      </c>
      <c r="D17082" s="11">
        <v>0.180620115122776</v>
      </c>
      <c r="E17082" s="8">
        <f t="shared" si="1"/>
        <v>0.1133430537</v>
      </c>
      <c r="F17082" s="8"/>
    </row>
    <row r="17083">
      <c r="A17083" s="10">
        <v>44923.708333333336</v>
      </c>
      <c r="B17083" s="11">
        <v>154.45</v>
      </c>
      <c r="C17083" s="11">
        <v>207.38761</v>
      </c>
      <c r="D17083" s="11">
        <v>0.255259270310314</v>
      </c>
      <c r="E17083" s="8">
        <f t="shared" si="1"/>
        <v>0.113946395</v>
      </c>
      <c r="F17083" s="8"/>
    </row>
    <row r="17084">
      <c r="A17084" s="10">
        <v>44923.75</v>
      </c>
      <c r="B17084" s="11">
        <v>147.07</v>
      </c>
      <c r="C17084" s="11">
        <v>207.30757</v>
      </c>
      <c r="D17084" s="11">
        <v>0.290571010021486</v>
      </c>
      <c r="E17084" s="8">
        <f t="shared" si="1"/>
        <v>0.1149474649</v>
      </c>
      <c r="F17084" s="8"/>
    </row>
    <row r="17085">
      <c r="A17085" s="10">
        <v>44923.791666666664</v>
      </c>
      <c r="B17085" s="11">
        <v>145.62</v>
      </c>
      <c r="C17085" s="11">
        <v>206.69513</v>
      </c>
      <c r="D17085" s="11">
        <v>0.295484126790989</v>
      </c>
      <c r="E17085" s="8">
        <f t="shared" si="1"/>
        <v>0.1150374996</v>
      </c>
      <c r="F17085" s="8"/>
    </row>
    <row r="17086">
      <c r="A17086" s="10">
        <v>44923.833333333336</v>
      </c>
      <c r="B17086" s="11">
        <v>147.36</v>
      </c>
      <c r="C17086" s="11">
        <v>207.37149</v>
      </c>
      <c r="D17086" s="11">
        <v>0.289391227309019</v>
      </c>
      <c r="E17086" s="8">
        <f t="shared" si="1"/>
        <v>0.1141048118</v>
      </c>
      <c r="F17086" s="8"/>
    </row>
    <row r="17087">
      <c r="A17087" s="10">
        <v>44923.875</v>
      </c>
      <c r="B17087" s="11">
        <v>151.46</v>
      </c>
      <c r="C17087" s="11">
        <v>210.57853</v>
      </c>
      <c r="D17087" s="11">
        <v>0.28074338822671</v>
      </c>
      <c r="E17087" s="8">
        <f t="shared" si="1"/>
        <v>0.1138483113</v>
      </c>
      <c r="F17087" s="8"/>
    </row>
    <row r="17088">
      <c r="A17088" s="10">
        <v>44923.916666666664</v>
      </c>
      <c r="B17088" s="11">
        <v>154.86</v>
      </c>
      <c r="C17088" s="11">
        <v>215.2487</v>
      </c>
      <c r="D17088" s="11">
        <v>0.280553146197863</v>
      </c>
      <c r="E17088" s="8">
        <f t="shared" si="1"/>
        <v>0.1139541802</v>
      </c>
      <c r="F17088" s="8"/>
    </row>
    <row r="17089">
      <c r="A17089" s="10">
        <v>44923.958333333336</v>
      </c>
      <c r="B17089" s="11">
        <v>174.7</v>
      </c>
      <c r="C17089" s="11">
        <v>221.42252</v>
      </c>
      <c r="D17089" s="11">
        <v>0.211010695750369</v>
      </c>
      <c r="E17089" s="8">
        <f t="shared" si="1"/>
        <v>0.1108547514</v>
      </c>
      <c r="F17089" s="8"/>
    </row>
    <row r="17090">
      <c r="A17090" s="10">
        <v>44921.0</v>
      </c>
      <c r="B17090" s="11">
        <v>303.62</v>
      </c>
      <c r="C17090" s="11">
        <v>335.81106</v>
      </c>
      <c r="D17090" s="11">
        <v>0.0958606306772623</v>
      </c>
      <c r="E17090" s="8">
        <f t="shared" si="1"/>
        <v>0.1100585305</v>
      </c>
      <c r="F17090" s="8"/>
    </row>
    <row r="17091">
      <c r="A17091" s="10">
        <v>44921.041666666664</v>
      </c>
      <c r="B17091" s="11">
        <v>279.48</v>
      </c>
      <c r="C17091" s="11">
        <v>334.44078</v>
      </c>
      <c r="D17091" s="11">
        <v>0.164336358741897</v>
      </c>
      <c r="E17091" s="8">
        <f t="shared" si="1"/>
        <v>0.1138861089</v>
      </c>
      <c r="F17091" s="8"/>
    </row>
    <row r="17092">
      <c r="A17092" s="10">
        <v>44921.083333333336</v>
      </c>
      <c r="B17092" s="11">
        <v>261.61</v>
      </c>
      <c r="C17092" s="11">
        <v>326.25036</v>
      </c>
      <c r="D17092" s="11">
        <v>0.19813115302003</v>
      </c>
      <c r="E17092" s="8">
        <f t="shared" si="1"/>
        <v>0.1189667383</v>
      </c>
      <c r="F17092" s="8"/>
    </row>
    <row r="17093">
      <c r="A17093" s="10">
        <v>44921.125</v>
      </c>
      <c r="B17093" s="11">
        <v>258.24</v>
      </c>
      <c r="C17093" s="11">
        <v>313.54852</v>
      </c>
      <c r="D17093" s="11">
        <v>0.176395410828282</v>
      </c>
      <c r="E17093" s="8">
        <f t="shared" si="1"/>
        <v>0.1241419547</v>
      </c>
      <c r="F17093" s="8"/>
    </row>
    <row r="17094">
      <c r="A17094" s="10">
        <v>44921.166666666664</v>
      </c>
      <c r="B17094" s="11">
        <v>259.89</v>
      </c>
      <c r="C17094" s="11">
        <v>297.79515</v>
      </c>
      <c r="D17094" s="11">
        <v>0.127285988371536</v>
      </c>
      <c r="E17094" s="8">
        <f t="shared" si="1"/>
        <v>0.1283241849</v>
      </c>
      <c r="F17094" s="8"/>
    </row>
    <row r="17095">
      <c r="A17095" s="10">
        <v>44921.208333333336</v>
      </c>
      <c r="B17095" s="11">
        <v>252.84</v>
      </c>
      <c r="C17095" s="11">
        <v>282.58865</v>
      </c>
      <c r="D17095" s="11">
        <v>0.105271920864479</v>
      </c>
      <c r="E17095" s="8">
        <f t="shared" si="1"/>
        <v>0.1325946086</v>
      </c>
      <c r="F17095" s="8"/>
    </row>
    <row r="17096">
      <c r="A17096" s="10">
        <v>44921.25</v>
      </c>
      <c r="B17096" s="11">
        <v>244.45</v>
      </c>
      <c r="C17096" s="11">
        <v>271.69546</v>
      </c>
      <c r="D17096" s="11">
        <v>0.100279408422945</v>
      </c>
      <c r="E17096" s="8">
        <f t="shared" si="1"/>
        <v>0.136239914</v>
      </c>
      <c r="F17096" s="8"/>
    </row>
    <row r="17097">
      <c r="A17097" s="10">
        <v>44921.291666666664</v>
      </c>
      <c r="B17097" s="11">
        <v>249.32</v>
      </c>
      <c r="C17097" s="11">
        <v>266.34592</v>
      </c>
      <c r="D17097" s="11">
        <v>0.0639240878929175</v>
      </c>
      <c r="E17097" s="8">
        <f t="shared" si="1"/>
        <v>0.1386211116</v>
      </c>
      <c r="F17097" s="8"/>
    </row>
    <row r="17098">
      <c r="A17098" s="10">
        <v>44921.333333333336</v>
      </c>
      <c r="B17098" s="11">
        <v>257.41</v>
      </c>
      <c r="C17098" s="11">
        <v>266.19466</v>
      </c>
      <c r="D17098" s="11">
        <v>0.0330008873957125</v>
      </c>
      <c r="E17098" s="8">
        <f t="shared" si="1"/>
        <v>0.1397271404</v>
      </c>
      <c r="F17098" s="8"/>
    </row>
    <row r="17099">
      <c r="A17099" s="10">
        <v>44921.375</v>
      </c>
      <c r="B17099" s="11">
        <v>279.78</v>
      </c>
      <c r="C17099" s="11">
        <v>270.82393</v>
      </c>
      <c r="D17099" s="11">
        <v>0.0330697143343276</v>
      </c>
      <c r="E17099" s="8">
        <f t="shared" si="1"/>
        <v>0.1406996001</v>
      </c>
      <c r="F17099" s="8"/>
    </row>
    <row r="17100">
      <c r="A17100" s="10">
        <v>44921.416666666664</v>
      </c>
      <c r="B17100" s="11">
        <v>300.66</v>
      </c>
      <c r="C17100" s="11">
        <v>280.463</v>
      </c>
      <c r="D17100" s="11">
        <v>0.0720130641118436</v>
      </c>
      <c r="E17100" s="8">
        <f t="shared" si="1"/>
        <v>0.1428180557</v>
      </c>
      <c r="F17100" s="8"/>
    </row>
    <row r="17101">
      <c r="A17101" s="10">
        <v>44921.458333333336</v>
      </c>
      <c r="B17101" s="11">
        <v>309.69</v>
      </c>
      <c r="C17101" s="11">
        <v>293.24185</v>
      </c>
      <c r="D17101" s="11">
        <v>0.0560907319333853</v>
      </c>
      <c r="E17101" s="8">
        <f t="shared" si="1"/>
        <v>0.1446734435</v>
      </c>
      <c r="F17101" s="8"/>
    </row>
    <row r="17102">
      <c r="A17102" s="10">
        <v>44921.5</v>
      </c>
      <c r="B17102" s="11">
        <v>323.5</v>
      </c>
      <c r="C17102" s="11">
        <v>303.95906</v>
      </c>
      <c r="D17102" s="11">
        <v>0.0642880656362076</v>
      </c>
      <c r="E17102" s="8">
        <f t="shared" si="1"/>
        <v>0.1466634291</v>
      </c>
      <c r="F17102" s="8"/>
    </row>
    <row r="17103">
      <c r="A17103" s="10">
        <v>44921.541666666664</v>
      </c>
      <c r="B17103" s="11">
        <v>326.37</v>
      </c>
      <c r="C17103" s="11">
        <v>309.0015</v>
      </c>
      <c r="D17103" s="11">
        <v>0.0562084650074513</v>
      </c>
      <c r="E17103" s="8">
        <f t="shared" si="1"/>
        <v>0.1474016482</v>
      </c>
      <c r="F17103" s="8"/>
    </row>
    <row r="17104">
      <c r="A17104" s="10">
        <v>44921.583333333336</v>
      </c>
      <c r="B17104" s="11">
        <v>314.44</v>
      </c>
      <c r="C17104" s="11">
        <v>308.54015</v>
      </c>
      <c r="D17104" s="11">
        <v>0.0191218225569671</v>
      </c>
      <c r="E17104" s="8">
        <f t="shared" si="1"/>
        <v>0.1467157216</v>
      </c>
      <c r="F17104" s="8"/>
    </row>
    <row r="17105">
      <c r="A17105" s="10">
        <v>44921.625</v>
      </c>
      <c r="B17105" s="11">
        <v>277.64</v>
      </c>
      <c r="C17105" s="11">
        <v>305.85605</v>
      </c>
      <c r="D17105" s="11">
        <v>0.092252711692314</v>
      </c>
      <c r="E17105" s="8">
        <f t="shared" si="1"/>
        <v>0.1475484751</v>
      </c>
      <c r="F17105" s="8"/>
    </row>
    <row r="17106">
      <c r="A17106" s="10">
        <v>44921.666666666664</v>
      </c>
      <c r="B17106" s="11">
        <v>240.94</v>
      </c>
      <c r="C17106" s="11">
        <v>300.41978</v>
      </c>
      <c r="D17106" s="11">
        <v>0.197988894073486</v>
      </c>
      <c r="E17106" s="8">
        <f t="shared" si="1"/>
        <v>0.1482721742</v>
      </c>
      <c r="F17106" s="8"/>
    </row>
    <row r="17107">
      <c r="A17107" s="10">
        <v>44921.708333333336</v>
      </c>
      <c r="B17107" s="11">
        <v>225.98</v>
      </c>
      <c r="C17107" s="11">
        <v>293.58031</v>
      </c>
      <c r="D17107" s="11">
        <v>0.230261729746112</v>
      </c>
      <c r="E17107" s="8">
        <f t="shared" si="1"/>
        <v>0.14723061</v>
      </c>
      <c r="F17107" s="8"/>
    </row>
    <row r="17108">
      <c r="A17108" s="10">
        <v>44921.75</v>
      </c>
      <c r="B17108" s="11">
        <v>227.96</v>
      </c>
      <c r="C17108" s="11">
        <v>285.77389</v>
      </c>
      <c r="D17108" s="11">
        <v>0.2023064108481</v>
      </c>
      <c r="E17108" s="8">
        <f t="shared" si="1"/>
        <v>0.1435529184</v>
      </c>
      <c r="F17108" s="8"/>
    </row>
    <row r="17109">
      <c r="A17109" s="10">
        <v>44921.791666666664</v>
      </c>
      <c r="B17109" s="11">
        <v>236.79</v>
      </c>
      <c r="C17109" s="11">
        <v>277.6929</v>
      </c>
      <c r="D17109" s="11">
        <v>0.147295447596967</v>
      </c>
      <c r="E17109" s="8">
        <f t="shared" si="1"/>
        <v>0.1373783901</v>
      </c>
      <c r="F17109" s="8"/>
    </row>
    <row r="17110">
      <c r="A17110" s="10">
        <v>44921.833333333336</v>
      </c>
      <c r="B17110" s="11">
        <v>245.79</v>
      </c>
      <c r="C17110" s="11">
        <v>271.92567</v>
      </c>
      <c r="D17110" s="11">
        <v>0.0961132871346792</v>
      </c>
      <c r="E17110" s="8">
        <f t="shared" si="1"/>
        <v>0.1293251425</v>
      </c>
      <c r="F17110" s="8"/>
    </row>
    <row r="17111">
      <c r="A17111" s="10">
        <v>44921.875</v>
      </c>
      <c r="B17111" s="11">
        <v>253.28</v>
      </c>
      <c r="C17111" s="11">
        <v>270.77342</v>
      </c>
      <c r="D17111" s="11">
        <v>0.0646053811337907</v>
      </c>
      <c r="E17111" s="8">
        <f t="shared" si="1"/>
        <v>0.1203193922</v>
      </c>
      <c r="F17111" s="8"/>
    </row>
    <row r="17112">
      <c r="A17112" s="10">
        <v>44921.916666666664</v>
      </c>
      <c r="B17112" s="11">
        <v>258.08</v>
      </c>
      <c r="C17112" s="11">
        <v>274.98832</v>
      </c>
      <c r="D17112" s="11">
        <v>0.0614874115380609</v>
      </c>
      <c r="E17112" s="8">
        <f t="shared" si="1"/>
        <v>0.1111916533</v>
      </c>
      <c r="F17112" s="8"/>
    </row>
    <row r="17113">
      <c r="A17113" s="10">
        <v>44921.958333333336</v>
      </c>
      <c r="B17113" s="11">
        <v>267.4</v>
      </c>
      <c r="C17113" s="11">
        <v>283.63744</v>
      </c>
      <c r="D17113" s="11">
        <v>0.0572471673697239</v>
      </c>
      <c r="E17113" s="8">
        <f t="shared" si="1"/>
        <v>0.1047848396</v>
      </c>
      <c r="F17113" s="8"/>
    </row>
    <row r="17114">
      <c r="A17114" s="10">
        <v>44922.0</v>
      </c>
      <c r="B17114" s="11">
        <v>334.57</v>
      </c>
      <c r="C17114" s="11">
        <v>326.04696</v>
      </c>
      <c r="D17114" s="11">
        <v>0.0261405289593866</v>
      </c>
      <c r="E17114" s="8">
        <f t="shared" si="1"/>
        <v>0.1018798354</v>
      </c>
      <c r="F17114" s="8"/>
    </row>
    <row r="17115">
      <c r="A17115" s="10">
        <v>44922.041666666664</v>
      </c>
      <c r="B17115" s="11">
        <v>356.44</v>
      </c>
      <c r="C17115" s="11">
        <v>323.50452</v>
      </c>
      <c r="D17115" s="11">
        <v>0.101808407499221</v>
      </c>
      <c r="E17115" s="8">
        <f t="shared" si="1"/>
        <v>0.09927450408</v>
      </c>
      <c r="F17115" s="8"/>
    </row>
    <row r="17116">
      <c r="A17116" s="10">
        <v>44922.083333333336</v>
      </c>
      <c r="B17116" s="11">
        <v>357.14</v>
      </c>
      <c r="C17116" s="11">
        <v>316.51167</v>
      </c>
      <c r="D17116" s="11">
        <v>0.128362818344107</v>
      </c>
      <c r="E17116" s="8">
        <f t="shared" si="1"/>
        <v>0.09636749014</v>
      </c>
      <c r="F17116" s="8"/>
    </row>
    <row r="17117">
      <c r="A17117" s="10">
        <v>44922.125</v>
      </c>
      <c r="B17117" s="11">
        <v>357.82</v>
      </c>
      <c r="C17117" s="11">
        <v>307.63118</v>
      </c>
      <c r="D17117" s="11">
        <v>0.163146076415271</v>
      </c>
      <c r="E17117" s="8">
        <f t="shared" si="1"/>
        <v>0.09581543454</v>
      </c>
      <c r="F17117" s="8"/>
    </row>
    <row r="17118">
      <c r="A17118" s="10">
        <v>44922.166666666664</v>
      </c>
      <c r="B17118" s="11">
        <v>360.16</v>
      </c>
      <c r="C17118" s="11">
        <v>296.30486</v>
      </c>
      <c r="D17118" s="11">
        <v>0.215504868870527</v>
      </c>
      <c r="E17118" s="8">
        <f t="shared" si="1"/>
        <v>0.09949122122</v>
      </c>
      <c r="F17118" s="8"/>
    </row>
    <row r="17119">
      <c r="A17119" s="10">
        <v>44922.208333333336</v>
      </c>
      <c r="B17119" s="11">
        <v>362.0</v>
      </c>
      <c r="C17119" s="11">
        <v>285.64387</v>
      </c>
      <c r="D17119" s="11">
        <v>0.267312335461636</v>
      </c>
      <c r="E17119" s="8">
        <f t="shared" si="1"/>
        <v>0.1062429052</v>
      </c>
      <c r="F17119" s="8"/>
    </row>
    <row r="17120">
      <c r="A17120" s="10">
        <v>44922.25</v>
      </c>
      <c r="B17120" s="11">
        <v>362.78</v>
      </c>
      <c r="C17120" s="11">
        <v>279.46216</v>
      </c>
      <c r="D17120" s="11">
        <v>0.298136391703263</v>
      </c>
      <c r="E17120" s="8">
        <f t="shared" si="1"/>
        <v>0.1144869461</v>
      </c>
      <c r="F17120" s="8"/>
    </row>
    <row r="17121">
      <c r="A17121" s="10">
        <v>44922.291666666664</v>
      </c>
      <c r="B17121" s="11">
        <v>363.03</v>
      </c>
      <c r="C17121" s="11">
        <v>278.67597</v>
      </c>
      <c r="D17121" s="11">
        <v>0.302695743734201</v>
      </c>
      <c r="E17121" s="8">
        <f t="shared" si="1"/>
        <v>0.1244357651</v>
      </c>
      <c r="F17121" s="8"/>
    </row>
    <row r="17122">
      <c r="A17122" s="10">
        <v>44922.333333333336</v>
      </c>
      <c r="B17122" s="11">
        <v>356.93</v>
      </c>
      <c r="C17122" s="11">
        <v>281.67843</v>
      </c>
      <c r="D17122" s="11">
        <v>0.267154180034303</v>
      </c>
      <c r="E17122" s="8">
        <f t="shared" si="1"/>
        <v>0.1341921523</v>
      </c>
      <c r="F17122" s="8"/>
    </row>
    <row r="17123">
      <c r="A17123" s="10">
        <v>44922.375</v>
      </c>
      <c r="B17123" s="11">
        <v>348.27</v>
      </c>
      <c r="C17123" s="11">
        <v>286.03786</v>
      </c>
      <c r="D17123" s="11">
        <v>0.217566094222631</v>
      </c>
      <c r="E17123" s="8">
        <f t="shared" si="1"/>
        <v>0.1418795015</v>
      </c>
      <c r="F17123" s="8"/>
    </row>
    <row r="17124">
      <c r="A17124" s="10">
        <v>44922.416666666664</v>
      </c>
      <c r="B17124" s="11">
        <v>335.72</v>
      </c>
      <c r="C17124" s="11">
        <v>291.29759</v>
      </c>
      <c r="D17124" s="11">
        <v>0.152498378033268</v>
      </c>
      <c r="E17124" s="8">
        <f t="shared" si="1"/>
        <v>0.1452330562</v>
      </c>
      <c r="F17124" s="8"/>
    </row>
    <row r="17125">
      <c r="A17125" s="10">
        <v>44922.458333333336</v>
      </c>
      <c r="B17125" s="11">
        <v>320.3</v>
      </c>
      <c r="C17125" s="11">
        <v>297.71703</v>
      </c>
      <c r="D17125" s="11">
        <v>0.0758538065491248</v>
      </c>
      <c r="E17125" s="8">
        <f t="shared" si="1"/>
        <v>0.1460565177</v>
      </c>
      <c r="F17125" s="8"/>
    </row>
    <row r="17126">
      <c r="A17126" s="10">
        <v>44922.5</v>
      </c>
      <c r="B17126" s="11">
        <v>305.6</v>
      </c>
      <c r="C17126" s="11">
        <v>302.74857</v>
      </c>
      <c r="D17126" s="11">
        <v>0.0094184755356567</v>
      </c>
      <c r="E17126" s="8">
        <f t="shared" si="1"/>
        <v>0.1437702848</v>
      </c>
      <c r="F17126" s="8"/>
    </row>
    <row r="17127">
      <c r="A17127" s="10">
        <v>44922.541666666664</v>
      </c>
      <c r="B17127" s="11">
        <v>291.0</v>
      </c>
      <c r="C17127" s="11">
        <v>305.06698</v>
      </c>
      <c r="D17127" s="11">
        <v>0.0461111195974077</v>
      </c>
      <c r="E17127" s="8">
        <f t="shared" si="1"/>
        <v>0.143349562</v>
      </c>
      <c r="F17127" s="8"/>
    </row>
    <row r="17128">
      <c r="A17128" s="10">
        <v>44922.583333333336</v>
      </c>
      <c r="B17128" s="11">
        <v>274.2</v>
      </c>
      <c r="C17128" s="11">
        <v>304.2973</v>
      </c>
      <c r="D17128" s="11">
        <v>0.0989075486374674</v>
      </c>
      <c r="E17128" s="8">
        <f t="shared" si="1"/>
        <v>0.1466739673</v>
      </c>
      <c r="F17128" s="8"/>
    </row>
    <row r="17129">
      <c r="A17129" s="10">
        <v>44922.625</v>
      </c>
      <c r="B17129" s="11">
        <v>251.82</v>
      </c>
      <c r="C17129" s="11">
        <v>302.00562</v>
      </c>
      <c r="D17129" s="11">
        <v>0.166174457283278</v>
      </c>
      <c r="E17129" s="8">
        <f t="shared" si="1"/>
        <v>0.14975404</v>
      </c>
      <c r="F17129" s="8"/>
    </row>
    <row r="17130">
      <c r="A17130" s="10">
        <v>44922.666666666664</v>
      </c>
      <c r="B17130" s="11">
        <v>241.77</v>
      </c>
      <c r="C17130" s="11">
        <v>296.15366</v>
      </c>
      <c r="D17130" s="11">
        <v>0.183633253088953</v>
      </c>
      <c r="E17130" s="8">
        <f t="shared" si="1"/>
        <v>0.1491558883</v>
      </c>
      <c r="F17130" s="8"/>
    </row>
    <row r="17131">
      <c r="A17131" s="10">
        <v>44922.708333333336</v>
      </c>
      <c r="B17131" s="11">
        <v>235.9</v>
      </c>
      <c r="C17131" s="11">
        <v>287.6159</v>
      </c>
      <c r="D17131" s="11">
        <v>0.179808904862352</v>
      </c>
      <c r="E17131" s="8">
        <f t="shared" si="1"/>
        <v>0.1470536873</v>
      </c>
      <c r="F17131" s="8"/>
    </row>
    <row r="17132">
      <c r="A17132" s="10">
        <v>44922.75</v>
      </c>
      <c r="B17132" s="11">
        <v>220.97</v>
      </c>
      <c r="C17132" s="11">
        <v>278.80279</v>
      </c>
      <c r="D17132" s="11">
        <v>0.207432608547425</v>
      </c>
      <c r="E17132" s="8">
        <f t="shared" si="1"/>
        <v>0.1472672788</v>
      </c>
      <c r="F17132" s="8"/>
    </row>
    <row r="17133">
      <c r="A17133" s="10">
        <v>44922.791666666664</v>
      </c>
      <c r="B17133" s="11">
        <v>206.23</v>
      </c>
      <c r="C17133" s="11">
        <v>270.75695</v>
      </c>
      <c r="D17133" s="11">
        <v>0.238320567579151</v>
      </c>
      <c r="E17133" s="8">
        <f t="shared" si="1"/>
        <v>0.1510599922</v>
      </c>
      <c r="F17133" s="8"/>
    </row>
    <row r="17134">
      <c r="A17134" s="10">
        <v>44922.833333333336</v>
      </c>
      <c r="B17134" s="11">
        <v>195.45</v>
      </c>
      <c r="C17134" s="11">
        <v>264.51827</v>
      </c>
      <c r="D17134" s="11">
        <v>0.26110963904308</v>
      </c>
      <c r="E17134" s="8">
        <f t="shared" si="1"/>
        <v>0.1579348402</v>
      </c>
      <c r="F17134" s="8"/>
    </row>
    <row r="17135">
      <c r="A17135" s="10">
        <v>44922.875</v>
      </c>
      <c r="B17135" s="11">
        <v>198.51</v>
      </c>
      <c r="C17135" s="11">
        <v>260.40317</v>
      </c>
      <c r="D17135" s="11">
        <v>0.237682091197276</v>
      </c>
      <c r="E17135" s="8">
        <f t="shared" si="1"/>
        <v>0.1651463698</v>
      </c>
      <c r="F17135" s="8"/>
    </row>
    <row r="17136">
      <c r="A17136" s="10">
        <v>44922.916666666664</v>
      </c>
      <c r="B17136" s="11">
        <v>198.51</v>
      </c>
      <c r="C17136" s="11">
        <v>258.51099</v>
      </c>
      <c r="D17136" s="11">
        <v>0.23210227928801</v>
      </c>
      <c r="E17136" s="8">
        <f t="shared" si="1"/>
        <v>0.1722553226</v>
      </c>
      <c r="F17136" s="8"/>
    </row>
    <row r="17137">
      <c r="A17137" s="10">
        <v>44922.958333333336</v>
      </c>
      <c r="B17137" s="11">
        <v>196.5</v>
      </c>
      <c r="C17137" s="11">
        <v>260.07586</v>
      </c>
      <c r="D17137" s="11">
        <v>0.244451215118542</v>
      </c>
      <c r="E17137" s="8">
        <f t="shared" si="1"/>
        <v>0.1800554912</v>
      </c>
      <c r="F17137" s="8"/>
    </row>
    <row r="17138">
      <c r="A17138" s="10">
        <v>44923.0</v>
      </c>
      <c r="B17138" s="11">
        <v>216.26</v>
      </c>
      <c r="C17138" s="11">
        <v>243.50115</v>
      </c>
      <c r="D17138" s="11">
        <v>0.111872777602898</v>
      </c>
      <c r="E17138" s="8">
        <f t="shared" si="1"/>
        <v>0.1836276683</v>
      </c>
      <c r="F17138" s="8"/>
    </row>
    <row r="17139">
      <c r="A17139" s="10">
        <v>44923.041666666664</v>
      </c>
      <c r="B17139" s="11">
        <v>229.47</v>
      </c>
      <c r="C17139" s="11">
        <v>248.00899</v>
      </c>
      <c r="D17139" s="11">
        <v>0.0747512822015041</v>
      </c>
      <c r="E17139" s="8">
        <f t="shared" si="1"/>
        <v>0.182500288</v>
      </c>
      <c r="F17139" s="8"/>
    </row>
    <row r="17140">
      <c r="A17140" s="10">
        <v>44923.083333333336</v>
      </c>
      <c r="B17140" s="11">
        <v>227.85</v>
      </c>
      <c r="C17140" s="11">
        <v>248.0746</v>
      </c>
      <c r="D17140" s="11">
        <v>0.0815262828197647</v>
      </c>
      <c r="E17140" s="8">
        <f t="shared" si="1"/>
        <v>0.1805487657</v>
      </c>
      <c r="F17140" s="8"/>
    </row>
    <row r="17141">
      <c r="A17141" s="10">
        <v>44923.125</v>
      </c>
      <c r="B17141" s="11">
        <v>227.74</v>
      </c>
      <c r="C17141" s="11">
        <v>242.22342</v>
      </c>
      <c r="D17141" s="11">
        <v>0.059793640103009</v>
      </c>
      <c r="E17141" s="8">
        <f t="shared" si="1"/>
        <v>0.1762424142</v>
      </c>
      <c r="F17141" s="8"/>
    </row>
    <row r="17142">
      <c r="A17142" s="10">
        <v>44923.166666666664</v>
      </c>
      <c r="B17142" s="11">
        <v>222.39</v>
      </c>
      <c r="C17142" s="11">
        <v>231.21028</v>
      </c>
      <c r="D17142" s="11">
        <v>0.0381483037864926</v>
      </c>
      <c r="E17142" s="8">
        <f t="shared" si="1"/>
        <v>0.1688525573</v>
      </c>
      <c r="F17142" s="8"/>
    </row>
    <row r="17143">
      <c r="A17143" s="10">
        <v>44923.208333333336</v>
      </c>
      <c r="B17143" s="11">
        <v>212.27</v>
      </c>
      <c r="C17143" s="11">
        <v>216.60365</v>
      </c>
      <c r="D17143" s="11">
        <v>0.0200072805790667</v>
      </c>
      <c r="E17143" s="8">
        <f t="shared" si="1"/>
        <v>0.15854818</v>
      </c>
      <c r="F17143" s="8"/>
    </row>
    <row r="17144">
      <c r="A17144" s="10">
        <v>44923.25</v>
      </c>
      <c r="B17144" s="11">
        <v>193.05</v>
      </c>
      <c r="C17144" s="11">
        <v>199.97561</v>
      </c>
      <c r="D17144" s="11">
        <v>0.0346322734057417</v>
      </c>
      <c r="E17144" s="8">
        <f t="shared" si="1"/>
        <v>0.1475688418</v>
      </c>
      <c r="F17144" s="8"/>
    </row>
    <row r="17145">
      <c r="A17145" s="10">
        <v>44923.291666666664</v>
      </c>
      <c r="B17145" s="11">
        <v>179.17</v>
      </c>
      <c r="C17145" s="11">
        <v>184.35755</v>
      </c>
      <c r="D17145" s="11">
        <v>0.028138527551489</v>
      </c>
      <c r="E17145" s="8">
        <f t="shared" si="1"/>
        <v>0.1361289578</v>
      </c>
      <c r="F17145" s="8"/>
    </row>
    <row r="17146">
      <c r="A17146" s="10">
        <v>44923.333333333336</v>
      </c>
      <c r="B17146" s="11">
        <v>171.03</v>
      </c>
      <c r="C17146" s="11">
        <v>172.16303</v>
      </c>
      <c r="D17146" s="11">
        <v>0.00658114578954605</v>
      </c>
      <c r="E17146" s="8">
        <f t="shared" si="1"/>
        <v>0.125271748</v>
      </c>
      <c r="F17146" s="8"/>
    </row>
    <row r="17147">
      <c r="A17147" s="10">
        <v>44923.375</v>
      </c>
      <c r="B17147" s="11">
        <v>167.12</v>
      </c>
      <c r="C17147" s="11">
        <v>165.58438</v>
      </c>
      <c r="D17147" s="11">
        <v>0.00927394238514523</v>
      </c>
      <c r="E17147" s="8">
        <f t="shared" si="1"/>
        <v>0.1165929084</v>
      </c>
      <c r="F17147" s="8"/>
    </row>
    <row r="17148">
      <c r="A17148" s="10">
        <v>44923.416666666664</v>
      </c>
      <c r="B17148" s="11">
        <v>171.16</v>
      </c>
      <c r="C17148" s="11">
        <v>165.97844</v>
      </c>
      <c r="D17148" s="11">
        <v>0.0312182714815248</v>
      </c>
      <c r="E17148" s="8">
        <f t="shared" si="1"/>
        <v>0.1115395706</v>
      </c>
      <c r="F17148" s="8"/>
    </row>
    <row r="17149">
      <c r="A17149" s="10">
        <v>44923.458333333336</v>
      </c>
      <c r="B17149" s="11">
        <v>176.13</v>
      </c>
      <c r="C17149" s="11">
        <v>171.63846</v>
      </c>
      <c r="D17149" s="11">
        <v>0.026168610461781</v>
      </c>
      <c r="E17149" s="8">
        <f t="shared" si="1"/>
        <v>0.1094693541</v>
      </c>
      <c r="F17149" s="8"/>
    </row>
    <row r="17150">
      <c r="A17150" s="10">
        <v>44923.5</v>
      </c>
      <c r="B17150" s="11">
        <v>184.43</v>
      </c>
      <c r="C17150" s="11">
        <v>178.50779</v>
      </c>
      <c r="D17150" s="11">
        <v>0.0331761992011665</v>
      </c>
      <c r="E17150" s="8">
        <f t="shared" si="1"/>
        <v>0.1104592592</v>
      </c>
      <c r="F17150" s="8"/>
    </row>
    <row r="17151">
      <c r="A17151" s="10">
        <v>44923.541666666664</v>
      </c>
      <c r="B17151" s="11">
        <v>195.36</v>
      </c>
      <c r="C17151" s="11">
        <v>184.23069</v>
      </c>
      <c r="D17151" s="11">
        <v>0.0604096418463178</v>
      </c>
      <c r="E17151" s="8">
        <f t="shared" si="1"/>
        <v>0.111055031</v>
      </c>
      <c r="F17151" s="8"/>
    </row>
    <row r="17152">
      <c r="A17152" s="10">
        <v>44923.583333333336</v>
      </c>
      <c r="B17152" s="11">
        <v>200.75</v>
      </c>
      <c r="C17152" s="11">
        <v>188.06205</v>
      </c>
      <c r="D17152" s="11">
        <v>0.0674668281027458</v>
      </c>
      <c r="E17152" s="8">
        <f t="shared" si="1"/>
        <v>0.109745001</v>
      </c>
      <c r="F17152" s="8"/>
    </row>
    <row r="17153">
      <c r="A17153" s="10">
        <v>44923.625</v>
      </c>
      <c r="B17153" s="11">
        <v>185.79</v>
      </c>
      <c r="C17153" s="11">
        <v>192.35374</v>
      </c>
      <c r="D17153" s="11">
        <v>0.0341232772495091</v>
      </c>
      <c r="E17153" s="8">
        <f t="shared" si="1"/>
        <v>0.1042428685</v>
      </c>
      <c r="F17153" s="8"/>
    </row>
    <row r="17154">
      <c r="A17154" s="10">
        <v>44923.666666666664</v>
      </c>
      <c r="B17154" s="11">
        <v>168.04</v>
      </c>
      <c r="C17154" s="11">
        <v>195.51939</v>
      </c>
      <c r="D17154" s="11">
        <v>0.140545600106465</v>
      </c>
      <c r="E17154" s="8">
        <f t="shared" si="1"/>
        <v>0.1024475496</v>
      </c>
      <c r="F17154" s="8"/>
    </row>
    <row r="17155">
      <c r="A17155" s="10">
        <v>44923.708333333336</v>
      </c>
      <c r="B17155" s="11">
        <v>154.45</v>
      </c>
      <c r="C17155" s="11">
        <v>196.51684</v>
      </c>
      <c r="D17155" s="11">
        <v>0.214062265605329</v>
      </c>
      <c r="E17155" s="8">
        <f t="shared" si="1"/>
        <v>0.103874773</v>
      </c>
      <c r="F17155" s="8"/>
    </row>
    <row r="17156">
      <c r="A17156" s="10">
        <v>44923.75</v>
      </c>
      <c r="B17156" s="11">
        <v>147.07</v>
      </c>
      <c r="C17156" s="11">
        <v>195.36185</v>
      </c>
      <c r="D17156" s="11">
        <v>0.247191813550086</v>
      </c>
      <c r="E17156" s="8">
        <f t="shared" si="1"/>
        <v>0.1055314065</v>
      </c>
      <c r="F17156" s="8"/>
    </row>
    <row r="17157">
      <c r="A17157" s="10">
        <v>44923.791666666664</v>
      </c>
      <c r="B17157" s="11">
        <v>145.62</v>
      </c>
      <c r="C17157" s="11">
        <v>193.45948</v>
      </c>
      <c r="D17157" s="11">
        <v>0.247284237505445</v>
      </c>
      <c r="E17157" s="8">
        <f t="shared" si="1"/>
        <v>0.1059048927</v>
      </c>
      <c r="F17157" s="8"/>
    </row>
    <row r="17158">
      <c r="A17158" s="10">
        <v>44923.833333333336</v>
      </c>
      <c r="B17158" s="11">
        <v>147.36</v>
      </c>
      <c r="C17158" s="11">
        <v>192.59123</v>
      </c>
      <c r="D17158" s="11">
        <v>0.234856125068623</v>
      </c>
      <c r="E17158" s="8">
        <f t="shared" si="1"/>
        <v>0.1048109963</v>
      </c>
      <c r="F17158" s="8"/>
    </row>
    <row r="17159">
      <c r="A17159" s="10">
        <v>44923.875</v>
      </c>
      <c r="B17159" s="11">
        <v>151.46</v>
      </c>
      <c r="C17159" s="11">
        <v>194.86474</v>
      </c>
      <c r="D17159" s="11">
        <v>0.222742913879648</v>
      </c>
      <c r="E17159" s="8">
        <f t="shared" si="1"/>
        <v>0.1041885306</v>
      </c>
      <c r="F17159" s="8"/>
    </row>
    <row r="17160">
      <c r="A17160" s="10">
        <v>44923.916666666664</v>
      </c>
      <c r="B17160" s="11">
        <v>154.86</v>
      </c>
      <c r="C17160" s="11">
        <v>200.10867</v>
      </c>
      <c r="D17160" s="11">
        <v>0.226120487433153</v>
      </c>
      <c r="E17160" s="8">
        <f t="shared" si="1"/>
        <v>0.1039392893</v>
      </c>
      <c r="F17160" s="8"/>
    </row>
    <row r="17161">
      <c r="A17161" s="10">
        <v>44923.958333333336</v>
      </c>
      <c r="B17161" s="11">
        <v>174.7</v>
      </c>
      <c r="C17161" s="11">
        <v>208.28155</v>
      </c>
      <c r="D17161" s="11">
        <v>0.161231515705543</v>
      </c>
      <c r="E17161" s="8">
        <f t="shared" si="1"/>
        <v>0.1004718018</v>
      </c>
      <c r="F17161" s="8"/>
    </row>
    <row r="17162">
      <c r="A17162" s="10">
        <v>44924.0</v>
      </c>
      <c r="B17162" s="11">
        <v>199.85</v>
      </c>
      <c r="C17162" s="11">
        <v>227.61608</v>
      </c>
      <c r="D17162" s="11">
        <v>0.121986460710508</v>
      </c>
      <c r="E17162" s="8">
        <f t="shared" si="1"/>
        <v>0.1008932053</v>
      </c>
      <c r="F17162" s="8"/>
    </row>
    <row r="17163">
      <c r="A17163" s="10">
        <v>44924.041666666664</v>
      </c>
      <c r="B17163" s="11">
        <v>182.66</v>
      </c>
      <c r="C17163" s="11">
        <v>227.75689</v>
      </c>
      <c r="D17163" s="11">
        <v>0.198004503837403</v>
      </c>
      <c r="E17163" s="8">
        <f t="shared" si="1"/>
        <v>0.1060287562</v>
      </c>
      <c r="F17163" s="8"/>
    </row>
    <row r="17164">
      <c r="A17164" s="10">
        <v>44924.083333333336</v>
      </c>
      <c r="B17164" s="11">
        <v>164.91</v>
      </c>
      <c r="C17164" s="11">
        <v>226.43177</v>
      </c>
      <c r="D17164" s="11">
        <v>0.271701139817968</v>
      </c>
      <c r="E17164" s="8">
        <f t="shared" si="1"/>
        <v>0.1139527085</v>
      </c>
      <c r="F17164" s="8"/>
    </row>
    <row r="17165">
      <c r="A17165" s="10">
        <v>44924.125</v>
      </c>
      <c r="B17165" s="11">
        <v>162.65</v>
      </c>
      <c r="C17165" s="11">
        <v>224.00018</v>
      </c>
      <c r="D17165" s="11">
        <v>0.273884512057088</v>
      </c>
      <c r="E17165" s="8">
        <f t="shared" si="1"/>
        <v>0.1228731615</v>
      </c>
      <c r="F17165" s="8"/>
    </row>
    <row r="17166">
      <c r="A17166" s="10">
        <v>44924.166666666664</v>
      </c>
      <c r="B17166" s="11">
        <v>158.27</v>
      </c>
      <c r="C17166" s="11">
        <v>221.19696</v>
      </c>
      <c r="D17166" s="11">
        <v>0.284483837390893</v>
      </c>
      <c r="E17166" s="8">
        <f t="shared" si="1"/>
        <v>0.1331371421</v>
      </c>
      <c r="F17166" s="8"/>
    </row>
    <row r="17167">
      <c r="A17167" s="10">
        <v>44924.208333333336</v>
      </c>
      <c r="B17167" s="11">
        <v>159.24</v>
      </c>
      <c r="C17167" s="11">
        <v>218.68233</v>
      </c>
      <c r="D17167" s="11">
        <v>0.271820452983101</v>
      </c>
      <c r="E17167" s="8">
        <f t="shared" si="1"/>
        <v>0.1436293576</v>
      </c>
      <c r="F17167" s="8"/>
    </row>
    <row r="17168">
      <c r="A17168" s="10">
        <v>44924.25</v>
      </c>
      <c r="B17168" s="11">
        <v>161.64</v>
      </c>
      <c r="C17168" s="11">
        <v>217.63457</v>
      </c>
      <c r="D17168" s="11">
        <v>0.257287112061287</v>
      </c>
      <c r="E17168" s="8">
        <f t="shared" si="1"/>
        <v>0.1529066426</v>
      </c>
      <c r="F17168" s="8"/>
    </row>
    <row r="17169">
      <c r="A17169" s="10">
        <v>44924.291666666664</v>
      </c>
      <c r="B17169" s="11">
        <v>160.88</v>
      </c>
      <c r="C17169" s="11">
        <v>217.42778</v>
      </c>
      <c r="D17169" s="11">
        <v>0.260076150342886</v>
      </c>
      <c r="E17169" s="8">
        <f t="shared" si="1"/>
        <v>0.1625707102</v>
      </c>
      <c r="F17169" s="8"/>
    </row>
    <row r="17170">
      <c r="A17170" s="10">
        <v>44924.333333333336</v>
      </c>
      <c r="B17170" s="11">
        <v>166.19</v>
      </c>
      <c r="C17170" s="11">
        <v>217.17713</v>
      </c>
      <c r="D17170" s="11">
        <v>0.234772095938462</v>
      </c>
      <c r="E17170" s="8">
        <f t="shared" si="1"/>
        <v>0.1720786664</v>
      </c>
      <c r="F17170" s="8"/>
    </row>
    <row r="17171">
      <c r="A17171" s="10">
        <v>44924.375</v>
      </c>
      <c r="B17171" s="11">
        <v>171.63</v>
      </c>
      <c r="C17171" s="11">
        <v>216.60137</v>
      </c>
      <c r="D17171" s="11">
        <v>0.207622740336314</v>
      </c>
      <c r="E17171" s="8">
        <f t="shared" si="1"/>
        <v>0.1803431997</v>
      </c>
      <c r="F17171" s="8"/>
    </row>
    <row r="17172">
      <c r="A17172" s="10">
        <v>44924.416666666664</v>
      </c>
      <c r="B17172" s="11">
        <v>175.31</v>
      </c>
      <c r="C17172" s="11">
        <v>215.82812</v>
      </c>
      <c r="D17172" s="11">
        <v>0.187733275904919</v>
      </c>
      <c r="E17172" s="8">
        <f t="shared" si="1"/>
        <v>0.1868646582</v>
      </c>
      <c r="F17172" s="8"/>
    </row>
    <row r="17173">
      <c r="A17173" s="10">
        <v>44924.458333333336</v>
      </c>
      <c r="B17173" s="11">
        <v>177.96</v>
      </c>
      <c r="C17173" s="11">
        <v>215.84824</v>
      </c>
      <c r="D17173" s="11">
        <v>0.175531845893207</v>
      </c>
      <c r="E17173" s="8">
        <f t="shared" si="1"/>
        <v>0.1930881264</v>
      </c>
      <c r="F17173" s="8"/>
    </row>
    <row r="17174">
      <c r="A17174" s="10">
        <v>44924.5</v>
      </c>
      <c r="B17174" s="11">
        <v>188.99</v>
      </c>
      <c r="C17174" s="11">
        <v>216.39967</v>
      </c>
      <c r="D17174" s="11">
        <v>0.126662254152235</v>
      </c>
      <c r="E17174" s="8">
        <f t="shared" si="1"/>
        <v>0.1969833786</v>
      </c>
      <c r="F17174" s="8"/>
    </row>
    <row r="17175">
      <c r="A17175" s="10">
        <v>44924.541666666664</v>
      </c>
      <c r="B17175" s="11">
        <v>206.51</v>
      </c>
      <c r="C17175" s="11">
        <v>217.29941</v>
      </c>
      <c r="D17175" s="11">
        <v>0.0496522747116524</v>
      </c>
      <c r="E17175" s="8">
        <f t="shared" si="1"/>
        <v>0.196535155</v>
      </c>
      <c r="F17175" s="8"/>
    </row>
    <row r="17176">
      <c r="A17176" s="10">
        <v>44924.583333333336</v>
      </c>
      <c r="B17176" s="11">
        <v>208.02</v>
      </c>
      <c r="C17176" s="11">
        <v>218.28665</v>
      </c>
      <c r="D17176" s="11">
        <v>0.0470328808472712</v>
      </c>
      <c r="E17176" s="8">
        <f t="shared" si="1"/>
        <v>0.1956837405</v>
      </c>
      <c r="F17176" s="8"/>
    </row>
    <row r="17177">
      <c r="A17177" s="10">
        <v>44924.625</v>
      </c>
      <c r="B17177" s="11">
        <v>207.3</v>
      </c>
      <c r="C17177" s="11">
        <v>220.96939</v>
      </c>
      <c r="D17177" s="11">
        <v>0.0618610116088929</v>
      </c>
      <c r="E17177" s="8">
        <f t="shared" si="1"/>
        <v>0.1968394795</v>
      </c>
      <c r="F17177" s="8"/>
    </row>
    <row r="17178">
      <c r="A17178" s="10">
        <v>44924.666666666664</v>
      </c>
      <c r="B17178" s="11">
        <v>208.64</v>
      </c>
      <c r="C17178" s="11">
        <v>223.02844</v>
      </c>
      <c r="D17178" s="11">
        <v>0.0645139247712085</v>
      </c>
      <c r="E17178" s="8">
        <f t="shared" si="1"/>
        <v>0.193671493</v>
      </c>
      <c r="F17178" s="8"/>
    </row>
    <row r="17179">
      <c r="A17179" s="10">
        <v>44924.708333333336</v>
      </c>
      <c r="B17179" s="11">
        <v>223.52</v>
      </c>
      <c r="C17179" s="11">
        <v>225.30566</v>
      </c>
      <c r="D17179" s="11">
        <v>0.00792549996302791</v>
      </c>
      <c r="E17179" s="8">
        <f t="shared" si="1"/>
        <v>0.1850824611</v>
      </c>
      <c r="F17179" s="8"/>
    </row>
    <row r="17180">
      <c r="A17180" s="10">
        <v>44924.75</v>
      </c>
      <c r="B17180" s="11">
        <v>224.29</v>
      </c>
      <c r="C17180" s="11">
        <v>227.90132</v>
      </c>
      <c r="D17180" s="11">
        <v>0.0158459810588196</v>
      </c>
      <c r="E17180" s="8">
        <f t="shared" si="1"/>
        <v>0.1754430514</v>
      </c>
      <c r="F17180" s="8"/>
    </row>
    <row r="17181">
      <c r="A17181" s="10">
        <v>44924.791666666664</v>
      </c>
      <c r="B17181" s="11">
        <v>233.16</v>
      </c>
      <c r="C17181" s="11">
        <v>230.51951</v>
      </c>
      <c r="D17181" s="11">
        <v>0.0114545185351122</v>
      </c>
      <c r="E17181" s="8">
        <f t="shared" si="1"/>
        <v>0.1656168131</v>
      </c>
      <c r="F17181" s="8"/>
    </row>
    <row r="17182">
      <c r="A17182" s="10">
        <v>44924.833333333336</v>
      </c>
      <c r="B17182" s="11">
        <v>254.78</v>
      </c>
      <c r="C17182" s="11">
        <v>233.21866</v>
      </c>
      <c r="D17182" s="11">
        <v>0.0924511786492556</v>
      </c>
      <c r="E17182" s="8">
        <f t="shared" si="1"/>
        <v>0.1596832737</v>
      </c>
      <c r="F17182" s="8"/>
    </row>
    <row r="17183">
      <c r="A17183" s="10">
        <v>44924.875</v>
      </c>
      <c r="B17183" s="11">
        <v>273.61</v>
      </c>
      <c r="C17183" s="11">
        <v>235.83412</v>
      </c>
      <c r="D17183" s="11">
        <v>0.160179875583736</v>
      </c>
      <c r="E17183" s="8">
        <f t="shared" si="1"/>
        <v>0.1570764804</v>
      </c>
      <c r="F17183" s="8"/>
    </row>
    <row r="17184">
      <c r="A17184" s="10">
        <v>44924.916666666664</v>
      </c>
      <c r="B17184" s="11">
        <v>295.75</v>
      </c>
      <c r="C17184" s="11">
        <v>237.48138</v>
      </c>
      <c r="D17184" s="11">
        <v>0.245360794181</v>
      </c>
      <c r="E17184" s="8">
        <f t="shared" si="1"/>
        <v>0.1578781599</v>
      </c>
      <c r="F17184" s="8"/>
    </row>
    <row r="17185">
      <c r="A17185" s="10">
        <v>44924.958333333336</v>
      </c>
      <c r="B17185" s="11">
        <v>317.22</v>
      </c>
      <c r="C17185" s="11">
        <v>239.19609</v>
      </c>
      <c r="D17185" s="11">
        <v>0.326192246704367</v>
      </c>
      <c r="E17185" s="8">
        <f t="shared" si="1"/>
        <v>0.1647515237</v>
      </c>
      <c r="F17185" s="8"/>
    </row>
    <row r="17186">
      <c r="A17186" s="10">
        <v>44922.0</v>
      </c>
      <c r="B17186" s="11">
        <v>334.57</v>
      </c>
      <c r="C17186" s="11">
        <v>309.90945</v>
      </c>
      <c r="D17186" s="11">
        <v>0.0795734044250667</v>
      </c>
      <c r="E17186" s="8">
        <f t="shared" si="1"/>
        <v>0.162984313</v>
      </c>
      <c r="F17186" s="8"/>
    </row>
    <row r="17187">
      <c r="A17187" s="10">
        <v>44922.041666666664</v>
      </c>
      <c r="B17187" s="11">
        <v>356.44</v>
      </c>
      <c r="C17187" s="11">
        <v>308.3257</v>
      </c>
      <c r="D17187" s="11">
        <v>0.156050241676253</v>
      </c>
      <c r="E17187" s="8">
        <f t="shared" si="1"/>
        <v>0.1612362187</v>
      </c>
      <c r="F17187" s="8"/>
    </row>
    <row r="17188">
      <c r="A17188" s="10">
        <v>44922.083333333336</v>
      </c>
      <c r="B17188" s="11">
        <v>357.14</v>
      </c>
      <c r="C17188" s="11">
        <v>302.73639</v>
      </c>
      <c r="D17188" s="11">
        <v>0.179706212391579</v>
      </c>
      <c r="E17188" s="8">
        <f t="shared" si="1"/>
        <v>0.1574030968</v>
      </c>
      <c r="F17188" s="8"/>
    </row>
    <row r="17189">
      <c r="A17189" s="10">
        <v>44922.125</v>
      </c>
      <c r="B17189" s="11">
        <v>357.82</v>
      </c>
      <c r="C17189" s="11">
        <v>294.69724</v>
      </c>
      <c r="D17189" s="11">
        <v>0.214195287339643</v>
      </c>
      <c r="E17189" s="8">
        <f t="shared" si="1"/>
        <v>0.1549160457</v>
      </c>
      <c r="F17189" s="8"/>
    </row>
    <row r="17190">
      <c r="A17190" s="10">
        <v>44922.166666666664</v>
      </c>
      <c r="B17190" s="11">
        <v>360.16</v>
      </c>
      <c r="C17190" s="11">
        <v>284.13738</v>
      </c>
      <c r="D17190" s="11">
        <v>0.267555856255167</v>
      </c>
      <c r="E17190" s="8">
        <f t="shared" si="1"/>
        <v>0.1542107132</v>
      </c>
      <c r="F17190" s="8"/>
    </row>
    <row r="17191">
      <c r="A17191" s="10">
        <v>44922.208333333336</v>
      </c>
      <c r="B17191" s="11">
        <v>362.0</v>
      </c>
      <c r="C17191" s="11">
        <v>273.75916</v>
      </c>
      <c r="D17191" s="11">
        <v>0.322330182485948</v>
      </c>
      <c r="E17191" s="8">
        <f t="shared" si="1"/>
        <v>0.1563152852</v>
      </c>
      <c r="F17191" s="8"/>
    </row>
    <row r="17192">
      <c r="A17192" s="10">
        <v>44922.25</v>
      </c>
      <c r="B17192" s="11">
        <v>362.78</v>
      </c>
      <c r="C17192" s="11">
        <v>266.67032</v>
      </c>
      <c r="D17192" s="11">
        <v>0.360406362432834</v>
      </c>
      <c r="E17192" s="8">
        <f t="shared" si="1"/>
        <v>0.1606119207</v>
      </c>
      <c r="F17192" s="8"/>
    </row>
    <row r="17193">
      <c r="A17193" s="10">
        <v>44922.291666666664</v>
      </c>
      <c r="B17193" s="11">
        <v>363.03</v>
      </c>
      <c r="C17193" s="11">
        <v>263.12901</v>
      </c>
      <c r="D17193" s="11">
        <v>0.379665434837458</v>
      </c>
      <c r="E17193" s="8">
        <f t="shared" si="1"/>
        <v>0.1655948075</v>
      </c>
      <c r="F17193" s="8"/>
    </row>
    <row r="17194">
      <c r="A17194" s="10">
        <v>44922.333333333336</v>
      </c>
      <c r="B17194" s="11">
        <v>356.93</v>
      </c>
      <c r="C17194" s="11">
        <v>262.65279</v>
      </c>
      <c r="D17194" s="11">
        <v>0.358942351231068</v>
      </c>
      <c r="E17194" s="8">
        <f t="shared" si="1"/>
        <v>0.1707685682</v>
      </c>
      <c r="F17194" s="8"/>
    </row>
    <row r="17195">
      <c r="A17195" s="10">
        <v>44922.375</v>
      </c>
      <c r="B17195" s="11">
        <v>348.27</v>
      </c>
      <c r="C17195" s="11">
        <v>264.12927</v>
      </c>
      <c r="D17195" s="11">
        <v>0.318558901101721</v>
      </c>
      <c r="E17195" s="8">
        <f t="shared" si="1"/>
        <v>0.1753909082</v>
      </c>
      <c r="F17195" s="8"/>
    </row>
    <row r="17196">
      <c r="A17196" s="10">
        <v>44922.416666666664</v>
      </c>
      <c r="B17196" s="11">
        <v>335.72</v>
      </c>
      <c r="C17196" s="11">
        <v>266.86202</v>
      </c>
      <c r="D17196" s="11">
        <v>0.258028399844983</v>
      </c>
      <c r="E17196" s="8">
        <f t="shared" si="1"/>
        <v>0.1783198717</v>
      </c>
      <c r="F17196" s="8"/>
    </row>
    <row r="17197">
      <c r="A17197" s="10">
        <v>44922.458333333336</v>
      </c>
      <c r="B17197" s="11">
        <v>320.3</v>
      </c>
      <c r="C17197" s="11">
        <v>271.83451</v>
      </c>
      <c r="D17197" s="11">
        <v>0.178290423831764</v>
      </c>
      <c r="E17197" s="8">
        <f t="shared" si="1"/>
        <v>0.1784348124</v>
      </c>
      <c r="F17197" s="8"/>
    </row>
    <row r="17198">
      <c r="A17198" s="10">
        <v>44922.5</v>
      </c>
      <c r="B17198" s="11">
        <v>305.6</v>
      </c>
      <c r="C17198" s="11">
        <v>277.55025</v>
      </c>
      <c r="D17198" s="11">
        <v>0.101061879785732</v>
      </c>
      <c r="E17198" s="8">
        <f t="shared" si="1"/>
        <v>0.1773681302</v>
      </c>
      <c r="F17198" s="8"/>
    </row>
    <row r="17199">
      <c r="A17199" s="10">
        <v>44922.541666666664</v>
      </c>
      <c r="B17199" s="11">
        <v>291.0</v>
      </c>
      <c r="C17199" s="11">
        <v>282.63969</v>
      </c>
      <c r="D17199" s="11">
        <v>0.0295793913445065</v>
      </c>
      <c r="E17199" s="8">
        <f t="shared" si="1"/>
        <v>0.17653176</v>
      </c>
      <c r="F17199" s="8"/>
    </row>
    <row r="17200">
      <c r="A17200" s="10">
        <v>44922.583333333336</v>
      </c>
      <c r="B17200" s="11">
        <v>274.2</v>
      </c>
      <c r="C17200" s="11">
        <v>285.56099</v>
      </c>
      <c r="D17200" s="11">
        <v>0.0397848109435396</v>
      </c>
      <c r="E17200" s="8">
        <f t="shared" si="1"/>
        <v>0.1762297571</v>
      </c>
      <c r="F17200" s="8"/>
    </row>
    <row r="17201">
      <c r="A17201" s="10">
        <v>44922.625</v>
      </c>
      <c r="B17201" s="11">
        <v>251.82</v>
      </c>
      <c r="C17201" s="11">
        <v>286.65968</v>
      </c>
      <c r="D17201" s="11">
        <v>0.121536729546338</v>
      </c>
      <c r="E17201" s="8">
        <f t="shared" si="1"/>
        <v>0.1787162454</v>
      </c>
      <c r="F17201" s="8"/>
    </row>
    <row r="17202">
      <c r="A17202" s="10">
        <v>44922.666666666664</v>
      </c>
      <c r="B17202" s="11">
        <v>241.77</v>
      </c>
      <c r="C17202" s="11">
        <v>283.67699</v>
      </c>
      <c r="D17202" s="11">
        <v>0.147727843558971</v>
      </c>
      <c r="E17202" s="8">
        <f t="shared" si="1"/>
        <v>0.182183492</v>
      </c>
      <c r="F17202" s="8"/>
    </row>
    <row r="17203">
      <c r="A17203" s="10">
        <v>44922.708333333336</v>
      </c>
      <c r="B17203" s="11">
        <v>235.9</v>
      </c>
      <c r="C17203" s="11">
        <v>277.77204</v>
      </c>
      <c r="D17203" s="11">
        <v>0.150742457736206</v>
      </c>
      <c r="E17203" s="8">
        <f t="shared" si="1"/>
        <v>0.1881341986</v>
      </c>
      <c r="F17203" s="8"/>
    </row>
    <row r="17204">
      <c r="A17204" s="10">
        <v>44922.75</v>
      </c>
      <c r="B17204" s="11">
        <v>220.97</v>
      </c>
      <c r="C17204" s="11">
        <v>271.33407</v>
      </c>
      <c r="D17204" s="11">
        <v>0.185616461655552</v>
      </c>
      <c r="E17204" s="8">
        <f t="shared" si="1"/>
        <v>0.1952079686</v>
      </c>
      <c r="F17204" s="8"/>
    </row>
    <row r="17205">
      <c r="A17205" s="10">
        <v>44922.791666666664</v>
      </c>
      <c r="B17205" s="11">
        <v>206.23</v>
      </c>
      <c r="C17205" s="11">
        <v>265.32971</v>
      </c>
      <c r="D17205" s="11">
        <v>0.222740642199473</v>
      </c>
      <c r="E17205" s="8">
        <f t="shared" si="1"/>
        <v>0.2040115571</v>
      </c>
      <c r="F17205" s="8"/>
    </row>
    <row r="17206">
      <c r="A17206" s="10">
        <v>44922.833333333336</v>
      </c>
      <c r="B17206" s="11">
        <v>195.45</v>
      </c>
      <c r="C17206" s="11">
        <v>260.4478</v>
      </c>
      <c r="D17206" s="11">
        <v>0.249561716397681</v>
      </c>
      <c r="E17206" s="8">
        <f t="shared" si="1"/>
        <v>0.2105578295</v>
      </c>
      <c r="F17206" s="8"/>
    </row>
    <row r="17207">
      <c r="A17207" s="10">
        <v>44922.875</v>
      </c>
      <c r="B17207" s="11">
        <v>198.51</v>
      </c>
      <c r="C17207" s="11">
        <v>256.96686</v>
      </c>
      <c r="D17207" s="11">
        <v>0.22748793365806</v>
      </c>
      <c r="E17207" s="8">
        <f t="shared" si="1"/>
        <v>0.2133623319</v>
      </c>
      <c r="F17207" s="8"/>
    </row>
    <row r="17208">
      <c r="A17208" s="10">
        <v>44922.916666666664</v>
      </c>
      <c r="B17208" s="11">
        <v>198.51</v>
      </c>
      <c r="C17208" s="11">
        <v>254.79276</v>
      </c>
      <c r="D17208" s="11">
        <v>0.220896229547495</v>
      </c>
      <c r="E17208" s="8">
        <f t="shared" si="1"/>
        <v>0.212342975</v>
      </c>
      <c r="F17208" s="8"/>
    </row>
    <row r="17209">
      <c r="A17209" s="10">
        <v>44922.958333333336</v>
      </c>
      <c r="B17209" s="11">
        <v>196.5</v>
      </c>
      <c r="C17209" s="11">
        <v>255.41728</v>
      </c>
      <c r="D17209" s="11">
        <v>0.230670689156191</v>
      </c>
      <c r="E17209" s="8">
        <f t="shared" si="1"/>
        <v>0.2083629101</v>
      </c>
      <c r="F17209" s="8"/>
    </row>
    <row r="17210">
      <c r="A17210" s="10">
        <v>44923.0</v>
      </c>
      <c r="B17210" s="11">
        <v>216.26</v>
      </c>
      <c r="C17210" s="11">
        <v>239.99154</v>
      </c>
      <c r="D17210" s="11">
        <v>0.0988849023594748</v>
      </c>
      <c r="E17210" s="8">
        <f t="shared" si="1"/>
        <v>0.2091675559</v>
      </c>
      <c r="F17210" s="8"/>
    </row>
    <row r="17211">
      <c r="A17211" s="10">
        <v>44923.041666666664</v>
      </c>
      <c r="B17211" s="11">
        <v>229.47</v>
      </c>
      <c r="C17211" s="11">
        <v>242.96229</v>
      </c>
      <c r="D17211" s="11">
        <v>0.0555324449732507</v>
      </c>
      <c r="E17211" s="8">
        <f t="shared" si="1"/>
        <v>0.2049793144</v>
      </c>
      <c r="F17211" s="8"/>
    </row>
    <row r="17212">
      <c r="A17212" s="10">
        <v>44923.083333333336</v>
      </c>
      <c r="B17212" s="11">
        <v>227.85</v>
      </c>
      <c r="C17212" s="11">
        <v>241.79773</v>
      </c>
      <c r="D17212" s="11">
        <v>0.0576834612963488</v>
      </c>
      <c r="E17212" s="8">
        <f t="shared" si="1"/>
        <v>0.1998950331</v>
      </c>
      <c r="F17212" s="8"/>
    </row>
    <row r="17213">
      <c r="A17213" s="10">
        <v>44923.125</v>
      </c>
      <c r="B17213" s="11">
        <v>227.74</v>
      </c>
      <c r="C17213" s="11">
        <v>235.45413</v>
      </c>
      <c r="D17213" s="11">
        <v>0.0327627720949298</v>
      </c>
      <c r="E17213" s="8">
        <f t="shared" si="1"/>
        <v>0.1923353449</v>
      </c>
      <c r="F17213" s="8"/>
    </row>
    <row r="17214">
      <c r="A17214" s="10">
        <v>44923.166666666664</v>
      </c>
      <c r="B17214" s="11">
        <v>222.39</v>
      </c>
      <c r="C17214" s="11">
        <v>224.40456</v>
      </c>
      <c r="D17214" s="11">
        <v>0.00897735767936274</v>
      </c>
      <c r="E17214" s="8">
        <f t="shared" si="1"/>
        <v>0.1815612408</v>
      </c>
      <c r="F17214" s="8"/>
    </row>
    <row r="17215">
      <c r="A17215" s="10">
        <v>44923.208333333336</v>
      </c>
      <c r="B17215" s="11">
        <v>212.27</v>
      </c>
      <c r="C17215" s="11">
        <v>210.06224</v>
      </c>
      <c r="D17215" s="11">
        <v>0.0105100278850687</v>
      </c>
      <c r="E17215" s="8">
        <f t="shared" si="1"/>
        <v>0.1685687344</v>
      </c>
      <c r="F17215" s="8"/>
    </row>
    <row r="17216">
      <c r="A17216" s="10">
        <v>44923.25</v>
      </c>
      <c r="B17216" s="11">
        <v>193.05</v>
      </c>
      <c r="C17216" s="11">
        <v>194.45172</v>
      </c>
      <c r="D17216" s="11">
        <v>0.00720857598996801</v>
      </c>
      <c r="E17216" s="8">
        <f t="shared" si="1"/>
        <v>0.1538521599</v>
      </c>
      <c r="F17216" s="8"/>
    </row>
    <row r="17217">
      <c r="A17217" s="10">
        <v>44923.291666666664</v>
      </c>
      <c r="B17217" s="11">
        <v>179.17</v>
      </c>
      <c r="C17217" s="11">
        <v>180.55882</v>
      </c>
      <c r="D17217" s="11">
        <v>0.00769178708633568</v>
      </c>
      <c r="E17217" s="8">
        <f t="shared" si="1"/>
        <v>0.138353258</v>
      </c>
      <c r="F17217" s="8"/>
    </row>
    <row r="17218">
      <c r="A17218" s="10">
        <v>44923.333333333336</v>
      </c>
      <c r="B17218" s="11">
        <v>171.03</v>
      </c>
      <c r="C17218" s="11">
        <v>170.69661</v>
      </c>
      <c r="D17218" s="11">
        <v>0.00195311435886165</v>
      </c>
      <c r="E17218" s="8">
        <f t="shared" si="1"/>
        <v>0.1234787064</v>
      </c>
      <c r="F17218" s="8"/>
    </row>
    <row r="17219">
      <c r="A17219" s="10">
        <v>44923.375</v>
      </c>
      <c r="B17219" s="11">
        <v>167.12</v>
      </c>
      <c r="C17219" s="11">
        <v>166.60108</v>
      </c>
      <c r="D17219" s="11">
        <v>0.00311474571473371</v>
      </c>
      <c r="E17219" s="8">
        <f t="shared" si="1"/>
        <v>0.1103351999</v>
      </c>
      <c r="F17219" s="8"/>
    </row>
    <row r="17220">
      <c r="A17220" s="10">
        <v>44923.416666666664</v>
      </c>
      <c r="B17220" s="11">
        <v>171.16</v>
      </c>
      <c r="C17220" s="11">
        <v>169.03494</v>
      </c>
      <c r="D17220" s="11">
        <v>0.0125717203792304</v>
      </c>
      <c r="E17220" s="8">
        <f t="shared" si="1"/>
        <v>0.1001078383</v>
      </c>
      <c r="F17220" s="8"/>
    </row>
    <row r="17221">
      <c r="A17221" s="10">
        <v>44923.458333333336</v>
      </c>
      <c r="B17221" s="11">
        <v>176.13</v>
      </c>
      <c r="C17221" s="11">
        <v>176.18576</v>
      </c>
      <c r="D17221" s="11">
        <v>3.16484147186425E-4</v>
      </c>
      <c r="E17221" s="8">
        <f t="shared" si="1"/>
        <v>0.09269225748</v>
      </c>
      <c r="F17221" s="8"/>
    </row>
    <row r="17222">
      <c r="A17222" s="10">
        <v>44923.5</v>
      </c>
      <c r="B17222" s="11">
        <v>184.43</v>
      </c>
      <c r="C17222" s="11">
        <v>184.22432</v>
      </c>
      <c r="D17222" s="11">
        <v>0.00111646497053158</v>
      </c>
      <c r="E17222" s="8">
        <f t="shared" si="1"/>
        <v>0.08852786519</v>
      </c>
      <c r="F17222" s="8"/>
    </row>
    <row r="17223">
      <c r="A17223" s="10">
        <v>44923.541666666664</v>
      </c>
      <c r="B17223" s="11">
        <v>195.36</v>
      </c>
      <c r="C17223" s="11">
        <v>191.16234</v>
      </c>
      <c r="D17223" s="11">
        <v>0.0219586138148341</v>
      </c>
      <c r="E17223" s="8">
        <f t="shared" si="1"/>
        <v>0.0882103328</v>
      </c>
      <c r="F17223" s="8"/>
    </row>
    <row r="17224">
      <c r="A17224" s="10">
        <v>44923.583333333336</v>
      </c>
      <c r="B17224" s="11">
        <v>200.75</v>
      </c>
      <c r="C17224" s="11">
        <v>196.08732</v>
      </c>
      <c r="D17224" s="11">
        <v>0.0237785900689549</v>
      </c>
      <c r="E17224" s="8">
        <f t="shared" si="1"/>
        <v>0.08754340693</v>
      </c>
      <c r="F17224" s="8"/>
    </row>
    <row r="17225">
      <c r="A17225" s="10">
        <v>44923.625</v>
      </c>
      <c r="B17225" s="11">
        <v>185.79</v>
      </c>
      <c r="C17225" s="11">
        <v>201.05443</v>
      </c>
      <c r="D17225" s="11">
        <v>0.0759218784684326</v>
      </c>
      <c r="E17225" s="8">
        <f t="shared" si="1"/>
        <v>0.08564278813</v>
      </c>
      <c r="F17225" s="8"/>
    </row>
    <row r="17226">
      <c r="A17226" s="10">
        <v>44923.666666666664</v>
      </c>
      <c r="B17226" s="11">
        <v>168.04</v>
      </c>
      <c r="C17226" s="11">
        <v>204.25687</v>
      </c>
      <c r="D17226" s="11">
        <v>0.177310413108748</v>
      </c>
      <c r="E17226" s="8">
        <f t="shared" si="1"/>
        <v>0.0868753952</v>
      </c>
      <c r="F17226" s="8"/>
    </row>
    <row r="17227">
      <c r="A17227" s="10">
        <v>44923.708333333336</v>
      </c>
      <c r="B17227" s="11">
        <v>154.45</v>
      </c>
      <c r="C17227" s="11">
        <v>205.13681</v>
      </c>
      <c r="D17227" s="11">
        <v>0.247087833724235</v>
      </c>
      <c r="E17227" s="8">
        <f t="shared" si="1"/>
        <v>0.09088978586</v>
      </c>
      <c r="F17227" s="8"/>
    </row>
    <row r="17228">
      <c r="A17228" s="10">
        <v>44923.75</v>
      </c>
      <c r="B17228" s="11">
        <v>147.07</v>
      </c>
      <c r="C17228" s="11">
        <v>204.08832</v>
      </c>
      <c r="D17228" s="11">
        <v>0.279380613256064</v>
      </c>
      <c r="E17228" s="8">
        <f t="shared" si="1"/>
        <v>0.09479662551</v>
      </c>
      <c r="F17228" s="8"/>
    </row>
    <row r="17229">
      <c r="A17229" s="10">
        <v>44923.791666666664</v>
      </c>
      <c r="B17229" s="11">
        <v>145.62</v>
      </c>
      <c r="C17229" s="11">
        <v>202.76632</v>
      </c>
      <c r="D17229" s="11">
        <v>0.281833393238088</v>
      </c>
      <c r="E17229" s="8">
        <f t="shared" si="1"/>
        <v>0.09725882347</v>
      </c>
      <c r="F17229" s="8"/>
    </row>
    <row r="17230">
      <c r="A17230" s="10">
        <v>44923.833333333336</v>
      </c>
      <c r="B17230" s="11">
        <v>147.36</v>
      </c>
      <c r="C17230" s="11">
        <v>202.77216</v>
      </c>
      <c r="D17230" s="11">
        <v>0.273273017360963</v>
      </c>
      <c r="E17230" s="8">
        <f t="shared" si="1"/>
        <v>0.09824679435</v>
      </c>
      <c r="F17230" s="8"/>
    </row>
    <row r="17231">
      <c r="A17231" s="10">
        <v>44923.875</v>
      </c>
      <c r="B17231" s="11">
        <v>151.46</v>
      </c>
      <c r="C17231" s="11">
        <v>205.57485</v>
      </c>
      <c r="D17231" s="11">
        <v>0.263236723752929</v>
      </c>
      <c r="E17231" s="8">
        <f t="shared" si="1"/>
        <v>0.09973632727</v>
      </c>
      <c r="F17231" s="8"/>
    </row>
    <row r="17232">
      <c r="A17232" s="10">
        <v>44923.916666666664</v>
      </c>
      <c r="B17232" s="11">
        <v>154.86</v>
      </c>
      <c r="C17232" s="11">
        <v>210.28821</v>
      </c>
      <c r="D17232" s="11">
        <v>0.263582109524827</v>
      </c>
      <c r="E17232" s="8">
        <f t="shared" si="1"/>
        <v>0.1015149056</v>
      </c>
      <c r="F17232" s="8"/>
    </row>
    <row r="17233">
      <c r="A17233" s="10">
        <v>44923.958333333336</v>
      </c>
      <c r="B17233" s="11">
        <v>174.7</v>
      </c>
      <c r="C17233" s="11">
        <v>216.90911</v>
      </c>
      <c r="D17233" s="11">
        <v>0.194593532747425</v>
      </c>
      <c r="E17233" s="8">
        <f t="shared" si="1"/>
        <v>0.1000116908</v>
      </c>
      <c r="F17233" s="8"/>
    </row>
    <row r="17234">
      <c r="A17234" s="10">
        <v>44924.0</v>
      </c>
      <c r="B17234" s="11">
        <v>199.85</v>
      </c>
      <c r="C17234" s="11">
        <v>237.68131</v>
      </c>
      <c r="D17234" s="11">
        <v>0.159168215624526</v>
      </c>
      <c r="E17234" s="8">
        <f t="shared" si="1"/>
        <v>0.1025234955</v>
      </c>
      <c r="F17234" s="8"/>
    </row>
    <row r="17235">
      <c r="A17235" s="10">
        <v>44924.041666666664</v>
      </c>
      <c r="B17235" s="11">
        <v>182.66</v>
      </c>
      <c r="C17235" s="11">
        <v>233.91386</v>
      </c>
      <c r="D17235" s="11">
        <v>0.219114250006391</v>
      </c>
      <c r="E17235" s="8">
        <f t="shared" si="1"/>
        <v>0.109339404</v>
      </c>
      <c r="F17235" s="8"/>
    </row>
    <row r="17236">
      <c r="A17236" s="10">
        <v>44924.083333333336</v>
      </c>
      <c r="B17236" s="11">
        <v>164.91</v>
      </c>
      <c r="C17236" s="11">
        <v>228.57417</v>
      </c>
      <c r="D17236" s="11">
        <v>0.278527403161958</v>
      </c>
      <c r="E17236" s="8">
        <f t="shared" si="1"/>
        <v>0.1185412349</v>
      </c>
      <c r="F17236" s="8"/>
    </row>
    <row r="17237">
      <c r="A17237" s="10">
        <v>44924.125</v>
      </c>
      <c r="B17237" s="11">
        <v>162.65</v>
      </c>
      <c r="C17237" s="11">
        <v>224.08339</v>
      </c>
      <c r="D17237" s="11">
        <v>0.274154144133574</v>
      </c>
      <c r="E17237" s="8">
        <f t="shared" si="1"/>
        <v>0.1285992088</v>
      </c>
      <c r="F17237" s="8"/>
    </row>
    <row r="17238">
      <c r="A17238" s="10">
        <v>44924.166666666664</v>
      </c>
      <c r="B17238" s="11">
        <v>158.27</v>
      </c>
      <c r="C17238" s="11">
        <v>220.14129</v>
      </c>
      <c r="D17238" s="11">
        <v>0.281052636695278</v>
      </c>
      <c r="E17238" s="8">
        <f t="shared" si="1"/>
        <v>0.1399356787</v>
      </c>
      <c r="F17238" s="8"/>
    </row>
    <row r="17239">
      <c r="A17239" s="10">
        <v>44924.208333333336</v>
      </c>
      <c r="B17239" s="11">
        <v>159.24</v>
      </c>
      <c r="C17239" s="11">
        <v>216.93604</v>
      </c>
      <c r="D17239" s="11">
        <v>0.265958759088623</v>
      </c>
      <c r="E17239" s="8">
        <f t="shared" si="1"/>
        <v>0.1505793759</v>
      </c>
      <c r="F17239" s="8"/>
    </row>
    <row r="17240">
      <c r="A17240" s="10">
        <v>44924.25</v>
      </c>
      <c r="B17240" s="11">
        <v>161.64</v>
      </c>
      <c r="C17240" s="11">
        <v>215.62459</v>
      </c>
      <c r="D17240" s="11">
        <v>0.250363791996079</v>
      </c>
      <c r="E17240" s="8">
        <f t="shared" si="1"/>
        <v>0.1607108432</v>
      </c>
      <c r="F17240" s="8"/>
    </row>
    <row r="17241">
      <c r="A17241" s="10">
        <v>44924.291666666664</v>
      </c>
      <c r="B17241" s="11">
        <v>160.88</v>
      </c>
      <c r="C17241" s="11">
        <v>216.54766</v>
      </c>
      <c r="D17241" s="11">
        <v>0.257068859575762</v>
      </c>
      <c r="E17241" s="8">
        <f t="shared" si="1"/>
        <v>0.1711015545</v>
      </c>
      <c r="F17241" s="8"/>
    </row>
    <row r="17242">
      <c r="A17242" s="10">
        <v>44924.333333333336</v>
      </c>
      <c r="B17242" s="11">
        <v>166.19</v>
      </c>
      <c r="C17242" s="11">
        <v>219.81268</v>
      </c>
      <c r="D17242" s="11">
        <v>0.243947164467491</v>
      </c>
      <c r="E17242" s="8">
        <f t="shared" si="1"/>
        <v>0.18118464</v>
      </c>
      <c r="F17242" s="8"/>
    </row>
    <row r="17243">
      <c r="A17243" s="10">
        <v>44924.375</v>
      </c>
      <c r="B17243" s="11">
        <v>171.63</v>
      </c>
      <c r="C17243" s="11">
        <v>225.89772</v>
      </c>
      <c r="D17243" s="11">
        <v>0.240231375509234</v>
      </c>
      <c r="E17243" s="8">
        <f t="shared" si="1"/>
        <v>0.1910644995</v>
      </c>
      <c r="F17243" s="8"/>
    </row>
    <row r="17244">
      <c r="A17244" s="10">
        <v>44924.416666666664</v>
      </c>
      <c r="B17244" s="11">
        <v>175.31</v>
      </c>
      <c r="C17244" s="11">
        <v>233.41965</v>
      </c>
      <c r="D17244" s="11">
        <v>0.248949263697379</v>
      </c>
      <c r="E17244" s="8">
        <f t="shared" si="1"/>
        <v>0.2009135638</v>
      </c>
      <c r="F17244" s="8"/>
    </row>
    <row r="17245">
      <c r="A17245" s="10">
        <v>44924.458333333336</v>
      </c>
      <c r="B17245" s="11">
        <v>177.96</v>
      </c>
      <c r="C17245" s="11">
        <v>243.65552</v>
      </c>
      <c r="D17245" s="11">
        <v>0.269624591308253</v>
      </c>
      <c r="E17245" s="8">
        <f t="shared" si="1"/>
        <v>0.212134735</v>
      </c>
      <c r="F17245" s="8"/>
    </row>
    <row r="17246">
      <c r="A17246" s="10">
        <v>44924.5</v>
      </c>
      <c r="B17246" s="11">
        <v>188.99</v>
      </c>
      <c r="C17246" s="11">
        <v>255.55932</v>
      </c>
      <c r="D17246" s="11">
        <v>0.260484806423808</v>
      </c>
      <c r="E17246" s="8">
        <f t="shared" si="1"/>
        <v>0.2229417492</v>
      </c>
      <c r="F17246" s="8"/>
    </row>
    <row r="17247">
      <c r="A17247" s="10">
        <v>44924.541666666664</v>
      </c>
      <c r="B17247" s="11">
        <v>206.51</v>
      </c>
      <c r="C17247" s="11">
        <v>266.30236</v>
      </c>
      <c r="D17247" s="11">
        <v>0.224528089048854</v>
      </c>
      <c r="E17247" s="8">
        <f t="shared" si="1"/>
        <v>0.231382144</v>
      </c>
      <c r="F17247" s="8"/>
    </row>
    <row r="17248">
      <c r="A17248" s="10">
        <v>44924.583333333336</v>
      </c>
      <c r="B17248" s="11">
        <v>208.02</v>
      </c>
      <c r="C17248" s="11">
        <v>274.42783</v>
      </c>
      <c r="D17248" s="11">
        <v>0.241986499692833</v>
      </c>
      <c r="E17248" s="8">
        <f t="shared" si="1"/>
        <v>0.2404741402</v>
      </c>
      <c r="F17248" s="8"/>
    </row>
    <row r="17249">
      <c r="A17249" s="10">
        <v>44924.625</v>
      </c>
      <c r="B17249" s="11">
        <v>207.3</v>
      </c>
      <c r="C17249" s="11">
        <v>281.7937</v>
      </c>
      <c r="D17249" s="11">
        <v>0.264355448684622</v>
      </c>
      <c r="E17249" s="8">
        <f t="shared" si="1"/>
        <v>0.248325539</v>
      </c>
      <c r="F17249" s="8"/>
    </row>
    <row r="17250">
      <c r="A17250" s="10">
        <v>44924.666666666664</v>
      </c>
      <c r="B17250" s="11">
        <v>208.64</v>
      </c>
      <c r="C17250" s="11">
        <v>285.3753</v>
      </c>
      <c r="D17250" s="11">
        <v>0.268892577598691</v>
      </c>
      <c r="E17250" s="8">
        <f t="shared" si="1"/>
        <v>0.2521414625</v>
      </c>
      <c r="F17250" s="8"/>
    </row>
    <row r="17251">
      <c r="A17251" s="10">
        <v>44924.708333333336</v>
      </c>
      <c r="B17251" s="11">
        <v>223.52</v>
      </c>
      <c r="C17251" s="11">
        <v>285.3658</v>
      </c>
      <c r="D17251" s="11">
        <v>0.216724639042239</v>
      </c>
      <c r="E17251" s="8">
        <f t="shared" si="1"/>
        <v>0.2508763294</v>
      </c>
      <c r="F17251" s="8"/>
    </row>
    <row r="17252">
      <c r="A17252" s="10">
        <v>44924.75</v>
      </c>
      <c r="B17252" s="11">
        <v>224.29</v>
      </c>
      <c r="C17252" s="11">
        <v>283.49571</v>
      </c>
      <c r="D17252" s="11">
        <v>0.208841643494358</v>
      </c>
      <c r="E17252" s="8">
        <f t="shared" si="1"/>
        <v>0.2479372057</v>
      </c>
      <c r="F17252" s="8"/>
    </row>
    <row r="17253">
      <c r="A17253" s="10">
        <v>44924.791666666664</v>
      </c>
      <c r="B17253" s="11">
        <v>233.16</v>
      </c>
      <c r="C17253" s="11">
        <v>281.9253</v>
      </c>
      <c r="D17253" s="11">
        <v>0.172972415033343</v>
      </c>
      <c r="E17253" s="8">
        <f t="shared" si="1"/>
        <v>0.2434013316</v>
      </c>
      <c r="F17253" s="8"/>
    </row>
    <row r="17254">
      <c r="A17254" s="10">
        <v>44924.833333333336</v>
      </c>
      <c r="B17254" s="11">
        <v>254.78</v>
      </c>
      <c r="C17254" s="11">
        <v>281.42856</v>
      </c>
      <c r="D17254" s="11">
        <v>0.0946903185661043</v>
      </c>
      <c r="E17254" s="8">
        <f t="shared" si="1"/>
        <v>0.2359603858</v>
      </c>
      <c r="F17254" s="8"/>
    </row>
    <row r="17255">
      <c r="A17255" s="10">
        <v>44924.875</v>
      </c>
      <c r="B17255" s="11">
        <v>273.61</v>
      </c>
      <c r="C17255" s="11">
        <v>282.16726</v>
      </c>
      <c r="D17255" s="11">
        <v>0.0303269061052653</v>
      </c>
      <c r="E17255" s="8">
        <f t="shared" si="1"/>
        <v>0.2262558101</v>
      </c>
      <c r="F17255" s="8"/>
    </row>
    <row r="17256">
      <c r="A17256" s="10">
        <v>44924.916666666664</v>
      </c>
      <c r="B17256" s="11">
        <v>295.75</v>
      </c>
      <c r="C17256" s="11">
        <v>283.47966</v>
      </c>
      <c r="D17256" s="11">
        <v>0.0432847280824309</v>
      </c>
      <c r="E17256" s="8">
        <f t="shared" si="1"/>
        <v>0.2170767525</v>
      </c>
      <c r="F17256" s="8"/>
    </row>
    <row r="17257">
      <c r="A17257" s="10">
        <v>44924.958333333336</v>
      </c>
      <c r="B17257" s="11">
        <v>317.22</v>
      </c>
      <c r="C17257" s="11">
        <v>285.23518</v>
      </c>
      <c r="D17257" s="11">
        <v>0.112134905659252</v>
      </c>
      <c r="E17257" s="8">
        <f t="shared" si="1"/>
        <v>0.2136409764</v>
      </c>
      <c r="F17257" s="8"/>
    </row>
    <row r="17258">
      <c r="A17258" s="10">
        <v>44925.0</v>
      </c>
      <c r="B17258" s="11">
        <v>338.53</v>
      </c>
      <c r="C17258" s="11">
        <v>291.4264</v>
      </c>
      <c r="D17258" s="11">
        <v>0.161631204310933</v>
      </c>
      <c r="E17258" s="8">
        <f t="shared" si="1"/>
        <v>0.2137436009</v>
      </c>
      <c r="F17258" s="8"/>
    </row>
    <row r="17259">
      <c r="A17259" s="10">
        <v>44925.041666666664</v>
      </c>
      <c r="B17259" s="11">
        <v>353.76</v>
      </c>
      <c r="C17259" s="11">
        <v>301.546</v>
      </c>
      <c r="D17259" s="11">
        <v>0.173154344610772</v>
      </c>
      <c r="E17259" s="8">
        <f t="shared" si="1"/>
        <v>0.2118286048</v>
      </c>
      <c r="F17259" s="8"/>
    </row>
    <row r="17260">
      <c r="A17260" s="10">
        <v>44925.083333333336</v>
      </c>
      <c r="B17260" s="11">
        <v>349.31</v>
      </c>
      <c r="C17260" s="11">
        <v>309.50024</v>
      </c>
      <c r="D17260" s="11">
        <v>0.128625942260981</v>
      </c>
      <c r="E17260" s="8">
        <f t="shared" si="1"/>
        <v>0.2055827106</v>
      </c>
      <c r="F17260" s="8"/>
    </row>
    <row r="17261">
      <c r="A17261" s="10">
        <v>44925.125</v>
      </c>
      <c r="B17261" s="11">
        <v>338.79</v>
      </c>
      <c r="C17261" s="11">
        <v>314.08609</v>
      </c>
      <c r="D17261" s="11">
        <v>0.0786533080786863</v>
      </c>
      <c r="E17261" s="8">
        <f t="shared" si="1"/>
        <v>0.1974368425</v>
      </c>
      <c r="F17261" s="8"/>
    </row>
    <row r="17262">
      <c r="A17262" s="10">
        <v>44925.166666666664</v>
      </c>
      <c r="B17262" s="11">
        <v>331.11</v>
      </c>
      <c r="C17262" s="11">
        <v>317.1887</v>
      </c>
      <c r="D17262" s="11">
        <v>0.0438896467623217</v>
      </c>
      <c r="E17262" s="8">
        <f t="shared" si="1"/>
        <v>0.1875550512</v>
      </c>
      <c r="F17262" s="8"/>
    </row>
    <row r="17263">
      <c r="A17263" s="10">
        <v>44925.208333333336</v>
      </c>
      <c r="B17263" s="11">
        <v>338.95</v>
      </c>
      <c r="C17263" s="11">
        <v>319.94891</v>
      </c>
      <c r="D17263" s="11">
        <v>0.059387887897477</v>
      </c>
      <c r="E17263" s="8">
        <f t="shared" si="1"/>
        <v>0.1789479316</v>
      </c>
      <c r="F17263" s="8"/>
    </row>
    <row r="17264">
      <c r="A17264" s="10">
        <v>44925.25</v>
      </c>
      <c r="B17264" s="11">
        <v>345.81</v>
      </c>
      <c r="C17264" s="11">
        <v>322.04344</v>
      </c>
      <c r="D17264" s="11">
        <v>0.0737992365253582</v>
      </c>
      <c r="E17264" s="8">
        <f t="shared" si="1"/>
        <v>0.1715910751</v>
      </c>
      <c r="F17264" s="8"/>
    </row>
    <row r="17265">
      <c r="A17265" s="10">
        <v>44925.291666666664</v>
      </c>
      <c r="B17265" s="11">
        <v>358.68</v>
      </c>
      <c r="C17265" s="11">
        <v>322.69485</v>
      </c>
      <c r="D17265" s="11">
        <v>0.111514484969314</v>
      </c>
      <c r="E17265" s="8">
        <f t="shared" si="1"/>
        <v>0.1655263095</v>
      </c>
      <c r="F17265" s="8"/>
    </row>
    <row r="17266">
      <c r="A17266" s="10">
        <v>44925.333333333336</v>
      </c>
      <c r="B17266" s="11">
        <v>362.38</v>
      </c>
      <c r="C17266" s="11">
        <v>321.95679</v>
      </c>
      <c r="D17266" s="11">
        <v>0.12555476776868</v>
      </c>
      <c r="E17266" s="8">
        <f t="shared" si="1"/>
        <v>0.160593293</v>
      </c>
      <c r="F17266" s="8"/>
    </row>
    <row r="17267">
      <c r="A17267" s="10">
        <v>44925.375</v>
      </c>
      <c r="B17267" s="11">
        <v>368.29</v>
      </c>
      <c r="C17267" s="11">
        <v>322.00422</v>
      </c>
      <c r="D17267" s="11">
        <v>0.143742774551215</v>
      </c>
      <c r="E17267" s="8">
        <f t="shared" si="1"/>
        <v>0.1565729346</v>
      </c>
      <c r="F17267" s="8"/>
    </row>
    <row r="17268">
      <c r="A17268" s="10">
        <v>44925.416666666664</v>
      </c>
      <c r="B17268" s="11">
        <v>377.93</v>
      </c>
      <c r="C17268" s="11">
        <v>324.14499</v>
      </c>
      <c r="D17268" s="11">
        <v>0.165928864117258</v>
      </c>
      <c r="E17268" s="8">
        <f t="shared" si="1"/>
        <v>0.1531137513</v>
      </c>
      <c r="F17268" s="8"/>
    </row>
    <row r="17269">
      <c r="A17269" s="10">
        <v>44925.458333333336</v>
      </c>
      <c r="B17269" s="11">
        <v>370.1</v>
      </c>
      <c r="C17269" s="11">
        <v>328.92011</v>
      </c>
      <c r="D17269" s="11">
        <v>0.125197240144422</v>
      </c>
      <c r="E17269" s="8">
        <f t="shared" si="1"/>
        <v>0.147095945</v>
      </c>
      <c r="F17269" s="8"/>
    </row>
    <row r="17270">
      <c r="A17270" s="10">
        <v>44925.5</v>
      </c>
      <c r="B17270" s="11">
        <v>361.68</v>
      </c>
      <c r="C17270" s="11">
        <v>334.51399</v>
      </c>
      <c r="D17270" s="11">
        <v>0.0812103852517499</v>
      </c>
      <c r="E17270" s="8">
        <f t="shared" si="1"/>
        <v>0.1396261774</v>
      </c>
      <c r="F17270" s="8"/>
    </row>
    <row r="17271">
      <c r="A17271" s="10">
        <v>44925.541666666664</v>
      </c>
      <c r="B17271" s="11">
        <v>353.85</v>
      </c>
      <c r="C17271" s="11">
        <v>339.05158</v>
      </c>
      <c r="D17271" s="11">
        <v>0.0436465153768049</v>
      </c>
      <c r="E17271" s="8">
        <f t="shared" si="1"/>
        <v>0.1320894452</v>
      </c>
      <c r="F17271" s="8"/>
    </row>
    <row r="17272">
      <c r="A17272" s="10">
        <v>44925.583333333336</v>
      </c>
      <c r="B17272" s="11">
        <v>350.33</v>
      </c>
      <c r="C17272" s="11">
        <v>340.73284</v>
      </c>
      <c r="D17272" s="11">
        <v>0.0281662313500511</v>
      </c>
      <c r="E17272" s="8">
        <f t="shared" si="1"/>
        <v>0.1231802673</v>
      </c>
      <c r="F17272" s="8"/>
    </row>
    <row r="17273">
      <c r="A17273" s="10">
        <v>44925.625</v>
      </c>
      <c r="B17273" s="11">
        <v>347.17</v>
      </c>
      <c r="C17273" s="11">
        <v>341.47284</v>
      </c>
      <c r="D17273" s="11">
        <v>0.0166840794717377</v>
      </c>
      <c r="E17273" s="8">
        <f t="shared" si="1"/>
        <v>0.112860627</v>
      </c>
      <c r="F17273" s="8"/>
    </row>
    <row r="17274">
      <c r="A17274" s="10">
        <v>44925.666666666664</v>
      </c>
      <c r="B17274" s="11">
        <v>348.11</v>
      </c>
      <c r="C17274" s="11">
        <v>340.89613</v>
      </c>
      <c r="D17274" s="11">
        <v>0.0211614898649626</v>
      </c>
      <c r="E17274" s="8">
        <f t="shared" si="1"/>
        <v>0.1025384983</v>
      </c>
      <c r="F17274" s="8"/>
    </row>
    <row r="17275">
      <c r="A17275" s="10">
        <v>44925.708333333336</v>
      </c>
      <c r="B17275" s="11">
        <v>344.04</v>
      </c>
      <c r="C17275" s="11">
        <v>339.76556</v>
      </c>
      <c r="D17275" s="11">
        <v>0.0125805570170208</v>
      </c>
      <c r="E17275" s="8">
        <f t="shared" si="1"/>
        <v>0.09403249489</v>
      </c>
      <c r="F17275" s="8"/>
    </row>
    <row r="17276">
      <c r="A17276" s="10">
        <v>44925.75</v>
      </c>
      <c r="B17276" s="11">
        <v>340.83</v>
      </c>
      <c r="C17276" s="11">
        <v>337.8904</v>
      </c>
      <c r="D17276" s="11">
        <v>0.00869986244060199</v>
      </c>
      <c r="E17276" s="8">
        <f t="shared" si="1"/>
        <v>0.08569325401</v>
      </c>
      <c r="F17276" s="8"/>
    </row>
    <row r="17277">
      <c r="A17277" s="10">
        <v>44925.791666666664</v>
      </c>
      <c r="B17277" s="11">
        <v>328.17</v>
      </c>
      <c r="C17277" s="11">
        <v>336.12156</v>
      </c>
      <c r="D17277" s="11">
        <v>0.0236567984511317</v>
      </c>
      <c r="E17277" s="8">
        <f t="shared" si="1"/>
        <v>0.07947176998</v>
      </c>
      <c r="F17277" s="8"/>
    </row>
    <row r="17278">
      <c r="A17278" s="10">
        <v>44925.833333333336</v>
      </c>
      <c r="B17278" s="11">
        <v>318.18</v>
      </c>
      <c r="C17278" s="11">
        <v>333.76705</v>
      </c>
      <c r="D17278" s="11">
        <v>0.0467003857930253</v>
      </c>
      <c r="E17278" s="8">
        <f t="shared" si="1"/>
        <v>0.07747218945</v>
      </c>
      <c r="F17278" s="8"/>
    </row>
    <row r="17279">
      <c r="A17279" s="10">
        <v>44925.875</v>
      </c>
      <c r="B17279" s="11">
        <v>304.4</v>
      </c>
      <c r="C17279" s="11">
        <v>332.11571</v>
      </c>
      <c r="D17279" s="11">
        <v>0.0834519691947123</v>
      </c>
      <c r="E17279" s="8">
        <f t="shared" si="1"/>
        <v>0.07968573375</v>
      </c>
      <c r="F17279" s="8"/>
    </row>
    <row r="17280">
      <c r="A17280" s="10">
        <v>44925.916666666664</v>
      </c>
      <c r="B17280" s="11">
        <v>299.95</v>
      </c>
      <c r="C17280" s="11">
        <v>332.76437</v>
      </c>
      <c r="D17280" s="11">
        <v>0.0986114288618099</v>
      </c>
      <c r="E17280" s="8">
        <f t="shared" si="1"/>
        <v>0.08199101295</v>
      </c>
      <c r="F17280" s="8"/>
    </row>
    <row r="17281">
      <c r="A17281" s="10">
        <v>44925.958333333336</v>
      </c>
      <c r="B17281" s="11">
        <v>307.27</v>
      </c>
      <c r="C17281" s="11">
        <v>335.54216</v>
      </c>
      <c r="D17281" s="11">
        <v>0.0842581450867457</v>
      </c>
      <c r="E17281" s="8">
        <f t="shared" si="1"/>
        <v>0.08082948126</v>
      </c>
      <c r="F17281" s="8"/>
    </row>
    <row r="17282">
      <c r="A17282" s="10">
        <v>44923.0</v>
      </c>
      <c r="B17282" s="11">
        <v>216.26</v>
      </c>
      <c r="C17282" s="11">
        <v>214.59234</v>
      </c>
      <c r="D17282" s="11">
        <v>0.00777129323441826</v>
      </c>
      <c r="E17282" s="8">
        <f t="shared" si="1"/>
        <v>0.07441865163</v>
      </c>
      <c r="F17282" s="8"/>
    </row>
    <row r="17283">
      <c r="A17283" s="10">
        <v>44923.041666666664</v>
      </c>
      <c r="B17283" s="11">
        <v>229.47</v>
      </c>
      <c r="C17283" s="11">
        <v>215.30585</v>
      </c>
      <c r="D17283" s="11">
        <v>0.0657861827720891</v>
      </c>
      <c r="E17283" s="8">
        <f t="shared" si="1"/>
        <v>0.06994497822</v>
      </c>
      <c r="F17283" s="8"/>
    </row>
    <row r="17284">
      <c r="A17284" s="10">
        <v>44923.083333333336</v>
      </c>
      <c r="B17284" s="11">
        <v>227.85</v>
      </c>
      <c r="C17284" s="11">
        <v>212.25582</v>
      </c>
      <c r="D17284" s="11">
        <v>0.0734687981700572</v>
      </c>
      <c r="E17284" s="8">
        <f t="shared" si="1"/>
        <v>0.06764676388</v>
      </c>
      <c r="F17284" s="8"/>
    </row>
    <row r="17285">
      <c r="A17285" s="10">
        <v>44923.125</v>
      </c>
      <c r="B17285" s="11">
        <v>227.74</v>
      </c>
      <c r="C17285" s="11">
        <v>205.40069</v>
      </c>
      <c r="D17285" s="11">
        <v>0.108759663855072</v>
      </c>
      <c r="E17285" s="8">
        <f t="shared" si="1"/>
        <v>0.06890119537</v>
      </c>
      <c r="F17285" s="8"/>
    </row>
    <row r="17286">
      <c r="A17286" s="10">
        <v>44923.166666666664</v>
      </c>
      <c r="B17286" s="11">
        <v>222.39</v>
      </c>
      <c r="C17286" s="11">
        <v>196.3931</v>
      </c>
      <c r="D17286" s="11">
        <v>0.132371758478276</v>
      </c>
      <c r="E17286" s="8">
        <f t="shared" si="1"/>
        <v>0.07258795003</v>
      </c>
      <c r="F17286" s="8"/>
    </row>
    <row r="17287">
      <c r="A17287" s="10">
        <v>44923.208333333336</v>
      </c>
      <c r="B17287" s="11">
        <v>212.27</v>
      </c>
      <c r="C17287" s="11">
        <v>186.78204</v>
      </c>
      <c r="D17287" s="11">
        <v>0.136458301879559</v>
      </c>
      <c r="E17287" s="8">
        <f t="shared" si="1"/>
        <v>0.07579921728</v>
      </c>
      <c r="F17287" s="8"/>
    </row>
    <row r="17288">
      <c r="A17288" s="10">
        <v>44923.25</v>
      </c>
      <c r="B17288" s="11">
        <v>193.05</v>
      </c>
      <c r="C17288" s="11">
        <v>176.67786</v>
      </c>
      <c r="D17288" s="11">
        <v>0.0926666193489099</v>
      </c>
      <c r="E17288" s="8">
        <f t="shared" si="1"/>
        <v>0.07658535823</v>
      </c>
      <c r="F17288" s="8"/>
    </row>
    <row r="17289">
      <c r="A17289" s="10">
        <v>44923.291666666664</v>
      </c>
      <c r="B17289" s="11">
        <v>179.17</v>
      </c>
      <c r="C17289" s="11">
        <v>167.00104</v>
      </c>
      <c r="D17289" s="11">
        <v>0.0728675701660301</v>
      </c>
      <c r="E17289" s="8">
        <f t="shared" si="1"/>
        <v>0.07497507011</v>
      </c>
      <c r="F17289" s="8"/>
    </row>
    <row r="17290">
      <c r="A17290" s="10">
        <v>44923.333333333336</v>
      </c>
      <c r="B17290" s="11">
        <v>171.03</v>
      </c>
      <c r="C17290" s="11">
        <v>159.76221</v>
      </c>
      <c r="D17290" s="11">
        <v>0.0705285060841358</v>
      </c>
      <c r="E17290" s="8">
        <f t="shared" si="1"/>
        <v>0.07268230921</v>
      </c>
      <c r="F17290" s="8"/>
    </row>
    <row r="17291">
      <c r="A17291" s="10">
        <v>44923.375</v>
      </c>
      <c r="B17291" s="11">
        <v>167.12</v>
      </c>
      <c r="C17291" s="11">
        <v>157.21341</v>
      </c>
      <c r="D17291" s="11">
        <v>0.0630136449556052</v>
      </c>
      <c r="E17291" s="8">
        <f t="shared" si="1"/>
        <v>0.06931859547</v>
      </c>
      <c r="F17291" s="8"/>
    </row>
    <row r="17292">
      <c r="A17292" s="10">
        <v>44923.416666666664</v>
      </c>
      <c r="B17292" s="11">
        <v>171.16</v>
      </c>
      <c r="C17292" s="11">
        <v>159.94958</v>
      </c>
      <c r="D17292" s="11">
        <v>0.0700872112324396</v>
      </c>
      <c r="E17292" s="8">
        <f t="shared" si="1"/>
        <v>0.06532519327</v>
      </c>
      <c r="F17292" s="8"/>
    </row>
    <row r="17293">
      <c r="A17293" s="10">
        <v>44923.458333333336</v>
      </c>
      <c r="B17293" s="11">
        <v>176.13</v>
      </c>
      <c r="C17293" s="11">
        <v>165.36054</v>
      </c>
      <c r="D17293" s="11">
        <v>0.0651271458112075</v>
      </c>
      <c r="E17293" s="8">
        <f t="shared" si="1"/>
        <v>0.06282227267</v>
      </c>
      <c r="F17293" s="8"/>
    </row>
    <row r="17294">
      <c r="A17294" s="10">
        <v>44923.5</v>
      </c>
      <c r="B17294" s="11">
        <v>184.43</v>
      </c>
      <c r="C17294" s="11">
        <v>170.14134</v>
      </c>
      <c r="D17294" s="11">
        <v>0.0839811182867138</v>
      </c>
      <c r="E17294" s="8">
        <f t="shared" si="1"/>
        <v>0.06293771988</v>
      </c>
      <c r="F17294" s="8"/>
    </row>
    <row r="17295">
      <c r="A17295" s="10">
        <v>44923.541666666664</v>
      </c>
      <c r="B17295" s="11">
        <v>195.36</v>
      </c>
      <c r="C17295" s="11">
        <v>173.8447</v>
      </c>
      <c r="D17295" s="11">
        <v>0.123761610218775</v>
      </c>
      <c r="E17295" s="8">
        <f t="shared" si="1"/>
        <v>0.06627584883</v>
      </c>
      <c r="F17295" s="8"/>
    </row>
    <row r="17296">
      <c r="A17296" s="10">
        <v>44923.583333333336</v>
      </c>
      <c r="B17296" s="11">
        <v>200.75</v>
      </c>
      <c r="C17296" s="11">
        <v>176.99287</v>
      </c>
      <c r="D17296" s="11">
        <v>0.134226480422629</v>
      </c>
      <c r="E17296" s="8">
        <f t="shared" si="1"/>
        <v>0.07069502588</v>
      </c>
      <c r="F17296" s="8"/>
    </row>
    <row r="17297">
      <c r="A17297" s="10">
        <v>44923.625</v>
      </c>
      <c r="B17297" s="11">
        <v>185.79</v>
      </c>
      <c r="C17297" s="11">
        <v>181.5554</v>
      </c>
      <c r="D17297" s="11">
        <v>0.0233240101919304</v>
      </c>
      <c r="E17297" s="8">
        <f t="shared" si="1"/>
        <v>0.07097168966</v>
      </c>
      <c r="F17297" s="8"/>
    </row>
    <row r="17298">
      <c r="A17298" s="10">
        <v>44923.666666666664</v>
      </c>
      <c r="B17298" s="11">
        <v>168.04</v>
      </c>
      <c r="C17298" s="11">
        <v>185.68201</v>
      </c>
      <c r="D17298" s="11">
        <v>0.0950119508077276</v>
      </c>
      <c r="E17298" s="8">
        <f t="shared" si="1"/>
        <v>0.0740487922</v>
      </c>
      <c r="F17298" s="8"/>
    </row>
    <row r="17299">
      <c r="A17299" s="10">
        <v>44923.708333333336</v>
      </c>
      <c r="B17299" s="11">
        <v>154.45</v>
      </c>
      <c r="C17299" s="11">
        <v>189.1849</v>
      </c>
      <c r="D17299" s="11">
        <v>0.183602919683336</v>
      </c>
      <c r="E17299" s="8">
        <f t="shared" si="1"/>
        <v>0.08117472398</v>
      </c>
      <c r="F17299" s="8"/>
    </row>
    <row r="17300">
      <c r="A17300" s="10">
        <v>44923.75</v>
      </c>
      <c r="B17300" s="11">
        <v>147.07</v>
      </c>
      <c r="C17300" s="11">
        <v>191.85758</v>
      </c>
      <c r="D17300" s="11">
        <v>0.23344180615642</v>
      </c>
      <c r="E17300" s="8">
        <f t="shared" si="1"/>
        <v>0.09053897163</v>
      </c>
      <c r="F17300" s="8"/>
    </row>
    <row r="17301">
      <c r="A17301" s="10">
        <v>44923.791666666664</v>
      </c>
      <c r="B17301" s="11">
        <v>145.62</v>
      </c>
      <c r="C17301" s="11">
        <v>193.28869</v>
      </c>
      <c r="D17301" s="11">
        <v>0.246619137415644</v>
      </c>
      <c r="E17301" s="8">
        <f t="shared" si="1"/>
        <v>0.09982906909</v>
      </c>
      <c r="F17301" s="8"/>
    </row>
    <row r="17302">
      <c r="A17302" s="10">
        <v>44923.833333333336</v>
      </c>
      <c r="B17302" s="11">
        <v>147.36</v>
      </c>
      <c r="C17302" s="11">
        <v>194.09317</v>
      </c>
      <c r="D17302" s="11">
        <v>0.240776993853003</v>
      </c>
      <c r="E17302" s="8">
        <f t="shared" si="1"/>
        <v>0.1079155944</v>
      </c>
      <c r="F17302" s="8"/>
    </row>
    <row r="17303">
      <c r="A17303" s="10">
        <v>44923.875</v>
      </c>
      <c r="B17303" s="11">
        <v>151.46</v>
      </c>
      <c r="C17303" s="11">
        <v>195.96447</v>
      </c>
      <c r="D17303" s="11">
        <v>0.227104790985835</v>
      </c>
      <c r="E17303" s="8">
        <f t="shared" si="1"/>
        <v>0.1139011287</v>
      </c>
      <c r="F17303" s="8"/>
    </row>
    <row r="17304">
      <c r="A17304" s="10">
        <v>44923.916666666664</v>
      </c>
      <c r="B17304" s="11">
        <v>154.86</v>
      </c>
      <c r="C17304" s="11">
        <v>198.26905</v>
      </c>
      <c r="D17304" s="11">
        <v>0.218940122021061</v>
      </c>
      <c r="E17304" s="8">
        <f t="shared" si="1"/>
        <v>0.1189148242</v>
      </c>
      <c r="F17304" s="8"/>
    </row>
    <row r="17305">
      <c r="A17305" s="10">
        <v>44923.958333333336</v>
      </c>
      <c r="B17305" s="11">
        <v>174.7</v>
      </c>
      <c r="C17305" s="11">
        <v>201.73615</v>
      </c>
      <c r="D17305" s="11">
        <v>0.134017378640367</v>
      </c>
      <c r="E17305" s="8">
        <f t="shared" si="1"/>
        <v>0.1209881256</v>
      </c>
      <c r="F17305" s="8"/>
    </row>
    <row r="17306">
      <c r="A17306" s="10">
        <v>44924.0</v>
      </c>
      <c r="B17306" s="11">
        <v>199.85</v>
      </c>
      <c r="C17306" s="11">
        <v>233.81088</v>
      </c>
      <c r="D17306" s="11">
        <v>0.145249357087232</v>
      </c>
      <c r="E17306" s="8">
        <f t="shared" si="1"/>
        <v>0.1267163783</v>
      </c>
      <c r="F17306" s="8"/>
    </row>
    <row r="17307">
      <c r="A17307" s="10">
        <v>44924.041666666664</v>
      </c>
      <c r="B17307" s="11">
        <v>182.66</v>
      </c>
      <c r="C17307" s="11">
        <v>227.27737</v>
      </c>
      <c r="D17307" s="11">
        <v>0.19631241772993</v>
      </c>
      <c r="E17307" s="8">
        <f t="shared" si="1"/>
        <v>0.1321549714</v>
      </c>
      <c r="F17307" s="8"/>
    </row>
    <row r="17308">
      <c r="A17308" s="10">
        <v>44924.083333333336</v>
      </c>
      <c r="B17308" s="11">
        <v>164.91</v>
      </c>
      <c r="C17308" s="11">
        <v>218.87837</v>
      </c>
      <c r="D17308" s="11">
        <v>0.246567854100887</v>
      </c>
      <c r="E17308" s="8">
        <f t="shared" si="1"/>
        <v>0.1393674321</v>
      </c>
      <c r="F17308" s="8"/>
    </row>
    <row r="17309">
      <c r="A17309" s="10">
        <v>44924.125</v>
      </c>
      <c r="B17309" s="11">
        <v>162.65</v>
      </c>
      <c r="C17309" s="11">
        <v>211.61815</v>
      </c>
      <c r="D17309" s="11">
        <v>0.231398630032442</v>
      </c>
      <c r="E17309" s="8">
        <f t="shared" si="1"/>
        <v>0.144477389</v>
      </c>
      <c r="F17309" s="8"/>
    </row>
    <row r="17310">
      <c r="A17310" s="10">
        <v>44924.166666666664</v>
      </c>
      <c r="B17310" s="11">
        <v>158.27</v>
      </c>
      <c r="C17310" s="11">
        <v>205.43731</v>
      </c>
      <c r="D17310" s="11">
        <v>0.229594663208937</v>
      </c>
      <c r="E17310" s="8">
        <f t="shared" si="1"/>
        <v>0.1485283433</v>
      </c>
      <c r="F17310" s="8"/>
    </row>
    <row r="17311">
      <c r="A17311" s="10">
        <v>44924.208333333336</v>
      </c>
      <c r="B17311" s="11">
        <v>159.24</v>
      </c>
      <c r="C17311" s="11">
        <v>200.54025</v>
      </c>
      <c r="D17311" s="11">
        <v>0.205944941227509</v>
      </c>
      <c r="E17311" s="8">
        <f t="shared" si="1"/>
        <v>0.15142362</v>
      </c>
      <c r="F17311" s="8"/>
    </row>
    <row r="17312">
      <c r="A17312" s="10">
        <v>44924.25</v>
      </c>
      <c r="B17312" s="11">
        <v>161.64</v>
      </c>
      <c r="C17312" s="11">
        <v>198.60551</v>
      </c>
      <c r="D17312" s="11">
        <v>0.186125299343407</v>
      </c>
      <c r="E17312" s="8">
        <f t="shared" si="1"/>
        <v>0.1553177317</v>
      </c>
      <c r="F17312" s="8"/>
    </row>
    <row r="17313">
      <c r="A17313" s="10">
        <v>44924.291666666664</v>
      </c>
      <c r="B17313" s="11">
        <v>160.88</v>
      </c>
      <c r="C17313" s="11">
        <v>200.62638</v>
      </c>
      <c r="D17313" s="11">
        <v>0.198111434797358</v>
      </c>
      <c r="E17313" s="8">
        <f t="shared" si="1"/>
        <v>0.160536226</v>
      </c>
      <c r="F17313" s="8"/>
    </row>
    <row r="17314">
      <c r="A17314" s="10">
        <v>44924.333333333336</v>
      </c>
      <c r="B17314" s="11">
        <v>166.19</v>
      </c>
      <c r="C17314" s="11">
        <v>206.33701</v>
      </c>
      <c r="D17314" s="11">
        <v>0.194570087062907</v>
      </c>
      <c r="E17314" s="8">
        <f t="shared" si="1"/>
        <v>0.1657046252</v>
      </c>
      <c r="F17314" s="8"/>
    </row>
    <row r="17315">
      <c r="A17315" s="10">
        <v>44924.375</v>
      </c>
      <c r="B17315" s="11">
        <v>171.63</v>
      </c>
      <c r="C17315" s="11">
        <v>214.89192</v>
      </c>
      <c r="D17315" s="11">
        <v>0.201319435370115</v>
      </c>
      <c r="E17315" s="8">
        <f t="shared" si="1"/>
        <v>0.1714673665</v>
      </c>
      <c r="F17315" s="8"/>
    </row>
    <row r="17316">
      <c r="A17316" s="10">
        <v>44924.416666666664</v>
      </c>
      <c r="B17316" s="11">
        <v>175.31</v>
      </c>
      <c r="C17316" s="11">
        <v>223.7966</v>
      </c>
      <c r="D17316" s="11">
        <v>0.216654765979465</v>
      </c>
      <c r="E17316" s="8">
        <f t="shared" si="1"/>
        <v>0.1775743479</v>
      </c>
      <c r="F17316" s="8"/>
    </row>
    <row r="17317">
      <c r="A17317" s="10">
        <v>44924.458333333336</v>
      </c>
      <c r="B17317" s="11">
        <v>177.96</v>
      </c>
      <c r="C17317" s="11">
        <v>234.05605</v>
      </c>
      <c r="D17317" s="11">
        <v>0.239669301434421</v>
      </c>
      <c r="E17317" s="8">
        <f t="shared" si="1"/>
        <v>0.1848469378</v>
      </c>
      <c r="F17317" s="8"/>
    </row>
    <row r="17318">
      <c r="A17318" s="10">
        <v>44924.5</v>
      </c>
      <c r="B17318" s="11">
        <v>188.99</v>
      </c>
      <c r="C17318" s="11">
        <v>244.76773</v>
      </c>
      <c r="D17318" s="11">
        <v>0.22788024385404</v>
      </c>
      <c r="E17318" s="8">
        <f t="shared" si="1"/>
        <v>0.1908427347</v>
      </c>
      <c r="F17318" s="8"/>
    </row>
    <row r="17319">
      <c r="A17319" s="10">
        <v>44924.541666666664</v>
      </c>
      <c r="B17319" s="11">
        <v>206.51</v>
      </c>
      <c r="C17319" s="11">
        <v>253.74851</v>
      </c>
      <c r="D17319" s="11">
        <v>0.1861627088963</v>
      </c>
      <c r="E17319" s="8">
        <f t="shared" si="1"/>
        <v>0.1934427804</v>
      </c>
      <c r="F17319" s="8"/>
    </row>
    <row r="17320">
      <c r="A17320" s="10">
        <v>44924.583333333336</v>
      </c>
      <c r="B17320" s="11">
        <v>208.02</v>
      </c>
      <c r="C17320" s="11">
        <v>260.3012</v>
      </c>
      <c r="D17320" s="11">
        <v>0.200848862778965</v>
      </c>
      <c r="E17320" s="8">
        <f t="shared" si="1"/>
        <v>0.196218713</v>
      </c>
      <c r="F17320" s="8"/>
    </row>
    <row r="17321">
      <c r="A17321" s="10">
        <v>44924.625</v>
      </c>
      <c r="B17321" s="11">
        <v>207.3</v>
      </c>
      <c r="C17321" s="11">
        <v>267.20166</v>
      </c>
      <c r="D17321" s="11">
        <v>0.224181466537296</v>
      </c>
      <c r="E17321" s="8">
        <f t="shared" si="1"/>
        <v>0.2045877737</v>
      </c>
      <c r="F17321" s="8"/>
    </row>
    <row r="17322">
      <c r="A17322" s="10">
        <v>44924.666666666664</v>
      </c>
      <c r="B17322" s="11">
        <v>208.64</v>
      </c>
      <c r="C17322" s="11">
        <v>271.46816</v>
      </c>
      <c r="D17322" s="11">
        <v>0.231438412519538</v>
      </c>
      <c r="E17322" s="8">
        <f t="shared" si="1"/>
        <v>0.2102722096</v>
      </c>
      <c r="F17322" s="8"/>
    </row>
    <row r="17323">
      <c r="A17323" s="10">
        <v>44924.708333333336</v>
      </c>
      <c r="B17323" s="11">
        <v>223.52</v>
      </c>
      <c r="C17323" s="11">
        <v>272.93835</v>
      </c>
      <c r="D17323" s="11">
        <v>0.181060484904374</v>
      </c>
      <c r="E17323" s="8">
        <f t="shared" si="1"/>
        <v>0.2101662748</v>
      </c>
      <c r="F17323" s="8"/>
    </row>
    <row r="17324">
      <c r="A17324" s="10">
        <v>44924.75</v>
      </c>
      <c r="B17324" s="11">
        <v>224.29</v>
      </c>
      <c r="C17324" s="11">
        <v>273.44983</v>
      </c>
      <c r="D17324" s="11">
        <v>0.179776414562042</v>
      </c>
      <c r="E17324" s="8">
        <f t="shared" si="1"/>
        <v>0.2079302168</v>
      </c>
      <c r="F17324" s="8"/>
    </row>
    <row r="17325">
      <c r="A17325" s="10">
        <v>44924.791666666664</v>
      </c>
      <c r="B17325" s="11">
        <v>233.16</v>
      </c>
      <c r="C17325" s="11">
        <v>275.70383</v>
      </c>
      <c r="D17325" s="11">
        <v>0.154309898415266</v>
      </c>
      <c r="E17325" s="8">
        <f t="shared" si="1"/>
        <v>0.2040839986</v>
      </c>
      <c r="F17325" s="8"/>
    </row>
    <row r="17326">
      <c r="A17326" s="10">
        <v>44924.833333333336</v>
      </c>
      <c r="B17326" s="11">
        <v>254.78</v>
      </c>
      <c r="C17326" s="11">
        <v>280.58814</v>
      </c>
      <c r="D17326" s="11">
        <v>0.0919787272548298</v>
      </c>
      <c r="E17326" s="8">
        <f t="shared" si="1"/>
        <v>0.1978840708</v>
      </c>
      <c r="F17326" s="8"/>
    </row>
    <row r="17327">
      <c r="A17327" s="10">
        <v>44924.875</v>
      </c>
      <c r="B17327" s="11">
        <v>273.61</v>
      </c>
      <c r="C17327" s="11">
        <v>286.85887</v>
      </c>
      <c r="D17327" s="11">
        <v>0.0461860217186242</v>
      </c>
      <c r="E17327" s="8">
        <f t="shared" si="1"/>
        <v>0.1903457887</v>
      </c>
      <c r="F17327" s="8"/>
    </row>
    <row r="17328">
      <c r="A17328" s="10">
        <v>44924.916666666664</v>
      </c>
      <c r="B17328" s="11">
        <v>295.75</v>
      </c>
      <c r="C17328" s="11">
        <v>292.02322</v>
      </c>
      <c r="D17328" s="11">
        <v>0.0127619303697836</v>
      </c>
      <c r="E17328" s="8">
        <f t="shared" si="1"/>
        <v>0.1817550307</v>
      </c>
      <c r="F17328" s="8"/>
    </row>
    <row r="17329">
      <c r="A17329" s="10">
        <v>44924.958333333336</v>
      </c>
      <c r="B17329" s="11">
        <v>317.22</v>
      </c>
      <c r="C17329" s="11">
        <v>295.06764</v>
      </c>
      <c r="D17329" s="11">
        <v>0.0750755318339891</v>
      </c>
      <c r="E17329" s="8">
        <f t="shared" si="1"/>
        <v>0.1792991205</v>
      </c>
      <c r="F17329" s="8"/>
    </row>
    <row r="17330">
      <c r="A17330" s="10">
        <v>44925.0</v>
      </c>
      <c r="B17330" s="11">
        <v>338.53</v>
      </c>
      <c r="C17330" s="11">
        <v>304.45065</v>
      </c>
      <c r="D17330" s="11">
        <v>0.111937189163498</v>
      </c>
      <c r="E17330" s="8">
        <f t="shared" si="1"/>
        <v>0.1779111135</v>
      </c>
      <c r="F17330" s="8"/>
    </row>
    <row r="17331">
      <c r="A17331" s="10">
        <v>44925.041666666664</v>
      </c>
      <c r="B17331" s="11">
        <v>353.76</v>
      </c>
      <c r="C17331" s="11">
        <v>312.41799</v>
      </c>
      <c r="D17331" s="11">
        <v>0.132329159405961</v>
      </c>
      <c r="E17331" s="8">
        <f t="shared" si="1"/>
        <v>0.1752451444</v>
      </c>
      <c r="F17331" s="8"/>
    </row>
    <row r="17332">
      <c r="A17332" s="10">
        <v>44925.083333333336</v>
      </c>
      <c r="B17332" s="11">
        <v>349.31</v>
      </c>
      <c r="C17332" s="11">
        <v>318.28778</v>
      </c>
      <c r="D17332" s="11">
        <v>0.097465947326033</v>
      </c>
      <c r="E17332" s="8">
        <f t="shared" si="1"/>
        <v>0.1690325649</v>
      </c>
      <c r="F17332" s="8"/>
    </row>
    <row r="17333">
      <c r="A17333" s="10">
        <v>44925.125</v>
      </c>
      <c r="B17333" s="11">
        <v>338.79</v>
      </c>
      <c r="C17333" s="11">
        <v>321.36138</v>
      </c>
      <c r="D17333" s="11">
        <v>0.0542337103481445</v>
      </c>
      <c r="E17333" s="8">
        <f t="shared" si="1"/>
        <v>0.1616506933</v>
      </c>
      <c r="F17333" s="8"/>
    </row>
    <row r="17334">
      <c r="A17334" s="10">
        <v>44925.166666666664</v>
      </c>
      <c r="B17334" s="11">
        <v>331.11</v>
      </c>
      <c r="C17334" s="11">
        <v>322.56686</v>
      </c>
      <c r="D17334" s="11">
        <v>0.0264848658042552</v>
      </c>
      <c r="E17334" s="8">
        <f t="shared" si="1"/>
        <v>0.153187785</v>
      </c>
      <c r="F17334" s="8"/>
    </row>
    <row r="17335">
      <c r="A17335" s="10">
        <v>44925.208333333336</v>
      </c>
      <c r="B17335" s="11">
        <v>338.95</v>
      </c>
      <c r="C17335" s="11">
        <v>322.57788</v>
      </c>
      <c r="D17335" s="11">
        <v>0.0507540070633485</v>
      </c>
      <c r="E17335" s="8">
        <f t="shared" si="1"/>
        <v>0.1467214961</v>
      </c>
      <c r="F17335" s="8"/>
    </row>
    <row r="17336">
      <c r="A17336" s="10">
        <v>44925.25</v>
      </c>
      <c r="B17336" s="11">
        <v>345.81</v>
      </c>
      <c r="C17336" s="11">
        <v>320.88463</v>
      </c>
      <c r="D17336" s="11">
        <v>0.0776770454851639</v>
      </c>
      <c r="E17336" s="8">
        <f t="shared" si="1"/>
        <v>0.1422028189</v>
      </c>
      <c r="F17336" s="8"/>
    </row>
    <row r="17337">
      <c r="A17337" s="10">
        <v>44925.291666666664</v>
      </c>
      <c r="B17337" s="11">
        <v>358.68</v>
      </c>
      <c r="C17337" s="11">
        <v>316.84578</v>
      </c>
      <c r="D17337" s="11">
        <v>0.132033382297217</v>
      </c>
      <c r="E17337" s="8">
        <f t="shared" si="1"/>
        <v>0.1394495667</v>
      </c>
      <c r="F17337" s="8"/>
    </row>
    <row r="17338">
      <c r="A17338" s="10">
        <v>44925.333333333336</v>
      </c>
      <c r="B17338" s="11">
        <v>362.38</v>
      </c>
      <c r="C17338" s="11">
        <v>311.2667</v>
      </c>
      <c r="D17338" s="11">
        <v>0.164210627092457</v>
      </c>
      <c r="E17338" s="8">
        <f t="shared" si="1"/>
        <v>0.1381845892</v>
      </c>
      <c r="F17338" s="8"/>
    </row>
    <row r="17339">
      <c r="A17339" s="10">
        <v>44925.375</v>
      </c>
      <c r="B17339" s="11">
        <v>368.29</v>
      </c>
      <c r="C17339" s="11">
        <v>307.66414</v>
      </c>
      <c r="D17339" s="11">
        <v>0.197052084133042</v>
      </c>
      <c r="E17339" s="8">
        <f t="shared" si="1"/>
        <v>0.1380067829</v>
      </c>
      <c r="F17339" s="8"/>
    </row>
    <row r="17340">
      <c r="A17340" s="10">
        <v>44925.416666666664</v>
      </c>
      <c r="B17340" s="11">
        <v>377.93</v>
      </c>
      <c r="C17340" s="11">
        <v>308.24978</v>
      </c>
      <c r="D17340" s="11">
        <v>0.22605115890107</v>
      </c>
      <c r="E17340" s="8">
        <f t="shared" si="1"/>
        <v>0.1383982993</v>
      </c>
      <c r="F17340" s="8"/>
    </row>
    <row r="17341">
      <c r="A17341" s="10">
        <v>44925.458333333336</v>
      </c>
      <c r="B17341" s="11">
        <v>370.1</v>
      </c>
      <c r="C17341" s="11">
        <v>313.62963</v>
      </c>
      <c r="D17341" s="11">
        <v>0.180054320760446</v>
      </c>
      <c r="E17341" s="8">
        <f t="shared" si="1"/>
        <v>0.1359143417</v>
      </c>
      <c r="F17341" s="8"/>
    </row>
    <row r="17342">
      <c r="A17342" s="10">
        <v>44925.5</v>
      </c>
      <c r="B17342" s="11">
        <v>361.68</v>
      </c>
      <c r="C17342" s="11">
        <v>321.32152</v>
      </c>
      <c r="D17342" s="11">
        <v>0.12560154701123</v>
      </c>
      <c r="E17342" s="8">
        <f t="shared" si="1"/>
        <v>0.1316527294</v>
      </c>
      <c r="F17342" s="8"/>
    </row>
    <row r="17343">
      <c r="A17343" s="10">
        <v>44925.541666666664</v>
      </c>
      <c r="B17343" s="11">
        <v>353.85</v>
      </c>
      <c r="C17343" s="11">
        <v>327.80708</v>
      </c>
      <c r="D17343" s="11">
        <v>0.0794458740793519</v>
      </c>
      <c r="E17343" s="8">
        <f t="shared" si="1"/>
        <v>0.1272061946</v>
      </c>
      <c r="F17343" s="8"/>
    </row>
    <row r="17344">
      <c r="A17344" s="10">
        <v>44925.583333333336</v>
      </c>
      <c r="B17344" s="11">
        <v>350.33</v>
      </c>
      <c r="C17344" s="11">
        <v>330.61061</v>
      </c>
      <c r="D17344" s="11">
        <v>0.0596453634685226</v>
      </c>
      <c r="E17344" s="8">
        <f t="shared" si="1"/>
        <v>0.1213227154</v>
      </c>
      <c r="F17344" s="8"/>
    </row>
    <row r="17345">
      <c r="A17345" s="10">
        <v>44925.625</v>
      </c>
      <c r="B17345" s="11">
        <v>347.17</v>
      </c>
      <c r="C17345" s="11">
        <v>331.95439</v>
      </c>
      <c r="D17345" s="11">
        <v>0.0458364475914899</v>
      </c>
      <c r="E17345" s="8">
        <f t="shared" si="1"/>
        <v>0.113891673</v>
      </c>
      <c r="F17345" s="8"/>
    </row>
    <row r="17346">
      <c r="A17346" s="10">
        <v>44925.666666666664</v>
      </c>
      <c r="B17346" s="11">
        <v>348.11</v>
      </c>
      <c r="C17346" s="11">
        <v>331.43893</v>
      </c>
      <c r="D17346" s="11">
        <v>0.0502990701786298</v>
      </c>
      <c r="E17346" s="8">
        <f t="shared" si="1"/>
        <v>0.1063442004</v>
      </c>
      <c r="F17346" s="8"/>
    </row>
    <row r="17347">
      <c r="A17347" s="10">
        <v>44925.708333333336</v>
      </c>
      <c r="B17347" s="11">
        <v>344.04</v>
      </c>
      <c r="C17347" s="11">
        <v>329.38932</v>
      </c>
      <c r="D17347" s="11">
        <v>0.0444783091327916</v>
      </c>
      <c r="E17347" s="8">
        <f t="shared" si="1"/>
        <v>0.1006532764</v>
      </c>
      <c r="F17347" s="8"/>
    </row>
    <row r="17348">
      <c r="A17348" s="10">
        <v>44925.75</v>
      </c>
      <c r="B17348" s="11">
        <v>340.83</v>
      </c>
      <c r="C17348" s="11">
        <v>325.06093</v>
      </c>
      <c r="D17348" s="11">
        <v>0.0485111206689773</v>
      </c>
      <c r="E17348" s="8">
        <f t="shared" si="1"/>
        <v>0.09518388915</v>
      </c>
      <c r="F17348" s="8"/>
    </row>
    <row r="17349">
      <c r="A17349" s="10">
        <v>44925.791666666664</v>
      </c>
      <c r="B17349" s="11">
        <v>328.17</v>
      </c>
      <c r="C17349" s="11">
        <v>318.73378</v>
      </c>
      <c r="D17349" s="11">
        <v>0.029605333956131</v>
      </c>
      <c r="E17349" s="8">
        <f t="shared" si="1"/>
        <v>0.08998786563</v>
      </c>
      <c r="F17349" s="8"/>
    </row>
    <row r="17350">
      <c r="A17350" s="10">
        <v>44925.833333333336</v>
      </c>
      <c r="B17350" s="11">
        <v>318.18</v>
      </c>
      <c r="C17350" s="11">
        <v>311.0036</v>
      </c>
      <c r="D17350" s="11">
        <v>0.0230749740517473</v>
      </c>
      <c r="E17350" s="8">
        <f t="shared" si="1"/>
        <v>0.08711687591</v>
      </c>
      <c r="F17350" s="8"/>
    </row>
    <row r="17351">
      <c r="A17351" s="10">
        <v>44925.875</v>
      </c>
      <c r="B17351" s="11">
        <v>304.4</v>
      </c>
      <c r="C17351" s="11">
        <v>305.22875</v>
      </c>
      <c r="D17351" s="11">
        <v>0.00271517673220498</v>
      </c>
      <c r="E17351" s="8">
        <f t="shared" si="1"/>
        <v>0.0853055907</v>
      </c>
      <c r="F17351" s="8"/>
    </row>
    <row r="17352">
      <c r="A17352" s="10">
        <v>44925.916666666664</v>
      </c>
      <c r="B17352" s="11">
        <v>299.95</v>
      </c>
      <c r="C17352" s="11">
        <v>303.94907</v>
      </c>
      <c r="D17352" s="11">
        <v>0.0131570397632735</v>
      </c>
      <c r="E17352" s="8">
        <f t="shared" si="1"/>
        <v>0.08532205359</v>
      </c>
      <c r="F17352" s="8"/>
    </row>
    <row r="17353">
      <c r="A17353" s="10">
        <v>44925.958333333336</v>
      </c>
      <c r="B17353" s="11">
        <v>307.27</v>
      </c>
      <c r="C17353" s="11">
        <v>306.81051</v>
      </c>
      <c r="D17353" s="11">
        <v>0.00149763448455517</v>
      </c>
      <c r="E17353" s="8">
        <f t="shared" si="1"/>
        <v>0.08225630787</v>
      </c>
      <c r="F17353" s="8"/>
    </row>
    <row r="17354">
      <c r="A17354" s="10">
        <v>44926.0</v>
      </c>
      <c r="B17354" s="11">
        <v>331.72</v>
      </c>
      <c r="C17354" s="11">
        <v>320.43086</v>
      </c>
      <c r="D17354" s="11">
        <v>0.0352311259907988</v>
      </c>
      <c r="E17354" s="8">
        <f t="shared" si="1"/>
        <v>0.07906022191</v>
      </c>
      <c r="F17354" s="8"/>
    </row>
    <row r="17355">
      <c r="A17355" s="10">
        <v>44926.041666666664</v>
      </c>
      <c r="B17355" s="11">
        <v>319.0</v>
      </c>
      <c r="C17355" s="11">
        <v>323.91555</v>
      </c>
      <c r="D17355" s="11">
        <v>0.0151754060587705</v>
      </c>
      <c r="E17355" s="8">
        <f t="shared" si="1"/>
        <v>0.07417881552</v>
      </c>
      <c r="F17355" s="8"/>
    </row>
    <row r="17356">
      <c r="A17356" s="10">
        <v>44926.083333333336</v>
      </c>
      <c r="B17356" s="11">
        <v>306.59</v>
      </c>
      <c r="C17356" s="11">
        <v>321.5394</v>
      </c>
      <c r="D17356" s="11">
        <v>0.0464932135844006</v>
      </c>
      <c r="E17356" s="8">
        <f t="shared" si="1"/>
        <v>0.07205495161</v>
      </c>
      <c r="F17356" s="8"/>
    </row>
    <row r="17357">
      <c r="A17357" s="10">
        <v>44926.125</v>
      </c>
      <c r="B17357" s="11">
        <v>295.0</v>
      </c>
      <c r="C17357" s="11">
        <v>312.80483</v>
      </c>
      <c r="D17357" s="11">
        <v>0.0569199331097284</v>
      </c>
      <c r="E17357" s="8">
        <f t="shared" si="1"/>
        <v>0.07216687756</v>
      </c>
      <c r="F17357" s="8"/>
    </row>
    <row r="17358">
      <c r="A17358" s="10">
        <v>44926.166666666664</v>
      </c>
      <c r="B17358" s="11">
        <v>281.06</v>
      </c>
      <c r="C17358" s="11">
        <v>300.3934</v>
      </c>
      <c r="D17358" s="11">
        <v>0.0643602689007148</v>
      </c>
      <c r="E17358" s="8">
        <f t="shared" si="1"/>
        <v>0.07374501935</v>
      </c>
      <c r="F17358" s="8"/>
    </row>
    <row r="17359">
      <c r="A17359" s="10">
        <v>44926.208333333336</v>
      </c>
      <c r="B17359" s="11">
        <v>259.46</v>
      </c>
      <c r="C17359" s="11">
        <v>287.47305</v>
      </c>
      <c r="D17359" s="11">
        <v>0.0974458301395557</v>
      </c>
      <c r="E17359" s="8">
        <f t="shared" si="1"/>
        <v>0.07569051198</v>
      </c>
      <c r="F17359" s="8"/>
    </row>
    <row r="17360">
      <c r="A17360" s="10">
        <v>44926.25</v>
      </c>
      <c r="B17360" s="11">
        <v>236.62</v>
      </c>
      <c r="C17360" s="11">
        <v>275.98287</v>
      </c>
      <c r="D17360" s="11">
        <v>0.1426279464374</v>
      </c>
      <c r="E17360" s="8">
        <f t="shared" si="1"/>
        <v>0.07839679952</v>
      </c>
      <c r="F17360" s="8"/>
    </row>
    <row r="17361">
      <c r="A17361" s="10">
        <v>44926.291666666664</v>
      </c>
      <c r="B17361" s="11">
        <v>219.35</v>
      </c>
      <c r="C17361" s="11">
        <v>266.04322</v>
      </c>
      <c r="D17361" s="11">
        <v>0.175509903992291</v>
      </c>
      <c r="E17361" s="8">
        <f t="shared" si="1"/>
        <v>0.08020832126</v>
      </c>
      <c r="F17361" s="8"/>
    </row>
    <row r="17362">
      <c r="A17362" s="10">
        <v>44926.333333333336</v>
      </c>
      <c r="B17362" s="11">
        <v>211.54</v>
      </c>
      <c r="C17362" s="11">
        <v>259.15093</v>
      </c>
      <c r="D17362" s="11">
        <v>0.183718923949067</v>
      </c>
      <c r="E17362" s="8">
        <f t="shared" si="1"/>
        <v>0.08102116696</v>
      </c>
      <c r="F17362" s="8"/>
    </row>
    <row r="17363">
      <c r="A17363" s="10">
        <v>44926.375</v>
      </c>
      <c r="B17363" s="11">
        <v>202.96</v>
      </c>
      <c r="C17363" s="11">
        <v>256.7082</v>
      </c>
      <c r="D17363" s="11">
        <v>0.209374690796787</v>
      </c>
      <c r="E17363" s="8">
        <f t="shared" si="1"/>
        <v>0.08153460891</v>
      </c>
      <c r="F17363" s="8"/>
    </row>
    <row r="17364">
      <c r="A17364" s="10">
        <v>44926.416666666664</v>
      </c>
      <c r="B17364" s="11">
        <v>194.22</v>
      </c>
      <c r="C17364" s="11">
        <v>258.34649</v>
      </c>
      <c r="D17364" s="11">
        <v>0.24821893264352</v>
      </c>
      <c r="E17364" s="8">
        <f t="shared" si="1"/>
        <v>0.08245826615</v>
      </c>
      <c r="F17364" s="8"/>
    </row>
    <row r="17365">
      <c r="A17365" s="10">
        <v>44926.458333333336</v>
      </c>
      <c r="B17365" s="11">
        <v>185.71</v>
      </c>
      <c r="C17365" s="11">
        <v>263.85011</v>
      </c>
      <c r="D17365" s="11">
        <v>0.296153410737634</v>
      </c>
      <c r="E17365" s="8">
        <f t="shared" si="1"/>
        <v>0.08729572823</v>
      </c>
      <c r="F17365" s="8"/>
    </row>
    <row r="17366">
      <c r="A17366" s="10">
        <v>44926.5</v>
      </c>
      <c r="B17366" s="11">
        <v>180.35</v>
      </c>
      <c r="C17366" s="11">
        <v>270.77113</v>
      </c>
      <c r="D17366" s="11">
        <v>0.333939330976681</v>
      </c>
      <c r="E17366" s="8">
        <f t="shared" si="1"/>
        <v>0.09597646923</v>
      </c>
      <c r="F17366" s="8"/>
    </row>
    <row r="17367">
      <c r="A17367" s="10">
        <v>44926.541666666664</v>
      </c>
      <c r="B17367" s="11">
        <v>181.91</v>
      </c>
      <c r="C17367" s="11">
        <v>276.81195</v>
      </c>
      <c r="D17367" s="11">
        <v>0.342839064570731</v>
      </c>
      <c r="E17367" s="8">
        <f t="shared" si="1"/>
        <v>0.1069511855</v>
      </c>
      <c r="F17367" s="8"/>
    </row>
    <row r="17368">
      <c r="A17368" s="10">
        <v>44926.583333333336</v>
      </c>
      <c r="B17368" s="11">
        <v>177.66</v>
      </c>
      <c r="C17368" s="11">
        <v>279.83465</v>
      </c>
      <c r="D17368" s="11">
        <v>0.365125083687813</v>
      </c>
      <c r="E17368" s="8">
        <f t="shared" si="1"/>
        <v>0.1196795072</v>
      </c>
      <c r="F17368" s="8"/>
    </row>
    <row r="17369">
      <c r="A17369" s="10">
        <v>44926.625</v>
      </c>
      <c r="B17369" s="11">
        <v>165.95</v>
      </c>
      <c r="C17369" s="11">
        <v>281.24997</v>
      </c>
      <c r="D17369" s="11">
        <v>0.409955492617474</v>
      </c>
      <c r="E17369" s="8">
        <f t="shared" si="1"/>
        <v>0.134851134</v>
      </c>
      <c r="F17369" s="8"/>
    </row>
    <row r="17370">
      <c r="A17370" s="10">
        <v>44926.666666666664</v>
      </c>
      <c r="B17370" s="11">
        <v>160.71</v>
      </c>
      <c r="C17370" s="11">
        <v>281.04914</v>
      </c>
      <c r="D17370" s="11">
        <v>0.428178289390958</v>
      </c>
      <c r="E17370" s="8">
        <f t="shared" si="1"/>
        <v>0.1505961015</v>
      </c>
      <c r="F17370" s="8"/>
    </row>
    <row r="17371">
      <c r="A17371" s="10">
        <v>44926.708333333336</v>
      </c>
      <c r="B17371" s="11">
        <v>159.04</v>
      </c>
      <c r="C17371" s="11">
        <v>280.33932</v>
      </c>
      <c r="D17371" s="11">
        <v>0.432687501703293</v>
      </c>
      <c r="E17371" s="8">
        <f t="shared" si="1"/>
        <v>0.1667714845</v>
      </c>
      <c r="F17371" s="8"/>
    </row>
    <row r="17372">
      <c r="A17372" s="10">
        <v>44926.75</v>
      </c>
      <c r="B17372" s="11">
        <v>157.88</v>
      </c>
      <c r="C17372" s="11">
        <v>279.03962</v>
      </c>
      <c r="D17372" s="11">
        <v>0.434202211141199</v>
      </c>
      <c r="E17372" s="8">
        <f t="shared" si="1"/>
        <v>0.1828419466</v>
      </c>
      <c r="F17372" s="8"/>
    </row>
    <row r="17373">
      <c r="A17373" s="10">
        <v>44926.791666666664</v>
      </c>
      <c r="B17373" s="11">
        <v>158.03</v>
      </c>
      <c r="C17373" s="11">
        <v>277.6528</v>
      </c>
      <c r="D17373" s="11">
        <v>0.43083592169789</v>
      </c>
      <c r="E17373" s="8">
        <f t="shared" si="1"/>
        <v>0.1995598878</v>
      </c>
      <c r="F17373" s="8"/>
    </row>
    <row r="17374">
      <c r="A17374" s="10">
        <v>44926.833333333336</v>
      </c>
      <c r="B17374" s="11">
        <v>156.45</v>
      </c>
      <c r="C17374" s="11">
        <v>277.1738</v>
      </c>
      <c r="D17374" s="11">
        <v>0.435552710970517</v>
      </c>
      <c r="E17374" s="8">
        <f t="shared" si="1"/>
        <v>0.2167464602</v>
      </c>
      <c r="F17374" s="8"/>
    </row>
    <row r="17375">
      <c r="A17375" s="10">
        <v>44926.875</v>
      </c>
      <c r="B17375" s="11">
        <v>152.68</v>
      </c>
      <c r="C17375" s="11">
        <v>278.98275</v>
      </c>
      <c r="D17375" s="11">
        <v>0.452726019798715</v>
      </c>
      <c r="E17375" s="8">
        <f t="shared" si="1"/>
        <v>0.235496912</v>
      </c>
      <c r="F17375" s="8"/>
    </row>
    <row r="17376">
      <c r="A17376" s="10">
        <v>44926.916666666664</v>
      </c>
      <c r="B17376" s="11">
        <v>153.05</v>
      </c>
      <c r="C17376" s="11">
        <v>283.22998</v>
      </c>
      <c r="D17376" s="11">
        <v>0.459626413842206</v>
      </c>
      <c r="E17376" s="8">
        <f t="shared" si="1"/>
        <v>0.2540998026</v>
      </c>
      <c r="F17376" s="8"/>
    </row>
    <row r="17377">
      <c r="A17377" s="10">
        <v>44926.958333333336</v>
      </c>
      <c r="B17377" s="11">
        <v>186.59</v>
      </c>
      <c r="C17377" s="11">
        <v>289.72936</v>
      </c>
      <c r="D17377" s="11">
        <v>0.355985185622886</v>
      </c>
      <c r="E17377" s="8">
        <f t="shared" si="1"/>
        <v>0.2688701172</v>
      </c>
      <c r="F17377" s="8"/>
    </row>
    <row r="17378">
      <c r="A17378" s="8"/>
      <c r="B17378" s="8"/>
      <c r="C17378" s="8"/>
      <c r="D17378" s="8"/>
      <c r="E17378" s="8"/>
      <c r="F17378" s="8"/>
    </row>
    <row r="17379">
      <c r="A17379" s="8"/>
      <c r="B17379" s="8"/>
      <c r="C17379" s="8"/>
      <c r="D17379" s="8"/>
      <c r="E17379" s="8"/>
      <c r="F17379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2" t="str">
        <f>IFERROR(__xludf.DUMMYFUNCTION("FILTER(A:A, MOD(ROW(A:A), 4) = 0)
"),"date - 24h pred")</f>
        <v>date - 24h pred</v>
      </c>
      <c r="E1" s="2" t="str">
        <f>IFERROR(__xludf.DUMMYFUNCTION("FILTER(B:B, MOD(ROW(B:B), 4) = 0)
"),"daily mape - 24")</f>
        <v>daily mape - 24</v>
      </c>
      <c r="G1" s="2" t="str">
        <f>IFERROR(__xludf.DUMMYFUNCTION("FILTER(A:A, MOD(ROW(A:A), 4) = 1)
"),"")</f>
        <v/>
      </c>
      <c r="H1" s="2" t="str">
        <f>IFERROR(__xludf.DUMMYFUNCTION("FILTER(B:B, MOD(ROW(B:B), 4) = 1)
"),"")</f>
        <v/>
      </c>
      <c r="J1" s="2" t="str">
        <f>IFERROR(__xludf.DUMMYFUNCTION("FILTER(A:A, MOD(ROW(A:A), 4) = 2)
"),"")</f>
        <v/>
      </c>
      <c r="K1" s="2" t="str">
        <f>IFERROR(__xludf.DUMMYFUNCTION("FILTER(B:B, MOD(ROW(B:B), 4) = 2)
"),"")</f>
        <v/>
      </c>
      <c r="M1" s="2" t="str">
        <f>IFERROR(__xludf.DUMMYFUNCTION("FILTER(A:A, MOD(ROW(A:A), 4) = 3)
"),"")</f>
        <v/>
      </c>
      <c r="N1" s="2" t="str">
        <f>IFERROR(__xludf.DUMMYFUNCTION("FILTER(B:B, MOD(ROW(B:B), 4) = 3)
"),"")</f>
        <v/>
      </c>
    </row>
    <row r="2">
      <c r="D2" s="4">
        <f>IFERROR(__xludf.DUMMYFUNCTION("""COMPUTED_VALUE"""),44743.958333333336)</f>
        <v>44743.95833</v>
      </c>
      <c r="E2" s="2">
        <f>IFERROR(__xludf.DUMMYFUNCTION("""COMPUTED_VALUE"""),0.040787680359130385)</f>
        <v>0.04078768036</v>
      </c>
      <c r="G2" s="2" t="str">
        <f>IFERROR(__xludf.DUMMYFUNCTION("""COMPUTED_VALUE"""),"date - 48h pred")</f>
        <v>date - 48h pred</v>
      </c>
      <c r="H2" s="2" t="str">
        <f>IFERROR(__xludf.DUMMYFUNCTION("""COMPUTED_VALUE"""),"daily mape - 48")</f>
        <v>daily mape - 48</v>
      </c>
      <c r="J2" s="2" t="str">
        <f>IFERROR(__xludf.DUMMYFUNCTION("""COMPUTED_VALUE"""),"date - 72h pred")</f>
        <v>date - 72h pred</v>
      </c>
      <c r="K2" s="2" t="str">
        <f>IFERROR(__xludf.DUMMYFUNCTION("""COMPUTED_VALUE"""),"daily mape - 72")</f>
        <v>daily mape - 72</v>
      </c>
      <c r="M2" s="2" t="str">
        <f>IFERROR(__xludf.DUMMYFUNCTION("""COMPUTED_VALUE"""),"date - 96h pred")</f>
        <v>date - 96h pred</v>
      </c>
      <c r="N2" s="2" t="str">
        <f>IFERROR(__xludf.DUMMYFUNCTION("""COMPUTED_VALUE"""),"daily mape - 96")</f>
        <v>daily mape - 96</v>
      </c>
    </row>
    <row r="3">
      <c r="D3" s="4">
        <f>IFERROR(__xludf.DUMMYFUNCTION("""COMPUTED_VALUE"""),44744.958333333336)</f>
        <v>44744.95833</v>
      </c>
      <c r="E3" s="2">
        <f>IFERROR(__xludf.DUMMYFUNCTION("""COMPUTED_VALUE"""),0.042500817928973526)</f>
        <v>0.04250081793</v>
      </c>
      <c r="G3" s="4">
        <f>IFERROR(__xludf.DUMMYFUNCTION("""COMPUTED_VALUE"""),44744.958333333336)</f>
        <v>44744.95833</v>
      </c>
      <c r="H3" s="2">
        <f>IFERROR(__xludf.DUMMYFUNCTION("""COMPUTED_VALUE"""),0.06268495411559163)</f>
        <v>0.06268495412</v>
      </c>
      <c r="J3" s="4">
        <f>IFERROR(__xludf.DUMMYFUNCTION("""COMPUTED_VALUE"""),44745.958333333336)</f>
        <v>44745.95833</v>
      </c>
      <c r="K3" s="2">
        <f>IFERROR(__xludf.DUMMYFUNCTION("""COMPUTED_VALUE"""),0.16117904467772926)</f>
        <v>0.1611790447</v>
      </c>
      <c r="M3" s="4">
        <f>IFERROR(__xludf.DUMMYFUNCTION("""COMPUTED_VALUE"""),44746.958333333336)</f>
        <v>44746.95833</v>
      </c>
      <c r="N3" s="2">
        <f>IFERROR(__xludf.DUMMYFUNCTION("""COMPUTED_VALUE"""),0.17846753298436338)</f>
        <v>0.178467533</v>
      </c>
    </row>
    <row r="4">
      <c r="A4" s="8" t="s">
        <v>5</v>
      </c>
      <c r="B4" s="8" t="s">
        <v>6</v>
      </c>
      <c r="D4" s="4">
        <f>IFERROR(__xludf.DUMMYFUNCTION("""COMPUTED_VALUE"""),44745.958333333336)</f>
        <v>44745.95833</v>
      </c>
      <c r="E4" s="2">
        <f>IFERROR(__xludf.DUMMYFUNCTION("""COMPUTED_VALUE"""),0.07145031746760243)</f>
        <v>0.07145031747</v>
      </c>
      <c r="G4" s="4">
        <f>IFERROR(__xludf.DUMMYFUNCTION("""COMPUTED_VALUE"""),44745.958333333336)</f>
        <v>44745.95833</v>
      </c>
      <c r="H4" s="2">
        <f>IFERROR(__xludf.DUMMYFUNCTION("""COMPUTED_VALUE"""),0.10798579515042651)</f>
        <v>0.1079857952</v>
      </c>
      <c r="J4" s="4">
        <f>IFERROR(__xludf.DUMMYFUNCTION("""COMPUTED_VALUE"""),44746.958333333336)</f>
        <v>44746.95833</v>
      </c>
      <c r="K4" s="2">
        <f>IFERROR(__xludf.DUMMYFUNCTION("""COMPUTED_VALUE"""),0.12569401846076347)</f>
        <v>0.1256940185</v>
      </c>
      <c r="M4" s="4">
        <f>IFERROR(__xludf.DUMMYFUNCTION("""COMPUTED_VALUE"""),44747.958333333336)</f>
        <v>44747.95833</v>
      </c>
      <c r="N4" s="2">
        <f>IFERROR(__xludf.DUMMYFUNCTION("""COMPUTED_VALUE"""),0.1006078190251876)</f>
        <v>0.100607819</v>
      </c>
    </row>
    <row r="5">
      <c r="A5" s="8" t="s">
        <v>7</v>
      </c>
      <c r="B5" s="8" t="s">
        <v>8</v>
      </c>
      <c r="D5" s="4">
        <f>IFERROR(__xludf.DUMMYFUNCTION("""COMPUTED_VALUE"""),44746.958333333336)</f>
        <v>44746.95833</v>
      </c>
      <c r="E5" s="2">
        <f>IFERROR(__xludf.DUMMYFUNCTION("""COMPUTED_VALUE"""),0.1722557992691952)</f>
        <v>0.1722557993</v>
      </c>
      <c r="G5" s="4">
        <f>IFERROR(__xludf.DUMMYFUNCTION("""COMPUTED_VALUE"""),44746.958333333336)</f>
        <v>44746.95833</v>
      </c>
      <c r="H5" s="2">
        <f>IFERROR(__xludf.DUMMYFUNCTION("""COMPUTED_VALUE"""),0.12117994975547303)</f>
        <v>0.1211799498</v>
      </c>
      <c r="J5" s="4">
        <f>IFERROR(__xludf.DUMMYFUNCTION("""COMPUTED_VALUE"""),44747.958333333336)</f>
        <v>44747.95833</v>
      </c>
      <c r="K5" s="2">
        <f>IFERROR(__xludf.DUMMYFUNCTION("""COMPUTED_VALUE"""),0.11959157129307178)</f>
        <v>0.1195915713</v>
      </c>
      <c r="M5" s="4">
        <f>IFERROR(__xludf.DUMMYFUNCTION("""COMPUTED_VALUE"""),44748.958333333336)</f>
        <v>44748.95833</v>
      </c>
      <c r="N5" s="2">
        <f>IFERROR(__xludf.DUMMYFUNCTION("""COMPUTED_VALUE"""),0.11087671525305114)</f>
        <v>0.1108767153</v>
      </c>
    </row>
    <row r="6">
      <c r="A6" s="8" t="s">
        <v>9</v>
      </c>
      <c r="B6" s="8" t="s">
        <v>10</v>
      </c>
      <c r="D6" s="4">
        <f>IFERROR(__xludf.DUMMYFUNCTION("""COMPUTED_VALUE"""),44747.958333333336)</f>
        <v>44747.95833</v>
      </c>
      <c r="E6" s="2">
        <f>IFERROR(__xludf.DUMMYFUNCTION("""COMPUTED_VALUE"""),0.13537735256170566)</f>
        <v>0.1353773526</v>
      </c>
      <c r="G6" s="4">
        <f>IFERROR(__xludf.DUMMYFUNCTION("""COMPUTED_VALUE"""),44747.958333333336)</f>
        <v>44747.95833</v>
      </c>
      <c r="H6" s="2">
        <f>IFERROR(__xludf.DUMMYFUNCTION("""COMPUTED_VALUE"""),0.15445714366233332)</f>
        <v>0.1544571437</v>
      </c>
      <c r="J6" s="4">
        <f>IFERROR(__xludf.DUMMYFUNCTION("""COMPUTED_VALUE"""),44748.958333333336)</f>
        <v>44748.95833</v>
      </c>
      <c r="K6" s="2">
        <f>IFERROR(__xludf.DUMMYFUNCTION("""COMPUTED_VALUE"""),0.12565489232091562)</f>
        <v>0.1256548923</v>
      </c>
      <c r="M6" s="4">
        <f>IFERROR(__xludf.DUMMYFUNCTION("""COMPUTED_VALUE"""),44749.958333333336)</f>
        <v>44749.95833</v>
      </c>
      <c r="N6" s="2">
        <f>IFERROR(__xludf.DUMMYFUNCTION("""COMPUTED_VALUE"""),0.09861860683075337)</f>
        <v>0.09861860683</v>
      </c>
    </row>
    <row r="7">
      <c r="A7" s="8" t="s">
        <v>11</v>
      </c>
      <c r="B7" s="8" t="s">
        <v>12</v>
      </c>
      <c r="D7" s="4">
        <f>IFERROR(__xludf.DUMMYFUNCTION("""COMPUTED_VALUE"""),44748.958333333336)</f>
        <v>44748.95833</v>
      </c>
      <c r="E7" s="2">
        <f>IFERROR(__xludf.DUMMYFUNCTION("""COMPUTED_VALUE"""),0.09079830278749357)</f>
        <v>0.09079830279</v>
      </c>
      <c r="G7" s="4">
        <f>IFERROR(__xludf.DUMMYFUNCTION("""COMPUTED_VALUE"""),44748.958333333336)</f>
        <v>44748.95833</v>
      </c>
      <c r="H7" s="2">
        <f>IFERROR(__xludf.DUMMYFUNCTION("""COMPUTED_VALUE"""),0.12928552574131577)</f>
        <v>0.1292855257</v>
      </c>
      <c r="J7" s="4">
        <f>IFERROR(__xludf.DUMMYFUNCTION("""COMPUTED_VALUE"""),44749.958333333336)</f>
        <v>44749.95833</v>
      </c>
      <c r="K7" s="2">
        <f>IFERROR(__xludf.DUMMYFUNCTION("""COMPUTED_VALUE"""),0.11255924553810644)</f>
        <v>0.1125592455</v>
      </c>
      <c r="M7" s="4">
        <f>IFERROR(__xludf.DUMMYFUNCTION("""COMPUTED_VALUE"""),44750.958333333336)</f>
        <v>44750.95833</v>
      </c>
      <c r="N7" s="2">
        <f>IFERROR(__xludf.DUMMYFUNCTION("""COMPUTED_VALUE"""),0.09299920235390313)</f>
        <v>0.09299920235</v>
      </c>
    </row>
    <row r="8">
      <c r="A8" s="4">
        <v>44743.958333333336</v>
      </c>
      <c r="B8" s="2">
        <v>0.040787680359130385</v>
      </c>
      <c r="D8" s="4">
        <f>IFERROR(__xludf.DUMMYFUNCTION("""COMPUTED_VALUE"""),44749.958333333336)</f>
        <v>44749.95833</v>
      </c>
      <c r="E8" s="2">
        <f>IFERROR(__xludf.DUMMYFUNCTION("""COMPUTED_VALUE"""),0.07415201258406058)</f>
        <v>0.07415201258</v>
      </c>
      <c r="G8" s="4">
        <f>IFERROR(__xludf.DUMMYFUNCTION("""COMPUTED_VALUE"""),44749.958333333336)</f>
        <v>44749.95833</v>
      </c>
      <c r="H8" s="2">
        <f>IFERROR(__xludf.DUMMYFUNCTION("""COMPUTED_VALUE"""),0.12344193756263222)</f>
        <v>0.1234419376</v>
      </c>
      <c r="J8" s="4">
        <f>IFERROR(__xludf.DUMMYFUNCTION("""COMPUTED_VALUE"""),44750.958333333336)</f>
        <v>44750.95833</v>
      </c>
      <c r="K8" s="2">
        <f>IFERROR(__xludf.DUMMYFUNCTION("""COMPUTED_VALUE"""),0.10564359519721188)</f>
        <v>0.1056435952</v>
      </c>
      <c r="M8" s="4">
        <f>IFERROR(__xludf.DUMMYFUNCTION("""COMPUTED_VALUE"""),44751.958333333336)</f>
        <v>44751.95833</v>
      </c>
      <c r="N8" s="2">
        <f>IFERROR(__xludf.DUMMYFUNCTION("""COMPUTED_VALUE"""),0.10094799501580388)</f>
        <v>0.100947995</v>
      </c>
    </row>
    <row r="9">
      <c r="A9" s="4">
        <v>44744.958333333336</v>
      </c>
      <c r="B9" s="2">
        <v>0.06268495411559163</v>
      </c>
      <c r="D9" s="4">
        <f>IFERROR(__xludf.DUMMYFUNCTION("""COMPUTED_VALUE"""),44750.958333333336)</f>
        <v>44750.95833</v>
      </c>
      <c r="E9" s="2">
        <f>IFERROR(__xludf.DUMMYFUNCTION("""COMPUTED_VALUE"""),0.07748956706758713)</f>
        <v>0.07748956707</v>
      </c>
      <c r="G9" s="4">
        <f>IFERROR(__xludf.DUMMYFUNCTION("""COMPUTED_VALUE"""),44750.958333333336)</f>
        <v>44750.95833</v>
      </c>
      <c r="H9" s="2">
        <f>IFERROR(__xludf.DUMMYFUNCTION("""COMPUTED_VALUE"""),0.0782706320239472)</f>
        <v>0.07827063202</v>
      </c>
      <c r="J9" s="4">
        <f>IFERROR(__xludf.DUMMYFUNCTION("""COMPUTED_VALUE"""),44751.958333333336)</f>
        <v>44751.95833</v>
      </c>
      <c r="K9" s="2">
        <f>IFERROR(__xludf.DUMMYFUNCTION("""COMPUTED_VALUE"""),0.08920784917515001)</f>
        <v>0.08920784918</v>
      </c>
      <c r="M9" s="4">
        <f>IFERROR(__xludf.DUMMYFUNCTION("""COMPUTED_VALUE"""),44752.958333333336)</f>
        <v>44752.95833</v>
      </c>
      <c r="N9" s="2">
        <f>IFERROR(__xludf.DUMMYFUNCTION("""COMPUTED_VALUE"""),0.116597089921314)</f>
        <v>0.1165970899</v>
      </c>
    </row>
    <row r="10">
      <c r="A10" s="4">
        <v>44745.958333333336</v>
      </c>
      <c r="B10" s="2">
        <v>0.16117904467772926</v>
      </c>
      <c r="D10" s="4">
        <f>IFERROR(__xludf.DUMMYFUNCTION("""COMPUTED_VALUE"""),44751.958333333336)</f>
        <v>44751.95833</v>
      </c>
      <c r="E10" s="2">
        <f>IFERROR(__xludf.DUMMYFUNCTION("""COMPUTED_VALUE"""),0.07436049184722518)</f>
        <v>0.07436049185</v>
      </c>
      <c r="G10" s="4">
        <f>IFERROR(__xludf.DUMMYFUNCTION("""COMPUTED_VALUE"""),44751.958333333336)</f>
        <v>44751.95833</v>
      </c>
      <c r="H10" s="2">
        <f>IFERROR(__xludf.DUMMYFUNCTION("""COMPUTED_VALUE"""),0.08130389416741805)</f>
        <v>0.08130389417</v>
      </c>
      <c r="J10" s="4">
        <f>IFERROR(__xludf.DUMMYFUNCTION("""COMPUTED_VALUE"""),44752.958333333336)</f>
        <v>44752.95833</v>
      </c>
      <c r="K10" s="2">
        <f>IFERROR(__xludf.DUMMYFUNCTION("""COMPUTED_VALUE"""),0.09228883940860276)</f>
        <v>0.09228883941</v>
      </c>
      <c r="M10" s="4">
        <f>IFERROR(__xludf.DUMMYFUNCTION("""COMPUTED_VALUE"""),44753.958333333336)</f>
        <v>44753.95833</v>
      </c>
      <c r="N10" s="2">
        <f>IFERROR(__xludf.DUMMYFUNCTION("""COMPUTED_VALUE"""),0.11995049223381733)</f>
        <v>0.1199504922</v>
      </c>
    </row>
    <row r="11">
      <c r="A11" s="4">
        <v>44746.958333333336</v>
      </c>
      <c r="B11" s="2">
        <v>0.17846753298436338</v>
      </c>
      <c r="D11" s="4">
        <f>IFERROR(__xludf.DUMMYFUNCTION("""COMPUTED_VALUE"""),44752.958333333336)</f>
        <v>44752.95833</v>
      </c>
      <c r="E11" s="2">
        <f>IFERROR(__xludf.DUMMYFUNCTION("""COMPUTED_VALUE"""),0.09399515043854456)</f>
        <v>0.09399515044</v>
      </c>
      <c r="G11" s="4">
        <f>IFERROR(__xludf.DUMMYFUNCTION("""COMPUTED_VALUE"""),44752.958333333336)</f>
        <v>44752.95833</v>
      </c>
      <c r="H11" s="2">
        <f>IFERROR(__xludf.DUMMYFUNCTION("""COMPUTED_VALUE"""),0.1142762786994239)</f>
        <v>0.1142762787</v>
      </c>
      <c r="J11" s="4">
        <f>IFERROR(__xludf.DUMMYFUNCTION("""COMPUTED_VALUE"""),44753.958333333336)</f>
        <v>44753.95833</v>
      </c>
      <c r="K11" s="2">
        <f>IFERROR(__xludf.DUMMYFUNCTION("""COMPUTED_VALUE"""),0.13676498424209196)</f>
        <v>0.1367649842</v>
      </c>
      <c r="M11" s="4">
        <f>IFERROR(__xludf.DUMMYFUNCTION("""COMPUTED_VALUE"""),44754.958333333336)</f>
        <v>44754.95833</v>
      </c>
      <c r="N11" s="2">
        <f>IFERROR(__xludf.DUMMYFUNCTION("""COMPUTED_VALUE"""),0.19499091609777672)</f>
        <v>0.1949909161</v>
      </c>
    </row>
    <row r="12">
      <c r="A12" s="4">
        <v>44744.958333333336</v>
      </c>
      <c r="B12" s="2">
        <v>0.042500817928973526</v>
      </c>
      <c r="D12" s="4">
        <f>IFERROR(__xludf.DUMMYFUNCTION("""COMPUTED_VALUE"""),44753.958333333336)</f>
        <v>44753.95833</v>
      </c>
      <c r="E12" s="2">
        <f>IFERROR(__xludf.DUMMYFUNCTION("""COMPUTED_VALUE"""),0.09784969219920077)</f>
        <v>0.0978496922</v>
      </c>
      <c r="G12" s="4">
        <f>IFERROR(__xludf.DUMMYFUNCTION("""COMPUTED_VALUE"""),44753.958333333336)</f>
        <v>44753.95833</v>
      </c>
      <c r="H12" s="2">
        <f>IFERROR(__xludf.DUMMYFUNCTION("""COMPUTED_VALUE"""),0.11884028973137889)</f>
        <v>0.1188402897</v>
      </c>
      <c r="J12" s="4">
        <f>IFERROR(__xludf.DUMMYFUNCTION("""COMPUTED_VALUE"""),44754.958333333336)</f>
        <v>44754.95833</v>
      </c>
      <c r="K12" s="2">
        <f>IFERROR(__xludf.DUMMYFUNCTION("""COMPUTED_VALUE"""),0.1645373884609518)</f>
        <v>0.1645373885</v>
      </c>
      <c r="M12" s="4">
        <f>IFERROR(__xludf.DUMMYFUNCTION("""COMPUTED_VALUE"""),44755.958333333336)</f>
        <v>44755.95833</v>
      </c>
      <c r="N12" s="2">
        <f>IFERROR(__xludf.DUMMYFUNCTION("""COMPUTED_VALUE"""),0.16155839803774427)</f>
        <v>0.161558398</v>
      </c>
    </row>
    <row r="13">
      <c r="A13" s="4">
        <v>44745.958333333336</v>
      </c>
      <c r="B13" s="2">
        <v>0.10798579515042651</v>
      </c>
      <c r="D13" s="4">
        <f>IFERROR(__xludf.DUMMYFUNCTION("""COMPUTED_VALUE"""),44754.958333333336)</f>
        <v>44754.95833</v>
      </c>
      <c r="E13" s="2">
        <f>IFERROR(__xludf.DUMMYFUNCTION("""COMPUTED_VALUE"""),0.08697003418423382)</f>
        <v>0.08697003418</v>
      </c>
      <c r="G13" s="4">
        <f>IFERROR(__xludf.DUMMYFUNCTION("""COMPUTED_VALUE"""),44754.958333333336)</f>
        <v>44754.95833</v>
      </c>
      <c r="H13" s="2">
        <f>IFERROR(__xludf.DUMMYFUNCTION("""COMPUTED_VALUE"""),0.10876833101743139)</f>
        <v>0.108768331</v>
      </c>
      <c r="J13" s="4">
        <f>IFERROR(__xludf.DUMMYFUNCTION("""COMPUTED_VALUE"""),44755.958333333336)</f>
        <v>44755.95833</v>
      </c>
      <c r="K13" s="2">
        <f>IFERROR(__xludf.DUMMYFUNCTION("""COMPUTED_VALUE"""),0.10934459606638146)</f>
        <v>0.1093445961</v>
      </c>
      <c r="M13" s="4">
        <f>IFERROR(__xludf.DUMMYFUNCTION("""COMPUTED_VALUE"""),44756.958333333336)</f>
        <v>44756.95833</v>
      </c>
      <c r="N13" s="2">
        <f>IFERROR(__xludf.DUMMYFUNCTION("""COMPUTED_VALUE"""),0.0863477232747637)</f>
        <v>0.08634772327</v>
      </c>
    </row>
    <row r="14">
      <c r="A14" s="4">
        <v>44746.958333333336</v>
      </c>
      <c r="B14" s="2">
        <v>0.12569401846076347</v>
      </c>
      <c r="D14" s="4">
        <f>IFERROR(__xludf.DUMMYFUNCTION("""COMPUTED_VALUE"""),44755.958333333336)</f>
        <v>44755.95833</v>
      </c>
      <c r="E14" s="2">
        <f>IFERROR(__xludf.DUMMYFUNCTION("""COMPUTED_VALUE"""),0.0613022705901852)</f>
        <v>0.06130227059</v>
      </c>
      <c r="G14" s="4">
        <f>IFERROR(__xludf.DUMMYFUNCTION("""COMPUTED_VALUE"""),44755.958333333336)</f>
        <v>44755.95833</v>
      </c>
      <c r="H14" s="2">
        <f>IFERROR(__xludf.DUMMYFUNCTION("""COMPUTED_VALUE"""),0.11333301957045494)</f>
        <v>0.1133330196</v>
      </c>
      <c r="J14" s="4">
        <f>IFERROR(__xludf.DUMMYFUNCTION("""COMPUTED_VALUE"""),44756.958333333336)</f>
        <v>44756.95833</v>
      </c>
      <c r="K14" s="2">
        <f>IFERROR(__xludf.DUMMYFUNCTION("""COMPUTED_VALUE"""),0.09429953642018034)</f>
        <v>0.09429953642</v>
      </c>
      <c r="M14" s="4">
        <f>IFERROR(__xludf.DUMMYFUNCTION("""COMPUTED_VALUE"""),44757.958333333336)</f>
        <v>44757.95833</v>
      </c>
      <c r="N14" s="2">
        <f>IFERROR(__xludf.DUMMYFUNCTION("""COMPUTED_VALUE"""),0.06774561567038732)</f>
        <v>0.06774561567</v>
      </c>
    </row>
    <row r="15">
      <c r="A15" s="4">
        <v>44747.958333333336</v>
      </c>
      <c r="B15" s="2">
        <v>0.1006078190251876</v>
      </c>
      <c r="D15" s="4">
        <f>IFERROR(__xludf.DUMMYFUNCTION("""COMPUTED_VALUE"""),44756.958333333336)</f>
        <v>44756.95833</v>
      </c>
      <c r="E15" s="2">
        <f>IFERROR(__xludf.DUMMYFUNCTION("""COMPUTED_VALUE"""),0.06753276351292647)</f>
        <v>0.06753276351</v>
      </c>
      <c r="G15" s="4">
        <f>IFERROR(__xludf.DUMMYFUNCTION("""COMPUTED_VALUE"""),44756.958333333336)</f>
        <v>44756.95833</v>
      </c>
      <c r="H15" s="2">
        <f>IFERROR(__xludf.DUMMYFUNCTION("""COMPUTED_VALUE"""),0.0857100817089062)</f>
        <v>0.08571008171</v>
      </c>
      <c r="J15" s="4">
        <f>IFERROR(__xludf.DUMMYFUNCTION("""COMPUTED_VALUE"""),44757.958333333336)</f>
        <v>44757.95833</v>
      </c>
      <c r="K15" s="2">
        <f>IFERROR(__xludf.DUMMYFUNCTION("""COMPUTED_VALUE"""),0.06179054327770004)</f>
        <v>0.06179054328</v>
      </c>
      <c r="M15" s="4">
        <f>IFERROR(__xludf.DUMMYFUNCTION("""COMPUTED_VALUE"""),44758.958333333336)</f>
        <v>44758.95833</v>
      </c>
      <c r="N15" s="2">
        <f>IFERROR(__xludf.DUMMYFUNCTION("""COMPUTED_VALUE"""),0.057808847625550754)</f>
        <v>0.05780884763</v>
      </c>
    </row>
    <row r="16">
      <c r="A16" s="4">
        <v>44745.958333333336</v>
      </c>
      <c r="B16" s="2">
        <v>0.07145031746760243</v>
      </c>
      <c r="D16" s="4">
        <f>IFERROR(__xludf.DUMMYFUNCTION("""COMPUTED_VALUE"""),44757.958333333336)</f>
        <v>44757.95833</v>
      </c>
      <c r="E16" s="2">
        <f>IFERROR(__xludf.DUMMYFUNCTION("""COMPUTED_VALUE"""),0.04466977736655572)</f>
        <v>0.04466977737</v>
      </c>
      <c r="G16" s="4">
        <f>IFERROR(__xludf.DUMMYFUNCTION("""COMPUTED_VALUE"""),44757.958333333336)</f>
        <v>44757.95833</v>
      </c>
      <c r="H16" s="2">
        <f>IFERROR(__xludf.DUMMYFUNCTION("""COMPUTED_VALUE"""),0.04176633440084984)</f>
        <v>0.0417663344</v>
      </c>
      <c r="J16" s="4">
        <f>IFERROR(__xludf.DUMMYFUNCTION("""COMPUTED_VALUE"""),44758.958333333336)</f>
        <v>44758.95833</v>
      </c>
      <c r="K16" s="2">
        <f>IFERROR(__xludf.DUMMYFUNCTION("""COMPUTED_VALUE"""),0.04701578169669212)</f>
        <v>0.0470157817</v>
      </c>
      <c r="M16" s="4">
        <f>IFERROR(__xludf.DUMMYFUNCTION("""COMPUTED_VALUE"""),44759.958333333336)</f>
        <v>44759.95833</v>
      </c>
      <c r="N16" s="2">
        <f>IFERROR(__xludf.DUMMYFUNCTION("""COMPUTED_VALUE"""),0.09318901952010626)</f>
        <v>0.09318901952</v>
      </c>
    </row>
    <row r="17">
      <c r="A17" s="4">
        <v>44746.958333333336</v>
      </c>
      <c r="B17" s="2">
        <v>0.12117994975547303</v>
      </c>
      <c r="D17" s="4">
        <f>IFERROR(__xludf.DUMMYFUNCTION("""COMPUTED_VALUE"""),44758.958333333336)</f>
        <v>44758.95833</v>
      </c>
      <c r="E17" s="2">
        <f>IFERROR(__xludf.DUMMYFUNCTION("""COMPUTED_VALUE"""),0.06255641951488208)</f>
        <v>0.06255641951</v>
      </c>
      <c r="G17" s="4">
        <f>IFERROR(__xludf.DUMMYFUNCTION("""COMPUTED_VALUE"""),44758.958333333336)</f>
        <v>44758.95833</v>
      </c>
      <c r="H17" s="2">
        <f>IFERROR(__xludf.DUMMYFUNCTION("""COMPUTED_VALUE"""),0.06559666916574153)</f>
        <v>0.06559666917</v>
      </c>
      <c r="J17" s="4">
        <f>IFERROR(__xludf.DUMMYFUNCTION("""COMPUTED_VALUE"""),44759.958333333336)</f>
        <v>44759.95833</v>
      </c>
      <c r="K17" s="2">
        <f>IFERROR(__xludf.DUMMYFUNCTION("""COMPUTED_VALUE"""),0.08115660474187164)</f>
        <v>0.08115660474</v>
      </c>
      <c r="M17" s="4">
        <f>IFERROR(__xludf.DUMMYFUNCTION("""COMPUTED_VALUE"""),44760.958333333336)</f>
        <v>44760.95833</v>
      </c>
      <c r="N17" s="2">
        <f>IFERROR(__xludf.DUMMYFUNCTION("""COMPUTED_VALUE"""),0.13529804234030324)</f>
        <v>0.1352980423</v>
      </c>
    </row>
    <row r="18">
      <c r="A18" s="4">
        <v>44747.958333333336</v>
      </c>
      <c r="B18" s="2">
        <v>0.11959157129307178</v>
      </c>
      <c r="D18" s="4">
        <f>IFERROR(__xludf.DUMMYFUNCTION("""COMPUTED_VALUE"""),44759.958333333336)</f>
        <v>44759.95833</v>
      </c>
      <c r="E18" s="2">
        <f>IFERROR(__xludf.DUMMYFUNCTION("""COMPUTED_VALUE"""),0.09316852132480134)</f>
        <v>0.09316852132</v>
      </c>
      <c r="G18" s="4">
        <f>IFERROR(__xludf.DUMMYFUNCTION("""COMPUTED_VALUE"""),44759.958333333336)</f>
        <v>44759.95833</v>
      </c>
      <c r="H18" s="2">
        <f>IFERROR(__xludf.DUMMYFUNCTION("""COMPUTED_VALUE"""),0.10084132735743584)</f>
        <v>0.1008413274</v>
      </c>
      <c r="J18" s="4">
        <f>IFERROR(__xludf.DUMMYFUNCTION("""COMPUTED_VALUE"""),44760.958333333336)</f>
        <v>44760.95833</v>
      </c>
      <c r="K18" s="2">
        <f>IFERROR(__xludf.DUMMYFUNCTION("""COMPUTED_VALUE"""),0.15614140470407492)</f>
        <v>0.1561414047</v>
      </c>
      <c r="M18" s="4">
        <f>IFERROR(__xludf.DUMMYFUNCTION("""COMPUTED_VALUE"""),44761.958333333336)</f>
        <v>44761.95833</v>
      </c>
      <c r="N18" s="2">
        <f>IFERROR(__xludf.DUMMYFUNCTION("""COMPUTED_VALUE"""),0.15364289275382706)</f>
        <v>0.1536428928</v>
      </c>
    </row>
    <row r="19">
      <c r="A19" s="4">
        <v>44748.958333333336</v>
      </c>
      <c r="B19" s="2">
        <v>0.11087671525305114</v>
      </c>
      <c r="D19" s="4">
        <f>IFERROR(__xludf.DUMMYFUNCTION("""COMPUTED_VALUE"""),44760.958333333336)</f>
        <v>44760.95833</v>
      </c>
      <c r="E19" s="2">
        <f>IFERROR(__xludf.DUMMYFUNCTION("""COMPUTED_VALUE"""),0.10532785606522534)</f>
        <v>0.1053278561</v>
      </c>
      <c r="G19" s="4">
        <f>IFERROR(__xludf.DUMMYFUNCTION("""COMPUTED_VALUE"""),44760.958333333336)</f>
        <v>44760.95833</v>
      </c>
      <c r="H19" s="2">
        <f>IFERROR(__xludf.DUMMYFUNCTION("""COMPUTED_VALUE"""),0.12285687710152014)</f>
        <v>0.1228568771</v>
      </c>
      <c r="J19" s="4">
        <f>IFERROR(__xludf.DUMMYFUNCTION("""COMPUTED_VALUE"""),44761.958333333336)</f>
        <v>44761.95833</v>
      </c>
      <c r="K19" s="2">
        <f>IFERROR(__xludf.DUMMYFUNCTION("""COMPUTED_VALUE"""),0.13280393604871174)</f>
        <v>0.132803936</v>
      </c>
      <c r="M19" s="4">
        <f>IFERROR(__xludf.DUMMYFUNCTION("""COMPUTED_VALUE"""),44762.958333333336)</f>
        <v>44762.95833</v>
      </c>
      <c r="N19" s="2">
        <f>IFERROR(__xludf.DUMMYFUNCTION("""COMPUTED_VALUE"""),0.17617287189727449)</f>
        <v>0.1761728719</v>
      </c>
    </row>
    <row r="20">
      <c r="A20" s="4">
        <v>44746.958333333336</v>
      </c>
      <c r="B20" s="2">
        <v>0.1722557992691952</v>
      </c>
      <c r="D20" s="4">
        <f>IFERROR(__xludf.DUMMYFUNCTION("""COMPUTED_VALUE"""),44761.958333333336)</f>
        <v>44761.95833</v>
      </c>
      <c r="E20" s="2">
        <f>IFERROR(__xludf.DUMMYFUNCTION("""COMPUTED_VALUE"""),0.11502051152076087)</f>
        <v>0.1150205115</v>
      </c>
      <c r="G20" s="4">
        <f>IFERROR(__xludf.DUMMYFUNCTION("""COMPUTED_VALUE"""),44761.958333333336)</f>
        <v>44761.95833</v>
      </c>
      <c r="H20" s="2">
        <f>IFERROR(__xludf.DUMMYFUNCTION("""COMPUTED_VALUE"""),0.1411367690395594)</f>
        <v>0.141136769</v>
      </c>
      <c r="J20" s="4">
        <f>IFERROR(__xludf.DUMMYFUNCTION("""COMPUTED_VALUE"""),44762.958333333336)</f>
        <v>44762.95833</v>
      </c>
      <c r="K20" s="2">
        <f>IFERROR(__xludf.DUMMYFUNCTION("""COMPUTED_VALUE"""),0.14916442802116714)</f>
        <v>0.149164428</v>
      </c>
      <c r="M20" s="4">
        <f>IFERROR(__xludf.DUMMYFUNCTION("""COMPUTED_VALUE"""),44763.958333333336)</f>
        <v>44763.95833</v>
      </c>
      <c r="N20" s="2">
        <f>IFERROR(__xludf.DUMMYFUNCTION("""COMPUTED_VALUE"""),0.20519536377756734)</f>
        <v>0.2051953638</v>
      </c>
    </row>
    <row r="21">
      <c r="A21" s="4">
        <v>44747.958333333336</v>
      </c>
      <c r="B21" s="2">
        <v>0.15445714366233332</v>
      </c>
      <c r="D21" s="4">
        <f>IFERROR(__xludf.DUMMYFUNCTION("""COMPUTED_VALUE"""),44762.958333333336)</f>
        <v>44762.95833</v>
      </c>
      <c r="E21" s="2">
        <f>IFERROR(__xludf.DUMMYFUNCTION("""COMPUTED_VALUE"""),0.11693337708288237)</f>
        <v>0.1169333771</v>
      </c>
      <c r="G21" s="4">
        <f>IFERROR(__xludf.DUMMYFUNCTION("""COMPUTED_VALUE"""),44762.958333333336)</f>
        <v>44762.95833</v>
      </c>
      <c r="H21" s="2">
        <f>IFERROR(__xludf.DUMMYFUNCTION("""COMPUTED_VALUE"""),0.21065328638695005)</f>
        <v>0.2106532864</v>
      </c>
      <c r="J21" s="4">
        <f>IFERROR(__xludf.DUMMYFUNCTION("""COMPUTED_VALUE"""),44763.958333333336)</f>
        <v>44763.95833</v>
      </c>
      <c r="K21" s="2">
        <f>IFERROR(__xludf.DUMMYFUNCTION("""COMPUTED_VALUE"""),0.1985289027159031)</f>
        <v>0.1985289027</v>
      </c>
      <c r="M21" s="4">
        <f>IFERROR(__xludf.DUMMYFUNCTION("""COMPUTED_VALUE"""),44764.958333333336)</f>
        <v>44764.95833</v>
      </c>
      <c r="N21" s="2">
        <f>IFERROR(__xludf.DUMMYFUNCTION("""COMPUTED_VALUE"""),0.14920902651068152)</f>
        <v>0.1492090265</v>
      </c>
    </row>
    <row r="22">
      <c r="A22" s="4">
        <v>44748.958333333336</v>
      </c>
      <c r="B22" s="2">
        <v>0.12565489232091562</v>
      </c>
      <c r="D22" s="4">
        <f>IFERROR(__xludf.DUMMYFUNCTION("""COMPUTED_VALUE"""),44763.958333333336)</f>
        <v>44763.95833</v>
      </c>
      <c r="E22" s="2">
        <f>IFERROR(__xludf.DUMMYFUNCTION("""COMPUTED_VALUE"""),0.1301436133128283)</f>
        <v>0.1301436133</v>
      </c>
      <c r="G22" s="4">
        <f>IFERROR(__xludf.DUMMYFUNCTION("""COMPUTED_VALUE"""),44763.958333333336)</f>
        <v>44763.95833</v>
      </c>
      <c r="H22" s="2">
        <f>IFERROR(__xludf.DUMMYFUNCTION("""COMPUTED_VALUE"""),0.13529895803689743)</f>
        <v>0.135298958</v>
      </c>
      <c r="J22" s="4">
        <f>IFERROR(__xludf.DUMMYFUNCTION("""COMPUTED_VALUE"""),44764.958333333336)</f>
        <v>44764.95833</v>
      </c>
      <c r="K22" s="2">
        <f>IFERROR(__xludf.DUMMYFUNCTION("""COMPUTED_VALUE"""),0.12627831080883437)</f>
        <v>0.1262783108</v>
      </c>
      <c r="M22" s="4">
        <f>IFERROR(__xludf.DUMMYFUNCTION("""COMPUTED_VALUE"""),44765.958333333336)</f>
        <v>44765.95833</v>
      </c>
      <c r="N22" s="2">
        <f>IFERROR(__xludf.DUMMYFUNCTION("""COMPUTED_VALUE"""),0.14609149145963185)</f>
        <v>0.1460914915</v>
      </c>
    </row>
    <row r="23">
      <c r="A23" s="4">
        <v>44749.958333333336</v>
      </c>
      <c r="B23" s="2">
        <v>0.09861860683075337</v>
      </c>
      <c r="D23" s="4">
        <f>IFERROR(__xludf.DUMMYFUNCTION("""COMPUTED_VALUE"""),44764.958333333336)</f>
        <v>44764.95833</v>
      </c>
      <c r="E23" s="2">
        <f>IFERROR(__xludf.DUMMYFUNCTION("""COMPUTED_VALUE"""),0.04578518720483037)</f>
        <v>0.0457851872</v>
      </c>
      <c r="G23" s="4">
        <f>IFERROR(__xludf.DUMMYFUNCTION("""COMPUTED_VALUE"""),44764.958333333336)</f>
        <v>44764.95833</v>
      </c>
      <c r="H23" s="2">
        <f>IFERROR(__xludf.DUMMYFUNCTION("""COMPUTED_VALUE"""),0.055131599241766714)</f>
        <v>0.05513159924</v>
      </c>
      <c r="J23" s="4">
        <f>IFERROR(__xludf.DUMMYFUNCTION("""COMPUTED_VALUE"""),44765.958333333336)</f>
        <v>44765.95833</v>
      </c>
      <c r="K23" s="2">
        <f>IFERROR(__xludf.DUMMYFUNCTION("""COMPUTED_VALUE"""),0.08792859576087042)</f>
        <v>0.08792859576</v>
      </c>
      <c r="M23" s="4">
        <f>IFERROR(__xludf.DUMMYFUNCTION("""COMPUTED_VALUE"""),44766.958333333336)</f>
        <v>44766.95833</v>
      </c>
      <c r="N23" s="2">
        <f>IFERROR(__xludf.DUMMYFUNCTION("""COMPUTED_VALUE"""),0.11095946169925953)</f>
        <v>0.1109594617</v>
      </c>
    </row>
    <row r="24">
      <c r="A24" s="4">
        <v>44747.958333333336</v>
      </c>
      <c r="B24" s="2">
        <v>0.13537735256170566</v>
      </c>
      <c r="D24" s="4">
        <f>IFERROR(__xludf.DUMMYFUNCTION("""COMPUTED_VALUE"""),44765.958333333336)</f>
        <v>44765.95833</v>
      </c>
      <c r="E24" s="2">
        <f>IFERROR(__xludf.DUMMYFUNCTION("""COMPUTED_VALUE"""),0.08073096559133768)</f>
        <v>0.08073096559</v>
      </c>
      <c r="G24" s="4">
        <f>IFERROR(__xludf.DUMMYFUNCTION("""COMPUTED_VALUE"""),44765.958333333336)</f>
        <v>44765.95833</v>
      </c>
      <c r="H24" s="2">
        <f>IFERROR(__xludf.DUMMYFUNCTION("""COMPUTED_VALUE"""),0.06749503647389733)</f>
        <v>0.06749503647</v>
      </c>
      <c r="J24" s="4">
        <f>IFERROR(__xludf.DUMMYFUNCTION("""COMPUTED_VALUE"""),44766.958333333336)</f>
        <v>44766.95833</v>
      </c>
      <c r="K24" s="2">
        <f>IFERROR(__xludf.DUMMYFUNCTION("""COMPUTED_VALUE"""),0.11806794174643358)</f>
        <v>0.1180679417</v>
      </c>
      <c r="M24" s="4">
        <f>IFERROR(__xludf.DUMMYFUNCTION("""COMPUTED_VALUE"""),44767.958333333336)</f>
        <v>44767.95833</v>
      </c>
      <c r="N24" s="2">
        <f>IFERROR(__xludf.DUMMYFUNCTION("""COMPUTED_VALUE"""),0.140883494359316)</f>
        <v>0.1408834944</v>
      </c>
    </row>
    <row r="25">
      <c r="A25" s="4">
        <v>44748.958333333336</v>
      </c>
      <c r="B25" s="2">
        <v>0.12928552574131577</v>
      </c>
      <c r="D25" s="4">
        <f>IFERROR(__xludf.DUMMYFUNCTION("""COMPUTED_VALUE"""),44766.958333333336)</f>
        <v>44766.95833</v>
      </c>
      <c r="E25" s="2">
        <f>IFERROR(__xludf.DUMMYFUNCTION("""COMPUTED_VALUE"""),0.13303995083126607)</f>
        <v>0.1330399508</v>
      </c>
      <c r="G25" s="4">
        <f>IFERROR(__xludf.DUMMYFUNCTION("""COMPUTED_VALUE"""),44766.958333333336)</f>
        <v>44766.95833</v>
      </c>
      <c r="H25" s="2">
        <f>IFERROR(__xludf.DUMMYFUNCTION("""COMPUTED_VALUE"""),0.10023979612339516)</f>
        <v>0.1002397961</v>
      </c>
      <c r="J25" s="4">
        <f>IFERROR(__xludf.DUMMYFUNCTION("""COMPUTED_VALUE"""),44767.958333333336)</f>
        <v>44767.95833</v>
      </c>
      <c r="K25" s="2">
        <f>IFERROR(__xludf.DUMMYFUNCTION("""COMPUTED_VALUE"""),0.07907834522760375)</f>
        <v>0.07907834523</v>
      </c>
      <c r="M25" s="4">
        <f>IFERROR(__xludf.DUMMYFUNCTION("""COMPUTED_VALUE"""),44768.958333333336)</f>
        <v>44768.95833</v>
      </c>
      <c r="N25" s="2">
        <f>IFERROR(__xludf.DUMMYFUNCTION("""COMPUTED_VALUE"""),0.1361281268765201)</f>
        <v>0.1361281269</v>
      </c>
    </row>
    <row r="26">
      <c r="A26" s="4">
        <v>44749.958333333336</v>
      </c>
      <c r="B26" s="2">
        <v>0.11255924553810644</v>
      </c>
      <c r="D26" s="4">
        <f>IFERROR(__xludf.DUMMYFUNCTION("""COMPUTED_VALUE"""),44767.958333333336)</f>
        <v>44767.95833</v>
      </c>
      <c r="E26" s="2">
        <f>IFERROR(__xludf.DUMMYFUNCTION("""COMPUTED_VALUE"""),0.13355557756919773)</f>
        <v>0.1335555776</v>
      </c>
      <c r="G26" s="4">
        <f>IFERROR(__xludf.DUMMYFUNCTION("""COMPUTED_VALUE"""),44767.958333333336)</f>
        <v>44767.95833</v>
      </c>
      <c r="H26" s="2">
        <f>IFERROR(__xludf.DUMMYFUNCTION("""COMPUTED_VALUE"""),0.1164711324402712)</f>
        <v>0.1164711324</v>
      </c>
      <c r="J26" s="4">
        <f>IFERROR(__xludf.DUMMYFUNCTION("""COMPUTED_VALUE"""),44768.958333333336)</f>
        <v>44768.95833</v>
      </c>
      <c r="K26" s="2">
        <f>IFERROR(__xludf.DUMMYFUNCTION("""COMPUTED_VALUE"""),0.12820704842931777)</f>
        <v>0.1282070484</v>
      </c>
      <c r="M26" s="4">
        <f>IFERROR(__xludf.DUMMYFUNCTION("""COMPUTED_VALUE"""),44769.958333333336)</f>
        <v>44769.95833</v>
      </c>
      <c r="N26" s="2">
        <f>IFERROR(__xludf.DUMMYFUNCTION("""COMPUTED_VALUE"""),0.12074979495989253)</f>
        <v>0.120749795</v>
      </c>
    </row>
    <row r="27">
      <c r="A27" s="4">
        <v>44750.958333333336</v>
      </c>
      <c r="B27" s="2">
        <v>0.09299920235390313</v>
      </c>
      <c r="D27" s="4">
        <f>IFERROR(__xludf.DUMMYFUNCTION("""COMPUTED_VALUE"""),44768.958333333336)</f>
        <v>44768.95833</v>
      </c>
      <c r="E27" s="2">
        <f>IFERROR(__xludf.DUMMYFUNCTION("""COMPUTED_VALUE"""),0.1573314656780293)</f>
        <v>0.1573314657</v>
      </c>
      <c r="G27" s="4">
        <f>IFERROR(__xludf.DUMMYFUNCTION("""COMPUTED_VALUE"""),44768.958333333336)</f>
        <v>44768.95833</v>
      </c>
      <c r="H27" s="2">
        <f>IFERROR(__xludf.DUMMYFUNCTION("""COMPUTED_VALUE"""),0.2217179327720207)</f>
        <v>0.2217179328</v>
      </c>
      <c r="J27" s="4">
        <f>IFERROR(__xludf.DUMMYFUNCTION("""COMPUTED_VALUE"""),44769.958333333336)</f>
        <v>44769.95833</v>
      </c>
      <c r="K27" s="2">
        <f>IFERROR(__xludf.DUMMYFUNCTION("""COMPUTED_VALUE"""),0.13216081369919963)</f>
        <v>0.1321608137</v>
      </c>
      <c r="M27" s="4">
        <f>IFERROR(__xludf.DUMMYFUNCTION("""COMPUTED_VALUE"""),44770.958333333336)</f>
        <v>44770.95833</v>
      </c>
      <c r="N27" s="2">
        <f>IFERROR(__xludf.DUMMYFUNCTION("""COMPUTED_VALUE"""),0.10351357229962692)</f>
        <v>0.1035135723</v>
      </c>
    </row>
    <row r="28">
      <c r="A28" s="4">
        <v>44748.958333333336</v>
      </c>
      <c r="B28" s="2">
        <v>0.09079830278749357</v>
      </c>
      <c r="D28" s="4">
        <f>IFERROR(__xludf.DUMMYFUNCTION("""COMPUTED_VALUE"""),44769.958333333336)</f>
        <v>44769.95833</v>
      </c>
      <c r="E28" s="2">
        <f>IFERROR(__xludf.DUMMYFUNCTION("""COMPUTED_VALUE"""),0.0846459658335169)</f>
        <v>0.08464596583</v>
      </c>
      <c r="G28" s="4">
        <f>IFERROR(__xludf.DUMMYFUNCTION("""COMPUTED_VALUE"""),44769.958333333336)</f>
        <v>44769.95833</v>
      </c>
      <c r="H28" s="2">
        <f>IFERROR(__xludf.DUMMYFUNCTION("""COMPUTED_VALUE"""),0.13417046208787026)</f>
        <v>0.1341704621</v>
      </c>
      <c r="J28" s="4">
        <f>IFERROR(__xludf.DUMMYFUNCTION("""COMPUTED_VALUE"""),44770.958333333336)</f>
        <v>44770.95833</v>
      </c>
      <c r="K28" s="2">
        <f>IFERROR(__xludf.DUMMYFUNCTION("""COMPUTED_VALUE"""),0.10446464096797141)</f>
        <v>0.104464641</v>
      </c>
      <c r="M28" s="4">
        <f>IFERROR(__xludf.DUMMYFUNCTION("""COMPUTED_VALUE"""),44771.958333333336)</f>
        <v>44771.95833</v>
      </c>
      <c r="N28" s="2">
        <f>IFERROR(__xludf.DUMMYFUNCTION("""COMPUTED_VALUE"""),0.06226999863812408)</f>
        <v>0.06226999864</v>
      </c>
    </row>
    <row r="29">
      <c r="A29" s="4">
        <v>44749.958333333336</v>
      </c>
      <c r="B29" s="2">
        <v>0.12344193756263222</v>
      </c>
      <c r="D29" s="4">
        <f>IFERROR(__xludf.DUMMYFUNCTION("""COMPUTED_VALUE"""),44770.958333333336)</f>
        <v>44770.95833</v>
      </c>
      <c r="E29" s="2">
        <f>IFERROR(__xludf.DUMMYFUNCTION("""COMPUTED_VALUE"""),0.07977957136923222)</f>
        <v>0.07977957137</v>
      </c>
      <c r="G29" s="4">
        <f>IFERROR(__xludf.DUMMYFUNCTION("""COMPUTED_VALUE"""),44770.958333333336)</f>
        <v>44770.95833</v>
      </c>
      <c r="H29" s="2">
        <f>IFERROR(__xludf.DUMMYFUNCTION("""COMPUTED_VALUE"""),0.08202183275637068)</f>
        <v>0.08202183276</v>
      </c>
      <c r="J29" s="4">
        <f>IFERROR(__xludf.DUMMYFUNCTION("""COMPUTED_VALUE"""),44771.958333333336)</f>
        <v>44771.95833</v>
      </c>
      <c r="K29" s="2">
        <f>IFERROR(__xludf.DUMMYFUNCTION("""COMPUTED_VALUE"""),0.06253342441810887)</f>
        <v>0.06253342442</v>
      </c>
      <c r="M29" s="4">
        <f>IFERROR(__xludf.DUMMYFUNCTION("""COMPUTED_VALUE"""),44772.958333333336)</f>
        <v>44772.95833</v>
      </c>
      <c r="N29" s="2">
        <f>IFERROR(__xludf.DUMMYFUNCTION("""COMPUTED_VALUE"""),0.05557595829156684)</f>
        <v>0.05557595829</v>
      </c>
    </row>
    <row r="30">
      <c r="A30" s="4">
        <v>44750.958333333336</v>
      </c>
      <c r="B30" s="2">
        <v>0.10564359519721188</v>
      </c>
      <c r="D30" s="4">
        <f>IFERROR(__xludf.DUMMYFUNCTION("""COMPUTED_VALUE"""),44771.958333333336)</f>
        <v>44771.95833</v>
      </c>
      <c r="E30" s="2">
        <f>IFERROR(__xludf.DUMMYFUNCTION("""COMPUTED_VALUE"""),0.059778588369489245)</f>
        <v>0.05977858837</v>
      </c>
      <c r="G30" s="4">
        <f>IFERROR(__xludf.DUMMYFUNCTION("""COMPUTED_VALUE"""),44771.958333333336)</f>
        <v>44771.95833</v>
      </c>
      <c r="H30" s="2">
        <f>IFERROR(__xludf.DUMMYFUNCTION("""COMPUTED_VALUE"""),0.061282194657563675)</f>
        <v>0.06128219466</v>
      </c>
      <c r="J30" s="4">
        <f>IFERROR(__xludf.DUMMYFUNCTION("""COMPUTED_VALUE"""),44772.958333333336)</f>
        <v>44772.95833</v>
      </c>
      <c r="K30" s="2">
        <f>IFERROR(__xludf.DUMMYFUNCTION("""COMPUTED_VALUE"""),0.05044056492938546)</f>
        <v>0.05044056493</v>
      </c>
      <c r="M30" s="4">
        <f>IFERROR(__xludf.DUMMYFUNCTION("""COMPUTED_VALUE"""),44773.958333333336)</f>
        <v>44773.95833</v>
      </c>
      <c r="N30" s="2">
        <f>IFERROR(__xludf.DUMMYFUNCTION("""COMPUTED_VALUE"""),0.08110388523617934)</f>
        <v>0.08110388524</v>
      </c>
    </row>
    <row r="31">
      <c r="A31" s="4">
        <v>44751.958333333336</v>
      </c>
      <c r="B31" s="2">
        <v>0.10094799501580388</v>
      </c>
      <c r="D31" s="4">
        <f>IFERROR(__xludf.DUMMYFUNCTION("""COMPUTED_VALUE"""),44772.958333333336)</f>
        <v>44772.95833</v>
      </c>
      <c r="E31" s="2">
        <f>IFERROR(__xludf.DUMMYFUNCTION("""COMPUTED_VALUE"""),0.054199920637427866)</f>
        <v>0.05419992064</v>
      </c>
      <c r="G31" s="4">
        <f>IFERROR(__xludf.DUMMYFUNCTION("""COMPUTED_VALUE"""),44772.958333333336)</f>
        <v>44772.95833</v>
      </c>
      <c r="H31" s="2">
        <f>IFERROR(__xludf.DUMMYFUNCTION("""COMPUTED_VALUE"""),0.04499621365836087)</f>
        <v>0.04499621366</v>
      </c>
      <c r="J31" s="4">
        <f>IFERROR(__xludf.DUMMYFUNCTION("""COMPUTED_VALUE"""),44773.958333333336)</f>
        <v>44773.95833</v>
      </c>
      <c r="K31" s="2">
        <f>IFERROR(__xludf.DUMMYFUNCTION("""COMPUTED_VALUE"""),0.0889613239610993)</f>
        <v>0.08896132396</v>
      </c>
      <c r="M31" s="4">
        <f>IFERROR(__xludf.DUMMYFUNCTION("""COMPUTED_VALUE"""),44774.958333333336)</f>
        <v>44774.95833</v>
      </c>
      <c r="N31" s="2">
        <f>IFERROR(__xludf.DUMMYFUNCTION("""COMPUTED_VALUE"""),0.11193687061232444)</f>
        <v>0.1119368706</v>
      </c>
    </row>
    <row r="32">
      <c r="A32" s="4">
        <v>44749.958333333336</v>
      </c>
      <c r="B32" s="2">
        <v>0.07415201258406058</v>
      </c>
      <c r="D32" s="4">
        <f>IFERROR(__xludf.DUMMYFUNCTION("""COMPUTED_VALUE"""),44773.958333333336)</f>
        <v>44773.95833</v>
      </c>
      <c r="E32" s="2">
        <f>IFERROR(__xludf.DUMMYFUNCTION("""COMPUTED_VALUE"""),0.08803366602107916)</f>
        <v>0.08803366602</v>
      </c>
      <c r="G32" s="4">
        <f>IFERROR(__xludf.DUMMYFUNCTION("""COMPUTED_VALUE"""),44773.958333333336)</f>
        <v>44773.95833</v>
      </c>
      <c r="H32" s="2">
        <f>IFERROR(__xludf.DUMMYFUNCTION("""COMPUTED_VALUE"""),0.07823545274252852)</f>
        <v>0.07823545274</v>
      </c>
      <c r="J32" s="4">
        <f>IFERROR(__xludf.DUMMYFUNCTION("""COMPUTED_VALUE"""),44774.958333333336)</f>
        <v>44774.95833</v>
      </c>
      <c r="K32" s="2">
        <f>IFERROR(__xludf.DUMMYFUNCTION("""COMPUTED_VALUE"""),0.13454341841044806)</f>
        <v>0.1345434184</v>
      </c>
      <c r="M32" s="4">
        <f>IFERROR(__xludf.DUMMYFUNCTION("""COMPUTED_VALUE"""),44775.958333333336)</f>
        <v>44775.95833</v>
      </c>
      <c r="N32" s="2">
        <f>IFERROR(__xludf.DUMMYFUNCTION("""COMPUTED_VALUE"""),0.09802787037929706)</f>
        <v>0.09802787038</v>
      </c>
    </row>
    <row r="33">
      <c r="A33" s="4">
        <v>44750.958333333336</v>
      </c>
      <c r="B33" s="2">
        <v>0.0782706320239472</v>
      </c>
      <c r="D33" s="4">
        <f>IFERROR(__xludf.DUMMYFUNCTION("""COMPUTED_VALUE"""),44774.958333333336)</f>
        <v>44774.95833</v>
      </c>
      <c r="E33" s="2">
        <f>IFERROR(__xludf.DUMMYFUNCTION("""COMPUTED_VALUE"""),0.07598740068859124)</f>
        <v>0.07598740069</v>
      </c>
      <c r="G33" s="4">
        <f>IFERROR(__xludf.DUMMYFUNCTION("""COMPUTED_VALUE"""),44774.958333333336)</f>
        <v>44774.95833</v>
      </c>
      <c r="H33" s="2">
        <f>IFERROR(__xludf.DUMMYFUNCTION("""COMPUTED_VALUE"""),0.10834582675393047)</f>
        <v>0.1083458268</v>
      </c>
      <c r="J33" s="4">
        <f>IFERROR(__xludf.DUMMYFUNCTION("""COMPUTED_VALUE"""),44775.958333333336)</f>
        <v>44775.95833</v>
      </c>
      <c r="K33" s="2">
        <f>IFERROR(__xludf.DUMMYFUNCTION("""COMPUTED_VALUE"""),0.08167062710423234)</f>
        <v>0.0816706271</v>
      </c>
      <c r="M33" s="4">
        <f>IFERROR(__xludf.DUMMYFUNCTION("""COMPUTED_VALUE"""),44776.958333333336)</f>
        <v>44776.95833</v>
      </c>
      <c r="N33" s="2">
        <f>IFERROR(__xludf.DUMMYFUNCTION("""COMPUTED_VALUE"""),0.08227758679511256)</f>
        <v>0.0822775868</v>
      </c>
    </row>
    <row r="34">
      <c r="A34" s="4">
        <v>44751.958333333336</v>
      </c>
      <c r="B34" s="2">
        <v>0.08920784917515001</v>
      </c>
      <c r="D34" s="4">
        <f>IFERROR(__xludf.DUMMYFUNCTION("""COMPUTED_VALUE"""),44775.958333333336)</f>
        <v>44775.95833</v>
      </c>
      <c r="E34" s="2">
        <f>IFERROR(__xludf.DUMMYFUNCTION("""COMPUTED_VALUE"""),0.09329848338503821)</f>
        <v>0.09329848339</v>
      </c>
      <c r="G34" s="4">
        <f>IFERROR(__xludf.DUMMYFUNCTION("""COMPUTED_VALUE"""),44775.958333333336)</f>
        <v>44775.95833</v>
      </c>
      <c r="H34" s="2">
        <f>IFERROR(__xludf.DUMMYFUNCTION("""COMPUTED_VALUE"""),0.09182611592607583)</f>
        <v>0.09182611593</v>
      </c>
      <c r="J34" s="4">
        <f>IFERROR(__xludf.DUMMYFUNCTION("""COMPUTED_VALUE"""),44776.958333333336)</f>
        <v>44776.95833</v>
      </c>
      <c r="K34" s="2">
        <f>IFERROR(__xludf.DUMMYFUNCTION("""COMPUTED_VALUE"""),0.10571271487641636)</f>
        <v>0.1057127149</v>
      </c>
      <c r="M34" s="4">
        <f>IFERROR(__xludf.DUMMYFUNCTION("""COMPUTED_VALUE"""),44777.958333333336)</f>
        <v>44777.95833</v>
      </c>
      <c r="N34" s="2">
        <f>IFERROR(__xludf.DUMMYFUNCTION("""COMPUTED_VALUE"""),0.09128558618532061)</f>
        <v>0.09128558619</v>
      </c>
    </row>
    <row r="35">
      <c r="A35" s="4">
        <v>44752.958333333336</v>
      </c>
      <c r="B35" s="2">
        <v>0.116597089921314</v>
      </c>
      <c r="D35" s="4">
        <f>IFERROR(__xludf.DUMMYFUNCTION("""COMPUTED_VALUE"""),44776.958333333336)</f>
        <v>44776.95833</v>
      </c>
      <c r="E35" s="2">
        <f>IFERROR(__xludf.DUMMYFUNCTION("""COMPUTED_VALUE"""),0.07434687686110607)</f>
        <v>0.07434687686</v>
      </c>
      <c r="G35" s="4">
        <f>IFERROR(__xludf.DUMMYFUNCTION("""COMPUTED_VALUE"""),44776.958333333336)</f>
        <v>44776.95833</v>
      </c>
      <c r="H35" s="2">
        <f>IFERROR(__xludf.DUMMYFUNCTION("""COMPUTED_VALUE"""),0.11195530226186305)</f>
        <v>0.1119553023</v>
      </c>
      <c r="J35" s="4">
        <f>IFERROR(__xludf.DUMMYFUNCTION("""COMPUTED_VALUE"""),44777.958333333336)</f>
        <v>44777.95833</v>
      </c>
      <c r="K35" s="2">
        <f>IFERROR(__xludf.DUMMYFUNCTION("""COMPUTED_VALUE"""),0.07944984532269445)</f>
        <v>0.07944984532</v>
      </c>
      <c r="M35" s="4">
        <f>IFERROR(__xludf.DUMMYFUNCTION("""COMPUTED_VALUE"""),44778.958333333336)</f>
        <v>44778.95833</v>
      </c>
      <c r="N35" s="2">
        <f>IFERROR(__xludf.DUMMYFUNCTION("""COMPUTED_VALUE"""),0.0798553075973923)</f>
        <v>0.0798553076</v>
      </c>
    </row>
    <row r="36">
      <c r="A36" s="4">
        <v>44750.958333333336</v>
      </c>
      <c r="B36" s="2">
        <v>0.07748956706758713</v>
      </c>
      <c r="D36" s="4">
        <f>IFERROR(__xludf.DUMMYFUNCTION("""COMPUTED_VALUE"""),44777.958333333336)</f>
        <v>44777.95833</v>
      </c>
      <c r="E36" s="2">
        <f>IFERROR(__xludf.DUMMYFUNCTION("""COMPUTED_VALUE"""),0.07153225466818759)</f>
        <v>0.07153225467</v>
      </c>
      <c r="G36" s="4">
        <f>IFERROR(__xludf.DUMMYFUNCTION("""COMPUTED_VALUE"""),44777.958333333336)</f>
        <v>44777.95833</v>
      </c>
      <c r="H36" s="2">
        <f>IFERROR(__xludf.DUMMYFUNCTION("""COMPUTED_VALUE"""),0.08970331150968817)</f>
        <v>0.08970331151</v>
      </c>
      <c r="J36" s="4">
        <f>IFERROR(__xludf.DUMMYFUNCTION("""COMPUTED_VALUE"""),44778.958333333336)</f>
        <v>44778.95833</v>
      </c>
      <c r="K36" s="2">
        <f>IFERROR(__xludf.DUMMYFUNCTION("""COMPUTED_VALUE"""),0.08413404297841265)</f>
        <v>0.08413404298</v>
      </c>
      <c r="M36" s="4">
        <f>IFERROR(__xludf.DUMMYFUNCTION("""COMPUTED_VALUE"""),44779.958333333336)</f>
        <v>44779.95833</v>
      </c>
      <c r="N36" s="2">
        <f>IFERROR(__xludf.DUMMYFUNCTION("""COMPUTED_VALUE"""),0.0532140437970904)</f>
        <v>0.0532140438</v>
      </c>
    </row>
    <row r="37">
      <c r="A37" s="4">
        <v>44751.958333333336</v>
      </c>
      <c r="B37" s="2">
        <v>0.08130389416741805</v>
      </c>
      <c r="D37" s="4">
        <f>IFERROR(__xludf.DUMMYFUNCTION("""COMPUTED_VALUE"""),44778.958333333336)</f>
        <v>44778.95833</v>
      </c>
      <c r="E37" s="2">
        <f>IFERROR(__xludf.DUMMYFUNCTION("""COMPUTED_VALUE"""),0.07714026627288063)</f>
        <v>0.07714026627</v>
      </c>
      <c r="G37" s="4">
        <f>IFERROR(__xludf.DUMMYFUNCTION("""COMPUTED_VALUE"""),44778.958333333336)</f>
        <v>44778.95833</v>
      </c>
      <c r="H37" s="2">
        <f>IFERROR(__xludf.DUMMYFUNCTION("""COMPUTED_VALUE"""),0.09596169446926583)</f>
        <v>0.09596169447</v>
      </c>
      <c r="J37" s="4">
        <f>IFERROR(__xludf.DUMMYFUNCTION("""COMPUTED_VALUE"""),44779.958333333336)</f>
        <v>44779.95833</v>
      </c>
      <c r="K37" s="2">
        <f>IFERROR(__xludf.DUMMYFUNCTION("""COMPUTED_VALUE"""),0.05500086881954358)</f>
        <v>0.05500086882</v>
      </c>
      <c r="M37" s="4">
        <f>IFERROR(__xludf.DUMMYFUNCTION("""COMPUTED_VALUE"""),44780.958333333336)</f>
        <v>44780.95833</v>
      </c>
      <c r="N37" s="2">
        <f>IFERROR(__xludf.DUMMYFUNCTION("""COMPUTED_VALUE"""),0.07682688449453665)</f>
        <v>0.07682688449</v>
      </c>
    </row>
    <row r="38">
      <c r="A38" s="4">
        <v>44752.958333333336</v>
      </c>
      <c r="B38" s="2">
        <v>0.09228883940860276</v>
      </c>
      <c r="D38" s="4">
        <f>IFERROR(__xludf.DUMMYFUNCTION("""COMPUTED_VALUE"""),44779.958333333336)</f>
        <v>44779.95833</v>
      </c>
      <c r="E38" s="2">
        <f>IFERROR(__xludf.DUMMYFUNCTION("""COMPUTED_VALUE"""),0.07632740518867302)</f>
        <v>0.07632740519</v>
      </c>
      <c r="G38" s="4">
        <f>IFERROR(__xludf.DUMMYFUNCTION("""COMPUTED_VALUE"""),44779.958333333336)</f>
        <v>44779.95833</v>
      </c>
      <c r="H38" s="2">
        <f>IFERROR(__xludf.DUMMYFUNCTION("""COMPUTED_VALUE"""),0.04268211090924015)</f>
        <v>0.04268211091</v>
      </c>
      <c r="J38" s="4">
        <f>IFERROR(__xludf.DUMMYFUNCTION("""COMPUTED_VALUE"""),44780.958333333336)</f>
        <v>44780.95833</v>
      </c>
      <c r="K38" s="2">
        <f>IFERROR(__xludf.DUMMYFUNCTION("""COMPUTED_VALUE"""),0.0856682314265312)</f>
        <v>0.08566823143</v>
      </c>
      <c r="M38" s="4">
        <f>IFERROR(__xludf.DUMMYFUNCTION("""COMPUTED_VALUE"""),44781.958333333336)</f>
        <v>44781.95833</v>
      </c>
      <c r="N38" s="2">
        <f>IFERROR(__xludf.DUMMYFUNCTION("""COMPUTED_VALUE"""),0.06749818989486149)</f>
        <v>0.06749818989</v>
      </c>
    </row>
    <row r="39">
      <c r="A39" s="4">
        <v>44753.958333333336</v>
      </c>
      <c r="B39" s="2">
        <v>0.11995049223381733</v>
      </c>
      <c r="D39" s="4">
        <f>IFERROR(__xludf.DUMMYFUNCTION("""COMPUTED_VALUE"""),44780.958333333336)</f>
        <v>44780.95833</v>
      </c>
      <c r="E39" s="2">
        <f>IFERROR(__xludf.DUMMYFUNCTION("""COMPUTED_VALUE"""),0.11285813639712007)</f>
        <v>0.1128581364</v>
      </c>
      <c r="G39" s="4">
        <f>IFERROR(__xludf.DUMMYFUNCTION("""COMPUTED_VALUE"""),44780.958333333336)</f>
        <v>44780.95833</v>
      </c>
      <c r="H39" s="2">
        <f>IFERROR(__xludf.DUMMYFUNCTION("""COMPUTED_VALUE"""),0.0846466041623191)</f>
        <v>0.08464660416</v>
      </c>
      <c r="J39" s="4">
        <f>IFERROR(__xludf.DUMMYFUNCTION("""COMPUTED_VALUE"""),44781.958333333336)</f>
        <v>44781.95833</v>
      </c>
      <c r="K39" s="2">
        <f>IFERROR(__xludf.DUMMYFUNCTION("""COMPUTED_VALUE"""),0.06516199528223247)</f>
        <v>0.06516199528</v>
      </c>
      <c r="M39" s="4">
        <f>IFERROR(__xludf.DUMMYFUNCTION("""COMPUTED_VALUE"""),44782.958333333336)</f>
        <v>44782.95833</v>
      </c>
      <c r="N39" s="2">
        <f>IFERROR(__xludf.DUMMYFUNCTION("""COMPUTED_VALUE"""),0.0554062876435335)</f>
        <v>0.05540628764</v>
      </c>
    </row>
    <row r="40">
      <c r="A40" s="4">
        <v>44751.958333333336</v>
      </c>
      <c r="B40" s="2">
        <v>0.07436049184722518</v>
      </c>
      <c r="D40" s="4">
        <f>IFERROR(__xludf.DUMMYFUNCTION("""COMPUTED_VALUE"""),44781.958333333336)</f>
        <v>44781.95833</v>
      </c>
      <c r="E40" s="2">
        <f>IFERROR(__xludf.DUMMYFUNCTION("""COMPUTED_VALUE"""),0.11333855818777366)</f>
        <v>0.1133385582</v>
      </c>
      <c r="G40" s="4">
        <f>IFERROR(__xludf.DUMMYFUNCTION("""COMPUTED_VALUE"""),44781.958333333336)</f>
        <v>44781.95833</v>
      </c>
      <c r="H40" s="2">
        <f>IFERROR(__xludf.DUMMYFUNCTION("""COMPUTED_VALUE"""),0.11080252416197227)</f>
        <v>0.1108025242</v>
      </c>
      <c r="J40" s="4">
        <f>IFERROR(__xludf.DUMMYFUNCTION("""COMPUTED_VALUE"""),44782.958333333336)</f>
        <v>44782.95833</v>
      </c>
      <c r="K40" s="2">
        <f>IFERROR(__xludf.DUMMYFUNCTION("""COMPUTED_VALUE"""),0.04879241793942458)</f>
        <v>0.04879241794</v>
      </c>
      <c r="M40" s="4">
        <f>IFERROR(__xludf.DUMMYFUNCTION("""COMPUTED_VALUE"""),44783.958333333336)</f>
        <v>44783.95833</v>
      </c>
      <c r="N40" s="2">
        <f>IFERROR(__xludf.DUMMYFUNCTION("""COMPUTED_VALUE"""),0.05471414390118002)</f>
        <v>0.0547141439</v>
      </c>
    </row>
    <row r="41">
      <c r="A41" s="4">
        <v>44752.958333333336</v>
      </c>
      <c r="B41" s="2">
        <v>0.1142762786994239</v>
      </c>
      <c r="D41" s="4">
        <f>IFERROR(__xludf.DUMMYFUNCTION("""COMPUTED_VALUE"""),44782.958333333336)</f>
        <v>44782.95833</v>
      </c>
      <c r="E41" s="2">
        <f>IFERROR(__xludf.DUMMYFUNCTION("""COMPUTED_VALUE"""),0.06514506243653848)</f>
        <v>0.06514506244</v>
      </c>
      <c r="G41" s="4">
        <f>IFERROR(__xludf.DUMMYFUNCTION("""COMPUTED_VALUE"""),44782.958333333336)</f>
        <v>44782.95833</v>
      </c>
      <c r="H41" s="2">
        <f>IFERROR(__xludf.DUMMYFUNCTION("""COMPUTED_VALUE"""),0.05210495980221069)</f>
        <v>0.0521049598</v>
      </c>
      <c r="J41" s="4">
        <f>IFERROR(__xludf.DUMMYFUNCTION("""COMPUTED_VALUE"""),44783.958333333336)</f>
        <v>44783.95833</v>
      </c>
      <c r="K41" s="2">
        <f>IFERROR(__xludf.DUMMYFUNCTION("""COMPUTED_VALUE"""),0.06389709244971031)</f>
        <v>0.06389709245</v>
      </c>
      <c r="M41" s="4">
        <f>IFERROR(__xludf.DUMMYFUNCTION("""COMPUTED_VALUE"""),44784.958333333336)</f>
        <v>44784.95833</v>
      </c>
      <c r="N41" s="2">
        <f>IFERROR(__xludf.DUMMYFUNCTION("""COMPUTED_VALUE"""),0.055043339547064064)</f>
        <v>0.05504333955</v>
      </c>
    </row>
    <row r="42">
      <c r="A42" s="4">
        <v>44753.958333333336</v>
      </c>
      <c r="B42" s="2">
        <v>0.13676498424209196</v>
      </c>
      <c r="D42" s="4">
        <f>IFERROR(__xludf.DUMMYFUNCTION("""COMPUTED_VALUE"""),44783.958333333336)</f>
        <v>44783.95833</v>
      </c>
      <c r="E42" s="2">
        <f>IFERROR(__xludf.DUMMYFUNCTION("""COMPUTED_VALUE"""),0.04877928594872444)</f>
        <v>0.04877928595</v>
      </c>
      <c r="G42" s="4">
        <f>IFERROR(__xludf.DUMMYFUNCTION("""COMPUTED_VALUE"""),44783.958333333336)</f>
        <v>44783.95833</v>
      </c>
      <c r="H42" s="2">
        <f>IFERROR(__xludf.DUMMYFUNCTION("""COMPUTED_VALUE"""),0.040088481383832086)</f>
        <v>0.04008848138</v>
      </c>
      <c r="J42" s="4">
        <f>IFERROR(__xludf.DUMMYFUNCTION("""COMPUTED_VALUE"""),44784.958333333336)</f>
        <v>44784.95833</v>
      </c>
      <c r="K42" s="2">
        <f>IFERROR(__xludf.DUMMYFUNCTION("""COMPUTED_VALUE"""),0.06767060276521018)</f>
        <v>0.06767060277</v>
      </c>
      <c r="M42" s="4">
        <f>IFERROR(__xludf.DUMMYFUNCTION("""COMPUTED_VALUE"""),44785.958333333336)</f>
        <v>44785.95833</v>
      </c>
      <c r="N42" s="2">
        <f>IFERROR(__xludf.DUMMYFUNCTION("""COMPUTED_VALUE"""),0.05176799920877765)</f>
        <v>0.05176799921</v>
      </c>
    </row>
    <row r="43">
      <c r="A43" s="4">
        <v>44754.958333333336</v>
      </c>
      <c r="B43" s="2">
        <v>0.19499091609777672</v>
      </c>
      <c r="D43" s="4">
        <f>IFERROR(__xludf.DUMMYFUNCTION("""COMPUTED_VALUE"""),44784.958333333336)</f>
        <v>44784.95833</v>
      </c>
      <c r="E43" s="2">
        <f>IFERROR(__xludf.DUMMYFUNCTION("""COMPUTED_VALUE"""),0.04094861723313744)</f>
        <v>0.04094861723</v>
      </c>
      <c r="G43" s="4">
        <f>IFERROR(__xludf.DUMMYFUNCTION("""COMPUTED_VALUE"""),44784.958333333336)</f>
        <v>44784.95833</v>
      </c>
      <c r="H43" s="2">
        <f>IFERROR(__xludf.DUMMYFUNCTION("""COMPUTED_VALUE"""),0.0382546189223625)</f>
        <v>0.03825461892</v>
      </c>
      <c r="J43" s="4">
        <f>IFERROR(__xludf.DUMMYFUNCTION("""COMPUTED_VALUE"""),44785.958333333336)</f>
        <v>44785.95833</v>
      </c>
      <c r="K43" s="2">
        <f>IFERROR(__xludf.DUMMYFUNCTION("""COMPUTED_VALUE"""),0.041301566126477916)</f>
        <v>0.04130156613</v>
      </c>
      <c r="M43" s="4">
        <f>IFERROR(__xludf.DUMMYFUNCTION("""COMPUTED_VALUE"""),44786.958333333336)</f>
        <v>44786.95833</v>
      </c>
      <c r="N43" s="2">
        <f>IFERROR(__xludf.DUMMYFUNCTION("""COMPUTED_VALUE"""),0.033295226525861)</f>
        <v>0.03329522653</v>
      </c>
    </row>
    <row r="44">
      <c r="A44" s="4">
        <v>44752.958333333336</v>
      </c>
      <c r="B44" s="2">
        <v>0.09399515043854456</v>
      </c>
      <c r="D44" s="4">
        <f>IFERROR(__xludf.DUMMYFUNCTION("""COMPUTED_VALUE"""),44785.958333333336)</f>
        <v>44785.95833</v>
      </c>
      <c r="E44" s="2">
        <f>IFERROR(__xludf.DUMMYFUNCTION("""COMPUTED_VALUE"""),0.03890439206270969)</f>
        <v>0.03890439206</v>
      </c>
      <c r="G44" s="4">
        <f>IFERROR(__xludf.DUMMYFUNCTION("""COMPUTED_VALUE"""),44785.958333333336)</f>
        <v>44785.95833</v>
      </c>
      <c r="H44" s="2">
        <f>IFERROR(__xludf.DUMMYFUNCTION("""COMPUTED_VALUE"""),0.04413174744616494)</f>
        <v>0.04413174745</v>
      </c>
      <c r="J44" s="4">
        <f>IFERROR(__xludf.DUMMYFUNCTION("""COMPUTED_VALUE"""),44786.958333333336)</f>
        <v>44786.95833</v>
      </c>
      <c r="K44" s="2">
        <f>IFERROR(__xludf.DUMMYFUNCTION("""COMPUTED_VALUE"""),0.029130967716456544)</f>
        <v>0.02913096772</v>
      </c>
      <c r="M44" s="4">
        <f>IFERROR(__xludf.DUMMYFUNCTION("""COMPUTED_VALUE"""),44787.958333333336)</f>
        <v>44787.95833</v>
      </c>
      <c r="N44" s="2">
        <f>IFERROR(__xludf.DUMMYFUNCTION("""COMPUTED_VALUE"""),0.0568559720432559)</f>
        <v>0.05685597204</v>
      </c>
    </row>
    <row r="45">
      <c r="A45" s="4">
        <v>44753.958333333336</v>
      </c>
      <c r="B45" s="2">
        <v>0.11884028973137889</v>
      </c>
      <c r="D45" s="4">
        <f>IFERROR(__xludf.DUMMYFUNCTION("""COMPUTED_VALUE"""),44786.958333333336)</f>
        <v>44786.95833</v>
      </c>
      <c r="E45" s="2">
        <f>IFERROR(__xludf.DUMMYFUNCTION("""COMPUTED_VALUE"""),0.039446767627317074)</f>
        <v>0.03944676763</v>
      </c>
      <c r="G45" s="4">
        <f>IFERROR(__xludf.DUMMYFUNCTION("""COMPUTED_VALUE"""),44786.958333333336)</f>
        <v>44786.95833</v>
      </c>
      <c r="H45" s="2">
        <f>IFERROR(__xludf.DUMMYFUNCTION("""COMPUTED_VALUE"""),0.03026968009891019)</f>
        <v>0.0302696801</v>
      </c>
      <c r="J45" s="4">
        <f>IFERROR(__xludf.DUMMYFUNCTION("""COMPUTED_VALUE"""),44787.958333333336)</f>
        <v>44787.95833</v>
      </c>
      <c r="K45" s="2">
        <f>IFERROR(__xludf.DUMMYFUNCTION("""COMPUTED_VALUE"""),0.06357691905978713)</f>
        <v>0.06357691906</v>
      </c>
      <c r="M45" s="4">
        <f>IFERROR(__xludf.DUMMYFUNCTION("""COMPUTED_VALUE"""),44788.958333333336)</f>
        <v>44788.95833</v>
      </c>
      <c r="N45" s="2">
        <f>IFERROR(__xludf.DUMMYFUNCTION("""COMPUTED_VALUE"""),0.08287418312804014)</f>
        <v>0.08287418313</v>
      </c>
    </row>
    <row r="46">
      <c r="A46" s="4">
        <v>44754.958333333336</v>
      </c>
      <c r="B46" s="2">
        <v>0.1645373884609518</v>
      </c>
      <c r="D46" s="4">
        <f>IFERROR(__xludf.DUMMYFUNCTION("""COMPUTED_VALUE"""),44787.958333333336)</f>
        <v>44787.95833</v>
      </c>
      <c r="E46" s="2">
        <f>IFERROR(__xludf.DUMMYFUNCTION("""COMPUTED_VALUE"""),0.0358225052329515)</f>
        <v>0.03582250523</v>
      </c>
      <c r="G46" s="4">
        <f>IFERROR(__xludf.DUMMYFUNCTION("""COMPUTED_VALUE"""),44787.958333333336)</f>
        <v>44787.95833</v>
      </c>
      <c r="H46" s="2">
        <f>IFERROR(__xludf.DUMMYFUNCTION("""COMPUTED_VALUE"""),0.05038497752987539)</f>
        <v>0.05038497753</v>
      </c>
      <c r="J46" s="4">
        <f>IFERROR(__xludf.DUMMYFUNCTION("""COMPUTED_VALUE"""),44788.958333333336)</f>
        <v>44788.95833</v>
      </c>
      <c r="K46" s="2">
        <f>IFERROR(__xludf.DUMMYFUNCTION("""COMPUTED_VALUE"""),0.05292177616763199)</f>
        <v>0.05292177617</v>
      </c>
      <c r="M46" s="4">
        <f>IFERROR(__xludf.DUMMYFUNCTION("""COMPUTED_VALUE"""),44789.958333333336)</f>
        <v>44789.95833</v>
      </c>
      <c r="N46" s="2">
        <f>IFERROR(__xludf.DUMMYFUNCTION("""COMPUTED_VALUE"""),0.03459928274321978)</f>
        <v>0.03459928274</v>
      </c>
    </row>
    <row r="47">
      <c r="A47" s="4">
        <v>44755.958333333336</v>
      </c>
      <c r="B47" s="2">
        <v>0.16155839803774427</v>
      </c>
      <c r="D47" s="4">
        <f>IFERROR(__xludf.DUMMYFUNCTION("""COMPUTED_VALUE"""),44788.958333333336)</f>
        <v>44788.95833</v>
      </c>
      <c r="E47" s="2">
        <f>IFERROR(__xludf.DUMMYFUNCTION("""COMPUTED_VALUE"""),0.035516798234924915)</f>
        <v>0.03551679823</v>
      </c>
      <c r="G47" s="4">
        <f>IFERROR(__xludf.DUMMYFUNCTION("""COMPUTED_VALUE"""),44788.958333333336)</f>
        <v>44788.95833</v>
      </c>
      <c r="H47" s="2">
        <f>IFERROR(__xludf.DUMMYFUNCTION("""COMPUTED_VALUE"""),0.050022528962422076)</f>
        <v>0.05002252896</v>
      </c>
      <c r="J47" s="4">
        <f>IFERROR(__xludf.DUMMYFUNCTION("""COMPUTED_VALUE"""),44789.958333333336)</f>
        <v>44789.95833</v>
      </c>
      <c r="K47" s="2">
        <f>IFERROR(__xludf.DUMMYFUNCTION("""COMPUTED_VALUE"""),0.042834780299055464)</f>
        <v>0.0428347803</v>
      </c>
      <c r="M47" s="4">
        <f>IFERROR(__xludf.DUMMYFUNCTION("""COMPUTED_VALUE"""),44790.958333333336)</f>
        <v>44790.95833</v>
      </c>
      <c r="N47" s="2">
        <f>IFERROR(__xludf.DUMMYFUNCTION("""COMPUTED_VALUE"""),0.04804657643711058)</f>
        <v>0.04804657644</v>
      </c>
    </row>
    <row r="48">
      <c r="A48" s="4">
        <v>44753.958333333336</v>
      </c>
      <c r="B48" s="2">
        <v>0.09784969219920077</v>
      </c>
      <c r="D48" s="4">
        <f>IFERROR(__xludf.DUMMYFUNCTION("""COMPUTED_VALUE"""),44789.958333333336)</f>
        <v>44789.95833</v>
      </c>
      <c r="E48" s="2">
        <f>IFERROR(__xludf.DUMMYFUNCTION("""COMPUTED_VALUE"""),0.06997553409388109)</f>
        <v>0.06997553409</v>
      </c>
      <c r="G48" s="4">
        <f>IFERROR(__xludf.DUMMYFUNCTION("""COMPUTED_VALUE"""),44789.958333333336)</f>
        <v>44789.95833</v>
      </c>
      <c r="H48" s="2">
        <f>IFERROR(__xludf.DUMMYFUNCTION("""COMPUTED_VALUE"""),0.03205142860862915)</f>
        <v>0.03205142861</v>
      </c>
      <c r="J48" s="4">
        <f>IFERROR(__xludf.DUMMYFUNCTION("""COMPUTED_VALUE"""),44790.958333333336)</f>
        <v>44790.95833</v>
      </c>
      <c r="K48" s="2">
        <f>IFERROR(__xludf.DUMMYFUNCTION("""COMPUTED_VALUE"""),0.05461411777998854)</f>
        <v>0.05461411778</v>
      </c>
      <c r="M48" s="4">
        <f>IFERROR(__xludf.DUMMYFUNCTION("""COMPUTED_VALUE"""),44791.958333333336)</f>
        <v>44791.95833</v>
      </c>
      <c r="N48" s="2">
        <f>IFERROR(__xludf.DUMMYFUNCTION("""COMPUTED_VALUE"""),0.07131428358526967)</f>
        <v>0.07131428359</v>
      </c>
    </row>
    <row r="49">
      <c r="A49" s="4">
        <v>44754.958333333336</v>
      </c>
      <c r="B49" s="2">
        <v>0.10876833101743139</v>
      </c>
      <c r="D49" s="4">
        <f>IFERROR(__xludf.DUMMYFUNCTION("""COMPUTED_VALUE"""),44790.958333333336)</f>
        <v>44790.95833</v>
      </c>
      <c r="E49" s="2">
        <f>IFERROR(__xludf.DUMMYFUNCTION("""COMPUTED_VALUE"""),0.04336593056700147)</f>
        <v>0.04336593057</v>
      </c>
      <c r="G49" s="4">
        <f>IFERROR(__xludf.DUMMYFUNCTION("""COMPUTED_VALUE"""),44790.958333333336)</f>
        <v>44790.95833</v>
      </c>
      <c r="H49" s="2">
        <f>IFERROR(__xludf.DUMMYFUNCTION("""COMPUTED_VALUE"""),0.06446914219065382)</f>
        <v>0.06446914219</v>
      </c>
      <c r="J49" s="4">
        <f>IFERROR(__xludf.DUMMYFUNCTION("""COMPUTED_VALUE"""),44791.958333333336)</f>
        <v>44791.95833</v>
      </c>
      <c r="K49" s="2">
        <f>IFERROR(__xludf.DUMMYFUNCTION("""COMPUTED_VALUE"""),0.06885439421249005)</f>
        <v>0.06885439421</v>
      </c>
      <c r="M49" s="4">
        <f>IFERROR(__xludf.DUMMYFUNCTION("""COMPUTED_VALUE"""),44792.958333333336)</f>
        <v>44792.95833</v>
      </c>
      <c r="N49" s="2">
        <f>IFERROR(__xludf.DUMMYFUNCTION("""COMPUTED_VALUE"""),0.059079147533517486)</f>
        <v>0.05907914753</v>
      </c>
    </row>
    <row r="50">
      <c r="A50" s="4">
        <v>44755.958333333336</v>
      </c>
      <c r="B50" s="2">
        <v>0.10934459606638146</v>
      </c>
      <c r="D50" s="4">
        <f>IFERROR(__xludf.DUMMYFUNCTION("""COMPUTED_VALUE"""),44791.958333333336)</f>
        <v>44791.95833</v>
      </c>
      <c r="E50" s="2">
        <f>IFERROR(__xludf.DUMMYFUNCTION("""COMPUTED_VALUE"""),0.06613347063914177)</f>
        <v>0.06613347064</v>
      </c>
      <c r="G50" s="4">
        <f>IFERROR(__xludf.DUMMYFUNCTION("""COMPUTED_VALUE"""),44791.958333333336)</f>
        <v>44791.95833</v>
      </c>
      <c r="H50" s="2">
        <f>IFERROR(__xludf.DUMMYFUNCTION("""COMPUTED_VALUE"""),0.07114136483149806)</f>
        <v>0.07114136483</v>
      </c>
      <c r="J50" s="4">
        <f>IFERROR(__xludf.DUMMYFUNCTION("""COMPUTED_VALUE"""),44792.958333333336)</f>
        <v>44792.95833</v>
      </c>
      <c r="K50" s="2">
        <f>IFERROR(__xludf.DUMMYFUNCTION("""COMPUTED_VALUE"""),0.05404472660815334)</f>
        <v>0.05404472661</v>
      </c>
      <c r="M50" s="4">
        <f>IFERROR(__xludf.DUMMYFUNCTION("""COMPUTED_VALUE"""),44793.958333333336)</f>
        <v>44793.95833</v>
      </c>
      <c r="N50" s="2">
        <f>IFERROR(__xludf.DUMMYFUNCTION("""COMPUTED_VALUE"""),0.09074872129555388)</f>
        <v>0.0907487213</v>
      </c>
    </row>
    <row r="51">
      <c r="A51" s="4">
        <v>44756.958333333336</v>
      </c>
      <c r="B51" s="2">
        <v>0.0863477232747637</v>
      </c>
      <c r="D51" s="4">
        <f>IFERROR(__xludf.DUMMYFUNCTION("""COMPUTED_VALUE"""),44792.958333333336)</f>
        <v>44792.95833</v>
      </c>
      <c r="E51" s="2">
        <f>IFERROR(__xludf.DUMMYFUNCTION("""COMPUTED_VALUE"""),0.03264517126998174)</f>
        <v>0.03264517127</v>
      </c>
      <c r="G51" s="4">
        <f>IFERROR(__xludf.DUMMYFUNCTION("""COMPUTED_VALUE"""),44792.958333333336)</f>
        <v>44792.95833</v>
      </c>
      <c r="H51" s="2">
        <f>IFERROR(__xludf.DUMMYFUNCTION("""COMPUTED_VALUE"""),0.04815030660920506)</f>
        <v>0.04815030661</v>
      </c>
      <c r="J51" s="4">
        <f>IFERROR(__xludf.DUMMYFUNCTION("""COMPUTED_VALUE"""),44793.958333333336)</f>
        <v>44793.95833</v>
      </c>
      <c r="K51" s="2">
        <f>IFERROR(__xludf.DUMMYFUNCTION("""COMPUTED_VALUE"""),0.062272624736886634)</f>
        <v>0.06227262474</v>
      </c>
      <c r="M51" s="4">
        <f>IFERROR(__xludf.DUMMYFUNCTION("""COMPUTED_VALUE"""),44794.958333333336)</f>
        <v>44794.95833</v>
      </c>
      <c r="N51" s="2">
        <f>IFERROR(__xludf.DUMMYFUNCTION("""COMPUTED_VALUE"""),0.06870727619800977)</f>
        <v>0.0687072762</v>
      </c>
    </row>
    <row r="52">
      <c r="A52" s="4">
        <v>44754.958333333336</v>
      </c>
      <c r="B52" s="2">
        <v>0.08697003418423382</v>
      </c>
      <c r="D52" s="4">
        <f>IFERROR(__xludf.DUMMYFUNCTION("""COMPUTED_VALUE"""),44793.958333333336)</f>
        <v>44793.95833</v>
      </c>
      <c r="E52" s="2">
        <f>IFERROR(__xludf.DUMMYFUNCTION("""COMPUTED_VALUE"""),0.04791475018494417)</f>
        <v>0.04791475018</v>
      </c>
      <c r="G52" s="4">
        <f>IFERROR(__xludf.DUMMYFUNCTION("""COMPUTED_VALUE"""),44793.958333333336)</f>
        <v>44793.95833</v>
      </c>
      <c r="H52" s="2">
        <f>IFERROR(__xludf.DUMMYFUNCTION("""COMPUTED_VALUE"""),0.06536939649910538)</f>
        <v>0.0653693965</v>
      </c>
      <c r="J52" s="4">
        <f>IFERROR(__xludf.DUMMYFUNCTION("""COMPUTED_VALUE"""),44794.958333333336)</f>
        <v>44794.95833</v>
      </c>
      <c r="K52" s="2">
        <f>IFERROR(__xludf.DUMMYFUNCTION("""COMPUTED_VALUE"""),0.06458456268836409)</f>
        <v>0.06458456269</v>
      </c>
      <c r="M52" s="4">
        <f>IFERROR(__xludf.DUMMYFUNCTION("""COMPUTED_VALUE"""),44795.958333333336)</f>
        <v>44795.95833</v>
      </c>
      <c r="N52" s="2">
        <f>IFERROR(__xludf.DUMMYFUNCTION("""COMPUTED_VALUE"""),0.11555983965467527)</f>
        <v>0.1155598397</v>
      </c>
    </row>
    <row r="53">
      <c r="A53" s="4">
        <v>44755.958333333336</v>
      </c>
      <c r="B53" s="2">
        <v>0.11333301957045494</v>
      </c>
      <c r="D53" s="4">
        <f>IFERROR(__xludf.DUMMYFUNCTION("""COMPUTED_VALUE"""),44794.958333333336)</f>
        <v>44794.95833</v>
      </c>
      <c r="E53" s="2">
        <f>IFERROR(__xludf.DUMMYFUNCTION("""COMPUTED_VALUE"""),0.042407175858810896)</f>
        <v>0.04240717586</v>
      </c>
      <c r="G53" s="4">
        <f>IFERROR(__xludf.DUMMYFUNCTION("""COMPUTED_VALUE"""),44794.958333333336)</f>
        <v>44794.95833</v>
      </c>
      <c r="H53" s="2">
        <f>IFERROR(__xludf.DUMMYFUNCTION("""COMPUTED_VALUE"""),0.059850627913044525)</f>
        <v>0.05985062791</v>
      </c>
      <c r="J53" s="4">
        <f>IFERROR(__xludf.DUMMYFUNCTION("""COMPUTED_VALUE"""),44795.958333333336)</f>
        <v>44795.95833</v>
      </c>
      <c r="K53" s="2">
        <f>IFERROR(__xludf.DUMMYFUNCTION("""COMPUTED_VALUE"""),0.07909508272100167)</f>
        <v>0.07909508272</v>
      </c>
      <c r="M53" s="4">
        <f>IFERROR(__xludf.DUMMYFUNCTION("""COMPUTED_VALUE"""),44796.958333333336)</f>
        <v>44796.95833</v>
      </c>
      <c r="N53" s="2">
        <f>IFERROR(__xludf.DUMMYFUNCTION("""COMPUTED_VALUE"""),0.05399053552205721)</f>
        <v>0.05399053552</v>
      </c>
    </row>
    <row r="54">
      <c r="A54" s="4">
        <v>44756.958333333336</v>
      </c>
      <c r="B54" s="2">
        <v>0.09429953642018034</v>
      </c>
      <c r="D54" s="4">
        <f>IFERROR(__xludf.DUMMYFUNCTION("""COMPUTED_VALUE"""),44795.958333333336)</f>
        <v>44795.95833</v>
      </c>
      <c r="E54" s="2">
        <f>IFERROR(__xludf.DUMMYFUNCTION("""COMPUTED_VALUE"""),0.06332582174591946)</f>
        <v>0.06332582175</v>
      </c>
      <c r="G54" s="4">
        <f>IFERROR(__xludf.DUMMYFUNCTION("""COMPUTED_VALUE"""),44795.958333333336)</f>
        <v>44795.95833</v>
      </c>
      <c r="H54" s="2">
        <f>IFERROR(__xludf.DUMMYFUNCTION("""COMPUTED_VALUE"""),0.08836434934444516)</f>
        <v>0.08836434934</v>
      </c>
      <c r="J54" s="4">
        <f>IFERROR(__xludf.DUMMYFUNCTION("""COMPUTED_VALUE"""),44796.958333333336)</f>
        <v>44796.95833</v>
      </c>
      <c r="K54" s="2">
        <f>IFERROR(__xludf.DUMMYFUNCTION("""COMPUTED_VALUE"""),0.04891665954295108)</f>
        <v>0.04891665954</v>
      </c>
      <c r="M54" s="4">
        <f>IFERROR(__xludf.DUMMYFUNCTION("""COMPUTED_VALUE"""),44797.958333333336)</f>
        <v>44797.95833</v>
      </c>
      <c r="N54" s="2">
        <f>IFERROR(__xludf.DUMMYFUNCTION("""COMPUTED_VALUE"""),0.046079916966160546)</f>
        <v>0.04607991697</v>
      </c>
    </row>
    <row r="55">
      <c r="A55" s="4">
        <v>44757.958333333336</v>
      </c>
      <c r="B55" s="2">
        <v>0.06774561567038732</v>
      </c>
      <c r="D55" s="4">
        <f>IFERROR(__xludf.DUMMYFUNCTION("""COMPUTED_VALUE"""),44796.958333333336)</f>
        <v>44796.95833</v>
      </c>
      <c r="E55" s="2">
        <f>IFERROR(__xludf.DUMMYFUNCTION("""COMPUTED_VALUE"""),0.045653148767873956)</f>
        <v>0.04565314877</v>
      </c>
      <c r="G55" s="4">
        <f>IFERROR(__xludf.DUMMYFUNCTION("""COMPUTED_VALUE"""),44796.958333333336)</f>
        <v>44796.95833</v>
      </c>
      <c r="H55" s="2">
        <f>IFERROR(__xludf.DUMMYFUNCTION("""COMPUTED_VALUE"""),0.03501889420197809)</f>
        <v>0.0350188942</v>
      </c>
      <c r="J55" s="4">
        <f>IFERROR(__xludf.DUMMYFUNCTION("""COMPUTED_VALUE"""),44797.958333333336)</f>
        <v>44797.95833</v>
      </c>
      <c r="K55" s="2">
        <f>IFERROR(__xludf.DUMMYFUNCTION("""COMPUTED_VALUE"""),0.049332463993119295)</f>
        <v>0.04933246399</v>
      </c>
      <c r="M55" s="4">
        <f>IFERROR(__xludf.DUMMYFUNCTION("""COMPUTED_VALUE"""),44798.958333333336)</f>
        <v>44798.95833</v>
      </c>
      <c r="N55" s="2">
        <f>IFERROR(__xludf.DUMMYFUNCTION("""COMPUTED_VALUE"""),0.04309939714640971)</f>
        <v>0.04309939715</v>
      </c>
    </row>
    <row r="56">
      <c r="A56" s="4">
        <v>44755.958333333336</v>
      </c>
      <c r="B56" s="2">
        <v>0.0613022705901852</v>
      </c>
      <c r="D56" s="4">
        <f>IFERROR(__xludf.DUMMYFUNCTION("""COMPUTED_VALUE"""),44797.958333333336)</f>
        <v>44797.95833</v>
      </c>
      <c r="E56" s="2">
        <f>IFERROR(__xludf.DUMMYFUNCTION("""COMPUTED_VALUE"""),0.035494060508887045)</f>
        <v>0.03549406051</v>
      </c>
      <c r="G56" s="4">
        <f>IFERROR(__xludf.DUMMYFUNCTION("""COMPUTED_VALUE"""),44797.958333333336)</f>
        <v>44797.95833</v>
      </c>
      <c r="H56" s="2">
        <f>IFERROR(__xludf.DUMMYFUNCTION("""COMPUTED_VALUE"""),0.039869371325335405)</f>
        <v>0.03986937133</v>
      </c>
      <c r="J56" s="4">
        <f>IFERROR(__xludf.DUMMYFUNCTION("""COMPUTED_VALUE"""),44798.958333333336)</f>
        <v>44798.95833</v>
      </c>
      <c r="K56" s="2">
        <f>IFERROR(__xludf.DUMMYFUNCTION("""COMPUTED_VALUE"""),0.04708651819569479)</f>
        <v>0.0470865182</v>
      </c>
      <c r="M56" s="4">
        <f>IFERROR(__xludf.DUMMYFUNCTION("""COMPUTED_VALUE"""),44799.958333333336)</f>
        <v>44799.95833</v>
      </c>
      <c r="N56" s="2">
        <f>IFERROR(__xludf.DUMMYFUNCTION("""COMPUTED_VALUE"""),0.035780579206330924)</f>
        <v>0.03578057921</v>
      </c>
    </row>
    <row r="57">
      <c r="A57" s="4">
        <v>44756.958333333336</v>
      </c>
      <c r="B57" s="2">
        <v>0.0857100817089062</v>
      </c>
      <c r="D57" s="4">
        <f>IFERROR(__xludf.DUMMYFUNCTION("""COMPUTED_VALUE"""),44798.958333333336)</f>
        <v>44798.95833</v>
      </c>
      <c r="E57" s="2">
        <f>IFERROR(__xludf.DUMMYFUNCTION("""COMPUTED_VALUE"""),0.02628690164793745)</f>
        <v>0.02628690165</v>
      </c>
      <c r="G57" s="4">
        <f>IFERROR(__xludf.DUMMYFUNCTION("""COMPUTED_VALUE"""),44798.958333333336)</f>
        <v>44798.95833</v>
      </c>
      <c r="H57" s="2">
        <f>IFERROR(__xludf.DUMMYFUNCTION("""COMPUTED_VALUE"""),0.036921967612522914)</f>
        <v>0.03692196761</v>
      </c>
      <c r="J57" s="4">
        <f>IFERROR(__xludf.DUMMYFUNCTION("""COMPUTED_VALUE"""),44799.958333333336)</f>
        <v>44799.95833</v>
      </c>
      <c r="K57" s="2">
        <f>IFERROR(__xludf.DUMMYFUNCTION("""COMPUTED_VALUE"""),0.05170866052028574)</f>
        <v>0.05170866052</v>
      </c>
      <c r="M57" s="4">
        <f>IFERROR(__xludf.DUMMYFUNCTION("""COMPUTED_VALUE"""),44800.958333333336)</f>
        <v>44800.95833</v>
      </c>
      <c r="N57" s="2">
        <f>IFERROR(__xludf.DUMMYFUNCTION("""COMPUTED_VALUE"""),0.06462957109597699)</f>
        <v>0.0646295711</v>
      </c>
    </row>
    <row r="58">
      <c r="A58" s="4">
        <v>44757.958333333336</v>
      </c>
      <c r="B58" s="2">
        <v>0.06179054327770004</v>
      </c>
      <c r="D58" s="4">
        <f>IFERROR(__xludf.DUMMYFUNCTION("""COMPUTED_VALUE"""),44799.958333333336)</f>
        <v>44799.95833</v>
      </c>
      <c r="E58" s="2">
        <f>IFERROR(__xludf.DUMMYFUNCTION("""COMPUTED_VALUE"""),0.03361949765573457)</f>
        <v>0.03361949766</v>
      </c>
      <c r="G58" s="4">
        <f>IFERROR(__xludf.DUMMYFUNCTION("""COMPUTED_VALUE"""),44799.958333333336)</f>
        <v>44799.95833</v>
      </c>
      <c r="H58" s="2">
        <f>IFERROR(__xludf.DUMMYFUNCTION("""COMPUTED_VALUE"""),0.03480107106248956)</f>
        <v>0.03480107106</v>
      </c>
      <c r="J58" s="4">
        <f>IFERROR(__xludf.DUMMYFUNCTION("""COMPUTED_VALUE"""),44800.958333333336)</f>
        <v>44800.95833</v>
      </c>
      <c r="K58" s="2">
        <f>IFERROR(__xludf.DUMMYFUNCTION("""COMPUTED_VALUE"""),0.06432832180427824)</f>
        <v>0.0643283218</v>
      </c>
      <c r="M58" s="4">
        <f>IFERROR(__xludf.DUMMYFUNCTION("""COMPUTED_VALUE"""),44801.958333333336)</f>
        <v>44801.95833</v>
      </c>
      <c r="N58" s="2">
        <f>IFERROR(__xludf.DUMMYFUNCTION("""COMPUTED_VALUE"""),0.041928302208041744)</f>
        <v>0.04192830221</v>
      </c>
    </row>
    <row r="59">
      <c r="A59" s="4">
        <v>44758.958333333336</v>
      </c>
      <c r="B59" s="2">
        <v>0.057808847625550754</v>
      </c>
      <c r="D59" s="4">
        <f>IFERROR(__xludf.DUMMYFUNCTION("""COMPUTED_VALUE"""),44800.958333333336)</f>
        <v>44800.95833</v>
      </c>
      <c r="E59" s="2">
        <f>IFERROR(__xludf.DUMMYFUNCTION("""COMPUTED_VALUE"""),0.0587112791370962)</f>
        <v>0.05871127914</v>
      </c>
      <c r="G59" s="4">
        <f>IFERROR(__xludf.DUMMYFUNCTION("""COMPUTED_VALUE"""),44800.958333333336)</f>
        <v>44800.95833</v>
      </c>
      <c r="H59" s="2">
        <f>IFERROR(__xludf.DUMMYFUNCTION("""COMPUTED_VALUE"""),0.06066053284746517)</f>
        <v>0.06066053285</v>
      </c>
      <c r="J59" s="4">
        <f>IFERROR(__xludf.DUMMYFUNCTION("""COMPUTED_VALUE"""),44801.958333333336)</f>
        <v>44801.95833</v>
      </c>
      <c r="K59" s="2">
        <f>IFERROR(__xludf.DUMMYFUNCTION("""COMPUTED_VALUE"""),0.051355603577108715)</f>
        <v>0.05135560358</v>
      </c>
      <c r="M59" s="4">
        <f>IFERROR(__xludf.DUMMYFUNCTION("""COMPUTED_VALUE"""),44802.958333333336)</f>
        <v>44802.95833</v>
      </c>
      <c r="N59" s="2">
        <f>IFERROR(__xludf.DUMMYFUNCTION("""COMPUTED_VALUE"""),0.12173536623873164)</f>
        <v>0.1217353662</v>
      </c>
    </row>
    <row r="60">
      <c r="A60" s="4">
        <v>44756.958333333336</v>
      </c>
      <c r="B60" s="2">
        <v>0.06753276351292647</v>
      </c>
      <c r="D60" s="4">
        <f>IFERROR(__xludf.DUMMYFUNCTION("""COMPUTED_VALUE"""),44801.958333333336)</f>
        <v>44801.95833</v>
      </c>
      <c r="E60" s="2">
        <f>IFERROR(__xludf.DUMMYFUNCTION("""COMPUTED_VALUE"""),0.05909935849028264)</f>
        <v>0.05909935849</v>
      </c>
      <c r="G60" s="4">
        <f>IFERROR(__xludf.DUMMYFUNCTION("""COMPUTED_VALUE"""),44801.958333333336)</f>
        <v>44801.95833</v>
      </c>
      <c r="H60" s="2">
        <f>IFERROR(__xludf.DUMMYFUNCTION("""COMPUTED_VALUE"""),0.04837371075238515)</f>
        <v>0.04837371075</v>
      </c>
      <c r="J60" s="4">
        <f>IFERROR(__xludf.DUMMYFUNCTION("""COMPUTED_VALUE"""),44802.958333333336)</f>
        <v>44802.95833</v>
      </c>
      <c r="K60" s="2">
        <f>IFERROR(__xludf.DUMMYFUNCTION("""COMPUTED_VALUE"""),0.07810163475464325)</f>
        <v>0.07810163475</v>
      </c>
      <c r="M60" s="4">
        <f>IFERROR(__xludf.DUMMYFUNCTION("""COMPUTED_VALUE"""),44803.958333333336)</f>
        <v>44803.95833</v>
      </c>
      <c r="N60" s="2">
        <f>IFERROR(__xludf.DUMMYFUNCTION("""COMPUTED_VALUE"""),0.04665408632447788)</f>
        <v>0.04665408632</v>
      </c>
    </row>
    <row r="61">
      <c r="A61" s="4">
        <v>44757.958333333336</v>
      </c>
      <c r="B61" s="2">
        <v>0.04176633440084984</v>
      </c>
      <c r="D61" s="4">
        <f>IFERROR(__xludf.DUMMYFUNCTION("""COMPUTED_VALUE"""),44802.958333333336)</f>
        <v>44802.95833</v>
      </c>
      <c r="E61" s="2">
        <f>IFERROR(__xludf.DUMMYFUNCTION("""COMPUTED_VALUE"""),0.04157570766376566)</f>
        <v>0.04157570766</v>
      </c>
      <c r="G61" s="4">
        <f>IFERROR(__xludf.DUMMYFUNCTION("""COMPUTED_VALUE"""),44802.958333333336)</f>
        <v>44802.95833</v>
      </c>
      <c r="H61" s="2">
        <f>IFERROR(__xludf.DUMMYFUNCTION("""COMPUTED_VALUE"""),0.07678712200187886)</f>
        <v>0.076787122</v>
      </c>
      <c r="J61" s="4">
        <f>IFERROR(__xludf.DUMMYFUNCTION("""COMPUTED_VALUE"""),44803.958333333336)</f>
        <v>44803.95833</v>
      </c>
      <c r="K61" s="2">
        <f>IFERROR(__xludf.DUMMYFUNCTION("""COMPUTED_VALUE"""),0.05867519997950194)</f>
        <v>0.05867519998</v>
      </c>
      <c r="M61" s="4">
        <f>IFERROR(__xludf.DUMMYFUNCTION("""COMPUTED_VALUE"""),44804.958333333336)</f>
        <v>44804.95833</v>
      </c>
      <c r="N61" s="2">
        <f>IFERROR(__xludf.DUMMYFUNCTION("""COMPUTED_VALUE"""),0.02790379810230428)</f>
        <v>0.0279037981</v>
      </c>
    </row>
    <row r="62">
      <c r="A62" s="4">
        <v>44758.958333333336</v>
      </c>
      <c r="B62" s="2">
        <v>0.04701578169669212</v>
      </c>
      <c r="D62" s="4">
        <f>IFERROR(__xludf.DUMMYFUNCTION("""COMPUTED_VALUE"""),44803.958333333336)</f>
        <v>44803.95833</v>
      </c>
      <c r="E62" s="2">
        <f>IFERROR(__xludf.DUMMYFUNCTION("""COMPUTED_VALUE"""),0.03874146941506477)</f>
        <v>0.03874146942</v>
      </c>
      <c r="G62" s="4">
        <f>IFERROR(__xludf.DUMMYFUNCTION("""COMPUTED_VALUE"""),44803.958333333336)</f>
        <v>44803.95833</v>
      </c>
      <c r="H62" s="2">
        <f>IFERROR(__xludf.DUMMYFUNCTION("""COMPUTED_VALUE"""),0.05003548590459001)</f>
        <v>0.0500354859</v>
      </c>
      <c r="J62" s="4">
        <f>IFERROR(__xludf.DUMMYFUNCTION("""COMPUTED_VALUE"""),44804.958333333336)</f>
        <v>44804.95833</v>
      </c>
      <c r="K62" s="2">
        <f>IFERROR(__xludf.DUMMYFUNCTION("""COMPUTED_VALUE"""),0.0346570813484912)</f>
        <v>0.03465708135</v>
      </c>
      <c r="M62" s="4">
        <f>IFERROR(__xludf.DUMMYFUNCTION("""COMPUTED_VALUE"""),44805.958333333336)</f>
        <v>44805.95833</v>
      </c>
      <c r="N62" s="2">
        <f>IFERROR(__xludf.DUMMYFUNCTION("""COMPUTED_VALUE"""),0.03137392269651473)</f>
        <v>0.0313739227</v>
      </c>
    </row>
    <row r="63">
      <c r="A63" s="4">
        <v>44759.958333333336</v>
      </c>
      <c r="B63" s="2">
        <v>0.09318901952010626</v>
      </c>
      <c r="D63" s="4">
        <f>IFERROR(__xludf.DUMMYFUNCTION("""COMPUTED_VALUE"""),44804.958333333336)</f>
        <v>44804.95833</v>
      </c>
      <c r="E63" s="2">
        <f>IFERROR(__xludf.DUMMYFUNCTION("""COMPUTED_VALUE"""),0.033959701029054636)</f>
        <v>0.03395970103</v>
      </c>
      <c r="G63" s="4">
        <f>IFERROR(__xludf.DUMMYFUNCTION("""COMPUTED_VALUE"""),44804.958333333336)</f>
        <v>44804.95833</v>
      </c>
      <c r="H63" s="2">
        <f>IFERROR(__xludf.DUMMYFUNCTION("""COMPUTED_VALUE"""),0.0396595501357476)</f>
        <v>0.03965955014</v>
      </c>
      <c r="J63" s="4">
        <f>IFERROR(__xludf.DUMMYFUNCTION("""COMPUTED_VALUE"""),44805.958333333336)</f>
        <v>44805.95833</v>
      </c>
      <c r="K63" s="2">
        <f>IFERROR(__xludf.DUMMYFUNCTION("""COMPUTED_VALUE"""),0.03254404885295766)</f>
        <v>0.03254404885</v>
      </c>
      <c r="M63" s="4">
        <f>IFERROR(__xludf.DUMMYFUNCTION("""COMPUTED_VALUE"""),44806.958333333336)</f>
        <v>44806.95833</v>
      </c>
      <c r="N63" s="2">
        <f>IFERROR(__xludf.DUMMYFUNCTION("""COMPUTED_VALUE"""),0.06090047133424511)</f>
        <v>0.06090047133</v>
      </c>
    </row>
    <row r="64">
      <c r="A64" s="4">
        <v>44757.958333333336</v>
      </c>
      <c r="B64" s="2">
        <v>0.04466977736655572</v>
      </c>
      <c r="D64" s="4">
        <f>IFERROR(__xludf.DUMMYFUNCTION("""COMPUTED_VALUE"""),44805.958333333336)</f>
        <v>44805.95833</v>
      </c>
      <c r="E64" s="2">
        <f>IFERROR(__xludf.DUMMYFUNCTION("""COMPUTED_VALUE"""),0.031305812596782015)</f>
        <v>0.0313058126</v>
      </c>
      <c r="G64" s="4">
        <f>IFERROR(__xludf.DUMMYFUNCTION("""COMPUTED_VALUE"""),44805.958333333336)</f>
        <v>44805.95833</v>
      </c>
      <c r="H64" s="2">
        <f>IFERROR(__xludf.DUMMYFUNCTION("""COMPUTED_VALUE"""),0.03270781274103365)</f>
        <v>0.03270781274</v>
      </c>
      <c r="J64" s="4">
        <f>IFERROR(__xludf.DUMMYFUNCTION("""COMPUTED_VALUE"""),44806.958333333336)</f>
        <v>44806.95833</v>
      </c>
      <c r="K64" s="2">
        <f>IFERROR(__xludf.DUMMYFUNCTION("""COMPUTED_VALUE"""),0.0480722592292033)</f>
        <v>0.04807225923</v>
      </c>
      <c r="M64" s="4">
        <f>IFERROR(__xludf.DUMMYFUNCTION("""COMPUTED_VALUE"""),44807.958333333336)</f>
        <v>44807.95833</v>
      </c>
      <c r="N64" s="2">
        <f>IFERROR(__xludf.DUMMYFUNCTION("""COMPUTED_VALUE"""),0.057683339509556175)</f>
        <v>0.05768333951</v>
      </c>
    </row>
    <row r="65">
      <c r="A65" s="4">
        <v>44758.958333333336</v>
      </c>
      <c r="B65" s="2">
        <v>0.06559666916574153</v>
      </c>
      <c r="D65" s="4">
        <f>IFERROR(__xludf.DUMMYFUNCTION("""COMPUTED_VALUE"""),44806.958333333336)</f>
        <v>44806.95833</v>
      </c>
      <c r="E65" s="2">
        <f>IFERROR(__xludf.DUMMYFUNCTION("""COMPUTED_VALUE"""),0.062364192398016154)</f>
        <v>0.0623641924</v>
      </c>
      <c r="G65" s="4">
        <f>IFERROR(__xludf.DUMMYFUNCTION("""COMPUTED_VALUE"""),44806.958333333336)</f>
        <v>44806.95833</v>
      </c>
      <c r="H65" s="2">
        <f>IFERROR(__xludf.DUMMYFUNCTION("""COMPUTED_VALUE"""),0.06230700790785729)</f>
        <v>0.06230700791</v>
      </c>
      <c r="J65" s="4">
        <f>IFERROR(__xludf.DUMMYFUNCTION("""COMPUTED_VALUE"""),44807.958333333336)</f>
        <v>44807.95833</v>
      </c>
      <c r="K65" s="2">
        <f>IFERROR(__xludf.DUMMYFUNCTION("""COMPUTED_VALUE"""),0.07394313481571795)</f>
        <v>0.07394313482</v>
      </c>
      <c r="M65" s="4">
        <f>IFERROR(__xludf.DUMMYFUNCTION("""COMPUTED_VALUE"""),44808.958333333336)</f>
        <v>44808.95833</v>
      </c>
      <c r="N65" s="2">
        <f>IFERROR(__xludf.DUMMYFUNCTION("""COMPUTED_VALUE"""),0.07272840177570826)</f>
        <v>0.07272840178</v>
      </c>
    </row>
    <row r="66">
      <c r="A66" s="4">
        <v>44759.958333333336</v>
      </c>
      <c r="B66" s="2">
        <v>0.08115660474187164</v>
      </c>
      <c r="D66" s="4">
        <f>IFERROR(__xludf.DUMMYFUNCTION("""COMPUTED_VALUE"""),44807.958333333336)</f>
        <v>44807.95833</v>
      </c>
      <c r="E66" s="2">
        <f>IFERROR(__xludf.DUMMYFUNCTION("""COMPUTED_VALUE"""),0.0487757117631547)</f>
        <v>0.04877571176</v>
      </c>
      <c r="G66" s="4">
        <f>IFERROR(__xludf.DUMMYFUNCTION("""COMPUTED_VALUE"""),44807.958333333336)</f>
        <v>44807.95833</v>
      </c>
      <c r="H66" s="2">
        <f>IFERROR(__xludf.DUMMYFUNCTION("""COMPUTED_VALUE"""),0.07314670689428768)</f>
        <v>0.07314670689</v>
      </c>
      <c r="J66" s="4">
        <f>IFERROR(__xludf.DUMMYFUNCTION("""COMPUTED_VALUE"""),44808.958333333336)</f>
        <v>44808.95833</v>
      </c>
      <c r="K66" s="2">
        <f>IFERROR(__xludf.DUMMYFUNCTION("""COMPUTED_VALUE"""),0.07075664820216397)</f>
        <v>0.0707566482</v>
      </c>
      <c r="M66" s="4">
        <f>IFERROR(__xludf.DUMMYFUNCTION("""COMPUTED_VALUE"""),44809.958333333336)</f>
        <v>44809.95833</v>
      </c>
      <c r="N66" s="2">
        <f>IFERROR(__xludf.DUMMYFUNCTION("""COMPUTED_VALUE"""),0.11418375522478853)</f>
        <v>0.1141837552</v>
      </c>
    </row>
    <row r="67">
      <c r="A67" s="4">
        <v>44760.958333333336</v>
      </c>
      <c r="B67" s="2">
        <v>0.13529804234030324</v>
      </c>
      <c r="D67" s="4">
        <f>IFERROR(__xludf.DUMMYFUNCTION("""COMPUTED_VALUE"""),44808.958333333336)</f>
        <v>44808.95833</v>
      </c>
      <c r="E67" s="2">
        <f>IFERROR(__xludf.DUMMYFUNCTION("""COMPUTED_VALUE"""),0.05656963493655095)</f>
        <v>0.05656963494</v>
      </c>
      <c r="G67" s="4">
        <f>IFERROR(__xludf.DUMMYFUNCTION("""COMPUTED_VALUE"""),44808.958333333336)</f>
        <v>44808.95833</v>
      </c>
      <c r="H67" s="2">
        <f>IFERROR(__xludf.DUMMYFUNCTION("""COMPUTED_VALUE"""),0.06643151751093036)</f>
        <v>0.06643151751</v>
      </c>
      <c r="J67" s="4">
        <f>IFERROR(__xludf.DUMMYFUNCTION("""COMPUTED_VALUE"""),44809.958333333336)</f>
        <v>44809.95833</v>
      </c>
      <c r="K67" s="2">
        <f>IFERROR(__xludf.DUMMYFUNCTION("""COMPUTED_VALUE"""),0.10780645403288186)</f>
        <v>0.107806454</v>
      </c>
      <c r="M67" s="4">
        <f>IFERROR(__xludf.DUMMYFUNCTION("""COMPUTED_VALUE"""),44810.958333333336)</f>
        <v>44810.95833</v>
      </c>
      <c r="N67" s="2">
        <f>IFERROR(__xludf.DUMMYFUNCTION("""COMPUTED_VALUE"""),0.060004121341647614)</f>
        <v>0.06000412134</v>
      </c>
    </row>
    <row r="68">
      <c r="A68" s="4">
        <v>44758.958333333336</v>
      </c>
      <c r="B68" s="2">
        <v>0.06255641951488208</v>
      </c>
      <c r="D68" s="4">
        <f>IFERROR(__xludf.DUMMYFUNCTION("""COMPUTED_VALUE"""),44809.958333333336)</f>
        <v>44809.95833</v>
      </c>
      <c r="E68" s="2">
        <f>IFERROR(__xludf.DUMMYFUNCTION("""COMPUTED_VALUE"""),0.07609319515799791)</f>
        <v>0.07609319516</v>
      </c>
      <c r="G68" s="4">
        <f>IFERROR(__xludf.DUMMYFUNCTION("""COMPUTED_VALUE"""),44809.958333333336)</f>
        <v>44809.95833</v>
      </c>
      <c r="H68" s="2">
        <f>IFERROR(__xludf.DUMMYFUNCTION("""COMPUTED_VALUE"""),0.10626242956622035)</f>
        <v>0.1062624296</v>
      </c>
      <c r="J68" s="4">
        <f>IFERROR(__xludf.DUMMYFUNCTION("""COMPUTED_VALUE"""),44810.958333333336)</f>
        <v>44810.95833</v>
      </c>
      <c r="K68" s="2">
        <f>IFERROR(__xludf.DUMMYFUNCTION("""COMPUTED_VALUE"""),0.04014923938094069)</f>
        <v>0.04014923938</v>
      </c>
      <c r="M68" s="4">
        <f>IFERROR(__xludf.DUMMYFUNCTION("""COMPUTED_VALUE"""),44811.958333333336)</f>
        <v>44811.95833</v>
      </c>
      <c r="N68" s="2">
        <f>IFERROR(__xludf.DUMMYFUNCTION("""COMPUTED_VALUE"""),0.05726172402198195)</f>
        <v>0.05726172402</v>
      </c>
    </row>
    <row r="69">
      <c r="A69" s="4">
        <v>44759.958333333336</v>
      </c>
      <c r="B69" s="2">
        <v>0.10084132735743584</v>
      </c>
      <c r="D69" s="4">
        <f>IFERROR(__xludf.DUMMYFUNCTION("""COMPUTED_VALUE"""),44810.958333333336)</f>
        <v>44810.95833</v>
      </c>
      <c r="E69" s="2">
        <f>IFERROR(__xludf.DUMMYFUNCTION("""COMPUTED_VALUE"""),0.031894600045166775)</f>
        <v>0.03189460005</v>
      </c>
      <c r="G69" s="4">
        <f>IFERROR(__xludf.DUMMYFUNCTION("""COMPUTED_VALUE"""),44810.958333333336)</f>
        <v>44810.95833</v>
      </c>
      <c r="H69" s="2">
        <f>IFERROR(__xludf.DUMMYFUNCTION("""COMPUTED_VALUE"""),0.04413476865472588)</f>
        <v>0.04413476865</v>
      </c>
      <c r="J69" s="4">
        <f>IFERROR(__xludf.DUMMYFUNCTION("""COMPUTED_VALUE"""),44811.958333333336)</f>
        <v>44811.95833</v>
      </c>
      <c r="K69" s="2">
        <f>IFERROR(__xludf.DUMMYFUNCTION("""COMPUTED_VALUE"""),0.05599180431595322)</f>
        <v>0.05599180432</v>
      </c>
      <c r="M69" s="4">
        <f>IFERROR(__xludf.DUMMYFUNCTION("""COMPUTED_VALUE"""),44812.958333333336)</f>
        <v>44812.95833</v>
      </c>
      <c r="N69" s="2">
        <f>IFERROR(__xludf.DUMMYFUNCTION("""COMPUTED_VALUE"""),0.044923667690030554)</f>
        <v>0.04492366769</v>
      </c>
    </row>
    <row r="70">
      <c r="A70" s="4">
        <v>44760.958333333336</v>
      </c>
      <c r="B70" s="2">
        <v>0.15614140470407492</v>
      </c>
      <c r="D70" s="4">
        <f>IFERROR(__xludf.DUMMYFUNCTION("""COMPUTED_VALUE"""),44811.958333333336)</f>
        <v>44811.95833</v>
      </c>
      <c r="E70" s="2">
        <f>IFERROR(__xludf.DUMMYFUNCTION("""COMPUTED_VALUE"""),0.05348894102401549)</f>
        <v>0.05348894102</v>
      </c>
      <c r="G70" s="4">
        <f>IFERROR(__xludf.DUMMYFUNCTION("""COMPUTED_VALUE"""),44811.958333333336)</f>
        <v>44811.95833</v>
      </c>
      <c r="H70" s="2">
        <f>IFERROR(__xludf.DUMMYFUNCTION("""COMPUTED_VALUE"""),0.052380433678832716)</f>
        <v>0.05238043368</v>
      </c>
      <c r="J70" s="4">
        <f>IFERROR(__xludf.DUMMYFUNCTION("""COMPUTED_VALUE"""),44812.958333333336)</f>
        <v>44812.95833</v>
      </c>
      <c r="K70" s="2">
        <f>IFERROR(__xludf.DUMMYFUNCTION("""COMPUTED_VALUE"""),0.041050302511184376)</f>
        <v>0.04105030251</v>
      </c>
      <c r="M70" s="4">
        <f>IFERROR(__xludf.DUMMYFUNCTION("""COMPUTED_VALUE"""),44813.958333333336)</f>
        <v>44813.95833</v>
      </c>
      <c r="N70" s="2">
        <f>IFERROR(__xludf.DUMMYFUNCTION("""COMPUTED_VALUE"""),0.04497898983843567)</f>
        <v>0.04497898984</v>
      </c>
    </row>
    <row r="71">
      <c r="A71" s="4">
        <v>44761.958333333336</v>
      </c>
      <c r="B71" s="2">
        <v>0.15364289275382706</v>
      </c>
      <c r="D71" s="4">
        <f>IFERROR(__xludf.DUMMYFUNCTION("""COMPUTED_VALUE"""),44812.958333333336)</f>
        <v>44812.95833</v>
      </c>
      <c r="E71" s="2">
        <f>IFERROR(__xludf.DUMMYFUNCTION("""COMPUTED_VALUE"""),0.039965481033950874)</f>
        <v>0.03996548103</v>
      </c>
      <c r="G71" s="4">
        <f>IFERROR(__xludf.DUMMYFUNCTION("""COMPUTED_VALUE"""),44812.958333333336)</f>
        <v>44812.95833</v>
      </c>
      <c r="H71" s="2">
        <f>IFERROR(__xludf.DUMMYFUNCTION("""COMPUTED_VALUE"""),0.04064633624246589)</f>
        <v>0.04064633624</v>
      </c>
      <c r="J71" s="4">
        <f>IFERROR(__xludf.DUMMYFUNCTION("""COMPUTED_VALUE"""),44813.958333333336)</f>
        <v>44813.95833</v>
      </c>
      <c r="K71" s="2">
        <f>IFERROR(__xludf.DUMMYFUNCTION("""COMPUTED_VALUE"""),0.041488543783105146)</f>
        <v>0.04148854378</v>
      </c>
      <c r="M71" s="4">
        <f>IFERROR(__xludf.DUMMYFUNCTION("""COMPUTED_VALUE"""),44814.958333333336)</f>
        <v>44814.95833</v>
      </c>
      <c r="N71" s="2">
        <f>IFERROR(__xludf.DUMMYFUNCTION("""COMPUTED_VALUE"""),0.057879909131617925)</f>
        <v>0.05787990913</v>
      </c>
    </row>
    <row r="72">
      <c r="A72" s="4">
        <v>44759.958333333336</v>
      </c>
      <c r="B72" s="2">
        <v>0.09316852132480134</v>
      </c>
      <c r="D72" s="4">
        <f>IFERROR(__xludf.DUMMYFUNCTION("""COMPUTED_VALUE"""),44813.958333333336)</f>
        <v>44813.95833</v>
      </c>
      <c r="E72" s="2">
        <f>IFERROR(__xludf.DUMMYFUNCTION("""COMPUTED_VALUE"""),0.06213656518247195)</f>
        <v>0.06213656518</v>
      </c>
      <c r="G72" s="4">
        <f>IFERROR(__xludf.DUMMYFUNCTION("""COMPUTED_VALUE"""),44813.958333333336)</f>
        <v>44813.95833</v>
      </c>
      <c r="H72" s="2">
        <f>IFERROR(__xludf.DUMMYFUNCTION("""COMPUTED_VALUE"""),0.058316620664791326)</f>
        <v>0.05831662066</v>
      </c>
      <c r="J72" s="4">
        <f>IFERROR(__xludf.DUMMYFUNCTION("""COMPUTED_VALUE"""),44814.958333333336)</f>
        <v>44814.95833</v>
      </c>
      <c r="K72" s="2">
        <f>IFERROR(__xludf.DUMMYFUNCTION("""COMPUTED_VALUE"""),0.06045900949438245)</f>
        <v>0.06045900949</v>
      </c>
      <c r="M72" s="4">
        <f>IFERROR(__xludf.DUMMYFUNCTION("""COMPUTED_VALUE"""),44815.958333333336)</f>
        <v>44815.95833</v>
      </c>
      <c r="N72" s="2">
        <f>IFERROR(__xludf.DUMMYFUNCTION("""COMPUTED_VALUE"""),0.11023662402493888)</f>
        <v>0.110236624</v>
      </c>
    </row>
    <row r="73">
      <c r="A73" s="4">
        <v>44760.958333333336</v>
      </c>
      <c r="B73" s="2">
        <v>0.12285687710152014</v>
      </c>
      <c r="D73" s="4">
        <f>IFERROR(__xludf.DUMMYFUNCTION("""COMPUTED_VALUE"""),44814.958333333336)</f>
        <v>44814.95833</v>
      </c>
      <c r="E73" s="2">
        <f>IFERROR(__xludf.DUMMYFUNCTION("""COMPUTED_VALUE"""),0.06818905950322461)</f>
        <v>0.0681890595</v>
      </c>
      <c r="G73" s="4">
        <f>IFERROR(__xludf.DUMMYFUNCTION("""COMPUTED_VALUE"""),44814.958333333336)</f>
        <v>44814.95833</v>
      </c>
      <c r="H73" s="2">
        <f>IFERROR(__xludf.DUMMYFUNCTION("""COMPUTED_VALUE"""),0.07060671467071218)</f>
        <v>0.07060671467</v>
      </c>
      <c r="J73" s="4">
        <f>IFERROR(__xludf.DUMMYFUNCTION("""COMPUTED_VALUE"""),44815.958333333336)</f>
        <v>44815.95833</v>
      </c>
      <c r="K73" s="2">
        <f>IFERROR(__xludf.DUMMYFUNCTION("""COMPUTED_VALUE"""),0.1215849274481499)</f>
        <v>0.1215849274</v>
      </c>
      <c r="M73" s="4">
        <f>IFERROR(__xludf.DUMMYFUNCTION("""COMPUTED_VALUE"""),44816.958333333336)</f>
        <v>44816.95833</v>
      </c>
      <c r="N73" s="2">
        <f>IFERROR(__xludf.DUMMYFUNCTION("""COMPUTED_VALUE"""),0.057811012655307775)</f>
        <v>0.05781101266</v>
      </c>
    </row>
    <row r="74">
      <c r="A74" s="4">
        <v>44761.958333333336</v>
      </c>
      <c r="B74" s="2">
        <v>0.13280393604871174</v>
      </c>
      <c r="D74" s="4">
        <f>IFERROR(__xludf.DUMMYFUNCTION("""COMPUTED_VALUE"""),44815.958333333336)</f>
        <v>44815.95833</v>
      </c>
      <c r="E74" s="2">
        <f>IFERROR(__xludf.DUMMYFUNCTION("""COMPUTED_VALUE"""),0.0629163131213278)</f>
        <v>0.06291631312</v>
      </c>
      <c r="G74" s="4">
        <f>IFERROR(__xludf.DUMMYFUNCTION("""COMPUTED_VALUE"""),44815.958333333336)</f>
        <v>44815.95833</v>
      </c>
      <c r="H74" s="2">
        <f>IFERROR(__xludf.DUMMYFUNCTION("""COMPUTED_VALUE"""),0.0834785126773016)</f>
        <v>0.08347851268</v>
      </c>
      <c r="J74" s="4">
        <f>IFERROR(__xludf.DUMMYFUNCTION("""COMPUTED_VALUE"""),44816.958333333336)</f>
        <v>44816.95833</v>
      </c>
      <c r="K74" s="2">
        <f>IFERROR(__xludf.DUMMYFUNCTION("""COMPUTED_VALUE"""),0.062482602353990925)</f>
        <v>0.06248260235</v>
      </c>
      <c r="M74" s="4">
        <f>IFERROR(__xludf.DUMMYFUNCTION("""COMPUTED_VALUE"""),44817.958333333336)</f>
        <v>44817.95833</v>
      </c>
      <c r="N74" s="2">
        <f>IFERROR(__xludf.DUMMYFUNCTION("""COMPUTED_VALUE"""),0.1366853188869874)</f>
        <v>0.1366853189</v>
      </c>
    </row>
    <row r="75">
      <c r="A75" s="4">
        <v>44762.958333333336</v>
      </c>
      <c r="B75" s="2">
        <v>0.17617287189727449</v>
      </c>
      <c r="D75" s="4">
        <f>IFERROR(__xludf.DUMMYFUNCTION("""COMPUTED_VALUE"""),44816.958333333336)</f>
        <v>44816.95833</v>
      </c>
      <c r="E75" s="2">
        <f>IFERROR(__xludf.DUMMYFUNCTION("""COMPUTED_VALUE"""),0.05696102213129133)</f>
        <v>0.05696102213</v>
      </c>
      <c r="G75" s="4">
        <f>IFERROR(__xludf.DUMMYFUNCTION("""COMPUTED_VALUE"""),44816.958333333336)</f>
        <v>44816.95833</v>
      </c>
      <c r="H75" s="2">
        <f>IFERROR(__xludf.DUMMYFUNCTION("""COMPUTED_VALUE"""),0.0632655731523863)</f>
        <v>0.06326557315</v>
      </c>
      <c r="J75" s="4">
        <f>IFERROR(__xludf.DUMMYFUNCTION("""COMPUTED_VALUE"""),44817.958333333336)</f>
        <v>44817.95833</v>
      </c>
      <c r="K75" s="2">
        <f>IFERROR(__xludf.DUMMYFUNCTION("""COMPUTED_VALUE"""),0.1281894341084819)</f>
        <v>0.1281894341</v>
      </c>
      <c r="M75" s="4">
        <f>IFERROR(__xludf.DUMMYFUNCTION("""COMPUTED_VALUE"""),44818.958333333336)</f>
        <v>44818.95833</v>
      </c>
      <c r="N75" s="2">
        <f>IFERROR(__xludf.DUMMYFUNCTION("""COMPUTED_VALUE"""),0.1297344614314568)</f>
        <v>0.1297344614</v>
      </c>
    </row>
    <row r="76">
      <c r="A76" s="4">
        <v>44760.958333333336</v>
      </c>
      <c r="B76" s="2">
        <v>0.10532785606522534</v>
      </c>
      <c r="D76" s="4">
        <f>IFERROR(__xludf.DUMMYFUNCTION("""COMPUTED_VALUE"""),44817.958333333336)</f>
        <v>44817.95833</v>
      </c>
      <c r="E76" s="2">
        <f>IFERROR(__xludf.DUMMYFUNCTION("""COMPUTED_VALUE"""),0.09468200781009593)</f>
        <v>0.09468200781</v>
      </c>
      <c r="G76" s="4">
        <f>IFERROR(__xludf.DUMMYFUNCTION("""COMPUTED_VALUE"""),44817.958333333336)</f>
        <v>44817.95833</v>
      </c>
      <c r="H76" s="2">
        <f>IFERROR(__xludf.DUMMYFUNCTION("""COMPUTED_VALUE"""),0.0933166506749389)</f>
        <v>0.09331665067</v>
      </c>
      <c r="J76" s="4">
        <f>IFERROR(__xludf.DUMMYFUNCTION("""COMPUTED_VALUE"""),44818.958333333336)</f>
        <v>44818.95833</v>
      </c>
      <c r="K76" s="2">
        <f>IFERROR(__xludf.DUMMYFUNCTION("""COMPUTED_VALUE"""),0.07956105226943705)</f>
        <v>0.07956105227</v>
      </c>
      <c r="M76" s="4">
        <f>IFERROR(__xludf.DUMMYFUNCTION("""COMPUTED_VALUE"""),44819.958333333336)</f>
        <v>44819.95833</v>
      </c>
      <c r="N76" s="2">
        <f>IFERROR(__xludf.DUMMYFUNCTION("""COMPUTED_VALUE"""),0.10926713264873973)</f>
        <v>0.1092671326</v>
      </c>
    </row>
    <row r="77">
      <c r="A77" s="4">
        <v>44761.958333333336</v>
      </c>
      <c r="B77" s="2">
        <v>0.1411367690395594</v>
      </c>
      <c r="D77" s="4">
        <f>IFERROR(__xludf.DUMMYFUNCTION("""COMPUTED_VALUE"""),44818.958333333336)</f>
        <v>44818.95833</v>
      </c>
      <c r="E77" s="2">
        <f>IFERROR(__xludf.DUMMYFUNCTION("""COMPUTED_VALUE"""),0.03543440382179704)</f>
        <v>0.03543440382</v>
      </c>
      <c r="G77" s="4">
        <f>IFERROR(__xludf.DUMMYFUNCTION("""COMPUTED_VALUE"""),44818.958333333336)</f>
        <v>44818.95833</v>
      </c>
      <c r="H77" s="2">
        <f>IFERROR(__xludf.DUMMYFUNCTION("""COMPUTED_VALUE"""),0.056015177644383456)</f>
        <v>0.05601517764</v>
      </c>
      <c r="J77" s="4">
        <f>IFERROR(__xludf.DUMMYFUNCTION("""COMPUTED_VALUE"""),44819.958333333336)</f>
        <v>44819.95833</v>
      </c>
      <c r="K77" s="2">
        <f>IFERROR(__xludf.DUMMYFUNCTION("""COMPUTED_VALUE"""),0.1312535926834826)</f>
        <v>0.1312535927</v>
      </c>
      <c r="M77" s="4">
        <f>IFERROR(__xludf.DUMMYFUNCTION("""COMPUTED_VALUE"""),44820.958333333336)</f>
        <v>44820.95833</v>
      </c>
      <c r="N77" s="2">
        <f>IFERROR(__xludf.DUMMYFUNCTION("""COMPUTED_VALUE"""),0.06958041711115634)</f>
        <v>0.06958041711</v>
      </c>
    </row>
    <row r="78">
      <c r="A78" s="4">
        <v>44762.958333333336</v>
      </c>
      <c r="B78" s="2">
        <v>0.14916442802116714</v>
      </c>
      <c r="D78" s="4">
        <f>IFERROR(__xludf.DUMMYFUNCTION("""COMPUTED_VALUE"""),44819.958333333336)</f>
        <v>44819.95833</v>
      </c>
      <c r="E78" s="2">
        <f>IFERROR(__xludf.DUMMYFUNCTION("""COMPUTED_VALUE"""),0.0459773191743355)</f>
        <v>0.04597731917</v>
      </c>
      <c r="G78" s="4">
        <f>IFERROR(__xludf.DUMMYFUNCTION("""COMPUTED_VALUE"""),44819.958333333336)</f>
        <v>44819.95833</v>
      </c>
      <c r="H78" s="2">
        <f>IFERROR(__xludf.DUMMYFUNCTION("""COMPUTED_VALUE"""),0.0829777960392485)</f>
        <v>0.08297779604</v>
      </c>
      <c r="J78" s="4">
        <f>IFERROR(__xludf.DUMMYFUNCTION("""COMPUTED_VALUE"""),44820.958333333336)</f>
        <v>44820.95833</v>
      </c>
      <c r="K78" s="2">
        <f>IFERROR(__xludf.DUMMYFUNCTION("""COMPUTED_VALUE"""),0.0826852901071221)</f>
        <v>0.08268529011</v>
      </c>
      <c r="M78" s="4">
        <f>IFERROR(__xludf.DUMMYFUNCTION("""COMPUTED_VALUE"""),44821.958333333336)</f>
        <v>44821.95833</v>
      </c>
      <c r="N78" s="2">
        <f>IFERROR(__xludf.DUMMYFUNCTION("""COMPUTED_VALUE"""),0.06142591840109642)</f>
        <v>0.0614259184</v>
      </c>
    </row>
    <row r="79">
      <c r="A79" s="4">
        <v>44763.958333333336</v>
      </c>
      <c r="B79" s="2">
        <v>0.20519536377756734</v>
      </c>
      <c r="D79" s="4">
        <f>IFERROR(__xludf.DUMMYFUNCTION("""COMPUTED_VALUE"""),44820.958333333336)</f>
        <v>44820.95833</v>
      </c>
      <c r="E79" s="2">
        <f>IFERROR(__xludf.DUMMYFUNCTION("""COMPUTED_VALUE"""),0.04491382366270741)</f>
        <v>0.04491382366</v>
      </c>
      <c r="G79" s="4">
        <f>IFERROR(__xludf.DUMMYFUNCTION("""COMPUTED_VALUE"""),44820.958333333336)</f>
        <v>44820.95833</v>
      </c>
      <c r="H79" s="2">
        <f>IFERROR(__xludf.DUMMYFUNCTION("""COMPUTED_VALUE"""),0.04448379244688882)</f>
        <v>0.04448379245</v>
      </c>
      <c r="J79" s="4">
        <f>IFERROR(__xludf.DUMMYFUNCTION("""COMPUTED_VALUE"""),44821.958333333336)</f>
        <v>44821.95833</v>
      </c>
      <c r="K79" s="2">
        <f>IFERROR(__xludf.DUMMYFUNCTION("""COMPUTED_VALUE"""),0.02176223823953917)</f>
        <v>0.02176223824</v>
      </c>
      <c r="M79" s="4">
        <f>IFERROR(__xludf.DUMMYFUNCTION("""COMPUTED_VALUE"""),44822.958333333336)</f>
        <v>44822.95833</v>
      </c>
      <c r="N79" s="2">
        <f>IFERROR(__xludf.DUMMYFUNCTION("""COMPUTED_VALUE"""),0.1044652982115007)</f>
        <v>0.1044652982</v>
      </c>
    </row>
    <row r="80">
      <c r="A80" s="4">
        <v>44761.958333333336</v>
      </c>
      <c r="B80" s="2">
        <v>0.11502051152076087</v>
      </c>
      <c r="D80" s="4">
        <f>IFERROR(__xludf.DUMMYFUNCTION("""COMPUTED_VALUE"""),44821.958333333336)</f>
        <v>44821.95833</v>
      </c>
      <c r="E80" s="2">
        <f>IFERROR(__xludf.DUMMYFUNCTION("""COMPUTED_VALUE"""),0.050360333531683406)</f>
        <v>0.05036033353</v>
      </c>
      <c r="G80" s="4">
        <f>IFERROR(__xludf.DUMMYFUNCTION("""COMPUTED_VALUE"""),44821.958333333336)</f>
        <v>44821.95833</v>
      </c>
      <c r="H80" s="2">
        <f>IFERROR(__xludf.DUMMYFUNCTION("""COMPUTED_VALUE"""),0.04319564367555165)</f>
        <v>0.04319564368</v>
      </c>
      <c r="J80" s="4">
        <f>IFERROR(__xludf.DUMMYFUNCTION("""COMPUTED_VALUE"""),44822.958333333336)</f>
        <v>44822.95833</v>
      </c>
      <c r="K80" s="2">
        <f>IFERROR(__xludf.DUMMYFUNCTION("""COMPUTED_VALUE"""),0.07321920145125602)</f>
        <v>0.07321920145</v>
      </c>
      <c r="M80" s="4">
        <f>IFERROR(__xludf.DUMMYFUNCTION("""COMPUTED_VALUE"""),44823.958333333336)</f>
        <v>44823.95833</v>
      </c>
      <c r="N80" s="2">
        <f>IFERROR(__xludf.DUMMYFUNCTION("""COMPUTED_VALUE"""),0.08882003811462887)</f>
        <v>0.08882003811</v>
      </c>
    </row>
    <row r="81">
      <c r="A81" s="4">
        <v>44762.958333333336</v>
      </c>
      <c r="B81" s="2">
        <v>0.21065328638695005</v>
      </c>
      <c r="D81" s="4">
        <f>IFERROR(__xludf.DUMMYFUNCTION("""COMPUTED_VALUE"""),44822.958333333336)</f>
        <v>44822.95833</v>
      </c>
      <c r="E81" s="2">
        <f>IFERROR(__xludf.DUMMYFUNCTION("""COMPUTED_VALUE"""),0.13788561905271587)</f>
        <v>0.1378856191</v>
      </c>
      <c r="G81" s="4">
        <f>IFERROR(__xludf.DUMMYFUNCTION("""COMPUTED_VALUE"""),44822.958333333336)</f>
        <v>44822.95833</v>
      </c>
      <c r="H81" s="2">
        <f>IFERROR(__xludf.DUMMYFUNCTION("""COMPUTED_VALUE"""),0.09406096469101144)</f>
        <v>0.09406096469</v>
      </c>
      <c r="J81" s="4">
        <f>IFERROR(__xludf.DUMMYFUNCTION("""COMPUTED_VALUE"""),44823.958333333336)</f>
        <v>44823.95833</v>
      </c>
      <c r="K81" s="2">
        <f>IFERROR(__xludf.DUMMYFUNCTION("""COMPUTED_VALUE"""),0.12496789163507704)</f>
        <v>0.1249678916</v>
      </c>
      <c r="M81" s="4">
        <f>IFERROR(__xludf.DUMMYFUNCTION("""COMPUTED_VALUE"""),44824.958333333336)</f>
        <v>44824.95833</v>
      </c>
      <c r="N81" s="2">
        <f>IFERROR(__xludf.DUMMYFUNCTION("""COMPUTED_VALUE"""),0.17268732674867562)</f>
        <v>0.1726873267</v>
      </c>
    </row>
    <row r="82">
      <c r="A82" s="4">
        <v>44763.958333333336</v>
      </c>
      <c r="B82" s="2">
        <v>0.1985289027159031</v>
      </c>
      <c r="D82" s="4">
        <f>IFERROR(__xludf.DUMMYFUNCTION("""COMPUTED_VALUE"""),44823.958333333336)</f>
        <v>44823.95833</v>
      </c>
      <c r="E82" s="2">
        <f>IFERROR(__xludf.DUMMYFUNCTION("""COMPUTED_VALUE"""),0.11184813398110001)</f>
        <v>0.111848134</v>
      </c>
      <c r="G82" s="4">
        <f>IFERROR(__xludf.DUMMYFUNCTION("""COMPUTED_VALUE"""),44823.958333333336)</f>
        <v>44823.95833</v>
      </c>
      <c r="H82" s="2">
        <f>IFERROR(__xludf.DUMMYFUNCTION("""COMPUTED_VALUE"""),0.11663400482443981)</f>
        <v>0.1166340048</v>
      </c>
      <c r="J82" s="4">
        <f>IFERROR(__xludf.DUMMYFUNCTION("""COMPUTED_VALUE"""),44824.958333333336)</f>
        <v>44824.95833</v>
      </c>
      <c r="K82" s="2">
        <f>IFERROR(__xludf.DUMMYFUNCTION("""COMPUTED_VALUE"""),0.07386537078179498)</f>
        <v>0.07386537078</v>
      </c>
      <c r="M82" s="4">
        <f>IFERROR(__xludf.DUMMYFUNCTION("""COMPUTED_VALUE"""),44825.958333333336)</f>
        <v>44825.95833</v>
      </c>
      <c r="N82" s="2">
        <f>IFERROR(__xludf.DUMMYFUNCTION("""COMPUTED_VALUE"""),0.05396912008484745)</f>
        <v>0.05396912008</v>
      </c>
    </row>
    <row r="83">
      <c r="A83" s="4">
        <v>44764.958333333336</v>
      </c>
      <c r="B83" s="2">
        <v>0.14920902651068152</v>
      </c>
      <c r="D83" s="4">
        <f>IFERROR(__xludf.DUMMYFUNCTION("""COMPUTED_VALUE"""),44824.958333333336)</f>
        <v>44824.95833</v>
      </c>
      <c r="E83" s="2">
        <f>IFERROR(__xludf.DUMMYFUNCTION("""COMPUTED_VALUE"""),0.12108011983468085)</f>
        <v>0.1210801198</v>
      </c>
      <c r="G83" s="4">
        <f>IFERROR(__xludf.DUMMYFUNCTION("""COMPUTED_VALUE"""),44824.958333333336)</f>
        <v>44824.95833</v>
      </c>
      <c r="H83" s="2">
        <f>IFERROR(__xludf.DUMMYFUNCTION("""COMPUTED_VALUE"""),0.15064478378894533)</f>
        <v>0.1506447838</v>
      </c>
      <c r="J83" s="4">
        <f>IFERROR(__xludf.DUMMYFUNCTION("""COMPUTED_VALUE"""),44825.958333333336)</f>
        <v>44825.95833</v>
      </c>
      <c r="K83" s="2">
        <f>IFERROR(__xludf.DUMMYFUNCTION("""COMPUTED_VALUE"""),0.08528392085727786)</f>
        <v>0.08528392086</v>
      </c>
      <c r="M83" s="4">
        <f>IFERROR(__xludf.DUMMYFUNCTION("""COMPUTED_VALUE"""),44826.958333333336)</f>
        <v>44826.95833</v>
      </c>
      <c r="N83" s="2">
        <f>IFERROR(__xludf.DUMMYFUNCTION("""COMPUTED_VALUE"""),0.06093821680989703)</f>
        <v>0.06093821681</v>
      </c>
    </row>
    <row r="84">
      <c r="A84" s="4">
        <v>44762.958333333336</v>
      </c>
      <c r="B84" s="2">
        <v>0.11693337708288237</v>
      </c>
      <c r="D84" s="4">
        <f>IFERROR(__xludf.DUMMYFUNCTION("""COMPUTED_VALUE"""),44825.958333333336)</f>
        <v>44825.95833</v>
      </c>
      <c r="E84" s="2">
        <f>IFERROR(__xludf.DUMMYFUNCTION("""COMPUTED_VALUE"""),0.0690750945332919)</f>
        <v>0.06907509453</v>
      </c>
      <c r="G84" s="4">
        <f>IFERROR(__xludf.DUMMYFUNCTION("""COMPUTED_VALUE"""),44825.958333333336)</f>
        <v>44825.95833</v>
      </c>
      <c r="H84" s="2">
        <f>IFERROR(__xludf.DUMMYFUNCTION("""COMPUTED_VALUE"""),0.11427842383023379)</f>
        <v>0.1142784238</v>
      </c>
      <c r="J84" s="4">
        <f>IFERROR(__xludf.DUMMYFUNCTION("""COMPUTED_VALUE"""),44826.958333333336)</f>
        <v>44826.95833</v>
      </c>
      <c r="K84" s="2">
        <f>IFERROR(__xludf.DUMMYFUNCTION("""COMPUTED_VALUE"""),0.05805561482874728)</f>
        <v>0.05805561483</v>
      </c>
      <c r="M84" s="4">
        <f>IFERROR(__xludf.DUMMYFUNCTION("""COMPUTED_VALUE"""),44827.958333333336)</f>
        <v>44827.95833</v>
      </c>
      <c r="N84" s="2">
        <f>IFERROR(__xludf.DUMMYFUNCTION("""COMPUTED_VALUE"""),0.13275837555529843)</f>
        <v>0.1327583756</v>
      </c>
    </row>
    <row r="85">
      <c r="A85" s="4">
        <v>44763.958333333336</v>
      </c>
      <c r="B85" s="2">
        <v>0.13529895803689743</v>
      </c>
      <c r="D85" s="4">
        <f>IFERROR(__xludf.DUMMYFUNCTION("""COMPUTED_VALUE"""),44826.958333333336)</f>
        <v>44826.95833</v>
      </c>
      <c r="E85" s="2">
        <f>IFERROR(__xludf.DUMMYFUNCTION("""COMPUTED_VALUE"""),0.05144315979992841)</f>
        <v>0.0514431598</v>
      </c>
      <c r="G85" s="4">
        <f>IFERROR(__xludf.DUMMYFUNCTION("""COMPUTED_VALUE"""),44826.958333333336)</f>
        <v>44826.95833</v>
      </c>
      <c r="H85" s="2">
        <f>IFERROR(__xludf.DUMMYFUNCTION("""COMPUTED_VALUE"""),0.06082649004418592)</f>
        <v>0.06082649004</v>
      </c>
      <c r="J85" s="4">
        <f>IFERROR(__xludf.DUMMYFUNCTION("""COMPUTED_VALUE"""),44827.958333333336)</f>
        <v>44827.95833</v>
      </c>
      <c r="K85" s="2">
        <f>IFERROR(__xludf.DUMMYFUNCTION("""COMPUTED_VALUE"""),0.24170935699229346)</f>
        <v>0.241709357</v>
      </c>
      <c r="M85" s="4">
        <f>IFERROR(__xludf.DUMMYFUNCTION("""COMPUTED_VALUE"""),44828.958333333336)</f>
        <v>44828.95833</v>
      </c>
      <c r="N85" s="2">
        <f>IFERROR(__xludf.DUMMYFUNCTION("""COMPUTED_VALUE"""),0.10028398644371199)</f>
        <v>0.1002839864</v>
      </c>
    </row>
    <row r="86">
      <c r="A86" s="4">
        <v>44764.958333333336</v>
      </c>
      <c r="B86" s="2">
        <v>0.12627831080883437</v>
      </c>
      <c r="D86" s="4">
        <f>IFERROR(__xludf.DUMMYFUNCTION("""COMPUTED_VALUE"""),44827.958333333336)</f>
        <v>44827.95833</v>
      </c>
      <c r="E86" s="2">
        <f>IFERROR(__xludf.DUMMYFUNCTION("""COMPUTED_VALUE"""),0.14181932954870477)</f>
        <v>0.1418193295</v>
      </c>
      <c r="G86" s="4">
        <f>IFERROR(__xludf.DUMMYFUNCTION("""COMPUTED_VALUE"""),44827.958333333336)</f>
        <v>44827.95833</v>
      </c>
      <c r="H86" s="2">
        <f>IFERROR(__xludf.DUMMYFUNCTION("""COMPUTED_VALUE"""),0.23211840155606034)</f>
        <v>0.2321184016</v>
      </c>
      <c r="J86" s="4">
        <f>IFERROR(__xludf.DUMMYFUNCTION("""COMPUTED_VALUE"""),44828.958333333336)</f>
        <v>44828.95833</v>
      </c>
      <c r="K86" s="2">
        <f>IFERROR(__xludf.DUMMYFUNCTION("""COMPUTED_VALUE"""),0.10261356144750751)</f>
        <v>0.1026135614</v>
      </c>
      <c r="M86" s="4">
        <f>IFERROR(__xludf.DUMMYFUNCTION("""COMPUTED_VALUE"""),44829.958333333336)</f>
        <v>44829.95833</v>
      </c>
      <c r="N86" s="2">
        <f>IFERROR(__xludf.DUMMYFUNCTION("""COMPUTED_VALUE"""),0.06774128789430463)</f>
        <v>0.06774128789</v>
      </c>
    </row>
    <row r="87">
      <c r="A87" s="4">
        <v>44765.958333333336</v>
      </c>
      <c r="B87" s="2">
        <v>0.14609149145963185</v>
      </c>
      <c r="D87" s="4">
        <f>IFERROR(__xludf.DUMMYFUNCTION("""COMPUTED_VALUE"""),44828.958333333336)</f>
        <v>44828.95833</v>
      </c>
      <c r="E87" s="2">
        <f>IFERROR(__xludf.DUMMYFUNCTION("""COMPUTED_VALUE"""),0.04924646238512557)</f>
        <v>0.04924646239</v>
      </c>
      <c r="G87" s="4">
        <f>IFERROR(__xludf.DUMMYFUNCTION("""COMPUTED_VALUE"""),44828.958333333336)</f>
        <v>44828.95833</v>
      </c>
      <c r="H87" s="2">
        <f>IFERROR(__xludf.DUMMYFUNCTION("""COMPUTED_VALUE"""),0.08480756001577228)</f>
        <v>0.08480756002</v>
      </c>
      <c r="J87" s="4">
        <f>IFERROR(__xludf.DUMMYFUNCTION("""COMPUTED_VALUE"""),44829.958333333336)</f>
        <v>44829.95833</v>
      </c>
      <c r="K87" s="2">
        <f>IFERROR(__xludf.DUMMYFUNCTION("""COMPUTED_VALUE"""),0.05263421381969774)</f>
        <v>0.05263421382</v>
      </c>
      <c r="M87" s="4">
        <f>IFERROR(__xludf.DUMMYFUNCTION("""COMPUTED_VALUE"""),44830.958333333336)</f>
        <v>44830.95833</v>
      </c>
      <c r="N87" s="2">
        <f>IFERROR(__xludf.DUMMYFUNCTION("""COMPUTED_VALUE"""),0.07601245670788385)</f>
        <v>0.07601245671</v>
      </c>
    </row>
    <row r="88">
      <c r="A88" s="4">
        <v>44763.958333333336</v>
      </c>
      <c r="B88" s="2">
        <v>0.1301436133128283</v>
      </c>
      <c r="D88" s="4">
        <f>IFERROR(__xludf.DUMMYFUNCTION("""COMPUTED_VALUE"""),44829.958333333336)</f>
        <v>44829.95833</v>
      </c>
      <c r="E88" s="2">
        <f>IFERROR(__xludf.DUMMYFUNCTION("""COMPUTED_VALUE"""),0.05849587097580103)</f>
        <v>0.05849587098</v>
      </c>
      <c r="G88" s="4">
        <f>IFERROR(__xludf.DUMMYFUNCTION("""COMPUTED_VALUE"""),44829.958333333336)</f>
        <v>44829.95833</v>
      </c>
      <c r="H88" s="2">
        <f>IFERROR(__xludf.DUMMYFUNCTION("""COMPUTED_VALUE"""),0.059107901776457)</f>
        <v>0.05910790178</v>
      </c>
      <c r="J88" s="4">
        <f>IFERROR(__xludf.DUMMYFUNCTION("""COMPUTED_VALUE"""),44830.958333333336)</f>
        <v>44830.95833</v>
      </c>
      <c r="K88" s="2">
        <f>IFERROR(__xludf.DUMMYFUNCTION("""COMPUTED_VALUE"""),0.09090503423582513)</f>
        <v>0.09090503424</v>
      </c>
      <c r="M88" s="4">
        <f>IFERROR(__xludf.DUMMYFUNCTION("""COMPUTED_VALUE"""),44831.958333333336)</f>
        <v>44831.95833</v>
      </c>
      <c r="N88" s="2">
        <f>IFERROR(__xludf.DUMMYFUNCTION("""COMPUTED_VALUE"""),0.10761940495175489)</f>
        <v>0.107619405</v>
      </c>
    </row>
    <row r="89">
      <c r="A89" s="4">
        <v>44764.958333333336</v>
      </c>
      <c r="B89" s="2">
        <v>0.055131599241766714</v>
      </c>
      <c r="D89" s="4">
        <f>IFERROR(__xludf.DUMMYFUNCTION("""COMPUTED_VALUE"""),44830.958333333336)</f>
        <v>44830.95833</v>
      </c>
      <c r="E89" s="2">
        <f>IFERROR(__xludf.DUMMYFUNCTION("""COMPUTED_VALUE"""),0.1204891562848504)</f>
        <v>0.1204891563</v>
      </c>
      <c r="G89" s="4">
        <f>IFERROR(__xludf.DUMMYFUNCTION("""COMPUTED_VALUE"""),44830.958333333336)</f>
        <v>44830.95833</v>
      </c>
      <c r="H89" s="2">
        <f>IFERROR(__xludf.DUMMYFUNCTION("""COMPUTED_VALUE"""),0.05688910621363602)</f>
        <v>0.05688910621</v>
      </c>
      <c r="J89" s="4">
        <f>IFERROR(__xludf.DUMMYFUNCTION("""COMPUTED_VALUE"""),44831.958333333336)</f>
        <v>44831.95833</v>
      </c>
      <c r="K89" s="2">
        <f>IFERROR(__xludf.DUMMYFUNCTION("""COMPUTED_VALUE"""),0.11565647947908643)</f>
        <v>0.1156564795</v>
      </c>
      <c r="M89" s="4">
        <f>IFERROR(__xludf.DUMMYFUNCTION("""COMPUTED_VALUE"""),44832.958333333336)</f>
        <v>44832.95833</v>
      </c>
      <c r="N89" s="2">
        <f>IFERROR(__xludf.DUMMYFUNCTION("""COMPUTED_VALUE"""),0.061573049048729366)</f>
        <v>0.06157304905</v>
      </c>
    </row>
    <row r="90">
      <c r="A90" s="4">
        <v>44765.958333333336</v>
      </c>
      <c r="B90" s="2">
        <v>0.08792859576087042</v>
      </c>
      <c r="D90" s="4">
        <f>IFERROR(__xludf.DUMMYFUNCTION("""COMPUTED_VALUE"""),44831.958333333336)</f>
        <v>44831.95833</v>
      </c>
      <c r="E90" s="2">
        <f>IFERROR(__xludf.DUMMYFUNCTION("""COMPUTED_VALUE"""),0.0929779042115228)</f>
        <v>0.09297790421</v>
      </c>
      <c r="G90" s="4">
        <f>IFERROR(__xludf.DUMMYFUNCTION("""COMPUTED_VALUE"""),44831.958333333336)</f>
        <v>44831.95833</v>
      </c>
      <c r="H90" s="2">
        <f>IFERROR(__xludf.DUMMYFUNCTION("""COMPUTED_VALUE"""),0.14813809853065835)</f>
        <v>0.1481380985</v>
      </c>
      <c r="J90" s="4">
        <f>IFERROR(__xludf.DUMMYFUNCTION("""COMPUTED_VALUE"""),44832.958333333336)</f>
        <v>44832.95833</v>
      </c>
      <c r="K90" s="2">
        <f>IFERROR(__xludf.DUMMYFUNCTION("""COMPUTED_VALUE"""),0.1392335160399829)</f>
        <v>0.139233516</v>
      </c>
      <c r="M90" s="4">
        <f>IFERROR(__xludf.DUMMYFUNCTION("""COMPUTED_VALUE"""),44833.958333333336)</f>
        <v>44833.95833</v>
      </c>
      <c r="N90" s="2">
        <f>IFERROR(__xludf.DUMMYFUNCTION("""COMPUTED_VALUE"""),0.19726458823630397)</f>
        <v>0.1972645882</v>
      </c>
    </row>
    <row r="91">
      <c r="A91" s="4">
        <v>44766.958333333336</v>
      </c>
      <c r="B91" s="2">
        <v>0.11095946169925953</v>
      </c>
      <c r="D91" s="4">
        <f>IFERROR(__xludf.DUMMYFUNCTION("""COMPUTED_VALUE"""),44832.958333333336)</f>
        <v>44832.95833</v>
      </c>
      <c r="E91" s="2">
        <f>IFERROR(__xludf.DUMMYFUNCTION("""COMPUTED_VALUE"""),0.16111287821455975)</f>
        <v>0.1611128782</v>
      </c>
      <c r="G91" s="4">
        <f>IFERROR(__xludf.DUMMYFUNCTION("""COMPUTED_VALUE"""),44832.958333333336)</f>
        <v>44832.95833</v>
      </c>
      <c r="H91" s="2">
        <f>IFERROR(__xludf.DUMMYFUNCTION("""COMPUTED_VALUE"""),0.07663607819930077)</f>
        <v>0.0766360782</v>
      </c>
      <c r="J91" s="4">
        <f>IFERROR(__xludf.DUMMYFUNCTION("""COMPUTED_VALUE"""),44833.958333333336)</f>
        <v>44833.95833</v>
      </c>
      <c r="K91" s="2">
        <f>IFERROR(__xludf.DUMMYFUNCTION("""COMPUTED_VALUE"""),0.16064693613820863)</f>
        <v>0.1606469361</v>
      </c>
      <c r="M91" s="4">
        <f>IFERROR(__xludf.DUMMYFUNCTION("""COMPUTED_VALUE"""),44834.958333333336)</f>
        <v>44834.95833</v>
      </c>
      <c r="N91" s="2">
        <f>IFERROR(__xludf.DUMMYFUNCTION("""COMPUTED_VALUE"""),0.08437944788641093)</f>
        <v>0.08437944789</v>
      </c>
    </row>
    <row r="92">
      <c r="A92" s="4">
        <v>44764.958333333336</v>
      </c>
      <c r="B92" s="2">
        <v>0.04578518720483037</v>
      </c>
      <c r="D92" s="4">
        <f>IFERROR(__xludf.DUMMYFUNCTION("""COMPUTED_VALUE"""),44833.958333333336)</f>
        <v>44833.95833</v>
      </c>
      <c r="E92" s="2">
        <f>IFERROR(__xludf.DUMMYFUNCTION("""COMPUTED_VALUE"""),0.20400054109519705)</f>
        <v>0.2040005411</v>
      </c>
      <c r="G92" s="4">
        <f>IFERROR(__xludf.DUMMYFUNCTION("""COMPUTED_VALUE"""),44833.958333333336)</f>
        <v>44833.95833</v>
      </c>
      <c r="H92" s="2">
        <f>IFERROR(__xludf.DUMMYFUNCTION("""COMPUTED_VALUE"""),0.2652046721151183)</f>
        <v>0.2652046721</v>
      </c>
      <c r="J92" s="4">
        <f>IFERROR(__xludf.DUMMYFUNCTION("""COMPUTED_VALUE"""),44834.958333333336)</f>
        <v>44834.95833</v>
      </c>
      <c r="K92" s="2">
        <f>IFERROR(__xludf.DUMMYFUNCTION("""COMPUTED_VALUE"""),0.11723542158597934)</f>
        <v>0.1172354216</v>
      </c>
      <c r="M92" s="4">
        <f>IFERROR(__xludf.DUMMYFUNCTION("""COMPUTED_VALUE"""),44835.958333333336)</f>
        <v>44835.95833</v>
      </c>
      <c r="N92" s="2">
        <f>IFERROR(__xludf.DUMMYFUNCTION("""COMPUTED_VALUE"""),0.11082424786207214)</f>
        <v>0.1108242479</v>
      </c>
    </row>
    <row r="93">
      <c r="A93" s="4">
        <v>44765.958333333336</v>
      </c>
      <c r="B93" s="2">
        <v>0.06749503647389733</v>
      </c>
      <c r="D93" s="4">
        <f>IFERROR(__xludf.DUMMYFUNCTION("""COMPUTED_VALUE"""),44834.958333333336)</f>
        <v>44834.95833</v>
      </c>
      <c r="E93" s="2">
        <f>IFERROR(__xludf.DUMMYFUNCTION("""COMPUTED_VALUE"""),0.1292410464145126)</f>
        <v>0.1292410464</v>
      </c>
      <c r="G93" s="4">
        <f>IFERROR(__xludf.DUMMYFUNCTION("""COMPUTED_VALUE"""),44834.958333333336)</f>
        <v>44834.95833</v>
      </c>
      <c r="H93" s="2">
        <f>IFERROR(__xludf.DUMMYFUNCTION("""COMPUTED_VALUE"""),0.15612974712387775)</f>
        <v>0.1561297471</v>
      </c>
      <c r="J93" s="4">
        <f>IFERROR(__xludf.DUMMYFUNCTION("""COMPUTED_VALUE"""),44835.958333333336)</f>
        <v>44835.95833</v>
      </c>
      <c r="K93" s="2">
        <f>IFERROR(__xludf.DUMMYFUNCTION("""COMPUTED_VALUE"""),0.05430564821255356)</f>
        <v>0.05430564821</v>
      </c>
      <c r="M93" s="4">
        <f>IFERROR(__xludf.DUMMYFUNCTION("""COMPUTED_VALUE"""),44836.958333333336)</f>
        <v>44836.95833</v>
      </c>
      <c r="N93" s="2">
        <f>IFERROR(__xludf.DUMMYFUNCTION("""COMPUTED_VALUE"""),0.07804019741584321)</f>
        <v>0.07804019742</v>
      </c>
    </row>
    <row r="94">
      <c r="A94" s="4">
        <v>44766.958333333336</v>
      </c>
      <c r="B94" s="2">
        <v>0.11806794174643358</v>
      </c>
      <c r="D94" s="4">
        <f>IFERROR(__xludf.DUMMYFUNCTION("""COMPUTED_VALUE"""),44835.958333333336)</f>
        <v>44835.95833</v>
      </c>
      <c r="E94" s="2">
        <f>IFERROR(__xludf.DUMMYFUNCTION("""COMPUTED_VALUE"""),0.08251902396000667)</f>
        <v>0.08251902396</v>
      </c>
      <c r="G94" s="4">
        <f>IFERROR(__xludf.DUMMYFUNCTION("""COMPUTED_VALUE"""),44835.958333333336)</f>
        <v>44835.95833</v>
      </c>
      <c r="H94" s="2">
        <f>IFERROR(__xludf.DUMMYFUNCTION("""COMPUTED_VALUE"""),0.03274490319957455)</f>
        <v>0.0327449032</v>
      </c>
      <c r="J94" s="4">
        <f>IFERROR(__xludf.DUMMYFUNCTION("""COMPUTED_VALUE"""),44836.958333333336)</f>
        <v>44836.95833</v>
      </c>
      <c r="K94" s="2">
        <f>IFERROR(__xludf.DUMMYFUNCTION("""COMPUTED_VALUE"""),0.053761957956553745)</f>
        <v>0.05376195796</v>
      </c>
      <c r="M94" s="4">
        <f>IFERROR(__xludf.DUMMYFUNCTION("""COMPUTED_VALUE"""),44837.958333333336)</f>
        <v>44837.95833</v>
      </c>
      <c r="N94" s="2">
        <f>IFERROR(__xludf.DUMMYFUNCTION("""COMPUTED_VALUE"""),0.0749712658038879)</f>
        <v>0.0749712658</v>
      </c>
    </row>
    <row r="95">
      <c r="A95" s="4">
        <v>44767.958333333336</v>
      </c>
      <c r="B95" s="2">
        <v>0.140883494359316</v>
      </c>
      <c r="D95" s="4">
        <f>IFERROR(__xludf.DUMMYFUNCTION("""COMPUTED_VALUE"""),44836.958333333336)</f>
        <v>44836.95833</v>
      </c>
      <c r="E95" s="2">
        <f>IFERROR(__xludf.DUMMYFUNCTION("""COMPUTED_VALUE"""),0.10740922482141928)</f>
        <v>0.1074092248</v>
      </c>
      <c r="G95" s="4">
        <f>IFERROR(__xludf.DUMMYFUNCTION("""COMPUTED_VALUE"""),44836.958333333336)</f>
        <v>44836.95833</v>
      </c>
      <c r="H95" s="2">
        <f>IFERROR(__xludf.DUMMYFUNCTION("""COMPUTED_VALUE"""),0.1027694335401072)</f>
        <v>0.1027694335</v>
      </c>
      <c r="J95" s="4">
        <f>IFERROR(__xludf.DUMMYFUNCTION("""COMPUTED_VALUE"""),44837.958333333336)</f>
        <v>44837.95833</v>
      </c>
      <c r="K95" s="2">
        <f>IFERROR(__xludf.DUMMYFUNCTION("""COMPUTED_VALUE"""),0.08785930620511534)</f>
        <v>0.08785930621</v>
      </c>
      <c r="M95" s="4">
        <f>IFERROR(__xludf.DUMMYFUNCTION("""COMPUTED_VALUE"""),44838.958333333336)</f>
        <v>44838.95833</v>
      </c>
      <c r="N95" s="2">
        <f>IFERROR(__xludf.DUMMYFUNCTION("""COMPUTED_VALUE"""),0.07902918814904937)</f>
        <v>0.07902918815</v>
      </c>
    </row>
    <row r="96">
      <c r="A96" s="4">
        <v>44765.958333333336</v>
      </c>
      <c r="B96" s="2">
        <v>0.08073096559133768</v>
      </c>
      <c r="D96" s="4">
        <f>IFERROR(__xludf.DUMMYFUNCTION("""COMPUTED_VALUE"""),44837.958333333336)</f>
        <v>44837.95833</v>
      </c>
      <c r="E96" s="2">
        <f>IFERROR(__xludf.DUMMYFUNCTION("""COMPUTED_VALUE"""),0.1808697397799882)</f>
        <v>0.1808697398</v>
      </c>
      <c r="G96" s="4">
        <f>IFERROR(__xludf.DUMMYFUNCTION("""COMPUTED_VALUE"""),44837.958333333336)</f>
        <v>44837.95833</v>
      </c>
      <c r="H96" s="2">
        <f>IFERROR(__xludf.DUMMYFUNCTION("""COMPUTED_VALUE"""),0.14704303386709014)</f>
        <v>0.1470430339</v>
      </c>
      <c r="J96" s="4">
        <f>IFERROR(__xludf.DUMMYFUNCTION("""COMPUTED_VALUE"""),44838.958333333336)</f>
        <v>44838.95833</v>
      </c>
      <c r="K96" s="2">
        <f>IFERROR(__xludf.DUMMYFUNCTION("""COMPUTED_VALUE"""),0.05391619298311698)</f>
        <v>0.05391619298</v>
      </c>
      <c r="M96" s="4">
        <f>IFERROR(__xludf.DUMMYFUNCTION("""COMPUTED_VALUE"""),44839.958333333336)</f>
        <v>44839.95833</v>
      </c>
      <c r="N96" s="2">
        <f>IFERROR(__xludf.DUMMYFUNCTION("""COMPUTED_VALUE"""),0.07665858018355451)</f>
        <v>0.07665858018</v>
      </c>
    </row>
    <row r="97">
      <c r="A97" s="4">
        <v>44766.958333333336</v>
      </c>
      <c r="B97" s="2">
        <v>0.10023979612339516</v>
      </c>
      <c r="D97" s="4">
        <f>IFERROR(__xludf.DUMMYFUNCTION("""COMPUTED_VALUE"""),44838.958333333336)</f>
        <v>44838.95833</v>
      </c>
      <c r="E97" s="2">
        <f>IFERROR(__xludf.DUMMYFUNCTION("""COMPUTED_VALUE"""),0.06589215385027192)</f>
        <v>0.06589215385</v>
      </c>
      <c r="G97" s="4">
        <f>IFERROR(__xludf.DUMMYFUNCTION("""COMPUTED_VALUE"""),44838.958333333336)</f>
        <v>44838.95833</v>
      </c>
      <c r="H97" s="2">
        <f>IFERROR(__xludf.DUMMYFUNCTION("""COMPUTED_VALUE"""),0.09038784791337418)</f>
        <v>0.09038784791</v>
      </c>
      <c r="J97" s="4">
        <f>IFERROR(__xludf.DUMMYFUNCTION("""COMPUTED_VALUE"""),44839.958333333336)</f>
        <v>44839.95833</v>
      </c>
      <c r="K97" s="2">
        <f>IFERROR(__xludf.DUMMYFUNCTION("""COMPUTED_VALUE"""),0.061353153001452505)</f>
        <v>0.061353153</v>
      </c>
      <c r="M97" s="4">
        <f>IFERROR(__xludf.DUMMYFUNCTION("""COMPUTED_VALUE"""),44840.958333333336)</f>
        <v>44840.95833</v>
      </c>
      <c r="N97" s="2">
        <f>IFERROR(__xludf.DUMMYFUNCTION("""COMPUTED_VALUE"""),0.05038112156622099)</f>
        <v>0.05038112157</v>
      </c>
    </row>
    <row r="98">
      <c r="A98" s="4">
        <v>44767.958333333336</v>
      </c>
      <c r="B98" s="2">
        <v>0.07907834522760375</v>
      </c>
      <c r="D98" s="4">
        <f>IFERROR(__xludf.DUMMYFUNCTION("""COMPUTED_VALUE"""),44839.958333333336)</f>
        <v>44839.95833</v>
      </c>
      <c r="E98" s="2">
        <f>IFERROR(__xludf.DUMMYFUNCTION("""COMPUTED_VALUE"""),0.04848553386981557)</f>
        <v>0.04848553387</v>
      </c>
      <c r="G98" s="4">
        <f>IFERROR(__xludf.DUMMYFUNCTION("""COMPUTED_VALUE"""),44839.958333333336)</f>
        <v>44839.95833</v>
      </c>
      <c r="H98" s="2">
        <f>IFERROR(__xludf.DUMMYFUNCTION("""COMPUTED_VALUE"""),0.0526230014142671)</f>
        <v>0.05262300141</v>
      </c>
      <c r="J98" s="4">
        <f>IFERROR(__xludf.DUMMYFUNCTION("""COMPUTED_VALUE"""),44840.958333333336)</f>
        <v>44840.95833</v>
      </c>
      <c r="K98" s="2">
        <f>IFERROR(__xludf.DUMMYFUNCTION("""COMPUTED_VALUE"""),0.03231490165273982)</f>
        <v>0.03231490165</v>
      </c>
      <c r="M98" s="4">
        <f>IFERROR(__xludf.DUMMYFUNCTION("""COMPUTED_VALUE"""),44841.958333333336)</f>
        <v>44841.95833</v>
      </c>
      <c r="N98" s="2">
        <f>IFERROR(__xludf.DUMMYFUNCTION("""COMPUTED_VALUE"""),0.06284954278534477)</f>
        <v>0.06284954279</v>
      </c>
    </row>
    <row r="99">
      <c r="A99" s="4">
        <v>44768.958333333336</v>
      </c>
      <c r="B99" s="2">
        <v>0.1361281268765201</v>
      </c>
      <c r="D99" s="4">
        <f>IFERROR(__xludf.DUMMYFUNCTION("""COMPUTED_VALUE"""),44840.958333333336)</f>
        <v>44840.95833</v>
      </c>
      <c r="E99" s="2">
        <f>IFERROR(__xludf.DUMMYFUNCTION("""COMPUTED_VALUE"""),0.06308602694938155)</f>
        <v>0.06308602695</v>
      </c>
      <c r="G99" s="4">
        <f>IFERROR(__xludf.DUMMYFUNCTION("""COMPUTED_VALUE"""),44840.958333333336)</f>
        <v>44840.95833</v>
      </c>
      <c r="H99" s="2">
        <f>IFERROR(__xludf.DUMMYFUNCTION("""COMPUTED_VALUE"""),0.04067792297039482)</f>
        <v>0.04067792297</v>
      </c>
      <c r="J99" s="4">
        <f>IFERROR(__xludf.DUMMYFUNCTION("""COMPUTED_VALUE"""),44841.958333333336)</f>
        <v>44841.95833</v>
      </c>
      <c r="K99" s="2">
        <f>IFERROR(__xludf.DUMMYFUNCTION("""COMPUTED_VALUE"""),0.0476805641344763)</f>
        <v>0.04768056413</v>
      </c>
      <c r="M99" s="4">
        <f>IFERROR(__xludf.DUMMYFUNCTION("""COMPUTED_VALUE"""),44842.958333333336)</f>
        <v>44842.95833</v>
      </c>
      <c r="N99" s="2">
        <f>IFERROR(__xludf.DUMMYFUNCTION("""COMPUTED_VALUE"""),0.05678735344524926)</f>
        <v>0.05678735345</v>
      </c>
    </row>
    <row r="100">
      <c r="A100" s="4">
        <v>44766.958333333336</v>
      </c>
      <c r="B100" s="2">
        <v>0.13303995083126607</v>
      </c>
      <c r="D100" s="4">
        <f>IFERROR(__xludf.DUMMYFUNCTION("""COMPUTED_VALUE"""),44841.958333333336)</f>
        <v>44841.95833</v>
      </c>
      <c r="E100" s="2">
        <f>IFERROR(__xludf.DUMMYFUNCTION("""COMPUTED_VALUE"""),0.05917423667548142)</f>
        <v>0.05917423668</v>
      </c>
      <c r="G100" s="4">
        <f>IFERROR(__xludf.DUMMYFUNCTION("""COMPUTED_VALUE"""),44841.958333333336)</f>
        <v>44841.95833</v>
      </c>
      <c r="H100" s="2">
        <f>IFERROR(__xludf.DUMMYFUNCTION("""COMPUTED_VALUE"""),0.05101282060560148)</f>
        <v>0.05101282061</v>
      </c>
      <c r="J100" s="4">
        <f>IFERROR(__xludf.DUMMYFUNCTION("""COMPUTED_VALUE"""),44842.958333333336)</f>
        <v>44842.95833</v>
      </c>
      <c r="K100" s="2">
        <f>IFERROR(__xludf.DUMMYFUNCTION("""COMPUTED_VALUE"""),0.09199929920493886)</f>
        <v>0.0919992992</v>
      </c>
      <c r="M100" s="4">
        <f>IFERROR(__xludf.DUMMYFUNCTION("""COMPUTED_VALUE"""),44843.958333333336)</f>
        <v>44843.95833</v>
      </c>
      <c r="N100" s="2">
        <f>IFERROR(__xludf.DUMMYFUNCTION("""COMPUTED_VALUE"""),0.2788414185732491)</f>
        <v>0.2788414186</v>
      </c>
    </row>
    <row r="101">
      <c r="A101" s="4">
        <v>44767.958333333336</v>
      </c>
      <c r="B101" s="2">
        <v>0.1164711324402712</v>
      </c>
      <c r="D101" s="4">
        <f>IFERROR(__xludf.DUMMYFUNCTION("""COMPUTED_VALUE"""),44842.958333333336)</f>
        <v>44842.95833</v>
      </c>
      <c r="E101" s="2">
        <f>IFERROR(__xludf.DUMMYFUNCTION("""COMPUTED_VALUE"""),0.11017155106686459)</f>
        <v>0.1101715511</v>
      </c>
      <c r="G101" s="4">
        <f>IFERROR(__xludf.DUMMYFUNCTION("""COMPUTED_VALUE"""),44842.958333333336)</f>
        <v>44842.95833</v>
      </c>
      <c r="H101" s="2">
        <f>IFERROR(__xludf.DUMMYFUNCTION("""COMPUTED_VALUE"""),0.10133517097497859)</f>
        <v>0.101335171</v>
      </c>
      <c r="J101" s="4">
        <f>IFERROR(__xludf.DUMMYFUNCTION("""COMPUTED_VALUE"""),44843.958333333336)</f>
        <v>44843.95833</v>
      </c>
      <c r="K101" s="2">
        <f>IFERROR(__xludf.DUMMYFUNCTION("""COMPUTED_VALUE"""),0.23065899370702)</f>
        <v>0.2306589937</v>
      </c>
      <c r="M101" s="4">
        <f>IFERROR(__xludf.DUMMYFUNCTION("""COMPUTED_VALUE"""),44844.958333333336)</f>
        <v>44844.95833</v>
      </c>
      <c r="N101" s="2">
        <f>IFERROR(__xludf.DUMMYFUNCTION("""COMPUTED_VALUE"""),0.15354334784500018)</f>
        <v>0.1535433478</v>
      </c>
    </row>
    <row r="102">
      <c r="A102" s="4">
        <v>44768.958333333336</v>
      </c>
      <c r="B102" s="2">
        <v>0.12820704842931777</v>
      </c>
      <c r="D102" s="4">
        <f>IFERROR(__xludf.DUMMYFUNCTION("""COMPUTED_VALUE"""),44843.958333333336)</f>
        <v>44843.95833</v>
      </c>
      <c r="E102" s="2">
        <f>IFERROR(__xludf.DUMMYFUNCTION("""COMPUTED_VALUE"""),0.14111827152550474)</f>
        <v>0.1411182715</v>
      </c>
      <c r="G102" s="4">
        <f>IFERROR(__xludf.DUMMYFUNCTION("""COMPUTED_VALUE"""),44843.958333333336)</f>
        <v>44843.95833</v>
      </c>
      <c r="H102" s="2">
        <f>IFERROR(__xludf.DUMMYFUNCTION("""COMPUTED_VALUE"""),0.22081893535266417)</f>
        <v>0.2208189354</v>
      </c>
      <c r="J102" s="4">
        <f>IFERROR(__xludf.DUMMYFUNCTION("""COMPUTED_VALUE"""),44844.958333333336)</f>
        <v>44844.95833</v>
      </c>
      <c r="K102" s="2">
        <f>IFERROR(__xludf.DUMMYFUNCTION("""COMPUTED_VALUE"""),0.11001576573552772)</f>
        <v>0.1100157657</v>
      </c>
      <c r="M102" s="4">
        <f>IFERROR(__xludf.DUMMYFUNCTION("""COMPUTED_VALUE"""),44845.958333333336)</f>
        <v>44845.95833</v>
      </c>
      <c r="N102" s="2">
        <f>IFERROR(__xludf.DUMMYFUNCTION("""COMPUTED_VALUE"""),0.060460592890543126)</f>
        <v>0.06046059289</v>
      </c>
    </row>
    <row r="103">
      <c r="A103" s="4">
        <v>44769.958333333336</v>
      </c>
      <c r="B103" s="2">
        <v>0.12074979495989253</v>
      </c>
      <c r="D103" s="4">
        <f>IFERROR(__xludf.DUMMYFUNCTION("""COMPUTED_VALUE"""),44844.958333333336)</f>
        <v>44844.95833</v>
      </c>
      <c r="E103" s="2">
        <f>IFERROR(__xludf.DUMMYFUNCTION("""COMPUTED_VALUE"""),0.05653171386791265)</f>
        <v>0.05653171387</v>
      </c>
      <c r="G103" s="4">
        <f>IFERROR(__xludf.DUMMYFUNCTION("""COMPUTED_VALUE"""),44844.958333333336)</f>
        <v>44844.95833</v>
      </c>
      <c r="H103" s="2">
        <f>IFERROR(__xludf.DUMMYFUNCTION("""COMPUTED_VALUE"""),0.1503053532338937)</f>
        <v>0.1503053532</v>
      </c>
      <c r="J103" s="4">
        <f>IFERROR(__xludf.DUMMYFUNCTION("""COMPUTED_VALUE"""),44845.958333333336)</f>
        <v>44845.95833</v>
      </c>
      <c r="K103" s="2">
        <f>IFERROR(__xludf.DUMMYFUNCTION("""COMPUTED_VALUE"""),0.08408225424962727)</f>
        <v>0.08408225425</v>
      </c>
      <c r="M103" s="4">
        <f>IFERROR(__xludf.DUMMYFUNCTION("""COMPUTED_VALUE"""),44846.958333333336)</f>
        <v>44846.95833</v>
      </c>
      <c r="N103" s="2">
        <f>IFERROR(__xludf.DUMMYFUNCTION("""COMPUTED_VALUE"""),0.06865214274024752)</f>
        <v>0.06865214274</v>
      </c>
    </row>
    <row r="104">
      <c r="A104" s="4">
        <v>44767.958333333336</v>
      </c>
      <c r="B104" s="2">
        <v>0.13355557756919773</v>
      </c>
      <c r="D104" s="4">
        <f>IFERROR(__xludf.DUMMYFUNCTION("""COMPUTED_VALUE"""),44845.958333333336)</f>
        <v>44845.95833</v>
      </c>
      <c r="E104" s="2">
        <f>IFERROR(__xludf.DUMMYFUNCTION("""COMPUTED_VALUE"""),0.05026622001259861)</f>
        <v>0.05026622001</v>
      </c>
      <c r="G104" s="4">
        <f>IFERROR(__xludf.DUMMYFUNCTION("""COMPUTED_VALUE"""),44845.958333333336)</f>
        <v>44845.95833</v>
      </c>
      <c r="H104" s="2">
        <f>IFERROR(__xludf.DUMMYFUNCTION("""COMPUTED_VALUE"""),0.058317402502399855)</f>
        <v>0.0583174025</v>
      </c>
      <c r="J104" s="4">
        <f>IFERROR(__xludf.DUMMYFUNCTION("""COMPUTED_VALUE"""),44846.958333333336)</f>
        <v>44846.95833</v>
      </c>
      <c r="K104" s="2">
        <f>IFERROR(__xludf.DUMMYFUNCTION("""COMPUTED_VALUE"""),0.09028776156672781)</f>
        <v>0.09028776157</v>
      </c>
      <c r="M104" s="4">
        <f>IFERROR(__xludf.DUMMYFUNCTION("""COMPUTED_VALUE"""),44847.958333333336)</f>
        <v>44847.95833</v>
      </c>
      <c r="N104" s="2">
        <f>IFERROR(__xludf.DUMMYFUNCTION("""COMPUTED_VALUE"""),0.029580172877588583)</f>
        <v>0.02958017288</v>
      </c>
    </row>
    <row r="105">
      <c r="A105" s="4">
        <v>44768.958333333336</v>
      </c>
      <c r="B105" s="2">
        <v>0.2217179327720207</v>
      </c>
      <c r="D105" s="4">
        <f>IFERROR(__xludf.DUMMYFUNCTION("""COMPUTED_VALUE"""),44846.958333333336)</f>
        <v>44846.95833</v>
      </c>
      <c r="E105" s="2">
        <f>IFERROR(__xludf.DUMMYFUNCTION("""COMPUTED_VALUE"""),0.06041247309146446)</f>
        <v>0.06041247309</v>
      </c>
      <c r="G105" s="4">
        <f>IFERROR(__xludf.DUMMYFUNCTION("""COMPUTED_VALUE"""),44846.958333333336)</f>
        <v>44846.95833</v>
      </c>
      <c r="H105" s="2">
        <f>IFERROR(__xludf.DUMMYFUNCTION("""COMPUTED_VALUE"""),0.10495402573156365)</f>
        <v>0.1049540257</v>
      </c>
      <c r="J105" s="4">
        <f>IFERROR(__xludf.DUMMYFUNCTION("""COMPUTED_VALUE"""),44847.958333333336)</f>
        <v>44847.95833</v>
      </c>
      <c r="K105" s="2">
        <f>IFERROR(__xludf.DUMMYFUNCTION("""COMPUTED_VALUE"""),0.044363691017912786)</f>
        <v>0.04436369102</v>
      </c>
      <c r="M105" s="4">
        <f>IFERROR(__xludf.DUMMYFUNCTION("""COMPUTED_VALUE"""),44848.958333333336)</f>
        <v>44848.95833</v>
      </c>
      <c r="N105" s="2">
        <f>IFERROR(__xludf.DUMMYFUNCTION("""COMPUTED_VALUE"""),0.12147878793042562)</f>
        <v>0.1214787879</v>
      </c>
    </row>
    <row r="106">
      <c r="A106" s="4">
        <v>44769.958333333336</v>
      </c>
      <c r="B106" s="2">
        <v>0.13216081369919963</v>
      </c>
      <c r="D106" s="4">
        <f>IFERROR(__xludf.DUMMYFUNCTION("""COMPUTED_VALUE"""),44847.958333333336)</f>
        <v>44847.95833</v>
      </c>
      <c r="E106" s="2">
        <f>IFERROR(__xludf.DUMMYFUNCTION("""COMPUTED_VALUE"""),0.07550723274854461)</f>
        <v>0.07550723275</v>
      </c>
      <c r="G106" s="4">
        <f>IFERROR(__xludf.DUMMYFUNCTION("""COMPUTED_VALUE"""),44847.958333333336)</f>
        <v>44847.95833</v>
      </c>
      <c r="H106" s="2">
        <f>IFERROR(__xludf.DUMMYFUNCTION("""COMPUTED_VALUE"""),0.03775111624444934)</f>
        <v>0.03775111624</v>
      </c>
      <c r="J106" s="4">
        <f>IFERROR(__xludf.DUMMYFUNCTION("""COMPUTED_VALUE"""),44848.958333333336)</f>
        <v>44848.95833</v>
      </c>
      <c r="K106" s="2">
        <f>IFERROR(__xludf.DUMMYFUNCTION("""COMPUTED_VALUE"""),0.11066816158578709)</f>
        <v>0.1106681616</v>
      </c>
      <c r="M106" s="4">
        <f>IFERROR(__xludf.DUMMYFUNCTION("""COMPUTED_VALUE"""),44849.958333333336)</f>
        <v>44849.95833</v>
      </c>
      <c r="N106" s="2">
        <f>IFERROR(__xludf.DUMMYFUNCTION("""COMPUTED_VALUE"""),0.08997513228819527)</f>
        <v>0.08997513229</v>
      </c>
    </row>
    <row r="107">
      <c r="A107" s="4">
        <v>44770.958333333336</v>
      </c>
      <c r="B107" s="2">
        <v>0.10351357229962692</v>
      </c>
      <c r="D107" s="4">
        <f>IFERROR(__xludf.DUMMYFUNCTION("""COMPUTED_VALUE"""),44848.958333333336)</f>
        <v>44848.95833</v>
      </c>
      <c r="E107" s="2">
        <f>IFERROR(__xludf.DUMMYFUNCTION("""COMPUTED_VALUE"""),0.0950921381767421)</f>
        <v>0.09509213818</v>
      </c>
      <c r="G107" s="4">
        <f>IFERROR(__xludf.DUMMYFUNCTION("""COMPUTED_VALUE"""),44848.958333333336)</f>
        <v>44848.95833</v>
      </c>
      <c r="H107" s="2">
        <f>IFERROR(__xludf.DUMMYFUNCTION("""COMPUTED_VALUE"""),0.17797030502652575)</f>
        <v>0.177970305</v>
      </c>
      <c r="J107" s="4">
        <f>IFERROR(__xludf.DUMMYFUNCTION("""COMPUTED_VALUE"""),44849.958333333336)</f>
        <v>44849.95833</v>
      </c>
      <c r="K107" s="2">
        <f>IFERROR(__xludf.DUMMYFUNCTION("""COMPUTED_VALUE"""),0.05627721740475839)</f>
        <v>0.0562772174</v>
      </c>
      <c r="M107" s="4">
        <f>IFERROR(__xludf.DUMMYFUNCTION("""COMPUTED_VALUE"""),44850.958333333336)</f>
        <v>44850.95833</v>
      </c>
      <c r="N107" s="2">
        <f>IFERROR(__xludf.DUMMYFUNCTION("""COMPUTED_VALUE"""),0.07008696629427184)</f>
        <v>0.07008696629</v>
      </c>
    </row>
    <row r="108">
      <c r="A108" s="4">
        <v>44768.958333333336</v>
      </c>
      <c r="B108" s="2">
        <v>0.1573314656780293</v>
      </c>
      <c r="D108" s="4">
        <f>IFERROR(__xludf.DUMMYFUNCTION("""COMPUTED_VALUE"""),44849.958333333336)</f>
        <v>44849.95833</v>
      </c>
      <c r="E108" s="2">
        <f>IFERROR(__xludf.DUMMYFUNCTION("""COMPUTED_VALUE"""),0.055210909051982365)</f>
        <v>0.05521090905</v>
      </c>
      <c r="G108" s="4">
        <f>IFERROR(__xludf.DUMMYFUNCTION("""COMPUTED_VALUE"""),44849.958333333336)</f>
        <v>44849.95833</v>
      </c>
      <c r="H108" s="2">
        <f>IFERROR(__xludf.DUMMYFUNCTION("""COMPUTED_VALUE"""),0.048631465469620334)</f>
        <v>0.04863146547</v>
      </c>
      <c r="J108" s="4">
        <f>IFERROR(__xludf.DUMMYFUNCTION("""COMPUTED_VALUE"""),44850.958333333336)</f>
        <v>44850.95833</v>
      </c>
      <c r="K108" s="2">
        <f>IFERROR(__xludf.DUMMYFUNCTION("""COMPUTED_VALUE"""),0.08186131566660228)</f>
        <v>0.08186131567</v>
      </c>
      <c r="M108" s="4">
        <f>IFERROR(__xludf.DUMMYFUNCTION("""COMPUTED_VALUE"""),44851.958333333336)</f>
        <v>44851.95833</v>
      </c>
      <c r="N108" s="2">
        <f>IFERROR(__xludf.DUMMYFUNCTION("""COMPUTED_VALUE"""),0.20372199192654397)</f>
        <v>0.2037219919</v>
      </c>
    </row>
    <row r="109">
      <c r="A109" s="4">
        <v>44769.958333333336</v>
      </c>
      <c r="B109" s="2">
        <v>0.13417046208787026</v>
      </c>
      <c r="D109" s="4">
        <f>IFERROR(__xludf.DUMMYFUNCTION("""COMPUTED_VALUE"""),44850.958333333336)</f>
        <v>44850.95833</v>
      </c>
      <c r="E109" s="2">
        <f>IFERROR(__xludf.DUMMYFUNCTION("""COMPUTED_VALUE"""),0.06646962547793753)</f>
        <v>0.06646962548</v>
      </c>
      <c r="G109" s="4">
        <f>IFERROR(__xludf.DUMMYFUNCTION("""COMPUTED_VALUE"""),44850.958333333336)</f>
        <v>44850.95833</v>
      </c>
      <c r="H109" s="2">
        <f>IFERROR(__xludf.DUMMYFUNCTION("""COMPUTED_VALUE"""),0.06689712319542296)</f>
        <v>0.0668971232</v>
      </c>
      <c r="J109" s="4">
        <f>IFERROR(__xludf.DUMMYFUNCTION("""COMPUTED_VALUE"""),44851.958333333336)</f>
        <v>44851.95833</v>
      </c>
      <c r="K109" s="2">
        <f>IFERROR(__xludf.DUMMYFUNCTION("""COMPUTED_VALUE"""),0.20193788746057362)</f>
        <v>0.2019378875</v>
      </c>
      <c r="M109" s="4">
        <f>IFERROR(__xludf.DUMMYFUNCTION("""COMPUTED_VALUE"""),44852.958333333336)</f>
        <v>44852.95833</v>
      </c>
      <c r="N109" s="2">
        <f>IFERROR(__xludf.DUMMYFUNCTION("""COMPUTED_VALUE"""),0.10726703966371004)</f>
        <v>0.1072670397</v>
      </c>
    </row>
    <row r="110">
      <c r="A110" s="4">
        <v>44770.958333333336</v>
      </c>
      <c r="B110" s="2">
        <v>0.10446464096797141</v>
      </c>
      <c r="D110" s="4">
        <f>IFERROR(__xludf.DUMMYFUNCTION("""COMPUTED_VALUE"""),44851.958333333336)</f>
        <v>44851.95833</v>
      </c>
      <c r="E110" s="2">
        <f>IFERROR(__xludf.DUMMYFUNCTION("""COMPUTED_VALUE"""),0.06370881072227186)</f>
        <v>0.06370881072</v>
      </c>
      <c r="G110" s="4">
        <f>IFERROR(__xludf.DUMMYFUNCTION("""COMPUTED_VALUE"""),44851.958333333336)</f>
        <v>44851.95833</v>
      </c>
      <c r="H110" s="2">
        <f>IFERROR(__xludf.DUMMYFUNCTION("""COMPUTED_VALUE"""),0.15145790074431234)</f>
        <v>0.1514579007</v>
      </c>
      <c r="J110" s="4">
        <f>IFERROR(__xludf.DUMMYFUNCTION("""COMPUTED_VALUE"""),44852.958333333336)</f>
        <v>44852.95833</v>
      </c>
      <c r="K110" s="2">
        <f>IFERROR(__xludf.DUMMYFUNCTION("""COMPUTED_VALUE"""),0.06989984514586707)</f>
        <v>0.06989984515</v>
      </c>
      <c r="M110" s="4">
        <f>IFERROR(__xludf.DUMMYFUNCTION("""COMPUTED_VALUE"""),44853.958333333336)</f>
        <v>44853.95833</v>
      </c>
      <c r="N110" s="2">
        <f>IFERROR(__xludf.DUMMYFUNCTION("""COMPUTED_VALUE"""),0.09465581673561253)</f>
        <v>0.09465581674</v>
      </c>
    </row>
    <row r="111">
      <c r="A111" s="4">
        <v>44771.958333333336</v>
      </c>
      <c r="B111" s="2">
        <v>0.06226999863812408</v>
      </c>
      <c r="D111" s="4">
        <f>IFERROR(__xludf.DUMMYFUNCTION("""COMPUTED_VALUE"""),44852.958333333336)</f>
        <v>44852.95833</v>
      </c>
      <c r="E111" s="2">
        <f>IFERROR(__xludf.DUMMYFUNCTION("""COMPUTED_VALUE"""),0.06530213829501964)</f>
        <v>0.0653021383</v>
      </c>
      <c r="G111" s="4">
        <f>IFERROR(__xludf.DUMMYFUNCTION("""COMPUTED_VALUE"""),44852.958333333336)</f>
        <v>44852.95833</v>
      </c>
      <c r="H111" s="2">
        <f>IFERROR(__xludf.DUMMYFUNCTION("""COMPUTED_VALUE"""),0.054952479527982455)</f>
        <v>0.05495247953</v>
      </c>
      <c r="J111" s="4">
        <f>IFERROR(__xludf.DUMMYFUNCTION("""COMPUTED_VALUE"""),44853.958333333336)</f>
        <v>44853.95833</v>
      </c>
      <c r="K111" s="2">
        <f>IFERROR(__xludf.DUMMYFUNCTION("""COMPUTED_VALUE"""),0.0918995043687213)</f>
        <v>0.09189950437</v>
      </c>
      <c r="M111" s="4">
        <f>IFERROR(__xludf.DUMMYFUNCTION("""COMPUTED_VALUE"""),44854.958333333336)</f>
        <v>44854.95833</v>
      </c>
      <c r="N111" s="2">
        <f>IFERROR(__xludf.DUMMYFUNCTION("""COMPUTED_VALUE"""),0.27394769725977114)</f>
        <v>0.2739476973</v>
      </c>
    </row>
    <row r="112">
      <c r="A112" s="4">
        <v>44769.958333333336</v>
      </c>
      <c r="B112" s="2">
        <v>0.0846459658335169</v>
      </c>
      <c r="D112" s="4">
        <f>IFERROR(__xludf.DUMMYFUNCTION("""COMPUTED_VALUE"""),44853.958333333336)</f>
        <v>44853.95833</v>
      </c>
      <c r="E112" s="2">
        <f>IFERROR(__xludf.DUMMYFUNCTION("""COMPUTED_VALUE"""),0.12225683812624559)</f>
        <v>0.1222568381</v>
      </c>
      <c r="G112" s="4">
        <f>IFERROR(__xludf.DUMMYFUNCTION("""COMPUTED_VALUE"""),44853.958333333336)</f>
        <v>44853.95833</v>
      </c>
      <c r="H112" s="2">
        <f>IFERROR(__xludf.DUMMYFUNCTION("""COMPUTED_VALUE"""),0.09187541609774531)</f>
        <v>0.0918754161</v>
      </c>
      <c r="J112" s="4">
        <f>IFERROR(__xludf.DUMMYFUNCTION("""COMPUTED_VALUE"""),44854.958333333336)</f>
        <v>44854.95833</v>
      </c>
      <c r="K112" s="2">
        <f>IFERROR(__xludf.DUMMYFUNCTION("""COMPUTED_VALUE"""),0.23792981156941176)</f>
        <v>0.2379298116</v>
      </c>
      <c r="M112" s="4">
        <f>IFERROR(__xludf.DUMMYFUNCTION("""COMPUTED_VALUE"""),44855.958333333336)</f>
        <v>44855.95833</v>
      </c>
      <c r="N112" s="2">
        <f>IFERROR(__xludf.DUMMYFUNCTION("""COMPUTED_VALUE"""),0.11873375339795285)</f>
        <v>0.1187337534</v>
      </c>
    </row>
    <row r="113">
      <c r="A113" s="4">
        <v>44770.958333333336</v>
      </c>
      <c r="B113" s="2">
        <v>0.08202183275637068</v>
      </c>
      <c r="D113" s="4">
        <f>IFERROR(__xludf.DUMMYFUNCTION("""COMPUTED_VALUE"""),44854.958333333336)</f>
        <v>44854.95833</v>
      </c>
      <c r="E113" s="2">
        <f>IFERROR(__xludf.DUMMYFUNCTION("""COMPUTED_VALUE"""),0.11408972489734613)</f>
        <v>0.1140897249</v>
      </c>
      <c r="G113" s="4">
        <f>IFERROR(__xludf.DUMMYFUNCTION("""COMPUTED_VALUE"""),44854.958333333336)</f>
        <v>44854.95833</v>
      </c>
      <c r="H113" s="2">
        <f>IFERROR(__xludf.DUMMYFUNCTION("""COMPUTED_VALUE"""),0.18493829381808977)</f>
        <v>0.1849382938</v>
      </c>
      <c r="J113" s="4">
        <f>IFERROR(__xludf.DUMMYFUNCTION("""COMPUTED_VALUE"""),44855.958333333336)</f>
        <v>44855.95833</v>
      </c>
      <c r="K113" s="2">
        <f>IFERROR(__xludf.DUMMYFUNCTION("""COMPUTED_VALUE"""),0.07893306477199423)</f>
        <v>0.07893306477</v>
      </c>
      <c r="M113" s="4">
        <f>IFERROR(__xludf.DUMMYFUNCTION("""COMPUTED_VALUE"""),44856.958333333336)</f>
        <v>44856.95833</v>
      </c>
      <c r="N113" s="2">
        <f>IFERROR(__xludf.DUMMYFUNCTION("""COMPUTED_VALUE"""),0.2606575129150624)</f>
        <v>0.2606575129</v>
      </c>
    </row>
    <row r="114">
      <c r="A114" s="4">
        <v>44771.958333333336</v>
      </c>
      <c r="B114" s="2">
        <v>0.06253342441810887</v>
      </c>
      <c r="D114" s="4">
        <f>IFERROR(__xludf.DUMMYFUNCTION("""COMPUTED_VALUE"""),44855.958333333336)</f>
        <v>44855.95833</v>
      </c>
      <c r="E114" s="2">
        <f>IFERROR(__xludf.DUMMYFUNCTION("""COMPUTED_VALUE"""),0.08817155284994216)</f>
        <v>0.08817155285</v>
      </c>
      <c r="G114" s="4">
        <f>IFERROR(__xludf.DUMMYFUNCTION("""COMPUTED_VALUE"""),44855.958333333336)</f>
        <v>44855.95833</v>
      </c>
      <c r="H114" s="2">
        <f>IFERROR(__xludf.DUMMYFUNCTION("""COMPUTED_VALUE"""),0.09044293732680896)</f>
        <v>0.09044293733</v>
      </c>
      <c r="J114" s="4">
        <f>IFERROR(__xludf.DUMMYFUNCTION("""COMPUTED_VALUE"""),44856.958333333336)</f>
        <v>44856.95833</v>
      </c>
      <c r="K114" s="2">
        <f>IFERROR(__xludf.DUMMYFUNCTION("""COMPUTED_VALUE"""),0.20873705200915263)</f>
        <v>0.208737052</v>
      </c>
      <c r="M114" s="4">
        <f>IFERROR(__xludf.DUMMYFUNCTION("""COMPUTED_VALUE"""),44857.958333333336)</f>
        <v>44857.95833</v>
      </c>
      <c r="N114" s="2">
        <f>IFERROR(__xludf.DUMMYFUNCTION("""COMPUTED_VALUE"""),0.17133319198262642)</f>
        <v>0.171333192</v>
      </c>
    </row>
    <row r="115">
      <c r="A115" s="4">
        <v>44772.958333333336</v>
      </c>
      <c r="B115" s="2">
        <v>0.05557595829156684</v>
      </c>
      <c r="D115" s="4">
        <f>IFERROR(__xludf.DUMMYFUNCTION("""COMPUTED_VALUE"""),44856.958333333336)</f>
        <v>44856.95833</v>
      </c>
      <c r="E115" s="2">
        <f>IFERROR(__xludf.DUMMYFUNCTION("""COMPUTED_VALUE"""),0.12406695919658266)</f>
        <v>0.1240669592</v>
      </c>
      <c r="G115" s="4">
        <f>IFERROR(__xludf.DUMMYFUNCTION("""COMPUTED_VALUE"""),44856.958333333336)</f>
        <v>44856.95833</v>
      </c>
      <c r="H115" s="2">
        <f>IFERROR(__xludf.DUMMYFUNCTION("""COMPUTED_VALUE"""),0.15242154821095868)</f>
        <v>0.1524215482</v>
      </c>
      <c r="J115" s="4">
        <f>IFERROR(__xludf.DUMMYFUNCTION("""COMPUTED_VALUE"""),44857.958333333336)</f>
        <v>44857.95833</v>
      </c>
      <c r="K115" s="2">
        <f>IFERROR(__xludf.DUMMYFUNCTION("""COMPUTED_VALUE"""),0.15456350215841733)</f>
        <v>0.1545635022</v>
      </c>
      <c r="M115" s="4">
        <f>IFERROR(__xludf.DUMMYFUNCTION("""COMPUTED_VALUE"""),44858.958333333336)</f>
        <v>44858.95833</v>
      </c>
      <c r="N115" s="2">
        <f>IFERROR(__xludf.DUMMYFUNCTION("""COMPUTED_VALUE"""),0.12558397829815876)</f>
        <v>0.1255839783</v>
      </c>
    </row>
    <row r="116">
      <c r="A116" s="4">
        <v>44770.958333333336</v>
      </c>
      <c r="B116" s="2">
        <v>0.07977957136923222</v>
      </c>
      <c r="D116" s="4">
        <f>IFERROR(__xludf.DUMMYFUNCTION("""COMPUTED_VALUE"""),44857.958333333336)</f>
        <v>44857.95833</v>
      </c>
      <c r="E116" s="2">
        <f>IFERROR(__xludf.DUMMYFUNCTION("""COMPUTED_VALUE"""),0.11509983065100333)</f>
        <v>0.1150998307</v>
      </c>
      <c r="G116" s="4">
        <f>IFERROR(__xludf.DUMMYFUNCTION("""COMPUTED_VALUE"""),44857.958333333336)</f>
        <v>44857.95833</v>
      </c>
      <c r="H116" s="2">
        <f>IFERROR(__xludf.DUMMYFUNCTION("""COMPUTED_VALUE"""),0.14910753719941702)</f>
        <v>0.1491075372</v>
      </c>
      <c r="J116" s="4">
        <f>IFERROR(__xludf.DUMMYFUNCTION("""COMPUTED_VALUE"""),44858.958333333336)</f>
        <v>44858.95833</v>
      </c>
      <c r="K116" s="2">
        <f>IFERROR(__xludf.DUMMYFUNCTION("""COMPUTED_VALUE"""),0.09608413562544255)</f>
        <v>0.09608413563</v>
      </c>
      <c r="M116" s="4">
        <f>IFERROR(__xludf.DUMMYFUNCTION("""COMPUTED_VALUE"""),44859.958333333336)</f>
        <v>44859.95833</v>
      </c>
      <c r="N116" s="2">
        <f>IFERROR(__xludf.DUMMYFUNCTION("""COMPUTED_VALUE"""),0.20046407218155568)</f>
        <v>0.2004640722</v>
      </c>
    </row>
    <row r="117">
      <c r="A117" s="4">
        <v>44771.958333333336</v>
      </c>
      <c r="B117" s="2">
        <v>0.061282194657563675</v>
      </c>
      <c r="D117" s="4">
        <f>IFERROR(__xludf.DUMMYFUNCTION("""COMPUTED_VALUE"""),44858.958333333336)</f>
        <v>44858.95833</v>
      </c>
      <c r="E117" s="2">
        <f>IFERROR(__xludf.DUMMYFUNCTION("""COMPUTED_VALUE"""),0.13435633238832484)</f>
        <v>0.1343563324</v>
      </c>
      <c r="G117" s="4">
        <f>IFERROR(__xludf.DUMMYFUNCTION("""COMPUTED_VALUE"""),44858.958333333336)</f>
        <v>44858.95833</v>
      </c>
      <c r="H117" s="2">
        <f>IFERROR(__xludf.DUMMYFUNCTION("""COMPUTED_VALUE"""),0.08940488908512323)</f>
        <v>0.08940488909</v>
      </c>
      <c r="J117" s="4">
        <f>IFERROR(__xludf.DUMMYFUNCTION("""COMPUTED_VALUE"""),44859.958333333336)</f>
        <v>44859.95833</v>
      </c>
      <c r="K117" s="2">
        <f>IFERROR(__xludf.DUMMYFUNCTION("""COMPUTED_VALUE"""),0.16771397688589895)</f>
        <v>0.1677139769</v>
      </c>
      <c r="M117" s="4">
        <f>IFERROR(__xludf.DUMMYFUNCTION("""COMPUTED_VALUE"""),44860.958333333336)</f>
        <v>44860.95833</v>
      </c>
      <c r="N117" s="2">
        <f>IFERROR(__xludf.DUMMYFUNCTION("""COMPUTED_VALUE"""),0.20067920212676646)</f>
        <v>0.2006792021</v>
      </c>
    </row>
    <row r="118">
      <c r="A118" s="4">
        <v>44772.958333333336</v>
      </c>
      <c r="B118" s="2">
        <v>0.05044056492938546</v>
      </c>
      <c r="D118" s="4">
        <f>IFERROR(__xludf.DUMMYFUNCTION("""COMPUTED_VALUE"""),44859.958333333336)</f>
        <v>44859.95833</v>
      </c>
      <c r="E118" s="2">
        <f>IFERROR(__xludf.DUMMYFUNCTION("""COMPUTED_VALUE"""),0.1360345252181119)</f>
        <v>0.1360345252</v>
      </c>
      <c r="G118" s="4">
        <f>IFERROR(__xludf.DUMMYFUNCTION("""COMPUTED_VALUE"""),44859.958333333336)</f>
        <v>44859.95833</v>
      </c>
      <c r="H118" s="2">
        <f>IFERROR(__xludf.DUMMYFUNCTION("""COMPUTED_VALUE"""),0.11099714786159014)</f>
        <v>0.1109971479</v>
      </c>
      <c r="J118" s="4">
        <f>IFERROR(__xludf.DUMMYFUNCTION("""COMPUTED_VALUE"""),44860.958333333336)</f>
        <v>44860.95833</v>
      </c>
      <c r="K118" s="2">
        <f>IFERROR(__xludf.DUMMYFUNCTION("""COMPUTED_VALUE"""),0.22389986405460713)</f>
        <v>0.2238998641</v>
      </c>
      <c r="M118" s="4">
        <f>IFERROR(__xludf.DUMMYFUNCTION("""COMPUTED_VALUE"""),44861.958333333336)</f>
        <v>44861.95833</v>
      </c>
      <c r="N118" s="2">
        <f>IFERROR(__xludf.DUMMYFUNCTION("""COMPUTED_VALUE"""),0.15111231332965167)</f>
        <v>0.1511123133</v>
      </c>
    </row>
    <row r="119">
      <c r="A119" s="4">
        <v>44773.958333333336</v>
      </c>
      <c r="B119" s="2">
        <v>0.08110388523617934</v>
      </c>
      <c r="D119" s="4">
        <f>IFERROR(__xludf.DUMMYFUNCTION("""COMPUTED_VALUE"""),44860.958333333336)</f>
        <v>44860.95833</v>
      </c>
      <c r="E119" s="2">
        <f>IFERROR(__xludf.DUMMYFUNCTION("""COMPUTED_VALUE"""),0.1585048303239591)</f>
        <v>0.1585048303</v>
      </c>
      <c r="G119" s="4">
        <f>IFERROR(__xludf.DUMMYFUNCTION("""COMPUTED_VALUE"""),44860.958333333336)</f>
        <v>44860.95833</v>
      </c>
      <c r="H119" s="2">
        <f>IFERROR(__xludf.DUMMYFUNCTION("""COMPUTED_VALUE"""),0.1994173355323353)</f>
        <v>0.1994173355</v>
      </c>
      <c r="J119" s="4">
        <f>IFERROR(__xludf.DUMMYFUNCTION("""COMPUTED_VALUE"""),44861.958333333336)</f>
        <v>44861.95833</v>
      </c>
      <c r="K119" s="2">
        <f>IFERROR(__xludf.DUMMYFUNCTION("""COMPUTED_VALUE"""),0.1646679904619549)</f>
        <v>0.1646679905</v>
      </c>
      <c r="M119" s="4">
        <f>IFERROR(__xludf.DUMMYFUNCTION("""COMPUTED_VALUE"""),44862.958333333336)</f>
        <v>44862.95833</v>
      </c>
      <c r="N119" s="2">
        <f>IFERROR(__xludf.DUMMYFUNCTION("""COMPUTED_VALUE"""),0.12585174303716537)</f>
        <v>0.125851743</v>
      </c>
    </row>
    <row r="120">
      <c r="A120" s="4">
        <v>44771.958333333336</v>
      </c>
      <c r="B120" s="2">
        <v>0.059778588369489245</v>
      </c>
      <c r="D120" s="4">
        <f>IFERROR(__xludf.DUMMYFUNCTION("""COMPUTED_VALUE"""),44861.958333333336)</f>
        <v>44861.95833</v>
      </c>
      <c r="E120" s="2">
        <f>IFERROR(__xludf.DUMMYFUNCTION("""COMPUTED_VALUE"""),0.0478310987162139)</f>
        <v>0.04783109872</v>
      </c>
      <c r="G120" s="4">
        <f>IFERROR(__xludf.DUMMYFUNCTION("""COMPUTED_VALUE"""),44861.958333333336)</f>
        <v>44861.95833</v>
      </c>
      <c r="H120" s="2">
        <f>IFERROR(__xludf.DUMMYFUNCTION("""COMPUTED_VALUE"""),0.15437889268004495)</f>
        <v>0.1543788927</v>
      </c>
      <c r="J120" s="4">
        <f>IFERROR(__xludf.DUMMYFUNCTION("""COMPUTED_VALUE"""),44862.958333333336)</f>
        <v>44862.95833</v>
      </c>
      <c r="K120" s="2">
        <f>IFERROR(__xludf.DUMMYFUNCTION("""COMPUTED_VALUE"""),0.11416403205952401)</f>
        <v>0.1141640321</v>
      </c>
      <c r="M120" s="4">
        <f>IFERROR(__xludf.DUMMYFUNCTION("""COMPUTED_VALUE"""),44863.958333333336)</f>
        <v>44863.95833</v>
      </c>
      <c r="N120" s="2">
        <f>IFERROR(__xludf.DUMMYFUNCTION("""COMPUTED_VALUE"""),0.08218173173876468)</f>
        <v>0.08218173174</v>
      </c>
    </row>
    <row r="121">
      <c r="A121" s="4">
        <v>44772.958333333336</v>
      </c>
      <c r="B121" s="2">
        <v>0.04499621365836087</v>
      </c>
      <c r="D121" s="4">
        <f>IFERROR(__xludf.DUMMYFUNCTION("""COMPUTED_VALUE"""),44862.958333333336)</f>
        <v>44862.95833</v>
      </c>
      <c r="E121" s="2">
        <f>IFERROR(__xludf.DUMMYFUNCTION("""COMPUTED_VALUE"""),0.09164535302189845)</f>
        <v>0.09164535302</v>
      </c>
      <c r="G121" s="4">
        <f>IFERROR(__xludf.DUMMYFUNCTION("""COMPUTED_VALUE"""),44862.958333333336)</f>
        <v>44862.95833</v>
      </c>
      <c r="H121" s="2">
        <f>IFERROR(__xludf.DUMMYFUNCTION("""COMPUTED_VALUE"""),0.08131499921917051)</f>
        <v>0.08131499922</v>
      </c>
      <c r="J121" s="4">
        <f>IFERROR(__xludf.DUMMYFUNCTION("""COMPUTED_VALUE"""),44863.958333333336)</f>
        <v>44863.95833</v>
      </c>
      <c r="K121" s="2">
        <f>IFERROR(__xludf.DUMMYFUNCTION("""COMPUTED_VALUE"""),0.0748540061064754)</f>
        <v>0.07485400611</v>
      </c>
      <c r="M121" s="4">
        <f>IFERROR(__xludf.DUMMYFUNCTION("""COMPUTED_VALUE"""),44864.958333333336)</f>
        <v>44864.95833</v>
      </c>
      <c r="N121" s="2">
        <f>IFERROR(__xludf.DUMMYFUNCTION("""COMPUTED_VALUE"""),0.09424551901893106)</f>
        <v>0.09424551902</v>
      </c>
    </row>
    <row r="122">
      <c r="A122" s="4">
        <v>44773.958333333336</v>
      </c>
      <c r="B122" s="2">
        <v>0.0889613239610993</v>
      </c>
      <c r="D122" s="4">
        <f>IFERROR(__xludf.DUMMYFUNCTION("""COMPUTED_VALUE"""),44863.958333333336)</f>
        <v>44863.95833</v>
      </c>
      <c r="E122" s="2">
        <f>IFERROR(__xludf.DUMMYFUNCTION("""COMPUTED_VALUE"""),0.11624873789024374)</f>
        <v>0.1162487379</v>
      </c>
      <c r="G122" s="4">
        <f>IFERROR(__xludf.DUMMYFUNCTION("""COMPUTED_VALUE"""),44863.958333333336)</f>
        <v>44863.95833</v>
      </c>
      <c r="H122" s="2">
        <f>IFERROR(__xludf.DUMMYFUNCTION("""COMPUTED_VALUE"""),0.08070168896054544)</f>
        <v>0.08070168896</v>
      </c>
      <c r="J122" s="4">
        <f>IFERROR(__xludf.DUMMYFUNCTION("""COMPUTED_VALUE"""),44864.958333333336)</f>
        <v>44864.95833</v>
      </c>
      <c r="K122" s="2">
        <f>IFERROR(__xludf.DUMMYFUNCTION("""COMPUTED_VALUE"""),0.10601472377818644)</f>
        <v>0.1060147238</v>
      </c>
      <c r="M122" s="4">
        <f>IFERROR(__xludf.DUMMYFUNCTION("""COMPUTED_VALUE"""),44865.958333333336)</f>
        <v>44865.95833</v>
      </c>
      <c r="N122" s="2">
        <f>IFERROR(__xludf.DUMMYFUNCTION("""COMPUTED_VALUE"""),0.10416530039914673)</f>
        <v>0.1041653004</v>
      </c>
    </row>
    <row r="123">
      <c r="A123" s="4">
        <v>44774.958333333336</v>
      </c>
      <c r="B123" s="2">
        <v>0.11193687061232444</v>
      </c>
      <c r="D123" s="4">
        <f>IFERROR(__xludf.DUMMYFUNCTION("""COMPUTED_VALUE"""),44864.958333333336)</f>
        <v>44864.95833</v>
      </c>
      <c r="E123" s="2">
        <f>IFERROR(__xludf.DUMMYFUNCTION("""COMPUTED_VALUE"""),0.09137115841492187)</f>
        <v>0.09137115841</v>
      </c>
      <c r="G123" s="4">
        <f>IFERROR(__xludf.DUMMYFUNCTION("""COMPUTED_VALUE"""),44864.958333333336)</f>
        <v>44864.95833</v>
      </c>
      <c r="H123" s="2">
        <f>IFERROR(__xludf.DUMMYFUNCTION("""COMPUTED_VALUE"""),0.11010763169048797)</f>
        <v>0.1101076317</v>
      </c>
      <c r="J123" s="4">
        <f>IFERROR(__xludf.DUMMYFUNCTION("""COMPUTED_VALUE"""),44865.958333333336)</f>
        <v>44865.95833</v>
      </c>
      <c r="K123" s="2">
        <f>IFERROR(__xludf.DUMMYFUNCTION("""COMPUTED_VALUE"""),0.08423695028384763)</f>
        <v>0.08423695028</v>
      </c>
      <c r="M123" s="4">
        <f>IFERROR(__xludf.DUMMYFUNCTION("""COMPUTED_VALUE"""),44866.958333333336)</f>
        <v>44866.95833</v>
      </c>
      <c r="N123" s="2">
        <f>IFERROR(__xludf.DUMMYFUNCTION("""COMPUTED_VALUE"""),0.2036154848035849)</f>
        <v>0.2036154848</v>
      </c>
    </row>
    <row r="124">
      <c r="A124" s="4">
        <v>44772.958333333336</v>
      </c>
      <c r="B124" s="2">
        <v>0.054199920637427866</v>
      </c>
      <c r="D124" s="4">
        <f>IFERROR(__xludf.DUMMYFUNCTION("""COMPUTED_VALUE"""),44865.958333333336)</f>
        <v>44865.95833</v>
      </c>
      <c r="E124" s="2">
        <f>IFERROR(__xludf.DUMMYFUNCTION("""COMPUTED_VALUE"""),0.08813173455576201)</f>
        <v>0.08813173456</v>
      </c>
      <c r="G124" s="4">
        <f>IFERROR(__xludf.DUMMYFUNCTION("""COMPUTED_VALUE"""),44865.958333333336)</f>
        <v>44865.95833</v>
      </c>
      <c r="H124" s="2">
        <f>IFERROR(__xludf.DUMMYFUNCTION("""COMPUTED_VALUE"""),0.0905418518517611)</f>
        <v>0.09054185185</v>
      </c>
      <c r="J124" s="4">
        <f>IFERROR(__xludf.DUMMYFUNCTION("""COMPUTED_VALUE"""),44866.958333333336)</f>
        <v>44866.95833</v>
      </c>
      <c r="K124" s="2">
        <f>IFERROR(__xludf.DUMMYFUNCTION("""COMPUTED_VALUE"""),0.17158151670938063)</f>
        <v>0.1715815167</v>
      </c>
      <c r="M124" s="4">
        <f>IFERROR(__xludf.DUMMYFUNCTION("""COMPUTED_VALUE"""),44867.958333333336)</f>
        <v>44867.95833</v>
      </c>
      <c r="N124" s="2">
        <f>IFERROR(__xludf.DUMMYFUNCTION("""COMPUTED_VALUE"""),0.24228987943819968)</f>
        <v>0.2422898794</v>
      </c>
    </row>
    <row r="125">
      <c r="A125" s="4">
        <v>44773.958333333336</v>
      </c>
      <c r="B125" s="2">
        <v>0.07823545274252852</v>
      </c>
      <c r="D125" s="4">
        <f>IFERROR(__xludf.DUMMYFUNCTION("""COMPUTED_VALUE"""),44866.958333333336)</f>
        <v>44866.95833</v>
      </c>
      <c r="E125" s="2">
        <f>IFERROR(__xludf.DUMMYFUNCTION("""COMPUTED_VALUE"""),0.1527938362773464)</f>
        <v>0.1527938363</v>
      </c>
      <c r="G125" s="4">
        <f>IFERROR(__xludf.DUMMYFUNCTION("""COMPUTED_VALUE"""),44866.958333333336)</f>
        <v>44866.95833</v>
      </c>
      <c r="H125" s="2">
        <f>IFERROR(__xludf.DUMMYFUNCTION("""COMPUTED_VALUE"""),0.14290416033130648)</f>
        <v>0.1429041603</v>
      </c>
      <c r="J125" s="4">
        <f>IFERROR(__xludf.DUMMYFUNCTION("""COMPUTED_VALUE"""),44867.958333333336)</f>
        <v>44867.95833</v>
      </c>
      <c r="K125" s="2">
        <f>IFERROR(__xludf.DUMMYFUNCTION("""COMPUTED_VALUE"""),0.19947983746657275)</f>
        <v>0.1994798375</v>
      </c>
      <c r="M125" s="4">
        <f>IFERROR(__xludf.DUMMYFUNCTION("""COMPUTED_VALUE"""),44868.958333333336)</f>
        <v>44868.95833</v>
      </c>
      <c r="N125" s="2">
        <f>IFERROR(__xludf.DUMMYFUNCTION("""COMPUTED_VALUE"""),0.045801479122139964)</f>
        <v>0.04580147912</v>
      </c>
    </row>
    <row r="126">
      <c r="A126" s="4">
        <v>44774.958333333336</v>
      </c>
      <c r="B126" s="2">
        <v>0.13454341841044806</v>
      </c>
      <c r="D126" s="4">
        <f>IFERROR(__xludf.DUMMYFUNCTION("""COMPUTED_VALUE"""),44867.958333333336)</f>
        <v>44867.95833</v>
      </c>
      <c r="E126" s="2">
        <f>IFERROR(__xludf.DUMMYFUNCTION("""COMPUTED_VALUE"""),0.12136222958889581)</f>
        <v>0.1213622296</v>
      </c>
      <c r="G126" s="4">
        <f>IFERROR(__xludf.DUMMYFUNCTION("""COMPUTED_VALUE"""),44867.958333333336)</f>
        <v>44867.95833</v>
      </c>
      <c r="H126" s="2">
        <f>IFERROR(__xludf.DUMMYFUNCTION("""COMPUTED_VALUE"""),0.1636597738899672)</f>
        <v>0.1636597739</v>
      </c>
      <c r="J126" s="4">
        <f>IFERROR(__xludf.DUMMYFUNCTION("""COMPUTED_VALUE"""),44868.958333333336)</f>
        <v>44868.95833</v>
      </c>
      <c r="K126" s="2">
        <f>IFERROR(__xludf.DUMMYFUNCTION("""COMPUTED_VALUE"""),0.04312447300829048)</f>
        <v>0.04312447301</v>
      </c>
      <c r="M126" s="4">
        <f>IFERROR(__xludf.DUMMYFUNCTION("""COMPUTED_VALUE"""),44869.958333333336)</f>
        <v>44869.95833</v>
      </c>
      <c r="N126" s="2">
        <f>IFERROR(__xludf.DUMMYFUNCTION("""COMPUTED_VALUE"""),0.06736078480166467)</f>
        <v>0.0673607848</v>
      </c>
    </row>
    <row r="127">
      <c r="A127" s="4">
        <v>44775.958333333336</v>
      </c>
      <c r="B127" s="2">
        <v>0.09802787037929706</v>
      </c>
      <c r="D127" s="4">
        <f>IFERROR(__xludf.DUMMYFUNCTION("""COMPUTED_VALUE"""),44868.958333333336)</f>
        <v>44868.95833</v>
      </c>
      <c r="E127" s="2">
        <f>IFERROR(__xludf.DUMMYFUNCTION("""COMPUTED_VALUE"""),0.03344727126870444)</f>
        <v>0.03344727127</v>
      </c>
      <c r="G127" s="4">
        <f>IFERROR(__xludf.DUMMYFUNCTION("""COMPUTED_VALUE"""),44868.958333333336)</f>
        <v>44868.95833</v>
      </c>
      <c r="H127" s="2">
        <f>IFERROR(__xludf.DUMMYFUNCTION("""COMPUTED_VALUE"""),0.04179927053661115)</f>
        <v>0.04179927054</v>
      </c>
      <c r="J127" s="4">
        <f>IFERROR(__xludf.DUMMYFUNCTION("""COMPUTED_VALUE"""),44869.958333333336)</f>
        <v>44869.95833</v>
      </c>
      <c r="K127" s="2">
        <f>IFERROR(__xludf.DUMMYFUNCTION("""COMPUTED_VALUE"""),0.08585536019823209)</f>
        <v>0.0858553602</v>
      </c>
      <c r="M127" s="4">
        <f>IFERROR(__xludf.DUMMYFUNCTION("""COMPUTED_VALUE"""),44870.958333333336)</f>
        <v>44870.95833</v>
      </c>
      <c r="N127" s="2">
        <f>IFERROR(__xludf.DUMMYFUNCTION("""COMPUTED_VALUE"""),0.20783452387887258)</f>
        <v>0.2078345239</v>
      </c>
    </row>
    <row r="128">
      <c r="A128" s="4">
        <v>44773.958333333336</v>
      </c>
      <c r="B128" s="2">
        <v>0.08803366602107916</v>
      </c>
      <c r="D128" s="4">
        <f>IFERROR(__xludf.DUMMYFUNCTION("""COMPUTED_VALUE"""),44869.958333333336)</f>
        <v>44869.95833</v>
      </c>
      <c r="E128" s="2">
        <f>IFERROR(__xludf.DUMMYFUNCTION("""COMPUTED_VALUE"""),0.06781869272863897)</f>
        <v>0.06781869273</v>
      </c>
      <c r="G128" s="4">
        <f>IFERROR(__xludf.DUMMYFUNCTION("""COMPUTED_VALUE"""),44869.958333333336)</f>
        <v>44869.95833</v>
      </c>
      <c r="H128" s="2">
        <f>IFERROR(__xludf.DUMMYFUNCTION("""COMPUTED_VALUE"""),0.060409687042006305)</f>
        <v>0.06040968704</v>
      </c>
      <c r="J128" s="4">
        <f>IFERROR(__xludf.DUMMYFUNCTION("""COMPUTED_VALUE"""),44870.958333333336)</f>
        <v>44870.95833</v>
      </c>
      <c r="K128" s="2">
        <f>IFERROR(__xludf.DUMMYFUNCTION("""COMPUTED_VALUE"""),0.20123269417726616)</f>
        <v>0.2012326942</v>
      </c>
      <c r="M128" s="4">
        <f>IFERROR(__xludf.DUMMYFUNCTION("""COMPUTED_VALUE"""),44871.958333333336)</f>
        <v>44871.95833</v>
      </c>
      <c r="N128" s="2">
        <f>IFERROR(__xludf.DUMMYFUNCTION("""COMPUTED_VALUE"""),0.2356685920880807)</f>
        <v>0.2356685921</v>
      </c>
    </row>
    <row r="129">
      <c r="A129" s="4">
        <v>44774.958333333336</v>
      </c>
      <c r="B129" s="2">
        <v>0.10834582675393047</v>
      </c>
      <c r="D129" s="4">
        <f>IFERROR(__xludf.DUMMYFUNCTION("""COMPUTED_VALUE"""),44870.958333333336)</f>
        <v>44870.95833</v>
      </c>
      <c r="E129" s="2">
        <f>IFERROR(__xludf.DUMMYFUNCTION("""COMPUTED_VALUE"""),0.20059682177916446)</f>
        <v>0.2005968218</v>
      </c>
      <c r="G129" s="4">
        <f>IFERROR(__xludf.DUMMYFUNCTION("""COMPUTED_VALUE"""),44870.958333333336)</f>
        <v>44870.95833</v>
      </c>
      <c r="H129" s="2">
        <f>IFERROR(__xludf.DUMMYFUNCTION("""COMPUTED_VALUE"""),0.21546179120248107)</f>
        <v>0.2154617912</v>
      </c>
      <c r="J129" s="4">
        <f>IFERROR(__xludf.DUMMYFUNCTION("""COMPUTED_VALUE"""),44871.958333333336)</f>
        <v>44871.95833</v>
      </c>
      <c r="K129" s="2">
        <f>IFERROR(__xludf.DUMMYFUNCTION("""COMPUTED_VALUE"""),0.24181139711611177)</f>
        <v>0.2418113971</v>
      </c>
      <c r="M129" s="4">
        <f>IFERROR(__xludf.DUMMYFUNCTION("""COMPUTED_VALUE"""),44872.958333333336)</f>
        <v>44872.95833</v>
      </c>
      <c r="N129" s="2">
        <f>IFERROR(__xludf.DUMMYFUNCTION("""COMPUTED_VALUE"""),0.11741010133444645)</f>
        <v>0.1174101013</v>
      </c>
    </row>
    <row r="130">
      <c r="A130" s="4">
        <v>44775.958333333336</v>
      </c>
      <c r="B130" s="2">
        <v>0.08167062710423234</v>
      </c>
      <c r="D130" s="4">
        <f>IFERROR(__xludf.DUMMYFUNCTION("""COMPUTED_VALUE"""),44871.958333333336)</f>
        <v>44871.95833</v>
      </c>
      <c r="E130" s="2">
        <f>IFERROR(__xludf.DUMMYFUNCTION("""COMPUTED_VALUE"""),0.20860230393009574)</f>
        <v>0.2086023039</v>
      </c>
      <c r="G130" s="4">
        <f>IFERROR(__xludf.DUMMYFUNCTION("""COMPUTED_VALUE"""),44871.958333333336)</f>
        <v>44871.95833</v>
      </c>
      <c r="H130" s="2">
        <f>IFERROR(__xludf.DUMMYFUNCTION("""COMPUTED_VALUE"""),0.2500334072437894)</f>
        <v>0.2500334072</v>
      </c>
      <c r="J130" s="4">
        <f>IFERROR(__xludf.DUMMYFUNCTION("""COMPUTED_VALUE"""),44872.958333333336)</f>
        <v>44872.95833</v>
      </c>
      <c r="K130" s="2">
        <f>IFERROR(__xludf.DUMMYFUNCTION("""COMPUTED_VALUE"""),0.12289648944520333)</f>
        <v>0.1228964894</v>
      </c>
      <c r="M130" s="4">
        <f>IFERROR(__xludf.DUMMYFUNCTION("""COMPUTED_VALUE"""),44873.958333333336)</f>
        <v>44873.95833</v>
      </c>
      <c r="N130" s="2">
        <f>IFERROR(__xludf.DUMMYFUNCTION("""COMPUTED_VALUE"""),0.03393318507943261)</f>
        <v>0.03393318508</v>
      </c>
    </row>
    <row r="131">
      <c r="A131" s="4">
        <v>44776.958333333336</v>
      </c>
      <c r="B131" s="2">
        <v>0.08227758679511256</v>
      </c>
      <c r="D131" s="4">
        <f>IFERROR(__xludf.DUMMYFUNCTION("""COMPUTED_VALUE"""),44872.958333333336)</f>
        <v>44872.95833</v>
      </c>
      <c r="E131" s="2">
        <f>IFERROR(__xludf.DUMMYFUNCTION("""COMPUTED_VALUE"""),0.18598506363824763)</f>
        <v>0.1859850636</v>
      </c>
      <c r="G131" s="4">
        <f>IFERROR(__xludf.DUMMYFUNCTION("""COMPUTED_VALUE"""),44872.958333333336)</f>
        <v>44872.95833</v>
      </c>
      <c r="H131" s="2">
        <f>IFERROR(__xludf.DUMMYFUNCTION("""COMPUTED_VALUE"""),0.12041437623687927)</f>
        <v>0.1204143762</v>
      </c>
      <c r="J131" s="4">
        <f>IFERROR(__xludf.DUMMYFUNCTION("""COMPUTED_VALUE"""),44873.958333333336)</f>
        <v>44873.95833</v>
      </c>
      <c r="K131" s="2">
        <f>IFERROR(__xludf.DUMMYFUNCTION("""COMPUTED_VALUE"""),0.06412516366710082)</f>
        <v>0.06412516367</v>
      </c>
      <c r="M131" s="4">
        <f>IFERROR(__xludf.DUMMYFUNCTION("""COMPUTED_VALUE"""),44874.958333333336)</f>
        <v>44874.95833</v>
      </c>
      <c r="N131" s="2">
        <f>IFERROR(__xludf.DUMMYFUNCTION("""COMPUTED_VALUE"""),0.061983175252820766)</f>
        <v>0.06198317525</v>
      </c>
    </row>
    <row r="132">
      <c r="A132" s="4">
        <v>44774.958333333336</v>
      </c>
      <c r="B132" s="2">
        <v>0.07598740068859124</v>
      </c>
      <c r="D132" s="4">
        <f>IFERROR(__xludf.DUMMYFUNCTION("""COMPUTED_VALUE"""),44873.958333333336)</f>
        <v>44873.95833</v>
      </c>
      <c r="E132" s="2">
        <f>IFERROR(__xludf.DUMMYFUNCTION("""COMPUTED_VALUE"""),0.03443159089383448)</f>
        <v>0.03443159089</v>
      </c>
      <c r="G132" s="4">
        <f>IFERROR(__xludf.DUMMYFUNCTION("""COMPUTED_VALUE"""),44873.958333333336)</f>
        <v>44873.95833</v>
      </c>
      <c r="H132" s="2">
        <f>IFERROR(__xludf.DUMMYFUNCTION("""COMPUTED_VALUE"""),0.05865568370308097)</f>
        <v>0.0586556837</v>
      </c>
      <c r="J132" s="4">
        <f>IFERROR(__xludf.DUMMYFUNCTION("""COMPUTED_VALUE"""),44874.958333333336)</f>
        <v>44874.95833</v>
      </c>
      <c r="K132" s="2">
        <f>IFERROR(__xludf.DUMMYFUNCTION("""COMPUTED_VALUE"""),0.04017415766304437)</f>
        <v>0.04017415766</v>
      </c>
      <c r="M132" s="4">
        <f>IFERROR(__xludf.DUMMYFUNCTION("""COMPUTED_VALUE"""),44875.958333333336)</f>
        <v>44875.95833</v>
      </c>
      <c r="N132" s="2">
        <f>IFERROR(__xludf.DUMMYFUNCTION("""COMPUTED_VALUE"""),0.11244441406389695)</f>
        <v>0.1124444141</v>
      </c>
    </row>
    <row r="133">
      <c r="A133" s="4">
        <v>44775.958333333336</v>
      </c>
      <c r="B133" s="2">
        <v>0.09182611592607583</v>
      </c>
      <c r="D133" s="4">
        <f>IFERROR(__xludf.DUMMYFUNCTION("""COMPUTED_VALUE"""),44874.958333333336)</f>
        <v>44874.95833</v>
      </c>
      <c r="E133" s="2">
        <f>IFERROR(__xludf.DUMMYFUNCTION("""COMPUTED_VALUE"""),0.03540837110238368)</f>
        <v>0.0354083711</v>
      </c>
      <c r="G133" s="4">
        <f>IFERROR(__xludf.DUMMYFUNCTION("""COMPUTED_VALUE"""),44874.958333333336)</f>
        <v>44874.95833</v>
      </c>
      <c r="H133" s="2">
        <f>IFERROR(__xludf.DUMMYFUNCTION("""COMPUTED_VALUE"""),0.035275805674871825)</f>
        <v>0.03527580567</v>
      </c>
      <c r="J133" s="4">
        <f>IFERROR(__xludf.DUMMYFUNCTION("""COMPUTED_VALUE"""),44875.958333333336)</f>
        <v>44875.95833</v>
      </c>
      <c r="K133" s="2">
        <f>IFERROR(__xludf.DUMMYFUNCTION("""COMPUTED_VALUE"""),0.1346259150525139)</f>
        <v>0.1346259151</v>
      </c>
      <c r="M133" s="4">
        <f>IFERROR(__xludf.DUMMYFUNCTION("""COMPUTED_VALUE"""),44876.958333333336)</f>
        <v>44876.95833</v>
      </c>
      <c r="N133" s="2">
        <f>IFERROR(__xludf.DUMMYFUNCTION("""COMPUTED_VALUE"""),0.1834547519974561)</f>
        <v>0.183454752</v>
      </c>
    </row>
    <row r="134">
      <c r="A134" s="4">
        <v>44776.958333333336</v>
      </c>
      <c r="B134" s="2">
        <v>0.10571271487641636</v>
      </c>
      <c r="D134" s="4">
        <f>IFERROR(__xludf.DUMMYFUNCTION("""COMPUTED_VALUE"""),44875.958333333336)</f>
        <v>44875.95833</v>
      </c>
      <c r="E134" s="2">
        <f>IFERROR(__xludf.DUMMYFUNCTION("""COMPUTED_VALUE"""),0.1324425920131486)</f>
        <v>0.132442592</v>
      </c>
      <c r="G134" s="4">
        <f>IFERROR(__xludf.DUMMYFUNCTION("""COMPUTED_VALUE"""),44875.958333333336)</f>
        <v>44875.95833</v>
      </c>
      <c r="H134" s="2">
        <f>IFERROR(__xludf.DUMMYFUNCTION("""COMPUTED_VALUE"""),0.13685438749982906)</f>
        <v>0.1368543875</v>
      </c>
      <c r="J134" s="4">
        <f>IFERROR(__xludf.DUMMYFUNCTION("""COMPUTED_VALUE"""),44876.958333333336)</f>
        <v>44876.95833</v>
      </c>
      <c r="K134" s="2">
        <f>IFERROR(__xludf.DUMMYFUNCTION("""COMPUTED_VALUE"""),0.1637465078199897)</f>
        <v>0.1637465078</v>
      </c>
      <c r="M134" s="4">
        <f>IFERROR(__xludf.DUMMYFUNCTION("""COMPUTED_VALUE"""),44877.958333333336)</f>
        <v>44877.95833</v>
      </c>
      <c r="N134" s="2">
        <f>IFERROR(__xludf.DUMMYFUNCTION("""COMPUTED_VALUE"""),0.11433132378192905)</f>
        <v>0.1143313238</v>
      </c>
    </row>
    <row r="135">
      <c r="A135" s="4">
        <v>44777.958333333336</v>
      </c>
      <c r="B135" s="2">
        <v>0.09128558618532061</v>
      </c>
      <c r="D135" s="4">
        <f>IFERROR(__xludf.DUMMYFUNCTION("""COMPUTED_VALUE"""),44876.958333333336)</f>
        <v>44876.95833</v>
      </c>
      <c r="E135" s="2">
        <f>IFERROR(__xludf.DUMMYFUNCTION("""COMPUTED_VALUE"""),0.16522068784600916)</f>
        <v>0.1652206878</v>
      </c>
      <c r="G135" s="4">
        <f>IFERROR(__xludf.DUMMYFUNCTION("""COMPUTED_VALUE"""),44876.958333333336)</f>
        <v>44876.95833</v>
      </c>
      <c r="H135" s="2">
        <f>IFERROR(__xludf.DUMMYFUNCTION("""COMPUTED_VALUE"""),0.14488230545257072)</f>
        <v>0.1448823055</v>
      </c>
      <c r="J135" s="4">
        <f>IFERROR(__xludf.DUMMYFUNCTION("""COMPUTED_VALUE"""),44877.958333333336)</f>
        <v>44877.95833</v>
      </c>
      <c r="K135" s="2">
        <f>IFERROR(__xludf.DUMMYFUNCTION("""COMPUTED_VALUE"""),0.1076252529427567)</f>
        <v>0.1076252529</v>
      </c>
      <c r="M135" s="4">
        <f>IFERROR(__xludf.DUMMYFUNCTION("""COMPUTED_VALUE"""),44878.958333333336)</f>
        <v>44878.95833</v>
      </c>
      <c r="N135" s="2">
        <f>IFERROR(__xludf.DUMMYFUNCTION("""COMPUTED_VALUE"""),0.18721187455247565)</f>
        <v>0.1872118746</v>
      </c>
    </row>
    <row r="136">
      <c r="A136" s="4">
        <v>44775.958333333336</v>
      </c>
      <c r="B136" s="2">
        <v>0.09329848338503821</v>
      </c>
      <c r="D136" s="4">
        <f>IFERROR(__xludf.DUMMYFUNCTION("""COMPUTED_VALUE"""),44877.958333333336)</f>
        <v>44877.95833</v>
      </c>
      <c r="E136" s="2">
        <f>IFERROR(__xludf.DUMMYFUNCTION("""COMPUTED_VALUE"""),0.10509121977979946)</f>
        <v>0.1050912198</v>
      </c>
      <c r="G136" s="4">
        <f>IFERROR(__xludf.DUMMYFUNCTION("""COMPUTED_VALUE"""),44877.958333333336)</f>
        <v>44877.95833</v>
      </c>
      <c r="H136" s="2">
        <f>IFERROR(__xludf.DUMMYFUNCTION("""COMPUTED_VALUE"""),0.11708312370527019)</f>
        <v>0.1170831237</v>
      </c>
      <c r="J136" s="4">
        <f>IFERROR(__xludf.DUMMYFUNCTION("""COMPUTED_VALUE"""),44878.958333333336)</f>
        <v>44878.95833</v>
      </c>
      <c r="K136" s="2">
        <f>IFERROR(__xludf.DUMMYFUNCTION("""COMPUTED_VALUE"""),0.21679685722254735)</f>
        <v>0.2167968572</v>
      </c>
      <c r="M136" s="4">
        <f>IFERROR(__xludf.DUMMYFUNCTION("""COMPUTED_VALUE"""),44879.958333333336)</f>
        <v>44879.95833</v>
      </c>
      <c r="N136" s="2">
        <f>IFERROR(__xludf.DUMMYFUNCTION("""COMPUTED_VALUE"""),0.15556080261820912)</f>
        <v>0.1555608026</v>
      </c>
    </row>
    <row r="137">
      <c r="A137" s="4">
        <v>44776.958333333336</v>
      </c>
      <c r="B137" s="2">
        <v>0.11195530226186305</v>
      </c>
      <c r="D137" s="4">
        <f>IFERROR(__xludf.DUMMYFUNCTION("""COMPUTED_VALUE"""),44878.958333333336)</f>
        <v>44878.95833</v>
      </c>
      <c r="E137" s="2">
        <f>IFERROR(__xludf.DUMMYFUNCTION("""COMPUTED_VALUE"""),0.21293792499890074)</f>
        <v>0.212937925</v>
      </c>
      <c r="G137" s="4">
        <f>IFERROR(__xludf.DUMMYFUNCTION("""COMPUTED_VALUE"""),44878.958333333336)</f>
        <v>44878.95833</v>
      </c>
      <c r="H137" s="2">
        <f>IFERROR(__xludf.DUMMYFUNCTION("""COMPUTED_VALUE"""),0.21157374861126668)</f>
        <v>0.2115737486</v>
      </c>
      <c r="J137" s="4">
        <f>IFERROR(__xludf.DUMMYFUNCTION("""COMPUTED_VALUE"""),44879.958333333336)</f>
        <v>44879.95833</v>
      </c>
      <c r="K137" s="2">
        <f>IFERROR(__xludf.DUMMYFUNCTION("""COMPUTED_VALUE"""),0.14274211009326776)</f>
        <v>0.1427421101</v>
      </c>
      <c r="M137" s="4">
        <f>IFERROR(__xludf.DUMMYFUNCTION("""COMPUTED_VALUE"""),44880.958333333336)</f>
        <v>44880.95833</v>
      </c>
      <c r="N137" s="2">
        <f>IFERROR(__xludf.DUMMYFUNCTION("""COMPUTED_VALUE"""),0.0760943402900542)</f>
        <v>0.07609434029</v>
      </c>
    </row>
    <row r="138">
      <c r="A138" s="4">
        <v>44777.958333333336</v>
      </c>
      <c r="B138" s="2">
        <v>0.07944984532269445</v>
      </c>
      <c r="D138" s="4">
        <f>IFERROR(__xludf.DUMMYFUNCTION("""COMPUTED_VALUE"""),44879.958333333336)</f>
        <v>44879.95833</v>
      </c>
      <c r="E138" s="2">
        <f>IFERROR(__xludf.DUMMYFUNCTION("""COMPUTED_VALUE"""),0.14138572155045803)</f>
        <v>0.1413857216</v>
      </c>
      <c r="G138" s="4">
        <f>IFERROR(__xludf.DUMMYFUNCTION("""COMPUTED_VALUE"""),44879.958333333336)</f>
        <v>44879.95833</v>
      </c>
      <c r="H138" s="2">
        <f>IFERROR(__xludf.DUMMYFUNCTION("""COMPUTED_VALUE"""),0.1524193541077197)</f>
        <v>0.1524193541</v>
      </c>
      <c r="J138" s="4">
        <f>IFERROR(__xludf.DUMMYFUNCTION("""COMPUTED_VALUE"""),44880.958333333336)</f>
        <v>44880.95833</v>
      </c>
      <c r="K138" s="2">
        <f>IFERROR(__xludf.DUMMYFUNCTION("""COMPUTED_VALUE"""),0.08625322040218521)</f>
        <v>0.0862532204</v>
      </c>
      <c r="M138" s="4">
        <f>IFERROR(__xludf.DUMMYFUNCTION("""COMPUTED_VALUE"""),44881.958333333336)</f>
        <v>44881.95833</v>
      </c>
      <c r="N138" s="2">
        <f>IFERROR(__xludf.DUMMYFUNCTION("""COMPUTED_VALUE"""),0.04617154352027924)</f>
        <v>0.04617154352</v>
      </c>
    </row>
    <row r="139">
      <c r="A139" s="4">
        <v>44778.958333333336</v>
      </c>
      <c r="B139" s="2">
        <v>0.0798553075973923</v>
      </c>
      <c r="D139" s="4">
        <f>IFERROR(__xludf.DUMMYFUNCTION("""COMPUTED_VALUE"""),44880.958333333336)</f>
        <v>44880.95833</v>
      </c>
      <c r="E139" s="2">
        <f>IFERROR(__xludf.DUMMYFUNCTION("""COMPUTED_VALUE"""),0.15072432281849668)</f>
        <v>0.1507243228</v>
      </c>
      <c r="G139" s="4">
        <f>IFERROR(__xludf.DUMMYFUNCTION("""COMPUTED_VALUE"""),44880.958333333336)</f>
        <v>44880.95833</v>
      </c>
      <c r="H139" s="2">
        <f>IFERROR(__xludf.DUMMYFUNCTION("""COMPUTED_VALUE"""),0.11830321798328665)</f>
        <v>0.118303218</v>
      </c>
      <c r="J139" s="4">
        <f>IFERROR(__xludf.DUMMYFUNCTION("""COMPUTED_VALUE"""),44881.958333333336)</f>
        <v>44881.95833</v>
      </c>
      <c r="K139" s="2">
        <f>IFERROR(__xludf.DUMMYFUNCTION("""COMPUTED_VALUE"""),0.13742831847013703)</f>
        <v>0.1374283185</v>
      </c>
      <c r="M139" s="4">
        <f>IFERROR(__xludf.DUMMYFUNCTION("""COMPUTED_VALUE"""),44882.958333333336)</f>
        <v>44882.95833</v>
      </c>
      <c r="N139" s="2">
        <f>IFERROR(__xludf.DUMMYFUNCTION("""COMPUTED_VALUE"""),0.18388809025984787)</f>
        <v>0.1838880903</v>
      </c>
    </row>
    <row r="140">
      <c r="A140" s="4">
        <v>44776.958333333336</v>
      </c>
      <c r="B140" s="2">
        <v>0.07434687686110607</v>
      </c>
      <c r="D140" s="4">
        <f>IFERROR(__xludf.DUMMYFUNCTION("""COMPUTED_VALUE"""),44881.958333333336)</f>
        <v>44881.95833</v>
      </c>
      <c r="E140" s="2">
        <f>IFERROR(__xludf.DUMMYFUNCTION("""COMPUTED_VALUE"""),0.043894357997751536)</f>
        <v>0.043894358</v>
      </c>
      <c r="G140" s="4">
        <f>IFERROR(__xludf.DUMMYFUNCTION("""COMPUTED_VALUE"""),44881.958333333336)</f>
        <v>44881.95833</v>
      </c>
      <c r="H140" s="2">
        <f>IFERROR(__xludf.DUMMYFUNCTION("""COMPUTED_VALUE"""),0.19779825926584627)</f>
        <v>0.1977982593</v>
      </c>
      <c r="J140" s="4">
        <f>IFERROR(__xludf.DUMMYFUNCTION("""COMPUTED_VALUE"""),44882.958333333336)</f>
        <v>44882.95833</v>
      </c>
      <c r="K140" s="2">
        <f>IFERROR(__xludf.DUMMYFUNCTION("""COMPUTED_VALUE"""),0.19425815556718098)</f>
        <v>0.1942581556</v>
      </c>
      <c r="M140" s="4">
        <f>IFERROR(__xludf.DUMMYFUNCTION("""COMPUTED_VALUE"""),44883.958333333336)</f>
        <v>44883.95833</v>
      </c>
      <c r="N140" s="2">
        <f>IFERROR(__xludf.DUMMYFUNCTION("""COMPUTED_VALUE"""),0.05284652631342134)</f>
        <v>0.05284652631</v>
      </c>
    </row>
    <row r="141">
      <c r="A141" s="4">
        <v>44777.958333333336</v>
      </c>
      <c r="B141" s="2">
        <v>0.08970331150968817</v>
      </c>
      <c r="D141" s="4">
        <f>IFERROR(__xludf.DUMMYFUNCTION("""COMPUTED_VALUE"""),44882.958333333336)</f>
        <v>44882.95833</v>
      </c>
      <c r="E141" s="2">
        <f>IFERROR(__xludf.DUMMYFUNCTION("""COMPUTED_VALUE"""),0.11344659214496768)</f>
        <v>0.1134465921</v>
      </c>
      <c r="G141" s="4">
        <f>IFERROR(__xludf.DUMMYFUNCTION("""COMPUTED_VALUE"""),44882.958333333336)</f>
        <v>44882.95833</v>
      </c>
      <c r="H141" s="2">
        <f>IFERROR(__xludf.DUMMYFUNCTION("""COMPUTED_VALUE"""),0.18171488235544478)</f>
        <v>0.1817148824</v>
      </c>
      <c r="J141" s="4">
        <f>IFERROR(__xludf.DUMMYFUNCTION("""COMPUTED_VALUE"""),44883.958333333336)</f>
        <v>44883.95833</v>
      </c>
      <c r="K141" s="2">
        <f>IFERROR(__xludf.DUMMYFUNCTION("""COMPUTED_VALUE"""),0.05593973469226376)</f>
        <v>0.05593973469</v>
      </c>
      <c r="M141" s="4">
        <f>IFERROR(__xludf.DUMMYFUNCTION("""COMPUTED_VALUE"""),44884.958333333336)</f>
        <v>44884.95833</v>
      </c>
      <c r="N141" s="2">
        <f>IFERROR(__xludf.DUMMYFUNCTION("""COMPUTED_VALUE"""),0.055739597195535735)</f>
        <v>0.0557395972</v>
      </c>
    </row>
    <row r="142">
      <c r="A142" s="4">
        <v>44778.958333333336</v>
      </c>
      <c r="B142" s="2">
        <v>0.08413404297841265</v>
      </c>
      <c r="D142" s="4">
        <f>IFERROR(__xludf.DUMMYFUNCTION("""COMPUTED_VALUE"""),44883.958333333336)</f>
        <v>44883.95833</v>
      </c>
      <c r="E142" s="2">
        <f>IFERROR(__xludf.DUMMYFUNCTION("""COMPUTED_VALUE"""),0.05957109407330186)</f>
        <v>0.05957109407</v>
      </c>
      <c r="G142" s="4">
        <f>IFERROR(__xludf.DUMMYFUNCTION("""COMPUTED_VALUE"""),44883.958333333336)</f>
        <v>44883.95833</v>
      </c>
      <c r="H142" s="2">
        <f>IFERROR(__xludf.DUMMYFUNCTION("""COMPUTED_VALUE"""),0.05158283630439675)</f>
        <v>0.0515828363</v>
      </c>
      <c r="J142" s="4">
        <f>IFERROR(__xludf.DUMMYFUNCTION("""COMPUTED_VALUE"""),44884.958333333336)</f>
        <v>44884.95833</v>
      </c>
      <c r="K142" s="2">
        <f>IFERROR(__xludf.DUMMYFUNCTION("""COMPUTED_VALUE"""),0.03525058653539964)</f>
        <v>0.03525058654</v>
      </c>
      <c r="M142" s="4">
        <f>IFERROR(__xludf.DUMMYFUNCTION("""COMPUTED_VALUE"""),44885.958333333336)</f>
        <v>44885.95833</v>
      </c>
      <c r="N142" s="2">
        <f>IFERROR(__xludf.DUMMYFUNCTION("""COMPUTED_VALUE"""),0.04691080712937834)</f>
        <v>0.04691080713</v>
      </c>
    </row>
    <row r="143">
      <c r="A143" s="4">
        <v>44779.958333333336</v>
      </c>
      <c r="B143" s="2">
        <v>0.0532140437970904</v>
      </c>
      <c r="D143" s="4">
        <f>IFERROR(__xludf.DUMMYFUNCTION("""COMPUTED_VALUE"""),44884.958333333336)</f>
        <v>44884.95833</v>
      </c>
      <c r="E143" s="2">
        <f>IFERROR(__xludf.DUMMYFUNCTION("""COMPUTED_VALUE"""),0.1356561038972999)</f>
        <v>0.1356561039</v>
      </c>
      <c r="G143" s="4">
        <f>IFERROR(__xludf.DUMMYFUNCTION("""COMPUTED_VALUE"""),44884.958333333336)</f>
        <v>44884.95833</v>
      </c>
      <c r="H143" s="2">
        <f>IFERROR(__xludf.DUMMYFUNCTION("""COMPUTED_VALUE"""),0.04379738118241178)</f>
        <v>0.04379738118</v>
      </c>
      <c r="J143" s="4">
        <f>IFERROR(__xludf.DUMMYFUNCTION("""COMPUTED_VALUE"""),44885.958333333336)</f>
        <v>44885.95833</v>
      </c>
      <c r="K143" s="2">
        <f>IFERROR(__xludf.DUMMYFUNCTION("""COMPUTED_VALUE"""),0.05997584849894202)</f>
        <v>0.0599758485</v>
      </c>
      <c r="M143" s="4">
        <f>IFERROR(__xludf.DUMMYFUNCTION("""COMPUTED_VALUE"""),44886.958333333336)</f>
        <v>44886.95833</v>
      </c>
      <c r="N143" s="2">
        <f>IFERROR(__xludf.DUMMYFUNCTION("""COMPUTED_VALUE"""),0.057048066611096064)</f>
        <v>0.05704806661</v>
      </c>
    </row>
    <row r="144">
      <c r="A144" s="4">
        <v>44777.958333333336</v>
      </c>
      <c r="B144" s="2">
        <v>0.07153225466818759</v>
      </c>
      <c r="D144" s="4">
        <f>IFERROR(__xludf.DUMMYFUNCTION("""COMPUTED_VALUE"""),44885.958333333336)</f>
        <v>44885.95833</v>
      </c>
      <c r="E144" s="2">
        <f>IFERROR(__xludf.DUMMYFUNCTION("""COMPUTED_VALUE"""),0.04352277558786588)</f>
        <v>0.04352277559</v>
      </c>
      <c r="G144" s="4">
        <f>IFERROR(__xludf.DUMMYFUNCTION("""COMPUTED_VALUE"""),44885.958333333336)</f>
        <v>44885.95833</v>
      </c>
      <c r="H144" s="2">
        <f>IFERROR(__xludf.DUMMYFUNCTION("""COMPUTED_VALUE"""),0.2138499510399814)</f>
        <v>0.213849951</v>
      </c>
      <c r="J144" s="4">
        <f>IFERROR(__xludf.DUMMYFUNCTION("""COMPUTED_VALUE"""),44886.958333333336)</f>
        <v>44886.95833</v>
      </c>
      <c r="K144" s="2">
        <f>IFERROR(__xludf.DUMMYFUNCTION("""COMPUTED_VALUE"""),0.028932057143393308)</f>
        <v>0.02893205714</v>
      </c>
      <c r="M144" s="4">
        <f>IFERROR(__xludf.DUMMYFUNCTION("""COMPUTED_VALUE"""),44887.958333333336)</f>
        <v>44887.95833</v>
      </c>
      <c r="N144" s="2">
        <f>IFERROR(__xludf.DUMMYFUNCTION("""COMPUTED_VALUE"""),0.1248117385735163)</f>
        <v>0.1248117386</v>
      </c>
    </row>
    <row r="145">
      <c r="A145" s="4">
        <v>44778.958333333336</v>
      </c>
      <c r="B145" s="2">
        <v>0.09596169446926583</v>
      </c>
      <c r="D145" s="4">
        <f>IFERROR(__xludf.DUMMYFUNCTION("""COMPUTED_VALUE"""),44886.958333333336)</f>
        <v>44886.95833</v>
      </c>
      <c r="E145" s="2">
        <f>IFERROR(__xludf.DUMMYFUNCTION("""COMPUTED_VALUE"""),0.05808468462706426)</f>
        <v>0.05808468463</v>
      </c>
      <c r="G145" s="4">
        <f>IFERROR(__xludf.DUMMYFUNCTION("""COMPUTED_VALUE"""),44886.958333333336)</f>
        <v>44886.95833</v>
      </c>
      <c r="H145" s="2">
        <f>IFERROR(__xludf.DUMMYFUNCTION("""COMPUTED_VALUE"""),0.03438449061412487)</f>
        <v>0.03438449061</v>
      </c>
      <c r="J145" s="4">
        <f>IFERROR(__xludf.DUMMYFUNCTION("""COMPUTED_VALUE"""),44887.958333333336)</f>
        <v>44887.95833</v>
      </c>
      <c r="K145" s="2">
        <f>IFERROR(__xludf.DUMMYFUNCTION("""COMPUTED_VALUE"""),0.09653641708135297)</f>
        <v>0.09653641708</v>
      </c>
      <c r="M145" s="4">
        <f>IFERROR(__xludf.DUMMYFUNCTION("""COMPUTED_VALUE"""),44888.958333333336)</f>
        <v>44888.95833</v>
      </c>
      <c r="N145" s="2">
        <f>IFERROR(__xludf.DUMMYFUNCTION("""COMPUTED_VALUE"""),0.13052845892143933)</f>
        <v>0.1305284589</v>
      </c>
    </row>
    <row r="146">
      <c r="A146" s="4">
        <v>44779.958333333336</v>
      </c>
      <c r="B146" s="2">
        <v>0.05500086881954358</v>
      </c>
      <c r="D146" s="4">
        <f>IFERROR(__xludf.DUMMYFUNCTION("""COMPUTED_VALUE"""),44887.958333333336)</f>
        <v>44887.95833</v>
      </c>
      <c r="E146" s="2">
        <f>IFERROR(__xludf.DUMMYFUNCTION("""COMPUTED_VALUE"""),0.12671080974009538)</f>
        <v>0.1267108097</v>
      </c>
      <c r="G146" s="4">
        <f>IFERROR(__xludf.DUMMYFUNCTION("""COMPUTED_VALUE"""),44887.958333333336)</f>
        <v>44887.95833</v>
      </c>
      <c r="H146" s="2">
        <f>IFERROR(__xludf.DUMMYFUNCTION("""COMPUTED_VALUE"""),0.11552981728057805)</f>
        <v>0.1155298173</v>
      </c>
      <c r="J146" s="4">
        <f>IFERROR(__xludf.DUMMYFUNCTION("""COMPUTED_VALUE"""),44888.958333333336)</f>
        <v>44888.95833</v>
      </c>
      <c r="K146" s="2">
        <f>IFERROR(__xludf.DUMMYFUNCTION("""COMPUTED_VALUE"""),0.14061116848240313)</f>
        <v>0.1406111685</v>
      </c>
      <c r="M146" s="4">
        <f>IFERROR(__xludf.DUMMYFUNCTION("""COMPUTED_VALUE"""),44889.958333333336)</f>
        <v>44889.95833</v>
      </c>
      <c r="N146" s="2">
        <f>IFERROR(__xludf.DUMMYFUNCTION("""COMPUTED_VALUE"""),0.11214695789809577)</f>
        <v>0.1121469579</v>
      </c>
    </row>
    <row r="147">
      <c r="A147" s="4">
        <v>44780.958333333336</v>
      </c>
      <c r="B147" s="2">
        <v>0.07682688449453665</v>
      </c>
      <c r="D147" s="4">
        <f>IFERROR(__xludf.DUMMYFUNCTION("""COMPUTED_VALUE"""),44888.958333333336)</f>
        <v>44888.95833</v>
      </c>
      <c r="E147" s="2">
        <f>IFERROR(__xludf.DUMMYFUNCTION("""COMPUTED_VALUE"""),0.11061896064001008)</f>
        <v>0.1106189606</v>
      </c>
      <c r="G147" s="4">
        <f>IFERROR(__xludf.DUMMYFUNCTION("""COMPUTED_VALUE"""),44888.958333333336)</f>
        <v>44888.95833</v>
      </c>
      <c r="H147" s="2">
        <f>IFERROR(__xludf.DUMMYFUNCTION("""COMPUTED_VALUE"""),0.1279690333614953)</f>
        <v>0.1279690334</v>
      </c>
      <c r="J147" s="4">
        <f>IFERROR(__xludf.DUMMYFUNCTION("""COMPUTED_VALUE"""),44889.958333333336)</f>
        <v>44889.95833</v>
      </c>
      <c r="K147" s="2">
        <f>IFERROR(__xludf.DUMMYFUNCTION("""COMPUTED_VALUE"""),0.10614251871355097)</f>
        <v>0.1061425187</v>
      </c>
      <c r="M147" s="4">
        <f>IFERROR(__xludf.DUMMYFUNCTION("""COMPUTED_VALUE"""),44890.958333333336)</f>
        <v>44890.95833</v>
      </c>
      <c r="N147" s="2">
        <f>IFERROR(__xludf.DUMMYFUNCTION("""COMPUTED_VALUE"""),0.16195606675705013)</f>
        <v>0.1619560668</v>
      </c>
    </row>
    <row r="148">
      <c r="A148" s="4">
        <v>44778.958333333336</v>
      </c>
      <c r="B148" s="2">
        <v>0.07714026627288063</v>
      </c>
      <c r="D148" s="4">
        <f>IFERROR(__xludf.DUMMYFUNCTION("""COMPUTED_VALUE"""),44889.958333333336)</f>
        <v>44889.95833</v>
      </c>
      <c r="E148" s="2">
        <f>IFERROR(__xludf.DUMMYFUNCTION("""COMPUTED_VALUE"""),0.08572781696747823)</f>
        <v>0.08572781697</v>
      </c>
      <c r="G148" s="4">
        <f>IFERROR(__xludf.DUMMYFUNCTION("""COMPUTED_VALUE"""),44889.958333333336)</f>
        <v>44889.95833</v>
      </c>
      <c r="H148" s="2">
        <f>IFERROR(__xludf.DUMMYFUNCTION("""COMPUTED_VALUE"""),0.09566670965742206)</f>
        <v>0.09566670966</v>
      </c>
      <c r="J148" s="4">
        <f>IFERROR(__xludf.DUMMYFUNCTION("""COMPUTED_VALUE"""),44890.958333333336)</f>
        <v>44890.95833</v>
      </c>
      <c r="K148" s="2">
        <f>IFERROR(__xludf.DUMMYFUNCTION("""COMPUTED_VALUE"""),0.16929328304587773)</f>
        <v>0.169293283</v>
      </c>
      <c r="M148" s="4">
        <f>IFERROR(__xludf.DUMMYFUNCTION("""COMPUTED_VALUE"""),44891.958333333336)</f>
        <v>44891.95833</v>
      </c>
      <c r="N148" s="2">
        <f>IFERROR(__xludf.DUMMYFUNCTION("""COMPUTED_VALUE"""),0.1044922739149637)</f>
        <v>0.1044922739</v>
      </c>
    </row>
    <row r="149">
      <c r="A149" s="4">
        <v>44779.958333333336</v>
      </c>
      <c r="B149" s="2">
        <v>0.04268211090924015</v>
      </c>
      <c r="D149" s="4">
        <f>IFERROR(__xludf.DUMMYFUNCTION("""COMPUTED_VALUE"""),44890.958333333336)</f>
        <v>44890.95833</v>
      </c>
      <c r="E149" s="2">
        <f>IFERROR(__xludf.DUMMYFUNCTION("""COMPUTED_VALUE"""),0.23222920081947207)</f>
        <v>0.2322292008</v>
      </c>
      <c r="G149" s="4">
        <f>IFERROR(__xludf.DUMMYFUNCTION("""COMPUTED_VALUE"""),44890.958333333336)</f>
        <v>44890.95833</v>
      </c>
      <c r="H149" s="2">
        <f>IFERROR(__xludf.DUMMYFUNCTION("""COMPUTED_VALUE"""),0.29491060576719785)</f>
        <v>0.2949106058</v>
      </c>
      <c r="J149" s="4">
        <f>IFERROR(__xludf.DUMMYFUNCTION("""COMPUTED_VALUE"""),44891.958333333336)</f>
        <v>44891.95833</v>
      </c>
      <c r="K149" s="2">
        <f>IFERROR(__xludf.DUMMYFUNCTION("""COMPUTED_VALUE"""),0.101535165926482)</f>
        <v>0.1015351659</v>
      </c>
      <c r="M149" s="4">
        <f>IFERROR(__xludf.DUMMYFUNCTION("""COMPUTED_VALUE"""),44892.958333333336)</f>
        <v>44892.95833</v>
      </c>
      <c r="N149" s="2">
        <f>IFERROR(__xludf.DUMMYFUNCTION("""COMPUTED_VALUE"""),0.05784384871802337)</f>
        <v>0.05784384872</v>
      </c>
    </row>
    <row r="150">
      <c r="A150" s="4">
        <v>44780.958333333336</v>
      </c>
      <c r="B150" s="2">
        <v>0.0856682314265312</v>
      </c>
      <c r="D150" s="4">
        <f>IFERROR(__xludf.DUMMYFUNCTION("""COMPUTED_VALUE"""),44891.958333333336)</f>
        <v>44891.95833</v>
      </c>
      <c r="E150" s="2">
        <f>IFERROR(__xludf.DUMMYFUNCTION("""COMPUTED_VALUE"""),0.08628375556221281)</f>
        <v>0.08628375556</v>
      </c>
      <c r="G150" s="4">
        <f>IFERROR(__xludf.DUMMYFUNCTION("""COMPUTED_VALUE"""),44891.958333333336)</f>
        <v>44891.95833</v>
      </c>
      <c r="H150" s="2">
        <f>IFERROR(__xludf.DUMMYFUNCTION("""COMPUTED_VALUE"""),0.08935510775569812)</f>
        <v>0.08935510776</v>
      </c>
      <c r="J150" s="4">
        <f>IFERROR(__xludf.DUMMYFUNCTION("""COMPUTED_VALUE"""),44892.958333333336)</f>
        <v>44892.95833</v>
      </c>
      <c r="K150" s="2">
        <f>IFERROR(__xludf.DUMMYFUNCTION("""COMPUTED_VALUE"""),0.08027066509661573)</f>
        <v>0.0802706651</v>
      </c>
      <c r="M150" s="4">
        <f>IFERROR(__xludf.DUMMYFUNCTION("""COMPUTED_VALUE"""),44893.958333333336)</f>
        <v>44893.95833</v>
      </c>
      <c r="N150" s="2">
        <f>IFERROR(__xludf.DUMMYFUNCTION("""COMPUTED_VALUE"""),0.13592414211633314)</f>
        <v>0.1359241421</v>
      </c>
    </row>
    <row r="151">
      <c r="A151" s="4">
        <v>44781.958333333336</v>
      </c>
      <c r="B151" s="2">
        <v>0.06749818989486149</v>
      </c>
      <c r="D151" s="4">
        <f>IFERROR(__xludf.DUMMYFUNCTION("""COMPUTED_VALUE"""),44892.958333333336)</f>
        <v>44892.95833</v>
      </c>
      <c r="E151" s="2">
        <f>IFERROR(__xludf.DUMMYFUNCTION("""COMPUTED_VALUE"""),0.11787772562237488)</f>
        <v>0.1178777256</v>
      </c>
      <c r="G151" s="4">
        <f>IFERROR(__xludf.DUMMYFUNCTION("""COMPUTED_VALUE"""),44892.958333333336)</f>
        <v>44892.95833</v>
      </c>
      <c r="H151" s="2">
        <f>IFERROR(__xludf.DUMMYFUNCTION("""COMPUTED_VALUE"""),0.11379512130544589)</f>
        <v>0.1137951213</v>
      </c>
      <c r="J151" s="4">
        <f>IFERROR(__xludf.DUMMYFUNCTION("""COMPUTED_VALUE"""),44893.958333333336)</f>
        <v>44893.95833</v>
      </c>
      <c r="K151" s="2">
        <f>IFERROR(__xludf.DUMMYFUNCTION("""COMPUTED_VALUE"""),0.18044405788868423)</f>
        <v>0.1804440579</v>
      </c>
      <c r="M151" s="4">
        <f>IFERROR(__xludf.DUMMYFUNCTION("""COMPUTED_VALUE"""),44894.958333333336)</f>
        <v>44894.95833</v>
      </c>
      <c r="N151" s="2">
        <f>IFERROR(__xludf.DUMMYFUNCTION("""COMPUTED_VALUE"""),0.20075188434236582)</f>
        <v>0.2007518843</v>
      </c>
    </row>
    <row r="152">
      <c r="A152" s="4">
        <v>44779.958333333336</v>
      </c>
      <c r="B152" s="2">
        <v>0.07632740518867302</v>
      </c>
      <c r="D152" s="4">
        <f>IFERROR(__xludf.DUMMYFUNCTION("""COMPUTED_VALUE"""),44893.958333333336)</f>
        <v>44893.95833</v>
      </c>
      <c r="E152" s="2">
        <f>IFERROR(__xludf.DUMMYFUNCTION("""COMPUTED_VALUE"""),0.16679118480817048)</f>
        <v>0.1667911848</v>
      </c>
      <c r="G152" s="4">
        <f>IFERROR(__xludf.DUMMYFUNCTION("""COMPUTED_VALUE"""),44893.958333333336)</f>
        <v>44893.95833</v>
      </c>
      <c r="H152" s="2">
        <f>IFERROR(__xludf.DUMMYFUNCTION("""COMPUTED_VALUE"""),0.17162466305646693)</f>
        <v>0.1716246631</v>
      </c>
      <c r="J152" s="4">
        <f>IFERROR(__xludf.DUMMYFUNCTION("""COMPUTED_VALUE"""),44894.958333333336)</f>
        <v>44894.95833</v>
      </c>
      <c r="K152" s="2">
        <f>IFERROR(__xludf.DUMMYFUNCTION("""COMPUTED_VALUE"""),0.18002618949918392)</f>
        <v>0.1800261895</v>
      </c>
      <c r="M152" s="4">
        <f>IFERROR(__xludf.DUMMYFUNCTION("""COMPUTED_VALUE"""),44895.958333333336)</f>
        <v>44895.95833</v>
      </c>
      <c r="N152" s="2">
        <f>IFERROR(__xludf.DUMMYFUNCTION("""COMPUTED_VALUE"""),0.12495259648767715)</f>
        <v>0.1249525965</v>
      </c>
    </row>
    <row r="153">
      <c r="A153" s="4">
        <v>44780.958333333336</v>
      </c>
      <c r="B153" s="2">
        <v>0.0846466041623191</v>
      </c>
      <c r="D153" s="4">
        <f>IFERROR(__xludf.DUMMYFUNCTION("""COMPUTED_VALUE"""),44894.958333333336)</f>
        <v>44894.95833</v>
      </c>
      <c r="E153" s="2">
        <f>IFERROR(__xludf.DUMMYFUNCTION("""COMPUTED_VALUE"""),0.10697165933459607)</f>
        <v>0.1069716593</v>
      </c>
      <c r="G153" s="4">
        <f>IFERROR(__xludf.DUMMYFUNCTION("""COMPUTED_VALUE"""),44894.958333333336)</f>
        <v>44894.95833</v>
      </c>
      <c r="H153" s="2">
        <f>IFERROR(__xludf.DUMMYFUNCTION("""COMPUTED_VALUE"""),0.16485476202138902)</f>
        <v>0.164854762</v>
      </c>
      <c r="J153" s="4">
        <f>IFERROR(__xludf.DUMMYFUNCTION("""COMPUTED_VALUE"""),44895.958333333336)</f>
        <v>44895.95833</v>
      </c>
      <c r="K153" s="2">
        <f>IFERROR(__xludf.DUMMYFUNCTION("""COMPUTED_VALUE"""),0.14450149603588305)</f>
        <v>0.144501496</v>
      </c>
      <c r="M153" s="4">
        <f>IFERROR(__xludf.DUMMYFUNCTION("""COMPUTED_VALUE"""),44896.958333333336)</f>
        <v>44896.95833</v>
      </c>
      <c r="N153" s="2">
        <f>IFERROR(__xludf.DUMMYFUNCTION("""COMPUTED_VALUE"""),0.10822372638391996)</f>
        <v>0.1082237264</v>
      </c>
    </row>
    <row r="154">
      <c r="A154" s="4">
        <v>44781.958333333336</v>
      </c>
      <c r="B154" s="2">
        <v>0.06516199528223247</v>
      </c>
      <c r="D154" s="4">
        <f>IFERROR(__xludf.DUMMYFUNCTION("""COMPUTED_VALUE"""),44895.958333333336)</f>
        <v>44895.95833</v>
      </c>
      <c r="E154" s="2">
        <f>IFERROR(__xludf.DUMMYFUNCTION("""COMPUTED_VALUE"""),0.15094778084485902)</f>
        <v>0.1509477808</v>
      </c>
      <c r="G154" s="4">
        <f>IFERROR(__xludf.DUMMYFUNCTION("""COMPUTED_VALUE"""),44895.958333333336)</f>
        <v>44895.95833</v>
      </c>
      <c r="H154" s="2">
        <f>IFERROR(__xludf.DUMMYFUNCTION("""COMPUTED_VALUE"""),0.12492924264501964)</f>
        <v>0.1249292426</v>
      </c>
      <c r="J154" s="4">
        <f>IFERROR(__xludf.DUMMYFUNCTION("""COMPUTED_VALUE"""),44896.958333333336)</f>
        <v>44896.95833</v>
      </c>
      <c r="K154" s="2">
        <f>IFERROR(__xludf.DUMMYFUNCTION("""COMPUTED_VALUE"""),0.1364156029733817)</f>
        <v>0.136415603</v>
      </c>
      <c r="M154" s="4">
        <f>IFERROR(__xludf.DUMMYFUNCTION("""COMPUTED_VALUE"""),44897.958333333336)</f>
        <v>44897.95833</v>
      </c>
      <c r="N154" s="2">
        <f>IFERROR(__xludf.DUMMYFUNCTION("""COMPUTED_VALUE"""),0.12229029638720416)</f>
        <v>0.1222902964</v>
      </c>
    </row>
    <row r="155">
      <c r="A155" s="4">
        <v>44782.958333333336</v>
      </c>
      <c r="B155" s="2">
        <v>0.0554062876435335</v>
      </c>
      <c r="D155" s="4">
        <f>IFERROR(__xludf.DUMMYFUNCTION("""COMPUTED_VALUE"""),44896.958333333336)</f>
        <v>44896.95833</v>
      </c>
      <c r="E155" s="2">
        <f>IFERROR(__xludf.DUMMYFUNCTION("""COMPUTED_VALUE"""),0.08724458547825859)</f>
        <v>0.08724458548</v>
      </c>
      <c r="G155" s="4">
        <f>IFERROR(__xludf.DUMMYFUNCTION("""COMPUTED_VALUE"""),44896.958333333336)</f>
        <v>44896.95833</v>
      </c>
      <c r="H155" s="2">
        <f>IFERROR(__xludf.DUMMYFUNCTION("""COMPUTED_VALUE"""),0.2534083819692848)</f>
        <v>0.253408382</v>
      </c>
      <c r="J155" s="4">
        <f>IFERROR(__xludf.DUMMYFUNCTION("""COMPUTED_VALUE"""),44897.958333333336)</f>
        <v>44897.95833</v>
      </c>
      <c r="K155" s="2">
        <f>IFERROR(__xludf.DUMMYFUNCTION("""COMPUTED_VALUE"""),0.09953489517858194)</f>
        <v>0.09953489518</v>
      </c>
      <c r="M155" s="4">
        <f>IFERROR(__xludf.DUMMYFUNCTION("""COMPUTED_VALUE"""),44898.958333333336)</f>
        <v>44898.95833</v>
      </c>
      <c r="N155" s="2">
        <f>IFERROR(__xludf.DUMMYFUNCTION("""COMPUTED_VALUE"""),0.11229415692540086)</f>
        <v>0.1122941569</v>
      </c>
    </row>
    <row r="156">
      <c r="A156" s="4">
        <v>44780.958333333336</v>
      </c>
      <c r="B156" s="2">
        <v>0.11285813639712007</v>
      </c>
      <c r="D156" s="4">
        <f>IFERROR(__xludf.DUMMYFUNCTION("""COMPUTED_VALUE"""),44897.958333333336)</f>
        <v>44897.95833</v>
      </c>
      <c r="E156" s="2">
        <f>IFERROR(__xludf.DUMMYFUNCTION("""COMPUTED_VALUE"""),0.037234760708530205)</f>
        <v>0.03723476071</v>
      </c>
      <c r="G156" s="4">
        <f>IFERROR(__xludf.DUMMYFUNCTION("""COMPUTED_VALUE"""),44897.958333333336)</f>
        <v>44897.95833</v>
      </c>
      <c r="H156" s="2">
        <f>IFERROR(__xludf.DUMMYFUNCTION("""COMPUTED_VALUE"""),0.04332507928985829)</f>
        <v>0.04332507929</v>
      </c>
      <c r="J156" s="4">
        <f>IFERROR(__xludf.DUMMYFUNCTION("""COMPUTED_VALUE"""),44898.958333333336)</f>
        <v>44898.95833</v>
      </c>
      <c r="K156" s="2">
        <f>IFERROR(__xludf.DUMMYFUNCTION("""COMPUTED_VALUE"""),0.12375426739046373)</f>
        <v>0.1237542674</v>
      </c>
      <c r="M156" s="4">
        <f>IFERROR(__xludf.DUMMYFUNCTION("""COMPUTED_VALUE"""),44899.958333333336)</f>
        <v>44899.95833</v>
      </c>
      <c r="N156" s="2">
        <f>IFERROR(__xludf.DUMMYFUNCTION("""COMPUTED_VALUE"""),0.1353185025309215)</f>
        <v>0.1353185025</v>
      </c>
    </row>
    <row r="157">
      <c r="A157" s="4">
        <v>44781.958333333336</v>
      </c>
      <c r="B157" s="2">
        <v>0.11080252416197227</v>
      </c>
      <c r="D157" s="4">
        <f>IFERROR(__xludf.DUMMYFUNCTION("""COMPUTED_VALUE"""),44898.958333333336)</f>
        <v>44898.95833</v>
      </c>
      <c r="E157" s="2">
        <f>IFERROR(__xludf.DUMMYFUNCTION("""COMPUTED_VALUE"""),0.11244418555216575)</f>
        <v>0.1124441856</v>
      </c>
      <c r="G157" s="4">
        <f>IFERROR(__xludf.DUMMYFUNCTION("""COMPUTED_VALUE"""),44898.958333333336)</f>
        <v>44898.95833</v>
      </c>
      <c r="H157" s="2">
        <f>IFERROR(__xludf.DUMMYFUNCTION("""COMPUTED_VALUE"""),0.12244128973677233)</f>
        <v>0.1224412897</v>
      </c>
      <c r="J157" s="4">
        <f>IFERROR(__xludf.DUMMYFUNCTION("""COMPUTED_VALUE"""),44899.958333333336)</f>
        <v>44899.95833</v>
      </c>
      <c r="K157" s="2">
        <f>IFERROR(__xludf.DUMMYFUNCTION("""COMPUTED_VALUE"""),0.14003917547724068)</f>
        <v>0.1400391755</v>
      </c>
      <c r="M157" s="4">
        <f>IFERROR(__xludf.DUMMYFUNCTION("""COMPUTED_VALUE"""),44900.958333333336)</f>
        <v>44900.95833</v>
      </c>
      <c r="N157" s="2">
        <f>IFERROR(__xludf.DUMMYFUNCTION("""COMPUTED_VALUE"""),0.14333493774783435)</f>
        <v>0.1433349377</v>
      </c>
    </row>
    <row r="158">
      <c r="A158" s="4">
        <v>44782.958333333336</v>
      </c>
      <c r="B158" s="2">
        <v>0.04879241793942458</v>
      </c>
      <c r="D158" s="4">
        <f>IFERROR(__xludf.DUMMYFUNCTION("""COMPUTED_VALUE"""),44899.958333333336)</f>
        <v>44899.95833</v>
      </c>
      <c r="E158" s="2">
        <f>IFERROR(__xludf.DUMMYFUNCTION("""COMPUTED_VALUE"""),0.08264910616964675)</f>
        <v>0.08264910617</v>
      </c>
      <c r="G158" s="4">
        <f>IFERROR(__xludf.DUMMYFUNCTION("""COMPUTED_VALUE"""),44899.958333333336)</f>
        <v>44899.95833</v>
      </c>
      <c r="H158" s="2">
        <f>IFERROR(__xludf.DUMMYFUNCTION("""COMPUTED_VALUE"""),0.14098252684713578)</f>
        <v>0.1409825268</v>
      </c>
      <c r="J158" s="4">
        <f>IFERROR(__xludf.DUMMYFUNCTION("""COMPUTED_VALUE"""),44900.958333333336)</f>
        <v>44900.95833</v>
      </c>
      <c r="K158" s="2">
        <f>IFERROR(__xludf.DUMMYFUNCTION("""COMPUTED_VALUE"""),0.13248880666950816)</f>
        <v>0.1324888067</v>
      </c>
      <c r="M158" s="4">
        <f>IFERROR(__xludf.DUMMYFUNCTION("""COMPUTED_VALUE"""),44901.958333333336)</f>
        <v>44901.95833</v>
      </c>
      <c r="N158" s="2">
        <f>IFERROR(__xludf.DUMMYFUNCTION("""COMPUTED_VALUE"""),0.11707492937235685)</f>
        <v>0.1170749294</v>
      </c>
    </row>
    <row r="159">
      <c r="A159" s="4">
        <v>44783.958333333336</v>
      </c>
      <c r="B159" s="2">
        <v>0.05471414390118002</v>
      </c>
      <c r="D159" s="4">
        <f>IFERROR(__xludf.DUMMYFUNCTION("""COMPUTED_VALUE"""),44900.958333333336)</f>
        <v>44900.95833</v>
      </c>
      <c r="E159" s="2">
        <f>IFERROR(__xludf.DUMMYFUNCTION("""COMPUTED_VALUE"""),0.0818642881109861)</f>
        <v>0.08186428811</v>
      </c>
      <c r="G159" s="4">
        <f>IFERROR(__xludf.DUMMYFUNCTION("""COMPUTED_VALUE"""),44900.958333333336)</f>
        <v>44900.95833</v>
      </c>
      <c r="H159" s="2">
        <f>IFERROR(__xludf.DUMMYFUNCTION("""COMPUTED_VALUE"""),0.10758853088010066)</f>
        <v>0.1075885309</v>
      </c>
      <c r="J159" s="4">
        <f>IFERROR(__xludf.DUMMYFUNCTION("""COMPUTED_VALUE"""),44901.958333333336)</f>
        <v>44901.95833</v>
      </c>
      <c r="K159" s="2">
        <f>IFERROR(__xludf.DUMMYFUNCTION("""COMPUTED_VALUE"""),0.1059765186334971)</f>
        <v>0.1059765186</v>
      </c>
      <c r="M159" s="4">
        <f>IFERROR(__xludf.DUMMYFUNCTION("""COMPUTED_VALUE"""),44902.958333333336)</f>
        <v>44902.95833</v>
      </c>
      <c r="N159" s="2">
        <f>IFERROR(__xludf.DUMMYFUNCTION("""COMPUTED_VALUE"""),0.12507202365743242)</f>
        <v>0.1250720237</v>
      </c>
    </row>
    <row r="160">
      <c r="A160" s="4">
        <v>44781.958333333336</v>
      </c>
      <c r="B160" s="2">
        <v>0.11333855818777366</v>
      </c>
      <c r="D160" s="4">
        <f>IFERROR(__xludf.DUMMYFUNCTION("""COMPUTED_VALUE"""),44901.958333333336)</f>
        <v>44901.95833</v>
      </c>
      <c r="E160" s="2">
        <f>IFERROR(__xludf.DUMMYFUNCTION("""COMPUTED_VALUE"""),0.0723555597552349)</f>
        <v>0.07235555976</v>
      </c>
      <c r="G160" s="4">
        <f>IFERROR(__xludf.DUMMYFUNCTION("""COMPUTED_VALUE"""),44901.958333333336)</f>
        <v>44901.95833</v>
      </c>
      <c r="H160" s="2">
        <f>IFERROR(__xludf.DUMMYFUNCTION("""COMPUTED_VALUE"""),0.09117068412685546)</f>
        <v>0.09117068413</v>
      </c>
      <c r="J160" s="4">
        <f>IFERROR(__xludf.DUMMYFUNCTION("""COMPUTED_VALUE"""),44902.958333333336)</f>
        <v>44902.95833</v>
      </c>
      <c r="K160" s="2">
        <f>IFERROR(__xludf.DUMMYFUNCTION("""COMPUTED_VALUE"""),0.13157681436773594)</f>
        <v>0.1315768144</v>
      </c>
      <c r="M160" s="4">
        <f>IFERROR(__xludf.DUMMYFUNCTION("""COMPUTED_VALUE"""),44903.958333333336)</f>
        <v>44903.95833</v>
      </c>
      <c r="N160" s="2">
        <f>IFERROR(__xludf.DUMMYFUNCTION("""COMPUTED_VALUE"""),0.10635586756642913)</f>
        <v>0.1063558676</v>
      </c>
    </row>
    <row r="161">
      <c r="A161" s="4">
        <v>44782.958333333336</v>
      </c>
      <c r="B161" s="2">
        <v>0.05210495980221069</v>
      </c>
      <c r="D161" s="4">
        <f>IFERROR(__xludf.DUMMYFUNCTION("""COMPUTED_VALUE"""),44902.958333333336)</f>
        <v>44902.95833</v>
      </c>
      <c r="E161" s="2">
        <f>IFERROR(__xludf.DUMMYFUNCTION("""COMPUTED_VALUE"""),0.05702016500245535)</f>
        <v>0.057020165</v>
      </c>
      <c r="G161" s="4">
        <f>IFERROR(__xludf.DUMMYFUNCTION("""COMPUTED_VALUE"""),44902.958333333336)</f>
        <v>44902.95833</v>
      </c>
      <c r="H161" s="2">
        <f>IFERROR(__xludf.DUMMYFUNCTION("""COMPUTED_VALUE"""),0.07000382432811039)</f>
        <v>0.07000382433</v>
      </c>
      <c r="J161" s="4">
        <f>IFERROR(__xludf.DUMMYFUNCTION("""COMPUTED_VALUE"""),44903.958333333336)</f>
        <v>44903.95833</v>
      </c>
      <c r="K161" s="2">
        <f>IFERROR(__xludf.DUMMYFUNCTION("""COMPUTED_VALUE"""),0.10367075889922095)</f>
        <v>0.1036707589</v>
      </c>
      <c r="M161" s="4">
        <f>IFERROR(__xludf.DUMMYFUNCTION("""COMPUTED_VALUE"""),44904.958333333336)</f>
        <v>44904.95833</v>
      </c>
      <c r="N161" s="2">
        <f>IFERROR(__xludf.DUMMYFUNCTION("""COMPUTED_VALUE"""),0.03200237809786806)</f>
        <v>0.0320023781</v>
      </c>
    </row>
    <row r="162">
      <c r="A162" s="4">
        <v>44783.958333333336</v>
      </c>
      <c r="B162" s="2">
        <v>0.06389709244971031</v>
      </c>
      <c r="D162" s="4">
        <f>IFERROR(__xludf.DUMMYFUNCTION("""COMPUTED_VALUE"""),44903.958333333336)</f>
        <v>44903.95833</v>
      </c>
      <c r="E162" s="2">
        <f>IFERROR(__xludf.DUMMYFUNCTION("""COMPUTED_VALUE"""),0.05952199002078993)</f>
        <v>0.05952199002</v>
      </c>
      <c r="G162" s="4">
        <f>IFERROR(__xludf.DUMMYFUNCTION("""COMPUTED_VALUE"""),44903.958333333336)</f>
        <v>44903.95833</v>
      </c>
      <c r="H162" s="2">
        <f>IFERROR(__xludf.DUMMYFUNCTION("""COMPUTED_VALUE"""),0.07232388599459032)</f>
        <v>0.07232388599</v>
      </c>
      <c r="J162" s="4">
        <f>IFERROR(__xludf.DUMMYFUNCTION("""COMPUTED_VALUE"""),44904.958333333336)</f>
        <v>44904.95833</v>
      </c>
      <c r="K162" s="2">
        <f>IFERROR(__xludf.DUMMYFUNCTION("""COMPUTED_VALUE"""),0.052789073029138274)</f>
        <v>0.05278907303</v>
      </c>
      <c r="M162" s="4">
        <f>IFERROR(__xludf.DUMMYFUNCTION("""COMPUTED_VALUE"""),44905.958333333336)</f>
        <v>44905.95833</v>
      </c>
      <c r="N162" s="2">
        <f>IFERROR(__xludf.DUMMYFUNCTION("""COMPUTED_VALUE"""),0.08914700385155738)</f>
        <v>0.08914700385</v>
      </c>
    </row>
    <row r="163">
      <c r="A163" s="4">
        <v>44784.958333333336</v>
      </c>
      <c r="B163" s="2">
        <v>0.055043339547064064</v>
      </c>
      <c r="D163" s="4">
        <f>IFERROR(__xludf.DUMMYFUNCTION("""COMPUTED_VALUE"""),44904.958333333336)</f>
        <v>44904.95833</v>
      </c>
      <c r="E163" s="2">
        <f>IFERROR(__xludf.DUMMYFUNCTION("""COMPUTED_VALUE"""),0.0776563300377502)</f>
        <v>0.07765633004</v>
      </c>
      <c r="G163" s="4">
        <f>IFERROR(__xludf.DUMMYFUNCTION("""COMPUTED_VALUE"""),44904.958333333336)</f>
        <v>44904.95833</v>
      </c>
      <c r="H163" s="2">
        <f>IFERROR(__xludf.DUMMYFUNCTION("""COMPUTED_VALUE"""),0.05501470954536075)</f>
        <v>0.05501470955</v>
      </c>
      <c r="J163" s="4">
        <f>IFERROR(__xludf.DUMMYFUNCTION("""COMPUTED_VALUE"""),44905.958333333336)</f>
        <v>44905.95833</v>
      </c>
      <c r="K163" s="2">
        <f>IFERROR(__xludf.DUMMYFUNCTION("""COMPUTED_VALUE"""),0.056183937868666184)</f>
        <v>0.05618393787</v>
      </c>
      <c r="M163" s="4">
        <f>IFERROR(__xludf.DUMMYFUNCTION("""COMPUTED_VALUE"""),44906.958333333336)</f>
        <v>44906.95833</v>
      </c>
      <c r="N163" s="2">
        <f>IFERROR(__xludf.DUMMYFUNCTION("""COMPUTED_VALUE"""),0.06066148504454815)</f>
        <v>0.06066148504</v>
      </c>
    </row>
    <row r="164">
      <c r="A164" s="4">
        <v>44782.958333333336</v>
      </c>
      <c r="B164" s="2">
        <v>0.06514506243653848</v>
      </c>
      <c r="D164" s="4">
        <f>IFERROR(__xludf.DUMMYFUNCTION("""COMPUTED_VALUE"""),44905.958333333336)</f>
        <v>44905.95833</v>
      </c>
      <c r="E164" s="2">
        <f>IFERROR(__xludf.DUMMYFUNCTION("""COMPUTED_VALUE"""),0.03960834906255534)</f>
        <v>0.03960834906</v>
      </c>
      <c r="G164" s="4">
        <f>IFERROR(__xludf.DUMMYFUNCTION("""COMPUTED_VALUE"""),44905.958333333336)</f>
        <v>44905.95833</v>
      </c>
      <c r="H164" s="2">
        <f>IFERROR(__xludf.DUMMYFUNCTION("""COMPUTED_VALUE"""),0.044551249189168314)</f>
        <v>0.04455124919</v>
      </c>
      <c r="J164" s="4">
        <f>IFERROR(__xludf.DUMMYFUNCTION("""COMPUTED_VALUE"""),44906.958333333336)</f>
        <v>44906.95833</v>
      </c>
      <c r="K164" s="2">
        <f>IFERROR(__xludf.DUMMYFUNCTION("""COMPUTED_VALUE"""),0.06291617591931788)</f>
        <v>0.06291617592</v>
      </c>
      <c r="M164" s="4">
        <f>IFERROR(__xludf.DUMMYFUNCTION("""COMPUTED_VALUE"""),44907.958333333336)</f>
        <v>44907.95833</v>
      </c>
      <c r="N164" s="2">
        <f>IFERROR(__xludf.DUMMYFUNCTION("""COMPUTED_VALUE"""),0.1484143786895772)</f>
        <v>0.1484143787</v>
      </c>
    </row>
    <row r="165">
      <c r="A165" s="4">
        <v>44783.958333333336</v>
      </c>
      <c r="B165" s="2">
        <v>0.040088481383832086</v>
      </c>
      <c r="D165" s="4">
        <f>IFERROR(__xludf.DUMMYFUNCTION("""COMPUTED_VALUE"""),44906.958333333336)</f>
        <v>44906.95833</v>
      </c>
      <c r="E165" s="2">
        <f>IFERROR(__xludf.DUMMYFUNCTION("""COMPUTED_VALUE"""),0.0451202679315956)</f>
        <v>0.04512026793</v>
      </c>
      <c r="G165" s="4">
        <f>IFERROR(__xludf.DUMMYFUNCTION("""COMPUTED_VALUE"""),44906.958333333336)</f>
        <v>44906.95833</v>
      </c>
      <c r="H165" s="2">
        <f>IFERROR(__xludf.DUMMYFUNCTION("""COMPUTED_VALUE"""),0.04757410797912373)</f>
        <v>0.04757410798</v>
      </c>
      <c r="J165" s="4">
        <f>IFERROR(__xludf.DUMMYFUNCTION("""COMPUTED_VALUE"""),44907.958333333336)</f>
        <v>44907.95833</v>
      </c>
      <c r="K165" s="2">
        <f>IFERROR(__xludf.DUMMYFUNCTION("""COMPUTED_VALUE"""),0.08049030900176261)</f>
        <v>0.080490309</v>
      </c>
      <c r="M165" s="4">
        <f>IFERROR(__xludf.DUMMYFUNCTION("""COMPUTED_VALUE"""),44908.958333333336)</f>
        <v>44908.95833</v>
      </c>
      <c r="N165" s="2">
        <f>IFERROR(__xludf.DUMMYFUNCTION("""COMPUTED_VALUE"""),0.13262189786603187)</f>
        <v>0.1326218979</v>
      </c>
    </row>
    <row r="166">
      <c r="A166" s="4">
        <v>44784.958333333336</v>
      </c>
      <c r="B166" s="2">
        <v>0.06767060276521018</v>
      </c>
      <c r="D166" s="4">
        <f>IFERROR(__xludf.DUMMYFUNCTION("""COMPUTED_VALUE"""),44907.958333333336)</f>
        <v>44907.95833</v>
      </c>
      <c r="E166" s="2">
        <f>IFERROR(__xludf.DUMMYFUNCTION("""COMPUTED_VALUE"""),0.0599239657961519)</f>
        <v>0.0599239658</v>
      </c>
      <c r="G166" s="4">
        <f>IFERROR(__xludf.DUMMYFUNCTION("""COMPUTED_VALUE"""),44907.958333333336)</f>
        <v>44907.95833</v>
      </c>
      <c r="H166" s="2">
        <f>IFERROR(__xludf.DUMMYFUNCTION("""COMPUTED_VALUE"""),0.0893782971652045)</f>
        <v>0.08937829717</v>
      </c>
      <c r="J166" s="4">
        <f>IFERROR(__xludf.DUMMYFUNCTION("""COMPUTED_VALUE"""),44908.958333333336)</f>
        <v>44908.95833</v>
      </c>
      <c r="K166" s="2">
        <f>IFERROR(__xludf.DUMMYFUNCTION("""COMPUTED_VALUE"""),0.14258684855488296)</f>
        <v>0.1425868486</v>
      </c>
      <c r="M166" s="4">
        <f>IFERROR(__xludf.DUMMYFUNCTION("""COMPUTED_VALUE"""),44909.958333333336)</f>
        <v>44909.95833</v>
      </c>
      <c r="N166" s="2">
        <f>IFERROR(__xludf.DUMMYFUNCTION("""COMPUTED_VALUE"""),0.17894491757552533)</f>
        <v>0.1789449176</v>
      </c>
    </row>
    <row r="167">
      <c r="A167" s="4">
        <v>44785.958333333336</v>
      </c>
      <c r="B167" s="2">
        <v>0.05176799920877765</v>
      </c>
      <c r="D167" s="4">
        <f>IFERROR(__xludf.DUMMYFUNCTION("""COMPUTED_VALUE"""),44908.958333333336)</f>
        <v>44908.95833</v>
      </c>
      <c r="E167" s="2">
        <f>IFERROR(__xludf.DUMMYFUNCTION("""COMPUTED_VALUE"""),0.11546699629261926)</f>
        <v>0.1154669963</v>
      </c>
      <c r="G167" s="4">
        <f>IFERROR(__xludf.DUMMYFUNCTION("""COMPUTED_VALUE"""),44908.958333333336)</f>
        <v>44908.95833</v>
      </c>
      <c r="H167" s="2">
        <f>IFERROR(__xludf.DUMMYFUNCTION("""COMPUTED_VALUE"""),0.136331256931199)</f>
        <v>0.1363312569</v>
      </c>
      <c r="J167" s="4">
        <f>IFERROR(__xludf.DUMMYFUNCTION("""COMPUTED_VALUE"""),44909.958333333336)</f>
        <v>44909.95833</v>
      </c>
      <c r="K167" s="2">
        <f>IFERROR(__xludf.DUMMYFUNCTION("""COMPUTED_VALUE"""),0.10332661465971399)</f>
        <v>0.1033266147</v>
      </c>
      <c r="M167" s="4">
        <f>IFERROR(__xludf.DUMMYFUNCTION("""COMPUTED_VALUE"""),44910.958333333336)</f>
        <v>44910.95833</v>
      </c>
      <c r="N167" s="2">
        <f>IFERROR(__xludf.DUMMYFUNCTION("""COMPUTED_VALUE"""),0.08943773539326)</f>
        <v>0.08943773539</v>
      </c>
    </row>
    <row r="168">
      <c r="A168" s="4">
        <v>44783.958333333336</v>
      </c>
      <c r="B168" s="2">
        <v>0.04877928594872444</v>
      </c>
      <c r="D168" s="4">
        <f>IFERROR(__xludf.DUMMYFUNCTION("""COMPUTED_VALUE"""),44909.958333333336)</f>
        <v>44909.95833</v>
      </c>
      <c r="E168" s="2">
        <f>IFERROR(__xludf.DUMMYFUNCTION("""COMPUTED_VALUE"""),0.08193894182281812)</f>
        <v>0.08193894182</v>
      </c>
      <c r="G168" s="4">
        <f>IFERROR(__xludf.DUMMYFUNCTION("""COMPUTED_VALUE"""),44909.958333333336)</f>
        <v>44909.95833</v>
      </c>
      <c r="H168" s="2">
        <f>IFERROR(__xludf.DUMMYFUNCTION("""COMPUTED_VALUE"""),0.09416735573477486)</f>
        <v>0.09416735573</v>
      </c>
      <c r="J168" s="4">
        <f>IFERROR(__xludf.DUMMYFUNCTION("""COMPUTED_VALUE"""),44910.958333333336)</f>
        <v>44910.95833</v>
      </c>
      <c r="K168" s="2">
        <f>IFERROR(__xludf.DUMMYFUNCTION("""COMPUTED_VALUE"""),0.1083367835300319)</f>
        <v>0.1083367835</v>
      </c>
      <c r="M168" s="4">
        <f>IFERROR(__xludf.DUMMYFUNCTION("""COMPUTED_VALUE"""),44911.958333333336)</f>
        <v>44911.95833</v>
      </c>
      <c r="N168" s="2">
        <f>IFERROR(__xludf.DUMMYFUNCTION("""COMPUTED_VALUE"""),0.07486265800351578)</f>
        <v>0.074862658</v>
      </c>
    </row>
    <row r="169">
      <c r="A169" s="4">
        <v>44784.958333333336</v>
      </c>
      <c r="B169" s="2">
        <v>0.0382546189223625</v>
      </c>
      <c r="D169" s="4">
        <f>IFERROR(__xludf.DUMMYFUNCTION("""COMPUTED_VALUE"""),44910.958333333336)</f>
        <v>44910.95833</v>
      </c>
      <c r="E169" s="2">
        <f>IFERROR(__xludf.DUMMYFUNCTION("""COMPUTED_VALUE"""),0.0980741622976866)</f>
        <v>0.0980741623</v>
      </c>
      <c r="G169" s="4">
        <f>IFERROR(__xludf.DUMMYFUNCTION("""COMPUTED_VALUE"""),44910.958333333336)</f>
        <v>44910.95833</v>
      </c>
      <c r="H169" s="2">
        <f>IFERROR(__xludf.DUMMYFUNCTION("""COMPUTED_VALUE"""),0.13010647539125292)</f>
        <v>0.1301064754</v>
      </c>
      <c r="J169" s="4">
        <f>IFERROR(__xludf.DUMMYFUNCTION("""COMPUTED_VALUE"""),44911.958333333336)</f>
        <v>44911.95833</v>
      </c>
      <c r="K169" s="2">
        <f>IFERROR(__xludf.DUMMYFUNCTION("""COMPUTED_VALUE"""),0.12125425616009015)</f>
        <v>0.1212542562</v>
      </c>
      <c r="M169" s="4">
        <f>IFERROR(__xludf.DUMMYFUNCTION("""COMPUTED_VALUE"""),44912.958333333336)</f>
        <v>44912.95833</v>
      </c>
      <c r="N169" s="2">
        <f>IFERROR(__xludf.DUMMYFUNCTION("""COMPUTED_VALUE"""),0.14061460969223813)</f>
        <v>0.1406146097</v>
      </c>
    </row>
    <row r="170">
      <c r="A170" s="4">
        <v>44785.958333333336</v>
      </c>
      <c r="B170" s="2">
        <v>0.041301566126477916</v>
      </c>
      <c r="D170" s="4">
        <f>IFERROR(__xludf.DUMMYFUNCTION("""COMPUTED_VALUE"""),44911.958333333336)</f>
        <v>44911.95833</v>
      </c>
      <c r="E170" s="2">
        <f>IFERROR(__xludf.DUMMYFUNCTION("""COMPUTED_VALUE"""),0.11847421098561688)</f>
        <v>0.118474211</v>
      </c>
      <c r="G170" s="4">
        <f>IFERROR(__xludf.DUMMYFUNCTION("""COMPUTED_VALUE"""),44911.958333333336)</f>
        <v>44911.95833</v>
      </c>
      <c r="H170" s="2">
        <f>IFERROR(__xludf.DUMMYFUNCTION("""COMPUTED_VALUE"""),0.11305144676392594)</f>
        <v>0.1130514468</v>
      </c>
      <c r="J170" s="4">
        <f>IFERROR(__xludf.DUMMYFUNCTION("""COMPUTED_VALUE"""),44912.958333333336)</f>
        <v>44912.95833</v>
      </c>
      <c r="K170" s="2">
        <f>IFERROR(__xludf.DUMMYFUNCTION("""COMPUTED_VALUE"""),0.12085759810846847)</f>
        <v>0.1208575981</v>
      </c>
      <c r="M170" s="4">
        <f>IFERROR(__xludf.DUMMYFUNCTION("""COMPUTED_VALUE"""),44913.958333333336)</f>
        <v>44913.95833</v>
      </c>
      <c r="N170" s="2">
        <f>IFERROR(__xludf.DUMMYFUNCTION("""COMPUTED_VALUE"""),0.15644951525124481)</f>
        <v>0.1564495153</v>
      </c>
    </row>
    <row r="171">
      <c r="A171" s="4">
        <v>44786.958333333336</v>
      </c>
      <c r="B171" s="2">
        <v>0.033295226525861</v>
      </c>
      <c r="D171" s="4">
        <f>IFERROR(__xludf.DUMMYFUNCTION("""COMPUTED_VALUE"""),44912.958333333336)</f>
        <v>44912.95833</v>
      </c>
      <c r="E171" s="2">
        <f>IFERROR(__xludf.DUMMYFUNCTION("""COMPUTED_VALUE"""),0.1302972471700056)</f>
        <v>0.1302972472</v>
      </c>
      <c r="G171" s="4">
        <f>IFERROR(__xludf.DUMMYFUNCTION("""COMPUTED_VALUE"""),44912.958333333336)</f>
        <v>44912.95833</v>
      </c>
      <c r="H171" s="2">
        <f>IFERROR(__xludf.DUMMYFUNCTION("""COMPUTED_VALUE"""),0.18789507093072907)</f>
        <v>0.1878950709</v>
      </c>
      <c r="J171" s="4">
        <f>IFERROR(__xludf.DUMMYFUNCTION("""COMPUTED_VALUE"""),44913.958333333336)</f>
        <v>44913.95833</v>
      </c>
      <c r="K171" s="2">
        <f>IFERROR(__xludf.DUMMYFUNCTION("""COMPUTED_VALUE"""),0.16857081579358604)</f>
        <v>0.1685708158</v>
      </c>
      <c r="M171" s="4">
        <f>IFERROR(__xludf.DUMMYFUNCTION("""COMPUTED_VALUE"""),44914.958333333336)</f>
        <v>44914.95833</v>
      </c>
      <c r="N171" s="2">
        <f>IFERROR(__xludf.DUMMYFUNCTION("""COMPUTED_VALUE"""),0.1332533744841975)</f>
        <v>0.1332533745</v>
      </c>
    </row>
    <row r="172">
      <c r="A172" s="4">
        <v>44784.958333333336</v>
      </c>
      <c r="B172" s="2">
        <v>0.04094861723313744</v>
      </c>
      <c r="D172" s="4">
        <f>IFERROR(__xludf.DUMMYFUNCTION("""COMPUTED_VALUE"""),44913.958333333336)</f>
        <v>44913.95833</v>
      </c>
      <c r="E172" s="2">
        <f>IFERROR(__xludf.DUMMYFUNCTION("""COMPUTED_VALUE"""),0.1204520794708155)</f>
        <v>0.1204520795</v>
      </c>
      <c r="G172" s="4">
        <f>IFERROR(__xludf.DUMMYFUNCTION("""COMPUTED_VALUE"""),44913.958333333336)</f>
        <v>44913.95833</v>
      </c>
      <c r="H172" s="2">
        <f>IFERROR(__xludf.DUMMYFUNCTION("""COMPUTED_VALUE"""),0.15134190739267817)</f>
        <v>0.1513419074</v>
      </c>
      <c r="J172" s="4">
        <f>IFERROR(__xludf.DUMMYFUNCTION("""COMPUTED_VALUE"""),44914.958333333336)</f>
        <v>44914.95833</v>
      </c>
      <c r="K172" s="2">
        <f>IFERROR(__xludf.DUMMYFUNCTION("""COMPUTED_VALUE"""),0.12529795956365258)</f>
        <v>0.1252979596</v>
      </c>
      <c r="M172" s="4">
        <f>IFERROR(__xludf.DUMMYFUNCTION("""COMPUTED_VALUE"""),44915.958333333336)</f>
        <v>44915.95833</v>
      </c>
      <c r="N172" s="2">
        <f>IFERROR(__xludf.DUMMYFUNCTION("""COMPUTED_VALUE"""),0.030552768455239313)</f>
        <v>0.03055276846</v>
      </c>
    </row>
    <row r="173">
      <c r="A173" s="4">
        <v>44785.958333333336</v>
      </c>
      <c r="B173" s="2">
        <v>0.04413174744616494</v>
      </c>
      <c r="D173" s="4">
        <f>IFERROR(__xludf.DUMMYFUNCTION("""COMPUTED_VALUE"""),44914.958333333336)</f>
        <v>44914.95833</v>
      </c>
      <c r="E173" s="2">
        <f>IFERROR(__xludf.DUMMYFUNCTION("""COMPUTED_VALUE"""),0.09095929013930913)</f>
        <v>0.09095929014</v>
      </c>
      <c r="G173" s="4">
        <f>IFERROR(__xludf.DUMMYFUNCTION("""COMPUTED_VALUE"""),44914.958333333336)</f>
        <v>44914.95833</v>
      </c>
      <c r="H173" s="2">
        <f>IFERROR(__xludf.DUMMYFUNCTION("""COMPUTED_VALUE"""),0.13864685119250547)</f>
        <v>0.1386468512</v>
      </c>
      <c r="J173" s="4">
        <f>IFERROR(__xludf.DUMMYFUNCTION("""COMPUTED_VALUE"""),44915.958333333336)</f>
        <v>44915.95833</v>
      </c>
      <c r="K173" s="2">
        <f>IFERROR(__xludf.DUMMYFUNCTION("""COMPUTED_VALUE"""),0.04955596069030768)</f>
        <v>0.04955596069</v>
      </c>
      <c r="M173" s="4">
        <f>IFERROR(__xludf.DUMMYFUNCTION("""COMPUTED_VALUE"""),44916.958333333336)</f>
        <v>44916.95833</v>
      </c>
      <c r="N173" s="2">
        <f>IFERROR(__xludf.DUMMYFUNCTION("""COMPUTED_VALUE"""),0.16623611368905544)</f>
        <v>0.1662361137</v>
      </c>
    </row>
    <row r="174">
      <c r="A174" s="4">
        <v>44786.958333333336</v>
      </c>
      <c r="B174" s="2">
        <v>0.029130967716456544</v>
      </c>
      <c r="D174" s="4">
        <f>IFERROR(__xludf.DUMMYFUNCTION("""COMPUTED_VALUE"""),44915.958333333336)</f>
        <v>44915.95833</v>
      </c>
      <c r="E174" s="2">
        <f>IFERROR(__xludf.DUMMYFUNCTION("""COMPUTED_VALUE"""),0.05899334163015215)</f>
        <v>0.05899334163</v>
      </c>
      <c r="G174" s="4">
        <f>IFERROR(__xludf.DUMMYFUNCTION("""COMPUTED_VALUE"""),44915.958333333336)</f>
        <v>44915.95833</v>
      </c>
      <c r="H174" s="2">
        <f>IFERROR(__xludf.DUMMYFUNCTION("""COMPUTED_VALUE"""),0.05690841873995712)</f>
        <v>0.05690841874</v>
      </c>
      <c r="J174" s="4">
        <f>IFERROR(__xludf.DUMMYFUNCTION("""COMPUTED_VALUE"""),44916.958333333336)</f>
        <v>44916.95833</v>
      </c>
      <c r="K174" s="2">
        <f>IFERROR(__xludf.DUMMYFUNCTION("""COMPUTED_VALUE"""),0.21087320403226142)</f>
        <v>0.210873204</v>
      </c>
      <c r="M174" s="4">
        <f>IFERROR(__xludf.DUMMYFUNCTION("""COMPUTED_VALUE"""),44917.958333333336)</f>
        <v>44917.95833</v>
      </c>
      <c r="N174" s="2">
        <f>IFERROR(__xludf.DUMMYFUNCTION("""COMPUTED_VALUE"""),0.10722415680509571)</f>
        <v>0.1072241568</v>
      </c>
    </row>
    <row r="175">
      <c r="A175" s="4">
        <v>44787.958333333336</v>
      </c>
      <c r="B175" s="2">
        <v>0.0568559720432559</v>
      </c>
      <c r="D175" s="4">
        <f>IFERROR(__xludf.DUMMYFUNCTION("""COMPUTED_VALUE"""),44916.958333333336)</f>
        <v>44916.95833</v>
      </c>
      <c r="E175" s="2">
        <f>IFERROR(__xludf.DUMMYFUNCTION("""COMPUTED_VALUE"""),0.11185038491613199)</f>
        <v>0.1118503849</v>
      </c>
      <c r="G175" s="4">
        <f>IFERROR(__xludf.DUMMYFUNCTION("""COMPUTED_VALUE"""),44916.958333333336)</f>
        <v>44916.95833</v>
      </c>
      <c r="H175" s="2">
        <f>IFERROR(__xludf.DUMMYFUNCTION("""COMPUTED_VALUE"""),0.15142074357695745)</f>
        <v>0.1514207436</v>
      </c>
      <c r="J175" s="4">
        <f>IFERROR(__xludf.DUMMYFUNCTION("""COMPUTED_VALUE"""),44917.958333333336)</f>
        <v>44917.95833</v>
      </c>
      <c r="K175" s="2">
        <f>IFERROR(__xludf.DUMMYFUNCTION("""COMPUTED_VALUE"""),0.11650799273012503)</f>
        <v>0.1165079927</v>
      </c>
      <c r="M175" s="4">
        <f>IFERROR(__xludf.DUMMYFUNCTION("""COMPUTED_VALUE"""),44918.958333333336)</f>
        <v>44918.95833</v>
      </c>
      <c r="N175" s="2">
        <f>IFERROR(__xludf.DUMMYFUNCTION("""COMPUTED_VALUE"""),0.19845421446136627)</f>
        <v>0.1984542145</v>
      </c>
    </row>
    <row r="176">
      <c r="A176" s="4">
        <v>44785.958333333336</v>
      </c>
      <c r="B176" s="2">
        <v>0.03890439206270969</v>
      </c>
      <c r="D176" s="4">
        <f>IFERROR(__xludf.DUMMYFUNCTION("""COMPUTED_VALUE"""),44917.958333333336)</f>
        <v>44917.95833</v>
      </c>
      <c r="E176" s="2">
        <f>IFERROR(__xludf.DUMMYFUNCTION("""COMPUTED_VALUE"""),0.10191454905432662)</f>
        <v>0.1019145491</v>
      </c>
      <c r="G176" s="4">
        <f>IFERROR(__xludf.DUMMYFUNCTION("""COMPUTED_VALUE"""),44917.958333333336)</f>
        <v>44917.95833</v>
      </c>
      <c r="H176" s="2">
        <f>IFERROR(__xludf.DUMMYFUNCTION("""COMPUTED_VALUE"""),0.10519902253695466)</f>
        <v>0.1051990225</v>
      </c>
      <c r="J176" s="4">
        <f>IFERROR(__xludf.DUMMYFUNCTION("""COMPUTED_VALUE"""),44918.958333333336)</f>
        <v>44918.95833</v>
      </c>
      <c r="K176" s="2">
        <f>IFERROR(__xludf.DUMMYFUNCTION("""COMPUTED_VALUE"""),0.24709485728283462)</f>
        <v>0.2470948573</v>
      </c>
      <c r="M176" s="4">
        <f>IFERROR(__xludf.DUMMYFUNCTION("""COMPUTED_VALUE"""),44919.958333333336)</f>
        <v>44919.95833</v>
      </c>
      <c r="N176" s="2">
        <f>IFERROR(__xludf.DUMMYFUNCTION("""COMPUTED_VALUE"""),0.14285513732010785)</f>
        <v>0.1428551373</v>
      </c>
    </row>
    <row r="177">
      <c r="A177" s="4">
        <v>44786.958333333336</v>
      </c>
      <c r="B177" s="2">
        <v>0.03026968009891019</v>
      </c>
      <c r="D177" s="4">
        <f>IFERROR(__xludf.DUMMYFUNCTION("""COMPUTED_VALUE"""),44918.958333333336)</f>
        <v>44918.95833</v>
      </c>
      <c r="E177" s="2">
        <f>IFERROR(__xludf.DUMMYFUNCTION("""COMPUTED_VALUE"""),0.263852929925358)</f>
        <v>0.2638529299</v>
      </c>
      <c r="G177" s="4">
        <f>IFERROR(__xludf.DUMMYFUNCTION("""COMPUTED_VALUE"""),44918.958333333336)</f>
        <v>44918.95833</v>
      </c>
      <c r="H177" s="2">
        <f>IFERROR(__xludf.DUMMYFUNCTION("""COMPUTED_VALUE"""),0.21234102889310022)</f>
        <v>0.2123410289</v>
      </c>
      <c r="J177" s="4">
        <f>IFERROR(__xludf.DUMMYFUNCTION("""COMPUTED_VALUE"""),44919.958333333336)</f>
        <v>44919.95833</v>
      </c>
      <c r="K177" s="2">
        <f>IFERROR(__xludf.DUMMYFUNCTION("""COMPUTED_VALUE"""),0.13105227327519106)</f>
        <v>0.1310522733</v>
      </c>
      <c r="M177" s="4">
        <f>IFERROR(__xludf.DUMMYFUNCTION("""COMPUTED_VALUE"""),44920.958333333336)</f>
        <v>44920.95833</v>
      </c>
      <c r="N177" s="2">
        <f>IFERROR(__xludf.DUMMYFUNCTION("""COMPUTED_VALUE"""),0.06816616246298453)</f>
        <v>0.06816616246</v>
      </c>
    </row>
    <row r="178">
      <c r="A178" s="4">
        <v>44787.958333333336</v>
      </c>
      <c r="B178" s="2">
        <v>0.06357691905978713</v>
      </c>
      <c r="D178" s="4">
        <f>IFERROR(__xludf.DUMMYFUNCTION("""COMPUTED_VALUE"""),44919.958333333336)</f>
        <v>44919.95833</v>
      </c>
      <c r="E178" s="2">
        <f>IFERROR(__xludf.DUMMYFUNCTION("""COMPUTED_VALUE"""),0.1083980481523072)</f>
        <v>0.1083980482</v>
      </c>
      <c r="G178" s="4">
        <f>IFERROR(__xludf.DUMMYFUNCTION("""COMPUTED_VALUE"""),44919.958333333336)</f>
        <v>44919.95833</v>
      </c>
      <c r="H178" s="2">
        <f>IFERROR(__xludf.DUMMYFUNCTION("""COMPUTED_VALUE"""),0.17519466910398462)</f>
        <v>0.1751946691</v>
      </c>
      <c r="J178" s="4">
        <f>IFERROR(__xludf.DUMMYFUNCTION("""COMPUTED_VALUE"""),44920.958333333336)</f>
        <v>44920.95833</v>
      </c>
      <c r="K178" s="2">
        <f>IFERROR(__xludf.DUMMYFUNCTION("""COMPUTED_VALUE"""),0.07573706861551495)</f>
        <v>0.07573706862</v>
      </c>
      <c r="M178" s="4">
        <f>IFERROR(__xludf.DUMMYFUNCTION("""COMPUTED_VALUE"""),44921.958333333336)</f>
        <v>44921.95833</v>
      </c>
      <c r="N178" s="2">
        <f>IFERROR(__xludf.DUMMYFUNCTION("""COMPUTED_VALUE"""),0.2047390233933666)</f>
        <v>0.2047390234</v>
      </c>
    </row>
    <row r="179">
      <c r="A179" s="4">
        <v>44788.958333333336</v>
      </c>
      <c r="B179" s="2">
        <v>0.08287418312804014</v>
      </c>
      <c r="D179" s="4">
        <f>IFERROR(__xludf.DUMMYFUNCTION("""COMPUTED_VALUE"""),44920.958333333336)</f>
        <v>44920.95833</v>
      </c>
      <c r="E179" s="2">
        <f>IFERROR(__xludf.DUMMYFUNCTION("""COMPUTED_VALUE"""),0.07506575430729205)</f>
        <v>0.07506575431</v>
      </c>
      <c r="G179" s="4">
        <f>IFERROR(__xludf.DUMMYFUNCTION("""COMPUTED_VALUE"""),44920.958333333336)</f>
        <v>44920.95833</v>
      </c>
      <c r="H179" s="2">
        <f>IFERROR(__xludf.DUMMYFUNCTION("""COMPUTED_VALUE"""),0.06295566539168178)</f>
        <v>0.06295566539</v>
      </c>
      <c r="J179" s="4">
        <f>IFERROR(__xludf.DUMMYFUNCTION("""COMPUTED_VALUE"""),44921.958333333336)</f>
        <v>44921.95833</v>
      </c>
      <c r="K179" s="2">
        <f>IFERROR(__xludf.DUMMYFUNCTION("""COMPUTED_VALUE"""),0.18038935215199844)</f>
        <v>0.1803893522</v>
      </c>
      <c r="M179" s="4">
        <f>IFERROR(__xludf.DUMMYFUNCTION("""COMPUTED_VALUE"""),44922.958333333336)</f>
        <v>44922.95833</v>
      </c>
      <c r="N179" s="2">
        <f>IFERROR(__xludf.DUMMYFUNCTION("""COMPUTED_VALUE"""),0.14590458600064454)</f>
        <v>0.145904586</v>
      </c>
    </row>
    <row r="180">
      <c r="A180" s="4">
        <v>44786.958333333336</v>
      </c>
      <c r="B180" s="2">
        <v>0.039446767627317074</v>
      </c>
      <c r="D180" s="4">
        <f>IFERROR(__xludf.DUMMYFUNCTION("""COMPUTED_VALUE"""),44921.958333333336)</f>
        <v>44921.95833</v>
      </c>
      <c r="E180" s="2">
        <f>IFERROR(__xludf.DUMMYFUNCTION("""COMPUTED_VALUE"""),0.10478483962201988)</f>
        <v>0.1047848396</v>
      </c>
      <c r="G180" s="4">
        <f>IFERROR(__xludf.DUMMYFUNCTION("""COMPUTED_VALUE"""),44921.958333333336)</f>
        <v>44921.95833</v>
      </c>
      <c r="H180" s="2">
        <f>IFERROR(__xludf.DUMMYFUNCTION("""COMPUTED_VALUE"""),0.1945398650100928)</f>
        <v>0.194539865</v>
      </c>
      <c r="J180" s="4">
        <f>IFERROR(__xludf.DUMMYFUNCTION("""COMPUTED_VALUE"""),44922.958333333336)</f>
        <v>44922.95833</v>
      </c>
      <c r="K180" s="2">
        <f>IFERROR(__xludf.DUMMYFUNCTION("""COMPUTED_VALUE"""),0.14206953468483172)</f>
        <v>0.1420695347</v>
      </c>
      <c r="M180" s="4">
        <f>IFERROR(__xludf.DUMMYFUNCTION("""COMPUTED_VALUE"""),44923.958333333336)</f>
        <v>44923.95833</v>
      </c>
      <c r="N180" s="2">
        <f>IFERROR(__xludf.DUMMYFUNCTION("""COMPUTED_VALUE"""),0.11085475135096111)</f>
        <v>0.1108547514</v>
      </c>
    </row>
    <row r="181">
      <c r="A181" s="4">
        <v>44787.958333333336</v>
      </c>
      <c r="B181" s="2">
        <v>0.05038497752987539</v>
      </c>
      <c r="D181" s="4">
        <f>IFERROR(__xludf.DUMMYFUNCTION("""COMPUTED_VALUE"""),44922.958333333336)</f>
        <v>44922.95833</v>
      </c>
      <c r="E181" s="2">
        <f>IFERROR(__xludf.DUMMYFUNCTION("""COMPUTED_VALUE"""),0.2083629101409679)</f>
        <v>0.2083629101</v>
      </c>
      <c r="G181" s="4">
        <f>IFERROR(__xludf.DUMMYFUNCTION("""COMPUTED_VALUE"""),44922.958333333336)</f>
        <v>44922.95833</v>
      </c>
      <c r="H181" s="2">
        <f>IFERROR(__xludf.DUMMYFUNCTION("""COMPUTED_VALUE"""),0.18005549123356412)</f>
        <v>0.1800554912</v>
      </c>
      <c r="J181" s="4">
        <f>IFERROR(__xludf.DUMMYFUNCTION("""COMPUTED_VALUE"""),44923.958333333336)</f>
        <v>44923.95833</v>
      </c>
      <c r="K181" s="2">
        <f>IFERROR(__xludf.DUMMYFUNCTION("""COMPUTED_VALUE"""),0.10047180180924975)</f>
        <v>0.1004718018</v>
      </c>
      <c r="M181" s="4">
        <f>IFERROR(__xludf.DUMMYFUNCTION("""COMPUTED_VALUE"""),44924.958333333336)</f>
        <v>44924.95833</v>
      </c>
      <c r="N181" s="2">
        <f>IFERROR(__xludf.DUMMYFUNCTION("""COMPUTED_VALUE"""),0.16475152366835893)</f>
        <v>0.1647515237</v>
      </c>
    </row>
    <row r="182">
      <c r="A182" s="4">
        <v>44788.958333333336</v>
      </c>
      <c r="B182" s="2">
        <v>0.05292177616763199</v>
      </c>
      <c r="D182" s="4">
        <f>IFERROR(__xludf.DUMMYFUNCTION("""COMPUTED_VALUE"""),44923.958333333336)</f>
        <v>44923.95833</v>
      </c>
      <c r="E182" s="2">
        <f>IFERROR(__xludf.DUMMYFUNCTION("""COMPUTED_VALUE"""),0.12098812561130173)</f>
        <v>0.1209881256</v>
      </c>
      <c r="G182" s="4">
        <f>IFERROR(__xludf.DUMMYFUNCTION("""COMPUTED_VALUE"""),44923.958333333336)</f>
        <v>44923.95833</v>
      </c>
      <c r="H182" s="2">
        <f>IFERROR(__xludf.DUMMYFUNCTION("""COMPUTED_VALUE"""),0.10001169075003268)</f>
        <v>0.1000116908</v>
      </c>
      <c r="J182" s="4">
        <f>IFERROR(__xludf.DUMMYFUNCTION("""COMPUTED_VALUE"""),44924.958333333336)</f>
        <v>44924.95833</v>
      </c>
      <c r="K182" s="2">
        <f>IFERROR(__xludf.DUMMYFUNCTION("""COMPUTED_VALUE"""),0.21364097636234783)</f>
        <v>0.2136409764</v>
      </c>
      <c r="M182" s="4">
        <f>IFERROR(__xludf.DUMMYFUNCTION("""COMPUTED_VALUE"""),44925.958333333336)</f>
        <v>44925.95833</v>
      </c>
      <c r="N182" s="2">
        <f>IFERROR(__xludf.DUMMYFUNCTION("""COMPUTED_VALUE"""),0.08082948125657383)</f>
        <v>0.08082948126</v>
      </c>
    </row>
    <row r="183">
      <c r="A183" s="4">
        <v>44789.958333333336</v>
      </c>
      <c r="B183" s="2">
        <v>0.03459928274321978</v>
      </c>
      <c r="D183" s="2"/>
      <c r="E183" s="2"/>
      <c r="G183" s="4">
        <f>IFERROR(__xludf.DUMMYFUNCTION("""COMPUTED_VALUE"""),44924.958333333336)</f>
        <v>44924.95833</v>
      </c>
      <c r="H183" s="2">
        <f>IFERROR(__xludf.DUMMYFUNCTION("""COMPUTED_VALUE"""),0.1792991204591524)</f>
        <v>0.1792991205</v>
      </c>
      <c r="J183" s="4">
        <f>IFERROR(__xludf.DUMMYFUNCTION("""COMPUTED_VALUE"""),44925.958333333336)</f>
        <v>44925.95833</v>
      </c>
      <c r="K183" s="2">
        <f>IFERROR(__xludf.DUMMYFUNCTION("""COMPUTED_VALUE"""),0.08225630787081421)</f>
        <v>0.08225630787</v>
      </c>
      <c r="M183" s="4">
        <f>IFERROR(__xludf.DUMMYFUNCTION("""COMPUTED_VALUE"""),44926.958333333336)</f>
        <v>44926.95833</v>
      </c>
      <c r="N183" s="2">
        <f>IFERROR(__xludf.DUMMYFUNCTION("""COMPUTED_VALUE"""),0.26887011718170956)</f>
        <v>0.2688701172</v>
      </c>
    </row>
    <row r="184">
      <c r="A184" s="4">
        <v>44787.958333333336</v>
      </c>
      <c r="B184" s="2">
        <v>0.0358225052329515</v>
      </c>
      <c r="D184" s="2"/>
      <c r="E184" s="2"/>
      <c r="G184" s="2"/>
      <c r="H184" s="2"/>
      <c r="J184" s="2"/>
      <c r="K184" s="2"/>
      <c r="M184" s="2"/>
      <c r="N184" s="2"/>
    </row>
    <row r="185">
      <c r="A185" s="4">
        <v>44788.958333333336</v>
      </c>
      <c r="B185" s="2">
        <v>0.050022528962422076</v>
      </c>
      <c r="D185" s="2"/>
      <c r="E185" s="2"/>
      <c r="G185" s="2"/>
      <c r="H185" s="2"/>
      <c r="J185" s="2"/>
      <c r="K185" s="2"/>
      <c r="M185" s="2"/>
      <c r="N185" s="2"/>
    </row>
    <row r="186">
      <c r="A186" s="4">
        <v>44789.958333333336</v>
      </c>
      <c r="B186" s="2">
        <v>0.042834780299055464</v>
      </c>
      <c r="D186" s="2"/>
      <c r="E186" s="2"/>
      <c r="G186" s="2"/>
      <c r="H186" s="2"/>
      <c r="J186" s="2"/>
      <c r="K186" s="2"/>
      <c r="M186" s="2"/>
      <c r="N186" s="2"/>
    </row>
    <row r="187">
      <c r="A187" s="4">
        <v>44790.958333333336</v>
      </c>
      <c r="B187" s="2">
        <v>0.04804657643711058</v>
      </c>
      <c r="D187" s="2"/>
      <c r="E187" s="2"/>
      <c r="G187" s="2"/>
      <c r="H187" s="2"/>
      <c r="J187" s="2"/>
      <c r="K187" s="2"/>
      <c r="M187" s="2"/>
      <c r="N187" s="2"/>
    </row>
    <row r="188">
      <c r="A188" s="4">
        <v>44788.958333333336</v>
      </c>
      <c r="B188" s="2">
        <v>0.035516798234924915</v>
      </c>
      <c r="D188" s="2"/>
      <c r="E188" s="2"/>
      <c r="G188" s="2"/>
      <c r="H188" s="2"/>
      <c r="J188" s="2"/>
      <c r="K188" s="2"/>
      <c r="M188" s="2"/>
      <c r="N188" s="2"/>
    </row>
    <row r="189">
      <c r="A189" s="4">
        <v>44789.958333333336</v>
      </c>
      <c r="B189" s="2">
        <v>0.03205142860862915</v>
      </c>
      <c r="D189" s="2"/>
      <c r="E189" s="2"/>
      <c r="G189" s="2"/>
      <c r="H189" s="2"/>
      <c r="J189" s="2"/>
      <c r="K189" s="2"/>
      <c r="M189" s="2"/>
      <c r="N189" s="2"/>
    </row>
    <row r="190">
      <c r="A190" s="4">
        <v>44790.958333333336</v>
      </c>
      <c r="B190" s="2">
        <v>0.05461411777998854</v>
      </c>
      <c r="D190" s="2"/>
      <c r="E190" s="2"/>
      <c r="G190" s="2"/>
      <c r="H190" s="2"/>
      <c r="J190" s="2"/>
      <c r="K190" s="2"/>
      <c r="M190" s="2"/>
      <c r="N190" s="2"/>
    </row>
    <row r="191">
      <c r="A191" s="4">
        <v>44791.958333333336</v>
      </c>
      <c r="B191" s="2">
        <v>0.07131428358526967</v>
      </c>
      <c r="D191" s="2"/>
      <c r="E191" s="2"/>
      <c r="G191" s="2"/>
      <c r="H191" s="2"/>
      <c r="J191" s="2"/>
      <c r="K191" s="2"/>
      <c r="M191" s="2"/>
      <c r="N191" s="2"/>
    </row>
    <row r="192">
      <c r="A192" s="4">
        <v>44789.958333333336</v>
      </c>
      <c r="B192" s="2">
        <v>0.06997553409388109</v>
      </c>
      <c r="D192" s="2"/>
      <c r="E192" s="2"/>
      <c r="G192" s="2"/>
      <c r="H192" s="2"/>
      <c r="J192" s="2"/>
      <c r="K192" s="2"/>
      <c r="M192" s="2"/>
      <c r="N192" s="2"/>
    </row>
    <row r="193">
      <c r="A193" s="4">
        <v>44790.958333333336</v>
      </c>
      <c r="B193" s="2">
        <v>0.06446914219065382</v>
      </c>
      <c r="D193" s="2"/>
      <c r="E193" s="2"/>
      <c r="G193" s="2"/>
      <c r="H193" s="2"/>
      <c r="J193" s="2"/>
      <c r="K193" s="2"/>
      <c r="M193" s="2"/>
      <c r="N193" s="2"/>
    </row>
    <row r="194">
      <c r="A194" s="4">
        <v>44791.958333333336</v>
      </c>
      <c r="B194" s="2">
        <v>0.06885439421249005</v>
      </c>
      <c r="D194" s="2"/>
      <c r="E194" s="2"/>
      <c r="G194" s="2"/>
      <c r="H194" s="2"/>
      <c r="J194" s="2"/>
      <c r="K194" s="2"/>
      <c r="M194" s="2"/>
      <c r="N194" s="2"/>
    </row>
    <row r="195">
      <c r="A195" s="4">
        <v>44792.958333333336</v>
      </c>
      <c r="B195" s="2">
        <v>0.059079147533517486</v>
      </c>
      <c r="D195" s="2"/>
      <c r="E195" s="2"/>
      <c r="G195" s="2"/>
      <c r="H195" s="2"/>
      <c r="J195" s="2"/>
      <c r="K195" s="2"/>
      <c r="M195" s="2"/>
      <c r="N195" s="2"/>
    </row>
    <row r="196">
      <c r="A196" s="4">
        <v>44790.958333333336</v>
      </c>
      <c r="B196" s="2">
        <v>0.04336593056700147</v>
      </c>
      <c r="D196" s="2"/>
      <c r="E196" s="2"/>
      <c r="G196" s="2"/>
      <c r="H196" s="2"/>
      <c r="J196" s="2"/>
      <c r="K196" s="2"/>
      <c r="M196" s="2"/>
      <c r="N196" s="2"/>
    </row>
    <row r="197">
      <c r="A197" s="4">
        <v>44791.958333333336</v>
      </c>
      <c r="B197" s="2">
        <v>0.07114136483149806</v>
      </c>
      <c r="D197" s="2"/>
      <c r="E197" s="2"/>
      <c r="G197" s="2"/>
      <c r="H197" s="2"/>
      <c r="J197" s="2"/>
      <c r="K197" s="2"/>
      <c r="M197" s="2"/>
      <c r="N197" s="2"/>
    </row>
    <row r="198">
      <c r="A198" s="4">
        <v>44792.958333333336</v>
      </c>
      <c r="B198" s="2">
        <v>0.05404472660815334</v>
      </c>
      <c r="D198" s="2"/>
      <c r="E198" s="2"/>
      <c r="G198" s="2"/>
      <c r="H198" s="2"/>
      <c r="J198" s="2"/>
      <c r="K198" s="2"/>
      <c r="M198" s="2"/>
      <c r="N198" s="2"/>
    </row>
    <row r="199">
      <c r="A199" s="4">
        <v>44793.958333333336</v>
      </c>
      <c r="B199" s="2">
        <v>0.09074872129555388</v>
      </c>
      <c r="D199" s="2"/>
      <c r="E199" s="2"/>
      <c r="G199" s="2"/>
      <c r="H199" s="2"/>
      <c r="J199" s="2"/>
      <c r="K199" s="2"/>
      <c r="M199" s="2"/>
      <c r="N199" s="2"/>
    </row>
    <row r="200">
      <c r="A200" s="4">
        <v>44791.958333333336</v>
      </c>
      <c r="B200" s="2">
        <v>0.06613347063914177</v>
      </c>
      <c r="D200" s="2"/>
      <c r="E200" s="2"/>
      <c r="G200" s="2"/>
      <c r="H200" s="2"/>
      <c r="J200" s="2"/>
      <c r="K200" s="2"/>
      <c r="M200" s="2"/>
      <c r="N200" s="2"/>
    </row>
    <row r="201">
      <c r="A201" s="4">
        <v>44792.958333333336</v>
      </c>
      <c r="B201" s="2">
        <v>0.04815030660920506</v>
      </c>
      <c r="D201" s="2"/>
      <c r="E201" s="2"/>
      <c r="G201" s="2"/>
      <c r="H201" s="2"/>
      <c r="J201" s="2"/>
      <c r="K201" s="2"/>
      <c r="M201" s="2"/>
      <c r="N201" s="2"/>
    </row>
    <row r="202">
      <c r="A202" s="4">
        <v>44793.958333333336</v>
      </c>
      <c r="B202" s="2">
        <v>0.062272624736886634</v>
      </c>
      <c r="D202" s="2"/>
      <c r="E202" s="2"/>
      <c r="G202" s="2"/>
      <c r="H202" s="2"/>
      <c r="J202" s="2"/>
      <c r="K202" s="2"/>
      <c r="M202" s="2"/>
      <c r="N202" s="2"/>
    </row>
    <row r="203">
      <c r="A203" s="4">
        <v>44794.958333333336</v>
      </c>
      <c r="B203" s="2">
        <v>0.06870727619800977</v>
      </c>
      <c r="D203" s="2"/>
      <c r="E203" s="2"/>
      <c r="G203" s="2"/>
      <c r="H203" s="2"/>
      <c r="J203" s="2"/>
      <c r="K203" s="2"/>
      <c r="M203" s="2"/>
      <c r="N203" s="2"/>
    </row>
    <row r="204">
      <c r="A204" s="4">
        <v>44792.958333333336</v>
      </c>
      <c r="B204" s="2">
        <v>0.03264517126998174</v>
      </c>
      <c r="D204" s="2"/>
      <c r="E204" s="2"/>
      <c r="G204" s="2"/>
      <c r="H204" s="2"/>
      <c r="J204" s="2"/>
      <c r="K204" s="2"/>
      <c r="M204" s="2"/>
      <c r="N204" s="2"/>
    </row>
    <row r="205">
      <c r="A205" s="4">
        <v>44793.958333333336</v>
      </c>
      <c r="B205" s="2">
        <v>0.06536939649910538</v>
      </c>
      <c r="D205" s="2"/>
      <c r="E205" s="2"/>
      <c r="G205" s="2"/>
      <c r="H205" s="2"/>
      <c r="J205" s="2"/>
      <c r="K205" s="2"/>
      <c r="M205" s="2"/>
      <c r="N205" s="2"/>
    </row>
    <row r="206">
      <c r="A206" s="4">
        <v>44794.958333333336</v>
      </c>
      <c r="B206" s="2">
        <v>0.06458456268836409</v>
      </c>
      <c r="D206" s="2"/>
      <c r="E206" s="2"/>
      <c r="G206" s="2"/>
      <c r="H206" s="2"/>
      <c r="J206" s="2"/>
      <c r="K206" s="2"/>
      <c r="M206" s="2"/>
      <c r="N206" s="2"/>
    </row>
    <row r="207">
      <c r="A207" s="4">
        <v>44795.958333333336</v>
      </c>
      <c r="B207" s="2">
        <v>0.11555983965467527</v>
      </c>
      <c r="D207" s="2"/>
      <c r="E207" s="2"/>
      <c r="G207" s="2"/>
      <c r="H207" s="2"/>
      <c r="J207" s="2"/>
      <c r="K207" s="2"/>
      <c r="M207" s="2"/>
      <c r="N207" s="2"/>
    </row>
    <row r="208">
      <c r="A208" s="4">
        <v>44793.958333333336</v>
      </c>
      <c r="B208" s="2">
        <v>0.04791475018494417</v>
      </c>
      <c r="D208" s="2"/>
      <c r="E208" s="2"/>
      <c r="G208" s="2"/>
      <c r="H208" s="2"/>
      <c r="J208" s="2"/>
      <c r="K208" s="2"/>
      <c r="M208" s="2"/>
      <c r="N208" s="2"/>
    </row>
    <row r="209">
      <c r="A209" s="4">
        <v>44794.958333333336</v>
      </c>
      <c r="B209" s="2">
        <v>0.059850627913044525</v>
      </c>
      <c r="D209" s="2"/>
      <c r="E209" s="2"/>
      <c r="G209" s="2"/>
      <c r="H209" s="2"/>
      <c r="J209" s="2"/>
      <c r="K209" s="2"/>
      <c r="M209" s="2"/>
      <c r="N209" s="2"/>
    </row>
    <row r="210">
      <c r="A210" s="4">
        <v>44795.958333333336</v>
      </c>
      <c r="B210" s="2">
        <v>0.07909508272100167</v>
      </c>
      <c r="D210" s="2"/>
      <c r="E210" s="2"/>
      <c r="G210" s="2"/>
      <c r="H210" s="2"/>
      <c r="J210" s="2"/>
      <c r="K210" s="2"/>
      <c r="M210" s="2"/>
      <c r="N210" s="2"/>
    </row>
    <row r="211">
      <c r="A211" s="4">
        <v>44796.958333333336</v>
      </c>
      <c r="B211" s="2">
        <v>0.05399053552205721</v>
      </c>
      <c r="D211" s="2"/>
      <c r="E211" s="2"/>
      <c r="G211" s="2"/>
      <c r="H211" s="2"/>
      <c r="J211" s="2"/>
      <c r="K211" s="2"/>
      <c r="M211" s="2"/>
      <c r="N211" s="2"/>
    </row>
    <row r="212">
      <c r="A212" s="4">
        <v>44794.958333333336</v>
      </c>
      <c r="B212" s="2">
        <v>0.042407175858810896</v>
      </c>
      <c r="D212" s="2"/>
      <c r="E212" s="2"/>
      <c r="G212" s="2"/>
      <c r="H212" s="2"/>
      <c r="J212" s="2"/>
      <c r="K212" s="2"/>
      <c r="M212" s="2"/>
      <c r="N212" s="2"/>
    </row>
    <row r="213">
      <c r="A213" s="4">
        <v>44795.958333333336</v>
      </c>
      <c r="B213" s="2">
        <v>0.08836434934444516</v>
      </c>
      <c r="D213" s="2"/>
      <c r="E213" s="2"/>
      <c r="G213" s="2"/>
      <c r="H213" s="2"/>
      <c r="J213" s="2"/>
      <c r="K213" s="2"/>
      <c r="M213" s="2"/>
      <c r="N213" s="2"/>
    </row>
    <row r="214">
      <c r="A214" s="4">
        <v>44796.958333333336</v>
      </c>
      <c r="B214" s="2">
        <v>0.04891665954295108</v>
      </c>
      <c r="D214" s="2"/>
      <c r="E214" s="2"/>
      <c r="G214" s="2"/>
      <c r="H214" s="2"/>
      <c r="J214" s="2"/>
      <c r="K214" s="2"/>
      <c r="M214" s="2"/>
      <c r="N214" s="2"/>
    </row>
    <row r="215">
      <c r="A215" s="4">
        <v>44797.958333333336</v>
      </c>
      <c r="B215" s="2">
        <v>0.046079916966160546</v>
      </c>
      <c r="D215" s="2"/>
      <c r="E215" s="2"/>
      <c r="G215" s="2"/>
      <c r="H215" s="2"/>
      <c r="J215" s="2"/>
      <c r="K215" s="2"/>
      <c r="M215" s="2"/>
      <c r="N215" s="2"/>
    </row>
    <row r="216">
      <c r="A216" s="4">
        <v>44795.958333333336</v>
      </c>
      <c r="B216" s="2">
        <v>0.06332582174591946</v>
      </c>
      <c r="D216" s="2"/>
      <c r="E216" s="2"/>
      <c r="G216" s="2"/>
      <c r="H216" s="2"/>
      <c r="J216" s="2"/>
      <c r="K216" s="2"/>
      <c r="M216" s="2"/>
      <c r="N216" s="2"/>
    </row>
    <row r="217">
      <c r="A217" s="4">
        <v>44796.958333333336</v>
      </c>
      <c r="B217" s="2">
        <v>0.03501889420197809</v>
      </c>
      <c r="D217" s="2"/>
      <c r="E217" s="2"/>
      <c r="G217" s="2"/>
      <c r="H217" s="2"/>
      <c r="J217" s="2"/>
      <c r="K217" s="2"/>
      <c r="M217" s="2"/>
      <c r="N217" s="2"/>
    </row>
    <row r="218">
      <c r="A218" s="4">
        <v>44797.958333333336</v>
      </c>
      <c r="B218" s="2">
        <v>0.049332463993119295</v>
      </c>
      <c r="D218" s="2"/>
      <c r="E218" s="2"/>
      <c r="G218" s="2"/>
      <c r="H218" s="2"/>
      <c r="J218" s="2"/>
      <c r="K218" s="2"/>
      <c r="M218" s="2"/>
      <c r="N218" s="2"/>
    </row>
    <row r="219">
      <c r="A219" s="4">
        <v>44798.958333333336</v>
      </c>
      <c r="B219" s="2">
        <v>0.04309939714640971</v>
      </c>
      <c r="D219" s="2"/>
      <c r="E219" s="2"/>
      <c r="G219" s="2"/>
      <c r="H219" s="2"/>
      <c r="J219" s="2"/>
      <c r="K219" s="2"/>
      <c r="M219" s="2"/>
      <c r="N219" s="2"/>
    </row>
    <row r="220">
      <c r="A220" s="4">
        <v>44796.958333333336</v>
      </c>
      <c r="B220" s="2">
        <v>0.045653148767873956</v>
      </c>
      <c r="D220" s="2"/>
      <c r="E220" s="2"/>
      <c r="G220" s="2"/>
      <c r="H220" s="2"/>
      <c r="J220" s="2"/>
      <c r="K220" s="2"/>
      <c r="M220" s="2"/>
      <c r="N220" s="2"/>
    </row>
    <row r="221">
      <c r="A221" s="4">
        <v>44797.958333333336</v>
      </c>
      <c r="B221" s="2">
        <v>0.039869371325335405</v>
      </c>
      <c r="D221" s="2"/>
      <c r="E221" s="2"/>
      <c r="G221" s="2"/>
      <c r="H221" s="2"/>
      <c r="J221" s="2"/>
      <c r="K221" s="2"/>
      <c r="M221" s="2"/>
      <c r="N221" s="2"/>
    </row>
    <row r="222">
      <c r="A222" s="4">
        <v>44798.958333333336</v>
      </c>
      <c r="B222" s="2">
        <v>0.04708651819569479</v>
      </c>
      <c r="D222" s="2"/>
      <c r="E222" s="2"/>
      <c r="G222" s="2"/>
      <c r="H222" s="2"/>
      <c r="J222" s="2"/>
      <c r="K222" s="2"/>
      <c r="M222" s="2"/>
      <c r="N222" s="2"/>
    </row>
    <row r="223">
      <c r="A223" s="4">
        <v>44799.958333333336</v>
      </c>
      <c r="B223" s="2">
        <v>0.035780579206330924</v>
      </c>
      <c r="D223" s="2"/>
      <c r="E223" s="2"/>
      <c r="G223" s="2"/>
      <c r="H223" s="2"/>
      <c r="J223" s="2"/>
      <c r="K223" s="2"/>
      <c r="M223" s="2"/>
      <c r="N223" s="2"/>
    </row>
    <row r="224">
      <c r="A224" s="4">
        <v>44797.958333333336</v>
      </c>
      <c r="B224" s="2">
        <v>0.035494060508887045</v>
      </c>
      <c r="D224" s="2"/>
      <c r="E224" s="2"/>
      <c r="G224" s="2"/>
      <c r="H224" s="2"/>
      <c r="J224" s="2"/>
      <c r="K224" s="2"/>
      <c r="M224" s="2"/>
      <c r="N224" s="2"/>
    </row>
    <row r="225">
      <c r="A225" s="4">
        <v>44798.958333333336</v>
      </c>
      <c r="B225" s="2">
        <v>0.036921967612522914</v>
      </c>
      <c r="D225" s="2"/>
      <c r="E225" s="2"/>
      <c r="G225" s="2"/>
      <c r="H225" s="2"/>
      <c r="J225" s="2"/>
      <c r="K225" s="2"/>
      <c r="M225" s="2"/>
      <c r="N225" s="2"/>
    </row>
    <row r="226">
      <c r="A226" s="4">
        <v>44799.958333333336</v>
      </c>
      <c r="B226" s="2">
        <v>0.05170866052028574</v>
      </c>
      <c r="D226" s="2"/>
      <c r="E226" s="2"/>
      <c r="G226" s="2"/>
      <c r="H226" s="2"/>
      <c r="J226" s="2"/>
      <c r="K226" s="2"/>
      <c r="M226" s="2"/>
      <c r="N226" s="2"/>
    </row>
    <row r="227">
      <c r="A227" s="4">
        <v>44800.958333333336</v>
      </c>
      <c r="B227" s="2">
        <v>0.06462957109597699</v>
      </c>
      <c r="D227" s="2"/>
      <c r="E227" s="2"/>
      <c r="G227" s="2"/>
      <c r="H227" s="2"/>
      <c r="J227" s="2"/>
      <c r="K227" s="2"/>
      <c r="M227" s="2"/>
      <c r="N227" s="2"/>
    </row>
    <row r="228">
      <c r="A228" s="4">
        <v>44798.958333333336</v>
      </c>
      <c r="B228" s="2">
        <v>0.02628690164793745</v>
      </c>
      <c r="D228" s="2"/>
      <c r="E228" s="2"/>
      <c r="G228" s="2"/>
      <c r="H228" s="2"/>
      <c r="J228" s="2"/>
      <c r="K228" s="2"/>
      <c r="M228" s="2"/>
      <c r="N228" s="2"/>
    </row>
    <row r="229">
      <c r="A229" s="4">
        <v>44799.958333333336</v>
      </c>
      <c r="B229" s="2">
        <v>0.03480107106248956</v>
      </c>
      <c r="D229" s="2"/>
      <c r="E229" s="2"/>
      <c r="G229" s="2"/>
      <c r="H229" s="2"/>
      <c r="J229" s="2"/>
      <c r="K229" s="2"/>
      <c r="M229" s="2"/>
      <c r="N229" s="2"/>
    </row>
    <row r="230">
      <c r="A230" s="4">
        <v>44800.958333333336</v>
      </c>
      <c r="B230" s="2">
        <v>0.06432832180427824</v>
      </c>
      <c r="D230" s="2"/>
      <c r="E230" s="2"/>
      <c r="G230" s="2"/>
      <c r="H230" s="2"/>
      <c r="J230" s="2"/>
      <c r="K230" s="2"/>
      <c r="M230" s="2"/>
      <c r="N230" s="2"/>
    </row>
    <row r="231">
      <c r="A231" s="4">
        <v>44801.958333333336</v>
      </c>
      <c r="B231" s="2">
        <v>0.041928302208041744</v>
      </c>
      <c r="D231" s="2"/>
      <c r="E231" s="2"/>
      <c r="G231" s="2"/>
      <c r="H231" s="2"/>
      <c r="J231" s="2"/>
      <c r="K231" s="2"/>
      <c r="M231" s="2"/>
      <c r="N231" s="2"/>
    </row>
    <row r="232">
      <c r="A232" s="4">
        <v>44799.958333333336</v>
      </c>
      <c r="B232" s="2">
        <v>0.03361949765573457</v>
      </c>
      <c r="D232" s="2"/>
      <c r="E232" s="2"/>
      <c r="G232" s="2"/>
      <c r="H232" s="2"/>
      <c r="J232" s="2"/>
      <c r="K232" s="2"/>
      <c r="M232" s="2"/>
      <c r="N232" s="2"/>
    </row>
    <row r="233">
      <c r="A233" s="4">
        <v>44800.958333333336</v>
      </c>
      <c r="B233" s="2">
        <v>0.06066053284746517</v>
      </c>
      <c r="D233" s="2"/>
      <c r="E233" s="2"/>
      <c r="G233" s="2"/>
      <c r="H233" s="2"/>
      <c r="J233" s="2"/>
      <c r="K233" s="2"/>
      <c r="M233" s="2"/>
      <c r="N233" s="2"/>
    </row>
    <row r="234">
      <c r="A234" s="4">
        <v>44801.958333333336</v>
      </c>
      <c r="B234" s="2">
        <v>0.051355603577108715</v>
      </c>
      <c r="D234" s="2"/>
      <c r="E234" s="2"/>
      <c r="G234" s="2"/>
      <c r="H234" s="2"/>
      <c r="J234" s="2"/>
      <c r="K234" s="2"/>
      <c r="M234" s="2"/>
      <c r="N234" s="2"/>
    </row>
    <row r="235">
      <c r="A235" s="4">
        <v>44802.958333333336</v>
      </c>
      <c r="B235" s="2">
        <v>0.12173536623873164</v>
      </c>
      <c r="D235" s="2"/>
      <c r="E235" s="2"/>
      <c r="G235" s="2"/>
      <c r="H235" s="2"/>
      <c r="J235" s="2"/>
      <c r="K235" s="2"/>
      <c r="M235" s="2"/>
      <c r="N235" s="2"/>
    </row>
    <row r="236">
      <c r="A236" s="4">
        <v>44800.958333333336</v>
      </c>
      <c r="B236" s="2">
        <v>0.0587112791370962</v>
      </c>
      <c r="D236" s="2"/>
      <c r="E236" s="2"/>
      <c r="G236" s="2"/>
      <c r="H236" s="2"/>
      <c r="J236" s="2"/>
      <c r="K236" s="2"/>
      <c r="M236" s="2"/>
      <c r="N236" s="2"/>
    </row>
    <row r="237">
      <c r="A237" s="4">
        <v>44801.958333333336</v>
      </c>
      <c r="B237" s="2">
        <v>0.04837371075238515</v>
      </c>
      <c r="D237" s="2"/>
      <c r="E237" s="2"/>
      <c r="G237" s="2"/>
      <c r="H237" s="2"/>
      <c r="J237" s="2"/>
      <c r="K237" s="2"/>
      <c r="M237" s="2"/>
      <c r="N237" s="2"/>
    </row>
    <row r="238">
      <c r="A238" s="4">
        <v>44802.958333333336</v>
      </c>
      <c r="B238" s="2">
        <v>0.07810163475464325</v>
      </c>
      <c r="D238" s="2"/>
      <c r="E238" s="2"/>
      <c r="G238" s="2"/>
      <c r="H238" s="2"/>
      <c r="J238" s="2"/>
      <c r="K238" s="2"/>
      <c r="M238" s="2"/>
      <c r="N238" s="2"/>
    </row>
    <row r="239">
      <c r="A239" s="4">
        <v>44803.958333333336</v>
      </c>
      <c r="B239" s="2">
        <v>0.04665408632447788</v>
      </c>
      <c r="D239" s="2"/>
      <c r="E239" s="2"/>
      <c r="G239" s="2"/>
      <c r="H239" s="2"/>
      <c r="J239" s="2"/>
      <c r="K239" s="2"/>
      <c r="M239" s="2"/>
      <c r="N239" s="2"/>
    </row>
    <row r="240">
      <c r="A240" s="4">
        <v>44801.958333333336</v>
      </c>
      <c r="B240" s="2">
        <v>0.05909935849028264</v>
      </c>
      <c r="D240" s="2"/>
      <c r="E240" s="2"/>
      <c r="G240" s="2"/>
      <c r="H240" s="2"/>
      <c r="J240" s="2"/>
      <c r="K240" s="2"/>
      <c r="M240" s="2"/>
      <c r="N240" s="2"/>
    </row>
    <row r="241">
      <c r="A241" s="4">
        <v>44802.958333333336</v>
      </c>
      <c r="B241" s="2">
        <v>0.07678712200187886</v>
      </c>
      <c r="D241" s="2"/>
      <c r="E241" s="2"/>
      <c r="G241" s="2"/>
      <c r="H241" s="2"/>
      <c r="J241" s="2"/>
      <c r="K241" s="2"/>
      <c r="M241" s="2"/>
      <c r="N241" s="2"/>
    </row>
    <row r="242">
      <c r="A242" s="4">
        <v>44803.958333333336</v>
      </c>
      <c r="B242" s="2">
        <v>0.05867519997950194</v>
      </c>
      <c r="D242" s="2"/>
      <c r="E242" s="2"/>
      <c r="G242" s="2"/>
      <c r="H242" s="2"/>
      <c r="J242" s="2"/>
      <c r="K242" s="2"/>
      <c r="M242" s="2"/>
      <c r="N242" s="2"/>
    </row>
    <row r="243">
      <c r="A243" s="4">
        <v>44804.958333333336</v>
      </c>
      <c r="B243" s="2">
        <v>0.02790379810230428</v>
      </c>
      <c r="D243" s="2"/>
      <c r="E243" s="2"/>
      <c r="G243" s="2"/>
      <c r="H243" s="2"/>
      <c r="J243" s="2"/>
      <c r="K243" s="2"/>
      <c r="M243" s="2"/>
      <c r="N243" s="2"/>
    </row>
    <row r="244">
      <c r="A244" s="4">
        <v>44802.958333333336</v>
      </c>
      <c r="B244" s="2">
        <v>0.04157570766376566</v>
      </c>
      <c r="D244" s="2"/>
      <c r="E244" s="2"/>
      <c r="G244" s="2"/>
      <c r="H244" s="2"/>
      <c r="J244" s="2"/>
      <c r="K244" s="2"/>
      <c r="M244" s="2"/>
      <c r="N244" s="2"/>
    </row>
    <row r="245">
      <c r="A245" s="4">
        <v>44803.958333333336</v>
      </c>
      <c r="B245" s="2">
        <v>0.05003548590459001</v>
      </c>
      <c r="D245" s="2"/>
      <c r="E245" s="2"/>
      <c r="G245" s="2"/>
      <c r="H245" s="2"/>
      <c r="J245" s="2"/>
      <c r="K245" s="2"/>
      <c r="M245" s="2"/>
      <c r="N245" s="2"/>
    </row>
    <row r="246">
      <c r="A246" s="4">
        <v>44804.958333333336</v>
      </c>
      <c r="B246" s="2">
        <v>0.0346570813484912</v>
      </c>
      <c r="D246" s="2"/>
      <c r="E246" s="2"/>
      <c r="G246" s="2"/>
      <c r="H246" s="2"/>
      <c r="J246" s="2"/>
      <c r="K246" s="2"/>
      <c r="M246" s="2"/>
      <c r="N246" s="2"/>
    </row>
    <row r="247">
      <c r="A247" s="4">
        <v>44805.958333333336</v>
      </c>
      <c r="B247" s="2">
        <v>0.03137392269651473</v>
      </c>
      <c r="D247" s="2"/>
      <c r="E247" s="2"/>
      <c r="G247" s="2"/>
      <c r="H247" s="2"/>
      <c r="J247" s="2"/>
      <c r="K247" s="2"/>
      <c r="M247" s="2"/>
      <c r="N247" s="2"/>
    </row>
    <row r="248">
      <c r="A248" s="4">
        <v>44803.958333333336</v>
      </c>
      <c r="B248" s="2">
        <v>0.03874146941506477</v>
      </c>
      <c r="D248" s="2"/>
      <c r="E248" s="2"/>
      <c r="G248" s="2"/>
      <c r="H248" s="2"/>
      <c r="J248" s="2"/>
      <c r="K248" s="2"/>
      <c r="M248" s="2"/>
      <c r="N248" s="2"/>
    </row>
    <row r="249">
      <c r="A249" s="4">
        <v>44804.958333333336</v>
      </c>
      <c r="B249" s="2">
        <v>0.0396595501357476</v>
      </c>
      <c r="D249" s="2"/>
      <c r="E249" s="2"/>
      <c r="G249" s="2"/>
      <c r="H249" s="2"/>
      <c r="J249" s="2"/>
      <c r="K249" s="2"/>
      <c r="M249" s="2"/>
      <c r="N249" s="2"/>
    </row>
    <row r="250">
      <c r="A250" s="4">
        <v>44805.958333333336</v>
      </c>
      <c r="B250" s="2">
        <v>0.03254404885295766</v>
      </c>
      <c r="D250" s="2"/>
      <c r="E250" s="2"/>
      <c r="G250" s="2"/>
      <c r="H250" s="2"/>
      <c r="J250" s="2"/>
      <c r="K250" s="2"/>
      <c r="M250" s="2"/>
      <c r="N250" s="2"/>
    </row>
    <row r="251">
      <c r="A251" s="4">
        <v>44806.958333333336</v>
      </c>
      <c r="B251" s="2">
        <v>0.06090047133424511</v>
      </c>
    </row>
    <row r="252">
      <c r="A252" s="4">
        <v>44804.958333333336</v>
      </c>
      <c r="B252" s="2">
        <v>0.033959701029054636</v>
      </c>
    </row>
    <row r="253">
      <c r="A253" s="4">
        <v>44805.958333333336</v>
      </c>
      <c r="B253" s="2">
        <v>0.03270781274103365</v>
      </c>
    </row>
    <row r="254">
      <c r="A254" s="4">
        <v>44806.958333333336</v>
      </c>
      <c r="B254" s="2">
        <v>0.0480722592292033</v>
      </c>
    </row>
    <row r="255">
      <c r="A255" s="4">
        <v>44807.958333333336</v>
      </c>
      <c r="B255" s="2">
        <v>0.057683339509556175</v>
      </c>
    </row>
    <row r="256">
      <c r="A256" s="4">
        <v>44805.958333333336</v>
      </c>
      <c r="B256" s="2">
        <v>0.031305812596782015</v>
      </c>
    </row>
    <row r="257">
      <c r="A257" s="4">
        <v>44806.958333333336</v>
      </c>
      <c r="B257" s="2">
        <v>0.06230700790785729</v>
      </c>
    </row>
    <row r="258">
      <c r="A258" s="4">
        <v>44807.958333333336</v>
      </c>
      <c r="B258" s="2">
        <v>0.07394313481571795</v>
      </c>
    </row>
    <row r="259">
      <c r="A259" s="4">
        <v>44808.958333333336</v>
      </c>
      <c r="B259" s="2">
        <v>0.07272840177570826</v>
      </c>
    </row>
    <row r="260">
      <c r="A260" s="4">
        <v>44806.958333333336</v>
      </c>
      <c r="B260" s="2">
        <v>0.062364192398016154</v>
      </c>
    </row>
    <row r="261">
      <c r="A261" s="4">
        <v>44807.958333333336</v>
      </c>
      <c r="B261" s="2">
        <v>0.07314670689428768</v>
      </c>
    </row>
    <row r="262">
      <c r="A262" s="4">
        <v>44808.958333333336</v>
      </c>
      <c r="B262" s="2">
        <v>0.07075664820216397</v>
      </c>
    </row>
    <row r="263">
      <c r="A263" s="4">
        <v>44809.958333333336</v>
      </c>
      <c r="B263" s="2">
        <v>0.11418375522478853</v>
      </c>
    </row>
    <row r="264">
      <c r="A264" s="4">
        <v>44807.958333333336</v>
      </c>
      <c r="B264" s="2">
        <v>0.0487757117631547</v>
      </c>
    </row>
    <row r="265">
      <c r="A265" s="4">
        <v>44808.958333333336</v>
      </c>
      <c r="B265" s="2">
        <v>0.06643151751093036</v>
      </c>
    </row>
    <row r="266">
      <c r="A266" s="4">
        <v>44809.958333333336</v>
      </c>
      <c r="B266" s="2">
        <v>0.10780645403288186</v>
      </c>
    </row>
    <row r="267">
      <c r="A267" s="4">
        <v>44810.958333333336</v>
      </c>
      <c r="B267" s="2">
        <v>0.060004121341647614</v>
      </c>
    </row>
    <row r="268">
      <c r="A268" s="4">
        <v>44808.958333333336</v>
      </c>
      <c r="B268" s="2">
        <v>0.05656963493655095</v>
      </c>
    </row>
    <row r="269">
      <c r="A269" s="4">
        <v>44809.958333333336</v>
      </c>
      <c r="B269" s="2">
        <v>0.10626242956622035</v>
      </c>
    </row>
    <row r="270">
      <c r="A270" s="4">
        <v>44810.958333333336</v>
      </c>
      <c r="B270" s="2">
        <v>0.04014923938094069</v>
      </c>
    </row>
    <row r="271">
      <c r="A271" s="4">
        <v>44811.958333333336</v>
      </c>
      <c r="B271" s="2">
        <v>0.05726172402198195</v>
      </c>
    </row>
    <row r="272">
      <c r="A272" s="4">
        <v>44809.958333333336</v>
      </c>
      <c r="B272" s="2">
        <v>0.07609319515799791</v>
      </c>
    </row>
    <row r="273">
      <c r="A273" s="4">
        <v>44810.958333333336</v>
      </c>
      <c r="B273" s="2">
        <v>0.04413476865472588</v>
      </c>
    </row>
    <row r="274">
      <c r="A274" s="4">
        <v>44811.958333333336</v>
      </c>
      <c r="B274" s="2">
        <v>0.05599180431595322</v>
      </c>
    </row>
    <row r="275">
      <c r="A275" s="4">
        <v>44812.958333333336</v>
      </c>
      <c r="B275" s="2">
        <v>0.044923667690030554</v>
      </c>
    </row>
    <row r="276">
      <c r="A276" s="4">
        <v>44810.958333333336</v>
      </c>
      <c r="B276" s="2">
        <v>0.031894600045166775</v>
      </c>
    </row>
    <row r="277">
      <c r="A277" s="4">
        <v>44811.958333333336</v>
      </c>
      <c r="B277" s="2">
        <v>0.052380433678832716</v>
      </c>
    </row>
    <row r="278">
      <c r="A278" s="4">
        <v>44812.958333333336</v>
      </c>
      <c r="B278" s="2">
        <v>0.041050302511184376</v>
      </c>
    </row>
    <row r="279">
      <c r="A279" s="4">
        <v>44813.958333333336</v>
      </c>
      <c r="B279" s="2">
        <v>0.04497898983843567</v>
      </c>
    </row>
    <row r="280">
      <c r="A280" s="4">
        <v>44811.958333333336</v>
      </c>
      <c r="B280" s="2">
        <v>0.05348894102401549</v>
      </c>
    </row>
    <row r="281">
      <c r="A281" s="4">
        <v>44812.958333333336</v>
      </c>
      <c r="B281" s="2">
        <v>0.04064633624246589</v>
      </c>
    </row>
    <row r="282">
      <c r="A282" s="4">
        <v>44813.958333333336</v>
      </c>
      <c r="B282" s="2">
        <v>0.041488543783105146</v>
      </c>
    </row>
    <row r="283">
      <c r="A283" s="4">
        <v>44814.958333333336</v>
      </c>
      <c r="B283" s="2">
        <v>0.057879909131617925</v>
      </c>
    </row>
    <row r="284">
      <c r="A284" s="4">
        <v>44812.958333333336</v>
      </c>
      <c r="B284" s="2">
        <v>0.039965481033950874</v>
      </c>
    </row>
    <row r="285">
      <c r="A285" s="4">
        <v>44813.958333333336</v>
      </c>
      <c r="B285" s="2">
        <v>0.058316620664791326</v>
      </c>
    </row>
    <row r="286">
      <c r="A286" s="4">
        <v>44814.958333333336</v>
      </c>
      <c r="B286" s="2">
        <v>0.06045900949438245</v>
      </c>
    </row>
    <row r="287">
      <c r="A287" s="4">
        <v>44815.958333333336</v>
      </c>
      <c r="B287" s="2">
        <v>0.11023662402493888</v>
      </c>
    </row>
    <row r="288">
      <c r="A288" s="4">
        <v>44813.958333333336</v>
      </c>
      <c r="B288" s="2">
        <v>0.06213656518247195</v>
      </c>
    </row>
    <row r="289">
      <c r="A289" s="4">
        <v>44814.958333333336</v>
      </c>
      <c r="B289" s="2">
        <v>0.07060671467071218</v>
      </c>
    </row>
    <row r="290">
      <c r="A290" s="4">
        <v>44815.958333333336</v>
      </c>
      <c r="B290" s="2">
        <v>0.1215849274481499</v>
      </c>
    </row>
    <row r="291">
      <c r="A291" s="4">
        <v>44816.958333333336</v>
      </c>
      <c r="B291" s="2">
        <v>0.057811012655307775</v>
      </c>
    </row>
    <row r="292">
      <c r="A292" s="4">
        <v>44814.958333333336</v>
      </c>
      <c r="B292" s="2">
        <v>0.06818905950322461</v>
      </c>
    </row>
    <row r="293">
      <c r="A293" s="4">
        <v>44815.958333333336</v>
      </c>
      <c r="B293" s="2">
        <v>0.0834785126773016</v>
      </c>
    </row>
    <row r="294">
      <c r="A294" s="4">
        <v>44816.958333333336</v>
      </c>
      <c r="B294" s="2">
        <v>0.062482602353990925</v>
      </c>
    </row>
    <row r="295">
      <c r="A295" s="4">
        <v>44817.958333333336</v>
      </c>
      <c r="B295" s="2">
        <v>0.1366853188869874</v>
      </c>
    </row>
    <row r="296">
      <c r="A296" s="4">
        <v>44815.958333333336</v>
      </c>
      <c r="B296" s="2">
        <v>0.0629163131213278</v>
      </c>
    </row>
    <row r="297">
      <c r="A297" s="4">
        <v>44816.958333333336</v>
      </c>
      <c r="B297" s="2">
        <v>0.0632655731523863</v>
      </c>
    </row>
    <row r="298">
      <c r="A298" s="4">
        <v>44817.958333333336</v>
      </c>
      <c r="B298" s="2">
        <v>0.1281894341084819</v>
      </c>
    </row>
    <row r="299">
      <c r="A299" s="4">
        <v>44818.958333333336</v>
      </c>
      <c r="B299" s="2">
        <v>0.1297344614314568</v>
      </c>
    </row>
    <row r="300">
      <c r="A300" s="4">
        <v>44816.958333333336</v>
      </c>
      <c r="B300" s="2">
        <v>0.05696102213129133</v>
      </c>
    </row>
    <row r="301">
      <c r="A301" s="4">
        <v>44817.958333333336</v>
      </c>
      <c r="B301" s="2">
        <v>0.0933166506749389</v>
      </c>
    </row>
    <row r="302">
      <c r="A302" s="4">
        <v>44818.958333333336</v>
      </c>
      <c r="B302" s="2">
        <v>0.07956105226943705</v>
      </c>
    </row>
    <row r="303">
      <c r="A303" s="4">
        <v>44819.958333333336</v>
      </c>
      <c r="B303" s="2">
        <v>0.10926713264873973</v>
      </c>
    </row>
    <row r="304">
      <c r="A304" s="4">
        <v>44817.958333333336</v>
      </c>
      <c r="B304" s="2">
        <v>0.09468200781009593</v>
      </c>
    </row>
    <row r="305">
      <c r="A305" s="4">
        <v>44818.958333333336</v>
      </c>
      <c r="B305" s="2">
        <v>0.056015177644383456</v>
      </c>
    </row>
    <row r="306">
      <c r="A306" s="4">
        <v>44819.958333333336</v>
      </c>
      <c r="B306" s="2">
        <v>0.1312535926834826</v>
      </c>
    </row>
    <row r="307">
      <c r="A307" s="4">
        <v>44820.958333333336</v>
      </c>
      <c r="B307" s="2">
        <v>0.06958041711115634</v>
      </c>
    </row>
    <row r="308">
      <c r="A308" s="4">
        <v>44818.958333333336</v>
      </c>
      <c r="B308" s="2">
        <v>0.03543440382179704</v>
      </c>
    </row>
    <row r="309">
      <c r="A309" s="4">
        <v>44819.958333333336</v>
      </c>
      <c r="B309" s="2">
        <v>0.0829777960392485</v>
      </c>
    </row>
    <row r="310">
      <c r="A310" s="4">
        <v>44820.958333333336</v>
      </c>
      <c r="B310" s="2">
        <v>0.0826852901071221</v>
      </c>
    </row>
    <row r="311">
      <c r="A311" s="4">
        <v>44821.958333333336</v>
      </c>
      <c r="B311" s="2">
        <v>0.06142591840109642</v>
      </c>
    </row>
    <row r="312">
      <c r="A312" s="4">
        <v>44819.958333333336</v>
      </c>
      <c r="B312" s="2">
        <v>0.0459773191743355</v>
      </c>
    </row>
    <row r="313">
      <c r="A313" s="4">
        <v>44820.958333333336</v>
      </c>
      <c r="B313" s="2">
        <v>0.04448379244688882</v>
      </c>
    </row>
    <row r="314">
      <c r="A314" s="4">
        <v>44821.958333333336</v>
      </c>
      <c r="B314" s="2">
        <v>0.02176223823953917</v>
      </c>
    </row>
    <row r="315">
      <c r="A315" s="4">
        <v>44822.958333333336</v>
      </c>
      <c r="B315" s="2">
        <v>0.1044652982115007</v>
      </c>
    </row>
    <row r="316">
      <c r="A316" s="4">
        <v>44820.958333333336</v>
      </c>
      <c r="B316" s="2">
        <v>0.04491382366270741</v>
      </c>
    </row>
    <row r="317">
      <c r="A317" s="4">
        <v>44821.958333333336</v>
      </c>
      <c r="B317" s="2">
        <v>0.04319564367555165</v>
      </c>
    </row>
    <row r="318">
      <c r="A318" s="4">
        <v>44822.958333333336</v>
      </c>
      <c r="B318" s="2">
        <v>0.07321920145125602</v>
      </c>
    </row>
    <row r="319">
      <c r="A319" s="4">
        <v>44823.958333333336</v>
      </c>
      <c r="B319" s="2">
        <v>0.08882003811462887</v>
      </c>
    </row>
    <row r="320">
      <c r="A320" s="4">
        <v>44821.958333333336</v>
      </c>
      <c r="B320" s="2">
        <v>0.050360333531683406</v>
      </c>
    </row>
    <row r="321">
      <c r="A321" s="4">
        <v>44822.958333333336</v>
      </c>
      <c r="B321" s="2">
        <v>0.09406096469101144</v>
      </c>
    </row>
    <row r="322">
      <c r="A322" s="4">
        <v>44823.958333333336</v>
      </c>
      <c r="B322" s="2">
        <v>0.12496789163507704</v>
      </c>
    </row>
    <row r="323">
      <c r="A323" s="4">
        <v>44824.958333333336</v>
      </c>
      <c r="B323" s="2">
        <v>0.17268732674867562</v>
      </c>
    </row>
    <row r="324">
      <c r="A324" s="4">
        <v>44822.958333333336</v>
      </c>
      <c r="B324" s="2">
        <v>0.13788561905271587</v>
      </c>
    </row>
    <row r="325">
      <c r="A325" s="4">
        <v>44823.958333333336</v>
      </c>
      <c r="B325" s="2">
        <v>0.11663400482443981</v>
      </c>
    </row>
    <row r="326">
      <c r="A326" s="4">
        <v>44824.958333333336</v>
      </c>
      <c r="B326" s="2">
        <v>0.07386537078179498</v>
      </c>
    </row>
    <row r="327">
      <c r="A327" s="4">
        <v>44825.958333333336</v>
      </c>
      <c r="B327" s="2">
        <v>0.05396912008484745</v>
      </c>
    </row>
    <row r="328">
      <c r="A328" s="4">
        <v>44823.958333333336</v>
      </c>
      <c r="B328" s="2">
        <v>0.11184813398110001</v>
      </c>
    </row>
    <row r="329">
      <c r="A329" s="4">
        <v>44824.958333333336</v>
      </c>
      <c r="B329" s="2">
        <v>0.15064478378894533</v>
      </c>
    </row>
    <row r="330">
      <c r="A330" s="4">
        <v>44825.958333333336</v>
      </c>
      <c r="B330" s="2">
        <v>0.08528392085727786</v>
      </c>
    </row>
    <row r="331">
      <c r="A331" s="4">
        <v>44826.958333333336</v>
      </c>
      <c r="B331" s="2">
        <v>0.06093821680989703</v>
      </c>
    </row>
    <row r="332">
      <c r="A332" s="4">
        <v>44824.958333333336</v>
      </c>
      <c r="B332" s="2">
        <v>0.12108011983468085</v>
      </c>
    </row>
    <row r="333">
      <c r="A333" s="4">
        <v>44825.958333333336</v>
      </c>
      <c r="B333" s="2">
        <v>0.11427842383023379</v>
      </c>
    </row>
    <row r="334">
      <c r="A334" s="4">
        <v>44826.958333333336</v>
      </c>
      <c r="B334" s="2">
        <v>0.05805561482874728</v>
      </c>
    </row>
    <row r="335">
      <c r="A335" s="4">
        <v>44827.958333333336</v>
      </c>
      <c r="B335" s="2">
        <v>0.13275837555529843</v>
      </c>
    </row>
    <row r="336">
      <c r="A336" s="4">
        <v>44825.958333333336</v>
      </c>
      <c r="B336" s="2">
        <v>0.0690750945332919</v>
      </c>
    </row>
    <row r="337">
      <c r="A337" s="4">
        <v>44826.958333333336</v>
      </c>
      <c r="B337" s="2">
        <v>0.06082649004418592</v>
      </c>
    </row>
    <row r="338">
      <c r="A338" s="4">
        <v>44827.958333333336</v>
      </c>
      <c r="B338" s="2">
        <v>0.24170935699229346</v>
      </c>
    </row>
    <row r="339">
      <c r="A339" s="4">
        <v>44828.958333333336</v>
      </c>
      <c r="B339" s="2">
        <v>0.10028398644371199</v>
      </c>
    </row>
    <row r="340">
      <c r="A340" s="4">
        <v>44826.958333333336</v>
      </c>
      <c r="B340" s="2">
        <v>0.05144315979992841</v>
      </c>
    </row>
    <row r="341">
      <c r="A341" s="4">
        <v>44827.958333333336</v>
      </c>
      <c r="B341" s="2">
        <v>0.23211840155606034</v>
      </c>
    </row>
    <row r="342">
      <c r="A342" s="4">
        <v>44828.958333333336</v>
      </c>
      <c r="B342" s="2">
        <v>0.10261356144750751</v>
      </c>
    </row>
    <row r="343">
      <c r="A343" s="4">
        <v>44829.958333333336</v>
      </c>
      <c r="B343" s="2">
        <v>0.06774128789430463</v>
      </c>
    </row>
    <row r="344">
      <c r="A344" s="4">
        <v>44827.958333333336</v>
      </c>
      <c r="B344" s="2">
        <v>0.14181932954870477</v>
      </c>
    </row>
    <row r="345">
      <c r="A345" s="4">
        <v>44828.958333333336</v>
      </c>
      <c r="B345" s="2">
        <v>0.08480756001577228</v>
      </c>
    </row>
    <row r="346">
      <c r="A346" s="4">
        <v>44829.958333333336</v>
      </c>
      <c r="B346" s="2">
        <v>0.05263421381969774</v>
      </c>
    </row>
    <row r="347">
      <c r="A347" s="4">
        <v>44830.958333333336</v>
      </c>
      <c r="B347" s="2">
        <v>0.07601245670788385</v>
      </c>
    </row>
    <row r="348">
      <c r="A348" s="4">
        <v>44828.958333333336</v>
      </c>
      <c r="B348" s="2">
        <v>0.04924646238512557</v>
      </c>
    </row>
    <row r="349">
      <c r="A349" s="4">
        <v>44829.958333333336</v>
      </c>
      <c r="B349" s="2">
        <v>0.059107901776457</v>
      </c>
    </row>
    <row r="350">
      <c r="A350" s="4">
        <v>44830.958333333336</v>
      </c>
      <c r="B350" s="2">
        <v>0.09090503423582513</v>
      </c>
    </row>
    <row r="351">
      <c r="A351" s="4">
        <v>44831.958333333336</v>
      </c>
      <c r="B351" s="2">
        <v>0.10761940495175489</v>
      </c>
    </row>
    <row r="352">
      <c r="A352" s="4">
        <v>44829.958333333336</v>
      </c>
      <c r="B352" s="2">
        <v>0.05849587097580103</v>
      </c>
    </row>
    <row r="353">
      <c r="A353" s="4">
        <v>44830.958333333336</v>
      </c>
      <c r="B353" s="2">
        <v>0.05688910621363602</v>
      </c>
    </row>
    <row r="354">
      <c r="A354" s="4">
        <v>44831.958333333336</v>
      </c>
      <c r="B354" s="2">
        <v>0.11565647947908643</v>
      </c>
    </row>
    <row r="355">
      <c r="A355" s="4">
        <v>44832.958333333336</v>
      </c>
      <c r="B355" s="2">
        <v>0.061573049048729366</v>
      </c>
    </row>
    <row r="356">
      <c r="A356" s="4">
        <v>44830.958333333336</v>
      </c>
      <c r="B356" s="2">
        <v>0.1204891562848504</v>
      </c>
    </row>
    <row r="357">
      <c r="A357" s="4">
        <v>44831.958333333336</v>
      </c>
      <c r="B357" s="2">
        <v>0.14813809853065835</v>
      </c>
    </row>
    <row r="358">
      <c r="A358" s="4">
        <v>44832.958333333336</v>
      </c>
      <c r="B358" s="2">
        <v>0.1392335160399829</v>
      </c>
    </row>
    <row r="359">
      <c r="A359" s="4">
        <v>44833.958333333336</v>
      </c>
      <c r="B359" s="2">
        <v>0.19726458823630397</v>
      </c>
    </row>
    <row r="360">
      <c r="A360" s="4">
        <v>44831.958333333336</v>
      </c>
      <c r="B360" s="2">
        <v>0.0929779042115228</v>
      </c>
    </row>
    <row r="361">
      <c r="A361" s="4">
        <v>44832.958333333336</v>
      </c>
      <c r="B361" s="2">
        <v>0.07663607819930077</v>
      </c>
    </row>
    <row r="362">
      <c r="A362" s="4">
        <v>44833.958333333336</v>
      </c>
      <c r="B362" s="2">
        <v>0.16064693613820863</v>
      </c>
    </row>
    <row r="363">
      <c r="A363" s="4">
        <v>44834.958333333336</v>
      </c>
      <c r="B363" s="2">
        <v>0.08437944788641093</v>
      </c>
    </row>
    <row r="364">
      <c r="A364" s="4">
        <v>44832.958333333336</v>
      </c>
      <c r="B364" s="2">
        <v>0.16111287821455975</v>
      </c>
    </row>
    <row r="365">
      <c r="A365" s="4">
        <v>44833.958333333336</v>
      </c>
      <c r="B365" s="2">
        <v>0.2652046721151183</v>
      </c>
    </row>
    <row r="366">
      <c r="A366" s="4">
        <v>44834.958333333336</v>
      </c>
      <c r="B366" s="2">
        <v>0.11723542158597934</v>
      </c>
    </row>
    <row r="367">
      <c r="A367" s="4">
        <v>44835.958333333336</v>
      </c>
      <c r="B367" s="2">
        <v>0.11082424786207214</v>
      </c>
    </row>
    <row r="368">
      <c r="A368" s="4">
        <v>44833.958333333336</v>
      </c>
      <c r="B368" s="2">
        <v>0.20400054109519705</v>
      </c>
    </row>
    <row r="369">
      <c r="A369" s="4">
        <v>44834.958333333336</v>
      </c>
      <c r="B369" s="2">
        <v>0.15612974712387775</v>
      </c>
    </row>
    <row r="370">
      <c r="A370" s="4">
        <v>44835.958333333336</v>
      </c>
      <c r="B370" s="2">
        <v>0.05430564821255356</v>
      </c>
    </row>
    <row r="371">
      <c r="A371" s="4">
        <v>44836.958333333336</v>
      </c>
      <c r="B371" s="2">
        <v>0.07804019741584321</v>
      </c>
    </row>
    <row r="372">
      <c r="A372" s="4">
        <v>44834.958333333336</v>
      </c>
      <c r="B372" s="2">
        <v>0.1292410464145126</v>
      </c>
    </row>
    <row r="373">
      <c r="A373" s="4">
        <v>44835.958333333336</v>
      </c>
      <c r="B373" s="2">
        <v>0.03274490319957455</v>
      </c>
    </row>
    <row r="374">
      <c r="A374" s="4">
        <v>44836.958333333336</v>
      </c>
      <c r="B374" s="2">
        <v>0.053761957956553745</v>
      </c>
    </row>
    <row r="375">
      <c r="A375" s="4">
        <v>44837.958333333336</v>
      </c>
      <c r="B375" s="2">
        <v>0.0749712658038879</v>
      </c>
    </row>
    <row r="376">
      <c r="A376" s="4">
        <v>44835.958333333336</v>
      </c>
      <c r="B376" s="2">
        <v>0.08251902396000667</v>
      </c>
    </row>
    <row r="377">
      <c r="A377" s="4">
        <v>44836.958333333336</v>
      </c>
      <c r="B377" s="2">
        <v>0.1027694335401072</v>
      </c>
    </row>
    <row r="378">
      <c r="A378" s="4">
        <v>44837.958333333336</v>
      </c>
      <c r="B378" s="2">
        <v>0.08785930620511534</v>
      </c>
    </row>
    <row r="379">
      <c r="A379" s="4">
        <v>44838.958333333336</v>
      </c>
      <c r="B379" s="2">
        <v>0.07902918814904937</v>
      </c>
    </row>
    <row r="380">
      <c r="A380" s="4">
        <v>44836.958333333336</v>
      </c>
      <c r="B380" s="2">
        <v>0.10740922482141928</v>
      </c>
    </row>
    <row r="381">
      <c r="A381" s="4">
        <v>44837.958333333336</v>
      </c>
      <c r="B381" s="2">
        <v>0.14704303386709014</v>
      </c>
    </row>
    <row r="382">
      <c r="A382" s="4">
        <v>44838.958333333336</v>
      </c>
      <c r="B382" s="2">
        <v>0.05391619298311698</v>
      </c>
    </row>
    <row r="383">
      <c r="A383" s="4">
        <v>44839.958333333336</v>
      </c>
      <c r="B383" s="2">
        <v>0.07665858018355451</v>
      </c>
    </row>
    <row r="384">
      <c r="A384" s="4">
        <v>44837.958333333336</v>
      </c>
      <c r="B384" s="2">
        <v>0.1808697397799882</v>
      </c>
    </row>
    <row r="385">
      <c r="A385" s="4">
        <v>44838.958333333336</v>
      </c>
      <c r="B385" s="2">
        <v>0.09038784791337418</v>
      </c>
    </row>
    <row r="386">
      <c r="A386" s="4">
        <v>44839.958333333336</v>
      </c>
      <c r="B386" s="2">
        <v>0.061353153001452505</v>
      </c>
    </row>
    <row r="387">
      <c r="A387" s="4">
        <v>44840.958333333336</v>
      </c>
      <c r="B387" s="2">
        <v>0.05038112156622099</v>
      </c>
    </row>
    <row r="388">
      <c r="A388" s="4">
        <v>44838.958333333336</v>
      </c>
      <c r="B388" s="2">
        <v>0.06589215385027192</v>
      </c>
    </row>
    <row r="389">
      <c r="A389" s="4">
        <v>44839.958333333336</v>
      </c>
      <c r="B389" s="2">
        <v>0.0526230014142671</v>
      </c>
    </row>
    <row r="390">
      <c r="A390" s="4">
        <v>44840.958333333336</v>
      </c>
      <c r="B390" s="2">
        <v>0.03231490165273982</v>
      </c>
    </row>
    <row r="391">
      <c r="A391" s="4">
        <v>44841.958333333336</v>
      </c>
      <c r="B391" s="2">
        <v>0.06284954278534477</v>
      </c>
    </row>
    <row r="392">
      <c r="A392" s="4">
        <v>44839.958333333336</v>
      </c>
      <c r="B392" s="2">
        <v>0.04848553386981557</v>
      </c>
    </row>
    <row r="393">
      <c r="A393" s="4">
        <v>44840.958333333336</v>
      </c>
      <c r="B393" s="2">
        <v>0.04067792297039482</v>
      </c>
    </row>
    <row r="394">
      <c r="A394" s="4">
        <v>44841.958333333336</v>
      </c>
      <c r="B394" s="2">
        <v>0.0476805641344763</v>
      </c>
    </row>
    <row r="395">
      <c r="A395" s="4">
        <v>44842.958333333336</v>
      </c>
      <c r="B395" s="2">
        <v>0.05678735344524926</v>
      </c>
    </row>
    <row r="396">
      <c r="A396" s="4">
        <v>44840.958333333336</v>
      </c>
      <c r="B396" s="2">
        <v>0.06308602694938155</v>
      </c>
    </row>
    <row r="397">
      <c r="A397" s="4">
        <v>44841.958333333336</v>
      </c>
      <c r="B397" s="2">
        <v>0.05101282060560148</v>
      </c>
    </row>
    <row r="398">
      <c r="A398" s="4">
        <v>44842.958333333336</v>
      </c>
      <c r="B398" s="2">
        <v>0.09199929920493886</v>
      </c>
    </row>
    <row r="399">
      <c r="A399" s="4">
        <v>44843.958333333336</v>
      </c>
      <c r="B399" s="2">
        <v>0.2788414185732491</v>
      </c>
    </row>
    <row r="400">
      <c r="A400" s="4">
        <v>44841.958333333336</v>
      </c>
      <c r="B400" s="2">
        <v>0.05917423667548142</v>
      </c>
    </row>
    <row r="401">
      <c r="A401" s="4">
        <v>44842.958333333336</v>
      </c>
      <c r="B401" s="2">
        <v>0.10133517097497859</v>
      </c>
    </row>
    <row r="402">
      <c r="A402" s="4">
        <v>44843.958333333336</v>
      </c>
      <c r="B402" s="2">
        <v>0.23065899370702</v>
      </c>
    </row>
    <row r="403">
      <c r="A403" s="4">
        <v>44844.958333333336</v>
      </c>
      <c r="B403" s="2">
        <v>0.15354334784500018</v>
      </c>
    </row>
    <row r="404">
      <c r="A404" s="4">
        <v>44842.958333333336</v>
      </c>
      <c r="B404" s="2">
        <v>0.11017155106686459</v>
      </c>
    </row>
    <row r="405">
      <c r="A405" s="4">
        <v>44843.958333333336</v>
      </c>
      <c r="B405" s="2">
        <v>0.22081893535266417</v>
      </c>
    </row>
    <row r="406">
      <c r="A406" s="4">
        <v>44844.958333333336</v>
      </c>
      <c r="B406" s="2">
        <v>0.11001576573552772</v>
      </c>
    </row>
    <row r="407">
      <c r="A407" s="4">
        <v>44845.958333333336</v>
      </c>
      <c r="B407" s="2">
        <v>0.060460592890543126</v>
      </c>
    </row>
    <row r="408">
      <c r="A408" s="4">
        <v>44843.958333333336</v>
      </c>
      <c r="B408" s="2">
        <v>0.14111827152550474</v>
      </c>
    </row>
    <row r="409">
      <c r="A409" s="4">
        <v>44844.958333333336</v>
      </c>
      <c r="B409" s="2">
        <v>0.1503053532338937</v>
      </c>
    </row>
    <row r="410">
      <c r="A410" s="4">
        <v>44845.958333333336</v>
      </c>
      <c r="B410" s="2">
        <v>0.08408225424962727</v>
      </c>
    </row>
    <row r="411">
      <c r="A411" s="4">
        <v>44846.958333333336</v>
      </c>
      <c r="B411" s="2">
        <v>0.06865214274024752</v>
      </c>
    </row>
    <row r="412">
      <c r="A412" s="4">
        <v>44844.958333333336</v>
      </c>
      <c r="B412" s="2">
        <v>0.05653171386791265</v>
      </c>
    </row>
    <row r="413">
      <c r="A413" s="4">
        <v>44845.958333333336</v>
      </c>
      <c r="B413" s="2">
        <v>0.058317402502399855</v>
      </c>
    </row>
    <row r="414">
      <c r="A414" s="4">
        <v>44846.958333333336</v>
      </c>
      <c r="B414" s="2">
        <v>0.09028776156672781</v>
      </c>
    </row>
    <row r="415">
      <c r="A415" s="4">
        <v>44847.958333333336</v>
      </c>
      <c r="B415" s="2">
        <v>0.029580172877588583</v>
      </c>
    </row>
    <row r="416">
      <c r="A416" s="4">
        <v>44845.958333333336</v>
      </c>
      <c r="B416" s="2">
        <v>0.05026622001259861</v>
      </c>
    </row>
    <row r="417">
      <c r="A417" s="4">
        <v>44846.958333333336</v>
      </c>
      <c r="B417" s="2">
        <v>0.10495402573156365</v>
      </c>
    </row>
    <row r="418">
      <c r="A418" s="4">
        <v>44847.958333333336</v>
      </c>
      <c r="B418" s="2">
        <v>0.044363691017912786</v>
      </c>
    </row>
    <row r="419">
      <c r="A419" s="4">
        <v>44848.958333333336</v>
      </c>
      <c r="B419" s="2">
        <v>0.12147878793042562</v>
      </c>
    </row>
    <row r="420">
      <c r="A420" s="4">
        <v>44846.958333333336</v>
      </c>
      <c r="B420" s="2">
        <v>0.06041247309146446</v>
      </c>
    </row>
    <row r="421">
      <c r="A421" s="4">
        <v>44847.958333333336</v>
      </c>
      <c r="B421" s="2">
        <v>0.03775111624444934</v>
      </c>
    </row>
    <row r="422">
      <c r="A422" s="4">
        <v>44848.958333333336</v>
      </c>
      <c r="B422" s="2">
        <v>0.11066816158578709</v>
      </c>
    </row>
    <row r="423">
      <c r="A423" s="4">
        <v>44849.958333333336</v>
      </c>
      <c r="B423" s="2">
        <v>0.08997513228819527</v>
      </c>
    </row>
    <row r="424">
      <c r="A424" s="4">
        <v>44847.958333333336</v>
      </c>
      <c r="B424" s="2">
        <v>0.07550723274854461</v>
      </c>
    </row>
    <row r="425">
      <c r="A425" s="4">
        <v>44848.958333333336</v>
      </c>
      <c r="B425" s="2">
        <v>0.17797030502652575</v>
      </c>
    </row>
    <row r="426">
      <c r="A426" s="4">
        <v>44849.958333333336</v>
      </c>
      <c r="B426" s="2">
        <v>0.05627721740475839</v>
      </c>
    </row>
    <row r="427">
      <c r="A427" s="4">
        <v>44850.958333333336</v>
      </c>
      <c r="B427" s="2">
        <v>0.07008696629427184</v>
      </c>
    </row>
    <row r="428">
      <c r="A428" s="4">
        <v>44848.958333333336</v>
      </c>
      <c r="B428" s="2">
        <v>0.0950921381767421</v>
      </c>
    </row>
    <row r="429">
      <c r="A429" s="4">
        <v>44849.958333333336</v>
      </c>
      <c r="B429" s="2">
        <v>0.048631465469620334</v>
      </c>
    </row>
    <row r="430">
      <c r="A430" s="4">
        <v>44850.958333333336</v>
      </c>
      <c r="B430" s="2">
        <v>0.08186131566660228</v>
      </c>
    </row>
    <row r="431">
      <c r="A431" s="4">
        <v>44851.958333333336</v>
      </c>
      <c r="B431" s="2">
        <v>0.20372199192654397</v>
      </c>
    </row>
    <row r="432">
      <c r="A432" s="4">
        <v>44849.958333333336</v>
      </c>
      <c r="B432" s="2">
        <v>0.055210909051982365</v>
      </c>
    </row>
    <row r="433">
      <c r="A433" s="4">
        <v>44850.958333333336</v>
      </c>
      <c r="B433" s="2">
        <v>0.06689712319542296</v>
      </c>
    </row>
    <row r="434">
      <c r="A434" s="4">
        <v>44851.958333333336</v>
      </c>
      <c r="B434" s="2">
        <v>0.20193788746057362</v>
      </c>
    </row>
    <row r="435">
      <c r="A435" s="4">
        <v>44852.958333333336</v>
      </c>
      <c r="B435" s="2">
        <v>0.10726703966371004</v>
      </c>
    </row>
    <row r="436">
      <c r="A436" s="4">
        <v>44850.958333333336</v>
      </c>
      <c r="B436" s="2">
        <v>0.06646962547793753</v>
      </c>
    </row>
    <row r="437">
      <c r="A437" s="4">
        <v>44851.958333333336</v>
      </c>
      <c r="B437" s="2">
        <v>0.15145790074431234</v>
      </c>
    </row>
    <row r="438">
      <c r="A438" s="4">
        <v>44852.958333333336</v>
      </c>
      <c r="B438" s="2">
        <v>0.06989984514586707</v>
      </c>
    </row>
    <row r="439">
      <c r="A439" s="4">
        <v>44853.958333333336</v>
      </c>
      <c r="B439" s="2">
        <v>0.09465581673561253</v>
      </c>
    </row>
    <row r="440">
      <c r="A440" s="4">
        <v>44851.958333333336</v>
      </c>
      <c r="B440" s="2">
        <v>0.06370881072227186</v>
      </c>
    </row>
    <row r="441">
      <c r="A441" s="4">
        <v>44852.958333333336</v>
      </c>
      <c r="B441" s="2">
        <v>0.054952479527982455</v>
      </c>
    </row>
    <row r="442">
      <c r="A442" s="4">
        <v>44853.958333333336</v>
      </c>
      <c r="B442" s="2">
        <v>0.0918995043687213</v>
      </c>
    </row>
    <row r="443">
      <c r="A443" s="4">
        <v>44854.958333333336</v>
      </c>
      <c r="B443" s="2">
        <v>0.27394769725977114</v>
      </c>
    </row>
    <row r="444">
      <c r="A444" s="4">
        <v>44852.958333333336</v>
      </c>
      <c r="B444" s="2">
        <v>0.06530213829501964</v>
      </c>
    </row>
    <row r="445">
      <c r="A445" s="4">
        <v>44853.958333333336</v>
      </c>
      <c r="B445" s="2">
        <v>0.09187541609774531</v>
      </c>
    </row>
    <row r="446">
      <c r="A446" s="4">
        <v>44854.958333333336</v>
      </c>
      <c r="B446" s="2">
        <v>0.23792981156941176</v>
      </c>
    </row>
    <row r="447">
      <c r="A447" s="4">
        <v>44855.958333333336</v>
      </c>
      <c r="B447" s="2">
        <v>0.11873375339795285</v>
      </c>
    </row>
    <row r="448">
      <c r="A448" s="4">
        <v>44853.958333333336</v>
      </c>
      <c r="B448" s="2">
        <v>0.12225683812624559</v>
      </c>
    </row>
    <row r="449">
      <c r="A449" s="4">
        <v>44854.958333333336</v>
      </c>
      <c r="B449" s="2">
        <v>0.18493829381808977</v>
      </c>
    </row>
    <row r="450">
      <c r="A450" s="4">
        <v>44855.958333333336</v>
      </c>
      <c r="B450" s="2">
        <v>0.07893306477199423</v>
      </c>
    </row>
    <row r="451">
      <c r="A451" s="4">
        <v>44856.958333333336</v>
      </c>
      <c r="B451" s="2">
        <v>0.2606575129150624</v>
      </c>
    </row>
    <row r="452">
      <c r="A452" s="4">
        <v>44854.958333333336</v>
      </c>
      <c r="B452" s="2">
        <v>0.11408972489734613</v>
      </c>
    </row>
    <row r="453">
      <c r="A453" s="4">
        <v>44855.958333333336</v>
      </c>
      <c r="B453" s="2">
        <v>0.09044293732680896</v>
      </c>
    </row>
    <row r="454">
      <c r="A454" s="4">
        <v>44856.958333333336</v>
      </c>
      <c r="B454" s="2">
        <v>0.20873705200915263</v>
      </c>
    </row>
    <row r="455">
      <c r="A455" s="4">
        <v>44857.958333333336</v>
      </c>
      <c r="B455" s="2">
        <v>0.17133319198262642</v>
      </c>
    </row>
    <row r="456">
      <c r="A456" s="4">
        <v>44855.958333333336</v>
      </c>
      <c r="B456" s="2">
        <v>0.08817155284994216</v>
      </c>
    </row>
    <row r="457">
      <c r="A457" s="4">
        <v>44856.958333333336</v>
      </c>
      <c r="B457" s="2">
        <v>0.15242154821095868</v>
      </c>
    </row>
    <row r="458">
      <c r="A458" s="4">
        <v>44857.958333333336</v>
      </c>
      <c r="B458" s="2">
        <v>0.15456350215841733</v>
      </c>
    </row>
    <row r="459">
      <c r="A459" s="4">
        <v>44858.958333333336</v>
      </c>
      <c r="B459" s="2">
        <v>0.12558397829815876</v>
      </c>
    </row>
    <row r="460">
      <c r="A460" s="4">
        <v>44856.958333333336</v>
      </c>
      <c r="B460" s="2">
        <v>0.12406695919658266</v>
      </c>
    </row>
    <row r="461">
      <c r="A461" s="4">
        <v>44857.958333333336</v>
      </c>
      <c r="B461" s="2">
        <v>0.14910753719941702</v>
      </c>
    </row>
    <row r="462">
      <c r="A462" s="4">
        <v>44858.958333333336</v>
      </c>
      <c r="B462" s="2">
        <v>0.09608413562544255</v>
      </c>
    </row>
    <row r="463">
      <c r="A463" s="4">
        <v>44859.958333333336</v>
      </c>
      <c r="B463" s="2">
        <v>0.20046407218155568</v>
      </c>
    </row>
    <row r="464">
      <c r="A464" s="4">
        <v>44857.958333333336</v>
      </c>
      <c r="B464" s="2">
        <v>0.11509983065100333</v>
      </c>
    </row>
    <row r="465">
      <c r="A465" s="4">
        <v>44858.958333333336</v>
      </c>
      <c r="B465" s="2">
        <v>0.08940488908512323</v>
      </c>
    </row>
    <row r="466">
      <c r="A466" s="4">
        <v>44859.958333333336</v>
      </c>
      <c r="B466" s="2">
        <v>0.16771397688589895</v>
      </c>
    </row>
    <row r="467">
      <c r="A467" s="4">
        <v>44860.958333333336</v>
      </c>
      <c r="B467" s="2">
        <v>0.20067920212676646</v>
      </c>
    </row>
    <row r="468">
      <c r="A468" s="4">
        <v>44858.958333333336</v>
      </c>
      <c r="B468" s="2">
        <v>0.13435633238832484</v>
      </c>
    </row>
    <row r="469">
      <c r="A469" s="4">
        <v>44859.958333333336</v>
      </c>
      <c r="B469" s="2">
        <v>0.11099714786159014</v>
      </c>
    </row>
    <row r="470">
      <c r="A470" s="4">
        <v>44860.958333333336</v>
      </c>
      <c r="B470" s="2">
        <v>0.22389986405460713</v>
      </c>
    </row>
    <row r="471">
      <c r="A471" s="4">
        <v>44861.958333333336</v>
      </c>
      <c r="B471" s="2">
        <v>0.15111231332965167</v>
      </c>
    </row>
    <row r="472">
      <c r="A472" s="4">
        <v>44859.958333333336</v>
      </c>
      <c r="B472" s="2">
        <v>0.1360345252181119</v>
      </c>
    </row>
    <row r="473">
      <c r="A473" s="4">
        <v>44860.958333333336</v>
      </c>
      <c r="B473" s="2">
        <v>0.1994173355323353</v>
      </c>
    </row>
    <row r="474">
      <c r="A474" s="4">
        <v>44861.958333333336</v>
      </c>
      <c r="B474" s="2">
        <v>0.1646679904619549</v>
      </c>
    </row>
    <row r="475">
      <c r="A475" s="4">
        <v>44862.958333333336</v>
      </c>
      <c r="B475" s="2">
        <v>0.12585174303716537</v>
      </c>
    </row>
    <row r="476">
      <c r="A476" s="4">
        <v>44860.958333333336</v>
      </c>
      <c r="B476" s="2">
        <v>0.1585048303239591</v>
      </c>
    </row>
    <row r="477">
      <c r="A477" s="4">
        <v>44861.958333333336</v>
      </c>
      <c r="B477" s="2">
        <v>0.15437889268004495</v>
      </c>
    </row>
    <row r="478">
      <c r="A478" s="4">
        <v>44862.958333333336</v>
      </c>
      <c r="B478" s="2">
        <v>0.11416403205952401</v>
      </c>
    </row>
    <row r="479">
      <c r="A479" s="4">
        <v>44863.958333333336</v>
      </c>
      <c r="B479" s="2">
        <v>0.08218173173876468</v>
      </c>
    </row>
    <row r="480">
      <c r="A480" s="4">
        <v>44861.958333333336</v>
      </c>
      <c r="B480" s="2">
        <v>0.0478310987162139</v>
      </c>
    </row>
    <row r="481">
      <c r="A481" s="4">
        <v>44862.958333333336</v>
      </c>
      <c r="B481" s="2">
        <v>0.08131499921917051</v>
      </c>
    </row>
    <row r="482">
      <c r="A482" s="4">
        <v>44863.958333333336</v>
      </c>
      <c r="B482" s="2">
        <v>0.0748540061064754</v>
      </c>
    </row>
    <row r="483">
      <c r="A483" s="4">
        <v>44864.958333333336</v>
      </c>
      <c r="B483" s="2">
        <v>0.09424551901893106</v>
      </c>
    </row>
    <row r="484">
      <c r="A484" s="4">
        <v>44862.958333333336</v>
      </c>
      <c r="B484" s="2">
        <v>0.09164535302189845</v>
      </c>
    </row>
    <row r="485">
      <c r="A485" s="4">
        <v>44863.958333333336</v>
      </c>
      <c r="B485" s="2">
        <v>0.08070168896054544</v>
      </c>
    </row>
    <row r="486">
      <c r="A486" s="4">
        <v>44864.958333333336</v>
      </c>
      <c r="B486" s="2">
        <v>0.10601472377818644</v>
      </c>
    </row>
    <row r="487">
      <c r="A487" s="4">
        <v>44865.958333333336</v>
      </c>
      <c r="B487" s="2">
        <v>0.10416530039914673</v>
      </c>
    </row>
    <row r="488">
      <c r="A488" s="4">
        <v>44863.958333333336</v>
      </c>
      <c r="B488" s="2">
        <v>0.11624873789024374</v>
      </c>
    </row>
    <row r="489">
      <c r="A489" s="4">
        <v>44864.958333333336</v>
      </c>
      <c r="B489" s="2">
        <v>0.11010763169048797</v>
      </c>
    </row>
    <row r="490">
      <c r="A490" s="4">
        <v>44865.958333333336</v>
      </c>
      <c r="B490" s="2">
        <v>0.08423695028384763</v>
      </c>
    </row>
    <row r="491">
      <c r="A491" s="4">
        <v>44866.958333333336</v>
      </c>
      <c r="B491" s="2">
        <v>0.2036154848035849</v>
      </c>
    </row>
    <row r="492">
      <c r="A492" s="4">
        <v>44864.958333333336</v>
      </c>
      <c r="B492" s="2">
        <v>0.09137115841492187</v>
      </c>
    </row>
    <row r="493">
      <c r="A493" s="4">
        <v>44865.958333333336</v>
      </c>
      <c r="B493" s="2">
        <v>0.0905418518517611</v>
      </c>
    </row>
    <row r="494">
      <c r="A494" s="4">
        <v>44866.958333333336</v>
      </c>
      <c r="B494" s="2">
        <v>0.17158151670938063</v>
      </c>
    </row>
    <row r="495">
      <c r="A495" s="4">
        <v>44867.958333333336</v>
      </c>
      <c r="B495" s="2">
        <v>0.24228987943819968</v>
      </c>
    </row>
    <row r="496">
      <c r="A496" s="4">
        <v>44865.958333333336</v>
      </c>
      <c r="B496" s="2">
        <v>0.08813173455576201</v>
      </c>
    </row>
    <row r="497">
      <c r="A497" s="4">
        <v>44866.958333333336</v>
      </c>
      <c r="B497" s="2">
        <v>0.14290416033130648</v>
      </c>
    </row>
    <row r="498">
      <c r="A498" s="4">
        <v>44867.958333333336</v>
      </c>
      <c r="B498" s="2">
        <v>0.19947983746657275</v>
      </c>
    </row>
    <row r="499">
      <c r="A499" s="4">
        <v>44868.958333333336</v>
      </c>
      <c r="B499" s="2">
        <v>0.045801479122139964</v>
      </c>
    </row>
    <row r="500">
      <c r="A500" s="4">
        <v>44866.958333333336</v>
      </c>
      <c r="B500" s="2">
        <v>0.1527938362773464</v>
      </c>
    </row>
    <row r="501">
      <c r="A501" s="4">
        <v>44867.958333333336</v>
      </c>
      <c r="B501" s="2">
        <v>0.1636597738899672</v>
      </c>
    </row>
    <row r="502">
      <c r="A502" s="4">
        <v>44868.958333333336</v>
      </c>
      <c r="B502" s="2">
        <v>0.04312447300829048</v>
      </c>
    </row>
    <row r="503">
      <c r="A503" s="4">
        <v>44869.958333333336</v>
      </c>
      <c r="B503" s="2">
        <v>0.06736078480166467</v>
      </c>
    </row>
    <row r="504">
      <c r="A504" s="4">
        <v>44867.958333333336</v>
      </c>
      <c r="B504" s="2">
        <v>0.12136222958889581</v>
      </c>
    </row>
    <row r="505">
      <c r="A505" s="4">
        <v>44868.958333333336</v>
      </c>
      <c r="B505" s="2">
        <v>0.04179927053661115</v>
      </c>
    </row>
    <row r="506">
      <c r="A506" s="4">
        <v>44869.958333333336</v>
      </c>
      <c r="B506" s="2">
        <v>0.08585536019823209</v>
      </c>
    </row>
    <row r="507">
      <c r="A507" s="4">
        <v>44870.958333333336</v>
      </c>
      <c r="B507" s="2">
        <v>0.20783452387887258</v>
      </c>
    </row>
    <row r="508">
      <c r="A508" s="4">
        <v>44868.958333333336</v>
      </c>
      <c r="B508" s="2">
        <v>0.03344727126870444</v>
      </c>
    </row>
    <row r="509">
      <c r="A509" s="4">
        <v>44869.958333333336</v>
      </c>
      <c r="B509" s="2">
        <v>0.060409687042006305</v>
      </c>
    </row>
    <row r="510">
      <c r="A510" s="4">
        <v>44870.958333333336</v>
      </c>
      <c r="B510" s="2">
        <v>0.20123269417726616</v>
      </c>
    </row>
    <row r="511">
      <c r="A511" s="4">
        <v>44871.958333333336</v>
      </c>
      <c r="B511" s="2">
        <v>0.2356685920880807</v>
      </c>
    </row>
    <row r="512">
      <c r="A512" s="4">
        <v>44869.958333333336</v>
      </c>
      <c r="B512" s="2">
        <v>0.06781869272863897</v>
      </c>
    </row>
    <row r="513">
      <c r="A513" s="4">
        <v>44870.958333333336</v>
      </c>
      <c r="B513" s="2">
        <v>0.21546179120248107</v>
      </c>
    </row>
    <row r="514">
      <c r="A514" s="4">
        <v>44871.958333333336</v>
      </c>
      <c r="B514" s="2">
        <v>0.24181139711611177</v>
      </c>
    </row>
    <row r="515">
      <c r="A515" s="4">
        <v>44872.958333333336</v>
      </c>
      <c r="B515" s="2">
        <v>0.11741010133444645</v>
      </c>
    </row>
    <row r="516">
      <c r="A516" s="4">
        <v>44870.958333333336</v>
      </c>
      <c r="B516" s="2">
        <v>0.20059682177916446</v>
      </c>
    </row>
    <row r="517">
      <c r="A517" s="4">
        <v>44871.958333333336</v>
      </c>
      <c r="B517" s="2">
        <v>0.2500334072437894</v>
      </c>
    </row>
    <row r="518">
      <c r="A518" s="4">
        <v>44872.958333333336</v>
      </c>
      <c r="B518" s="2">
        <v>0.12289648944520333</v>
      </c>
    </row>
    <row r="519">
      <c r="A519" s="4">
        <v>44873.958333333336</v>
      </c>
      <c r="B519" s="2">
        <v>0.03393318507943261</v>
      </c>
    </row>
    <row r="520">
      <c r="A520" s="4">
        <v>44871.958333333336</v>
      </c>
      <c r="B520" s="2">
        <v>0.20860230393009574</v>
      </c>
    </row>
    <row r="521">
      <c r="A521" s="4">
        <v>44872.958333333336</v>
      </c>
      <c r="B521" s="2">
        <v>0.12041437623687927</v>
      </c>
    </row>
    <row r="522">
      <c r="A522" s="4">
        <v>44873.958333333336</v>
      </c>
      <c r="B522" s="2">
        <v>0.06412516366710082</v>
      </c>
    </row>
    <row r="523">
      <c r="A523" s="4">
        <v>44874.958333333336</v>
      </c>
      <c r="B523" s="2">
        <v>0.061983175252820766</v>
      </c>
    </row>
    <row r="524">
      <c r="A524" s="4">
        <v>44872.958333333336</v>
      </c>
      <c r="B524" s="2">
        <v>0.18598506363824763</v>
      </c>
    </row>
    <row r="525">
      <c r="A525" s="4">
        <v>44873.958333333336</v>
      </c>
      <c r="B525" s="2">
        <v>0.05865568370308097</v>
      </c>
    </row>
    <row r="526">
      <c r="A526" s="4">
        <v>44874.958333333336</v>
      </c>
      <c r="B526" s="2">
        <v>0.04017415766304437</v>
      </c>
    </row>
    <row r="527">
      <c r="A527" s="4">
        <v>44875.958333333336</v>
      </c>
      <c r="B527" s="2">
        <v>0.11244441406389695</v>
      </c>
    </row>
    <row r="528">
      <c r="A528" s="4">
        <v>44873.958333333336</v>
      </c>
      <c r="B528" s="2">
        <v>0.03443159089383448</v>
      </c>
    </row>
    <row r="529">
      <c r="A529" s="4">
        <v>44874.958333333336</v>
      </c>
      <c r="B529" s="2">
        <v>0.035275805674871825</v>
      </c>
    </row>
    <row r="530">
      <c r="A530" s="4">
        <v>44875.958333333336</v>
      </c>
      <c r="B530" s="2">
        <v>0.1346259150525139</v>
      </c>
    </row>
    <row r="531">
      <c r="A531" s="4">
        <v>44876.958333333336</v>
      </c>
      <c r="B531" s="2">
        <v>0.1834547519974561</v>
      </c>
    </row>
    <row r="532">
      <c r="A532" s="4">
        <v>44874.958333333336</v>
      </c>
      <c r="B532" s="2">
        <v>0.03540837110238368</v>
      </c>
    </row>
    <row r="533">
      <c r="A533" s="4">
        <v>44875.958333333336</v>
      </c>
      <c r="B533" s="2">
        <v>0.13685438749982906</v>
      </c>
    </row>
    <row r="534">
      <c r="A534" s="4">
        <v>44876.958333333336</v>
      </c>
      <c r="B534" s="2">
        <v>0.1637465078199897</v>
      </c>
    </row>
    <row r="535">
      <c r="A535" s="4">
        <v>44877.958333333336</v>
      </c>
      <c r="B535" s="2">
        <v>0.11433132378192905</v>
      </c>
    </row>
    <row r="536">
      <c r="A536" s="4">
        <v>44875.958333333336</v>
      </c>
      <c r="B536" s="2">
        <v>0.1324425920131486</v>
      </c>
    </row>
    <row r="537">
      <c r="A537" s="4">
        <v>44876.958333333336</v>
      </c>
      <c r="B537" s="2">
        <v>0.14488230545257072</v>
      </c>
    </row>
    <row r="538">
      <c r="A538" s="4">
        <v>44877.958333333336</v>
      </c>
      <c r="B538" s="2">
        <v>0.1076252529427567</v>
      </c>
    </row>
    <row r="539">
      <c r="A539" s="4">
        <v>44878.958333333336</v>
      </c>
      <c r="B539" s="2">
        <v>0.18721187455247565</v>
      </c>
    </row>
    <row r="540">
      <c r="A540" s="4">
        <v>44876.958333333336</v>
      </c>
      <c r="B540" s="2">
        <v>0.16522068784600916</v>
      </c>
    </row>
    <row r="541">
      <c r="A541" s="4">
        <v>44877.958333333336</v>
      </c>
      <c r="B541" s="2">
        <v>0.11708312370527019</v>
      </c>
    </row>
    <row r="542">
      <c r="A542" s="4">
        <v>44878.958333333336</v>
      </c>
      <c r="B542" s="2">
        <v>0.21679685722254735</v>
      </c>
    </row>
    <row r="543">
      <c r="A543" s="4">
        <v>44879.958333333336</v>
      </c>
      <c r="B543" s="2">
        <v>0.15556080261820912</v>
      </c>
    </row>
    <row r="544">
      <c r="A544" s="4">
        <v>44877.958333333336</v>
      </c>
      <c r="B544" s="2">
        <v>0.10509121977979946</v>
      </c>
    </row>
    <row r="545">
      <c r="A545" s="4">
        <v>44878.958333333336</v>
      </c>
      <c r="B545" s="2">
        <v>0.21157374861126668</v>
      </c>
    </row>
    <row r="546">
      <c r="A546" s="4">
        <v>44879.958333333336</v>
      </c>
      <c r="B546" s="2">
        <v>0.14274211009326776</v>
      </c>
    </row>
    <row r="547">
      <c r="A547" s="4">
        <v>44880.958333333336</v>
      </c>
      <c r="B547" s="2">
        <v>0.0760943402900542</v>
      </c>
    </row>
    <row r="548">
      <c r="A548" s="4">
        <v>44878.958333333336</v>
      </c>
      <c r="B548" s="2">
        <v>0.21293792499890074</v>
      </c>
    </row>
    <row r="549">
      <c r="A549" s="4">
        <v>44879.958333333336</v>
      </c>
      <c r="B549" s="2">
        <v>0.1524193541077197</v>
      </c>
    </row>
    <row r="550">
      <c r="A550" s="4">
        <v>44880.958333333336</v>
      </c>
      <c r="B550" s="2">
        <v>0.08625322040218521</v>
      </c>
    </row>
    <row r="551">
      <c r="A551" s="4">
        <v>44881.958333333336</v>
      </c>
      <c r="B551" s="2">
        <v>0.04617154352027924</v>
      </c>
    </row>
    <row r="552">
      <c r="A552" s="4">
        <v>44879.958333333336</v>
      </c>
      <c r="B552" s="2">
        <v>0.14138572155045803</v>
      </c>
    </row>
    <row r="553">
      <c r="A553" s="4">
        <v>44880.958333333336</v>
      </c>
      <c r="B553" s="2">
        <v>0.11830321798328665</v>
      </c>
    </row>
    <row r="554">
      <c r="A554" s="4">
        <v>44881.958333333336</v>
      </c>
      <c r="B554" s="2">
        <v>0.13742831847013703</v>
      </c>
    </row>
    <row r="555">
      <c r="A555" s="4">
        <v>44882.958333333336</v>
      </c>
      <c r="B555" s="2">
        <v>0.18388809025984787</v>
      </c>
    </row>
    <row r="556">
      <c r="A556" s="4">
        <v>44880.958333333336</v>
      </c>
      <c r="B556" s="2">
        <v>0.15072432281849668</v>
      </c>
    </row>
    <row r="557">
      <c r="A557" s="4">
        <v>44881.958333333336</v>
      </c>
      <c r="B557" s="2">
        <v>0.19779825926584627</v>
      </c>
    </row>
    <row r="558">
      <c r="A558" s="4">
        <v>44882.958333333336</v>
      </c>
      <c r="B558" s="2">
        <v>0.19425815556718098</v>
      </c>
    </row>
    <row r="559">
      <c r="A559" s="4">
        <v>44883.958333333336</v>
      </c>
      <c r="B559" s="2">
        <v>0.05284652631342134</v>
      </c>
    </row>
    <row r="560">
      <c r="A560" s="4">
        <v>44881.958333333336</v>
      </c>
      <c r="B560" s="2">
        <v>0.043894357997751536</v>
      </c>
    </row>
    <row r="561">
      <c r="A561" s="4">
        <v>44882.958333333336</v>
      </c>
      <c r="B561" s="2">
        <v>0.18171488235544478</v>
      </c>
    </row>
    <row r="562">
      <c r="A562" s="4">
        <v>44883.958333333336</v>
      </c>
      <c r="B562" s="2">
        <v>0.05593973469226376</v>
      </c>
    </row>
    <row r="563">
      <c r="A563" s="4">
        <v>44884.958333333336</v>
      </c>
      <c r="B563" s="2">
        <v>0.055739597195535735</v>
      </c>
    </row>
    <row r="564">
      <c r="A564" s="4">
        <v>44882.958333333336</v>
      </c>
      <c r="B564" s="2">
        <v>0.11344659214496768</v>
      </c>
    </row>
    <row r="565">
      <c r="A565" s="4">
        <v>44883.958333333336</v>
      </c>
      <c r="B565" s="2">
        <v>0.05158283630439675</v>
      </c>
    </row>
    <row r="566">
      <c r="A566" s="4">
        <v>44884.958333333336</v>
      </c>
      <c r="B566" s="2">
        <v>0.03525058653539964</v>
      </c>
    </row>
    <row r="567">
      <c r="A567" s="4">
        <v>44885.958333333336</v>
      </c>
      <c r="B567" s="2">
        <v>0.04691080712937834</v>
      </c>
    </row>
    <row r="568">
      <c r="A568" s="4">
        <v>44883.958333333336</v>
      </c>
      <c r="B568" s="2">
        <v>0.05957109407330186</v>
      </c>
    </row>
    <row r="569">
      <c r="A569" s="4">
        <v>44884.958333333336</v>
      </c>
      <c r="B569" s="2">
        <v>0.04379738118241178</v>
      </c>
    </row>
    <row r="570">
      <c r="A570" s="4">
        <v>44885.958333333336</v>
      </c>
      <c r="B570" s="2">
        <v>0.05997584849894202</v>
      </c>
    </row>
    <row r="571">
      <c r="A571" s="4">
        <v>44886.958333333336</v>
      </c>
      <c r="B571" s="2">
        <v>0.057048066611096064</v>
      </c>
    </row>
    <row r="572">
      <c r="A572" s="4">
        <v>44884.958333333336</v>
      </c>
      <c r="B572" s="2">
        <v>0.1356561038972999</v>
      </c>
    </row>
    <row r="573">
      <c r="A573" s="4">
        <v>44885.958333333336</v>
      </c>
      <c r="B573" s="2">
        <v>0.2138499510399814</v>
      </c>
    </row>
    <row r="574">
      <c r="A574" s="4">
        <v>44886.958333333336</v>
      </c>
      <c r="B574" s="2">
        <v>0.028932057143393308</v>
      </c>
    </row>
    <row r="575">
      <c r="A575" s="4">
        <v>44887.958333333336</v>
      </c>
      <c r="B575" s="2">
        <v>0.1248117385735163</v>
      </c>
    </row>
    <row r="576">
      <c r="A576" s="4">
        <v>44885.958333333336</v>
      </c>
      <c r="B576" s="2">
        <v>0.04352277558786588</v>
      </c>
    </row>
    <row r="577">
      <c r="A577" s="4">
        <v>44886.958333333336</v>
      </c>
      <c r="B577" s="2">
        <v>0.03438449061412487</v>
      </c>
    </row>
    <row r="578">
      <c r="A578" s="4">
        <v>44887.958333333336</v>
      </c>
      <c r="B578" s="2">
        <v>0.09653641708135297</v>
      </c>
    </row>
    <row r="579">
      <c r="A579" s="4">
        <v>44888.958333333336</v>
      </c>
      <c r="B579" s="2">
        <v>0.13052845892143933</v>
      </c>
    </row>
    <row r="580">
      <c r="A580" s="4">
        <v>44886.958333333336</v>
      </c>
      <c r="B580" s="2">
        <v>0.05808468462706426</v>
      </c>
    </row>
    <row r="581">
      <c r="A581" s="4">
        <v>44887.958333333336</v>
      </c>
      <c r="B581" s="2">
        <v>0.11552981728057805</v>
      </c>
    </row>
    <row r="582">
      <c r="A582" s="4">
        <v>44888.958333333336</v>
      </c>
      <c r="B582" s="2">
        <v>0.14061116848240313</v>
      </c>
    </row>
    <row r="583">
      <c r="A583" s="4">
        <v>44889.958333333336</v>
      </c>
      <c r="B583" s="2">
        <v>0.11214695789809577</v>
      </c>
    </row>
    <row r="584">
      <c r="A584" s="4">
        <v>44887.958333333336</v>
      </c>
      <c r="B584" s="2">
        <v>0.12671080974009538</v>
      </c>
    </row>
    <row r="585">
      <c r="A585" s="4">
        <v>44888.958333333336</v>
      </c>
      <c r="B585" s="2">
        <v>0.1279690333614953</v>
      </c>
    </row>
    <row r="586">
      <c r="A586" s="4">
        <v>44889.958333333336</v>
      </c>
      <c r="B586" s="2">
        <v>0.10614251871355097</v>
      </c>
    </row>
    <row r="587">
      <c r="A587" s="4">
        <v>44890.958333333336</v>
      </c>
      <c r="B587" s="2">
        <v>0.16195606675705013</v>
      </c>
    </row>
    <row r="588">
      <c r="A588" s="4">
        <v>44888.958333333336</v>
      </c>
      <c r="B588" s="2">
        <v>0.11061896064001008</v>
      </c>
    </row>
    <row r="589">
      <c r="A589" s="4">
        <v>44889.958333333336</v>
      </c>
      <c r="B589" s="2">
        <v>0.09566670965742206</v>
      </c>
    </row>
    <row r="590">
      <c r="A590" s="4">
        <v>44890.958333333336</v>
      </c>
      <c r="B590" s="2">
        <v>0.16929328304587773</v>
      </c>
    </row>
    <row r="591">
      <c r="A591" s="4">
        <v>44891.958333333336</v>
      </c>
      <c r="B591" s="2">
        <v>0.1044922739149637</v>
      </c>
    </row>
    <row r="592">
      <c r="A592" s="4">
        <v>44889.958333333336</v>
      </c>
      <c r="B592" s="2">
        <v>0.08572781696747823</v>
      </c>
    </row>
    <row r="593">
      <c r="A593" s="4">
        <v>44890.958333333336</v>
      </c>
      <c r="B593" s="2">
        <v>0.29491060576719785</v>
      </c>
    </row>
    <row r="594">
      <c r="A594" s="4">
        <v>44891.958333333336</v>
      </c>
      <c r="B594" s="2">
        <v>0.101535165926482</v>
      </c>
    </row>
    <row r="595">
      <c r="A595" s="4">
        <v>44892.958333333336</v>
      </c>
      <c r="B595" s="2">
        <v>0.05784384871802337</v>
      </c>
    </row>
    <row r="596">
      <c r="A596" s="4">
        <v>44890.958333333336</v>
      </c>
      <c r="B596" s="2">
        <v>0.23222920081947207</v>
      </c>
    </row>
    <row r="597">
      <c r="A597" s="4">
        <v>44891.958333333336</v>
      </c>
      <c r="B597" s="2">
        <v>0.08935510775569812</v>
      </c>
    </row>
    <row r="598">
      <c r="A598" s="4">
        <v>44892.958333333336</v>
      </c>
      <c r="B598" s="2">
        <v>0.08027066509661573</v>
      </c>
    </row>
    <row r="599">
      <c r="A599" s="4">
        <v>44893.958333333336</v>
      </c>
      <c r="B599" s="2">
        <v>0.13592414211633314</v>
      </c>
    </row>
    <row r="600">
      <c r="A600" s="4">
        <v>44891.958333333336</v>
      </c>
      <c r="B600" s="2">
        <v>0.08628375556221281</v>
      </c>
    </row>
    <row r="601">
      <c r="A601" s="4">
        <v>44892.958333333336</v>
      </c>
      <c r="B601" s="2">
        <v>0.11379512130544589</v>
      </c>
    </row>
    <row r="602">
      <c r="A602" s="4">
        <v>44893.958333333336</v>
      </c>
      <c r="B602" s="2">
        <v>0.18044405788868423</v>
      </c>
    </row>
    <row r="603">
      <c r="A603" s="4">
        <v>44894.958333333336</v>
      </c>
      <c r="B603" s="2">
        <v>0.20075188434236582</v>
      </c>
    </row>
    <row r="604">
      <c r="A604" s="4">
        <v>44892.958333333336</v>
      </c>
      <c r="B604" s="2">
        <v>0.11787772562237488</v>
      </c>
    </row>
    <row r="605">
      <c r="A605" s="4">
        <v>44893.958333333336</v>
      </c>
      <c r="B605" s="2">
        <v>0.17162466305646693</v>
      </c>
    </row>
    <row r="606">
      <c r="A606" s="4">
        <v>44894.958333333336</v>
      </c>
      <c r="B606" s="2">
        <v>0.18002618949918392</v>
      </c>
    </row>
    <row r="607">
      <c r="A607" s="4">
        <v>44895.958333333336</v>
      </c>
      <c r="B607" s="2">
        <v>0.12495259648767715</v>
      </c>
    </row>
    <row r="608">
      <c r="A608" s="4">
        <v>44893.958333333336</v>
      </c>
      <c r="B608" s="2">
        <v>0.16679118480817048</v>
      </c>
    </row>
    <row r="609">
      <c r="A609" s="4">
        <v>44894.958333333336</v>
      </c>
      <c r="B609" s="2">
        <v>0.16485476202138902</v>
      </c>
    </row>
    <row r="610">
      <c r="A610" s="4">
        <v>44895.958333333336</v>
      </c>
      <c r="B610" s="2">
        <v>0.14450149603588305</v>
      </c>
    </row>
    <row r="611">
      <c r="A611" s="4">
        <v>44896.958333333336</v>
      </c>
      <c r="B611" s="2">
        <v>0.10822372638391996</v>
      </c>
    </row>
    <row r="612">
      <c r="A612" s="4">
        <v>44894.958333333336</v>
      </c>
      <c r="B612" s="2">
        <v>0.10697165933459607</v>
      </c>
    </row>
    <row r="613">
      <c r="A613" s="4">
        <v>44895.958333333336</v>
      </c>
      <c r="B613" s="2">
        <v>0.12492924264501964</v>
      </c>
    </row>
    <row r="614">
      <c r="A614" s="4">
        <v>44896.958333333336</v>
      </c>
      <c r="B614" s="2">
        <v>0.1364156029733817</v>
      </c>
    </row>
    <row r="615">
      <c r="A615" s="4">
        <v>44897.958333333336</v>
      </c>
      <c r="B615" s="2">
        <v>0.12229029638720416</v>
      </c>
    </row>
    <row r="616">
      <c r="A616" s="4">
        <v>44895.958333333336</v>
      </c>
      <c r="B616" s="2">
        <v>0.15094778084485902</v>
      </c>
    </row>
    <row r="617">
      <c r="A617" s="4">
        <v>44896.958333333336</v>
      </c>
      <c r="B617" s="2">
        <v>0.2534083819692848</v>
      </c>
    </row>
    <row r="618">
      <c r="A618" s="4">
        <v>44897.958333333336</v>
      </c>
      <c r="B618" s="2">
        <v>0.09953489517858194</v>
      </c>
    </row>
    <row r="619">
      <c r="A619" s="4">
        <v>44898.958333333336</v>
      </c>
      <c r="B619" s="2">
        <v>0.11229415692540086</v>
      </c>
    </row>
    <row r="620">
      <c r="A620" s="4">
        <v>44896.958333333336</v>
      </c>
      <c r="B620" s="2">
        <v>0.08724458547825859</v>
      </c>
    </row>
    <row r="621">
      <c r="A621" s="4">
        <v>44897.958333333336</v>
      </c>
      <c r="B621" s="2">
        <v>0.04332507928985829</v>
      </c>
    </row>
    <row r="622">
      <c r="A622" s="4">
        <v>44898.958333333336</v>
      </c>
      <c r="B622" s="2">
        <v>0.12375426739046373</v>
      </c>
    </row>
    <row r="623">
      <c r="A623" s="4">
        <v>44899.958333333336</v>
      </c>
      <c r="B623" s="2">
        <v>0.1353185025309215</v>
      </c>
    </row>
    <row r="624">
      <c r="A624" s="4">
        <v>44897.958333333336</v>
      </c>
      <c r="B624" s="2">
        <v>0.037234760708530205</v>
      </c>
    </row>
    <row r="625">
      <c r="A625" s="4">
        <v>44898.958333333336</v>
      </c>
      <c r="B625" s="2">
        <v>0.12244128973677233</v>
      </c>
    </row>
    <row r="626">
      <c r="A626" s="4">
        <v>44899.958333333336</v>
      </c>
      <c r="B626" s="2">
        <v>0.14003917547724068</v>
      </c>
    </row>
    <row r="627">
      <c r="A627" s="4">
        <v>44900.958333333336</v>
      </c>
      <c r="B627" s="2">
        <v>0.14333493774783435</v>
      </c>
    </row>
    <row r="628">
      <c r="A628" s="4">
        <v>44898.958333333336</v>
      </c>
      <c r="B628" s="2">
        <v>0.11244418555216575</v>
      </c>
    </row>
    <row r="629">
      <c r="A629" s="4">
        <v>44899.958333333336</v>
      </c>
      <c r="B629" s="2">
        <v>0.14098252684713578</v>
      </c>
    </row>
    <row r="630">
      <c r="A630" s="4">
        <v>44900.958333333336</v>
      </c>
      <c r="B630" s="2">
        <v>0.13248880666950816</v>
      </c>
    </row>
    <row r="631">
      <c r="A631" s="4">
        <v>44901.958333333336</v>
      </c>
      <c r="B631" s="2">
        <v>0.11707492937235685</v>
      </c>
    </row>
    <row r="632">
      <c r="A632" s="4">
        <v>44899.958333333336</v>
      </c>
      <c r="B632" s="2">
        <v>0.08264910616964675</v>
      </c>
    </row>
    <row r="633">
      <c r="A633" s="4">
        <v>44900.958333333336</v>
      </c>
      <c r="B633" s="2">
        <v>0.10758853088010066</v>
      </c>
    </row>
    <row r="634">
      <c r="A634" s="4">
        <v>44901.958333333336</v>
      </c>
      <c r="B634" s="2">
        <v>0.1059765186334971</v>
      </c>
    </row>
    <row r="635">
      <c r="A635" s="4">
        <v>44902.958333333336</v>
      </c>
      <c r="B635" s="2">
        <v>0.12507202365743242</v>
      </c>
    </row>
    <row r="636">
      <c r="A636" s="4">
        <v>44900.958333333336</v>
      </c>
      <c r="B636" s="2">
        <v>0.0818642881109861</v>
      </c>
    </row>
    <row r="637">
      <c r="A637" s="4">
        <v>44901.958333333336</v>
      </c>
      <c r="B637" s="2">
        <v>0.09117068412685546</v>
      </c>
    </row>
    <row r="638">
      <c r="A638" s="4">
        <v>44902.958333333336</v>
      </c>
      <c r="B638" s="2">
        <v>0.13157681436773594</v>
      </c>
    </row>
    <row r="639">
      <c r="A639" s="4">
        <v>44903.958333333336</v>
      </c>
      <c r="B639" s="2">
        <v>0.10635586756642913</v>
      </c>
    </row>
    <row r="640">
      <c r="A640" s="4">
        <v>44901.958333333336</v>
      </c>
      <c r="B640" s="2">
        <v>0.0723555597552349</v>
      </c>
    </row>
    <row r="641">
      <c r="A641" s="4">
        <v>44902.958333333336</v>
      </c>
      <c r="B641" s="2">
        <v>0.07000382432811039</v>
      </c>
    </row>
    <row r="642">
      <c r="A642" s="4">
        <v>44903.958333333336</v>
      </c>
      <c r="B642" s="2">
        <v>0.10367075889922095</v>
      </c>
    </row>
    <row r="643">
      <c r="A643" s="4">
        <v>44904.958333333336</v>
      </c>
      <c r="B643" s="2">
        <v>0.03200237809786806</v>
      </c>
    </row>
    <row r="644">
      <c r="A644" s="4">
        <v>44902.958333333336</v>
      </c>
      <c r="B644" s="2">
        <v>0.05702016500245535</v>
      </c>
    </row>
    <row r="645">
      <c r="A645" s="4">
        <v>44903.958333333336</v>
      </c>
      <c r="B645" s="2">
        <v>0.07232388599459032</v>
      </c>
    </row>
    <row r="646">
      <c r="A646" s="4">
        <v>44904.958333333336</v>
      </c>
      <c r="B646" s="2">
        <v>0.052789073029138274</v>
      </c>
    </row>
    <row r="647">
      <c r="A647" s="4">
        <v>44905.958333333336</v>
      </c>
      <c r="B647" s="2">
        <v>0.08914700385155738</v>
      </c>
    </row>
    <row r="648">
      <c r="A648" s="4">
        <v>44903.958333333336</v>
      </c>
      <c r="B648" s="2">
        <v>0.05952199002078993</v>
      </c>
    </row>
    <row r="649">
      <c r="A649" s="4">
        <v>44904.958333333336</v>
      </c>
      <c r="B649" s="2">
        <v>0.05501470954536075</v>
      </c>
    </row>
    <row r="650">
      <c r="A650" s="4">
        <v>44905.958333333336</v>
      </c>
      <c r="B650" s="2">
        <v>0.056183937868666184</v>
      </c>
    </row>
    <row r="651">
      <c r="A651" s="4">
        <v>44906.958333333336</v>
      </c>
      <c r="B651" s="2">
        <v>0.06066148504454815</v>
      </c>
    </row>
    <row r="652">
      <c r="A652" s="4">
        <v>44904.958333333336</v>
      </c>
      <c r="B652" s="2">
        <v>0.0776563300377502</v>
      </c>
    </row>
    <row r="653">
      <c r="A653" s="4">
        <v>44905.958333333336</v>
      </c>
      <c r="B653" s="2">
        <v>0.044551249189168314</v>
      </c>
    </row>
    <row r="654">
      <c r="A654" s="4">
        <v>44906.958333333336</v>
      </c>
      <c r="B654" s="2">
        <v>0.06291617591931788</v>
      </c>
    </row>
    <row r="655">
      <c r="A655" s="4">
        <v>44907.958333333336</v>
      </c>
      <c r="B655" s="2">
        <v>0.1484143786895772</v>
      </c>
    </row>
    <row r="656">
      <c r="A656" s="4">
        <v>44905.958333333336</v>
      </c>
      <c r="B656" s="2">
        <v>0.03960834906255534</v>
      </c>
    </row>
    <row r="657">
      <c r="A657" s="4">
        <v>44906.958333333336</v>
      </c>
      <c r="B657" s="2">
        <v>0.04757410797912373</v>
      </c>
    </row>
    <row r="658">
      <c r="A658" s="4">
        <v>44907.958333333336</v>
      </c>
      <c r="B658" s="2">
        <v>0.08049030900176261</v>
      </c>
    </row>
    <row r="659">
      <c r="A659" s="4">
        <v>44908.958333333336</v>
      </c>
      <c r="B659" s="2">
        <v>0.13262189786603187</v>
      </c>
    </row>
    <row r="660">
      <c r="A660" s="4">
        <v>44906.958333333336</v>
      </c>
      <c r="B660" s="2">
        <v>0.0451202679315956</v>
      </c>
    </row>
    <row r="661">
      <c r="A661" s="4">
        <v>44907.958333333336</v>
      </c>
      <c r="B661" s="2">
        <v>0.0893782971652045</v>
      </c>
    </row>
    <row r="662">
      <c r="A662" s="4">
        <v>44908.958333333336</v>
      </c>
      <c r="B662" s="2">
        <v>0.14258684855488296</v>
      </c>
    </row>
    <row r="663">
      <c r="A663" s="4">
        <v>44909.958333333336</v>
      </c>
      <c r="B663" s="2">
        <v>0.17894491757552533</v>
      </c>
    </row>
    <row r="664">
      <c r="A664" s="4">
        <v>44907.958333333336</v>
      </c>
      <c r="B664" s="2">
        <v>0.0599239657961519</v>
      </c>
    </row>
    <row r="665">
      <c r="A665" s="4">
        <v>44908.958333333336</v>
      </c>
      <c r="B665" s="2">
        <v>0.136331256931199</v>
      </c>
    </row>
    <row r="666">
      <c r="A666" s="4">
        <v>44909.958333333336</v>
      </c>
      <c r="B666" s="2">
        <v>0.10332661465971399</v>
      </c>
    </row>
    <row r="667">
      <c r="A667" s="4">
        <v>44910.958333333336</v>
      </c>
      <c r="B667" s="2">
        <v>0.08943773539326</v>
      </c>
    </row>
    <row r="668">
      <c r="A668" s="4">
        <v>44908.958333333336</v>
      </c>
      <c r="B668" s="2">
        <v>0.11546699629261926</v>
      </c>
    </row>
    <row r="669">
      <c r="A669" s="4">
        <v>44909.958333333336</v>
      </c>
      <c r="B669" s="2">
        <v>0.09416735573477486</v>
      </c>
    </row>
    <row r="670">
      <c r="A670" s="4">
        <v>44910.958333333336</v>
      </c>
      <c r="B670" s="2">
        <v>0.1083367835300319</v>
      </c>
    </row>
    <row r="671">
      <c r="A671" s="4">
        <v>44911.958333333336</v>
      </c>
      <c r="B671" s="2">
        <v>0.07486265800351578</v>
      </c>
    </row>
    <row r="672">
      <c r="A672" s="4">
        <v>44909.958333333336</v>
      </c>
      <c r="B672" s="2">
        <v>0.08193894182281812</v>
      </c>
    </row>
    <row r="673">
      <c r="A673" s="4">
        <v>44910.958333333336</v>
      </c>
      <c r="B673" s="2">
        <v>0.13010647539125292</v>
      </c>
    </row>
    <row r="674">
      <c r="A674" s="4">
        <v>44911.958333333336</v>
      </c>
      <c r="B674" s="2">
        <v>0.12125425616009015</v>
      </c>
    </row>
    <row r="675">
      <c r="A675" s="4">
        <v>44912.958333333336</v>
      </c>
      <c r="B675" s="2">
        <v>0.14061460969223813</v>
      </c>
    </row>
    <row r="676">
      <c r="A676" s="4">
        <v>44910.958333333336</v>
      </c>
      <c r="B676" s="2">
        <v>0.0980741622976866</v>
      </c>
    </row>
    <row r="677">
      <c r="A677" s="4">
        <v>44911.958333333336</v>
      </c>
      <c r="B677" s="2">
        <v>0.11305144676392594</v>
      </c>
    </row>
    <row r="678">
      <c r="A678" s="4">
        <v>44912.958333333336</v>
      </c>
      <c r="B678" s="2">
        <v>0.12085759810846847</v>
      </c>
    </row>
    <row r="679">
      <c r="A679" s="4">
        <v>44913.958333333336</v>
      </c>
      <c r="B679" s="2">
        <v>0.15644951525124481</v>
      </c>
    </row>
    <row r="680">
      <c r="A680" s="4">
        <v>44911.958333333336</v>
      </c>
      <c r="B680" s="2">
        <v>0.11847421098561688</v>
      </c>
    </row>
    <row r="681">
      <c r="A681" s="4">
        <v>44912.958333333336</v>
      </c>
      <c r="B681" s="2">
        <v>0.18789507093072907</v>
      </c>
    </row>
    <row r="682">
      <c r="A682" s="4">
        <v>44913.958333333336</v>
      </c>
      <c r="B682" s="2">
        <v>0.16857081579358604</v>
      </c>
    </row>
    <row r="683">
      <c r="A683" s="4">
        <v>44914.958333333336</v>
      </c>
      <c r="B683" s="2">
        <v>0.1332533744841975</v>
      </c>
    </row>
    <row r="684">
      <c r="A684" s="4">
        <v>44912.958333333336</v>
      </c>
      <c r="B684" s="2">
        <v>0.1302972471700056</v>
      </c>
    </row>
    <row r="685">
      <c r="A685" s="4">
        <v>44913.958333333336</v>
      </c>
      <c r="B685" s="2">
        <v>0.15134190739267817</v>
      </c>
    </row>
    <row r="686">
      <c r="A686" s="4">
        <v>44914.958333333336</v>
      </c>
      <c r="B686" s="2">
        <v>0.12529795956365258</v>
      </c>
    </row>
    <row r="687">
      <c r="A687" s="4">
        <v>44915.958333333336</v>
      </c>
      <c r="B687" s="2">
        <v>0.030552768455239313</v>
      </c>
    </row>
    <row r="688">
      <c r="A688" s="4">
        <v>44913.958333333336</v>
      </c>
      <c r="B688" s="2">
        <v>0.1204520794708155</v>
      </c>
    </row>
    <row r="689">
      <c r="A689" s="4">
        <v>44914.958333333336</v>
      </c>
      <c r="B689" s="2">
        <v>0.13864685119250547</v>
      </c>
    </row>
    <row r="690">
      <c r="A690" s="4">
        <v>44915.958333333336</v>
      </c>
      <c r="B690" s="2">
        <v>0.04955596069030768</v>
      </c>
    </row>
    <row r="691">
      <c r="A691" s="4">
        <v>44916.958333333336</v>
      </c>
      <c r="B691" s="2">
        <v>0.16623611368905544</v>
      </c>
    </row>
    <row r="692">
      <c r="A692" s="4">
        <v>44914.958333333336</v>
      </c>
      <c r="B692" s="2">
        <v>0.09095929013930913</v>
      </c>
    </row>
    <row r="693">
      <c r="A693" s="4">
        <v>44915.958333333336</v>
      </c>
      <c r="B693" s="2">
        <v>0.05690841873995712</v>
      </c>
    </row>
    <row r="694">
      <c r="A694" s="4">
        <v>44916.958333333336</v>
      </c>
      <c r="B694" s="2">
        <v>0.21087320403226142</v>
      </c>
    </row>
    <row r="695">
      <c r="A695" s="4">
        <v>44917.958333333336</v>
      </c>
      <c r="B695" s="2">
        <v>0.10722415680509571</v>
      </c>
    </row>
    <row r="696">
      <c r="A696" s="4">
        <v>44915.958333333336</v>
      </c>
      <c r="B696" s="2">
        <v>0.05899334163015215</v>
      </c>
    </row>
    <row r="697">
      <c r="A697" s="4">
        <v>44916.958333333336</v>
      </c>
      <c r="B697" s="2">
        <v>0.15142074357695745</v>
      </c>
    </row>
    <row r="698">
      <c r="A698" s="4">
        <v>44917.958333333336</v>
      </c>
      <c r="B698" s="2">
        <v>0.11650799273012503</v>
      </c>
    </row>
    <row r="699">
      <c r="A699" s="4">
        <v>44918.958333333336</v>
      </c>
      <c r="B699" s="2">
        <v>0.19845421446136627</v>
      </c>
    </row>
    <row r="700">
      <c r="A700" s="4">
        <v>44916.958333333336</v>
      </c>
      <c r="B700" s="2">
        <v>0.11185038491613199</v>
      </c>
    </row>
    <row r="701">
      <c r="A701" s="4">
        <v>44917.958333333336</v>
      </c>
      <c r="B701" s="2">
        <v>0.10519902253695466</v>
      </c>
    </row>
    <row r="702">
      <c r="A702" s="4">
        <v>44918.958333333336</v>
      </c>
      <c r="B702" s="2">
        <v>0.24709485728283462</v>
      </c>
    </row>
    <row r="703">
      <c r="A703" s="4">
        <v>44919.958333333336</v>
      </c>
      <c r="B703" s="2">
        <v>0.14285513732010785</v>
      </c>
    </row>
    <row r="704">
      <c r="A704" s="4">
        <v>44917.958333333336</v>
      </c>
      <c r="B704" s="2">
        <v>0.10191454905432662</v>
      </c>
    </row>
    <row r="705">
      <c r="A705" s="4">
        <v>44918.958333333336</v>
      </c>
      <c r="B705" s="2">
        <v>0.21234102889310022</v>
      </c>
    </row>
    <row r="706">
      <c r="A706" s="4">
        <v>44919.958333333336</v>
      </c>
      <c r="B706" s="2">
        <v>0.13105227327519106</v>
      </c>
    </row>
    <row r="707">
      <c r="A707" s="4">
        <v>44920.958333333336</v>
      </c>
      <c r="B707" s="2">
        <v>0.06816616246298453</v>
      </c>
    </row>
    <row r="708">
      <c r="A708" s="4">
        <v>44918.958333333336</v>
      </c>
      <c r="B708" s="2">
        <v>0.263852929925358</v>
      </c>
    </row>
    <row r="709">
      <c r="A709" s="4">
        <v>44919.958333333336</v>
      </c>
      <c r="B709" s="2">
        <v>0.17519466910398462</v>
      </c>
    </row>
    <row r="710">
      <c r="A710" s="4">
        <v>44920.958333333336</v>
      </c>
      <c r="B710" s="2">
        <v>0.07573706861551495</v>
      </c>
    </row>
    <row r="711">
      <c r="A711" s="4">
        <v>44921.958333333336</v>
      </c>
      <c r="B711" s="2">
        <v>0.2047390233933666</v>
      </c>
    </row>
    <row r="712">
      <c r="A712" s="4">
        <v>44919.958333333336</v>
      </c>
      <c r="B712" s="2">
        <v>0.1083980481523072</v>
      </c>
    </row>
    <row r="713">
      <c r="A713" s="4">
        <v>44920.958333333336</v>
      </c>
      <c r="B713" s="2">
        <v>0.06295566539168178</v>
      </c>
    </row>
    <row r="714">
      <c r="A714" s="4">
        <v>44921.958333333336</v>
      </c>
      <c r="B714" s="2">
        <v>0.18038935215199844</v>
      </c>
    </row>
    <row r="715">
      <c r="A715" s="4">
        <v>44922.958333333336</v>
      </c>
      <c r="B715" s="2">
        <v>0.14590458600064454</v>
      </c>
    </row>
    <row r="716">
      <c r="A716" s="4">
        <v>44920.958333333336</v>
      </c>
      <c r="B716" s="2">
        <v>0.07506575430729205</v>
      </c>
    </row>
    <row r="717">
      <c r="A717" s="4">
        <v>44921.958333333336</v>
      </c>
      <c r="B717" s="2">
        <v>0.1945398650100928</v>
      </c>
    </row>
    <row r="718">
      <c r="A718" s="4">
        <v>44922.958333333336</v>
      </c>
      <c r="B718" s="2">
        <v>0.14206953468483172</v>
      </c>
    </row>
    <row r="719">
      <c r="A719" s="4">
        <v>44923.958333333336</v>
      </c>
      <c r="B719" s="2">
        <v>0.11085475135096111</v>
      </c>
    </row>
    <row r="720">
      <c r="A720" s="4">
        <v>44921.958333333336</v>
      </c>
      <c r="B720" s="2">
        <v>0.10478483962201988</v>
      </c>
    </row>
    <row r="721">
      <c r="A721" s="4">
        <v>44922.958333333336</v>
      </c>
      <c r="B721" s="2">
        <v>0.18005549123356412</v>
      </c>
    </row>
    <row r="722">
      <c r="A722" s="4">
        <v>44923.958333333336</v>
      </c>
      <c r="B722" s="2">
        <v>0.10047180180924975</v>
      </c>
    </row>
    <row r="723">
      <c r="A723" s="4">
        <v>44924.958333333336</v>
      </c>
      <c r="B723" s="2">
        <v>0.16475152366835893</v>
      </c>
    </row>
    <row r="724">
      <c r="A724" s="4">
        <v>44922.958333333336</v>
      </c>
      <c r="B724" s="2">
        <v>0.2083629101409679</v>
      </c>
    </row>
    <row r="725">
      <c r="A725" s="4">
        <v>44923.958333333336</v>
      </c>
      <c r="B725" s="2">
        <v>0.10001169075003268</v>
      </c>
    </row>
    <row r="726">
      <c r="A726" s="4">
        <v>44924.958333333336</v>
      </c>
      <c r="B726" s="2">
        <v>0.21364097636234783</v>
      </c>
    </row>
    <row r="727">
      <c r="A727" s="4">
        <v>44925.958333333336</v>
      </c>
      <c r="B727" s="2">
        <v>0.08082948125657383</v>
      </c>
    </row>
    <row r="728">
      <c r="A728" s="4">
        <v>44923.958333333336</v>
      </c>
      <c r="B728" s="2">
        <v>0.12098812561130173</v>
      </c>
    </row>
    <row r="729">
      <c r="A729" s="4">
        <v>44924.958333333336</v>
      </c>
      <c r="B729" s="2">
        <v>0.1792991204591524</v>
      </c>
    </row>
    <row r="730">
      <c r="A730" s="4">
        <v>44925.958333333336</v>
      </c>
      <c r="B730" s="2">
        <v>0.08225630787081421</v>
      </c>
    </row>
    <row r="731">
      <c r="A731" s="4">
        <v>44926.958333333336</v>
      </c>
      <c r="B731" s="2">
        <v>0.26887011718170956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13</v>
      </c>
      <c r="B1" s="8" t="s">
        <v>14</v>
      </c>
      <c r="C1" s="8" t="s">
        <v>15</v>
      </c>
      <c r="D1" s="8" t="s">
        <v>16</v>
      </c>
      <c r="E1" s="14" t="s">
        <v>17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4">
        <v>44746.958333333336</v>
      </c>
      <c r="B2" s="2">
        <v>0.1722557992691952</v>
      </c>
      <c r="C2" s="2">
        <v>0.12117994975547303</v>
      </c>
      <c r="D2" s="2">
        <v>0.12569401846076347</v>
      </c>
      <c r="E2" s="2">
        <v>0.17846753298436338</v>
      </c>
    </row>
    <row r="3">
      <c r="A3" s="4">
        <v>44747.958333333336</v>
      </c>
      <c r="B3" s="2">
        <v>0.13537735256170566</v>
      </c>
      <c r="C3" s="2">
        <v>0.15445714366233332</v>
      </c>
      <c r="D3" s="2">
        <v>0.11959157129307178</v>
      </c>
      <c r="E3" s="2">
        <v>0.1006078190251876</v>
      </c>
    </row>
    <row r="4">
      <c r="A4" s="4">
        <v>44748.958333333336</v>
      </c>
      <c r="B4" s="2">
        <v>0.09079830278749357</v>
      </c>
      <c r="C4" s="2">
        <v>0.12928552574131577</v>
      </c>
      <c r="D4" s="2">
        <v>0.12565489232091562</v>
      </c>
      <c r="E4" s="2">
        <v>0.11087671525305114</v>
      </c>
    </row>
    <row r="5">
      <c r="A5" s="4">
        <v>44749.958333333336</v>
      </c>
      <c r="B5" s="2">
        <v>0.07415201258406058</v>
      </c>
      <c r="C5" s="2">
        <v>0.12344193756263222</v>
      </c>
      <c r="D5" s="2">
        <v>0.11255924553810644</v>
      </c>
      <c r="E5" s="2">
        <v>0.09861860683075337</v>
      </c>
    </row>
    <row r="6">
      <c r="A6" s="4">
        <v>44750.958333333336</v>
      </c>
      <c r="B6" s="2">
        <v>0.07748956706758713</v>
      </c>
      <c r="C6" s="2">
        <v>0.0782706320239472</v>
      </c>
      <c r="D6" s="2">
        <v>0.10564359519721188</v>
      </c>
      <c r="E6" s="2">
        <v>0.09299920235390313</v>
      </c>
    </row>
    <row r="7">
      <c r="A7" s="4">
        <v>44751.958333333336</v>
      </c>
      <c r="B7" s="2">
        <v>0.07436049184722518</v>
      </c>
      <c r="C7" s="2">
        <v>0.08130389416741805</v>
      </c>
      <c r="D7" s="2">
        <v>0.08920784917515001</v>
      </c>
      <c r="E7" s="2">
        <v>0.10094799501580388</v>
      </c>
    </row>
    <row r="8">
      <c r="A8" s="4">
        <v>44752.958333333336</v>
      </c>
      <c r="B8" s="2">
        <v>0.09399515043854456</v>
      </c>
      <c r="C8" s="2">
        <v>0.1142762786994239</v>
      </c>
      <c r="D8" s="2">
        <v>0.09228883940860276</v>
      </c>
      <c r="E8" s="2">
        <v>0.116597089921314</v>
      </c>
    </row>
    <row r="9">
      <c r="A9" s="4">
        <v>44753.958333333336</v>
      </c>
      <c r="B9" s="2">
        <v>0.09784969219920077</v>
      </c>
      <c r="C9" s="2">
        <v>0.11884028973137889</v>
      </c>
      <c r="D9" s="2">
        <v>0.13676498424209196</v>
      </c>
      <c r="E9" s="2">
        <v>0.11995049223381733</v>
      </c>
    </row>
    <row r="10">
      <c r="A10" s="4">
        <v>44754.958333333336</v>
      </c>
      <c r="B10" s="2">
        <v>0.08697003418423382</v>
      </c>
      <c r="C10" s="2">
        <v>0.10876833101743139</v>
      </c>
      <c r="D10" s="2">
        <v>0.1645373884609518</v>
      </c>
      <c r="E10" s="2">
        <v>0.19499091609777672</v>
      </c>
    </row>
    <row r="11">
      <c r="A11" s="4">
        <v>44755.958333333336</v>
      </c>
      <c r="B11" s="2">
        <v>0.0613022705901852</v>
      </c>
      <c r="C11" s="2">
        <v>0.11333301957045494</v>
      </c>
      <c r="D11" s="2">
        <v>0.10934459606638146</v>
      </c>
      <c r="E11" s="2">
        <v>0.16155839803774427</v>
      </c>
    </row>
    <row r="12">
      <c r="A12" s="4">
        <v>44756.958333333336</v>
      </c>
      <c r="B12" s="2">
        <v>0.06753276351292647</v>
      </c>
      <c r="C12" s="2">
        <v>0.0857100817089062</v>
      </c>
      <c r="D12" s="2">
        <v>0.09429953642018034</v>
      </c>
      <c r="E12" s="2">
        <v>0.0863477232747637</v>
      </c>
    </row>
    <row r="13">
      <c r="A13" s="4">
        <v>44757.958333333336</v>
      </c>
      <c r="B13" s="2">
        <v>0.04466977736655572</v>
      </c>
      <c r="C13" s="2">
        <v>0.04176633440084984</v>
      </c>
      <c r="D13" s="2">
        <v>0.06179054327770004</v>
      </c>
      <c r="E13" s="2">
        <v>0.06774561567038732</v>
      </c>
    </row>
    <row r="14">
      <c r="A14" s="4">
        <v>44758.958333333336</v>
      </c>
      <c r="B14" s="2">
        <v>0.06255641951488208</v>
      </c>
      <c r="C14" s="2">
        <v>0.06559666916574153</v>
      </c>
      <c r="D14" s="2">
        <v>0.04701578169669212</v>
      </c>
      <c r="E14" s="2">
        <v>0.057808847625550754</v>
      </c>
    </row>
    <row r="15">
      <c r="A15" s="4">
        <v>44759.958333333336</v>
      </c>
      <c r="B15" s="2">
        <v>0.09316852132480134</v>
      </c>
      <c r="C15" s="2">
        <v>0.10084132735743584</v>
      </c>
      <c r="D15" s="2">
        <v>0.08115660474187164</v>
      </c>
      <c r="E15" s="2">
        <v>0.09318901952010626</v>
      </c>
    </row>
    <row r="16">
      <c r="A16" s="4">
        <v>44760.958333333336</v>
      </c>
      <c r="B16" s="2">
        <v>0.10532785606522534</v>
      </c>
      <c r="C16" s="2">
        <v>0.12285687710152014</v>
      </c>
      <c r="D16" s="2">
        <v>0.15614140470407492</v>
      </c>
      <c r="E16" s="2">
        <v>0.13529804234030324</v>
      </c>
    </row>
    <row r="17">
      <c r="A17" s="4">
        <v>44761.958333333336</v>
      </c>
      <c r="B17" s="2">
        <v>0.11502051152076087</v>
      </c>
      <c r="C17" s="2">
        <v>0.1411367690395594</v>
      </c>
      <c r="D17" s="2">
        <v>0.13280393604871174</v>
      </c>
      <c r="E17" s="2">
        <v>0.15364289275382706</v>
      </c>
    </row>
    <row r="18">
      <c r="A18" s="4">
        <v>44762.958333333336</v>
      </c>
      <c r="B18" s="2">
        <v>0.11693337708288237</v>
      </c>
      <c r="C18" s="2">
        <v>0.21065328638695005</v>
      </c>
      <c r="D18" s="2">
        <v>0.14916442802116714</v>
      </c>
      <c r="E18" s="2">
        <v>0.17617287189727449</v>
      </c>
    </row>
    <row r="19">
      <c r="A19" s="4">
        <v>44763.958333333336</v>
      </c>
      <c r="B19" s="2">
        <v>0.1301436133128283</v>
      </c>
      <c r="C19" s="2">
        <v>0.13529895803689743</v>
      </c>
      <c r="D19" s="2">
        <v>0.1985289027159031</v>
      </c>
      <c r="E19" s="2">
        <v>0.20519536377756734</v>
      </c>
    </row>
    <row r="20">
      <c r="A20" s="4">
        <v>44764.958333333336</v>
      </c>
      <c r="B20" s="2">
        <v>0.04578518720483037</v>
      </c>
      <c r="C20" s="2">
        <v>0.055131599241766714</v>
      </c>
      <c r="D20" s="2">
        <v>0.12627831080883437</v>
      </c>
      <c r="E20" s="2">
        <v>0.14920902651068152</v>
      </c>
    </row>
    <row r="21">
      <c r="A21" s="4">
        <v>44765.958333333336</v>
      </c>
      <c r="B21" s="2">
        <v>0.08073096559133768</v>
      </c>
      <c r="C21" s="2">
        <v>0.06749503647389733</v>
      </c>
      <c r="D21" s="2">
        <v>0.08792859576087042</v>
      </c>
      <c r="E21" s="2">
        <v>0.14609149145963185</v>
      </c>
    </row>
    <row r="22">
      <c r="A22" s="4">
        <v>44766.958333333336</v>
      </c>
      <c r="B22" s="2">
        <v>0.13303995083126607</v>
      </c>
      <c r="C22" s="2">
        <v>0.10023979612339516</v>
      </c>
      <c r="D22" s="2">
        <v>0.11806794174643358</v>
      </c>
      <c r="E22" s="2">
        <v>0.11095946169925953</v>
      </c>
    </row>
    <row r="23">
      <c r="A23" s="4">
        <v>44767.958333333336</v>
      </c>
      <c r="B23" s="2">
        <v>0.13355557756919773</v>
      </c>
      <c r="C23" s="2">
        <v>0.1164711324402712</v>
      </c>
      <c r="D23" s="2">
        <v>0.07907834522760375</v>
      </c>
      <c r="E23" s="2">
        <v>0.140883494359316</v>
      </c>
    </row>
    <row r="24">
      <c r="A24" s="4">
        <v>44768.958333333336</v>
      </c>
      <c r="B24" s="2">
        <v>0.1573314656780293</v>
      </c>
      <c r="C24" s="2">
        <v>0.2217179327720207</v>
      </c>
      <c r="D24" s="2">
        <v>0.12820704842931777</v>
      </c>
      <c r="E24" s="2">
        <v>0.1361281268765201</v>
      </c>
    </row>
    <row r="25">
      <c r="A25" s="4">
        <v>44769.958333333336</v>
      </c>
      <c r="B25" s="2">
        <v>0.0846459658335169</v>
      </c>
      <c r="C25" s="2">
        <v>0.13417046208787026</v>
      </c>
      <c r="D25" s="2">
        <v>0.13216081369919963</v>
      </c>
      <c r="E25" s="2">
        <v>0.12074979495989253</v>
      </c>
    </row>
    <row r="26">
      <c r="A26" s="4">
        <v>44770.958333333336</v>
      </c>
      <c r="B26" s="2">
        <v>0.07977957136923222</v>
      </c>
      <c r="C26" s="2">
        <v>0.08202183275637068</v>
      </c>
      <c r="D26" s="2">
        <v>0.10446464096797141</v>
      </c>
      <c r="E26" s="2">
        <v>0.10351357229962692</v>
      </c>
    </row>
    <row r="27">
      <c r="A27" s="4">
        <v>44771.958333333336</v>
      </c>
      <c r="B27" s="2">
        <v>0.059778588369489245</v>
      </c>
      <c r="C27" s="2">
        <v>0.061282194657563675</v>
      </c>
      <c r="D27" s="2">
        <v>0.06253342441810887</v>
      </c>
      <c r="E27" s="2">
        <v>0.06226999863812408</v>
      </c>
    </row>
    <row r="28">
      <c r="A28" s="4">
        <v>44772.958333333336</v>
      </c>
      <c r="B28" s="2">
        <v>0.054199920637427866</v>
      </c>
      <c r="C28" s="2">
        <v>0.04499621365836087</v>
      </c>
      <c r="D28" s="2">
        <v>0.05044056492938546</v>
      </c>
      <c r="E28" s="2">
        <v>0.05557595829156684</v>
      </c>
    </row>
    <row r="29">
      <c r="A29" s="4">
        <v>44773.958333333336</v>
      </c>
      <c r="B29" s="2">
        <v>0.08803366602107916</v>
      </c>
      <c r="C29" s="2">
        <v>0.07823545274252852</v>
      </c>
      <c r="D29" s="2">
        <v>0.0889613239610993</v>
      </c>
      <c r="E29" s="2">
        <v>0.08110388523617934</v>
      </c>
    </row>
    <row r="30">
      <c r="A30" s="4">
        <v>44774.958333333336</v>
      </c>
      <c r="B30" s="2">
        <v>0.07598740068859124</v>
      </c>
      <c r="C30" s="2">
        <v>0.10834582675393047</v>
      </c>
      <c r="D30" s="2">
        <v>0.13454341841044806</v>
      </c>
      <c r="E30" s="2">
        <v>0.11193687061232444</v>
      </c>
    </row>
    <row r="31">
      <c r="A31" s="4">
        <v>44775.958333333336</v>
      </c>
      <c r="B31" s="2">
        <v>0.09329848338503821</v>
      </c>
      <c r="C31" s="2">
        <v>0.09182611592607583</v>
      </c>
      <c r="D31" s="2">
        <v>0.08167062710423234</v>
      </c>
      <c r="E31" s="2">
        <v>0.09802787037929706</v>
      </c>
    </row>
    <row r="32">
      <c r="A32" s="4">
        <v>44776.958333333336</v>
      </c>
      <c r="B32" s="2">
        <v>0.07434687686110607</v>
      </c>
      <c r="C32" s="2">
        <v>0.11195530226186305</v>
      </c>
      <c r="D32" s="2">
        <v>0.10571271487641636</v>
      </c>
      <c r="E32" s="2">
        <v>0.08227758679511256</v>
      </c>
    </row>
    <row r="33">
      <c r="A33" s="4">
        <v>44777.958333333336</v>
      </c>
      <c r="B33" s="2">
        <v>0.07153225466818759</v>
      </c>
      <c r="C33" s="2">
        <v>0.08970331150968817</v>
      </c>
      <c r="D33" s="2">
        <v>0.07944984532269445</v>
      </c>
      <c r="E33" s="2">
        <v>0.09128558618532061</v>
      </c>
    </row>
    <row r="34">
      <c r="A34" s="4">
        <v>44778.958333333336</v>
      </c>
      <c r="B34" s="2">
        <v>0.07714026627288063</v>
      </c>
      <c r="C34" s="2">
        <v>0.09596169446926583</v>
      </c>
      <c r="D34" s="2">
        <v>0.08413404297841265</v>
      </c>
      <c r="E34" s="2">
        <v>0.0798553075973923</v>
      </c>
    </row>
    <row r="35">
      <c r="A35" s="4">
        <v>44779.958333333336</v>
      </c>
      <c r="B35" s="2">
        <v>0.07632740518867302</v>
      </c>
      <c r="C35" s="2">
        <v>0.04268211090924015</v>
      </c>
      <c r="D35" s="2">
        <v>0.05500086881954358</v>
      </c>
      <c r="E35" s="2">
        <v>0.0532140437970904</v>
      </c>
    </row>
    <row r="36">
      <c r="A36" s="4">
        <v>44780.958333333336</v>
      </c>
      <c r="B36" s="2">
        <v>0.11285813639712007</v>
      </c>
      <c r="C36" s="2">
        <v>0.0846466041623191</v>
      </c>
      <c r="D36" s="2">
        <v>0.0856682314265312</v>
      </c>
      <c r="E36" s="2">
        <v>0.07682688449453665</v>
      </c>
    </row>
    <row r="37">
      <c r="A37" s="4">
        <v>44781.958333333336</v>
      </c>
      <c r="B37" s="2">
        <v>0.11333855818777366</v>
      </c>
      <c r="C37" s="2">
        <v>0.11080252416197227</v>
      </c>
      <c r="D37" s="2">
        <v>0.06516199528223247</v>
      </c>
      <c r="E37" s="2">
        <v>0.06749818989486149</v>
      </c>
    </row>
    <row r="38">
      <c r="A38" s="4">
        <v>44782.958333333336</v>
      </c>
      <c r="B38" s="2">
        <v>0.06514506243653848</v>
      </c>
      <c r="C38" s="2">
        <v>0.05210495980221069</v>
      </c>
      <c r="D38" s="2">
        <v>0.04879241793942458</v>
      </c>
      <c r="E38" s="2">
        <v>0.0554062876435335</v>
      </c>
    </row>
    <row r="39">
      <c r="A39" s="4">
        <v>44783.958333333336</v>
      </c>
      <c r="B39" s="2">
        <v>0.04877928594872444</v>
      </c>
      <c r="C39" s="2">
        <v>0.040088481383832086</v>
      </c>
      <c r="D39" s="2">
        <v>0.06389709244971031</v>
      </c>
      <c r="E39" s="2">
        <v>0.05471414390118002</v>
      </c>
    </row>
    <row r="40">
      <c r="A40" s="4">
        <v>44784.958333333336</v>
      </c>
      <c r="B40" s="2">
        <v>0.04094861723313744</v>
      </c>
      <c r="C40" s="2">
        <v>0.0382546189223625</v>
      </c>
      <c r="D40" s="2">
        <v>0.06767060276521018</v>
      </c>
      <c r="E40" s="2">
        <v>0.055043339547064064</v>
      </c>
    </row>
    <row r="41">
      <c r="A41" s="4">
        <v>44785.958333333336</v>
      </c>
      <c r="B41" s="2">
        <v>0.03890439206270969</v>
      </c>
      <c r="C41" s="2">
        <v>0.04413174744616494</v>
      </c>
      <c r="D41" s="2">
        <v>0.041301566126477916</v>
      </c>
      <c r="E41" s="2">
        <v>0.05176799920877765</v>
      </c>
    </row>
    <row r="42">
      <c r="A42" s="4">
        <v>44786.958333333336</v>
      </c>
      <c r="B42" s="2">
        <v>0.039446767627317074</v>
      </c>
      <c r="C42" s="2">
        <v>0.03026968009891019</v>
      </c>
      <c r="D42" s="2">
        <v>0.029130967716456544</v>
      </c>
      <c r="E42" s="2">
        <v>0.033295226525861</v>
      </c>
    </row>
    <row r="43">
      <c r="A43" s="4">
        <v>44787.958333333336</v>
      </c>
      <c r="B43" s="2">
        <v>0.0358225052329515</v>
      </c>
      <c r="C43" s="2">
        <v>0.05038497752987539</v>
      </c>
      <c r="D43" s="2">
        <v>0.06357691905978713</v>
      </c>
      <c r="E43" s="2">
        <v>0.0568559720432559</v>
      </c>
    </row>
    <row r="44">
      <c r="A44" s="4">
        <v>44788.958333333336</v>
      </c>
      <c r="B44" s="2">
        <v>0.035516798234924915</v>
      </c>
      <c r="C44" s="2">
        <v>0.050022528962422076</v>
      </c>
      <c r="D44" s="2">
        <v>0.05292177616763199</v>
      </c>
      <c r="E44" s="2">
        <v>0.08287418312804014</v>
      </c>
    </row>
    <row r="45">
      <c r="A45" s="4">
        <v>44789.958333333336</v>
      </c>
      <c r="B45" s="2">
        <v>0.06997553409388109</v>
      </c>
      <c r="C45" s="2">
        <v>0.03205142860862915</v>
      </c>
      <c r="D45" s="2">
        <v>0.042834780299055464</v>
      </c>
      <c r="E45" s="2">
        <v>0.03459928274321978</v>
      </c>
    </row>
    <row r="46">
      <c r="A46" s="4">
        <v>44790.958333333336</v>
      </c>
      <c r="B46" s="2">
        <v>0.04336593056700147</v>
      </c>
      <c r="C46" s="2">
        <v>0.06446914219065382</v>
      </c>
      <c r="D46" s="2">
        <v>0.05461411777998854</v>
      </c>
      <c r="E46" s="2">
        <v>0.04804657643711058</v>
      </c>
    </row>
    <row r="47">
      <c r="A47" s="4">
        <v>44791.958333333336</v>
      </c>
      <c r="B47" s="2">
        <v>0.06613347063914177</v>
      </c>
      <c r="C47" s="2">
        <v>0.07114136483149806</v>
      </c>
      <c r="D47" s="2">
        <v>0.06885439421249005</v>
      </c>
      <c r="E47" s="2">
        <v>0.07131428358526967</v>
      </c>
    </row>
    <row r="48">
      <c r="A48" s="4">
        <v>44792.958333333336</v>
      </c>
      <c r="B48" s="2">
        <v>0.03264517126998174</v>
      </c>
      <c r="C48" s="2">
        <v>0.04815030660920506</v>
      </c>
      <c r="D48" s="2">
        <v>0.05404472660815334</v>
      </c>
      <c r="E48" s="2">
        <v>0.059079147533517486</v>
      </c>
    </row>
    <row r="49">
      <c r="A49" s="4">
        <v>44793.958333333336</v>
      </c>
      <c r="B49" s="2">
        <v>0.04791475018494417</v>
      </c>
      <c r="C49" s="2">
        <v>0.06536939649910538</v>
      </c>
      <c r="D49" s="2">
        <v>0.062272624736886634</v>
      </c>
      <c r="E49" s="2">
        <v>0.09074872129555388</v>
      </c>
    </row>
    <row r="50">
      <c r="A50" s="4">
        <v>44794.958333333336</v>
      </c>
      <c r="B50" s="2">
        <v>0.042407175858810896</v>
      </c>
      <c r="C50" s="2">
        <v>0.059850627913044525</v>
      </c>
      <c r="D50" s="2">
        <v>0.06458456268836409</v>
      </c>
      <c r="E50" s="2">
        <v>0.06870727619800977</v>
      </c>
    </row>
    <row r="51">
      <c r="A51" s="4">
        <v>44795.958333333336</v>
      </c>
      <c r="B51" s="2">
        <v>0.06332582174591946</v>
      </c>
      <c r="C51" s="2">
        <v>0.08836434934444516</v>
      </c>
      <c r="D51" s="2">
        <v>0.07909508272100167</v>
      </c>
      <c r="E51" s="2">
        <v>0.11555983965467527</v>
      </c>
    </row>
    <row r="52">
      <c r="A52" s="4">
        <v>44796.958333333336</v>
      </c>
      <c r="B52" s="2">
        <v>0.045653148767873956</v>
      </c>
      <c r="C52" s="2">
        <v>0.03501889420197809</v>
      </c>
      <c r="D52" s="2">
        <v>0.04891665954295108</v>
      </c>
      <c r="E52" s="2">
        <v>0.05399053552205721</v>
      </c>
    </row>
    <row r="53">
      <c r="A53" s="4">
        <v>44797.958333333336</v>
      </c>
      <c r="B53" s="2">
        <v>0.035494060508887045</v>
      </c>
      <c r="C53" s="2">
        <v>0.039869371325335405</v>
      </c>
      <c r="D53" s="2">
        <v>0.049332463993119295</v>
      </c>
      <c r="E53" s="2">
        <v>0.046079916966160546</v>
      </c>
    </row>
    <row r="54">
      <c r="A54" s="4">
        <v>44798.958333333336</v>
      </c>
      <c r="B54" s="2">
        <v>0.02628690164793745</v>
      </c>
      <c r="C54" s="2">
        <v>0.036921967612522914</v>
      </c>
      <c r="D54" s="2">
        <v>0.04708651819569479</v>
      </c>
      <c r="E54" s="2">
        <v>0.04309939714640971</v>
      </c>
    </row>
    <row r="55">
      <c r="A55" s="4">
        <v>44799.958333333336</v>
      </c>
      <c r="B55" s="2">
        <v>0.03361949765573457</v>
      </c>
      <c r="C55" s="2">
        <v>0.03480107106248956</v>
      </c>
      <c r="D55" s="2">
        <v>0.05170866052028574</v>
      </c>
      <c r="E55" s="2">
        <v>0.035780579206330924</v>
      </c>
    </row>
    <row r="56">
      <c r="A56" s="4">
        <v>44800.958333333336</v>
      </c>
      <c r="B56" s="2">
        <v>0.0587112791370962</v>
      </c>
      <c r="C56" s="2">
        <v>0.06066053284746517</v>
      </c>
      <c r="D56" s="2">
        <v>0.06432832180427824</v>
      </c>
      <c r="E56" s="2">
        <v>0.06462957109597699</v>
      </c>
    </row>
    <row r="57">
      <c r="A57" s="4">
        <v>44801.958333333336</v>
      </c>
      <c r="B57" s="2">
        <v>0.05909935849028264</v>
      </c>
      <c r="C57" s="2">
        <v>0.04837371075238515</v>
      </c>
      <c r="D57" s="2">
        <v>0.051355603577108715</v>
      </c>
      <c r="E57" s="2">
        <v>0.041928302208041744</v>
      </c>
    </row>
    <row r="58">
      <c r="A58" s="4">
        <v>44802.958333333336</v>
      </c>
      <c r="B58" s="2">
        <v>0.04157570766376566</v>
      </c>
      <c r="C58" s="2">
        <v>0.07678712200187886</v>
      </c>
      <c r="D58" s="2">
        <v>0.07810163475464325</v>
      </c>
      <c r="E58" s="2">
        <v>0.12173536623873164</v>
      </c>
    </row>
    <row r="59">
      <c r="A59" s="4">
        <v>44803.958333333336</v>
      </c>
      <c r="B59" s="2">
        <v>0.03874146941506477</v>
      </c>
      <c r="C59" s="2">
        <v>0.05003548590459001</v>
      </c>
      <c r="D59" s="2">
        <v>0.05867519997950194</v>
      </c>
      <c r="E59" s="2">
        <v>0.04665408632447788</v>
      </c>
    </row>
    <row r="60">
      <c r="A60" s="4">
        <v>44804.958333333336</v>
      </c>
      <c r="B60" s="2">
        <v>0.033959701029054636</v>
      </c>
      <c r="C60" s="2">
        <v>0.0396595501357476</v>
      </c>
      <c r="D60" s="2">
        <v>0.0346570813484912</v>
      </c>
      <c r="E60" s="2">
        <v>0.02790379810230428</v>
      </c>
    </row>
    <row r="61">
      <c r="A61" s="4">
        <v>44805.958333333336</v>
      </c>
      <c r="B61" s="2">
        <v>0.031305812596782015</v>
      </c>
      <c r="C61" s="2">
        <v>0.03270781274103365</v>
      </c>
      <c r="D61" s="2">
        <v>0.03254404885295766</v>
      </c>
      <c r="E61" s="2">
        <v>0.03137392269651473</v>
      </c>
    </row>
    <row r="62">
      <c r="A62" s="4">
        <v>44806.958333333336</v>
      </c>
      <c r="B62" s="2">
        <v>0.062364192398016154</v>
      </c>
      <c r="C62" s="2">
        <v>0.06230700790785729</v>
      </c>
      <c r="D62" s="2">
        <v>0.0480722592292033</v>
      </c>
      <c r="E62" s="2">
        <v>0.06090047133424511</v>
      </c>
    </row>
    <row r="63">
      <c r="A63" s="4">
        <v>44807.958333333336</v>
      </c>
      <c r="B63" s="2">
        <v>0.0487757117631547</v>
      </c>
      <c r="C63" s="2">
        <v>0.07314670689428768</v>
      </c>
      <c r="D63" s="2">
        <v>0.07394313481571795</v>
      </c>
      <c r="E63" s="2">
        <v>0.057683339509556175</v>
      </c>
    </row>
    <row r="64">
      <c r="A64" s="4">
        <v>44808.958333333336</v>
      </c>
      <c r="B64" s="2">
        <v>0.05656963493655095</v>
      </c>
      <c r="C64" s="2">
        <v>0.06643151751093036</v>
      </c>
      <c r="D64" s="2">
        <v>0.07075664820216397</v>
      </c>
      <c r="E64" s="2">
        <v>0.07272840177570826</v>
      </c>
    </row>
    <row r="65">
      <c r="A65" s="4">
        <v>44809.958333333336</v>
      </c>
      <c r="B65" s="2">
        <v>0.07609319515799791</v>
      </c>
      <c r="C65" s="2">
        <v>0.10626242956622035</v>
      </c>
      <c r="D65" s="2">
        <v>0.10780645403288186</v>
      </c>
      <c r="E65" s="2">
        <v>0.11418375522478853</v>
      </c>
    </row>
    <row r="66">
      <c r="A66" s="4">
        <v>44810.958333333336</v>
      </c>
      <c r="B66" s="2">
        <v>0.031894600045166775</v>
      </c>
      <c r="C66" s="2">
        <v>0.04413476865472588</v>
      </c>
      <c r="D66" s="2">
        <v>0.04014923938094069</v>
      </c>
      <c r="E66" s="2">
        <v>0.060004121341647614</v>
      </c>
    </row>
    <row r="67">
      <c r="A67" s="4">
        <v>44811.958333333336</v>
      </c>
      <c r="B67" s="2">
        <v>0.05348894102401549</v>
      </c>
      <c r="C67" s="2">
        <v>0.052380433678832716</v>
      </c>
      <c r="D67" s="2">
        <v>0.05599180431595322</v>
      </c>
      <c r="E67" s="2">
        <v>0.05726172402198195</v>
      </c>
    </row>
    <row r="68">
      <c r="A68" s="4">
        <v>44812.958333333336</v>
      </c>
      <c r="B68" s="2">
        <v>0.039965481033950874</v>
      </c>
      <c r="C68" s="2">
        <v>0.04064633624246589</v>
      </c>
      <c r="D68" s="2">
        <v>0.041050302511184376</v>
      </c>
      <c r="E68" s="2">
        <v>0.044923667690030554</v>
      </c>
    </row>
    <row r="69">
      <c r="A69" s="4">
        <v>44813.958333333336</v>
      </c>
      <c r="B69" s="2">
        <v>0.06213656518247195</v>
      </c>
      <c r="C69" s="2">
        <v>0.058316620664791326</v>
      </c>
      <c r="D69" s="2">
        <v>0.041488543783105146</v>
      </c>
      <c r="E69" s="2">
        <v>0.04497898983843567</v>
      </c>
    </row>
    <row r="70">
      <c r="A70" s="4">
        <v>44814.958333333336</v>
      </c>
      <c r="B70" s="2">
        <v>0.06818905950322461</v>
      </c>
      <c r="C70" s="2">
        <v>0.07060671467071218</v>
      </c>
      <c r="D70" s="2">
        <v>0.06045900949438245</v>
      </c>
      <c r="E70" s="2">
        <v>0.057879909131617925</v>
      </c>
    </row>
    <row r="71">
      <c r="A71" s="4">
        <v>44815.958333333336</v>
      </c>
      <c r="B71" s="2">
        <v>0.0629163131213278</v>
      </c>
      <c r="C71" s="2">
        <v>0.0834785126773016</v>
      </c>
      <c r="D71" s="2">
        <v>0.1215849274481499</v>
      </c>
      <c r="E71" s="2">
        <v>0.11023662402493888</v>
      </c>
    </row>
    <row r="72">
      <c r="A72" s="4">
        <v>44816.958333333336</v>
      </c>
      <c r="B72" s="2">
        <v>0.05696102213129133</v>
      </c>
      <c r="C72" s="2">
        <v>0.0632655731523863</v>
      </c>
      <c r="D72" s="2">
        <v>0.062482602353990925</v>
      </c>
      <c r="E72" s="2">
        <v>0.057811012655307775</v>
      </c>
    </row>
    <row r="73">
      <c r="A73" s="4">
        <v>44817.958333333336</v>
      </c>
      <c r="B73" s="2">
        <v>0.09468200781009593</v>
      </c>
      <c r="C73" s="2">
        <v>0.0933166506749389</v>
      </c>
      <c r="D73" s="2">
        <v>0.1281894341084819</v>
      </c>
      <c r="E73" s="2">
        <v>0.1366853188869874</v>
      </c>
    </row>
    <row r="74">
      <c r="A74" s="4">
        <v>44818.958333333336</v>
      </c>
      <c r="B74" s="2">
        <v>0.03543440382179704</v>
      </c>
      <c r="C74" s="2">
        <v>0.056015177644383456</v>
      </c>
      <c r="D74" s="2">
        <v>0.07956105226943705</v>
      </c>
      <c r="E74" s="2">
        <v>0.1297344614314568</v>
      </c>
    </row>
    <row r="75">
      <c r="A75" s="4">
        <v>44819.958333333336</v>
      </c>
      <c r="B75" s="2">
        <v>0.0459773191743355</v>
      </c>
      <c r="C75" s="2">
        <v>0.0829777960392485</v>
      </c>
      <c r="D75" s="2">
        <v>0.1312535926834826</v>
      </c>
      <c r="E75" s="2">
        <v>0.10926713264873973</v>
      </c>
    </row>
    <row r="76">
      <c r="A76" s="4">
        <v>44820.958333333336</v>
      </c>
      <c r="B76" s="2">
        <v>0.04491382366270741</v>
      </c>
      <c r="C76" s="2">
        <v>0.04448379244688882</v>
      </c>
      <c r="D76" s="2">
        <v>0.0826852901071221</v>
      </c>
      <c r="E76" s="2">
        <v>0.06958041711115634</v>
      </c>
    </row>
    <row r="77">
      <c r="A77" s="4">
        <v>44821.958333333336</v>
      </c>
      <c r="B77" s="2">
        <v>0.050360333531683406</v>
      </c>
      <c r="C77" s="2">
        <v>0.04319564367555165</v>
      </c>
      <c r="D77" s="2">
        <v>0.02176223823953917</v>
      </c>
      <c r="E77" s="2">
        <v>0.06142591840109642</v>
      </c>
    </row>
    <row r="78">
      <c r="A78" s="4">
        <v>44822.958333333336</v>
      </c>
      <c r="B78" s="2">
        <v>0.13788561905271587</v>
      </c>
      <c r="C78" s="2">
        <v>0.09406096469101144</v>
      </c>
      <c r="D78" s="2">
        <v>0.07321920145125602</v>
      </c>
      <c r="E78" s="2">
        <v>0.1044652982115007</v>
      </c>
    </row>
    <row r="79">
      <c r="A79" s="4">
        <v>44823.958333333336</v>
      </c>
      <c r="B79" s="2">
        <v>0.11184813398110001</v>
      </c>
      <c r="C79" s="2">
        <v>0.11663400482443981</v>
      </c>
      <c r="D79" s="2">
        <v>0.12496789163507704</v>
      </c>
      <c r="E79" s="2">
        <v>0.08882003811462887</v>
      </c>
    </row>
    <row r="80">
      <c r="A80" s="4">
        <v>44824.958333333336</v>
      </c>
      <c r="B80" s="2">
        <v>0.12108011983468085</v>
      </c>
      <c r="C80" s="2">
        <v>0.15064478378894533</v>
      </c>
      <c r="D80" s="2">
        <v>0.07386537078179498</v>
      </c>
      <c r="E80" s="2">
        <v>0.17268732674867562</v>
      </c>
    </row>
    <row r="81">
      <c r="A81" s="4">
        <v>44825.958333333336</v>
      </c>
      <c r="B81" s="2">
        <v>0.0690750945332919</v>
      </c>
      <c r="C81" s="2">
        <v>0.11427842383023379</v>
      </c>
      <c r="D81" s="2">
        <v>0.08528392085727786</v>
      </c>
      <c r="E81" s="2">
        <v>0.05396912008484745</v>
      </c>
    </row>
    <row r="82">
      <c r="A82" s="4">
        <v>44826.958333333336</v>
      </c>
      <c r="B82" s="2">
        <v>0.05144315979992841</v>
      </c>
      <c r="C82" s="2">
        <v>0.06082649004418592</v>
      </c>
      <c r="D82" s="2">
        <v>0.05805561482874728</v>
      </c>
      <c r="E82" s="2">
        <v>0.06093821680989703</v>
      </c>
    </row>
    <row r="83">
      <c r="A83" s="4">
        <v>44827.958333333336</v>
      </c>
      <c r="B83" s="2">
        <v>0.14181932954870477</v>
      </c>
      <c r="C83" s="2">
        <v>0.23211840155606034</v>
      </c>
      <c r="D83" s="2">
        <v>0.24170935699229346</v>
      </c>
      <c r="E83" s="2">
        <v>0.13275837555529843</v>
      </c>
    </row>
    <row r="84">
      <c r="A84" s="4">
        <v>44828.958333333336</v>
      </c>
      <c r="B84" s="2">
        <v>0.04924646238512557</v>
      </c>
      <c r="C84" s="2">
        <v>0.08480756001577228</v>
      </c>
      <c r="D84" s="2">
        <v>0.10261356144750751</v>
      </c>
      <c r="E84" s="2">
        <v>0.10028398644371199</v>
      </c>
    </row>
    <row r="85">
      <c r="A85" s="4">
        <v>44829.958333333336</v>
      </c>
      <c r="B85" s="2">
        <v>0.05849587097580103</v>
      </c>
      <c r="C85" s="2">
        <v>0.059107901776457</v>
      </c>
      <c r="D85" s="2">
        <v>0.05263421381969774</v>
      </c>
      <c r="E85" s="2">
        <v>0.06774128789430463</v>
      </c>
    </row>
    <row r="86">
      <c r="A86" s="4">
        <v>44830.958333333336</v>
      </c>
      <c r="B86" s="2">
        <v>0.1204891562848504</v>
      </c>
      <c r="C86" s="2">
        <v>0.05688910621363602</v>
      </c>
      <c r="D86" s="2">
        <v>0.09090503423582513</v>
      </c>
      <c r="E86" s="2">
        <v>0.07601245670788385</v>
      </c>
    </row>
    <row r="87">
      <c r="A87" s="4">
        <v>44831.958333333336</v>
      </c>
      <c r="B87" s="2">
        <v>0.0929779042115228</v>
      </c>
      <c r="C87" s="2">
        <v>0.14813809853065835</v>
      </c>
      <c r="D87" s="2">
        <v>0.11565647947908643</v>
      </c>
      <c r="E87" s="2">
        <v>0.10761940495175489</v>
      </c>
    </row>
    <row r="88">
      <c r="A88" s="4">
        <v>44832.958333333336</v>
      </c>
      <c r="B88" s="2">
        <v>0.16111287821455975</v>
      </c>
      <c r="C88" s="2">
        <v>0.07663607819930077</v>
      </c>
      <c r="D88" s="2">
        <v>0.1392335160399829</v>
      </c>
      <c r="E88" s="2">
        <v>0.061573049048729366</v>
      </c>
    </row>
    <row r="89">
      <c r="A89" s="4">
        <v>44833.958333333336</v>
      </c>
      <c r="B89" s="2">
        <v>0.20400054109519705</v>
      </c>
      <c r="C89" s="2">
        <v>0.2652046721151183</v>
      </c>
      <c r="D89" s="2">
        <v>0.16064693613820863</v>
      </c>
      <c r="E89" s="2">
        <v>0.19726458823630397</v>
      </c>
    </row>
    <row r="90">
      <c r="A90" s="4">
        <v>44834.958333333336</v>
      </c>
      <c r="B90" s="2">
        <v>0.1292410464145126</v>
      </c>
      <c r="C90" s="2">
        <v>0.15612974712387775</v>
      </c>
      <c r="D90" s="2">
        <v>0.11723542158597934</v>
      </c>
      <c r="E90" s="2">
        <v>0.08437944788641093</v>
      </c>
    </row>
    <row r="91">
      <c r="A91" s="4">
        <v>44835.958333333336</v>
      </c>
      <c r="B91" s="2">
        <v>0.08251902396000667</v>
      </c>
      <c r="C91" s="2">
        <v>0.03274490319957455</v>
      </c>
      <c r="D91" s="2">
        <v>0.05430564821255356</v>
      </c>
      <c r="E91" s="2">
        <v>0.11082424786207214</v>
      </c>
    </row>
    <row r="92">
      <c r="A92" s="4">
        <v>44836.958333333336</v>
      </c>
      <c r="B92" s="2">
        <v>0.10740922482141928</v>
      </c>
      <c r="C92" s="2">
        <v>0.1027694335401072</v>
      </c>
      <c r="D92" s="2">
        <v>0.053761957956553745</v>
      </c>
      <c r="E92" s="2">
        <v>0.07804019741584321</v>
      </c>
    </row>
    <row r="93">
      <c r="A93" s="4">
        <v>44837.958333333336</v>
      </c>
      <c r="B93" s="2">
        <v>0.1808697397799882</v>
      </c>
      <c r="C93" s="2">
        <v>0.14704303386709014</v>
      </c>
      <c r="D93" s="2">
        <v>0.08785930620511534</v>
      </c>
      <c r="E93" s="2">
        <v>0.0749712658038879</v>
      </c>
    </row>
    <row r="94">
      <c r="A94" s="4">
        <v>44838.958333333336</v>
      </c>
      <c r="B94" s="2">
        <v>0.06589215385027192</v>
      </c>
      <c r="C94" s="2">
        <v>0.09038784791337418</v>
      </c>
      <c r="D94" s="2">
        <v>0.05391619298311698</v>
      </c>
      <c r="E94" s="2">
        <v>0.07902918814904937</v>
      </c>
    </row>
    <row r="95">
      <c r="A95" s="4">
        <v>44839.958333333336</v>
      </c>
      <c r="B95" s="2">
        <v>0.04848553386981557</v>
      </c>
      <c r="C95" s="2">
        <v>0.0526230014142671</v>
      </c>
      <c r="D95" s="2">
        <v>0.061353153001452505</v>
      </c>
      <c r="E95" s="2">
        <v>0.07665858018355451</v>
      </c>
    </row>
    <row r="96">
      <c r="A96" s="4">
        <v>44840.958333333336</v>
      </c>
      <c r="B96" s="2">
        <v>0.06308602694938155</v>
      </c>
      <c r="C96" s="2">
        <v>0.04067792297039482</v>
      </c>
      <c r="D96" s="2">
        <v>0.03231490165273982</v>
      </c>
      <c r="E96" s="2">
        <v>0.05038112156622099</v>
      </c>
    </row>
    <row r="97">
      <c r="A97" s="4">
        <v>44841.958333333336</v>
      </c>
      <c r="B97" s="2">
        <v>0.05917423667548142</v>
      </c>
      <c r="C97" s="2">
        <v>0.05101282060560148</v>
      </c>
      <c r="D97" s="2">
        <v>0.0476805641344763</v>
      </c>
      <c r="E97" s="2">
        <v>0.06284954278534477</v>
      </c>
    </row>
    <row r="98">
      <c r="A98" s="4">
        <v>44842.958333333336</v>
      </c>
      <c r="B98" s="2">
        <v>0.11017155106686459</v>
      </c>
      <c r="C98" s="2">
        <v>0.10133517097497859</v>
      </c>
      <c r="D98" s="2">
        <v>0.09199929920493886</v>
      </c>
      <c r="E98" s="2">
        <v>0.05678735344524926</v>
      </c>
    </row>
    <row r="99">
      <c r="A99" s="4">
        <v>44843.958333333336</v>
      </c>
      <c r="B99" s="2">
        <v>0.14111827152550474</v>
      </c>
      <c r="C99" s="2">
        <v>0.22081893535266417</v>
      </c>
      <c r="D99" s="2">
        <v>0.23065899370702</v>
      </c>
      <c r="E99" s="2">
        <v>0.2788414185732491</v>
      </c>
    </row>
    <row r="100">
      <c r="A100" s="4">
        <v>44844.958333333336</v>
      </c>
      <c r="B100" s="2">
        <v>0.05653171386791265</v>
      </c>
      <c r="C100" s="2">
        <v>0.1503053532338937</v>
      </c>
      <c r="D100" s="2">
        <v>0.11001576573552772</v>
      </c>
      <c r="E100" s="2">
        <v>0.15354334784500018</v>
      </c>
    </row>
    <row r="101">
      <c r="A101" s="4">
        <v>44845.958333333336</v>
      </c>
      <c r="B101" s="2">
        <v>0.05026622001259861</v>
      </c>
      <c r="C101" s="2">
        <v>0.058317402502399855</v>
      </c>
      <c r="D101" s="2">
        <v>0.08408225424962727</v>
      </c>
      <c r="E101" s="2">
        <v>0.060460592890543126</v>
      </c>
    </row>
    <row r="102">
      <c r="A102" s="4">
        <v>44846.958333333336</v>
      </c>
      <c r="B102" s="2">
        <v>0.06041247309146446</v>
      </c>
      <c r="C102" s="2">
        <v>0.10495402573156365</v>
      </c>
      <c r="D102" s="2">
        <v>0.09028776156672781</v>
      </c>
      <c r="E102" s="2">
        <v>0.06865214274024752</v>
      </c>
    </row>
    <row r="103">
      <c r="A103" s="4">
        <v>44847.958333333336</v>
      </c>
      <c r="B103" s="2">
        <v>0.07550723274854461</v>
      </c>
      <c r="C103" s="2">
        <v>0.03775111624444934</v>
      </c>
      <c r="D103" s="2">
        <v>0.044363691017912786</v>
      </c>
      <c r="E103" s="2">
        <v>0.029580172877588583</v>
      </c>
    </row>
    <row r="104">
      <c r="A104" s="4">
        <v>44848.958333333336</v>
      </c>
      <c r="B104" s="2">
        <v>0.0950921381767421</v>
      </c>
      <c r="C104" s="2">
        <v>0.17797030502652575</v>
      </c>
      <c r="D104" s="2">
        <v>0.11066816158578709</v>
      </c>
      <c r="E104" s="2">
        <v>0.12147878793042562</v>
      </c>
    </row>
    <row r="105">
      <c r="A105" s="4">
        <v>44849.958333333336</v>
      </c>
      <c r="B105" s="2">
        <v>0.055210909051982365</v>
      </c>
      <c r="C105" s="2">
        <v>0.048631465469620334</v>
      </c>
      <c r="D105" s="2">
        <v>0.05627721740475839</v>
      </c>
      <c r="E105" s="2">
        <v>0.08997513228819527</v>
      </c>
    </row>
    <row r="106">
      <c r="A106" s="4">
        <v>44850.958333333336</v>
      </c>
      <c r="B106" s="2">
        <v>0.06646962547793753</v>
      </c>
      <c r="C106" s="2">
        <v>0.06689712319542296</v>
      </c>
      <c r="D106" s="2">
        <v>0.08186131566660228</v>
      </c>
      <c r="E106" s="2">
        <v>0.07008696629427184</v>
      </c>
    </row>
    <row r="107">
      <c r="A107" s="4">
        <v>44851.958333333336</v>
      </c>
      <c r="B107" s="2">
        <v>0.06370881072227186</v>
      </c>
      <c r="C107" s="2">
        <v>0.15145790074431234</v>
      </c>
      <c r="D107" s="2">
        <v>0.20193788746057362</v>
      </c>
      <c r="E107" s="2">
        <v>0.20372199192654397</v>
      </c>
    </row>
    <row r="108">
      <c r="A108" s="4">
        <v>44852.958333333336</v>
      </c>
      <c r="B108" s="2">
        <v>0.06530213829501964</v>
      </c>
      <c r="C108" s="2">
        <v>0.054952479527982455</v>
      </c>
      <c r="D108" s="2">
        <v>0.06989984514586707</v>
      </c>
      <c r="E108" s="2">
        <v>0.10726703966371004</v>
      </c>
    </row>
    <row r="109">
      <c r="A109" s="4">
        <v>44853.958333333336</v>
      </c>
      <c r="B109" s="2">
        <v>0.12225683812624559</v>
      </c>
      <c r="C109" s="2">
        <v>0.09187541609774531</v>
      </c>
      <c r="D109" s="2">
        <v>0.0918995043687213</v>
      </c>
      <c r="E109" s="2">
        <v>0.09465581673561253</v>
      </c>
    </row>
    <row r="110">
      <c r="A110" s="4">
        <v>44854.958333333336</v>
      </c>
      <c r="B110" s="2">
        <v>0.11408972489734613</v>
      </c>
      <c r="C110" s="2">
        <v>0.18493829381808977</v>
      </c>
      <c r="D110" s="2">
        <v>0.23792981156941176</v>
      </c>
      <c r="E110" s="2">
        <v>0.27394769725977114</v>
      </c>
    </row>
    <row r="111">
      <c r="A111" s="4">
        <v>44855.958333333336</v>
      </c>
      <c r="B111" s="2">
        <v>0.08817155284994216</v>
      </c>
      <c r="C111" s="2">
        <v>0.09044293732680896</v>
      </c>
      <c r="D111" s="2">
        <v>0.07893306477199423</v>
      </c>
      <c r="E111" s="2">
        <v>0.11873375339795285</v>
      </c>
    </row>
    <row r="112">
      <c r="A112" s="4">
        <v>44856.958333333336</v>
      </c>
      <c r="B112" s="2">
        <v>0.12406695919658266</v>
      </c>
      <c r="C112" s="2">
        <v>0.15242154821095868</v>
      </c>
      <c r="D112" s="2">
        <v>0.20873705200915263</v>
      </c>
      <c r="E112" s="2">
        <v>0.2606575129150624</v>
      </c>
    </row>
    <row r="113">
      <c r="A113" s="4">
        <v>44857.958333333336</v>
      </c>
      <c r="B113" s="2">
        <v>0.11509983065100333</v>
      </c>
      <c r="C113" s="2">
        <v>0.14910753719941702</v>
      </c>
      <c r="D113" s="2">
        <v>0.15456350215841733</v>
      </c>
      <c r="E113" s="2">
        <v>0.17133319198262642</v>
      </c>
    </row>
    <row r="114">
      <c r="A114" s="4">
        <v>44858.958333333336</v>
      </c>
      <c r="B114" s="2">
        <v>0.13435633238832484</v>
      </c>
      <c r="C114" s="2">
        <v>0.08940488908512323</v>
      </c>
      <c r="D114" s="2">
        <v>0.09608413562544255</v>
      </c>
      <c r="E114" s="2">
        <v>0.12558397829815876</v>
      </c>
    </row>
    <row r="115">
      <c r="A115" s="4">
        <v>44859.958333333336</v>
      </c>
      <c r="B115" s="2">
        <v>0.1360345252181119</v>
      </c>
      <c r="C115" s="2">
        <v>0.11099714786159014</v>
      </c>
      <c r="D115" s="2">
        <v>0.16771397688589895</v>
      </c>
      <c r="E115" s="2">
        <v>0.20046407218155568</v>
      </c>
    </row>
    <row r="116">
      <c r="A116" s="4">
        <v>44860.958333333336</v>
      </c>
      <c r="B116" s="2">
        <v>0.1585048303239591</v>
      </c>
      <c r="C116" s="2">
        <v>0.1994173355323353</v>
      </c>
      <c r="D116" s="2">
        <v>0.22389986405460713</v>
      </c>
      <c r="E116" s="2">
        <v>0.20067920212676646</v>
      </c>
    </row>
    <row r="117">
      <c r="A117" s="4">
        <v>44861.958333333336</v>
      </c>
      <c r="B117" s="2">
        <v>0.0478310987162139</v>
      </c>
      <c r="C117" s="2">
        <v>0.15437889268004495</v>
      </c>
      <c r="D117" s="2">
        <v>0.1646679904619549</v>
      </c>
      <c r="E117" s="2">
        <v>0.15111231332965167</v>
      </c>
    </row>
    <row r="118">
      <c r="A118" s="4">
        <v>44862.958333333336</v>
      </c>
      <c r="B118" s="2">
        <v>0.09164535302189845</v>
      </c>
      <c r="C118" s="2">
        <v>0.08131499921917051</v>
      </c>
      <c r="D118" s="2">
        <v>0.11416403205952401</v>
      </c>
      <c r="E118" s="2">
        <v>0.12585174303716537</v>
      </c>
    </row>
    <row r="119">
      <c r="A119" s="4">
        <v>44863.958333333336</v>
      </c>
      <c r="B119" s="2">
        <v>0.11624873789024374</v>
      </c>
      <c r="C119" s="2">
        <v>0.08070168896054544</v>
      </c>
      <c r="D119" s="2">
        <v>0.0748540061064754</v>
      </c>
      <c r="E119" s="2">
        <v>0.08218173173876468</v>
      </c>
    </row>
    <row r="120">
      <c r="A120" s="4">
        <v>44864.958333333336</v>
      </c>
      <c r="B120" s="2">
        <v>0.09137115841492187</v>
      </c>
      <c r="C120" s="2">
        <v>0.11010763169048797</v>
      </c>
      <c r="D120" s="2">
        <v>0.10601472377818644</v>
      </c>
      <c r="E120" s="2">
        <v>0.09424551901893106</v>
      </c>
    </row>
    <row r="121">
      <c r="A121" s="4">
        <v>44865.958333333336</v>
      </c>
      <c r="B121" s="2">
        <v>0.08813173455576201</v>
      </c>
      <c r="C121" s="2">
        <v>0.0905418518517611</v>
      </c>
      <c r="D121" s="2">
        <v>0.08423695028384763</v>
      </c>
      <c r="E121" s="2">
        <v>0.10416530039914673</v>
      </c>
    </row>
    <row r="122">
      <c r="A122" s="4">
        <v>44866.958333333336</v>
      </c>
      <c r="B122" s="2">
        <v>0.1527938362773464</v>
      </c>
      <c r="C122" s="2">
        <v>0.14290416033130648</v>
      </c>
      <c r="D122" s="2">
        <v>0.17158151670938063</v>
      </c>
      <c r="E122" s="2">
        <v>0.2036154848035849</v>
      </c>
    </row>
    <row r="123">
      <c r="A123" s="4">
        <v>44867.958333333336</v>
      </c>
      <c r="B123" s="2">
        <v>0.12136222958889581</v>
      </c>
      <c r="C123" s="2">
        <v>0.1636597738899672</v>
      </c>
      <c r="D123" s="2">
        <v>0.19947983746657275</v>
      </c>
      <c r="E123" s="2">
        <v>0.24228987943819968</v>
      </c>
    </row>
    <row r="124">
      <c r="A124" s="4">
        <v>44868.958333333336</v>
      </c>
      <c r="B124" s="2">
        <v>0.03344727126870444</v>
      </c>
      <c r="C124" s="2">
        <v>0.04179927053661115</v>
      </c>
      <c r="D124" s="2">
        <v>0.04312447300829048</v>
      </c>
      <c r="E124" s="2">
        <v>0.045801479122139964</v>
      </c>
    </row>
    <row r="125">
      <c r="A125" s="4">
        <v>44869.958333333336</v>
      </c>
      <c r="B125" s="2">
        <v>0.06781869272863897</v>
      </c>
      <c r="C125" s="2">
        <v>0.060409687042006305</v>
      </c>
      <c r="D125" s="2">
        <v>0.08585536019823209</v>
      </c>
      <c r="E125" s="2">
        <v>0.06736078480166467</v>
      </c>
    </row>
    <row r="126">
      <c r="A126" s="4">
        <v>44870.958333333336</v>
      </c>
      <c r="B126" s="2">
        <v>0.20059682177916446</v>
      </c>
      <c r="C126" s="2">
        <v>0.21546179120248107</v>
      </c>
      <c r="D126" s="2">
        <v>0.20123269417726616</v>
      </c>
      <c r="E126" s="2">
        <v>0.20783452387887258</v>
      </c>
    </row>
    <row r="127">
      <c r="A127" s="4">
        <v>44871.958333333336</v>
      </c>
      <c r="B127" s="2">
        <v>0.20860230393009574</v>
      </c>
      <c r="C127" s="2">
        <v>0.2500334072437894</v>
      </c>
      <c r="D127" s="2">
        <v>0.24181139711611177</v>
      </c>
      <c r="E127" s="2">
        <v>0.2356685920880807</v>
      </c>
    </row>
    <row r="128">
      <c r="A128" s="4">
        <v>44872.958333333336</v>
      </c>
      <c r="B128" s="2">
        <v>0.18598506363824763</v>
      </c>
      <c r="C128" s="2">
        <v>0.12041437623687927</v>
      </c>
      <c r="D128" s="2">
        <v>0.12289648944520333</v>
      </c>
      <c r="E128" s="2">
        <v>0.11741010133444645</v>
      </c>
    </row>
    <row r="129">
      <c r="A129" s="4">
        <v>44873.958333333336</v>
      </c>
      <c r="B129" s="2">
        <v>0.03443159089383448</v>
      </c>
      <c r="C129" s="2">
        <v>0.05865568370308097</v>
      </c>
      <c r="D129" s="2">
        <v>0.06412516366710082</v>
      </c>
      <c r="E129" s="2">
        <v>0.03393318507943261</v>
      </c>
    </row>
    <row r="130">
      <c r="A130" s="4">
        <v>44874.958333333336</v>
      </c>
      <c r="B130" s="2">
        <v>0.03540837110238368</v>
      </c>
      <c r="C130" s="2">
        <v>0.035275805674871825</v>
      </c>
      <c r="D130" s="2">
        <v>0.04017415766304437</v>
      </c>
      <c r="E130" s="2">
        <v>0.061983175252820766</v>
      </c>
    </row>
    <row r="131">
      <c r="A131" s="4">
        <v>44875.958333333336</v>
      </c>
      <c r="B131" s="2">
        <v>0.1324425920131486</v>
      </c>
      <c r="C131" s="2">
        <v>0.13685438749982906</v>
      </c>
      <c r="D131" s="2">
        <v>0.1346259150525139</v>
      </c>
      <c r="E131" s="2">
        <v>0.11244441406389695</v>
      </c>
    </row>
    <row r="132">
      <c r="A132" s="4">
        <v>44876.958333333336</v>
      </c>
      <c r="B132" s="2">
        <v>0.16522068784600916</v>
      </c>
      <c r="C132" s="2">
        <v>0.14488230545257072</v>
      </c>
      <c r="D132" s="2">
        <v>0.1637465078199897</v>
      </c>
      <c r="E132" s="2">
        <v>0.1834547519974561</v>
      </c>
    </row>
    <row r="133">
      <c r="A133" s="4">
        <v>44877.958333333336</v>
      </c>
      <c r="B133" s="2">
        <v>0.10509121977979946</v>
      </c>
      <c r="C133" s="2">
        <v>0.11708312370527019</v>
      </c>
      <c r="D133" s="2">
        <v>0.1076252529427567</v>
      </c>
      <c r="E133" s="2">
        <v>0.11433132378192905</v>
      </c>
    </row>
    <row r="134">
      <c r="A134" s="4">
        <v>44878.958333333336</v>
      </c>
      <c r="B134" s="2">
        <v>0.21293792499890074</v>
      </c>
      <c r="C134" s="2">
        <v>0.21157374861126668</v>
      </c>
      <c r="D134" s="2">
        <v>0.21679685722254735</v>
      </c>
      <c r="E134" s="2">
        <v>0.18721187455247565</v>
      </c>
    </row>
    <row r="135">
      <c r="A135" s="4">
        <v>44879.958333333336</v>
      </c>
      <c r="B135" s="2">
        <v>0.14138572155045803</v>
      </c>
      <c r="C135" s="2">
        <v>0.1524193541077197</v>
      </c>
      <c r="D135" s="2">
        <v>0.14274211009326776</v>
      </c>
      <c r="E135" s="2">
        <v>0.15556080261820912</v>
      </c>
    </row>
    <row r="136">
      <c r="A136" s="4">
        <v>44880.958333333336</v>
      </c>
      <c r="B136" s="2">
        <v>0.15072432281849668</v>
      </c>
      <c r="C136" s="2">
        <v>0.11830321798328665</v>
      </c>
      <c r="D136" s="2">
        <v>0.08625322040218521</v>
      </c>
      <c r="E136" s="2">
        <v>0.0760943402900542</v>
      </c>
    </row>
    <row r="137">
      <c r="A137" s="4">
        <v>44881.958333333336</v>
      </c>
      <c r="B137" s="2">
        <v>0.043894357997751536</v>
      </c>
      <c r="C137" s="2">
        <v>0.19779825926584627</v>
      </c>
      <c r="D137" s="2">
        <v>0.13742831847013703</v>
      </c>
      <c r="E137" s="2">
        <v>0.04617154352027924</v>
      </c>
    </row>
    <row r="138">
      <c r="A138" s="4">
        <v>44882.958333333336</v>
      </c>
      <c r="B138" s="2">
        <v>0.11344659214496768</v>
      </c>
      <c r="C138" s="2">
        <v>0.18171488235544478</v>
      </c>
      <c r="D138" s="2">
        <v>0.19425815556718098</v>
      </c>
      <c r="E138" s="2">
        <v>0.18388809025984787</v>
      </c>
    </row>
    <row r="139">
      <c r="A139" s="4">
        <v>44883.958333333336</v>
      </c>
      <c r="B139" s="2">
        <v>0.05957109407330186</v>
      </c>
      <c r="C139" s="2">
        <v>0.05158283630439675</v>
      </c>
      <c r="D139" s="2">
        <v>0.05593973469226376</v>
      </c>
      <c r="E139" s="2">
        <v>0.05284652631342134</v>
      </c>
    </row>
    <row r="140">
      <c r="A140" s="4">
        <v>44884.958333333336</v>
      </c>
      <c r="B140" s="2">
        <v>0.1356561038972999</v>
      </c>
      <c r="C140" s="2">
        <v>0.04379738118241178</v>
      </c>
      <c r="D140" s="2">
        <v>0.03525058653539964</v>
      </c>
      <c r="E140" s="2">
        <v>0.055739597195535735</v>
      </c>
    </row>
    <row r="141">
      <c r="A141" s="4">
        <v>44885.958333333336</v>
      </c>
      <c r="B141" s="2">
        <v>0.04352277558786588</v>
      </c>
      <c r="C141" s="2">
        <v>0.2138499510399814</v>
      </c>
      <c r="D141" s="2">
        <v>0.05997584849894202</v>
      </c>
      <c r="E141" s="2">
        <v>0.04691080712937834</v>
      </c>
    </row>
    <row r="142">
      <c r="A142" s="4">
        <v>44886.958333333336</v>
      </c>
      <c r="B142" s="2">
        <v>0.05808468462706426</v>
      </c>
      <c r="C142" s="2">
        <v>0.03438449061412487</v>
      </c>
      <c r="D142" s="2">
        <v>0.028932057143393308</v>
      </c>
      <c r="E142" s="2">
        <v>0.057048066611096064</v>
      </c>
    </row>
    <row r="143">
      <c r="A143" s="4">
        <v>44887.958333333336</v>
      </c>
      <c r="B143" s="2">
        <v>0.12671080974009538</v>
      </c>
      <c r="C143" s="2">
        <v>0.11552981728057805</v>
      </c>
      <c r="D143" s="2">
        <v>0.09653641708135297</v>
      </c>
      <c r="E143" s="2">
        <v>0.1248117385735163</v>
      </c>
    </row>
    <row r="144">
      <c r="A144" s="4">
        <v>44888.958333333336</v>
      </c>
      <c r="B144" s="2">
        <v>0.11061896064001008</v>
      </c>
      <c r="C144" s="2">
        <v>0.1279690333614953</v>
      </c>
      <c r="D144" s="2">
        <v>0.14061116848240313</v>
      </c>
      <c r="E144" s="2">
        <v>0.13052845892143933</v>
      </c>
    </row>
    <row r="145">
      <c r="A145" s="4">
        <v>44889.958333333336</v>
      </c>
      <c r="B145" s="2">
        <v>0.08572781696747823</v>
      </c>
      <c r="C145" s="2">
        <v>0.09566670965742206</v>
      </c>
      <c r="D145" s="2">
        <v>0.10614251871355097</v>
      </c>
      <c r="E145" s="2">
        <v>0.11214695789809577</v>
      </c>
    </row>
    <row r="146">
      <c r="A146" s="4">
        <v>44890.958333333336</v>
      </c>
      <c r="B146" s="2">
        <v>0.23222920081947207</v>
      </c>
      <c r="C146" s="2">
        <v>0.29491060576719785</v>
      </c>
      <c r="D146" s="2">
        <v>0.16929328304587773</v>
      </c>
      <c r="E146" s="2">
        <v>0.16195606675705013</v>
      </c>
    </row>
    <row r="147">
      <c r="A147" s="4">
        <v>44891.958333333336</v>
      </c>
      <c r="B147" s="2">
        <v>0.08628375556221281</v>
      </c>
      <c r="C147" s="2">
        <v>0.08935510775569812</v>
      </c>
      <c r="D147" s="2">
        <v>0.101535165926482</v>
      </c>
      <c r="E147" s="2">
        <v>0.1044922739149637</v>
      </c>
    </row>
    <row r="148">
      <c r="A148" s="4">
        <v>44892.958333333336</v>
      </c>
      <c r="B148" s="2">
        <v>0.11787772562237488</v>
      </c>
      <c r="C148" s="2">
        <v>0.11379512130544589</v>
      </c>
      <c r="D148" s="2">
        <v>0.08027066509661573</v>
      </c>
      <c r="E148" s="2">
        <v>0.05784384871802337</v>
      </c>
    </row>
    <row r="149">
      <c r="A149" s="4">
        <v>44893.958333333336</v>
      </c>
      <c r="B149" s="2">
        <v>0.16679118480817048</v>
      </c>
      <c r="C149" s="2">
        <v>0.17162466305646693</v>
      </c>
      <c r="D149" s="2">
        <v>0.18044405788868423</v>
      </c>
      <c r="E149" s="2">
        <v>0.13592414211633314</v>
      </c>
    </row>
    <row r="150">
      <c r="A150" s="4">
        <v>44894.958333333336</v>
      </c>
      <c r="B150" s="2">
        <v>0.10697165933459607</v>
      </c>
      <c r="C150" s="2">
        <v>0.16485476202138902</v>
      </c>
      <c r="D150" s="2">
        <v>0.18002618949918392</v>
      </c>
      <c r="E150" s="2">
        <v>0.20075188434236582</v>
      </c>
    </row>
    <row r="151">
      <c r="A151" s="4">
        <v>44895.958333333336</v>
      </c>
      <c r="B151" s="2">
        <v>0.15094778084485902</v>
      </c>
      <c r="C151" s="2">
        <v>0.12492924264501964</v>
      </c>
      <c r="D151" s="2">
        <v>0.14450149603588305</v>
      </c>
      <c r="E151" s="2">
        <v>0.12495259648767715</v>
      </c>
    </row>
    <row r="152">
      <c r="A152" s="4">
        <v>44896.958333333336</v>
      </c>
      <c r="B152" s="2">
        <v>0.08724458547825859</v>
      </c>
      <c r="C152" s="2">
        <v>0.2534083819692848</v>
      </c>
      <c r="D152" s="2">
        <v>0.1364156029733817</v>
      </c>
      <c r="E152" s="2">
        <v>0.10822372638391996</v>
      </c>
    </row>
    <row r="153">
      <c r="A153" s="4">
        <v>44897.958333333336</v>
      </c>
      <c r="B153" s="2">
        <v>0.037234760708530205</v>
      </c>
      <c r="C153" s="2">
        <v>0.04332507928985829</v>
      </c>
      <c r="D153" s="2">
        <v>0.09953489517858194</v>
      </c>
      <c r="E153" s="2">
        <v>0.12229029638720416</v>
      </c>
    </row>
    <row r="154">
      <c r="A154" s="4">
        <v>44898.958333333336</v>
      </c>
      <c r="B154" s="2">
        <v>0.11244418555216575</v>
      </c>
      <c r="C154" s="2">
        <v>0.12244128973677233</v>
      </c>
      <c r="D154" s="2">
        <v>0.12375426739046373</v>
      </c>
      <c r="E154" s="2">
        <v>0.11229415692540086</v>
      </c>
    </row>
    <row r="155">
      <c r="A155" s="4">
        <v>44899.958333333336</v>
      </c>
      <c r="B155" s="2">
        <v>0.08264910616964675</v>
      </c>
      <c r="C155" s="2">
        <v>0.14098252684713578</v>
      </c>
      <c r="D155" s="2">
        <v>0.14003917547724068</v>
      </c>
      <c r="E155" s="2">
        <v>0.1353185025309215</v>
      </c>
    </row>
    <row r="156">
      <c r="A156" s="4">
        <v>44900.958333333336</v>
      </c>
      <c r="B156" s="2">
        <v>0.0818642881109861</v>
      </c>
      <c r="C156" s="2">
        <v>0.10758853088010066</v>
      </c>
      <c r="D156" s="2">
        <v>0.13248880666950816</v>
      </c>
      <c r="E156" s="2">
        <v>0.14333493774783435</v>
      </c>
    </row>
    <row r="157">
      <c r="A157" s="4">
        <v>44901.958333333336</v>
      </c>
      <c r="B157" s="2">
        <v>0.0723555597552349</v>
      </c>
      <c r="C157" s="2">
        <v>0.09117068412685546</v>
      </c>
      <c r="D157" s="2">
        <v>0.1059765186334971</v>
      </c>
      <c r="E157" s="2">
        <v>0.11707492937235685</v>
      </c>
    </row>
    <row r="158">
      <c r="A158" s="4">
        <v>44902.958333333336</v>
      </c>
      <c r="B158" s="2">
        <v>0.05702016500245535</v>
      </c>
      <c r="C158" s="2">
        <v>0.07000382432811039</v>
      </c>
      <c r="D158" s="2">
        <v>0.13157681436773594</v>
      </c>
      <c r="E158" s="2">
        <v>0.12507202365743242</v>
      </c>
    </row>
    <row r="159">
      <c r="A159" s="4">
        <v>44903.958333333336</v>
      </c>
      <c r="B159" s="2">
        <v>0.05952199002078993</v>
      </c>
      <c r="C159" s="2">
        <v>0.07232388599459032</v>
      </c>
      <c r="D159" s="2">
        <v>0.10367075889922095</v>
      </c>
      <c r="E159" s="2">
        <v>0.10635586756642913</v>
      </c>
    </row>
    <row r="160">
      <c r="A160" s="4">
        <v>44904.958333333336</v>
      </c>
      <c r="B160" s="2">
        <v>0.0776563300377502</v>
      </c>
      <c r="C160" s="2">
        <v>0.05501470954536075</v>
      </c>
      <c r="D160" s="2">
        <v>0.052789073029138274</v>
      </c>
      <c r="E160" s="2">
        <v>0.03200237809786806</v>
      </c>
    </row>
    <row r="161">
      <c r="A161" s="4">
        <v>44905.958333333336</v>
      </c>
      <c r="B161" s="2">
        <v>0.03960834906255534</v>
      </c>
      <c r="C161" s="2">
        <v>0.044551249189168314</v>
      </c>
      <c r="D161" s="2">
        <v>0.056183937868666184</v>
      </c>
      <c r="E161" s="2">
        <v>0.08914700385155738</v>
      </c>
    </row>
    <row r="162">
      <c r="A162" s="4">
        <v>44906.958333333336</v>
      </c>
      <c r="B162" s="2">
        <v>0.0451202679315956</v>
      </c>
      <c r="C162" s="2">
        <v>0.04757410797912373</v>
      </c>
      <c r="D162" s="2">
        <v>0.06291617591931788</v>
      </c>
      <c r="E162" s="2">
        <v>0.06066148504454815</v>
      </c>
    </row>
    <row r="163">
      <c r="A163" s="4">
        <v>44907.958333333336</v>
      </c>
      <c r="B163" s="2">
        <v>0.0599239657961519</v>
      </c>
      <c r="C163" s="2">
        <v>0.0893782971652045</v>
      </c>
      <c r="D163" s="2">
        <v>0.08049030900176261</v>
      </c>
      <c r="E163" s="2">
        <v>0.1484143786895772</v>
      </c>
    </row>
    <row r="164">
      <c r="A164" s="4">
        <v>44908.958333333336</v>
      </c>
      <c r="B164" s="2">
        <v>0.11546699629261926</v>
      </c>
      <c r="C164" s="2">
        <v>0.136331256931199</v>
      </c>
      <c r="D164" s="2">
        <v>0.14258684855488296</v>
      </c>
      <c r="E164" s="2">
        <v>0.13262189786603187</v>
      </c>
    </row>
    <row r="165">
      <c r="A165" s="4">
        <v>44909.958333333336</v>
      </c>
      <c r="B165" s="2">
        <v>0.08193894182281812</v>
      </c>
      <c r="C165" s="2">
        <v>0.09416735573477486</v>
      </c>
      <c r="D165" s="2">
        <v>0.10332661465971399</v>
      </c>
      <c r="E165" s="2">
        <v>0.17894491757552533</v>
      </c>
    </row>
    <row r="166">
      <c r="A166" s="4">
        <v>44910.958333333336</v>
      </c>
      <c r="B166" s="2">
        <v>0.0980741622976866</v>
      </c>
      <c r="C166" s="2">
        <v>0.13010647539125292</v>
      </c>
      <c r="D166" s="2">
        <v>0.1083367835300319</v>
      </c>
      <c r="E166" s="2">
        <v>0.08943773539326</v>
      </c>
    </row>
    <row r="167">
      <c r="A167" s="4">
        <v>44911.958333333336</v>
      </c>
      <c r="B167" s="2">
        <v>0.11847421098561688</v>
      </c>
      <c r="C167" s="2">
        <v>0.11305144676392594</v>
      </c>
      <c r="D167" s="2">
        <v>0.12125425616009015</v>
      </c>
      <c r="E167" s="2">
        <v>0.07486265800351578</v>
      </c>
    </row>
    <row r="168">
      <c r="A168" s="4">
        <v>44912.958333333336</v>
      </c>
      <c r="B168" s="2">
        <v>0.1302972471700056</v>
      </c>
      <c r="C168" s="2">
        <v>0.18789507093072907</v>
      </c>
      <c r="D168" s="2">
        <v>0.12085759810846847</v>
      </c>
      <c r="E168" s="2">
        <v>0.14061460969223813</v>
      </c>
    </row>
    <row r="169">
      <c r="A169" s="4">
        <v>44913.958333333336</v>
      </c>
      <c r="B169" s="2">
        <v>0.1204520794708155</v>
      </c>
      <c r="C169" s="2">
        <v>0.15134190739267817</v>
      </c>
      <c r="D169" s="2">
        <v>0.16857081579358604</v>
      </c>
      <c r="E169" s="2">
        <v>0.15644951525124481</v>
      </c>
    </row>
    <row r="170">
      <c r="A170" s="4">
        <v>44914.958333333336</v>
      </c>
      <c r="B170" s="2">
        <v>0.09095929013930913</v>
      </c>
      <c r="C170" s="2">
        <v>0.13864685119250547</v>
      </c>
      <c r="D170" s="2">
        <v>0.12529795956365258</v>
      </c>
      <c r="E170" s="2">
        <v>0.1332533744841975</v>
      </c>
    </row>
    <row r="171">
      <c r="A171" s="4">
        <v>44915.958333333336</v>
      </c>
      <c r="B171" s="2">
        <v>0.05899334163015215</v>
      </c>
      <c r="C171" s="2">
        <v>0.05690841873995712</v>
      </c>
      <c r="D171" s="2">
        <v>0.04955596069030768</v>
      </c>
      <c r="E171" s="2">
        <v>0.030552768455239313</v>
      </c>
    </row>
    <row r="172">
      <c r="A172" s="4">
        <v>44916.958333333336</v>
      </c>
      <c r="B172" s="2">
        <v>0.11185038491613199</v>
      </c>
      <c r="C172" s="2">
        <v>0.15142074357695745</v>
      </c>
      <c r="D172" s="2">
        <v>0.21087320403226142</v>
      </c>
      <c r="E172" s="2">
        <v>0.16623611368905544</v>
      </c>
    </row>
    <row r="173">
      <c r="A173" s="4">
        <v>44917.958333333336</v>
      </c>
      <c r="B173" s="2">
        <v>0.10191454905432662</v>
      </c>
      <c r="C173" s="2">
        <v>0.10519902253695466</v>
      </c>
      <c r="D173" s="2">
        <v>0.11650799273012503</v>
      </c>
      <c r="E173" s="2">
        <v>0.10722415680509571</v>
      </c>
    </row>
    <row r="174">
      <c r="A174" s="4">
        <v>44918.958333333336</v>
      </c>
      <c r="B174" s="2">
        <v>0.263852929925358</v>
      </c>
      <c r="C174" s="2">
        <v>0.21234102889310022</v>
      </c>
      <c r="D174" s="2">
        <v>0.24709485728283462</v>
      </c>
      <c r="E174" s="2">
        <v>0.19845421446136627</v>
      </c>
    </row>
    <row r="175">
      <c r="A175" s="4">
        <v>44919.958333333336</v>
      </c>
      <c r="B175" s="2">
        <v>0.1083980481523072</v>
      </c>
      <c r="C175" s="2">
        <v>0.17519466910398462</v>
      </c>
      <c r="D175" s="2">
        <v>0.13105227327519106</v>
      </c>
      <c r="E175" s="2">
        <v>0.14285513732010785</v>
      </c>
    </row>
    <row r="176">
      <c r="A176" s="4">
        <v>44920.958333333336</v>
      </c>
      <c r="B176" s="2">
        <v>0.07506575430729205</v>
      </c>
      <c r="C176" s="2">
        <v>0.06295566539168178</v>
      </c>
      <c r="D176" s="2">
        <v>0.07573706861551495</v>
      </c>
      <c r="E176" s="2">
        <v>0.06816616246298453</v>
      </c>
    </row>
    <row r="177">
      <c r="A177" s="4">
        <v>44921.958333333336</v>
      </c>
      <c r="B177" s="2">
        <v>0.10478483962201988</v>
      </c>
      <c r="C177" s="2">
        <v>0.1945398650100928</v>
      </c>
      <c r="D177" s="2">
        <v>0.18038935215199844</v>
      </c>
      <c r="E177" s="2">
        <v>0.2047390233933666</v>
      </c>
    </row>
    <row r="178">
      <c r="A178" s="4">
        <v>44922.958333333336</v>
      </c>
      <c r="B178" s="2">
        <v>0.2083629101409679</v>
      </c>
      <c r="C178" s="2">
        <v>0.18005549123356412</v>
      </c>
      <c r="D178" s="2">
        <v>0.14206953468483172</v>
      </c>
      <c r="E178" s="2">
        <v>0.14590458600064454</v>
      </c>
    </row>
    <row r="179">
      <c r="A179" s="4">
        <v>44923.958333333336</v>
      </c>
      <c r="B179" s="2">
        <v>0.12098812561130173</v>
      </c>
      <c r="C179" s="2">
        <v>0.10001169075003268</v>
      </c>
      <c r="D179" s="2">
        <v>0.10047180180924975</v>
      </c>
      <c r="E179" s="2">
        <v>0.11085475135096111</v>
      </c>
    </row>
    <row r="181">
      <c r="B181" s="2">
        <f>AVERAGE(B2:B179)</f>
        <v>0.08938183209</v>
      </c>
      <c r="C181" s="2">
        <f t="shared" ref="C181:D181" si="1">AVERAGE(C2:C180)</f>
        <v>0.1021705415</v>
      </c>
      <c r="D181" s="2">
        <f t="shared" si="1"/>
        <v>0.1019954503</v>
      </c>
      <c r="E181" s="2">
        <f>AVERAGE(E1:E179)</f>
        <v>0.1054075138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/>
      <c r="F1" s="8"/>
    </row>
    <row r="2">
      <c r="A2" s="10">
        <v>44743.0</v>
      </c>
      <c r="B2" s="11">
        <v>416.76</v>
      </c>
      <c r="C2" s="11">
        <v>442.40504</v>
      </c>
      <c r="D2" s="11">
        <v>0.057967332379396</v>
      </c>
      <c r="E2" s="8"/>
      <c r="F2" s="8"/>
    </row>
    <row r="3">
      <c r="A3" s="10">
        <v>44743.041666666664</v>
      </c>
      <c r="B3" s="11">
        <v>418.85</v>
      </c>
      <c r="C3" s="11">
        <v>426.03835</v>
      </c>
      <c r="D3" s="11">
        <v>0.0168725421080049</v>
      </c>
      <c r="E3" s="8"/>
      <c r="F3" s="8"/>
    </row>
    <row r="4">
      <c r="A4" s="10">
        <v>44743.083333333336</v>
      </c>
      <c r="B4" s="11">
        <v>427.34</v>
      </c>
      <c r="C4" s="11">
        <v>407.10408</v>
      </c>
      <c r="D4" s="11">
        <v>0.049706993847863</v>
      </c>
      <c r="E4" s="8"/>
      <c r="F4" s="8"/>
    </row>
    <row r="5">
      <c r="A5" s="10">
        <v>44743.125</v>
      </c>
      <c r="B5" s="11">
        <v>404.12</v>
      </c>
      <c r="C5" s="11">
        <v>388.96369</v>
      </c>
      <c r="D5" s="11">
        <v>0.0389658736526281</v>
      </c>
      <c r="E5" s="8"/>
      <c r="F5" s="8"/>
    </row>
    <row r="6">
      <c r="A6" s="10">
        <v>44743.166666666664</v>
      </c>
      <c r="B6" s="11">
        <v>374.94</v>
      </c>
      <c r="C6" s="11">
        <v>364.02957</v>
      </c>
      <c r="D6" s="11">
        <v>0.0299712740368866</v>
      </c>
      <c r="E6" s="8"/>
      <c r="F6" s="8"/>
    </row>
    <row r="7">
      <c r="A7" s="10">
        <v>44743.208333333336</v>
      </c>
      <c r="B7" s="11">
        <v>352.19</v>
      </c>
      <c r="C7" s="11">
        <v>341.72711</v>
      </c>
      <c r="D7" s="11">
        <v>0.0306176761919767</v>
      </c>
      <c r="E7" s="8"/>
      <c r="F7" s="8"/>
    </row>
    <row r="8">
      <c r="A8" s="10">
        <v>44743.25</v>
      </c>
      <c r="B8" s="11">
        <v>333.58</v>
      </c>
      <c r="C8" s="11">
        <v>327.26593</v>
      </c>
      <c r="D8" s="11">
        <v>0.0192933923797077</v>
      </c>
      <c r="E8" s="8"/>
      <c r="F8" s="8"/>
    </row>
    <row r="9">
      <c r="A9" s="10">
        <v>44743.291666666664</v>
      </c>
      <c r="B9" s="11">
        <v>316.03</v>
      </c>
      <c r="C9" s="11">
        <v>318.58959</v>
      </c>
      <c r="D9" s="11">
        <v>0.00803412942651395</v>
      </c>
      <c r="E9" s="8"/>
      <c r="F9" s="8"/>
    </row>
    <row r="10">
      <c r="A10" s="10">
        <v>44743.333333333336</v>
      </c>
      <c r="B10" s="11">
        <v>313.63</v>
      </c>
      <c r="C10" s="11">
        <v>316.57159</v>
      </c>
      <c r="D10" s="11">
        <v>0.00929202143502523</v>
      </c>
      <c r="E10" s="8"/>
      <c r="F10" s="8"/>
    </row>
    <row r="11">
      <c r="A11" s="10">
        <v>44743.375</v>
      </c>
      <c r="B11" s="11">
        <v>315.71</v>
      </c>
      <c r="C11" s="11">
        <v>320.84794</v>
      </c>
      <c r="D11" s="11">
        <v>0.0160136293846861</v>
      </c>
      <c r="E11" s="8"/>
      <c r="F11" s="8"/>
    </row>
    <row r="12">
      <c r="A12" s="10">
        <v>44743.416666666664</v>
      </c>
      <c r="B12" s="11">
        <v>325.43</v>
      </c>
      <c r="C12" s="11">
        <v>331.25344</v>
      </c>
      <c r="D12" s="11">
        <v>0.0175800136596317</v>
      </c>
      <c r="E12" s="8"/>
      <c r="F12" s="8"/>
    </row>
    <row r="13">
      <c r="A13" s="10">
        <v>44743.458333333336</v>
      </c>
      <c r="B13" s="11">
        <v>341.88</v>
      </c>
      <c r="C13" s="11">
        <v>344.01002</v>
      </c>
      <c r="D13" s="11">
        <v>0.00619173825227533</v>
      </c>
      <c r="E13" s="8"/>
      <c r="F13" s="8"/>
    </row>
    <row r="14">
      <c r="A14" s="10">
        <v>44743.5</v>
      </c>
      <c r="B14" s="11">
        <v>360.09</v>
      </c>
      <c r="C14" s="11">
        <v>354.83512</v>
      </c>
      <c r="D14" s="11">
        <v>0.0148093570895686</v>
      </c>
      <c r="E14" s="8"/>
      <c r="F14" s="8"/>
    </row>
    <row r="15">
      <c r="A15" s="10">
        <v>44743.541666666664</v>
      </c>
      <c r="B15" s="11">
        <v>366.03</v>
      </c>
      <c r="C15" s="11">
        <v>364.35258</v>
      </c>
      <c r="D15" s="11">
        <v>0.00460383730506309</v>
      </c>
      <c r="E15" s="8"/>
      <c r="F15" s="8"/>
    </row>
    <row r="16">
      <c r="A16" s="10">
        <v>44743.583333333336</v>
      </c>
      <c r="B16" s="11">
        <v>354.4</v>
      </c>
      <c r="C16" s="11">
        <v>369.6844</v>
      </c>
      <c r="D16" s="11">
        <v>0.0413444548917942</v>
      </c>
      <c r="E16" s="8"/>
      <c r="F16" s="8"/>
    </row>
    <row r="17">
      <c r="A17" s="10">
        <v>44743.625</v>
      </c>
      <c r="B17" s="11">
        <v>342.67</v>
      </c>
      <c r="C17" s="11">
        <v>375.1764</v>
      </c>
      <c r="D17" s="11">
        <v>0.0866429764771984</v>
      </c>
      <c r="E17" s="8"/>
      <c r="F17" s="8"/>
    </row>
    <row r="18">
      <c r="A18" s="10">
        <v>44743.666666666664</v>
      </c>
      <c r="B18" s="11">
        <v>372.33</v>
      </c>
      <c r="C18" s="11">
        <v>382.03128</v>
      </c>
      <c r="D18" s="11">
        <v>0.0253939415641567</v>
      </c>
      <c r="E18" s="8"/>
      <c r="F18" s="8"/>
    </row>
    <row r="19">
      <c r="A19" s="10">
        <v>44743.708333333336</v>
      </c>
      <c r="B19" s="11">
        <v>405.25</v>
      </c>
      <c r="C19" s="11">
        <v>390.05262</v>
      </c>
      <c r="D19" s="11">
        <v>0.0389623841008939</v>
      </c>
      <c r="E19" s="8"/>
      <c r="F19" s="8"/>
    </row>
    <row r="20">
      <c r="A20" s="10">
        <v>44743.75</v>
      </c>
      <c r="B20" s="11">
        <v>432.0</v>
      </c>
      <c r="C20" s="11">
        <v>400.30918</v>
      </c>
      <c r="D20" s="11">
        <v>0.0791658587494795</v>
      </c>
      <c r="E20" s="8"/>
      <c r="F20" s="8"/>
    </row>
    <row r="21">
      <c r="A21" s="10">
        <v>44743.791666666664</v>
      </c>
      <c r="B21" s="11">
        <v>436.53</v>
      </c>
      <c r="C21" s="11">
        <v>411.969</v>
      </c>
      <c r="D21" s="11">
        <v>0.0596185635326929</v>
      </c>
      <c r="E21" s="8"/>
      <c r="F21" s="8"/>
    </row>
    <row r="22">
      <c r="A22" s="10">
        <v>44743.833333333336</v>
      </c>
      <c r="B22" s="11">
        <v>429.63</v>
      </c>
      <c r="C22" s="11">
        <v>417.37931</v>
      </c>
      <c r="D22" s="11">
        <v>0.0293514549151945</v>
      </c>
      <c r="E22" s="8"/>
      <c r="F22" s="8"/>
    </row>
    <row r="23">
      <c r="A23" s="10">
        <v>44743.875</v>
      </c>
      <c r="B23" s="11">
        <v>416.13</v>
      </c>
      <c r="C23" s="11">
        <v>419.44539</v>
      </c>
      <c r="D23" s="11">
        <v>0.0079042232410755</v>
      </c>
      <c r="E23" s="8"/>
      <c r="F23" s="8"/>
    </row>
    <row r="24">
      <c r="A24" s="10">
        <v>44743.916666666664</v>
      </c>
      <c r="B24" s="11">
        <v>405.43</v>
      </c>
      <c r="C24" s="11">
        <v>421.91075</v>
      </c>
      <c r="D24" s="11">
        <v>0.0390621713241485</v>
      </c>
      <c r="E24" s="8"/>
      <c r="F24" s="8"/>
    </row>
    <row r="25">
      <c r="A25" s="10">
        <v>44743.958333333336</v>
      </c>
      <c r="B25" s="11">
        <v>407.29</v>
      </c>
      <c r="C25" s="11">
        <v>420.4407</v>
      </c>
      <c r="D25" s="11">
        <v>0.0312783705288283</v>
      </c>
      <c r="E25" s="8"/>
      <c r="F25" s="8"/>
    </row>
    <row r="26">
      <c r="A26" s="10">
        <v>44744.0</v>
      </c>
      <c r="B26" s="11">
        <v>392.11</v>
      </c>
      <c r="C26" s="11">
        <v>437.78466</v>
      </c>
      <c r="D26" s="11">
        <v>0.104331339522037</v>
      </c>
      <c r="E26" s="8"/>
      <c r="F26" s="8"/>
    </row>
    <row r="27">
      <c r="A27" s="10">
        <v>44744.041666666664</v>
      </c>
      <c r="B27" s="11">
        <v>385.44</v>
      </c>
      <c r="C27" s="11">
        <v>421.45004</v>
      </c>
      <c r="D27" s="11">
        <v>0.0854431998630252</v>
      </c>
      <c r="E27" s="8"/>
      <c r="F27" s="8"/>
    </row>
    <row r="28">
      <c r="A28" s="10">
        <v>44744.083333333336</v>
      </c>
      <c r="B28" s="11">
        <v>393.97</v>
      </c>
      <c r="C28" s="11">
        <v>403.48641</v>
      </c>
      <c r="D28" s="11">
        <v>0.0235854535968137</v>
      </c>
      <c r="E28" s="8"/>
      <c r="F28" s="8"/>
    </row>
    <row r="29">
      <c r="A29" s="10">
        <v>44744.125</v>
      </c>
      <c r="B29" s="11">
        <v>382.48</v>
      </c>
      <c r="C29" s="11">
        <v>387.07971</v>
      </c>
      <c r="D29" s="11">
        <v>0.0118831080037751</v>
      </c>
      <c r="E29" s="8"/>
      <c r="F29" s="8"/>
    </row>
    <row r="30">
      <c r="A30" s="10">
        <v>44744.166666666664</v>
      </c>
      <c r="B30" s="11">
        <v>362.22</v>
      </c>
      <c r="C30" s="11">
        <v>365.2983</v>
      </c>
      <c r="D30" s="11">
        <v>0.00842681173167232</v>
      </c>
      <c r="E30" s="8"/>
      <c r="F30" s="8"/>
    </row>
    <row r="31">
      <c r="A31" s="10">
        <v>44744.208333333336</v>
      </c>
      <c r="B31" s="11">
        <v>346.96</v>
      </c>
      <c r="C31" s="11">
        <v>346.49826</v>
      </c>
      <c r="D31" s="11">
        <v>0.00133258966437512</v>
      </c>
      <c r="E31" s="8"/>
      <c r="F31" s="8"/>
    </row>
    <row r="32">
      <c r="A32" s="10">
        <v>44744.25</v>
      </c>
      <c r="B32" s="11">
        <v>328.97</v>
      </c>
      <c r="C32" s="11">
        <v>335.45031</v>
      </c>
      <c r="D32" s="11">
        <v>0.0193182412024003</v>
      </c>
      <c r="E32" s="8"/>
      <c r="F32" s="8"/>
    </row>
    <row r="33">
      <c r="A33" s="10">
        <v>44744.291666666664</v>
      </c>
      <c r="B33" s="11">
        <v>334.25</v>
      </c>
      <c r="C33" s="11">
        <v>330.32122</v>
      </c>
      <c r="D33" s="11">
        <v>0.011893816570428</v>
      </c>
      <c r="E33" s="8"/>
      <c r="F33" s="8"/>
    </row>
    <row r="34">
      <c r="A34" s="10">
        <v>44744.333333333336</v>
      </c>
      <c r="B34" s="11">
        <v>339.61</v>
      </c>
      <c r="C34" s="11">
        <v>330.83268</v>
      </c>
      <c r="D34" s="11">
        <v>0.0265309944591931</v>
      </c>
      <c r="E34" s="8"/>
      <c r="F34" s="8"/>
    </row>
    <row r="35">
      <c r="A35" s="10">
        <v>44744.375</v>
      </c>
      <c r="B35" s="11">
        <v>338.12</v>
      </c>
      <c r="C35" s="11">
        <v>337.32031</v>
      </c>
      <c r="D35" s="11">
        <v>0.00237071405513649</v>
      </c>
      <c r="E35" s="8"/>
      <c r="F35" s="8"/>
    </row>
    <row r="36">
      <c r="A36" s="10">
        <v>44744.416666666664</v>
      </c>
      <c r="B36" s="11">
        <v>352.4</v>
      </c>
      <c r="C36" s="11">
        <v>349.37045</v>
      </c>
      <c r="D36" s="11">
        <v>0.00867145461214585</v>
      </c>
      <c r="E36" s="8"/>
      <c r="F36" s="8"/>
    </row>
    <row r="37">
      <c r="A37" s="10">
        <v>44744.458333333336</v>
      </c>
      <c r="B37" s="11">
        <v>364.83</v>
      </c>
      <c r="C37" s="11">
        <v>364.51703</v>
      </c>
      <c r="D37" s="11">
        <v>8.58588143330387E-4</v>
      </c>
      <c r="E37" s="8"/>
      <c r="F37" s="8"/>
    </row>
    <row r="38">
      <c r="A38" s="10">
        <v>44744.5</v>
      </c>
      <c r="B38" s="11">
        <v>377.31</v>
      </c>
      <c r="C38" s="11">
        <v>378.09983</v>
      </c>
      <c r="D38" s="11">
        <v>0.00208894566284252</v>
      </c>
      <c r="E38" s="8"/>
      <c r="F38" s="8"/>
    </row>
    <row r="39">
      <c r="A39" s="10">
        <v>44744.541666666664</v>
      </c>
      <c r="B39" s="11">
        <v>380.81</v>
      </c>
      <c r="C39" s="11">
        <v>390.21692</v>
      </c>
      <c r="D39" s="11">
        <v>0.0241068993112856</v>
      </c>
      <c r="E39" s="8"/>
      <c r="F39" s="8"/>
    </row>
    <row r="40">
      <c r="A40" s="10">
        <v>44744.583333333336</v>
      </c>
      <c r="B40" s="11">
        <v>360.17</v>
      </c>
      <c r="C40" s="11">
        <v>397.43037</v>
      </c>
      <c r="D40" s="11">
        <v>0.0937532026050247</v>
      </c>
      <c r="E40" s="8"/>
      <c r="F40" s="8"/>
    </row>
    <row r="41">
      <c r="A41" s="10">
        <v>44744.625</v>
      </c>
      <c r="B41" s="11">
        <v>350.5</v>
      </c>
      <c r="C41" s="11">
        <v>403.1574</v>
      </c>
      <c r="D41" s="11">
        <v>0.130612510151122</v>
      </c>
      <c r="E41" s="8"/>
      <c r="F41" s="8"/>
    </row>
    <row r="42">
      <c r="A42" s="10">
        <v>44744.666666666664</v>
      </c>
      <c r="B42" s="11">
        <v>365.27</v>
      </c>
      <c r="C42" s="11">
        <v>408.2521</v>
      </c>
      <c r="D42" s="11">
        <v>0.105283230631269</v>
      </c>
      <c r="E42" s="8"/>
      <c r="F42" s="8"/>
    </row>
    <row r="43">
      <c r="A43" s="10">
        <v>44744.708333333336</v>
      </c>
      <c r="B43" s="11">
        <v>388.69</v>
      </c>
      <c r="C43" s="11">
        <v>413.18066</v>
      </c>
      <c r="D43" s="11">
        <v>0.0592734906808077</v>
      </c>
      <c r="E43" s="8"/>
      <c r="F43" s="8"/>
    </row>
    <row r="44">
      <c r="A44" s="10">
        <v>44744.75</v>
      </c>
      <c r="B44" s="11">
        <v>405.95</v>
      </c>
      <c r="C44" s="11">
        <v>419.2449</v>
      </c>
      <c r="D44" s="11">
        <v>0.0317115366221508</v>
      </c>
      <c r="E44" s="8"/>
      <c r="F44" s="8"/>
    </row>
    <row r="45">
      <c r="A45" s="10">
        <v>44744.791666666664</v>
      </c>
      <c r="B45" s="11">
        <v>415.19</v>
      </c>
      <c r="C45" s="11">
        <v>425.80174</v>
      </c>
      <c r="D45" s="11">
        <v>0.0249217863694028</v>
      </c>
      <c r="E45" s="8"/>
      <c r="F45" s="8"/>
    </row>
    <row r="46">
      <c r="A46" s="10">
        <v>44744.833333333336</v>
      </c>
      <c r="B46" s="11">
        <v>414.48</v>
      </c>
      <c r="C46" s="11">
        <v>426.27598</v>
      </c>
      <c r="D46" s="11">
        <v>0.027672166749813</v>
      </c>
      <c r="E46" s="8"/>
      <c r="F46" s="8"/>
    </row>
    <row r="47">
      <c r="A47" s="10">
        <v>44744.875</v>
      </c>
      <c r="B47" s="11">
        <v>398.19</v>
      </c>
      <c r="C47" s="11">
        <v>423.84103</v>
      </c>
      <c r="D47" s="11">
        <v>0.0605204031332218</v>
      </c>
      <c r="E47" s="8"/>
      <c r="F47" s="8"/>
    </row>
    <row r="48">
      <c r="A48" s="10">
        <v>44744.916666666664</v>
      </c>
      <c r="B48" s="11">
        <v>385.76</v>
      </c>
      <c r="C48" s="11">
        <v>422.45553</v>
      </c>
      <c r="D48" s="11">
        <v>0.0868624681040393</v>
      </c>
      <c r="E48" s="8"/>
      <c r="F48" s="8"/>
    </row>
    <row r="49">
      <c r="A49" s="10">
        <v>44744.958333333336</v>
      </c>
      <c r="B49" s="11">
        <v>368.34</v>
      </c>
      <c r="C49" s="11">
        <v>418.38192</v>
      </c>
      <c r="D49" s="11">
        <v>0.119608227812521</v>
      </c>
      <c r="E49" s="8"/>
      <c r="F49" s="8"/>
    </row>
    <row r="50">
      <c r="A50" s="10">
        <v>44745.0</v>
      </c>
      <c r="B50" s="11">
        <v>364.52</v>
      </c>
      <c r="C50" s="11">
        <v>385.99274</v>
      </c>
      <c r="D50" s="11">
        <v>0.055629906407048</v>
      </c>
      <c r="E50" s="8"/>
      <c r="F50" s="8"/>
    </row>
    <row r="51">
      <c r="A51" s="10">
        <v>44745.041666666664</v>
      </c>
      <c r="B51" s="11">
        <v>371.07</v>
      </c>
      <c r="C51" s="11">
        <v>380.37164</v>
      </c>
      <c r="D51" s="11">
        <v>0.02445408390594</v>
      </c>
      <c r="E51" s="8"/>
      <c r="F51" s="8"/>
    </row>
    <row r="52">
      <c r="A52" s="10">
        <v>44745.083333333336</v>
      </c>
      <c r="B52" s="11">
        <v>381.89</v>
      </c>
      <c r="C52" s="11">
        <v>375.52903</v>
      </c>
      <c r="D52" s="11">
        <v>0.0169386904655547</v>
      </c>
      <c r="E52" s="8"/>
      <c r="F52" s="8"/>
    </row>
    <row r="53">
      <c r="A53" s="10">
        <v>44745.125</v>
      </c>
      <c r="B53" s="11">
        <v>385.79</v>
      </c>
      <c r="C53" s="11">
        <v>374.89266</v>
      </c>
      <c r="D53" s="11">
        <v>0.0290678937272339</v>
      </c>
      <c r="E53" s="8"/>
      <c r="F53" s="8"/>
    </row>
    <row r="54">
      <c r="A54" s="10">
        <v>44745.166666666664</v>
      </c>
      <c r="B54" s="11">
        <v>386.05</v>
      </c>
      <c r="C54" s="11">
        <v>372.68132</v>
      </c>
      <c r="D54" s="11">
        <v>0.035871612776299</v>
      </c>
      <c r="E54" s="8"/>
      <c r="F54" s="8"/>
    </row>
    <row r="55">
      <c r="A55" s="10">
        <v>44745.208333333336</v>
      </c>
      <c r="B55" s="11">
        <v>383.11</v>
      </c>
      <c r="C55" s="11">
        <v>371.05925</v>
      </c>
      <c r="D55" s="11">
        <v>0.0324766193000174</v>
      </c>
      <c r="E55" s="8"/>
      <c r="F55" s="8"/>
    </row>
    <row r="56">
      <c r="A56" s="10">
        <v>44745.25</v>
      </c>
      <c r="B56" s="11">
        <v>372.8</v>
      </c>
      <c r="C56" s="11">
        <v>372.28394</v>
      </c>
      <c r="D56" s="11">
        <v>0.00138620000637158</v>
      </c>
      <c r="E56" s="8"/>
      <c r="F56" s="8"/>
    </row>
    <row r="57">
      <c r="A57" s="10">
        <v>44745.291666666664</v>
      </c>
      <c r="B57" s="11">
        <v>366.51</v>
      </c>
      <c r="C57" s="11">
        <v>376.05638</v>
      </c>
      <c r="D57" s="11">
        <v>0.0253855020356256</v>
      </c>
      <c r="E57" s="8"/>
      <c r="F57" s="8"/>
    </row>
    <row r="58">
      <c r="A58" s="10">
        <v>44745.333333333336</v>
      </c>
      <c r="B58" s="11">
        <v>363.32</v>
      </c>
      <c r="C58" s="11">
        <v>379.66977</v>
      </c>
      <c r="D58" s="11">
        <v>0.0430631335225873</v>
      </c>
      <c r="E58" s="8"/>
      <c r="F58" s="8"/>
    </row>
    <row r="59">
      <c r="A59" s="10">
        <v>44745.375</v>
      </c>
      <c r="B59" s="11">
        <v>368.62</v>
      </c>
      <c r="C59" s="11">
        <v>383.41112</v>
      </c>
      <c r="D59" s="11">
        <v>0.0385777021803644</v>
      </c>
      <c r="E59" s="8"/>
      <c r="F59" s="8"/>
    </row>
    <row r="60">
      <c r="A60" s="10">
        <v>44745.416666666664</v>
      </c>
      <c r="B60" s="11">
        <v>376.87</v>
      </c>
      <c r="C60" s="11">
        <v>388.02746</v>
      </c>
      <c r="D60" s="11">
        <v>0.0287543051721133</v>
      </c>
      <c r="E60" s="8"/>
      <c r="F60" s="8"/>
    </row>
    <row r="61">
      <c r="A61" s="10">
        <v>44745.458333333336</v>
      </c>
      <c r="B61" s="11">
        <v>373.35</v>
      </c>
      <c r="C61" s="11">
        <v>392.50359</v>
      </c>
      <c r="D61" s="11">
        <v>0.0487985090786047</v>
      </c>
      <c r="E61" s="8"/>
      <c r="F61" s="8"/>
    </row>
    <row r="62">
      <c r="A62" s="10">
        <v>44745.5</v>
      </c>
      <c r="B62" s="11">
        <v>379.36</v>
      </c>
      <c r="C62" s="11">
        <v>392.91817</v>
      </c>
      <c r="D62" s="11">
        <v>0.0345063451761468</v>
      </c>
      <c r="E62" s="8"/>
      <c r="F62" s="8"/>
    </row>
    <row r="63">
      <c r="A63" s="10">
        <v>44745.541666666664</v>
      </c>
      <c r="B63" s="11">
        <v>368.93</v>
      </c>
      <c r="C63" s="11">
        <v>392.48467</v>
      </c>
      <c r="D63" s="11">
        <v>0.0600142420849201</v>
      </c>
      <c r="E63" s="8"/>
      <c r="F63" s="8"/>
    </row>
    <row r="64">
      <c r="A64" s="10">
        <v>44745.583333333336</v>
      </c>
      <c r="B64" s="11">
        <v>340.28</v>
      </c>
      <c r="C64" s="11">
        <v>390.25691</v>
      </c>
      <c r="D64" s="11">
        <v>0.128061563342978</v>
      </c>
      <c r="E64" s="8"/>
      <c r="F64" s="8"/>
    </row>
    <row r="65">
      <c r="A65" s="10">
        <v>44745.625</v>
      </c>
      <c r="B65" s="11">
        <v>325.82</v>
      </c>
      <c r="C65" s="11">
        <v>387.22075</v>
      </c>
      <c r="D65" s="11">
        <v>0.158567819518969</v>
      </c>
      <c r="E65" s="8"/>
      <c r="F65" s="8"/>
    </row>
    <row r="66">
      <c r="A66" s="10">
        <v>44745.666666666664</v>
      </c>
      <c r="B66" s="11">
        <v>343.08</v>
      </c>
      <c r="C66" s="11">
        <v>384.82696</v>
      </c>
      <c r="D66" s="11">
        <v>0.108482420254547</v>
      </c>
      <c r="E66" s="8"/>
      <c r="F66" s="8"/>
    </row>
    <row r="67">
      <c r="A67" s="10">
        <v>44745.708333333336</v>
      </c>
      <c r="B67" s="11">
        <v>357.44</v>
      </c>
      <c r="C67" s="11">
        <v>383.61794</v>
      </c>
      <c r="D67" s="11">
        <v>0.0682396136113967</v>
      </c>
      <c r="E67" s="8"/>
      <c r="F67" s="8"/>
    </row>
    <row r="68">
      <c r="A68" s="10">
        <v>44745.75</v>
      </c>
      <c r="B68" s="11">
        <v>358.1</v>
      </c>
      <c r="C68" s="11">
        <v>385.46251</v>
      </c>
      <c r="D68" s="11">
        <v>0.0709861770992981</v>
      </c>
      <c r="E68" s="8"/>
      <c r="F68" s="8"/>
    </row>
    <row r="69">
      <c r="A69" s="10">
        <v>44745.791666666664</v>
      </c>
      <c r="B69" s="11">
        <v>360.33</v>
      </c>
      <c r="C69" s="11">
        <v>389.73615</v>
      </c>
      <c r="D69" s="11">
        <v>0.0754514304100351</v>
      </c>
      <c r="E69" s="8"/>
      <c r="F69" s="8"/>
    </row>
    <row r="70">
      <c r="A70" s="10">
        <v>44745.833333333336</v>
      </c>
      <c r="B70" s="11">
        <v>355.55</v>
      </c>
      <c r="C70" s="11">
        <v>390.54402</v>
      </c>
      <c r="D70" s="11">
        <v>0.089603266745705</v>
      </c>
      <c r="E70" s="8"/>
      <c r="F70" s="8"/>
    </row>
    <row r="71">
      <c r="A71" s="10">
        <v>44745.875</v>
      </c>
      <c r="B71" s="11">
        <v>352.24</v>
      </c>
      <c r="C71" s="11">
        <v>391.37343</v>
      </c>
      <c r="D71" s="11">
        <v>0.0999900018762131</v>
      </c>
      <c r="E71" s="8"/>
      <c r="F71" s="8"/>
    </row>
    <row r="72">
      <c r="A72" s="10">
        <v>44745.916666666664</v>
      </c>
      <c r="B72" s="11">
        <v>347.62</v>
      </c>
      <c r="C72" s="11">
        <v>392.20307</v>
      </c>
      <c r="D72" s="11">
        <v>0.113673434529719</v>
      </c>
      <c r="E72" s="8"/>
      <c r="F72" s="8"/>
    </row>
    <row r="73">
      <c r="A73" s="10">
        <v>44745.958333333336</v>
      </c>
      <c r="B73" s="11">
        <v>337.71</v>
      </c>
      <c r="C73" s="11">
        <v>392.33849</v>
      </c>
      <c r="D73" s="11">
        <v>0.139238161415159</v>
      </c>
      <c r="E73" s="8"/>
      <c r="F73" s="8"/>
    </row>
    <row r="74">
      <c r="A74" s="10">
        <v>44746.0</v>
      </c>
      <c r="B74" s="11">
        <v>335.66</v>
      </c>
      <c r="C74" s="11">
        <v>365.20439</v>
      </c>
      <c r="D74" s="11">
        <v>0.0808982334522319</v>
      </c>
      <c r="E74" s="8"/>
      <c r="F74" s="8"/>
    </row>
    <row r="75">
      <c r="A75" s="10">
        <v>44746.041666666664</v>
      </c>
      <c r="B75" s="11">
        <v>348.78</v>
      </c>
      <c r="C75" s="11">
        <v>355.28413</v>
      </c>
      <c r="D75" s="11">
        <v>0.018306840781208</v>
      </c>
      <c r="E75" s="8"/>
      <c r="F75" s="8"/>
    </row>
    <row r="76">
      <c r="A76" s="10">
        <v>44746.083333333336</v>
      </c>
      <c r="B76" s="11">
        <v>362.46</v>
      </c>
      <c r="C76" s="11">
        <v>343.47186</v>
      </c>
      <c r="D76" s="11">
        <v>0.0552829568046709</v>
      </c>
      <c r="E76" s="8"/>
      <c r="F76" s="8"/>
    </row>
    <row r="77">
      <c r="A77" s="10">
        <v>44746.125</v>
      </c>
      <c r="B77" s="11">
        <v>379.08</v>
      </c>
      <c r="C77" s="11">
        <v>334.40456</v>
      </c>
      <c r="D77" s="11">
        <v>0.133596982050723</v>
      </c>
      <c r="E77" s="8"/>
      <c r="F77" s="8"/>
    </row>
    <row r="78">
      <c r="A78" s="10">
        <v>44746.166666666664</v>
      </c>
      <c r="B78" s="11">
        <v>383.45</v>
      </c>
      <c r="C78" s="11">
        <v>322.23156</v>
      </c>
      <c r="D78" s="11">
        <v>0.189982756499704</v>
      </c>
      <c r="E78" s="8"/>
      <c r="F78" s="8"/>
    </row>
    <row r="79">
      <c r="A79" s="10">
        <v>44746.208333333336</v>
      </c>
      <c r="B79" s="11">
        <v>381.58</v>
      </c>
      <c r="C79" s="11">
        <v>312.11859</v>
      </c>
      <c r="D79" s="11">
        <v>0.222548134668941</v>
      </c>
      <c r="E79" s="8"/>
      <c r="F79" s="8"/>
    </row>
    <row r="80">
      <c r="A80" s="10">
        <v>44746.25</v>
      </c>
      <c r="B80" s="11">
        <v>366.23</v>
      </c>
      <c r="C80" s="11">
        <v>307.35192</v>
      </c>
      <c r="D80" s="11">
        <v>0.191565681450761</v>
      </c>
      <c r="E80" s="8"/>
      <c r="F80" s="8"/>
    </row>
    <row r="81">
      <c r="A81" s="10">
        <v>44746.291666666664</v>
      </c>
      <c r="B81" s="11">
        <v>350.41</v>
      </c>
      <c r="C81" s="11">
        <v>306.22604</v>
      </c>
      <c r="D81" s="11">
        <v>0.144285443524006</v>
      </c>
      <c r="E81" s="8"/>
      <c r="F81" s="8"/>
    </row>
    <row r="82">
      <c r="A82" s="10">
        <v>44746.333333333336</v>
      </c>
      <c r="B82" s="11">
        <v>337.73</v>
      </c>
      <c r="C82" s="11">
        <v>305.6717</v>
      </c>
      <c r="D82" s="11">
        <v>0.104878207567138</v>
      </c>
      <c r="E82" s="8"/>
      <c r="F82" s="8"/>
    </row>
    <row r="83">
      <c r="A83" s="10">
        <v>44746.375</v>
      </c>
      <c r="B83" s="11">
        <v>325.25</v>
      </c>
      <c r="C83" s="11">
        <v>305.97512</v>
      </c>
      <c r="D83" s="11">
        <v>0.0629949258619458</v>
      </c>
      <c r="E83" s="8"/>
      <c r="F83" s="8"/>
    </row>
    <row r="84">
      <c r="A84" s="10">
        <v>44746.416666666664</v>
      </c>
      <c r="B84" s="11">
        <v>316.86</v>
      </c>
      <c r="C84" s="11">
        <v>309.65814</v>
      </c>
      <c r="D84" s="11">
        <v>0.0232574541718813</v>
      </c>
      <c r="E84" s="8"/>
      <c r="F84" s="8"/>
    </row>
    <row r="85">
      <c r="A85" s="10">
        <v>44746.458333333336</v>
      </c>
      <c r="B85" s="11">
        <v>316.9</v>
      </c>
      <c r="C85" s="11">
        <v>314.36146</v>
      </c>
      <c r="D85" s="11">
        <v>0.00807522652426908</v>
      </c>
      <c r="E85" s="8"/>
      <c r="F85" s="8"/>
    </row>
    <row r="86">
      <c r="A86" s="10">
        <v>44746.5</v>
      </c>
      <c r="B86" s="11">
        <v>324.06</v>
      </c>
      <c r="C86" s="11">
        <v>316.47114</v>
      </c>
      <c r="D86" s="11">
        <v>0.0239796273366349</v>
      </c>
      <c r="E86" s="8"/>
      <c r="F86" s="8"/>
    </row>
    <row r="87">
      <c r="A87" s="10">
        <v>44746.541666666664</v>
      </c>
      <c r="B87" s="11">
        <v>325.41</v>
      </c>
      <c r="C87" s="11">
        <v>318.72701</v>
      </c>
      <c r="D87" s="11">
        <v>0.0209677554468948</v>
      </c>
      <c r="E87" s="8"/>
      <c r="F87" s="8"/>
    </row>
    <row r="88">
      <c r="A88" s="10">
        <v>44746.583333333336</v>
      </c>
      <c r="B88" s="11">
        <v>291.8</v>
      </c>
      <c r="C88" s="11">
        <v>318.83786</v>
      </c>
      <c r="D88" s="11">
        <v>0.0848012842640455</v>
      </c>
      <c r="E88" s="8"/>
      <c r="F88" s="8"/>
    </row>
    <row r="89">
      <c r="A89" s="10">
        <v>44746.625</v>
      </c>
      <c r="B89" s="11">
        <v>265.81</v>
      </c>
      <c r="C89" s="11">
        <v>320.22617</v>
      </c>
      <c r="D89" s="11">
        <v>0.16993042760996</v>
      </c>
      <c r="E89" s="8"/>
      <c r="F89" s="8"/>
    </row>
    <row r="90">
      <c r="A90" s="10">
        <v>44746.666666666664</v>
      </c>
      <c r="B90" s="11">
        <v>284.83</v>
      </c>
      <c r="C90" s="11">
        <v>325.1933</v>
      </c>
      <c r="D90" s="11">
        <v>0.124120945911247</v>
      </c>
      <c r="E90" s="8"/>
      <c r="F90" s="8"/>
    </row>
    <row r="91">
      <c r="A91" s="10">
        <v>44746.708333333336</v>
      </c>
      <c r="B91" s="11">
        <v>311.6</v>
      </c>
      <c r="C91" s="11">
        <v>332.35187</v>
      </c>
      <c r="D91" s="11">
        <v>0.0624394561101762</v>
      </c>
      <c r="E91" s="8"/>
      <c r="F91" s="8"/>
    </row>
    <row r="92">
      <c r="A92" s="10">
        <v>44746.75</v>
      </c>
      <c r="B92" s="11">
        <v>330.48</v>
      </c>
      <c r="C92" s="11">
        <v>342.17211</v>
      </c>
      <c r="D92" s="11">
        <v>0.0341702601068215</v>
      </c>
      <c r="E92" s="8"/>
      <c r="F92" s="8"/>
    </row>
    <row r="93">
      <c r="A93" s="10">
        <v>44746.791666666664</v>
      </c>
      <c r="B93" s="11">
        <v>341.03</v>
      </c>
      <c r="C93" s="11">
        <v>354.45701</v>
      </c>
      <c r="D93" s="11">
        <v>0.0378805034776997</v>
      </c>
      <c r="E93" s="8"/>
      <c r="F93" s="8"/>
    </row>
    <row r="94">
      <c r="A94" s="10">
        <v>44746.833333333336</v>
      </c>
      <c r="B94" s="11">
        <v>349.98</v>
      </c>
      <c r="C94" s="11">
        <v>361.51597</v>
      </c>
      <c r="D94" s="11">
        <v>0.0319099872683355</v>
      </c>
      <c r="E94" s="8"/>
      <c r="F94" s="8"/>
    </row>
    <row r="95">
      <c r="A95" s="10">
        <v>44746.875</v>
      </c>
      <c r="B95" s="11">
        <v>352.13</v>
      </c>
      <c r="C95" s="11">
        <v>366.50463</v>
      </c>
      <c r="D95" s="11">
        <v>0.0392208687786564</v>
      </c>
      <c r="E95" s="8"/>
      <c r="F95" s="8"/>
    </row>
    <row r="96">
      <c r="A96" s="10">
        <v>44746.916666666664</v>
      </c>
      <c r="B96" s="11">
        <v>346.94</v>
      </c>
      <c r="C96" s="11">
        <v>371.59646</v>
      </c>
      <c r="D96" s="11">
        <v>0.0663527849538716</v>
      </c>
      <c r="E96" s="8"/>
      <c r="F96" s="8"/>
    </row>
    <row r="97">
      <c r="A97" s="10">
        <v>44746.958333333336</v>
      </c>
      <c r="B97" s="11">
        <v>340.96</v>
      </c>
      <c r="C97" s="11">
        <v>373.73865</v>
      </c>
      <c r="D97" s="11">
        <v>0.0877047369866617</v>
      </c>
      <c r="E97" s="8"/>
      <c r="F97" s="8"/>
    </row>
    <row r="98">
      <c r="A98" s="10">
        <v>44747.0</v>
      </c>
      <c r="B98" s="11">
        <v>339.89</v>
      </c>
      <c r="C98" s="11">
        <v>362.64957</v>
      </c>
      <c r="D98" s="11">
        <v>0.0627591258415114</v>
      </c>
      <c r="E98" s="8"/>
      <c r="F98" s="8"/>
    </row>
    <row r="99">
      <c r="A99" s="10">
        <v>44747.041666666664</v>
      </c>
      <c r="B99" s="11">
        <v>343.58</v>
      </c>
      <c r="C99" s="11">
        <v>353.56126</v>
      </c>
      <c r="D99" s="11">
        <v>0.0282306381643736</v>
      </c>
      <c r="E99" s="8"/>
      <c r="F99" s="8"/>
    </row>
    <row r="100">
      <c r="A100" s="10">
        <v>44747.083333333336</v>
      </c>
      <c r="B100" s="11">
        <v>348.02</v>
      </c>
      <c r="C100" s="11">
        <v>341.99395</v>
      </c>
      <c r="D100" s="11">
        <v>0.0176203409446278</v>
      </c>
      <c r="E100" s="8"/>
      <c r="F100" s="8"/>
    </row>
    <row r="101">
      <c r="A101" s="10">
        <v>44747.125</v>
      </c>
      <c r="B101" s="11">
        <v>350.18</v>
      </c>
      <c r="C101" s="11">
        <v>332.79075</v>
      </c>
      <c r="D101" s="11">
        <v>0.052252804502529</v>
      </c>
      <c r="E101" s="8"/>
      <c r="F101" s="8"/>
    </row>
    <row r="102">
      <c r="A102" s="10">
        <v>44747.166666666664</v>
      </c>
      <c r="B102" s="11">
        <v>341.22</v>
      </c>
      <c r="C102" s="11">
        <v>319.84936</v>
      </c>
      <c r="D102" s="11">
        <v>0.0668147030214474</v>
      </c>
      <c r="E102" s="8"/>
      <c r="F102" s="8"/>
    </row>
    <row r="103">
      <c r="A103" s="10">
        <v>44747.208333333336</v>
      </c>
      <c r="B103" s="11">
        <v>321.94</v>
      </c>
      <c r="C103" s="11">
        <v>308.4977</v>
      </c>
      <c r="D103" s="11">
        <v>0.0435734204825513</v>
      </c>
      <c r="E103" s="8"/>
      <c r="F103" s="8"/>
    </row>
    <row r="104">
      <c r="A104" s="10">
        <v>44747.25</v>
      </c>
      <c r="B104" s="11">
        <v>299.65</v>
      </c>
      <c r="C104" s="11">
        <v>302.5201</v>
      </c>
      <c r="D104" s="11">
        <v>0.0094873034882642</v>
      </c>
      <c r="E104" s="8"/>
      <c r="F104" s="8"/>
    </row>
    <row r="105">
      <c r="A105" s="10">
        <v>44747.291666666664</v>
      </c>
      <c r="B105" s="11">
        <v>301.65</v>
      </c>
      <c r="C105" s="11">
        <v>300.26824</v>
      </c>
      <c r="D105" s="11">
        <v>0.00460175208673413</v>
      </c>
      <c r="E105" s="8"/>
      <c r="F105" s="8"/>
    </row>
    <row r="106">
      <c r="A106" s="10">
        <v>44747.333333333336</v>
      </c>
      <c r="B106" s="11">
        <v>305.45</v>
      </c>
      <c r="C106" s="11">
        <v>298.81547</v>
      </c>
      <c r="D106" s="11">
        <v>0.0222027661419269</v>
      </c>
      <c r="E106" s="8"/>
      <c r="F106" s="8"/>
    </row>
    <row r="107">
      <c r="A107" s="10">
        <v>44747.375</v>
      </c>
      <c r="B107" s="11">
        <v>303.45</v>
      </c>
      <c r="C107" s="11">
        <v>298.93321</v>
      </c>
      <c r="D107" s="11">
        <v>0.0151096962428497</v>
      </c>
      <c r="E107" s="8"/>
      <c r="F107" s="8"/>
    </row>
    <row r="108">
      <c r="A108" s="10">
        <v>44747.416666666664</v>
      </c>
      <c r="B108" s="11">
        <v>300.12</v>
      </c>
      <c r="C108" s="11">
        <v>303.57823</v>
      </c>
      <c r="D108" s="11">
        <v>0.011391561246009</v>
      </c>
      <c r="E108" s="8"/>
      <c r="F108" s="8"/>
    </row>
    <row r="109">
      <c r="A109" s="10">
        <v>44747.458333333336</v>
      </c>
      <c r="B109" s="11">
        <v>306.55</v>
      </c>
      <c r="C109" s="11">
        <v>309.65804</v>
      </c>
      <c r="D109" s="11">
        <v>0.0100370072742177</v>
      </c>
      <c r="E109" s="8"/>
      <c r="F109" s="8"/>
    </row>
    <row r="110">
      <c r="A110" s="10">
        <v>44747.5</v>
      </c>
      <c r="B110" s="11">
        <v>310.97</v>
      </c>
      <c r="C110" s="11">
        <v>313.22476</v>
      </c>
      <c r="D110" s="11">
        <v>0.00719853692281534</v>
      </c>
      <c r="E110" s="8"/>
      <c r="F110" s="8"/>
    </row>
    <row r="111">
      <c r="A111" s="10">
        <v>44747.541666666664</v>
      </c>
      <c r="B111" s="11">
        <v>314.73</v>
      </c>
      <c r="C111" s="11">
        <v>316.51147</v>
      </c>
      <c r="D111" s="11">
        <v>0.00562845321213779</v>
      </c>
      <c r="E111" s="8"/>
      <c r="F111" s="8"/>
    </row>
    <row r="112">
      <c r="A112" s="10">
        <v>44747.583333333336</v>
      </c>
      <c r="B112" s="11">
        <v>287.89</v>
      </c>
      <c r="C112" s="11">
        <v>316.85423</v>
      </c>
      <c r="D112" s="11">
        <v>0.0914118457563277</v>
      </c>
      <c r="E112" s="8"/>
      <c r="F112" s="8"/>
    </row>
    <row r="113">
      <c r="A113" s="10">
        <v>44747.625</v>
      </c>
      <c r="B113" s="11">
        <v>274.66</v>
      </c>
      <c r="C113" s="11">
        <v>318.40309</v>
      </c>
      <c r="D113" s="11">
        <v>0.137382743364707</v>
      </c>
      <c r="E113" s="8"/>
      <c r="F113" s="8"/>
    </row>
    <row r="114">
      <c r="A114" s="10">
        <v>44747.666666666664</v>
      </c>
      <c r="B114" s="11">
        <v>296.77</v>
      </c>
      <c r="C114" s="11">
        <v>323.54925</v>
      </c>
      <c r="D114" s="11">
        <v>0.0827671521414436</v>
      </c>
      <c r="E114" s="8"/>
      <c r="F114" s="8"/>
    </row>
    <row r="115">
      <c r="A115" s="10">
        <v>44747.708333333336</v>
      </c>
      <c r="B115" s="11">
        <v>324.19</v>
      </c>
      <c r="C115" s="11">
        <v>331.0535</v>
      </c>
      <c r="D115" s="11">
        <v>0.0207322985559735</v>
      </c>
      <c r="E115" s="8"/>
      <c r="F115" s="8"/>
    </row>
    <row r="116">
      <c r="A116" s="10">
        <v>44747.75</v>
      </c>
      <c r="B116" s="11">
        <v>354.74</v>
      </c>
      <c r="C116" s="11">
        <v>341.39954</v>
      </c>
      <c r="D116" s="11">
        <v>0.039075799574891</v>
      </c>
      <c r="E116" s="8"/>
      <c r="F116" s="8"/>
    </row>
    <row r="117">
      <c r="A117" s="10">
        <v>44747.791666666664</v>
      </c>
      <c r="B117" s="11">
        <v>372.81</v>
      </c>
      <c r="C117" s="11">
        <v>354.89204</v>
      </c>
      <c r="D117" s="11">
        <v>0.0504884809476143</v>
      </c>
      <c r="E117" s="8"/>
      <c r="F117" s="8"/>
    </row>
    <row r="118">
      <c r="A118" s="10">
        <v>44747.833333333336</v>
      </c>
      <c r="B118" s="11">
        <v>378.31</v>
      </c>
      <c r="C118" s="11">
        <v>363.44417</v>
      </c>
      <c r="D118" s="11">
        <v>0.0409026508803264</v>
      </c>
      <c r="E118" s="8"/>
      <c r="F118" s="8"/>
    </row>
    <row r="119">
      <c r="A119" s="10">
        <v>44747.875</v>
      </c>
      <c r="B119" s="11">
        <v>378.93</v>
      </c>
      <c r="C119" s="11">
        <v>370.17485</v>
      </c>
      <c r="D119" s="11">
        <v>0.0236513906874008</v>
      </c>
      <c r="E119" s="8"/>
      <c r="F119" s="8"/>
    </row>
    <row r="120">
      <c r="A120" s="10">
        <v>44747.916666666664</v>
      </c>
      <c r="B120" s="11">
        <v>378.35</v>
      </c>
      <c r="C120" s="11">
        <v>377.34671</v>
      </c>
      <c r="D120" s="11">
        <v>0.00265880150379487</v>
      </c>
      <c r="E120" s="8"/>
      <c r="F120" s="8"/>
    </row>
    <row r="121">
      <c r="A121" s="10">
        <v>44747.958333333336</v>
      </c>
      <c r="B121" s="11">
        <v>383.24</v>
      </c>
      <c r="C121" s="11">
        <v>381.67695</v>
      </c>
      <c r="D121" s="11">
        <v>0.00409521717253303</v>
      </c>
      <c r="E121" s="8"/>
      <c r="F121" s="8"/>
    </row>
    <row r="122">
      <c r="A122" s="10">
        <v>44748.0</v>
      </c>
      <c r="B122" s="11">
        <v>383.66</v>
      </c>
      <c r="C122" s="11">
        <v>413.08168</v>
      </c>
      <c r="D122" s="11">
        <v>0.0712248483157132</v>
      </c>
      <c r="E122" s="8"/>
      <c r="F122" s="8"/>
    </row>
    <row r="123">
      <c r="A123" s="10">
        <v>44748.041666666664</v>
      </c>
      <c r="B123" s="11">
        <v>378.68</v>
      </c>
      <c r="C123" s="11">
        <v>397.90757</v>
      </c>
      <c r="D123" s="11">
        <v>0.048321699433866</v>
      </c>
      <c r="E123" s="8"/>
      <c r="F123" s="8"/>
    </row>
    <row r="124">
      <c r="A124" s="10">
        <v>44748.083333333336</v>
      </c>
      <c r="B124" s="11">
        <v>392.15</v>
      </c>
      <c r="C124" s="11">
        <v>381.14431</v>
      </c>
      <c r="D124" s="11">
        <v>0.0288753884322711</v>
      </c>
      <c r="E124" s="8"/>
      <c r="F124" s="8"/>
    </row>
    <row r="125">
      <c r="A125" s="10">
        <v>44748.125</v>
      </c>
      <c r="B125" s="11">
        <v>388.26</v>
      </c>
      <c r="C125" s="11">
        <v>367.18737</v>
      </c>
      <c r="D125" s="11">
        <v>0.0573893105310239</v>
      </c>
      <c r="E125" s="8"/>
      <c r="F125" s="8"/>
    </row>
    <row r="126">
      <c r="A126" s="10">
        <v>44748.166666666664</v>
      </c>
      <c r="B126" s="11">
        <v>383.59</v>
      </c>
      <c r="C126" s="11">
        <v>349.66553</v>
      </c>
      <c r="D126" s="11">
        <v>0.0970197720089823</v>
      </c>
      <c r="E126" s="8"/>
      <c r="F126" s="8"/>
    </row>
    <row r="127">
      <c r="A127" s="10">
        <v>44748.208333333336</v>
      </c>
      <c r="B127" s="11">
        <v>373.59</v>
      </c>
      <c r="C127" s="11">
        <v>335.22986</v>
      </c>
      <c r="D127" s="11">
        <v>0.114429364973633</v>
      </c>
      <c r="E127" s="8"/>
      <c r="F127" s="8"/>
    </row>
    <row r="128">
      <c r="A128" s="10">
        <v>44748.25</v>
      </c>
      <c r="B128" s="11">
        <v>355.33</v>
      </c>
      <c r="C128" s="11">
        <v>327.85914</v>
      </c>
      <c r="D128" s="11">
        <v>0.0837886050698478</v>
      </c>
      <c r="E128" s="8"/>
      <c r="F128" s="8"/>
    </row>
    <row r="129">
      <c r="A129" s="10">
        <v>44748.291666666664</v>
      </c>
      <c r="B129" s="11">
        <v>332.81</v>
      </c>
      <c r="C129" s="11">
        <v>325.37637</v>
      </c>
      <c r="D129" s="11">
        <v>0.0228462503285041</v>
      </c>
      <c r="E129" s="8"/>
      <c r="F129" s="8"/>
    </row>
    <row r="130">
      <c r="A130" s="10">
        <v>44748.333333333336</v>
      </c>
      <c r="B130" s="11">
        <v>321.89</v>
      </c>
      <c r="C130" s="11">
        <v>326.52291</v>
      </c>
      <c r="D130" s="11">
        <v>0.014188621557979</v>
      </c>
      <c r="E130" s="8"/>
      <c r="F130" s="8"/>
    </row>
    <row r="131">
      <c r="A131" s="10">
        <v>44748.375</v>
      </c>
      <c r="B131" s="11">
        <v>313.63</v>
      </c>
      <c r="C131" s="11">
        <v>330.85934</v>
      </c>
      <c r="D131" s="11">
        <v>0.0520745160163832</v>
      </c>
      <c r="E131" s="8"/>
      <c r="F131" s="8"/>
    </row>
    <row r="132">
      <c r="A132" s="10">
        <v>44748.416666666664</v>
      </c>
      <c r="B132" s="11">
        <v>310.49</v>
      </c>
      <c r="C132" s="11">
        <v>338.44285</v>
      </c>
      <c r="D132" s="11">
        <v>0.0825925263305163</v>
      </c>
      <c r="E132" s="8"/>
      <c r="F132" s="8"/>
    </row>
    <row r="133">
      <c r="A133" s="10">
        <v>44748.458333333336</v>
      </c>
      <c r="B133" s="11">
        <v>312.08</v>
      </c>
      <c r="C133" s="11">
        <v>347.02998</v>
      </c>
      <c r="D133" s="11">
        <v>0.100711702199331</v>
      </c>
      <c r="E133" s="8"/>
      <c r="F133" s="8"/>
    </row>
    <row r="134">
      <c r="A134" s="10">
        <v>44748.5</v>
      </c>
      <c r="B134" s="11">
        <v>331.67</v>
      </c>
      <c r="C134" s="11">
        <v>353.287</v>
      </c>
      <c r="D134" s="11">
        <v>0.0611882124165337</v>
      </c>
      <c r="E134" s="8"/>
      <c r="F134" s="8"/>
    </row>
    <row r="135">
      <c r="A135" s="10">
        <v>44748.541666666664</v>
      </c>
      <c r="B135" s="11">
        <v>337.02</v>
      </c>
      <c r="C135" s="11">
        <v>359.0266</v>
      </c>
      <c r="D135" s="11">
        <v>0.0612951798000482</v>
      </c>
      <c r="E135" s="8"/>
      <c r="F135" s="8"/>
    </row>
    <row r="136">
      <c r="A136" s="10">
        <v>44748.583333333336</v>
      </c>
      <c r="B136" s="11">
        <v>320.02</v>
      </c>
      <c r="C136" s="11">
        <v>361.97727</v>
      </c>
      <c r="D136" s="11">
        <v>0.115911338852851</v>
      </c>
      <c r="E136" s="8"/>
      <c r="F136" s="8"/>
    </row>
    <row r="137">
      <c r="A137" s="10">
        <v>44748.625</v>
      </c>
      <c r="B137" s="11">
        <v>298.26</v>
      </c>
      <c r="C137" s="11">
        <v>365.46165</v>
      </c>
      <c r="D137" s="11">
        <v>0.183881537228324</v>
      </c>
      <c r="E137" s="8"/>
      <c r="F137" s="8"/>
    </row>
    <row r="138">
      <c r="A138" s="10">
        <v>44748.666666666664</v>
      </c>
      <c r="B138" s="11">
        <v>320.7</v>
      </c>
      <c r="C138" s="11">
        <v>370.58389</v>
      </c>
      <c r="D138" s="11">
        <v>0.134608900564997</v>
      </c>
      <c r="E138" s="8"/>
      <c r="F138" s="8"/>
    </row>
    <row r="139">
      <c r="A139" s="10">
        <v>44748.708333333336</v>
      </c>
      <c r="B139" s="11">
        <v>359.12</v>
      </c>
      <c r="C139" s="11">
        <v>377.23008</v>
      </c>
      <c r="D139" s="11">
        <v>0.0480080485628293</v>
      </c>
      <c r="E139" s="8"/>
      <c r="F139" s="8"/>
    </row>
    <row r="140">
      <c r="A140" s="10">
        <v>44748.75</v>
      </c>
      <c r="B140" s="11">
        <v>388.09</v>
      </c>
      <c r="C140" s="11">
        <v>386.68349</v>
      </c>
      <c r="D140" s="11">
        <v>0.00363736760522144</v>
      </c>
      <c r="E140" s="8"/>
      <c r="F140" s="8"/>
    </row>
    <row r="141">
      <c r="A141" s="10">
        <v>44748.791666666664</v>
      </c>
      <c r="B141" s="11">
        <v>396.99</v>
      </c>
      <c r="C141" s="11">
        <v>397.55492</v>
      </c>
      <c r="D141" s="11">
        <v>0.00142098606149805</v>
      </c>
      <c r="E141" s="8"/>
      <c r="F141" s="8"/>
    </row>
    <row r="142">
      <c r="A142" s="10">
        <v>44748.833333333336</v>
      </c>
      <c r="B142" s="11">
        <v>395.58</v>
      </c>
      <c r="C142" s="11">
        <v>402.72727</v>
      </c>
      <c r="D142" s="11">
        <v>0.017747171677746</v>
      </c>
      <c r="E142" s="8"/>
      <c r="F142" s="8"/>
    </row>
    <row r="143">
      <c r="A143" s="10">
        <v>44748.875</v>
      </c>
      <c r="B143" s="11">
        <v>390.12</v>
      </c>
      <c r="C143" s="11">
        <v>404.96644</v>
      </c>
      <c r="D143" s="11">
        <v>0.036660914420464</v>
      </c>
      <c r="E143" s="8"/>
      <c r="F143" s="8"/>
    </row>
    <row r="144">
      <c r="A144" s="10">
        <v>44748.916666666664</v>
      </c>
      <c r="B144" s="11">
        <v>388.55</v>
      </c>
      <c r="C144" s="11">
        <v>406.91842</v>
      </c>
      <c r="D144" s="11">
        <v>0.0451403010952416</v>
      </c>
      <c r="E144" s="8"/>
      <c r="F144" s="8"/>
    </row>
    <row r="145">
      <c r="A145" s="10">
        <v>44748.958333333336</v>
      </c>
      <c r="B145" s="11">
        <v>384.1</v>
      </c>
      <c r="C145" s="11">
        <v>405.49398</v>
      </c>
      <c r="D145" s="11">
        <v>0.0527602900541211</v>
      </c>
      <c r="E145" s="8"/>
      <c r="F145" s="8"/>
    </row>
    <row r="146">
      <c r="A146" s="10">
        <v>44749.0</v>
      </c>
      <c r="B146" s="11">
        <v>386.82</v>
      </c>
      <c r="C146" s="11">
        <v>421.14413</v>
      </c>
      <c r="D146" s="11">
        <v>0.0815020976310414</v>
      </c>
      <c r="E146" s="8"/>
      <c r="F146" s="8"/>
    </row>
    <row r="147">
      <c r="A147" s="10">
        <v>44749.041666666664</v>
      </c>
      <c r="B147" s="11">
        <v>401.34</v>
      </c>
      <c r="C147" s="11">
        <v>406.14869</v>
      </c>
      <c r="D147" s="11">
        <v>0.0118397279577585</v>
      </c>
      <c r="E147" s="8"/>
      <c r="F147" s="8"/>
    </row>
    <row r="148">
      <c r="A148" s="10">
        <v>44749.083333333336</v>
      </c>
      <c r="B148" s="11">
        <v>417.83</v>
      </c>
      <c r="C148" s="11">
        <v>390.5215</v>
      </c>
      <c r="D148" s="11">
        <v>0.0699282881992412</v>
      </c>
      <c r="E148" s="8"/>
      <c r="F148" s="8"/>
    </row>
    <row r="149">
      <c r="A149" s="10">
        <v>44749.125</v>
      </c>
      <c r="B149" s="11">
        <v>403.19</v>
      </c>
      <c r="C149" s="11">
        <v>378.22898</v>
      </c>
      <c r="D149" s="11">
        <v>0.0659944671611361</v>
      </c>
      <c r="E149" s="8"/>
      <c r="F149" s="8"/>
    </row>
    <row r="150">
      <c r="A150" s="10">
        <v>44749.166666666664</v>
      </c>
      <c r="B150" s="11">
        <v>374.82</v>
      </c>
      <c r="C150" s="11">
        <v>362.4502</v>
      </c>
      <c r="D150" s="11">
        <v>0.0341282747257416</v>
      </c>
      <c r="E150" s="8"/>
      <c r="F150" s="8"/>
    </row>
    <row r="151">
      <c r="A151" s="10">
        <v>44749.208333333336</v>
      </c>
      <c r="B151" s="11">
        <v>353.19</v>
      </c>
      <c r="C151" s="11">
        <v>349.67706</v>
      </c>
      <c r="D151" s="11">
        <v>0.0100462409515797</v>
      </c>
      <c r="E151" s="8"/>
      <c r="F151" s="8"/>
    </row>
    <row r="152">
      <c r="A152" s="10">
        <v>44749.25</v>
      </c>
      <c r="B152" s="11">
        <v>341.21</v>
      </c>
      <c r="C152" s="11">
        <v>343.27803</v>
      </c>
      <c r="D152" s="11">
        <v>0.00602435873918299</v>
      </c>
      <c r="E152" s="8"/>
      <c r="F152" s="8"/>
    </row>
    <row r="153">
      <c r="A153" s="10">
        <v>44749.291666666664</v>
      </c>
      <c r="B153" s="11">
        <v>327.24</v>
      </c>
      <c r="C153" s="11">
        <v>340.84665</v>
      </c>
      <c r="D153" s="11">
        <v>0.0399201517749991</v>
      </c>
      <c r="E153" s="8"/>
      <c r="F153" s="8"/>
    </row>
    <row r="154">
      <c r="A154" s="10">
        <v>44749.333333333336</v>
      </c>
      <c r="B154" s="11">
        <v>315.84</v>
      </c>
      <c r="C154" s="11">
        <v>340.99881</v>
      </c>
      <c r="D154" s="11">
        <v>0.0737797589381617</v>
      </c>
      <c r="E154" s="8"/>
      <c r="F154" s="8"/>
    </row>
    <row r="155">
      <c r="A155" s="10">
        <v>44749.375</v>
      </c>
      <c r="B155" s="11">
        <v>316.34</v>
      </c>
      <c r="C155" s="11">
        <v>344.01552</v>
      </c>
      <c r="D155" s="11">
        <v>0.0804484634879263</v>
      </c>
      <c r="E155" s="8"/>
      <c r="F155" s="8"/>
    </row>
    <row r="156">
      <c r="A156" s="10">
        <v>44749.416666666664</v>
      </c>
      <c r="B156" s="11">
        <v>315.76</v>
      </c>
      <c r="C156" s="11">
        <v>349.64249</v>
      </c>
      <c r="D156" s="11">
        <v>0.096906099713453</v>
      </c>
      <c r="E156" s="8"/>
      <c r="F156" s="8"/>
    </row>
    <row r="157">
      <c r="A157" s="10">
        <v>44749.458333333336</v>
      </c>
      <c r="B157" s="11">
        <v>325.96</v>
      </c>
      <c r="C157" s="11">
        <v>355.83783</v>
      </c>
      <c r="D157" s="11">
        <v>0.083964737532263</v>
      </c>
      <c r="E157" s="8"/>
      <c r="F157" s="8"/>
    </row>
    <row r="158">
      <c r="A158" s="10">
        <v>44749.5</v>
      </c>
      <c r="B158" s="11">
        <v>339.8</v>
      </c>
      <c r="C158" s="11">
        <v>360.00282</v>
      </c>
      <c r="D158" s="11">
        <v>0.0561185048494897</v>
      </c>
      <c r="E158" s="8"/>
      <c r="F158" s="8"/>
    </row>
    <row r="159">
      <c r="A159" s="10">
        <v>44749.541666666664</v>
      </c>
      <c r="B159" s="11">
        <v>341.58</v>
      </c>
      <c r="C159" s="11">
        <v>364.64838</v>
      </c>
      <c r="D159" s="11">
        <v>0.0632619840515951</v>
      </c>
      <c r="E159" s="8"/>
      <c r="F159" s="8"/>
    </row>
    <row r="160">
      <c r="A160" s="10">
        <v>44749.583333333336</v>
      </c>
      <c r="B160" s="11">
        <v>329.45</v>
      </c>
      <c r="C160" s="11">
        <v>367.83698</v>
      </c>
      <c r="D160" s="11">
        <v>0.104358675411047</v>
      </c>
      <c r="E160" s="8"/>
      <c r="F160" s="8"/>
    </row>
    <row r="161">
      <c r="A161" s="10">
        <v>44749.625</v>
      </c>
      <c r="B161" s="11">
        <v>316.12</v>
      </c>
      <c r="C161" s="11">
        <v>372.79158</v>
      </c>
      <c r="D161" s="11">
        <v>0.152019474259584</v>
      </c>
      <c r="E161" s="8"/>
      <c r="F161" s="8"/>
    </row>
    <row r="162">
      <c r="A162" s="10">
        <v>44749.666666666664</v>
      </c>
      <c r="B162" s="11">
        <v>347.5</v>
      </c>
      <c r="C162" s="11">
        <v>380.37491</v>
      </c>
      <c r="D162" s="11">
        <v>0.0864276510771964</v>
      </c>
      <c r="E162" s="8"/>
      <c r="F162" s="8"/>
    </row>
    <row r="163">
      <c r="A163" s="10">
        <v>44749.708333333336</v>
      </c>
      <c r="B163" s="11">
        <v>382.77</v>
      </c>
      <c r="C163" s="11">
        <v>390.30613</v>
      </c>
      <c r="D163" s="11">
        <v>0.0193082542669776</v>
      </c>
      <c r="E163" s="8"/>
      <c r="F163" s="8"/>
    </row>
    <row r="164">
      <c r="A164" s="10">
        <v>44749.75</v>
      </c>
      <c r="B164" s="11">
        <v>401.74</v>
      </c>
      <c r="C164" s="11">
        <v>402.89804</v>
      </c>
      <c r="D164" s="11">
        <v>0.00287427558595214</v>
      </c>
      <c r="E164" s="8"/>
      <c r="F164" s="8"/>
    </row>
    <row r="165">
      <c r="A165" s="10">
        <v>44749.791666666664</v>
      </c>
      <c r="B165" s="11">
        <v>412.39</v>
      </c>
      <c r="C165" s="11">
        <v>415.8142</v>
      </c>
      <c r="D165" s="11">
        <v>0.00823492800390184</v>
      </c>
      <c r="E165" s="8"/>
      <c r="F165" s="8"/>
    </row>
    <row r="166">
      <c r="A166" s="10">
        <v>44749.833333333336</v>
      </c>
      <c r="B166" s="11">
        <v>418.2</v>
      </c>
      <c r="C166" s="11">
        <v>421.53694</v>
      </c>
      <c r="D166" s="11">
        <v>0.00791612711332019</v>
      </c>
      <c r="E166" s="8"/>
      <c r="F166" s="8"/>
    </row>
    <row r="167">
      <c r="A167" s="10">
        <v>44749.875</v>
      </c>
      <c r="B167" s="11">
        <v>417.79</v>
      </c>
      <c r="C167" s="11">
        <v>423.23059</v>
      </c>
      <c r="D167" s="11">
        <v>0.0128549072976978</v>
      </c>
      <c r="E167" s="8"/>
      <c r="F167" s="8"/>
    </row>
    <row r="168">
      <c r="A168" s="10">
        <v>44749.916666666664</v>
      </c>
      <c r="B168" s="11">
        <v>412.6</v>
      </c>
      <c r="C168" s="11">
        <v>423.77593</v>
      </c>
      <c r="D168" s="11">
        <v>0.0263722623415633</v>
      </c>
      <c r="E168" s="8"/>
      <c r="F168" s="8"/>
    </row>
    <row r="169">
      <c r="A169" s="10">
        <v>44749.958333333336</v>
      </c>
      <c r="B169" s="11">
        <v>404.73</v>
      </c>
      <c r="C169" s="11">
        <v>420.99914</v>
      </c>
      <c r="D169" s="11">
        <v>0.0386441169452269</v>
      </c>
      <c r="E169" s="8"/>
      <c r="F169" s="8"/>
    </row>
    <row r="170">
      <c r="A170" s="10">
        <v>44750.0</v>
      </c>
      <c r="B170" s="11">
        <v>401.91</v>
      </c>
      <c r="C170" s="11">
        <v>431.90091</v>
      </c>
      <c r="D170" s="11">
        <v>0.0694393304241937</v>
      </c>
      <c r="E170" s="8"/>
      <c r="F170" s="8"/>
    </row>
    <row r="171">
      <c r="A171" s="10">
        <v>44750.041666666664</v>
      </c>
      <c r="B171" s="11">
        <v>413.83</v>
      </c>
      <c r="C171" s="11">
        <v>415.23401</v>
      </c>
      <c r="D171" s="11">
        <v>0.0033812500088806</v>
      </c>
      <c r="E171" s="8"/>
      <c r="F171" s="8"/>
    </row>
    <row r="172">
      <c r="A172" s="10">
        <v>44750.083333333336</v>
      </c>
      <c r="B172" s="11">
        <v>435.11</v>
      </c>
      <c r="C172" s="11">
        <v>397.50224</v>
      </c>
      <c r="D172" s="11">
        <v>0.0946101838319201</v>
      </c>
      <c r="E172" s="8"/>
      <c r="F172" s="8"/>
    </row>
    <row r="173">
      <c r="A173" s="10">
        <v>44750.125</v>
      </c>
      <c r="B173" s="11">
        <v>420.24</v>
      </c>
      <c r="C173" s="11">
        <v>382.30818</v>
      </c>
      <c r="D173" s="11">
        <v>0.0992179136737278</v>
      </c>
      <c r="E173" s="8"/>
      <c r="F173" s="8"/>
    </row>
    <row r="174">
      <c r="A174" s="10">
        <v>44750.166666666664</v>
      </c>
      <c r="B174" s="11">
        <v>388.42</v>
      </c>
      <c r="C174" s="11">
        <v>361.8045</v>
      </c>
      <c r="D174" s="11">
        <v>0.0735632088600335</v>
      </c>
      <c r="E174" s="8"/>
      <c r="F174" s="8"/>
    </row>
    <row r="175">
      <c r="A175" s="10">
        <v>44750.208333333336</v>
      </c>
      <c r="B175" s="11">
        <v>371.17</v>
      </c>
      <c r="C175" s="11">
        <v>344.29601</v>
      </c>
      <c r="D175" s="11">
        <v>0.0780548981674228</v>
      </c>
      <c r="E175" s="8"/>
      <c r="F175" s="8"/>
    </row>
    <row r="176">
      <c r="A176" s="10">
        <v>44750.25</v>
      </c>
      <c r="B176" s="11">
        <v>349.36</v>
      </c>
      <c r="C176" s="11">
        <v>334.59987</v>
      </c>
      <c r="D176" s="11">
        <v>0.0441127786451321</v>
      </c>
      <c r="E176" s="8"/>
      <c r="F176" s="8"/>
    </row>
    <row r="177">
      <c r="A177" s="10">
        <v>44750.291666666664</v>
      </c>
      <c r="B177" s="11">
        <v>339.32</v>
      </c>
      <c r="C177" s="11">
        <v>330.55168</v>
      </c>
      <c r="D177" s="11">
        <v>0.0265263210884301</v>
      </c>
      <c r="E177" s="8"/>
      <c r="F177" s="8"/>
    </row>
    <row r="178">
      <c r="A178" s="10">
        <v>44750.333333333336</v>
      </c>
      <c r="B178" s="11">
        <v>347.92</v>
      </c>
      <c r="C178" s="11">
        <v>332.09602</v>
      </c>
      <c r="D178" s="11">
        <v>0.0476488095220171</v>
      </c>
      <c r="E178" s="8"/>
      <c r="F178" s="8"/>
    </row>
    <row r="179">
      <c r="A179" s="10">
        <v>44750.375</v>
      </c>
      <c r="B179" s="11">
        <v>360.61</v>
      </c>
      <c r="C179" s="11">
        <v>339.08915</v>
      </c>
      <c r="D179" s="11">
        <v>0.0634666429167668</v>
      </c>
      <c r="E179" s="8"/>
      <c r="F179" s="8"/>
    </row>
    <row r="180">
      <c r="A180" s="10">
        <v>44750.416666666664</v>
      </c>
      <c r="B180" s="11">
        <v>365.72</v>
      </c>
      <c r="C180" s="11">
        <v>350.06412</v>
      </c>
      <c r="D180" s="11">
        <v>0.0447228924803833</v>
      </c>
      <c r="E180" s="8"/>
      <c r="F180" s="8"/>
    </row>
    <row r="181">
      <c r="A181" s="10">
        <v>44750.458333333336</v>
      </c>
      <c r="B181" s="11">
        <v>360.65</v>
      </c>
      <c r="C181" s="11">
        <v>361.80479</v>
      </c>
      <c r="D181" s="11">
        <v>0.00319174878806897</v>
      </c>
      <c r="E181" s="8"/>
      <c r="F181" s="8"/>
    </row>
    <row r="182">
      <c r="A182" s="10">
        <v>44750.5</v>
      </c>
      <c r="B182" s="11">
        <v>362.77</v>
      </c>
      <c r="C182" s="11">
        <v>371.21384</v>
      </c>
      <c r="D182" s="11">
        <v>0.0227465656991668</v>
      </c>
      <c r="E182" s="8"/>
      <c r="F182" s="8"/>
    </row>
    <row r="183">
      <c r="A183" s="10">
        <v>44750.541666666664</v>
      </c>
      <c r="B183" s="11">
        <v>365.93</v>
      </c>
      <c r="C183" s="11">
        <v>379.61242</v>
      </c>
      <c r="D183" s="11">
        <v>0.0360431305171732</v>
      </c>
      <c r="E183" s="8"/>
      <c r="F183" s="8"/>
    </row>
    <row r="184">
      <c r="A184" s="10">
        <v>44750.583333333336</v>
      </c>
      <c r="B184" s="11">
        <v>352.08</v>
      </c>
      <c r="C184" s="11">
        <v>384.6185</v>
      </c>
      <c r="D184" s="11">
        <v>0.0845994147447405</v>
      </c>
      <c r="E184" s="8"/>
      <c r="F184" s="8"/>
    </row>
    <row r="185">
      <c r="A185" s="10">
        <v>44750.625</v>
      </c>
      <c r="B185" s="11">
        <v>346.66</v>
      </c>
      <c r="C185" s="11">
        <v>390.65591</v>
      </c>
      <c r="D185" s="11">
        <v>0.112620617975547</v>
      </c>
      <c r="E185" s="8"/>
      <c r="F185" s="8"/>
    </row>
    <row r="186">
      <c r="A186" s="10">
        <v>44750.666666666664</v>
      </c>
      <c r="B186" s="11">
        <v>382.93</v>
      </c>
      <c r="C186" s="11">
        <v>398.46426</v>
      </c>
      <c r="D186" s="11">
        <v>0.0389853283202865</v>
      </c>
      <c r="E186" s="8"/>
      <c r="F186" s="8"/>
    </row>
    <row r="187">
      <c r="A187" s="10">
        <v>44750.708333333336</v>
      </c>
      <c r="B187" s="11">
        <v>416.83</v>
      </c>
      <c r="C187" s="11">
        <v>407.67567</v>
      </c>
      <c r="D187" s="11">
        <v>0.0224549333542518</v>
      </c>
      <c r="E187" s="8"/>
      <c r="F187" s="8"/>
    </row>
    <row r="188">
      <c r="A188" s="10">
        <v>44750.75</v>
      </c>
      <c r="B188" s="11">
        <v>435.11</v>
      </c>
      <c r="C188" s="11">
        <v>419.05121</v>
      </c>
      <c r="D188" s="11">
        <v>0.0383217841084386</v>
      </c>
      <c r="E188" s="8"/>
      <c r="F188" s="8"/>
    </row>
    <row r="189">
      <c r="A189" s="10">
        <v>44750.791666666664</v>
      </c>
      <c r="B189" s="11">
        <v>436.74</v>
      </c>
      <c r="C189" s="11">
        <v>431.1455</v>
      </c>
      <c r="D189" s="11">
        <v>0.0129758979277296</v>
      </c>
      <c r="E189" s="8"/>
      <c r="F189" s="8"/>
    </row>
    <row r="190">
      <c r="A190" s="10">
        <v>44750.833333333336</v>
      </c>
      <c r="B190" s="11">
        <v>435.17</v>
      </c>
      <c r="C190" s="11">
        <v>436.29662</v>
      </c>
      <c r="D190" s="11">
        <v>0.00258223407735774</v>
      </c>
      <c r="E190" s="8"/>
      <c r="F190" s="8"/>
    </row>
    <row r="191">
      <c r="A191" s="10">
        <v>44750.875</v>
      </c>
      <c r="B191" s="11">
        <v>432.9</v>
      </c>
      <c r="C191" s="11">
        <v>437.49926</v>
      </c>
      <c r="D191" s="11">
        <v>0.0105126120670467</v>
      </c>
      <c r="E191" s="8"/>
      <c r="F191" s="8"/>
    </row>
    <row r="192">
      <c r="A192" s="10">
        <v>44750.916666666664</v>
      </c>
      <c r="B192" s="11">
        <v>428.72</v>
      </c>
      <c r="C192" s="11">
        <v>438.25787</v>
      </c>
      <c r="D192" s="11">
        <v>0.021763145976135</v>
      </c>
      <c r="E192" s="8"/>
      <c r="F192" s="8"/>
    </row>
    <row r="193">
      <c r="A193" s="10">
        <v>44750.958333333336</v>
      </c>
      <c r="B193" s="11">
        <v>426.98</v>
      </c>
      <c r="C193" s="11">
        <v>434.73203</v>
      </c>
      <c r="D193" s="11">
        <v>0.0178317433845396</v>
      </c>
      <c r="E193" s="8"/>
      <c r="F193" s="8"/>
    </row>
    <row r="194">
      <c r="A194" s="10">
        <v>44751.0</v>
      </c>
      <c r="B194" s="11">
        <v>421.19</v>
      </c>
      <c r="C194" s="11">
        <v>455.41692</v>
      </c>
      <c r="D194" s="11">
        <v>0.0751551347718921</v>
      </c>
      <c r="E194" s="8"/>
      <c r="F194" s="8"/>
    </row>
    <row r="195">
      <c r="A195" s="10">
        <v>44751.041666666664</v>
      </c>
      <c r="B195" s="11">
        <v>426.78</v>
      </c>
      <c r="C195" s="11">
        <v>439.43659</v>
      </c>
      <c r="D195" s="11">
        <v>0.0288018573965359</v>
      </c>
      <c r="E195" s="8"/>
      <c r="F195" s="8"/>
    </row>
    <row r="196">
      <c r="A196" s="10">
        <v>44751.083333333336</v>
      </c>
      <c r="B196" s="11">
        <v>441.75</v>
      </c>
      <c r="C196" s="11">
        <v>422.25551</v>
      </c>
      <c r="D196" s="11">
        <v>0.0461675207032822</v>
      </c>
      <c r="E196" s="8"/>
      <c r="F196" s="8"/>
    </row>
    <row r="197">
      <c r="A197" s="10">
        <v>44751.125</v>
      </c>
      <c r="B197" s="11">
        <v>428.89</v>
      </c>
      <c r="C197" s="11">
        <v>407.07488</v>
      </c>
      <c r="D197" s="11">
        <v>0.0535899439434827</v>
      </c>
      <c r="E197" s="8"/>
      <c r="F197" s="8"/>
    </row>
    <row r="198">
      <c r="A198" s="10">
        <v>44751.166666666664</v>
      </c>
      <c r="B198" s="11">
        <v>402.82</v>
      </c>
      <c r="C198" s="11">
        <v>385.98538</v>
      </c>
      <c r="D198" s="11">
        <v>0.0436146571147331</v>
      </c>
      <c r="E198" s="8"/>
      <c r="F198" s="8"/>
    </row>
    <row r="199">
      <c r="A199" s="10">
        <v>44751.208333333336</v>
      </c>
      <c r="B199" s="11">
        <v>383.68</v>
      </c>
      <c r="C199" s="11">
        <v>367.95438</v>
      </c>
      <c r="D199" s="11">
        <v>0.0427379611570325</v>
      </c>
      <c r="E199" s="8"/>
      <c r="F199" s="8"/>
    </row>
    <row r="200">
      <c r="A200" s="10">
        <v>44751.25</v>
      </c>
      <c r="B200" s="11">
        <v>371.6</v>
      </c>
      <c r="C200" s="11">
        <v>357.6532</v>
      </c>
      <c r="D200" s="11">
        <v>0.0389953172514603</v>
      </c>
      <c r="E200" s="8"/>
      <c r="F200" s="8"/>
    </row>
    <row r="201">
      <c r="A201" s="10">
        <v>44751.291666666664</v>
      </c>
      <c r="B201" s="11">
        <v>377.56</v>
      </c>
      <c r="C201" s="11">
        <v>352.80463</v>
      </c>
      <c r="D201" s="11">
        <v>0.0701673614657495</v>
      </c>
      <c r="E201" s="8"/>
      <c r="F201" s="8"/>
    </row>
    <row r="202">
      <c r="A202" s="10">
        <v>44751.333333333336</v>
      </c>
      <c r="B202" s="11">
        <v>402.87</v>
      </c>
      <c r="C202" s="11">
        <v>353.78924</v>
      </c>
      <c r="D202" s="11">
        <v>0.138728809276392</v>
      </c>
      <c r="E202" s="8"/>
      <c r="F202" s="8"/>
    </row>
    <row r="203">
      <c r="A203" s="10">
        <v>44751.375</v>
      </c>
      <c r="B203" s="11">
        <v>424.99</v>
      </c>
      <c r="C203" s="11">
        <v>360.66475</v>
      </c>
      <c r="D203" s="11">
        <v>0.17835191822877</v>
      </c>
      <c r="E203" s="8"/>
      <c r="F203" s="8"/>
    </row>
    <row r="204">
      <c r="A204" s="10">
        <v>44751.416666666664</v>
      </c>
      <c r="B204" s="11">
        <v>445.59</v>
      </c>
      <c r="C204" s="11">
        <v>371.13787</v>
      </c>
      <c r="D204" s="11">
        <v>0.200605047391148</v>
      </c>
      <c r="E204" s="8"/>
      <c r="F204" s="8"/>
    </row>
    <row r="205">
      <c r="A205" s="10">
        <v>44751.458333333336</v>
      </c>
      <c r="B205" s="11">
        <v>450.09</v>
      </c>
      <c r="C205" s="11">
        <v>382.73724</v>
      </c>
      <c r="D205" s="11">
        <v>0.17597650022245</v>
      </c>
      <c r="E205" s="8"/>
      <c r="F205" s="8"/>
    </row>
    <row r="206">
      <c r="A206" s="10">
        <v>44751.5</v>
      </c>
      <c r="B206" s="11">
        <v>447.72</v>
      </c>
      <c r="C206" s="11">
        <v>392.66278</v>
      </c>
      <c r="D206" s="11">
        <v>0.140215021143587</v>
      </c>
      <c r="E206" s="8"/>
      <c r="F206" s="8"/>
    </row>
    <row r="207">
      <c r="A207" s="10">
        <v>44751.541666666664</v>
      </c>
      <c r="B207" s="11">
        <v>432.57</v>
      </c>
      <c r="C207" s="11">
        <v>401.97317</v>
      </c>
      <c r="D207" s="11">
        <v>0.0761165975331139</v>
      </c>
      <c r="E207" s="8"/>
      <c r="F207" s="8"/>
    </row>
    <row r="208">
      <c r="A208" s="10">
        <v>44751.583333333336</v>
      </c>
      <c r="B208" s="11">
        <v>410.53</v>
      </c>
      <c r="C208" s="11">
        <v>407.78298</v>
      </c>
      <c r="D208" s="11">
        <v>0.0067364753673632</v>
      </c>
      <c r="E208" s="8"/>
      <c r="F208" s="8"/>
    </row>
    <row r="209">
      <c r="A209" s="10">
        <v>44751.625</v>
      </c>
      <c r="B209" s="11">
        <v>408.25</v>
      </c>
      <c r="C209" s="11">
        <v>412.9466</v>
      </c>
      <c r="D209" s="11">
        <v>0.011373383386617</v>
      </c>
      <c r="E209" s="8"/>
      <c r="F209" s="8"/>
    </row>
    <row r="210">
      <c r="A210" s="10">
        <v>44751.666666666664</v>
      </c>
      <c r="B210" s="11">
        <v>420.69</v>
      </c>
      <c r="C210" s="11">
        <v>417.68099</v>
      </c>
      <c r="D210" s="11">
        <v>0.00720408654461384</v>
      </c>
      <c r="E210" s="8"/>
      <c r="F210" s="8"/>
    </row>
    <row r="211">
      <c r="A211" s="10">
        <v>44751.708333333336</v>
      </c>
      <c r="B211" s="11">
        <v>435.63</v>
      </c>
      <c r="C211" s="11">
        <v>423.28237</v>
      </c>
      <c r="D211" s="11">
        <v>0.0291711417132728</v>
      </c>
      <c r="E211" s="8"/>
      <c r="F211" s="8"/>
    </row>
    <row r="212">
      <c r="A212" s="10">
        <v>44751.75</v>
      </c>
      <c r="B212" s="11">
        <v>442.25</v>
      </c>
      <c r="C212" s="11">
        <v>431.20289</v>
      </c>
      <c r="D212" s="11">
        <v>0.0256192856221348</v>
      </c>
      <c r="E212" s="8"/>
      <c r="F212" s="8"/>
    </row>
    <row r="213">
      <c r="A213" s="10">
        <v>44751.791666666664</v>
      </c>
      <c r="B213" s="11">
        <v>437.31</v>
      </c>
      <c r="C213" s="11">
        <v>439.6934</v>
      </c>
      <c r="D213" s="11">
        <v>0.00542059535121517</v>
      </c>
      <c r="E213" s="8"/>
      <c r="F213" s="8"/>
    </row>
    <row r="214">
      <c r="A214" s="10">
        <v>44751.833333333336</v>
      </c>
      <c r="B214" s="11">
        <v>434.04</v>
      </c>
      <c r="C214" s="11">
        <v>442.10137</v>
      </c>
      <c r="D214" s="11">
        <v>0.0182342117600765</v>
      </c>
      <c r="E214" s="8"/>
      <c r="F214" s="8"/>
    </row>
    <row r="215">
      <c r="A215" s="10">
        <v>44751.875</v>
      </c>
      <c r="B215" s="11">
        <v>437.33</v>
      </c>
      <c r="C215" s="11">
        <v>440.98938</v>
      </c>
      <c r="D215" s="11">
        <v>0.00829811366432452</v>
      </c>
      <c r="E215" s="8"/>
      <c r="F215" s="8"/>
    </row>
    <row r="216">
      <c r="A216" s="10">
        <v>44751.916666666664</v>
      </c>
      <c r="B216" s="11">
        <v>437.46</v>
      </c>
      <c r="C216" s="11">
        <v>439.53192</v>
      </c>
      <c r="D216" s="11">
        <v>0.00471392384880723</v>
      </c>
      <c r="E216" s="8"/>
      <c r="F216" s="8"/>
    </row>
    <row r="217">
      <c r="A217" s="10">
        <v>44751.958333333336</v>
      </c>
      <c r="B217" s="11">
        <v>431.32</v>
      </c>
      <c r="C217" s="11">
        <v>435.22904</v>
      </c>
      <c r="D217" s="11">
        <v>0.00898156979598605</v>
      </c>
      <c r="E217" s="8"/>
      <c r="F217" s="8"/>
    </row>
    <row r="218">
      <c r="A218" s="10">
        <v>44752.0</v>
      </c>
      <c r="B218" s="11">
        <v>433.74</v>
      </c>
      <c r="C218" s="11">
        <v>462.20273</v>
      </c>
      <c r="D218" s="11">
        <v>0.0615806185307472</v>
      </c>
      <c r="E218" s="8"/>
      <c r="F218" s="8"/>
    </row>
    <row r="219">
      <c r="A219" s="10">
        <v>44752.041666666664</v>
      </c>
      <c r="B219" s="11">
        <v>438.15</v>
      </c>
      <c r="C219" s="11">
        <v>446.05237</v>
      </c>
      <c r="D219" s="11">
        <v>0.0177162381179591</v>
      </c>
      <c r="E219" s="8"/>
      <c r="F219" s="8"/>
    </row>
    <row r="220">
      <c r="A220" s="10">
        <v>44752.083333333336</v>
      </c>
      <c r="B220" s="11">
        <v>460.44</v>
      </c>
      <c r="C220" s="11">
        <v>429.56554</v>
      </c>
      <c r="D220" s="11">
        <v>0.0718736889369664</v>
      </c>
      <c r="E220" s="8"/>
      <c r="F220" s="8"/>
    </row>
    <row r="221">
      <c r="A221" s="10">
        <v>44752.125</v>
      </c>
      <c r="B221" s="11">
        <v>458.97</v>
      </c>
      <c r="C221" s="11">
        <v>416.03518</v>
      </c>
      <c r="D221" s="11">
        <v>0.103199974579072</v>
      </c>
      <c r="E221" s="8"/>
      <c r="F221" s="8"/>
    </row>
    <row r="222">
      <c r="A222" s="10">
        <v>44752.166666666664</v>
      </c>
      <c r="B222" s="11">
        <v>456.63</v>
      </c>
      <c r="C222" s="11">
        <v>396.59708</v>
      </c>
      <c r="D222" s="11">
        <v>0.151370050430023</v>
      </c>
      <c r="E222" s="8"/>
      <c r="F222" s="8"/>
    </row>
    <row r="223">
      <c r="A223" s="10">
        <v>44752.208333333336</v>
      </c>
      <c r="B223" s="11">
        <v>457.33</v>
      </c>
      <c r="C223" s="11">
        <v>379.75442</v>
      </c>
      <c r="D223" s="11">
        <v>0.204278280684659</v>
      </c>
      <c r="E223" s="8"/>
      <c r="F223" s="8"/>
    </row>
    <row r="224">
      <c r="A224" s="10">
        <v>44752.25</v>
      </c>
      <c r="B224" s="11">
        <v>450.73</v>
      </c>
      <c r="C224" s="11">
        <v>370.0595</v>
      </c>
      <c r="D224" s="11">
        <v>0.217993322695404</v>
      </c>
      <c r="E224" s="8"/>
      <c r="F224" s="8"/>
    </row>
    <row r="225">
      <c r="A225" s="10">
        <v>44752.291666666664</v>
      </c>
      <c r="B225" s="11">
        <v>447.0</v>
      </c>
      <c r="C225" s="11">
        <v>364.83361</v>
      </c>
      <c r="D225" s="11">
        <v>0.225216064934368</v>
      </c>
      <c r="E225" s="8"/>
      <c r="F225" s="8"/>
    </row>
    <row r="226">
      <c r="A226" s="10">
        <v>44752.333333333336</v>
      </c>
      <c r="B226" s="11">
        <v>452.55</v>
      </c>
      <c r="C226" s="11">
        <v>364.63756</v>
      </c>
      <c r="D226" s="11">
        <v>0.241095404433926</v>
      </c>
      <c r="E226" s="8"/>
      <c r="F226" s="8"/>
    </row>
    <row r="227">
      <c r="A227" s="10">
        <v>44752.375</v>
      </c>
      <c r="B227" s="11">
        <v>453.95</v>
      </c>
      <c r="C227" s="11">
        <v>369.67943</v>
      </c>
      <c r="D227" s="11">
        <v>0.22795579943412</v>
      </c>
      <c r="E227" s="8"/>
      <c r="F227" s="8"/>
    </row>
    <row r="228">
      <c r="A228" s="10">
        <v>44752.416666666664</v>
      </c>
      <c r="B228" s="11">
        <v>454.39</v>
      </c>
      <c r="C228" s="11">
        <v>377.63494</v>
      </c>
      <c r="D228" s="11">
        <v>0.203252008407908</v>
      </c>
      <c r="E228" s="8"/>
      <c r="F228" s="8"/>
    </row>
    <row r="229">
      <c r="A229" s="10">
        <v>44752.458333333336</v>
      </c>
      <c r="B229" s="11">
        <v>461.4</v>
      </c>
      <c r="C229" s="11">
        <v>385.85569</v>
      </c>
      <c r="D229" s="11">
        <v>0.195783843436389</v>
      </c>
      <c r="E229" s="8"/>
      <c r="F229" s="8"/>
    </row>
    <row r="230">
      <c r="A230" s="10">
        <v>44752.5</v>
      </c>
      <c r="B230" s="11">
        <v>464.46</v>
      </c>
      <c r="C230" s="11">
        <v>392.72232</v>
      </c>
      <c r="D230" s="11">
        <v>0.182667692531455</v>
      </c>
      <c r="E230" s="8"/>
      <c r="F230" s="8"/>
    </row>
    <row r="231">
      <c r="A231" s="10">
        <v>44752.541666666664</v>
      </c>
      <c r="B231" s="11">
        <v>455.11</v>
      </c>
      <c r="C231" s="11">
        <v>399.77204</v>
      </c>
      <c r="D231" s="11">
        <v>0.138423787716619</v>
      </c>
      <c r="E231" s="8"/>
      <c r="F231" s="8"/>
    </row>
    <row r="232">
      <c r="A232" s="10">
        <v>44752.583333333336</v>
      </c>
      <c r="B232" s="11">
        <v>429.35</v>
      </c>
      <c r="C232" s="11">
        <v>404.77649</v>
      </c>
      <c r="D232" s="11">
        <v>0.0607088371165034</v>
      </c>
      <c r="E232" s="8"/>
      <c r="F232" s="8"/>
    </row>
    <row r="233">
      <c r="A233" s="10">
        <v>44752.625</v>
      </c>
      <c r="B233" s="11">
        <v>413.72</v>
      </c>
      <c r="C233" s="11">
        <v>410.62559</v>
      </c>
      <c r="D233" s="11">
        <v>0.0075358430535224</v>
      </c>
      <c r="E233" s="8"/>
      <c r="F233" s="8"/>
    </row>
    <row r="234">
      <c r="A234" s="10">
        <v>44752.666666666664</v>
      </c>
      <c r="B234" s="11">
        <v>420.75</v>
      </c>
      <c r="C234" s="11">
        <v>417.42413</v>
      </c>
      <c r="D234" s="11">
        <v>0.00796760359780832</v>
      </c>
      <c r="E234" s="8"/>
      <c r="F234" s="8"/>
    </row>
    <row r="235">
      <c r="A235" s="10">
        <v>44752.708333333336</v>
      </c>
      <c r="B235" s="11">
        <v>432.69</v>
      </c>
      <c r="C235" s="11">
        <v>425.5696</v>
      </c>
      <c r="D235" s="11">
        <v>0.0167314582620563</v>
      </c>
      <c r="E235" s="8"/>
      <c r="F235" s="8"/>
    </row>
    <row r="236">
      <c r="A236" s="10">
        <v>44752.75</v>
      </c>
      <c r="B236" s="11">
        <v>442.08</v>
      </c>
      <c r="C236" s="11">
        <v>436.13813</v>
      </c>
      <c r="D236" s="11">
        <v>0.0136238260112684</v>
      </c>
      <c r="E236" s="8"/>
      <c r="F236" s="8"/>
    </row>
    <row r="237">
      <c r="A237" s="10">
        <v>44752.791666666664</v>
      </c>
      <c r="B237" s="11">
        <v>445.44</v>
      </c>
      <c r="C237" s="11">
        <v>447.22751</v>
      </c>
      <c r="D237" s="11">
        <v>0.00399686951279002</v>
      </c>
      <c r="E237" s="8"/>
      <c r="F237" s="8"/>
    </row>
    <row r="238">
      <c r="A238" s="10">
        <v>44752.833333333336</v>
      </c>
      <c r="B238" s="11">
        <v>445.07</v>
      </c>
      <c r="C238" s="11">
        <v>451.69484</v>
      </c>
      <c r="D238" s="11">
        <v>0.0146666275842336</v>
      </c>
      <c r="E238" s="8"/>
      <c r="F238" s="8"/>
    </row>
    <row r="239">
      <c r="A239" s="10">
        <v>44752.875</v>
      </c>
      <c r="B239" s="11">
        <v>439.53</v>
      </c>
      <c r="C239" s="11">
        <v>452.35964</v>
      </c>
      <c r="D239" s="11">
        <v>0.0283615930015331</v>
      </c>
      <c r="E239" s="8"/>
      <c r="F239" s="8"/>
    </row>
    <row r="240">
      <c r="A240" s="10">
        <v>44752.916666666664</v>
      </c>
      <c r="B240" s="11">
        <v>437.81</v>
      </c>
      <c r="C240" s="11">
        <v>451.85074</v>
      </c>
      <c r="D240" s="11">
        <v>0.0310738453144947</v>
      </c>
      <c r="E240" s="8"/>
      <c r="F240" s="8"/>
    </row>
    <row r="241">
      <c r="A241" s="10">
        <v>44752.958333333336</v>
      </c>
      <c r="B241" s="11">
        <v>436.13</v>
      </c>
      <c r="C241" s="11">
        <v>447.40836</v>
      </c>
      <c r="D241" s="11">
        <v>0.0252082012951211</v>
      </c>
      <c r="E241" s="8"/>
      <c r="F241" s="8"/>
    </row>
    <row r="242">
      <c r="A242" s="10">
        <v>44753.0</v>
      </c>
      <c r="B242" s="11">
        <v>441.01</v>
      </c>
      <c r="C242" s="11">
        <v>471.51085</v>
      </c>
      <c r="D242" s="11">
        <v>0.0646874828012971</v>
      </c>
      <c r="E242" s="8"/>
      <c r="F242" s="8"/>
    </row>
    <row r="243">
      <c r="A243" s="10">
        <v>44753.041666666664</v>
      </c>
      <c r="B243" s="11">
        <v>451.91</v>
      </c>
      <c r="C243" s="11">
        <v>455.83026</v>
      </c>
      <c r="D243" s="11">
        <v>0.00860026273815166</v>
      </c>
      <c r="E243" s="8"/>
      <c r="F243" s="8"/>
    </row>
    <row r="244">
      <c r="A244" s="10">
        <v>44753.083333333336</v>
      </c>
      <c r="B244" s="11">
        <v>459.43</v>
      </c>
      <c r="C244" s="11">
        <v>439.29158</v>
      </c>
      <c r="D244" s="11">
        <v>0.0458429455898062</v>
      </c>
      <c r="E244" s="8"/>
      <c r="F244" s="8"/>
    </row>
    <row r="245">
      <c r="A245" s="10">
        <v>44753.125</v>
      </c>
      <c r="B245" s="11">
        <v>448.31</v>
      </c>
      <c r="C245" s="11">
        <v>424.72811</v>
      </c>
      <c r="D245" s="11">
        <v>0.0555223199142622</v>
      </c>
      <c r="E245" s="8"/>
      <c r="F245" s="8"/>
    </row>
    <row r="246">
      <c r="A246" s="10">
        <v>44753.166666666664</v>
      </c>
      <c r="B246" s="11">
        <v>424.15</v>
      </c>
      <c r="C246" s="11">
        <v>402.8951</v>
      </c>
      <c r="D246" s="11">
        <v>0.0527554194627831</v>
      </c>
      <c r="E246" s="8"/>
      <c r="F246" s="8"/>
    </row>
    <row r="247">
      <c r="A247" s="10">
        <v>44753.208333333336</v>
      </c>
      <c r="B247" s="11">
        <v>412.61</v>
      </c>
      <c r="C247" s="11">
        <v>383.23182</v>
      </c>
      <c r="D247" s="11">
        <v>0.0766590310794129</v>
      </c>
      <c r="E247" s="8"/>
      <c r="F247" s="8"/>
    </row>
    <row r="248">
      <c r="A248" s="10">
        <v>44753.25</v>
      </c>
      <c r="B248" s="11">
        <v>407.78</v>
      </c>
      <c r="C248" s="11">
        <v>370.59816</v>
      </c>
      <c r="D248" s="11">
        <v>0.100329262293153</v>
      </c>
      <c r="E248" s="8"/>
      <c r="F248" s="8"/>
    </row>
    <row r="249">
      <c r="A249" s="10">
        <v>44753.291666666664</v>
      </c>
      <c r="B249" s="11">
        <v>404.06</v>
      </c>
      <c r="C249" s="11">
        <v>362.28724</v>
      </c>
      <c r="D249" s="11">
        <v>0.115302874039946</v>
      </c>
      <c r="E249" s="8"/>
      <c r="F249" s="8"/>
    </row>
    <row r="250">
      <c r="A250" s="10">
        <v>44753.333333333336</v>
      </c>
      <c r="B250" s="11">
        <v>413.82</v>
      </c>
      <c r="C250" s="11">
        <v>359.691</v>
      </c>
      <c r="D250" s="11">
        <v>0.150487501772354</v>
      </c>
      <c r="E250" s="8"/>
      <c r="F250" s="8"/>
    </row>
    <row r="251">
      <c r="A251" s="10">
        <v>44753.375</v>
      </c>
      <c r="B251" s="11">
        <v>430.99</v>
      </c>
      <c r="C251" s="11">
        <v>363.39801</v>
      </c>
      <c r="D251" s="11">
        <v>0.185999890313103</v>
      </c>
      <c r="E251" s="8"/>
      <c r="F251" s="8"/>
    </row>
    <row r="252">
      <c r="A252" s="10">
        <v>44753.416666666664</v>
      </c>
      <c r="B252" s="11">
        <v>440.16</v>
      </c>
      <c r="C252" s="11">
        <v>371.61842</v>
      </c>
      <c r="D252" s="11">
        <v>0.184440749734633</v>
      </c>
      <c r="E252" s="8"/>
      <c r="F252" s="8"/>
    </row>
    <row r="253">
      <c r="A253" s="10">
        <v>44753.458333333336</v>
      </c>
      <c r="B253" s="11">
        <v>449.46</v>
      </c>
      <c r="C253" s="11">
        <v>380.74279</v>
      </c>
      <c r="D253" s="11">
        <v>0.180481973145177</v>
      </c>
      <c r="E253" s="8"/>
      <c r="F253" s="8"/>
    </row>
    <row r="254">
      <c r="A254" s="10">
        <v>44753.5</v>
      </c>
      <c r="B254" s="11">
        <v>462.76</v>
      </c>
      <c r="C254" s="11">
        <v>388.497</v>
      </c>
      <c r="D254" s="11">
        <v>0.191154629250676</v>
      </c>
      <c r="E254" s="8"/>
      <c r="F254" s="8"/>
    </row>
    <row r="255">
      <c r="A255" s="10">
        <v>44753.541666666664</v>
      </c>
      <c r="B255" s="11">
        <v>460.82</v>
      </c>
      <c r="C255" s="11">
        <v>396.29771</v>
      </c>
      <c r="D255" s="11">
        <v>0.162812674340207</v>
      </c>
      <c r="E255" s="8"/>
      <c r="F255" s="8"/>
    </row>
    <row r="256">
      <c r="A256" s="10">
        <v>44753.583333333336</v>
      </c>
      <c r="B256" s="11">
        <v>436.75</v>
      </c>
      <c r="C256" s="11">
        <v>401.7435</v>
      </c>
      <c r="D256" s="11">
        <v>0.0871364440246077</v>
      </c>
      <c r="E256" s="8"/>
      <c r="F256" s="8"/>
    </row>
    <row r="257">
      <c r="A257" s="10">
        <v>44753.625</v>
      </c>
      <c r="B257" s="11">
        <v>420.68</v>
      </c>
      <c r="C257" s="11">
        <v>408.12517</v>
      </c>
      <c r="D257" s="11">
        <v>0.0307622046442271</v>
      </c>
      <c r="E257" s="8"/>
      <c r="F257" s="8"/>
    </row>
    <row r="258">
      <c r="A258" s="10">
        <v>44753.666666666664</v>
      </c>
      <c r="B258" s="11">
        <v>426.68</v>
      </c>
      <c r="C258" s="11">
        <v>415.98064</v>
      </c>
      <c r="D258" s="11">
        <v>0.0257208123916536</v>
      </c>
      <c r="E258" s="8"/>
      <c r="F258" s="8"/>
    </row>
    <row r="259">
      <c r="A259" s="10">
        <v>44753.708333333336</v>
      </c>
      <c r="B259" s="11">
        <v>440.07</v>
      </c>
      <c r="C259" s="11">
        <v>425.53405</v>
      </c>
      <c r="D259" s="11">
        <v>0.0341593111056565</v>
      </c>
      <c r="E259" s="8"/>
      <c r="F259" s="8"/>
    </row>
    <row r="260">
      <c r="A260" s="10">
        <v>44753.75</v>
      </c>
      <c r="B260" s="11">
        <v>448.27</v>
      </c>
      <c r="C260" s="11">
        <v>437.24502</v>
      </c>
      <c r="D260" s="11">
        <v>0.0252146496717103</v>
      </c>
      <c r="E260" s="8"/>
      <c r="F260" s="8"/>
    </row>
    <row r="261">
      <c r="A261" s="10">
        <v>44753.791666666664</v>
      </c>
      <c r="B261" s="11">
        <v>446.55</v>
      </c>
      <c r="C261" s="11">
        <v>449.30951</v>
      </c>
      <c r="D261" s="11">
        <v>0.00614166835685266</v>
      </c>
      <c r="E261" s="8"/>
      <c r="F261" s="8"/>
    </row>
    <row r="262">
      <c r="A262" s="10">
        <v>44753.833333333336</v>
      </c>
      <c r="B262" s="11">
        <v>438.13</v>
      </c>
      <c r="C262" s="11">
        <v>454.30274</v>
      </c>
      <c r="D262" s="11">
        <v>0.0355990368889256</v>
      </c>
      <c r="E262" s="8"/>
      <c r="F262" s="8"/>
    </row>
    <row r="263">
      <c r="A263" s="10">
        <v>44753.875</v>
      </c>
      <c r="B263" s="11">
        <v>429.59</v>
      </c>
      <c r="C263" s="11">
        <v>455.28237</v>
      </c>
      <c r="D263" s="11">
        <v>0.0564317260956097</v>
      </c>
      <c r="E263" s="8"/>
      <c r="F263" s="8"/>
    </row>
    <row r="264">
      <c r="A264" s="10">
        <v>44753.916666666664</v>
      </c>
      <c r="B264" s="11">
        <v>421.74</v>
      </c>
      <c r="C264" s="11">
        <v>455.50681</v>
      </c>
      <c r="D264" s="11">
        <v>0.0741301979656461</v>
      </c>
      <c r="E264" s="8"/>
      <c r="F264" s="8"/>
    </row>
    <row r="265">
      <c r="A265" s="10">
        <v>44753.958333333336</v>
      </c>
      <c r="B265" s="11">
        <v>417.27</v>
      </c>
      <c r="C265" s="11">
        <v>451.75067</v>
      </c>
      <c r="D265" s="11">
        <v>0.0763267711368309</v>
      </c>
      <c r="E265" s="8"/>
      <c r="F265" s="8"/>
    </row>
    <row r="266">
      <c r="A266" s="10">
        <v>44754.0</v>
      </c>
      <c r="B266" s="11">
        <v>414.17</v>
      </c>
      <c r="C266" s="11">
        <v>445.13391</v>
      </c>
      <c r="D266" s="11">
        <v>0.0695608878685517</v>
      </c>
      <c r="E266" s="8"/>
      <c r="F266" s="8"/>
    </row>
    <row r="267">
      <c r="A267" s="10">
        <v>44754.041666666664</v>
      </c>
      <c r="B267" s="11">
        <v>420.43</v>
      </c>
      <c r="C267" s="11">
        <v>429.4287</v>
      </c>
      <c r="D267" s="11">
        <v>0.0209550502795923</v>
      </c>
      <c r="E267" s="8"/>
      <c r="F267" s="8"/>
    </row>
    <row r="268">
      <c r="A268" s="10">
        <v>44754.083333333336</v>
      </c>
      <c r="B268" s="11">
        <v>440.43</v>
      </c>
      <c r="C268" s="11">
        <v>411.50329</v>
      </c>
      <c r="D268" s="11">
        <v>0.0702952095474133</v>
      </c>
      <c r="E268" s="8"/>
      <c r="F268" s="8"/>
    </row>
    <row r="269">
      <c r="A269" s="10">
        <v>44754.125</v>
      </c>
      <c r="B269" s="11">
        <v>430.02</v>
      </c>
      <c r="C269" s="11">
        <v>395.07052</v>
      </c>
      <c r="D269" s="11">
        <v>0.0884639025964275</v>
      </c>
      <c r="E269" s="8"/>
      <c r="F269" s="8"/>
    </row>
    <row r="270">
      <c r="A270" s="10">
        <v>44754.166666666664</v>
      </c>
      <c r="B270" s="11">
        <v>406.39</v>
      </c>
      <c r="C270" s="11">
        <v>372.24871</v>
      </c>
      <c r="D270" s="11">
        <v>0.0917163420123066</v>
      </c>
      <c r="E270" s="8"/>
      <c r="F270" s="8"/>
    </row>
    <row r="271">
      <c r="A271" s="10">
        <v>44754.208333333336</v>
      </c>
      <c r="B271" s="11">
        <v>392.98</v>
      </c>
      <c r="C271" s="11">
        <v>351.8157</v>
      </c>
      <c r="D271" s="11">
        <v>0.117005295670432</v>
      </c>
      <c r="E271" s="8"/>
      <c r="F271" s="8"/>
    </row>
    <row r="272">
      <c r="A272" s="10">
        <v>44754.25</v>
      </c>
      <c r="B272" s="11">
        <v>385.05</v>
      </c>
      <c r="C272" s="11">
        <v>338.84348</v>
      </c>
      <c r="D272" s="11">
        <v>0.136365380263477</v>
      </c>
      <c r="E272" s="8"/>
      <c r="F272" s="8"/>
    </row>
    <row r="273">
      <c r="A273" s="10">
        <v>44754.291666666664</v>
      </c>
      <c r="B273" s="11">
        <v>380.84</v>
      </c>
      <c r="C273" s="11">
        <v>330.94943</v>
      </c>
      <c r="D273" s="11">
        <v>0.150749829059986</v>
      </c>
      <c r="E273" s="8"/>
      <c r="F273" s="8"/>
    </row>
    <row r="274">
      <c r="A274" s="10">
        <v>44754.333333333336</v>
      </c>
      <c r="B274" s="11">
        <v>383.7</v>
      </c>
      <c r="C274" s="11">
        <v>328.72495</v>
      </c>
      <c r="D274" s="11">
        <v>0.167237229787395</v>
      </c>
      <c r="E274" s="8"/>
      <c r="F274" s="8"/>
    </row>
    <row r="275">
      <c r="A275" s="10">
        <v>44754.375</v>
      </c>
      <c r="B275" s="11">
        <v>397.5</v>
      </c>
      <c r="C275" s="11">
        <v>331.66182</v>
      </c>
      <c r="D275" s="11">
        <v>0.198509976216134</v>
      </c>
      <c r="E275" s="8"/>
      <c r="F275" s="8"/>
    </row>
    <row r="276">
      <c r="A276" s="10">
        <v>44754.416666666664</v>
      </c>
      <c r="B276" s="11">
        <v>411.76</v>
      </c>
      <c r="C276" s="11">
        <v>339.75857</v>
      </c>
      <c r="D276" s="11">
        <v>0.21191939323267</v>
      </c>
      <c r="E276" s="8"/>
      <c r="F276" s="8"/>
    </row>
    <row r="277">
      <c r="A277" s="10">
        <v>44754.458333333336</v>
      </c>
      <c r="B277" s="11">
        <v>417.44</v>
      </c>
      <c r="C277" s="11">
        <v>349.53448</v>
      </c>
      <c r="D277" s="11">
        <v>0.194274167172291</v>
      </c>
      <c r="E277" s="8"/>
      <c r="F277" s="8"/>
    </row>
    <row r="278">
      <c r="A278" s="10">
        <v>44754.5</v>
      </c>
      <c r="B278" s="11">
        <v>429.13</v>
      </c>
      <c r="C278" s="11">
        <v>357.47306</v>
      </c>
      <c r="D278" s="11">
        <v>0.200454098555007</v>
      </c>
      <c r="E278" s="8"/>
      <c r="F278" s="8"/>
    </row>
    <row r="279">
      <c r="A279" s="10">
        <v>44754.541666666664</v>
      </c>
      <c r="B279" s="11">
        <v>423.43</v>
      </c>
      <c r="C279" s="11">
        <v>364.43952</v>
      </c>
      <c r="D279" s="11">
        <v>0.161866309120371</v>
      </c>
      <c r="E279" s="8"/>
      <c r="F279" s="8"/>
    </row>
    <row r="280">
      <c r="A280" s="10">
        <v>44754.583333333336</v>
      </c>
      <c r="B280" s="11">
        <v>397.28</v>
      </c>
      <c r="C280" s="11">
        <v>368.236</v>
      </c>
      <c r="D280" s="11">
        <v>0.0788733312332308</v>
      </c>
      <c r="E280" s="8"/>
      <c r="F280" s="8"/>
    </row>
    <row r="281">
      <c r="A281" s="10">
        <v>44754.625</v>
      </c>
      <c r="B281" s="11">
        <v>385.14</v>
      </c>
      <c r="C281" s="11">
        <v>372.72643</v>
      </c>
      <c r="D281" s="11">
        <v>0.0333047753012846</v>
      </c>
      <c r="E281" s="8"/>
      <c r="F281" s="8"/>
    </row>
    <row r="282">
      <c r="A282" s="10">
        <v>44754.666666666664</v>
      </c>
      <c r="B282" s="11">
        <v>396.3</v>
      </c>
      <c r="C282" s="11">
        <v>379.19649</v>
      </c>
      <c r="D282" s="11">
        <v>0.0451046105410944</v>
      </c>
      <c r="E282" s="8"/>
      <c r="F282" s="8"/>
    </row>
    <row r="283">
      <c r="A283" s="10">
        <v>44754.708333333336</v>
      </c>
      <c r="B283" s="11">
        <v>390.51</v>
      </c>
      <c r="C283" s="11">
        <v>387.06693</v>
      </c>
      <c r="D283" s="11">
        <v>0.00889528330410448</v>
      </c>
      <c r="E283" s="8"/>
      <c r="F283" s="8"/>
    </row>
    <row r="284">
      <c r="A284" s="10">
        <v>44754.75</v>
      </c>
      <c r="B284" s="11">
        <v>392.17</v>
      </c>
      <c r="C284" s="11">
        <v>397.45169</v>
      </c>
      <c r="D284" s="11">
        <v>0.0132888854995181</v>
      </c>
      <c r="E284" s="8"/>
      <c r="F284" s="8"/>
    </row>
    <row r="285">
      <c r="A285" s="10">
        <v>44754.791666666664</v>
      </c>
      <c r="B285" s="11">
        <v>403.75</v>
      </c>
      <c r="C285" s="11">
        <v>409.40158</v>
      </c>
      <c r="D285" s="11">
        <v>0.0138044899582459</v>
      </c>
      <c r="E285" s="8"/>
      <c r="F285" s="8"/>
    </row>
    <row r="286">
      <c r="A286" s="10">
        <v>44754.833333333336</v>
      </c>
      <c r="B286" s="11">
        <v>411.78</v>
      </c>
      <c r="C286" s="11">
        <v>415.44333</v>
      </c>
      <c r="D286" s="11">
        <v>0.00881788137024616</v>
      </c>
      <c r="E286" s="8"/>
      <c r="F286" s="8"/>
    </row>
    <row r="287">
      <c r="A287" s="10">
        <v>44754.875</v>
      </c>
      <c r="B287" s="11">
        <v>414.32</v>
      </c>
      <c r="C287" s="11">
        <v>418.48274</v>
      </c>
      <c r="D287" s="11">
        <v>0.00994722028440165</v>
      </c>
      <c r="E287" s="8"/>
      <c r="F287" s="8"/>
    </row>
    <row r="288">
      <c r="A288" s="10">
        <v>44754.916666666664</v>
      </c>
      <c r="B288" s="11">
        <v>410.91</v>
      </c>
      <c r="C288" s="11">
        <v>421.52596</v>
      </c>
      <c r="D288" s="11">
        <v>0.0251845936131667</v>
      </c>
      <c r="E288" s="8"/>
      <c r="F288" s="8"/>
    </row>
    <row r="289">
      <c r="A289" s="10">
        <v>44754.958333333336</v>
      </c>
      <c r="B289" s="11">
        <v>408.74</v>
      </c>
      <c r="C289" s="11">
        <v>420.42306</v>
      </c>
      <c r="D289" s="11">
        <v>0.0277888182441753</v>
      </c>
      <c r="E289" s="8"/>
      <c r="F289" s="8"/>
    </row>
    <row r="290">
      <c r="A290" s="10">
        <v>44755.0</v>
      </c>
      <c r="B290" s="11">
        <v>405.47</v>
      </c>
      <c r="C290" s="11">
        <v>445.24748</v>
      </c>
      <c r="D290" s="11">
        <v>0.0893379115812176</v>
      </c>
      <c r="E290" s="8"/>
      <c r="F290" s="8"/>
    </row>
    <row r="291">
      <c r="A291" s="10">
        <v>44755.041666666664</v>
      </c>
      <c r="B291" s="11">
        <v>415.37</v>
      </c>
      <c r="C291" s="11">
        <v>433.89837</v>
      </c>
      <c r="D291" s="11">
        <v>0.042702096345741</v>
      </c>
      <c r="E291" s="8"/>
      <c r="F291" s="8"/>
    </row>
    <row r="292">
      <c r="A292" s="10">
        <v>44755.083333333336</v>
      </c>
      <c r="B292" s="11">
        <v>439.5</v>
      </c>
      <c r="C292" s="11">
        <v>422.19711</v>
      </c>
      <c r="D292" s="11">
        <v>0.0409829664632237</v>
      </c>
      <c r="E292" s="8"/>
      <c r="F292" s="8"/>
    </row>
    <row r="293">
      <c r="A293" s="10">
        <v>44755.125</v>
      </c>
      <c r="B293" s="11">
        <v>446.61</v>
      </c>
      <c r="C293" s="11">
        <v>412.90271</v>
      </c>
      <c r="D293" s="11">
        <v>0.0816349449486538</v>
      </c>
      <c r="E293" s="8"/>
      <c r="F293" s="8"/>
    </row>
    <row r="294">
      <c r="A294" s="10">
        <v>44755.166666666664</v>
      </c>
      <c r="B294" s="11">
        <v>439.27</v>
      </c>
      <c r="C294" s="11">
        <v>400.02399</v>
      </c>
      <c r="D294" s="11">
        <v>0.0981091409042741</v>
      </c>
      <c r="E294" s="8"/>
      <c r="F294" s="8"/>
    </row>
    <row r="295">
      <c r="A295" s="10">
        <v>44755.208333333336</v>
      </c>
      <c r="B295" s="11">
        <v>435.87</v>
      </c>
      <c r="C295" s="11">
        <v>389.74603</v>
      </c>
      <c r="D295" s="11">
        <v>0.118343655739097</v>
      </c>
      <c r="E295" s="8"/>
      <c r="F295" s="8"/>
    </row>
    <row r="296">
      <c r="A296" s="10">
        <v>44755.25</v>
      </c>
      <c r="B296" s="11">
        <v>436.73</v>
      </c>
      <c r="C296" s="11">
        <v>386.14581</v>
      </c>
      <c r="D296" s="11">
        <v>0.13099764050269</v>
      </c>
      <c r="E296" s="8"/>
      <c r="F296" s="8"/>
    </row>
    <row r="297">
      <c r="A297" s="10">
        <v>44755.291666666664</v>
      </c>
      <c r="B297" s="11">
        <v>441.43</v>
      </c>
      <c r="C297" s="11">
        <v>387.42753</v>
      </c>
      <c r="D297" s="11">
        <v>0.139387281022595</v>
      </c>
      <c r="E297" s="8"/>
      <c r="F297" s="8"/>
    </row>
    <row r="298">
      <c r="A298" s="10">
        <v>44755.333333333336</v>
      </c>
      <c r="B298" s="11">
        <v>445.65</v>
      </c>
      <c r="C298" s="11">
        <v>391.51807</v>
      </c>
      <c r="D298" s="11">
        <v>0.138261638856157</v>
      </c>
      <c r="E298" s="8"/>
      <c r="F298" s="8"/>
    </row>
    <row r="299">
      <c r="A299" s="10">
        <v>44755.375</v>
      </c>
      <c r="B299" s="11">
        <v>455.35</v>
      </c>
      <c r="C299" s="11">
        <v>399.36718</v>
      </c>
      <c r="D299" s="11">
        <v>0.140178819902026</v>
      </c>
      <c r="E299" s="8"/>
      <c r="F299" s="8"/>
    </row>
    <row r="300">
      <c r="A300" s="10">
        <v>44755.416666666664</v>
      </c>
      <c r="B300" s="11">
        <v>466.02</v>
      </c>
      <c r="C300" s="11">
        <v>409.06888</v>
      </c>
      <c r="D300" s="11">
        <v>0.13922134580367</v>
      </c>
      <c r="E300" s="8"/>
      <c r="F300" s="8"/>
    </row>
    <row r="301">
      <c r="A301" s="10">
        <v>44755.458333333336</v>
      </c>
      <c r="B301" s="11">
        <v>470.37</v>
      </c>
      <c r="C301" s="11">
        <v>419.28211</v>
      </c>
      <c r="D301" s="11">
        <v>0.121846100230701</v>
      </c>
      <c r="E301" s="8"/>
      <c r="F301" s="8"/>
    </row>
    <row r="302">
      <c r="A302" s="10">
        <v>44755.5</v>
      </c>
      <c r="B302" s="11">
        <v>475.08</v>
      </c>
      <c r="C302" s="11">
        <v>426.4743</v>
      </c>
      <c r="D302" s="11">
        <v>0.113970994266242</v>
      </c>
      <c r="E302" s="8"/>
      <c r="F302" s="8"/>
    </row>
    <row r="303">
      <c r="A303" s="10">
        <v>44755.541666666664</v>
      </c>
      <c r="B303" s="11">
        <v>469.36</v>
      </c>
      <c r="C303" s="11">
        <v>432.1566</v>
      </c>
      <c r="D303" s="11">
        <v>0.086087774663166</v>
      </c>
      <c r="E303" s="8"/>
      <c r="F303" s="8"/>
    </row>
    <row r="304">
      <c r="A304" s="10">
        <v>44755.583333333336</v>
      </c>
      <c r="B304" s="11">
        <v>444.9</v>
      </c>
      <c r="C304" s="11">
        <v>433.68117</v>
      </c>
      <c r="D304" s="11">
        <v>0.0258688427722143</v>
      </c>
      <c r="E304" s="8"/>
      <c r="F304" s="8"/>
    </row>
    <row r="305">
      <c r="A305" s="10">
        <v>44755.625</v>
      </c>
      <c r="B305" s="11">
        <v>431.76</v>
      </c>
      <c r="C305" s="11">
        <v>433.29176</v>
      </c>
      <c r="D305" s="11">
        <v>0.00353516992799498</v>
      </c>
      <c r="E305" s="8"/>
      <c r="F305" s="8"/>
    </row>
    <row r="306">
      <c r="A306" s="10">
        <v>44755.666666666664</v>
      </c>
      <c r="B306" s="11">
        <v>436.29</v>
      </c>
      <c r="C306" s="11">
        <v>431.60983</v>
      </c>
      <c r="D306" s="11">
        <v>0.0108435204082354</v>
      </c>
      <c r="E306" s="8"/>
      <c r="F306" s="8"/>
    </row>
    <row r="307">
      <c r="A307" s="10">
        <v>44755.708333333336</v>
      </c>
      <c r="B307" s="11">
        <v>443.42</v>
      </c>
      <c r="C307" s="11">
        <v>430.0811</v>
      </c>
      <c r="D307" s="11">
        <v>0.0310148481298062</v>
      </c>
      <c r="E307" s="8"/>
      <c r="F307" s="8"/>
    </row>
    <row r="308">
      <c r="A308" s="10">
        <v>44755.75</v>
      </c>
      <c r="B308" s="11">
        <v>448.78</v>
      </c>
      <c r="C308" s="11">
        <v>431.07036</v>
      </c>
      <c r="D308" s="11">
        <v>0.0410829452528352</v>
      </c>
      <c r="E308" s="8"/>
      <c r="F308" s="8"/>
    </row>
    <row r="309">
      <c r="A309" s="10">
        <v>44755.791666666664</v>
      </c>
      <c r="B309" s="11">
        <v>442.83</v>
      </c>
      <c r="C309" s="11">
        <v>434.79229</v>
      </c>
      <c r="D309" s="11">
        <v>0.0184863213650821</v>
      </c>
      <c r="E309" s="8"/>
      <c r="F309" s="8"/>
    </row>
    <row r="310">
      <c r="A310" s="10">
        <v>44755.833333333336</v>
      </c>
      <c r="B310" s="11">
        <v>438.32</v>
      </c>
      <c r="C310" s="11">
        <v>434.26732</v>
      </c>
      <c r="D310" s="11">
        <v>0.00933222421618096</v>
      </c>
      <c r="E310" s="8"/>
      <c r="F310" s="8"/>
    </row>
    <row r="311">
      <c r="A311" s="10">
        <v>44755.875</v>
      </c>
      <c r="B311" s="11">
        <v>437.76</v>
      </c>
      <c r="C311" s="11">
        <v>432.0242</v>
      </c>
      <c r="D311" s="11">
        <v>0.0132765710809718</v>
      </c>
      <c r="E311" s="8"/>
      <c r="F311" s="8"/>
    </row>
    <row r="312">
      <c r="A312" s="10">
        <v>44755.916666666664</v>
      </c>
      <c r="B312" s="11">
        <v>432.34</v>
      </c>
      <c r="C312" s="11">
        <v>429.67496</v>
      </c>
      <c r="D312" s="11">
        <v>0.00620245592156446</v>
      </c>
      <c r="E312" s="8"/>
      <c r="F312" s="8"/>
    </row>
    <row r="313">
      <c r="A313" s="10">
        <v>44755.958333333336</v>
      </c>
      <c r="B313" s="11">
        <v>433.67</v>
      </c>
      <c r="C313" s="11">
        <v>426.96199</v>
      </c>
      <c r="D313" s="11">
        <v>0.0157110238314188</v>
      </c>
      <c r="E313" s="8"/>
      <c r="F313" s="8"/>
    </row>
    <row r="314">
      <c r="A314" s="10">
        <v>44756.0</v>
      </c>
      <c r="B314" s="11">
        <v>437.23</v>
      </c>
      <c r="C314" s="11">
        <v>439.52776</v>
      </c>
      <c r="D314" s="11">
        <v>0.00522779266547346</v>
      </c>
      <c r="E314" s="8"/>
      <c r="F314" s="8"/>
    </row>
    <row r="315">
      <c r="A315" s="10">
        <v>44756.041666666664</v>
      </c>
      <c r="B315" s="11">
        <v>439.48</v>
      </c>
      <c r="C315" s="11">
        <v>431.26267</v>
      </c>
      <c r="D315" s="11">
        <v>0.0190541184563922</v>
      </c>
      <c r="E315" s="8"/>
      <c r="F315" s="8"/>
    </row>
    <row r="316">
      <c r="A316" s="10">
        <v>44756.083333333336</v>
      </c>
      <c r="B316" s="11">
        <v>452.62</v>
      </c>
      <c r="C316" s="11">
        <v>424.59086</v>
      </c>
      <c r="D316" s="11">
        <v>0.0660144686110294</v>
      </c>
      <c r="E316" s="8"/>
      <c r="F316" s="8"/>
    </row>
    <row r="317">
      <c r="A317" s="10">
        <v>44756.125</v>
      </c>
      <c r="B317" s="11">
        <v>445.95</v>
      </c>
      <c r="C317" s="11">
        <v>421.45119</v>
      </c>
      <c r="D317" s="11">
        <v>0.0581296496042637</v>
      </c>
      <c r="E317" s="8"/>
      <c r="F317" s="8"/>
    </row>
    <row r="318">
      <c r="A318" s="10">
        <v>44756.166666666664</v>
      </c>
      <c r="B318" s="11">
        <v>423.29</v>
      </c>
      <c r="C318" s="11">
        <v>416.33105</v>
      </c>
      <c r="D318" s="11">
        <v>0.0167149435527328</v>
      </c>
      <c r="E318" s="8"/>
      <c r="F318" s="8"/>
    </row>
    <row r="319">
      <c r="A319" s="10">
        <v>44756.208333333336</v>
      </c>
      <c r="B319" s="11">
        <v>419.28</v>
      </c>
      <c r="C319" s="11">
        <v>412.92938</v>
      </c>
      <c r="D319" s="11">
        <v>0.0153794336455303</v>
      </c>
      <c r="E319" s="8"/>
      <c r="F319" s="8"/>
    </row>
    <row r="320">
      <c r="A320" s="10">
        <v>44756.25</v>
      </c>
      <c r="B320" s="11">
        <v>417.76</v>
      </c>
      <c r="C320" s="11">
        <v>414.33041</v>
      </c>
      <c r="D320" s="11">
        <v>0.0082774276693811</v>
      </c>
      <c r="E320" s="8"/>
      <c r="F320" s="8"/>
    </row>
    <row r="321">
      <c r="A321" s="10">
        <v>44756.291666666664</v>
      </c>
      <c r="B321" s="11">
        <v>427.17</v>
      </c>
      <c r="C321" s="11">
        <v>419.6272</v>
      </c>
      <c r="D321" s="11">
        <v>0.017975002573713</v>
      </c>
      <c r="E321" s="8"/>
      <c r="F321" s="8"/>
    </row>
    <row r="322">
      <c r="A322" s="10">
        <v>44756.333333333336</v>
      </c>
      <c r="B322" s="11">
        <v>429.08</v>
      </c>
      <c r="C322" s="11">
        <v>425.35192</v>
      </c>
      <c r="D322" s="11">
        <v>0.00876469536096128</v>
      </c>
      <c r="E322" s="8"/>
      <c r="F322" s="8"/>
    </row>
    <row r="323">
      <c r="A323" s="10">
        <v>44756.375</v>
      </c>
      <c r="B323" s="11">
        <v>429.44</v>
      </c>
      <c r="C323" s="11">
        <v>432.22969</v>
      </c>
      <c r="D323" s="11">
        <v>0.00645418411678292</v>
      </c>
      <c r="E323" s="8"/>
      <c r="F323" s="8"/>
    </row>
    <row r="324">
      <c r="A324" s="10">
        <v>44756.416666666664</v>
      </c>
      <c r="B324" s="11">
        <v>428.87</v>
      </c>
      <c r="C324" s="11">
        <v>439.27824</v>
      </c>
      <c r="D324" s="11">
        <v>0.0236939576155649</v>
      </c>
      <c r="E324" s="8"/>
      <c r="F324" s="8"/>
    </row>
    <row r="325">
      <c r="A325" s="10">
        <v>44756.458333333336</v>
      </c>
      <c r="B325" s="11">
        <v>434.81</v>
      </c>
      <c r="C325" s="11">
        <v>445.24907</v>
      </c>
      <c r="D325" s="11">
        <v>0.0234454616603691</v>
      </c>
      <c r="E325" s="8"/>
      <c r="F325" s="8"/>
    </row>
    <row r="326">
      <c r="A326" s="10">
        <v>44756.5</v>
      </c>
      <c r="B326" s="11">
        <v>434.53</v>
      </c>
      <c r="C326" s="11">
        <v>445.91723</v>
      </c>
      <c r="D326" s="11">
        <v>0.0255366449957541</v>
      </c>
      <c r="E326" s="8"/>
      <c r="F326" s="8"/>
    </row>
    <row r="327">
      <c r="A327" s="10">
        <v>44756.541666666664</v>
      </c>
      <c r="B327" s="11">
        <v>428.11</v>
      </c>
      <c r="C327" s="11">
        <v>445.10824</v>
      </c>
      <c r="D327" s="11">
        <v>0.0381890031961664</v>
      </c>
      <c r="E327" s="8"/>
      <c r="F327" s="8"/>
    </row>
    <row r="328">
      <c r="A328" s="10">
        <v>44756.583333333336</v>
      </c>
      <c r="B328" s="11">
        <v>411.96</v>
      </c>
      <c r="C328" s="11">
        <v>442.12347</v>
      </c>
      <c r="D328" s="11">
        <v>0.0682240868144819</v>
      </c>
      <c r="E328" s="8"/>
      <c r="F328" s="8"/>
    </row>
    <row r="329">
      <c r="A329" s="10">
        <v>44756.625</v>
      </c>
      <c r="B329" s="11">
        <v>404.01</v>
      </c>
      <c r="C329" s="11">
        <v>438.17347</v>
      </c>
      <c r="D329" s="11">
        <v>0.0779679107454863</v>
      </c>
      <c r="E329" s="8"/>
      <c r="F329" s="8"/>
    </row>
    <row r="330">
      <c r="A330" s="10">
        <v>44756.666666666664</v>
      </c>
      <c r="B330" s="11">
        <v>412.24</v>
      </c>
      <c r="C330" s="11">
        <v>433.89442</v>
      </c>
      <c r="D330" s="11">
        <v>0.0499071179574054</v>
      </c>
      <c r="E330" s="8"/>
      <c r="F330" s="8"/>
    </row>
    <row r="331">
      <c r="A331" s="10">
        <v>44756.708333333336</v>
      </c>
      <c r="B331" s="11">
        <v>423.94</v>
      </c>
      <c r="C331" s="11">
        <v>430.33541</v>
      </c>
      <c r="D331" s="11">
        <v>0.014861454231712</v>
      </c>
      <c r="E331" s="8"/>
      <c r="F331" s="8"/>
    </row>
    <row r="332">
      <c r="A332" s="10">
        <v>44756.75</v>
      </c>
      <c r="B332" s="11">
        <v>423.99</v>
      </c>
      <c r="C332" s="11">
        <v>429.63324</v>
      </c>
      <c r="D332" s="11">
        <v>0.0131350172067691</v>
      </c>
      <c r="E332" s="8"/>
      <c r="F332" s="8"/>
    </row>
    <row r="333">
      <c r="A333" s="10">
        <v>44756.791666666664</v>
      </c>
      <c r="B333" s="11">
        <v>421.29</v>
      </c>
      <c r="C333" s="11">
        <v>431.95302</v>
      </c>
      <c r="D333" s="11">
        <v>0.0246856012257998</v>
      </c>
      <c r="E333" s="8"/>
      <c r="F333" s="8"/>
    </row>
    <row r="334">
      <c r="A334" s="10">
        <v>44756.833333333336</v>
      </c>
      <c r="B334" s="11">
        <v>407.66</v>
      </c>
      <c r="C334" s="11">
        <v>430.46965</v>
      </c>
      <c r="D334" s="11">
        <v>0.0529878238802665</v>
      </c>
      <c r="E334" s="8"/>
      <c r="F334" s="8"/>
    </row>
    <row r="335">
      <c r="A335" s="10">
        <v>44756.875</v>
      </c>
      <c r="B335" s="11">
        <v>391.73</v>
      </c>
      <c r="C335" s="11">
        <v>427.63143</v>
      </c>
      <c r="D335" s="11">
        <v>0.0839541424726428</v>
      </c>
      <c r="E335" s="8"/>
      <c r="F335" s="8"/>
    </row>
    <row r="336">
      <c r="A336" s="10">
        <v>44756.916666666664</v>
      </c>
      <c r="B336" s="11">
        <v>374.02</v>
      </c>
      <c r="C336" s="11">
        <v>423.61118</v>
      </c>
      <c r="D336" s="11">
        <v>0.117067684568665</v>
      </c>
      <c r="E336" s="8"/>
      <c r="F336" s="8"/>
    </row>
    <row r="337">
      <c r="A337" s="10">
        <v>44756.958333333336</v>
      </c>
      <c r="B337" s="11">
        <v>355.05</v>
      </c>
      <c r="C337" s="11">
        <v>420.07609</v>
      </c>
      <c r="D337" s="11">
        <v>0.154795979937825</v>
      </c>
      <c r="E337" s="8"/>
      <c r="F337" s="8"/>
    </row>
    <row r="338">
      <c r="A338" s="10">
        <v>44757.0</v>
      </c>
      <c r="B338" s="11">
        <v>356.99</v>
      </c>
      <c r="C338" s="11">
        <v>391.41676</v>
      </c>
      <c r="D338" s="11">
        <v>0.0879542306772964</v>
      </c>
      <c r="E338" s="8"/>
      <c r="F338" s="8"/>
    </row>
    <row r="339">
      <c r="A339" s="10">
        <v>44757.041666666664</v>
      </c>
      <c r="B339" s="11">
        <v>375.68</v>
      </c>
      <c r="C339" s="11">
        <v>384.26485</v>
      </c>
      <c r="D339" s="11">
        <v>0.0223409713378676</v>
      </c>
      <c r="E339" s="8"/>
      <c r="F339" s="8"/>
    </row>
    <row r="340">
      <c r="A340" s="10">
        <v>44757.083333333336</v>
      </c>
      <c r="B340" s="11">
        <v>384.06</v>
      </c>
      <c r="C340" s="11">
        <v>378.79507</v>
      </c>
      <c r="D340" s="11">
        <v>0.0138991513273918</v>
      </c>
      <c r="E340" s="8"/>
      <c r="F340" s="8"/>
    </row>
    <row r="341">
      <c r="A341" s="10">
        <v>44757.125</v>
      </c>
      <c r="B341" s="11">
        <v>378.73</v>
      </c>
      <c r="C341" s="11">
        <v>378.02268</v>
      </c>
      <c r="D341" s="11">
        <v>0.00187110466493713</v>
      </c>
      <c r="E341" s="8"/>
      <c r="F341" s="8"/>
    </row>
    <row r="342">
      <c r="A342" s="10">
        <v>44757.166666666664</v>
      </c>
      <c r="B342" s="11">
        <v>374.66</v>
      </c>
      <c r="C342" s="11">
        <v>376.84396</v>
      </c>
      <c r="D342" s="11">
        <v>0.00579539605729638</v>
      </c>
      <c r="E342" s="8"/>
      <c r="F342" s="8"/>
    </row>
    <row r="343">
      <c r="A343" s="10">
        <v>44757.208333333336</v>
      </c>
      <c r="B343" s="11">
        <v>386.2</v>
      </c>
      <c r="C343" s="11">
        <v>377.07175</v>
      </c>
      <c r="D343" s="11">
        <v>0.0242082574470242</v>
      </c>
      <c r="E343" s="8"/>
      <c r="F343" s="8"/>
    </row>
    <row r="344">
      <c r="A344" s="10">
        <v>44757.25</v>
      </c>
      <c r="B344" s="11">
        <v>406.82</v>
      </c>
      <c r="C344" s="11">
        <v>381.7608</v>
      </c>
      <c r="D344" s="11">
        <v>0.0656411030152911</v>
      </c>
      <c r="E344" s="8"/>
      <c r="F344" s="8"/>
    </row>
    <row r="345">
      <c r="A345" s="10">
        <v>44757.291666666664</v>
      </c>
      <c r="B345" s="11">
        <v>423.18</v>
      </c>
      <c r="C345" s="11">
        <v>391.62277</v>
      </c>
      <c r="D345" s="11">
        <v>0.0805806822723816</v>
      </c>
      <c r="E345" s="8"/>
      <c r="F345" s="8"/>
    </row>
    <row r="346">
      <c r="A346" s="10">
        <v>44757.333333333336</v>
      </c>
      <c r="B346" s="11">
        <v>432.07</v>
      </c>
      <c r="C346" s="11">
        <v>402.89884</v>
      </c>
      <c r="D346" s="11">
        <v>0.0724031868644744</v>
      </c>
      <c r="E346" s="8"/>
      <c r="F346" s="8"/>
    </row>
    <row r="347">
      <c r="A347" s="10">
        <v>44757.375</v>
      </c>
      <c r="B347" s="11">
        <v>430.66</v>
      </c>
      <c r="C347" s="11">
        <v>414.48682</v>
      </c>
      <c r="D347" s="11">
        <v>0.0390197690725123</v>
      </c>
      <c r="E347" s="8"/>
      <c r="F347" s="8"/>
    </row>
    <row r="348">
      <c r="A348" s="10">
        <v>44757.416666666664</v>
      </c>
      <c r="B348" s="11">
        <v>438.95</v>
      </c>
      <c r="C348" s="11">
        <v>424.80286</v>
      </c>
      <c r="D348" s="11">
        <v>0.0333028360496442</v>
      </c>
      <c r="E348" s="8"/>
      <c r="F348" s="8"/>
    </row>
    <row r="349">
      <c r="A349" s="10">
        <v>44757.458333333336</v>
      </c>
      <c r="B349" s="11">
        <v>438.76</v>
      </c>
      <c r="C349" s="11">
        <v>433.31252</v>
      </c>
      <c r="D349" s="11">
        <v>0.0125717115212825</v>
      </c>
      <c r="E349" s="8"/>
      <c r="F349" s="8"/>
    </row>
    <row r="350">
      <c r="A350" s="10">
        <v>44757.5</v>
      </c>
      <c r="B350" s="11">
        <v>450.5</v>
      </c>
      <c r="C350" s="11">
        <v>434.98928</v>
      </c>
      <c r="D350" s="11">
        <v>0.0356577063232454</v>
      </c>
      <c r="E350" s="8"/>
      <c r="F350" s="8"/>
    </row>
    <row r="351">
      <c r="A351" s="10">
        <v>44757.541666666664</v>
      </c>
      <c r="B351" s="11">
        <v>443.92</v>
      </c>
      <c r="C351" s="11">
        <v>432.66076</v>
      </c>
      <c r="D351" s="11">
        <v>0.026023252027755</v>
      </c>
      <c r="E351" s="8"/>
      <c r="F351" s="8"/>
    </row>
    <row r="352">
      <c r="A352" s="10">
        <v>44757.583333333336</v>
      </c>
      <c r="B352" s="11">
        <v>418.56</v>
      </c>
      <c r="C352" s="11">
        <v>427.37717</v>
      </c>
      <c r="D352" s="11">
        <v>0.0206308867644941</v>
      </c>
      <c r="E352" s="8"/>
      <c r="F352" s="8"/>
    </row>
    <row r="353">
      <c r="A353" s="10">
        <v>44757.625</v>
      </c>
      <c r="B353" s="11">
        <v>407.67</v>
      </c>
      <c r="C353" s="11">
        <v>422.09216</v>
      </c>
      <c r="D353" s="11">
        <v>0.0341682726350566</v>
      </c>
      <c r="E353" s="8"/>
      <c r="F353" s="8"/>
    </row>
    <row r="354">
      <c r="A354" s="10">
        <v>44757.666666666664</v>
      </c>
      <c r="B354" s="11">
        <v>409.6</v>
      </c>
      <c r="C354" s="11">
        <v>417.92923</v>
      </c>
      <c r="D354" s="11">
        <v>0.019929761792445</v>
      </c>
      <c r="E354" s="8"/>
      <c r="F354" s="8"/>
    </row>
    <row r="355">
      <c r="A355" s="10">
        <v>44757.708333333336</v>
      </c>
      <c r="B355" s="11">
        <v>416.13</v>
      </c>
      <c r="C355" s="11">
        <v>413.916</v>
      </c>
      <c r="D355" s="11">
        <v>0.00534891137332212</v>
      </c>
      <c r="E355" s="8"/>
      <c r="F355" s="8"/>
    </row>
    <row r="356">
      <c r="A356" s="10">
        <v>44757.75</v>
      </c>
      <c r="B356" s="11">
        <v>421.65</v>
      </c>
      <c r="C356" s="11">
        <v>412.38925</v>
      </c>
      <c r="D356" s="11">
        <v>0.0224563322152553</v>
      </c>
      <c r="E356" s="8"/>
      <c r="F356" s="8"/>
    </row>
    <row r="357">
      <c r="A357" s="10">
        <v>44757.791666666664</v>
      </c>
      <c r="B357" s="11">
        <v>425.28</v>
      </c>
      <c r="C357" s="11">
        <v>413.99136</v>
      </c>
      <c r="D357" s="11">
        <v>0.0272678154442643</v>
      </c>
      <c r="E357" s="8"/>
      <c r="F357" s="8"/>
    </row>
    <row r="358">
      <c r="A358" s="10">
        <v>44757.833333333336</v>
      </c>
      <c r="B358" s="11">
        <v>423.7</v>
      </c>
      <c r="C358" s="11">
        <v>412.28563</v>
      </c>
      <c r="D358" s="11">
        <v>0.0276855877804908</v>
      </c>
      <c r="E358" s="8"/>
      <c r="F358" s="8"/>
    </row>
    <row r="359">
      <c r="A359" s="10">
        <v>44757.875</v>
      </c>
      <c r="B359" s="11">
        <v>424.1</v>
      </c>
      <c r="C359" s="11">
        <v>410.49957</v>
      </c>
      <c r="D359" s="11">
        <v>0.0331314110755341</v>
      </c>
      <c r="E359" s="8"/>
      <c r="F359" s="8"/>
    </row>
    <row r="360">
      <c r="A360" s="10">
        <v>44757.916666666664</v>
      </c>
      <c r="B360" s="11">
        <v>423.79</v>
      </c>
      <c r="C360" s="11">
        <v>408.23498</v>
      </c>
      <c r="D360" s="11">
        <v>0.0381031042464808</v>
      </c>
      <c r="E360" s="8"/>
      <c r="F360" s="8"/>
    </row>
    <row r="361">
      <c r="A361" s="10">
        <v>44757.958333333336</v>
      </c>
      <c r="B361" s="11">
        <v>420.08</v>
      </c>
      <c r="C361" s="11">
        <v>405.57586</v>
      </c>
      <c r="D361" s="11">
        <v>0.035761842433127</v>
      </c>
      <c r="E361" s="8"/>
      <c r="F361" s="8"/>
    </row>
    <row r="362">
      <c r="A362" s="10">
        <v>44758.0</v>
      </c>
      <c r="B362" s="11">
        <v>409.41</v>
      </c>
      <c r="C362" s="11">
        <v>442.55362</v>
      </c>
      <c r="D362" s="11">
        <v>0.0748917611384582</v>
      </c>
      <c r="E362" s="8"/>
      <c r="F362" s="8"/>
    </row>
    <row r="363">
      <c r="A363" s="10">
        <v>44758.041666666664</v>
      </c>
      <c r="B363" s="11">
        <v>414.69</v>
      </c>
      <c r="C363" s="11">
        <v>430.68972</v>
      </c>
      <c r="D363" s="11">
        <v>0.037149064064032</v>
      </c>
      <c r="E363" s="8"/>
      <c r="F363" s="8"/>
    </row>
    <row r="364">
      <c r="A364" s="10">
        <v>44758.083333333336</v>
      </c>
      <c r="B364" s="11">
        <v>432.92</v>
      </c>
      <c r="C364" s="11">
        <v>417.98225</v>
      </c>
      <c r="D364" s="11">
        <v>0.0357377615915508</v>
      </c>
      <c r="E364" s="8"/>
      <c r="F364" s="8"/>
    </row>
    <row r="365">
      <c r="A365" s="10">
        <v>44758.125</v>
      </c>
      <c r="B365" s="11">
        <v>411.3</v>
      </c>
      <c r="C365" s="11">
        <v>407.30961</v>
      </c>
      <c r="D365" s="11">
        <v>0.00979694537528832</v>
      </c>
      <c r="E365" s="8"/>
      <c r="F365" s="8"/>
    </row>
    <row r="366">
      <c r="A366" s="10">
        <v>44758.166666666664</v>
      </c>
      <c r="B366" s="11">
        <v>376.01</v>
      </c>
      <c r="C366" s="11">
        <v>392.56087</v>
      </c>
      <c r="D366" s="11">
        <v>0.0421612831660986</v>
      </c>
      <c r="E366" s="8"/>
      <c r="F366" s="8"/>
    </row>
    <row r="367">
      <c r="A367" s="10">
        <v>44758.208333333336</v>
      </c>
      <c r="B367" s="11">
        <v>353.18</v>
      </c>
      <c r="C367" s="11">
        <v>379.94099</v>
      </c>
      <c r="D367" s="11">
        <v>0.0704345956460238</v>
      </c>
      <c r="E367" s="8"/>
      <c r="F367" s="8"/>
    </row>
    <row r="368">
      <c r="A368" s="10">
        <v>44758.25</v>
      </c>
      <c r="B368" s="11">
        <v>340.54</v>
      </c>
      <c r="C368" s="11">
        <v>373.45486</v>
      </c>
      <c r="D368" s="11">
        <v>0.0881361136925624</v>
      </c>
      <c r="E368" s="8"/>
      <c r="F368" s="8"/>
    </row>
    <row r="369">
      <c r="A369" s="10">
        <v>44758.291666666664</v>
      </c>
      <c r="B369" s="11">
        <v>333.9</v>
      </c>
      <c r="C369" s="11">
        <v>371.98798</v>
      </c>
      <c r="D369" s="11">
        <v>0.102390351430172</v>
      </c>
      <c r="E369" s="8"/>
      <c r="F369" s="8"/>
    </row>
    <row r="370">
      <c r="A370" s="10">
        <v>44758.333333333336</v>
      </c>
      <c r="B370" s="11">
        <v>332.02</v>
      </c>
      <c r="C370" s="11">
        <v>374.75271</v>
      </c>
      <c r="D370" s="11">
        <v>0.114029088675569</v>
      </c>
      <c r="E370" s="8"/>
      <c r="F370" s="8"/>
    </row>
    <row r="371">
      <c r="A371" s="10">
        <v>44758.375</v>
      </c>
      <c r="B371" s="11">
        <v>339.29</v>
      </c>
      <c r="C371" s="11">
        <v>382.16837</v>
      </c>
      <c r="D371" s="11">
        <v>0.112197589769137</v>
      </c>
      <c r="E371" s="8"/>
      <c r="F371" s="8"/>
    </row>
    <row r="372">
      <c r="A372" s="10">
        <v>44758.416666666664</v>
      </c>
      <c r="B372" s="11">
        <v>355.56</v>
      </c>
      <c r="C372" s="11">
        <v>393.62036</v>
      </c>
      <c r="D372" s="11">
        <v>0.0966930674012899</v>
      </c>
      <c r="E372" s="8"/>
      <c r="F372" s="8"/>
    </row>
    <row r="373">
      <c r="A373" s="10">
        <v>44758.458333333336</v>
      </c>
      <c r="B373" s="11">
        <v>372.63</v>
      </c>
      <c r="C373" s="11">
        <v>406.76754</v>
      </c>
      <c r="D373" s="11">
        <v>0.0839239532239961</v>
      </c>
      <c r="E373" s="8"/>
      <c r="F373" s="8"/>
    </row>
    <row r="374">
      <c r="A374" s="10">
        <v>44758.5</v>
      </c>
      <c r="B374" s="11">
        <v>386.29</v>
      </c>
      <c r="C374" s="11">
        <v>416.27489</v>
      </c>
      <c r="D374" s="11">
        <v>0.0720314645930241</v>
      </c>
      <c r="E374" s="8"/>
      <c r="F374" s="8"/>
    </row>
    <row r="375">
      <c r="A375" s="10">
        <v>44758.541666666664</v>
      </c>
      <c r="B375" s="11">
        <v>387.49</v>
      </c>
      <c r="C375" s="11">
        <v>422.8731</v>
      </c>
      <c r="D375" s="11">
        <v>0.0836730924714767</v>
      </c>
      <c r="E375" s="8"/>
      <c r="F375" s="8"/>
    </row>
    <row r="376">
      <c r="A376" s="10">
        <v>44758.583333333336</v>
      </c>
      <c r="B376" s="11">
        <v>378.61</v>
      </c>
      <c r="C376" s="11">
        <v>424.36666</v>
      </c>
      <c r="D376" s="11">
        <v>0.107823409124552</v>
      </c>
      <c r="E376" s="8"/>
      <c r="F376" s="8"/>
    </row>
    <row r="377">
      <c r="A377" s="10">
        <v>44758.625</v>
      </c>
      <c r="B377" s="11">
        <v>368.93</v>
      </c>
      <c r="C377" s="11">
        <v>423.75526</v>
      </c>
      <c r="D377" s="11">
        <v>0.129379538557232</v>
      </c>
      <c r="E377" s="8"/>
      <c r="F377" s="8"/>
    </row>
    <row r="378">
      <c r="A378" s="10">
        <v>44758.666666666664</v>
      </c>
      <c r="B378" s="11">
        <v>382.67</v>
      </c>
      <c r="C378" s="11">
        <v>422.0735</v>
      </c>
      <c r="D378" s="11">
        <v>0.0933569627091016</v>
      </c>
      <c r="E378" s="8"/>
      <c r="F378" s="8"/>
    </row>
    <row r="379">
      <c r="A379" s="10">
        <v>44758.708333333336</v>
      </c>
      <c r="B379" s="11">
        <v>405.53</v>
      </c>
      <c r="C379" s="11">
        <v>420.36511</v>
      </c>
      <c r="D379" s="11">
        <v>0.0352910116636464</v>
      </c>
      <c r="E379" s="8"/>
      <c r="F379" s="8"/>
    </row>
    <row r="380">
      <c r="A380" s="10">
        <v>44758.75</v>
      </c>
      <c r="B380" s="11">
        <v>415.73</v>
      </c>
      <c r="C380" s="11">
        <v>421.06177</v>
      </c>
      <c r="D380" s="11">
        <v>0.0126626789223823</v>
      </c>
      <c r="E380" s="8"/>
      <c r="F380" s="8"/>
    </row>
    <row r="381">
      <c r="A381" s="10">
        <v>44758.791666666664</v>
      </c>
      <c r="B381" s="11">
        <v>409.46</v>
      </c>
      <c r="C381" s="11">
        <v>424.34998</v>
      </c>
      <c r="D381" s="11">
        <v>0.0350889141081143</v>
      </c>
      <c r="E381" s="8"/>
      <c r="F381" s="8"/>
    </row>
    <row r="382">
      <c r="A382" s="10">
        <v>44758.833333333336</v>
      </c>
      <c r="B382" s="11">
        <v>406.13</v>
      </c>
      <c r="C382" s="11">
        <v>423.74584</v>
      </c>
      <c r="D382" s="11">
        <v>0.0415717119488417</v>
      </c>
      <c r="E382" s="8"/>
      <c r="F382" s="8"/>
    </row>
    <row r="383">
      <c r="A383" s="10">
        <v>44758.875</v>
      </c>
      <c r="B383" s="11">
        <v>402.72</v>
      </c>
      <c r="C383" s="11">
        <v>422.1176</v>
      </c>
      <c r="D383" s="11">
        <v>0.0459530708977781</v>
      </c>
      <c r="E383" s="8"/>
      <c r="F383" s="8"/>
    </row>
    <row r="384">
      <c r="A384" s="10">
        <v>44758.916666666664</v>
      </c>
      <c r="B384" s="11">
        <v>398.36</v>
      </c>
      <c r="C384" s="11">
        <v>421.61596</v>
      </c>
      <c r="D384" s="11">
        <v>0.0551591073544748</v>
      </c>
      <c r="E384" s="8"/>
      <c r="F384" s="8"/>
    </row>
    <row r="385">
      <c r="A385" s="10">
        <v>44758.958333333336</v>
      </c>
      <c r="B385" s="11">
        <v>396.97</v>
      </c>
      <c r="C385" s="11">
        <v>420.19622</v>
      </c>
      <c r="D385" s="11">
        <v>0.0552746999961112</v>
      </c>
      <c r="E385" s="8"/>
      <c r="F385" s="8"/>
    </row>
    <row r="386">
      <c r="A386" s="10">
        <v>44759.0</v>
      </c>
      <c r="B386" s="11">
        <v>400.74</v>
      </c>
      <c r="C386" s="11">
        <v>420.54124</v>
      </c>
      <c r="D386" s="11">
        <v>0.047085132483083</v>
      </c>
      <c r="E386" s="8"/>
      <c r="F386" s="8"/>
    </row>
    <row r="387">
      <c r="A387" s="10">
        <v>44759.041666666664</v>
      </c>
      <c r="B387" s="11">
        <v>415.77</v>
      </c>
      <c r="C387" s="11">
        <v>404.48347</v>
      </c>
      <c r="D387" s="11">
        <v>0.0279035630306473</v>
      </c>
      <c r="E387" s="8"/>
      <c r="F387" s="8"/>
    </row>
    <row r="388">
      <c r="A388" s="10">
        <v>44759.083333333336</v>
      </c>
      <c r="B388" s="11">
        <v>438.49</v>
      </c>
      <c r="C388" s="11">
        <v>385.49167</v>
      </c>
      <c r="D388" s="11">
        <v>0.137482426014549</v>
      </c>
      <c r="E388" s="8"/>
      <c r="F388" s="8"/>
    </row>
    <row r="389">
      <c r="A389" s="10">
        <v>44759.125</v>
      </c>
      <c r="B389" s="11">
        <v>418.41</v>
      </c>
      <c r="C389" s="11">
        <v>368.11844</v>
      </c>
      <c r="D389" s="11">
        <v>0.136617877659157</v>
      </c>
      <c r="E389" s="8"/>
      <c r="F389" s="8"/>
    </row>
    <row r="390">
      <c r="A390" s="10">
        <v>44759.166666666664</v>
      </c>
      <c r="B390" s="11">
        <v>392.57</v>
      </c>
      <c r="C390" s="11">
        <v>345.11571</v>
      </c>
      <c r="D390" s="11">
        <v>0.137502549507236</v>
      </c>
      <c r="E390" s="8"/>
      <c r="F390" s="8"/>
    </row>
    <row r="391">
      <c r="A391" s="10">
        <v>44759.208333333336</v>
      </c>
      <c r="B391" s="11">
        <v>372.43</v>
      </c>
      <c r="C391" s="11">
        <v>324.99494</v>
      </c>
      <c r="D391" s="11">
        <v>0.145956303196597</v>
      </c>
      <c r="E391" s="8"/>
      <c r="F391" s="8"/>
    </row>
    <row r="392">
      <c r="A392" s="10">
        <v>44759.25</v>
      </c>
      <c r="B392" s="11">
        <v>354.07</v>
      </c>
      <c r="C392" s="11">
        <v>313.32892</v>
      </c>
      <c r="D392" s="11">
        <v>0.130026554842112</v>
      </c>
      <c r="E392" s="8"/>
      <c r="F392" s="8"/>
    </row>
    <row r="393">
      <c r="A393" s="10">
        <v>44759.291666666664</v>
      </c>
      <c r="B393" s="11">
        <v>337.07</v>
      </c>
      <c r="C393" s="11">
        <v>307.81152</v>
      </c>
      <c r="D393" s="11">
        <v>0.095053232575571</v>
      </c>
      <c r="E393" s="8"/>
      <c r="F393" s="8"/>
    </row>
    <row r="394">
      <c r="A394" s="10">
        <v>44759.333333333336</v>
      </c>
      <c r="B394" s="11">
        <v>336.02</v>
      </c>
      <c r="C394" s="11">
        <v>308.32772</v>
      </c>
      <c r="D394" s="11">
        <v>0.0898144351082023</v>
      </c>
      <c r="E394" s="8"/>
      <c r="F394" s="8"/>
    </row>
    <row r="395">
      <c r="A395" s="10">
        <v>44759.375</v>
      </c>
      <c r="B395" s="11">
        <v>338.13</v>
      </c>
      <c r="C395" s="11">
        <v>313.92671</v>
      </c>
      <c r="D395" s="11">
        <v>0.0770985367890485</v>
      </c>
      <c r="E395" s="8"/>
      <c r="F395" s="8"/>
    </row>
    <row r="396">
      <c r="A396" s="10">
        <v>44759.416666666664</v>
      </c>
      <c r="B396" s="11">
        <v>331.7</v>
      </c>
      <c r="C396" s="11">
        <v>324.51845</v>
      </c>
      <c r="D396" s="11">
        <v>0.0221298665761531</v>
      </c>
      <c r="E396" s="8"/>
      <c r="F396" s="8"/>
    </row>
    <row r="397">
      <c r="A397" s="10">
        <v>44759.458333333336</v>
      </c>
      <c r="B397" s="11">
        <v>337.19</v>
      </c>
      <c r="C397" s="11">
        <v>336.38687</v>
      </c>
      <c r="D397" s="11">
        <v>0.00238751887075738</v>
      </c>
      <c r="E397" s="8"/>
      <c r="F397" s="8"/>
    </row>
    <row r="398">
      <c r="A398" s="10">
        <v>44759.5</v>
      </c>
      <c r="B398" s="11">
        <v>342.38</v>
      </c>
      <c r="C398" s="11">
        <v>345.47775</v>
      </c>
      <c r="D398" s="11">
        <v>0.00896656875876961</v>
      </c>
      <c r="E398" s="8"/>
      <c r="F398" s="8"/>
    </row>
    <row r="399">
      <c r="A399" s="10">
        <v>44759.541666666664</v>
      </c>
      <c r="B399" s="11">
        <v>352.41</v>
      </c>
      <c r="C399" s="11">
        <v>352.75102</v>
      </c>
      <c r="D399" s="11">
        <v>9.66744192546793E-4</v>
      </c>
      <c r="E399" s="8"/>
      <c r="F399" s="8"/>
    </row>
    <row r="400">
      <c r="A400" s="10">
        <v>44759.583333333336</v>
      </c>
      <c r="B400" s="11">
        <v>341.09</v>
      </c>
      <c r="C400" s="11">
        <v>356.0148</v>
      </c>
      <c r="D400" s="11">
        <v>0.0419218526870231</v>
      </c>
      <c r="E400" s="8"/>
      <c r="F400" s="8"/>
    </row>
    <row r="401">
      <c r="A401" s="10">
        <v>44759.625</v>
      </c>
      <c r="B401" s="11">
        <v>325.8</v>
      </c>
      <c r="C401" s="11">
        <v>360.3526</v>
      </c>
      <c r="D401" s="11">
        <v>0.0958855298948862</v>
      </c>
      <c r="E401" s="8"/>
      <c r="F401" s="8"/>
    </row>
    <row r="402">
      <c r="A402" s="10">
        <v>44759.666666666664</v>
      </c>
      <c r="B402" s="11">
        <v>342.57</v>
      </c>
      <c r="C402" s="11">
        <v>367.25273</v>
      </c>
      <c r="D402" s="11">
        <v>0.0672091123733783</v>
      </c>
      <c r="E402" s="8"/>
      <c r="F402" s="8"/>
    </row>
    <row r="403">
      <c r="A403" s="10">
        <v>44759.708333333336</v>
      </c>
      <c r="B403" s="11">
        <v>373.4</v>
      </c>
      <c r="C403" s="11">
        <v>375.85923</v>
      </c>
      <c r="D403" s="11">
        <v>0.00654295492490645</v>
      </c>
      <c r="E403" s="8"/>
      <c r="F403" s="8"/>
    </row>
    <row r="404">
      <c r="A404" s="10">
        <v>44759.75</v>
      </c>
      <c r="B404" s="11">
        <v>398.39</v>
      </c>
      <c r="C404" s="11">
        <v>387.48205</v>
      </c>
      <c r="D404" s="11">
        <v>0.0281508524072275</v>
      </c>
      <c r="E404" s="8"/>
      <c r="F404" s="8"/>
    </row>
    <row r="405">
      <c r="A405" s="10">
        <v>44759.791666666664</v>
      </c>
      <c r="B405" s="11">
        <v>413.43</v>
      </c>
      <c r="C405" s="11">
        <v>401.16973</v>
      </c>
      <c r="D405" s="11">
        <v>0.0305613038152205</v>
      </c>
      <c r="E405" s="8"/>
      <c r="F405" s="8"/>
    </row>
    <row r="406">
      <c r="A406" s="10">
        <v>44759.833333333336</v>
      </c>
      <c r="B406" s="11">
        <v>417.42</v>
      </c>
      <c r="C406" s="11">
        <v>408.97226</v>
      </c>
      <c r="D406" s="11">
        <v>0.0206560220001229</v>
      </c>
      <c r="E406" s="8"/>
      <c r="F406" s="8"/>
    </row>
    <row r="407">
      <c r="A407" s="10">
        <v>44759.875</v>
      </c>
      <c r="B407" s="11">
        <v>417.87</v>
      </c>
      <c r="C407" s="11">
        <v>413.4491</v>
      </c>
      <c r="D407" s="11">
        <v>0.0106927309794603</v>
      </c>
      <c r="E407" s="8"/>
      <c r="F407" s="8"/>
    </row>
    <row r="408">
      <c r="A408" s="10">
        <v>44759.916666666664</v>
      </c>
      <c r="B408" s="11">
        <v>419.37</v>
      </c>
      <c r="C408" s="11">
        <v>418.00921</v>
      </c>
      <c r="D408" s="11">
        <v>0.00325540674091848</v>
      </c>
      <c r="E408" s="8"/>
      <c r="F408" s="8"/>
    </row>
    <row r="409">
      <c r="A409" s="10">
        <v>44759.958333333336</v>
      </c>
      <c r="B409" s="11">
        <v>426.24</v>
      </c>
      <c r="C409" s="11">
        <v>417.86004</v>
      </c>
      <c r="D409" s="11">
        <v>0.0200544660839069</v>
      </c>
      <c r="E409" s="8"/>
      <c r="F409" s="8"/>
    </row>
    <row r="410">
      <c r="A410" s="10">
        <v>44760.0</v>
      </c>
      <c r="B410" s="11">
        <v>434.72</v>
      </c>
      <c r="C410" s="11">
        <v>441.58079</v>
      </c>
      <c r="D410" s="11">
        <v>0.0155368851077057</v>
      </c>
      <c r="E410" s="8"/>
      <c r="F410" s="8"/>
    </row>
    <row r="411">
      <c r="A411" s="10">
        <v>44760.041666666664</v>
      </c>
      <c r="B411" s="11">
        <v>444.23</v>
      </c>
      <c r="C411" s="11">
        <v>424.66647</v>
      </c>
      <c r="D411" s="11">
        <v>0.0460679883674357</v>
      </c>
      <c r="E411" s="8"/>
      <c r="F411" s="8"/>
    </row>
    <row r="412">
      <c r="A412" s="10">
        <v>44760.083333333336</v>
      </c>
      <c r="B412" s="11">
        <v>444.46</v>
      </c>
      <c r="C412" s="11">
        <v>404.93407</v>
      </c>
      <c r="D412" s="11">
        <v>0.0976107789596463</v>
      </c>
      <c r="E412" s="8"/>
      <c r="F412" s="8"/>
    </row>
    <row r="413">
      <c r="A413" s="10">
        <v>44760.125</v>
      </c>
      <c r="B413" s="11">
        <v>420.9</v>
      </c>
      <c r="C413" s="11">
        <v>386.28464</v>
      </c>
      <c r="D413" s="11">
        <v>0.089611018444844</v>
      </c>
      <c r="E413" s="8"/>
      <c r="F413" s="8"/>
    </row>
    <row r="414">
      <c r="A414" s="10">
        <v>44760.166666666664</v>
      </c>
      <c r="B414" s="11">
        <v>388.74</v>
      </c>
      <c r="C414" s="11">
        <v>361.22165</v>
      </c>
      <c r="D414" s="11">
        <v>0.0761813418437128</v>
      </c>
      <c r="E414" s="8"/>
      <c r="F414" s="8"/>
    </row>
    <row r="415">
      <c r="A415" s="10">
        <v>44760.208333333336</v>
      </c>
      <c r="B415" s="11">
        <v>363.52</v>
      </c>
      <c r="C415" s="11">
        <v>339.19505</v>
      </c>
      <c r="D415" s="11">
        <v>0.0717137528982218</v>
      </c>
      <c r="E415" s="8"/>
      <c r="F415" s="8"/>
    </row>
    <row r="416">
      <c r="A416" s="10">
        <v>44760.25</v>
      </c>
      <c r="B416" s="11">
        <v>348.37</v>
      </c>
      <c r="C416" s="11">
        <v>325.59927</v>
      </c>
      <c r="D416" s="11">
        <v>0.0699348312420971</v>
      </c>
      <c r="E416" s="8"/>
      <c r="F416" s="8"/>
    </row>
    <row r="417">
      <c r="A417" s="10">
        <v>44760.291666666664</v>
      </c>
      <c r="B417" s="11">
        <v>334.15</v>
      </c>
      <c r="C417" s="11">
        <v>317.99808</v>
      </c>
      <c r="D417" s="11">
        <v>0.0507925079296075</v>
      </c>
      <c r="E417" s="8"/>
      <c r="F417" s="8"/>
    </row>
    <row r="418">
      <c r="A418" s="10">
        <v>44760.333333333336</v>
      </c>
      <c r="B418" s="11">
        <v>332.34</v>
      </c>
      <c r="C418" s="11">
        <v>317.14204</v>
      </c>
      <c r="D418" s="11">
        <v>0.0479216189692163</v>
      </c>
      <c r="E418" s="8"/>
      <c r="F418" s="8"/>
    </row>
    <row r="419">
      <c r="A419" s="10">
        <v>44760.375</v>
      </c>
      <c r="B419" s="11">
        <v>343.21</v>
      </c>
      <c r="C419" s="11">
        <v>321.82793</v>
      </c>
      <c r="D419" s="11">
        <v>0.0664394479372874</v>
      </c>
      <c r="E419" s="8"/>
      <c r="F419" s="8"/>
    </row>
    <row r="420">
      <c r="A420" s="10">
        <v>44760.416666666664</v>
      </c>
      <c r="B420" s="11">
        <v>356.59</v>
      </c>
      <c r="C420" s="11">
        <v>331.80702</v>
      </c>
      <c r="D420" s="11">
        <v>0.0746909453573343</v>
      </c>
      <c r="E420" s="8"/>
      <c r="F420" s="8"/>
    </row>
    <row r="421">
      <c r="A421" s="10">
        <v>44760.458333333336</v>
      </c>
      <c r="B421" s="11">
        <v>365.36</v>
      </c>
      <c r="C421" s="11">
        <v>343.25615</v>
      </c>
      <c r="D421" s="11">
        <v>0.0643946219171893</v>
      </c>
      <c r="E421" s="8"/>
      <c r="F421" s="8"/>
    </row>
    <row r="422">
      <c r="A422" s="10">
        <v>44760.5</v>
      </c>
      <c r="B422" s="11">
        <v>378.52</v>
      </c>
      <c r="C422" s="11">
        <v>352.13946</v>
      </c>
      <c r="D422" s="11">
        <v>0.0749150350829753</v>
      </c>
      <c r="E422" s="8"/>
      <c r="F422" s="8"/>
    </row>
    <row r="423">
      <c r="A423" s="10">
        <v>44760.541666666664</v>
      </c>
      <c r="B423" s="11">
        <v>382.4</v>
      </c>
      <c r="C423" s="11">
        <v>359.20434</v>
      </c>
      <c r="D423" s="11">
        <v>0.0645751106459347</v>
      </c>
      <c r="E423" s="8"/>
      <c r="F423" s="8"/>
    </row>
    <row r="424">
      <c r="A424" s="10">
        <v>44760.583333333336</v>
      </c>
      <c r="B424" s="11">
        <v>374.34</v>
      </c>
      <c r="C424" s="11">
        <v>362.35356</v>
      </c>
      <c r="D424" s="11">
        <v>0.0330794045462116</v>
      </c>
      <c r="E424" s="8"/>
      <c r="F424" s="8"/>
    </row>
    <row r="425">
      <c r="A425" s="10">
        <v>44760.625</v>
      </c>
      <c r="B425" s="11">
        <v>366.78</v>
      </c>
      <c r="C425" s="11">
        <v>366.16954</v>
      </c>
      <c r="D425" s="11">
        <v>0.00166715123273221</v>
      </c>
      <c r="E425" s="8"/>
      <c r="F425" s="8"/>
    </row>
    <row r="426">
      <c r="A426" s="10">
        <v>44760.666666666664</v>
      </c>
      <c r="B426" s="11">
        <v>376.89</v>
      </c>
      <c r="C426" s="11">
        <v>372.15392</v>
      </c>
      <c r="D426" s="11">
        <v>0.0127261322411972</v>
      </c>
      <c r="E426" s="8"/>
      <c r="F426" s="8"/>
    </row>
    <row r="427">
      <c r="A427" s="10">
        <v>44760.708333333336</v>
      </c>
      <c r="B427" s="11">
        <v>397.62</v>
      </c>
      <c r="C427" s="11">
        <v>379.51644</v>
      </c>
      <c r="D427" s="11">
        <v>0.0477016489720445</v>
      </c>
      <c r="E427" s="8"/>
      <c r="F427" s="8"/>
    </row>
    <row r="428">
      <c r="A428" s="10">
        <v>44760.75</v>
      </c>
      <c r="B428" s="11">
        <v>416.61</v>
      </c>
      <c r="C428" s="11">
        <v>389.75811</v>
      </c>
      <c r="D428" s="11">
        <v>0.06889373001116</v>
      </c>
      <c r="E428" s="8"/>
      <c r="F428" s="8"/>
    </row>
    <row r="429">
      <c r="A429" s="10">
        <v>44760.791666666664</v>
      </c>
      <c r="B429" s="11">
        <v>422.74</v>
      </c>
      <c r="C429" s="11">
        <v>401.94032</v>
      </c>
      <c r="D429" s="11">
        <v>0.0517481799288014</v>
      </c>
      <c r="E429" s="8"/>
      <c r="F429" s="8"/>
    </row>
    <row r="430">
      <c r="A430" s="10">
        <v>44760.833333333336</v>
      </c>
      <c r="B430" s="11">
        <v>423.55</v>
      </c>
      <c r="C430" s="11">
        <v>408.36301</v>
      </c>
      <c r="D430" s="11">
        <v>0.0371899256987062</v>
      </c>
      <c r="E430" s="8"/>
      <c r="F430" s="8"/>
    </row>
    <row r="431">
      <c r="A431" s="10">
        <v>44760.875</v>
      </c>
      <c r="B431" s="11">
        <v>423.53</v>
      </c>
      <c r="C431" s="11">
        <v>411.57659</v>
      </c>
      <c r="D431" s="11">
        <v>0.0290429783676471</v>
      </c>
      <c r="E431" s="8"/>
      <c r="F431" s="8"/>
    </row>
    <row r="432">
      <c r="A432" s="10">
        <v>44760.916666666664</v>
      </c>
      <c r="B432" s="11">
        <v>422.62</v>
      </c>
      <c r="C432" s="11">
        <v>414.94331</v>
      </c>
      <c r="D432" s="11">
        <v>0.0185005754159526</v>
      </c>
      <c r="E432" s="8"/>
      <c r="F432" s="8"/>
    </row>
    <row r="433">
      <c r="A433" s="10">
        <v>44760.958333333336</v>
      </c>
      <c r="B433" s="11">
        <v>422.03</v>
      </c>
      <c r="C433" s="11">
        <v>413.75477</v>
      </c>
      <c r="D433" s="11">
        <v>0.02000032531347</v>
      </c>
      <c r="E433" s="8"/>
      <c r="F433" s="8"/>
    </row>
    <row r="434">
      <c r="A434" s="10">
        <v>44761.0</v>
      </c>
      <c r="B434" s="11">
        <v>426.66</v>
      </c>
      <c r="C434" s="11">
        <v>417.17917</v>
      </c>
      <c r="D434" s="11">
        <v>0.0227260387904794</v>
      </c>
      <c r="E434" s="8"/>
      <c r="F434" s="8"/>
    </row>
    <row r="435">
      <c r="A435" s="10">
        <v>44761.041666666664</v>
      </c>
      <c r="B435" s="11">
        <v>440.33</v>
      </c>
      <c r="C435" s="11">
        <v>407.35449</v>
      </c>
      <c r="D435" s="11">
        <v>0.08095040268244</v>
      </c>
      <c r="E435" s="8"/>
      <c r="F435" s="8"/>
    </row>
    <row r="436">
      <c r="A436" s="10">
        <v>44761.083333333336</v>
      </c>
      <c r="B436" s="11">
        <v>442.75</v>
      </c>
      <c r="C436" s="11">
        <v>393.83361</v>
      </c>
      <c r="D436" s="11">
        <v>0.124205727388274</v>
      </c>
      <c r="E436" s="8"/>
      <c r="F436" s="8"/>
    </row>
    <row r="437">
      <c r="A437" s="10">
        <v>44761.125</v>
      </c>
      <c r="B437" s="11">
        <v>416.17</v>
      </c>
      <c r="C437" s="11">
        <v>381.94427</v>
      </c>
      <c r="D437" s="11">
        <v>0.0896092249269769</v>
      </c>
      <c r="E437" s="8"/>
      <c r="F437" s="8"/>
    </row>
    <row r="438">
      <c r="A438" s="10">
        <v>44761.166666666664</v>
      </c>
      <c r="B438" s="11">
        <v>383.09</v>
      </c>
      <c r="C438" s="11">
        <v>364.11857</v>
      </c>
      <c r="D438" s="11">
        <v>0.0521023412785566</v>
      </c>
      <c r="E438" s="8"/>
      <c r="F438" s="8"/>
    </row>
    <row r="439">
      <c r="A439" s="10">
        <v>44761.208333333336</v>
      </c>
      <c r="B439" s="11">
        <v>359.02</v>
      </c>
      <c r="C439" s="11">
        <v>347.20392</v>
      </c>
      <c r="D439" s="11">
        <v>0.0340321042458276</v>
      </c>
      <c r="E439" s="8"/>
      <c r="F439" s="8"/>
    </row>
    <row r="440">
      <c r="A440" s="10">
        <v>44761.25</v>
      </c>
      <c r="B440" s="11">
        <v>337.99</v>
      </c>
      <c r="C440" s="11">
        <v>335.5176</v>
      </c>
      <c r="D440" s="11">
        <v>0.0073689129869789</v>
      </c>
      <c r="E440" s="8"/>
      <c r="F440" s="8"/>
    </row>
    <row r="441">
      <c r="A441" s="10">
        <v>44761.291666666664</v>
      </c>
      <c r="B441" s="11">
        <v>321.16</v>
      </c>
      <c r="C441" s="11">
        <v>326.47091</v>
      </c>
      <c r="D441" s="11">
        <v>0.0162676362191044</v>
      </c>
      <c r="E441" s="8"/>
      <c r="F441" s="8"/>
    </row>
    <row r="442">
      <c r="A442" s="10">
        <v>44761.333333333336</v>
      </c>
      <c r="B442" s="11">
        <v>312.87</v>
      </c>
      <c r="C442" s="11">
        <v>319.28349</v>
      </c>
      <c r="D442" s="11">
        <v>0.0200871332244582</v>
      </c>
      <c r="E442" s="8"/>
      <c r="F442" s="8"/>
    </row>
    <row r="443">
      <c r="A443" s="10">
        <v>44761.375</v>
      </c>
      <c r="B443" s="11">
        <v>316.69</v>
      </c>
      <c r="C443" s="11">
        <v>314.5696</v>
      </c>
      <c r="D443" s="11">
        <v>0.00674063863768151</v>
      </c>
      <c r="E443" s="8"/>
      <c r="F443" s="8"/>
    </row>
    <row r="444">
      <c r="A444" s="10">
        <v>44761.416666666664</v>
      </c>
      <c r="B444" s="11">
        <v>313.28</v>
      </c>
      <c r="C444" s="11">
        <v>315.07221</v>
      </c>
      <c r="D444" s="11">
        <v>0.00568825159159549</v>
      </c>
      <c r="E444" s="8"/>
      <c r="F444" s="8"/>
    </row>
    <row r="445">
      <c r="A445" s="10">
        <v>44761.458333333336</v>
      </c>
      <c r="B445" s="11">
        <v>314.68</v>
      </c>
      <c r="C445" s="11">
        <v>317.58066</v>
      </c>
      <c r="D445" s="11">
        <v>0.00913361663773863</v>
      </c>
      <c r="E445" s="8"/>
      <c r="F445" s="8"/>
    </row>
    <row r="446">
      <c r="A446" s="10">
        <v>44761.5</v>
      </c>
      <c r="B446" s="11">
        <v>318.61</v>
      </c>
      <c r="C446" s="11">
        <v>319.19862</v>
      </c>
      <c r="D446" s="11">
        <v>0.00184405559146838</v>
      </c>
      <c r="E446" s="8"/>
      <c r="F446" s="8"/>
    </row>
    <row r="447">
      <c r="A447" s="10">
        <v>44761.541666666664</v>
      </c>
      <c r="B447" s="11">
        <v>316.86</v>
      </c>
      <c r="C447" s="11">
        <v>321.24662</v>
      </c>
      <c r="D447" s="11">
        <v>0.0136549919186698</v>
      </c>
      <c r="E447" s="8"/>
      <c r="F447" s="8"/>
    </row>
    <row r="448">
      <c r="A448" s="10">
        <v>44761.583333333336</v>
      </c>
      <c r="B448" s="11">
        <v>308.96</v>
      </c>
      <c r="C448" s="11">
        <v>321.7506</v>
      </c>
      <c r="D448" s="11">
        <v>0.0397531504214756</v>
      </c>
      <c r="E448" s="8"/>
      <c r="F448" s="8"/>
    </row>
    <row r="449">
      <c r="A449" s="10">
        <v>44761.625</v>
      </c>
      <c r="B449" s="11">
        <v>295.05</v>
      </c>
      <c r="C449" s="11">
        <v>324.60948</v>
      </c>
      <c r="D449" s="11">
        <v>0.0910616658515333</v>
      </c>
      <c r="E449" s="8"/>
      <c r="F449" s="8"/>
    </row>
    <row r="450">
      <c r="A450" s="10">
        <v>44761.666666666664</v>
      </c>
      <c r="B450" s="11">
        <v>316.12</v>
      </c>
      <c r="C450" s="11">
        <v>332.25834</v>
      </c>
      <c r="D450" s="11">
        <v>0.0485716626405825</v>
      </c>
      <c r="E450" s="8"/>
      <c r="F450" s="8"/>
    </row>
    <row r="451">
      <c r="A451" s="10">
        <v>44761.708333333336</v>
      </c>
      <c r="B451" s="11">
        <v>343.43</v>
      </c>
      <c r="C451" s="11">
        <v>343.39934</v>
      </c>
      <c r="D451" s="12">
        <v>8.92838058454383E-5</v>
      </c>
      <c r="E451" s="8"/>
      <c r="F451" s="8"/>
    </row>
    <row r="452">
      <c r="A452" s="10">
        <v>44761.75</v>
      </c>
      <c r="B452" s="11">
        <v>352.46</v>
      </c>
      <c r="C452" s="11">
        <v>358.67661</v>
      </c>
      <c r="D452" s="11">
        <v>0.0173320752641216</v>
      </c>
      <c r="E452" s="8"/>
      <c r="F452" s="8"/>
    </row>
    <row r="453">
      <c r="A453" s="10">
        <v>44761.791666666664</v>
      </c>
      <c r="B453" s="11">
        <v>366.02</v>
      </c>
      <c r="C453" s="11">
        <v>376.78107</v>
      </c>
      <c r="D453" s="11">
        <v>0.0285605378210747</v>
      </c>
      <c r="E453" s="8"/>
      <c r="F453" s="8"/>
    </row>
    <row r="454">
      <c r="A454" s="10">
        <v>44761.833333333336</v>
      </c>
      <c r="B454" s="11">
        <v>377.49</v>
      </c>
      <c r="C454" s="11">
        <v>388.92017</v>
      </c>
      <c r="D454" s="11">
        <v>0.0293895017067383</v>
      </c>
      <c r="E454" s="8"/>
      <c r="F454" s="8"/>
    </row>
    <row r="455">
      <c r="A455" s="10">
        <v>44761.875</v>
      </c>
      <c r="B455" s="11">
        <v>383.45</v>
      </c>
      <c r="C455" s="11">
        <v>398.12551</v>
      </c>
      <c r="D455" s="11">
        <v>0.0368615163595018</v>
      </c>
      <c r="E455" s="8"/>
      <c r="F455" s="8"/>
    </row>
    <row r="456">
      <c r="A456" s="10">
        <v>44761.916666666664</v>
      </c>
      <c r="B456" s="11">
        <v>390.13</v>
      </c>
      <c r="C456" s="11">
        <v>406.73458</v>
      </c>
      <c r="D456" s="11">
        <v>0.0408241167987241</v>
      </c>
      <c r="E456" s="8"/>
      <c r="F456" s="8"/>
    </row>
    <row r="457">
      <c r="A457" s="10">
        <v>44761.958333333336</v>
      </c>
      <c r="B457" s="11">
        <v>393.9</v>
      </c>
      <c r="C457" s="11">
        <v>411.7409</v>
      </c>
      <c r="D457" s="11">
        <v>0.0433304051164216</v>
      </c>
      <c r="E457" s="8"/>
      <c r="F457" s="8"/>
    </row>
    <row r="458">
      <c r="A458" s="10">
        <v>44762.0</v>
      </c>
      <c r="B458" s="11">
        <v>402.39</v>
      </c>
      <c r="C458" s="11">
        <v>405.73325</v>
      </c>
      <c r="D458" s="11">
        <v>0.00824001976668171</v>
      </c>
      <c r="E458" s="8"/>
      <c r="F458" s="8"/>
    </row>
    <row r="459">
      <c r="A459" s="10">
        <v>44762.041666666664</v>
      </c>
      <c r="B459" s="11">
        <v>412.88</v>
      </c>
      <c r="C459" s="11">
        <v>397.33702</v>
      </c>
      <c r="D459" s="11">
        <v>0.0391178752989087</v>
      </c>
      <c r="E459" s="8"/>
      <c r="F459" s="8"/>
    </row>
    <row r="460">
      <c r="A460" s="10">
        <v>44762.083333333336</v>
      </c>
      <c r="B460" s="11">
        <v>412.78</v>
      </c>
      <c r="C460" s="11">
        <v>385.06756</v>
      </c>
      <c r="D460" s="11">
        <v>0.0719677347008923</v>
      </c>
      <c r="E460" s="8"/>
      <c r="F460" s="8"/>
    </row>
    <row r="461">
      <c r="A461" s="10">
        <v>44762.125</v>
      </c>
      <c r="B461" s="11">
        <v>378.51</v>
      </c>
      <c r="C461" s="11">
        <v>374.10426</v>
      </c>
      <c r="D461" s="11">
        <v>0.0117767704650034</v>
      </c>
      <c r="E461" s="8"/>
      <c r="F461" s="8"/>
    </row>
    <row r="462">
      <c r="A462" s="10">
        <v>44762.166666666664</v>
      </c>
      <c r="B462" s="11">
        <v>350.26</v>
      </c>
      <c r="C462" s="11">
        <v>356.58154</v>
      </c>
      <c r="D462" s="11">
        <v>0.0177281751601612</v>
      </c>
      <c r="E462" s="8"/>
      <c r="F462" s="8"/>
    </row>
    <row r="463">
      <c r="A463" s="10">
        <v>44762.208333333336</v>
      </c>
      <c r="B463" s="11">
        <v>332.8</v>
      </c>
      <c r="C463" s="11">
        <v>339.38266</v>
      </c>
      <c r="D463" s="11">
        <v>0.0193959821046837</v>
      </c>
      <c r="E463" s="8"/>
      <c r="F463" s="8"/>
    </row>
    <row r="464">
      <c r="A464" s="10">
        <v>44762.25</v>
      </c>
      <c r="B464" s="11">
        <v>315.94</v>
      </c>
      <c r="C464" s="11">
        <v>327.54186</v>
      </c>
      <c r="D464" s="11">
        <v>0.0354209993189877</v>
      </c>
      <c r="E464" s="8"/>
      <c r="F464" s="8"/>
    </row>
    <row r="465">
      <c r="A465" s="10">
        <v>44762.291666666664</v>
      </c>
      <c r="B465" s="11">
        <v>301.06</v>
      </c>
      <c r="C465" s="11">
        <v>318.86109</v>
      </c>
      <c r="D465" s="11">
        <v>0.0558271001331645</v>
      </c>
      <c r="E465" s="8"/>
      <c r="F465" s="8"/>
    </row>
    <row r="466">
      <c r="A466" s="10">
        <v>44762.333333333336</v>
      </c>
      <c r="B466" s="11">
        <v>290.19</v>
      </c>
      <c r="C466" s="11">
        <v>312.80798</v>
      </c>
      <c r="D466" s="11">
        <v>0.0723062755624072</v>
      </c>
      <c r="E466" s="8"/>
      <c r="F466" s="8"/>
    </row>
    <row r="467">
      <c r="A467" s="10">
        <v>44762.375</v>
      </c>
      <c r="B467" s="11">
        <v>292.22</v>
      </c>
      <c r="C467" s="11">
        <v>310.33513</v>
      </c>
      <c r="D467" s="11">
        <v>0.058372798464679</v>
      </c>
      <c r="E467" s="8"/>
      <c r="F467" s="8"/>
    </row>
    <row r="468">
      <c r="A468" s="10">
        <v>44762.416666666664</v>
      </c>
      <c r="B468" s="11">
        <v>308.84</v>
      </c>
      <c r="C468" s="11">
        <v>314.02945</v>
      </c>
      <c r="D468" s="11">
        <v>0.0165253609175828</v>
      </c>
      <c r="E468" s="8"/>
      <c r="F468" s="8"/>
    </row>
    <row r="469">
      <c r="A469" s="10">
        <v>44762.458333333336</v>
      </c>
      <c r="B469" s="11">
        <v>334.58</v>
      </c>
      <c r="C469" s="11">
        <v>320.3972</v>
      </c>
      <c r="D469" s="11">
        <v>0.0442663044496018</v>
      </c>
      <c r="E469" s="8"/>
      <c r="F469" s="8"/>
    </row>
    <row r="470">
      <c r="A470" s="10">
        <v>44762.5</v>
      </c>
      <c r="B470" s="11">
        <v>358.56</v>
      </c>
      <c r="C470" s="11">
        <v>325.694</v>
      </c>
      <c r="D470" s="11">
        <v>0.100910670752301</v>
      </c>
      <c r="E470" s="8"/>
      <c r="F470" s="8"/>
    </row>
    <row r="471">
      <c r="A471" s="10">
        <v>44762.541666666664</v>
      </c>
      <c r="B471" s="11">
        <v>373.41</v>
      </c>
      <c r="C471" s="11">
        <v>330.86459</v>
      </c>
      <c r="D471" s="11">
        <v>0.12858858664809</v>
      </c>
      <c r="E471" s="8"/>
      <c r="F471" s="8"/>
    </row>
    <row r="472">
      <c r="A472" s="10">
        <v>44762.583333333336</v>
      </c>
      <c r="B472" s="11">
        <v>367.62</v>
      </c>
      <c r="C472" s="11">
        <v>333.61297</v>
      </c>
      <c r="D472" s="11">
        <v>0.101935575226586</v>
      </c>
      <c r="E472" s="8"/>
      <c r="F472" s="8"/>
    </row>
    <row r="473">
      <c r="A473" s="10">
        <v>44762.625</v>
      </c>
      <c r="B473" s="11">
        <v>375.39</v>
      </c>
      <c r="C473" s="11">
        <v>337.82999</v>
      </c>
      <c r="D473" s="11">
        <v>0.111180212271858</v>
      </c>
      <c r="E473" s="8"/>
      <c r="F473" s="8"/>
    </row>
    <row r="474">
      <c r="A474" s="10">
        <v>44762.666666666664</v>
      </c>
      <c r="B474" s="11">
        <v>384.77</v>
      </c>
      <c r="C474" s="11">
        <v>345.63865</v>
      </c>
      <c r="D474" s="11">
        <v>0.113214624579745</v>
      </c>
      <c r="E474" s="8"/>
      <c r="F474" s="8"/>
    </row>
    <row r="475">
      <c r="A475" s="10">
        <v>44762.708333333336</v>
      </c>
      <c r="B475" s="11">
        <v>392.73</v>
      </c>
      <c r="C475" s="11">
        <v>356.39532</v>
      </c>
      <c r="D475" s="11">
        <v>0.101950496993058</v>
      </c>
      <c r="E475" s="8"/>
      <c r="F475" s="8"/>
    </row>
    <row r="476">
      <c r="A476" s="10">
        <v>44762.75</v>
      </c>
      <c r="B476" s="11">
        <v>397.85</v>
      </c>
      <c r="C476" s="11">
        <v>370.49258</v>
      </c>
      <c r="D476" s="11">
        <v>0.0738406690897832</v>
      </c>
      <c r="E476" s="8"/>
      <c r="F476" s="8"/>
    </row>
    <row r="477">
      <c r="A477" s="10">
        <v>44762.791666666664</v>
      </c>
      <c r="B477" s="11">
        <v>407.15</v>
      </c>
      <c r="C477" s="11">
        <v>387.52858</v>
      </c>
      <c r="D477" s="11">
        <v>0.05063218821177</v>
      </c>
      <c r="E477" s="8"/>
      <c r="F477" s="8"/>
    </row>
    <row r="478">
      <c r="A478" s="10">
        <v>44762.833333333336</v>
      </c>
      <c r="B478" s="11">
        <v>413.05</v>
      </c>
      <c r="C478" s="11">
        <v>399.3602</v>
      </c>
      <c r="D478" s="11">
        <v>0.0342793297879958</v>
      </c>
      <c r="E478" s="8"/>
      <c r="F478" s="8"/>
    </row>
    <row r="479">
      <c r="A479" s="10">
        <v>44762.875</v>
      </c>
      <c r="B479" s="11">
        <v>420.63</v>
      </c>
      <c r="C479" s="11">
        <v>408.96904</v>
      </c>
      <c r="D479" s="11">
        <v>0.028513062993717</v>
      </c>
      <c r="E479" s="8"/>
      <c r="F479" s="8"/>
    </row>
    <row r="480">
      <c r="A480" s="10">
        <v>44762.916666666664</v>
      </c>
      <c r="B480" s="11">
        <v>418.38</v>
      </c>
      <c r="C480" s="11">
        <v>418.80568</v>
      </c>
      <c r="D480" s="11">
        <v>0.00101641410403029</v>
      </c>
      <c r="E480" s="8"/>
      <c r="F480" s="8"/>
    </row>
    <row r="481">
      <c r="A481" s="10">
        <v>44762.958333333336</v>
      </c>
      <c r="B481" s="11">
        <v>416.12</v>
      </c>
      <c r="C481" s="11">
        <v>425.17595</v>
      </c>
      <c r="D481" s="11">
        <v>0.0212992997369677</v>
      </c>
      <c r="E481" s="8"/>
      <c r="F481" s="8"/>
    </row>
    <row r="482">
      <c r="A482" s="10">
        <v>44763.0</v>
      </c>
      <c r="B482" s="11">
        <v>408.4</v>
      </c>
      <c r="C482" s="11">
        <v>429.00128</v>
      </c>
      <c r="D482" s="11">
        <v>0.0480214884207339</v>
      </c>
      <c r="E482" s="8"/>
      <c r="F482" s="8"/>
    </row>
    <row r="483">
      <c r="A483" s="10">
        <v>44763.041666666664</v>
      </c>
      <c r="B483" s="11">
        <v>415.34</v>
      </c>
      <c r="C483" s="11">
        <v>413.86508</v>
      </c>
      <c r="D483" s="11">
        <v>0.00356377010594853</v>
      </c>
      <c r="E483" s="8"/>
      <c r="F483" s="8"/>
    </row>
    <row r="484">
      <c r="A484" s="10">
        <v>44763.083333333336</v>
      </c>
      <c r="B484" s="11">
        <v>430.29</v>
      </c>
      <c r="C484" s="11">
        <v>396.11784</v>
      </c>
      <c r="D484" s="11">
        <v>0.0862676621684093</v>
      </c>
      <c r="E484" s="8"/>
      <c r="F484" s="8"/>
    </row>
    <row r="485">
      <c r="A485" s="10">
        <v>44763.125</v>
      </c>
      <c r="B485" s="11">
        <v>427.16</v>
      </c>
      <c r="C485" s="11">
        <v>379.14228</v>
      </c>
      <c r="D485" s="11">
        <v>0.126648286231754</v>
      </c>
      <c r="E485" s="8"/>
      <c r="F485" s="8"/>
    </row>
    <row r="486">
      <c r="A486" s="10">
        <v>44763.166666666664</v>
      </c>
      <c r="B486" s="11">
        <v>411.72</v>
      </c>
      <c r="C486" s="11">
        <v>355.7255</v>
      </c>
      <c r="D486" s="11">
        <v>0.157409294526256</v>
      </c>
      <c r="E486" s="8"/>
      <c r="F486" s="8"/>
    </row>
    <row r="487">
      <c r="A487" s="10">
        <v>44763.208333333336</v>
      </c>
      <c r="B487" s="11">
        <v>379.73</v>
      </c>
      <c r="C487" s="11">
        <v>334.68502</v>
      </c>
      <c r="D487" s="11">
        <v>0.134589172828828</v>
      </c>
      <c r="E487" s="8"/>
      <c r="F487" s="8"/>
    </row>
    <row r="488">
      <c r="A488" s="10">
        <v>44763.25</v>
      </c>
      <c r="B488" s="11">
        <v>367.44</v>
      </c>
      <c r="C488" s="11">
        <v>321.08434</v>
      </c>
      <c r="D488" s="11">
        <v>0.144372223198428</v>
      </c>
      <c r="E488" s="8"/>
      <c r="F488" s="8"/>
    </row>
    <row r="489">
      <c r="A489" s="10">
        <v>44763.291666666664</v>
      </c>
      <c r="B489" s="11">
        <v>354.88</v>
      </c>
      <c r="C489" s="11">
        <v>313.23417</v>
      </c>
      <c r="D489" s="11">
        <v>0.132954300611583</v>
      </c>
      <c r="E489" s="8"/>
      <c r="F489" s="8"/>
    </row>
    <row r="490">
      <c r="A490" s="10">
        <v>44763.333333333336</v>
      </c>
      <c r="B490" s="11">
        <v>364.88</v>
      </c>
      <c r="C490" s="11">
        <v>311.58018</v>
      </c>
      <c r="D490" s="11">
        <v>0.171062934747646</v>
      </c>
      <c r="E490" s="8"/>
      <c r="F490" s="8"/>
    </row>
    <row r="491">
      <c r="A491" s="10">
        <v>44763.375</v>
      </c>
      <c r="B491" s="11">
        <v>388.81</v>
      </c>
      <c r="C491" s="11">
        <v>316.24416</v>
      </c>
      <c r="D491" s="11">
        <v>0.229461438908468</v>
      </c>
      <c r="E491" s="8"/>
      <c r="F491" s="8"/>
    </row>
    <row r="492">
      <c r="A492" s="10">
        <v>44763.416666666664</v>
      </c>
      <c r="B492" s="11">
        <v>400.92</v>
      </c>
      <c r="C492" s="11">
        <v>327.58056</v>
      </c>
      <c r="D492" s="11">
        <v>0.223882149783247</v>
      </c>
      <c r="E492" s="8"/>
      <c r="F492" s="8"/>
    </row>
    <row r="493">
      <c r="A493" s="10">
        <v>44763.458333333336</v>
      </c>
      <c r="B493" s="11">
        <v>418.03</v>
      </c>
      <c r="C493" s="11">
        <v>342.45031</v>
      </c>
      <c r="D493" s="11">
        <v>0.220702647341741</v>
      </c>
      <c r="E493" s="8"/>
      <c r="F493" s="8"/>
    </row>
    <row r="494">
      <c r="A494" s="10">
        <v>44763.5</v>
      </c>
      <c r="B494" s="11">
        <v>420.59</v>
      </c>
      <c r="C494" s="11">
        <v>356.207</v>
      </c>
      <c r="D494" s="11">
        <v>0.180746026888859</v>
      </c>
      <c r="E494" s="8"/>
      <c r="F494" s="8"/>
    </row>
    <row r="495">
      <c r="A495" s="10">
        <v>44763.541666666664</v>
      </c>
      <c r="B495" s="11">
        <v>419.82</v>
      </c>
      <c r="C495" s="11">
        <v>368.51304</v>
      </c>
      <c r="D495" s="11">
        <v>0.139226986377469</v>
      </c>
      <c r="E495" s="8"/>
      <c r="F495" s="8"/>
    </row>
    <row r="496">
      <c r="A496" s="10">
        <v>44763.583333333336</v>
      </c>
      <c r="B496" s="11">
        <v>406.81</v>
      </c>
      <c r="C496" s="11">
        <v>375.48483</v>
      </c>
      <c r="D496" s="11">
        <v>0.0834259269542261</v>
      </c>
      <c r="E496" s="8"/>
      <c r="F496" s="8"/>
    </row>
    <row r="497">
      <c r="A497" s="10">
        <v>44763.625</v>
      </c>
      <c r="B497" s="11">
        <v>404.64</v>
      </c>
      <c r="C497" s="11">
        <v>380.66199</v>
      </c>
      <c r="D497" s="11">
        <v>0.0629902922537655</v>
      </c>
      <c r="E497" s="8"/>
      <c r="F497" s="8"/>
    </row>
    <row r="498">
      <c r="A498" s="10">
        <v>44763.666666666664</v>
      </c>
      <c r="B498" s="11">
        <v>416.8</v>
      </c>
      <c r="C498" s="11">
        <v>385.22019</v>
      </c>
      <c r="D498" s="11">
        <v>0.0819785951509966</v>
      </c>
      <c r="E498" s="8"/>
      <c r="F498" s="8"/>
    </row>
    <row r="499">
      <c r="A499" s="10">
        <v>44763.708333333336</v>
      </c>
      <c r="B499" s="11">
        <v>422.07</v>
      </c>
      <c r="C499" s="11">
        <v>389.51987</v>
      </c>
      <c r="D499" s="11">
        <v>0.0835647485711061</v>
      </c>
      <c r="E499" s="8"/>
      <c r="F499" s="8"/>
    </row>
    <row r="500">
      <c r="A500" s="10">
        <v>44763.75</v>
      </c>
      <c r="B500" s="11">
        <v>422.37</v>
      </c>
      <c r="C500" s="11">
        <v>395.21618</v>
      </c>
      <c r="D500" s="11">
        <v>0.0687062457817389</v>
      </c>
      <c r="E500" s="8"/>
      <c r="F500" s="8"/>
    </row>
    <row r="501">
      <c r="A501" s="10">
        <v>44763.791666666664</v>
      </c>
      <c r="B501" s="11">
        <v>418.93</v>
      </c>
      <c r="C501" s="11">
        <v>402.42792</v>
      </c>
      <c r="D501" s="11">
        <v>0.0410062999604998</v>
      </c>
      <c r="E501" s="8"/>
      <c r="F501" s="8"/>
    </row>
    <row r="502">
      <c r="A502" s="10">
        <v>44763.833333333336</v>
      </c>
      <c r="B502" s="11">
        <v>414.06</v>
      </c>
      <c r="C502" s="11">
        <v>404.47866</v>
      </c>
      <c r="D502" s="11">
        <v>0.0236881223845035</v>
      </c>
      <c r="E502" s="8"/>
      <c r="F502" s="8"/>
    </row>
    <row r="503">
      <c r="A503" s="10">
        <v>44763.875</v>
      </c>
      <c r="B503" s="11">
        <v>403.94</v>
      </c>
      <c r="C503" s="11">
        <v>404.47754</v>
      </c>
      <c r="D503" s="11">
        <v>0.00132897366810522</v>
      </c>
      <c r="E503" s="8"/>
      <c r="F503" s="8"/>
    </row>
    <row r="504">
      <c r="A504" s="10">
        <v>44763.916666666664</v>
      </c>
      <c r="B504" s="11">
        <v>388.92</v>
      </c>
      <c r="C504" s="11">
        <v>406.15346</v>
      </c>
      <c r="D504" s="11">
        <v>0.0424309077657493</v>
      </c>
      <c r="E504" s="8"/>
      <c r="F504" s="8"/>
    </row>
    <row r="505">
      <c r="A505" s="10">
        <v>44763.958333333336</v>
      </c>
      <c r="B505" s="11">
        <v>381.87</v>
      </c>
      <c r="C505" s="11">
        <v>404.85042</v>
      </c>
      <c r="D505" s="11">
        <v>0.0567627421505453</v>
      </c>
      <c r="E505" s="8"/>
      <c r="F505" s="8"/>
    </row>
    <row r="506">
      <c r="A506" s="10">
        <v>44764.0</v>
      </c>
      <c r="B506" s="11">
        <v>381.4</v>
      </c>
      <c r="C506" s="11">
        <v>417.53401</v>
      </c>
      <c r="D506" s="11">
        <v>0.0865414771840982</v>
      </c>
      <c r="E506" s="8"/>
      <c r="F506" s="8"/>
    </row>
    <row r="507">
      <c r="A507" s="10">
        <v>44764.041666666664</v>
      </c>
      <c r="B507" s="11">
        <v>382.98</v>
      </c>
      <c r="C507" s="11">
        <v>403.52236</v>
      </c>
      <c r="D507" s="11">
        <v>0.0509076126537324</v>
      </c>
      <c r="E507" s="8"/>
      <c r="F507" s="8"/>
    </row>
    <row r="508">
      <c r="A508" s="10">
        <v>44764.083333333336</v>
      </c>
      <c r="B508" s="11">
        <v>414.41</v>
      </c>
      <c r="C508" s="11">
        <v>388.06348</v>
      </c>
      <c r="D508" s="11">
        <v>0.067892294322568</v>
      </c>
      <c r="E508" s="8"/>
      <c r="F508" s="8"/>
    </row>
    <row r="509">
      <c r="A509" s="10">
        <v>44764.125</v>
      </c>
      <c r="B509" s="11">
        <v>425.11</v>
      </c>
      <c r="C509" s="11">
        <v>375.75475</v>
      </c>
      <c r="D509" s="11">
        <v>0.131349636964003</v>
      </c>
      <c r="E509" s="8"/>
      <c r="F509" s="8"/>
    </row>
    <row r="510">
      <c r="A510" s="10">
        <v>44764.166666666664</v>
      </c>
      <c r="B510" s="11">
        <v>411.03</v>
      </c>
      <c r="C510" s="11">
        <v>360.50478</v>
      </c>
      <c r="D510" s="11">
        <v>0.140151317827186</v>
      </c>
      <c r="E510" s="8"/>
      <c r="F510" s="8"/>
    </row>
    <row r="511">
      <c r="A511" s="10">
        <v>44764.208333333336</v>
      </c>
      <c r="B511" s="11">
        <v>396.81</v>
      </c>
      <c r="C511" s="11">
        <v>347.92549</v>
      </c>
      <c r="D511" s="11">
        <v>0.140502812829264</v>
      </c>
      <c r="E511" s="8"/>
      <c r="F511" s="8"/>
    </row>
    <row r="512">
      <c r="A512" s="10">
        <v>44764.25</v>
      </c>
      <c r="B512" s="11">
        <v>386.13</v>
      </c>
      <c r="C512" s="11">
        <v>341.59941</v>
      </c>
      <c r="D512" s="11">
        <v>0.130359095175252</v>
      </c>
      <c r="E512" s="8"/>
      <c r="F512" s="8"/>
    </row>
    <row r="513">
      <c r="A513" s="10">
        <v>44764.291666666664</v>
      </c>
      <c r="B513" s="11">
        <v>376.98</v>
      </c>
      <c r="C513" s="11">
        <v>339.63418</v>
      </c>
      <c r="D513" s="11">
        <v>0.109958956427765</v>
      </c>
      <c r="E513" s="8"/>
      <c r="F513" s="8"/>
    </row>
    <row r="514">
      <c r="A514" s="10">
        <v>44764.333333333336</v>
      </c>
      <c r="B514" s="11">
        <v>370.81</v>
      </c>
      <c r="C514" s="11">
        <v>340.3029</v>
      </c>
      <c r="D514" s="11">
        <v>0.0896468998647968</v>
      </c>
      <c r="E514" s="8"/>
      <c r="F514" s="8"/>
    </row>
    <row r="515">
      <c r="A515" s="10">
        <v>44764.375</v>
      </c>
      <c r="B515" s="11">
        <v>369.0</v>
      </c>
      <c r="C515" s="11">
        <v>344.19347</v>
      </c>
      <c r="D515" s="11">
        <v>0.0720714718963146</v>
      </c>
      <c r="E515" s="8"/>
      <c r="F515" s="8"/>
    </row>
    <row r="516">
      <c r="A516" s="10">
        <v>44764.416666666664</v>
      </c>
      <c r="B516" s="11">
        <v>378.76</v>
      </c>
      <c r="C516" s="11">
        <v>351.90984</v>
      </c>
      <c r="D516" s="11">
        <v>0.0762984064327386</v>
      </c>
      <c r="E516" s="8"/>
      <c r="F516" s="8"/>
    </row>
    <row r="517">
      <c r="A517" s="10">
        <v>44764.458333333336</v>
      </c>
      <c r="B517" s="11">
        <v>390.71</v>
      </c>
      <c r="C517" s="11">
        <v>361.96778</v>
      </c>
      <c r="D517" s="11">
        <v>0.0794054653151724</v>
      </c>
      <c r="E517" s="8"/>
      <c r="F517" s="8"/>
    </row>
    <row r="518">
      <c r="A518" s="10">
        <v>44764.5</v>
      </c>
      <c r="B518" s="11">
        <v>388.46</v>
      </c>
      <c r="C518" s="11">
        <v>370.44584</v>
      </c>
      <c r="D518" s="11">
        <v>0.0486283231038577</v>
      </c>
      <c r="E518" s="8"/>
      <c r="F518" s="8"/>
    </row>
    <row r="519">
      <c r="A519" s="10">
        <v>44764.541666666664</v>
      </c>
      <c r="B519" s="11">
        <v>383.73</v>
      </c>
      <c r="C519" s="11">
        <v>377.94926</v>
      </c>
      <c r="D519" s="11">
        <v>0.015295016055859</v>
      </c>
      <c r="E519" s="8"/>
      <c r="F519" s="8"/>
    </row>
    <row r="520">
      <c r="A520" s="10">
        <v>44764.583333333336</v>
      </c>
      <c r="B520" s="11">
        <v>381.53</v>
      </c>
      <c r="C520" s="11">
        <v>381.59566</v>
      </c>
      <c r="D520" s="11">
        <v>1.72066946463795E-4</v>
      </c>
      <c r="E520" s="8"/>
      <c r="F520" s="8"/>
    </row>
    <row r="521">
      <c r="A521" s="10">
        <v>44764.625</v>
      </c>
      <c r="B521" s="11">
        <v>362.14</v>
      </c>
      <c r="C521" s="11">
        <v>383.94763</v>
      </c>
      <c r="D521" s="11">
        <v>0.0567984493093498</v>
      </c>
      <c r="E521" s="8"/>
      <c r="F521" s="8"/>
    </row>
    <row r="522">
      <c r="A522" s="10">
        <v>44764.666666666664</v>
      </c>
      <c r="B522" s="11">
        <v>359.38</v>
      </c>
      <c r="C522" s="11">
        <v>386.04432</v>
      </c>
      <c r="D522" s="11">
        <v>0.0690706186274157</v>
      </c>
      <c r="E522" s="8"/>
      <c r="F522" s="8"/>
    </row>
    <row r="523">
      <c r="A523" s="10">
        <v>44764.708333333336</v>
      </c>
      <c r="B523" s="11">
        <v>373.8</v>
      </c>
      <c r="C523" s="11">
        <v>388.43603</v>
      </c>
      <c r="D523" s="11">
        <v>0.0376793831406422</v>
      </c>
      <c r="E523" s="8"/>
      <c r="F523" s="8"/>
    </row>
    <row r="524">
      <c r="A524" s="10">
        <v>44764.75</v>
      </c>
      <c r="B524" s="11">
        <v>386.3</v>
      </c>
      <c r="C524" s="11">
        <v>393.11106</v>
      </c>
      <c r="D524" s="11">
        <v>0.0173260452148051</v>
      </c>
      <c r="E524" s="8"/>
      <c r="F524" s="8"/>
    </row>
    <row r="525">
      <c r="A525" s="10">
        <v>44764.791666666664</v>
      </c>
      <c r="B525" s="11">
        <v>390.09</v>
      </c>
      <c r="C525" s="11">
        <v>399.47433</v>
      </c>
      <c r="D525" s="11">
        <v>0.0234916972011694</v>
      </c>
      <c r="E525" s="8"/>
      <c r="F525" s="8"/>
    </row>
    <row r="526">
      <c r="A526" s="10">
        <v>44764.833333333336</v>
      </c>
      <c r="B526" s="11">
        <v>386.31</v>
      </c>
      <c r="C526" s="11">
        <v>401.3022</v>
      </c>
      <c r="D526" s="11">
        <v>0.0373588781721107</v>
      </c>
      <c r="E526" s="8"/>
      <c r="F526" s="8"/>
    </row>
    <row r="527">
      <c r="A527" s="10">
        <v>44764.875</v>
      </c>
      <c r="B527" s="11">
        <v>375.7</v>
      </c>
      <c r="C527" s="11">
        <v>401.43152</v>
      </c>
      <c r="D527" s="11">
        <v>0.064099401063474</v>
      </c>
      <c r="E527" s="8"/>
      <c r="F527" s="8"/>
    </row>
    <row r="528">
      <c r="A528" s="10">
        <v>44764.916666666664</v>
      </c>
      <c r="B528" s="11">
        <v>369.3</v>
      </c>
      <c r="C528" s="11">
        <v>402.16613</v>
      </c>
      <c r="D528" s="11">
        <v>0.0817227696424858</v>
      </c>
      <c r="E528" s="8"/>
      <c r="F528" s="8"/>
    </row>
    <row r="529">
      <c r="A529" s="10">
        <v>44764.958333333336</v>
      </c>
      <c r="B529" s="11">
        <v>365.5</v>
      </c>
      <c r="C529" s="11">
        <v>400.85373</v>
      </c>
      <c r="D529" s="11">
        <v>0.0881960858889849</v>
      </c>
      <c r="E529" s="8"/>
      <c r="F529" s="8"/>
    </row>
    <row r="530">
      <c r="A530" s="10">
        <v>44765.0</v>
      </c>
      <c r="B530" s="11">
        <v>362.01</v>
      </c>
      <c r="C530" s="11">
        <v>398.84933</v>
      </c>
      <c r="D530" s="11">
        <v>0.0923640262853143</v>
      </c>
      <c r="E530" s="8"/>
      <c r="F530" s="8"/>
    </row>
    <row r="531">
      <c r="A531" s="10">
        <v>44765.041666666664</v>
      </c>
      <c r="B531" s="11">
        <v>373.76</v>
      </c>
      <c r="C531" s="11">
        <v>385.02171</v>
      </c>
      <c r="D531" s="11">
        <v>0.0292495454347236</v>
      </c>
      <c r="E531" s="8"/>
      <c r="F531" s="8"/>
    </row>
    <row r="532">
      <c r="A532" s="10">
        <v>44765.083333333336</v>
      </c>
      <c r="B532" s="11">
        <v>394.46</v>
      </c>
      <c r="C532" s="11">
        <v>368.84656</v>
      </c>
      <c r="D532" s="11">
        <v>0.0694419923558456</v>
      </c>
      <c r="E532" s="8"/>
      <c r="F532" s="8"/>
    </row>
    <row r="533">
      <c r="A533" s="10">
        <v>44765.125</v>
      </c>
      <c r="B533" s="11">
        <v>388.76</v>
      </c>
      <c r="C533" s="11">
        <v>354.58448</v>
      </c>
      <c r="D533" s="11">
        <v>0.0963818833807954</v>
      </c>
      <c r="E533" s="8"/>
      <c r="F533" s="8"/>
    </row>
    <row r="534">
      <c r="A534" s="10">
        <v>44765.166666666664</v>
      </c>
      <c r="B534" s="11">
        <v>367.23</v>
      </c>
      <c r="C534" s="11">
        <v>336.0015</v>
      </c>
      <c r="D534" s="11">
        <v>0.0929415493680831</v>
      </c>
      <c r="E534" s="8"/>
      <c r="F534" s="8"/>
    </row>
    <row r="535">
      <c r="A535" s="10">
        <v>44765.208333333336</v>
      </c>
      <c r="B535" s="11">
        <v>349.04</v>
      </c>
      <c r="C535" s="11">
        <v>320.27658</v>
      </c>
      <c r="D535" s="11">
        <v>0.0898080652665892</v>
      </c>
      <c r="E535" s="8"/>
      <c r="F535" s="8"/>
    </row>
    <row r="536">
      <c r="A536" s="10">
        <v>44765.25</v>
      </c>
      <c r="B536" s="11">
        <v>330.26</v>
      </c>
      <c r="C536" s="11">
        <v>311.54422</v>
      </c>
      <c r="D536" s="11">
        <v>0.060074232800724</v>
      </c>
      <c r="E536" s="8"/>
      <c r="F536" s="8"/>
    </row>
    <row r="537">
      <c r="A537" s="10">
        <v>44765.291666666664</v>
      </c>
      <c r="B537" s="11">
        <v>321.66</v>
      </c>
      <c r="C537" s="11">
        <v>308.09409</v>
      </c>
      <c r="D537" s="11">
        <v>0.0440317112217246</v>
      </c>
      <c r="E537" s="8"/>
      <c r="F537" s="8"/>
    </row>
    <row r="538">
      <c r="A538" s="10">
        <v>44765.333333333336</v>
      </c>
      <c r="B538" s="11">
        <v>309.93</v>
      </c>
      <c r="C538" s="11">
        <v>308.65648</v>
      </c>
      <c r="D538" s="11">
        <v>0.00412601089729274</v>
      </c>
      <c r="E538" s="8"/>
      <c r="F538" s="8"/>
    </row>
    <row r="539">
      <c r="A539" s="10">
        <v>44765.375</v>
      </c>
      <c r="B539" s="11">
        <v>301.63</v>
      </c>
      <c r="C539" s="11">
        <v>312.77778</v>
      </c>
      <c r="D539" s="11">
        <v>0.0356412146668475</v>
      </c>
      <c r="E539" s="8"/>
      <c r="F539" s="8"/>
    </row>
    <row r="540">
      <c r="A540" s="10">
        <v>44765.416666666664</v>
      </c>
      <c r="B540" s="11">
        <v>306.18</v>
      </c>
      <c r="C540" s="11">
        <v>321.26474</v>
      </c>
      <c r="D540" s="11">
        <v>0.0469542346913016</v>
      </c>
      <c r="E540" s="8"/>
      <c r="F540" s="8"/>
    </row>
    <row r="541">
      <c r="A541" s="10">
        <v>44765.458333333336</v>
      </c>
      <c r="B541" s="11">
        <v>312.32</v>
      </c>
      <c r="C541" s="11">
        <v>331.99431</v>
      </c>
      <c r="D541" s="11">
        <v>0.0592609855271314</v>
      </c>
      <c r="E541" s="8"/>
      <c r="F541" s="8"/>
    </row>
    <row r="542">
      <c r="A542" s="10">
        <v>44765.5</v>
      </c>
      <c r="B542" s="11">
        <v>321.51</v>
      </c>
      <c r="C542" s="11">
        <v>340.60721</v>
      </c>
      <c r="D542" s="11">
        <v>0.0560681319693732</v>
      </c>
      <c r="E542" s="8"/>
      <c r="F542" s="8"/>
    </row>
    <row r="543">
      <c r="A543" s="10">
        <v>44765.541666666664</v>
      </c>
      <c r="B543" s="11">
        <v>330.73</v>
      </c>
      <c r="C543" s="11">
        <v>348.31105</v>
      </c>
      <c r="D543" s="11">
        <v>0.0504751428356924</v>
      </c>
      <c r="E543" s="8"/>
      <c r="F543" s="8"/>
    </row>
    <row r="544">
      <c r="A544" s="10">
        <v>44765.583333333336</v>
      </c>
      <c r="B544" s="11">
        <v>314.16</v>
      </c>
      <c r="C544" s="11">
        <v>352.29293</v>
      </c>
      <c r="D544" s="11">
        <v>0.108242109769276</v>
      </c>
      <c r="E544" s="8"/>
      <c r="F544" s="8"/>
    </row>
    <row r="545">
      <c r="A545" s="10">
        <v>44765.625</v>
      </c>
      <c r="B545" s="11">
        <v>276.71</v>
      </c>
      <c r="C545" s="11">
        <v>355.67163</v>
      </c>
      <c r="D545" s="11">
        <v>0.222007108073252</v>
      </c>
      <c r="E545" s="8"/>
      <c r="F545" s="8"/>
    </row>
    <row r="546">
      <c r="A546" s="10">
        <v>44765.666666666664</v>
      </c>
      <c r="B546" s="11">
        <v>294.22</v>
      </c>
      <c r="C546" s="11">
        <v>360.06542</v>
      </c>
      <c r="D546" s="11">
        <v>0.18287071277214</v>
      </c>
      <c r="E546" s="8"/>
      <c r="F546" s="8"/>
    </row>
    <row r="547">
      <c r="A547" s="10">
        <v>44765.708333333336</v>
      </c>
      <c r="B547" s="11">
        <v>320.43</v>
      </c>
      <c r="C547" s="11">
        <v>365.26819</v>
      </c>
      <c r="D547" s="11">
        <v>0.122754160443043</v>
      </c>
      <c r="E547" s="8"/>
      <c r="F547" s="8"/>
    </row>
    <row r="548">
      <c r="A548" s="10">
        <v>44765.75</v>
      </c>
      <c r="B548" s="11">
        <v>344.73</v>
      </c>
      <c r="C548" s="11">
        <v>372.5065</v>
      </c>
      <c r="D548" s="11">
        <v>0.0745664840747745</v>
      </c>
      <c r="E548" s="8"/>
      <c r="F548" s="8"/>
    </row>
    <row r="549">
      <c r="A549" s="10">
        <v>44765.791666666664</v>
      </c>
      <c r="B549" s="11">
        <v>356.78</v>
      </c>
      <c r="C549" s="11">
        <v>381.12369</v>
      </c>
      <c r="D549" s="11">
        <v>0.0638734632318448</v>
      </c>
      <c r="E549" s="8"/>
      <c r="F549" s="8"/>
    </row>
    <row r="550">
      <c r="A550" s="10">
        <v>44765.833333333336</v>
      </c>
      <c r="B550" s="11">
        <v>359.77</v>
      </c>
      <c r="C550" s="11">
        <v>384.61073</v>
      </c>
      <c r="D550" s="11">
        <v>0.0645866796279968</v>
      </c>
      <c r="E550" s="8"/>
      <c r="F550" s="8"/>
    </row>
    <row r="551">
      <c r="A551" s="10">
        <v>44765.875</v>
      </c>
      <c r="B551" s="11">
        <v>361.74</v>
      </c>
      <c r="C551" s="11">
        <v>385.85607</v>
      </c>
      <c r="D551" s="11">
        <v>0.0625001700763706</v>
      </c>
      <c r="E551" s="8"/>
      <c r="F551" s="8"/>
    </row>
    <row r="552">
      <c r="A552" s="10">
        <v>44765.916666666664</v>
      </c>
      <c r="B552" s="11">
        <v>362.78</v>
      </c>
      <c r="C552" s="11">
        <v>387.85836</v>
      </c>
      <c r="D552" s="11">
        <v>0.064658552158061</v>
      </c>
      <c r="E552" s="8"/>
      <c r="F552" s="8"/>
    </row>
    <row r="553">
      <c r="A553" s="10">
        <v>44765.958333333336</v>
      </c>
      <c r="B553" s="11">
        <v>360.34</v>
      </c>
      <c r="C553" s="11">
        <v>386.83238</v>
      </c>
      <c r="D553" s="11">
        <v>0.0684854251342662</v>
      </c>
      <c r="E553" s="8"/>
      <c r="F553" s="8"/>
    </row>
    <row r="554">
      <c r="A554" s="10">
        <v>44766.0</v>
      </c>
      <c r="B554" s="11">
        <v>355.45</v>
      </c>
      <c r="C554" s="11">
        <v>379.34737</v>
      </c>
      <c r="D554" s="11">
        <v>0.0629960081178367</v>
      </c>
      <c r="E554" s="8"/>
      <c r="F554" s="8"/>
    </row>
    <row r="555">
      <c r="A555" s="10">
        <v>44766.041666666664</v>
      </c>
      <c r="B555" s="11">
        <v>361.51</v>
      </c>
      <c r="C555" s="11">
        <v>368.00867</v>
      </c>
      <c r="D555" s="11">
        <v>0.0176590133053115</v>
      </c>
      <c r="E555" s="8"/>
      <c r="F555" s="8"/>
    </row>
    <row r="556">
      <c r="A556" s="10">
        <v>44766.083333333336</v>
      </c>
      <c r="B556" s="11">
        <v>381.96</v>
      </c>
      <c r="C556" s="11">
        <v>353.83652</v>
      </c>
      <c r="D556" s="11">
        <v>0.079481563971972</v>
      </c>
      <c r="E556" s="8"/>
      <c r="F556" s="8"/>
    </row>
    <row r="557">
      <c r="A557" s="10">
        <v>44766.125</v>
      </c>
      <c r="B557" s="11">
        <v>374.48</v>
      </c>
      <c r="C557" s="11">
        <v>341.16172</v>
      </c>
      <c r="D557" s="11">
        <v>0.0976612499198327</v>
      </c>
      <c r="E557" s="8"/>
      <c r="F557" s="8"/>
    </row>
    <row r="558">
      <c r="A558" s="10">
        <v>44766.166666666664</v>
      </c>
      <c r="B558" s="11">
        <v>348.22</v>
      </c>
      <c r="C558" s="11">
        <v>323.37135</v>
      </c>
      <c r="D558" s="11">
        <v>0.0768424599148935</v>
      </c>
      <c r="E558" s="8"/>
      <c r="F558" s="8"/>
    </row>
    <row r="559">
      <c r="A559" s="10">
        <v>44766.208333333336</v>
      </c>
      <c r="B559" s="11">
        <v>318.6</v>
      </c>
      <c r="C559" s="11">
        <v>307.60079</v>
      </c>
      <c r="D559" s="11">
        <v>0.0357580681115936</v>
      </c>
      <c r="E559" s="8"/>
      <c r="F559" s="8"/>
    </row>
    <row r="560">
      <c r="A560" s="10">
        <v>44766.25</v>
      </c>
      <c r="B560" s="11">
        <v>300.16</v>
      </c>
      <c r="C560" s="11">
        <v>298.35295</v>
      </c>
      <c r="D560" s="11">
        <v>0.00605675258112917</v>
      </c>
      <c r="E560" s="8"/>
      <c r="F560" s="8"/>
    </row>
    <row r="561">
      <c r="A561" s="10">
        <v>44766.291666666664</v>
      </c>
      <c r="B561" s="11">
        <v>294.75</v>
      </c>
      <c r="C561" s="11">
        <v>294.24833</v>
      </c>
      <c r="D561" s="11">
        <v>0.00170492046632852</v>
      </c>
      <c r="E561" s="8"/>
      <c r="F561" s="8"/>
    </row>
    <row r="562">
      <c r="A562" s="10">
        <v>44766.333333333336</v>
      </c>
      <c r="B562" s="11">
        <v>292.34</v>
      </c>
      <c r="C562" s="11">
        <v>293.90692</v>
      </c>
      <c r="D562" s="11">
        <v>0.00533134776139343</v>
      </c>
      <c r="E562" s="8"/>
      <c r="F562" s="8"/>
    </row>
    <row r="563">
      <c r="A563" s="10">
        <v>44766.375</v>
      </c>
      <c r="B563" s="11">
        <v>293.64</v>
      </c>
      <c r="C563" s="11">
        <v>297.46012</v>
      </c>
      <c r="D563" s="11">
        <v>0.0128424610330959</v>
      </c>
      <c r="E563" s="8"/>
      <c r="F563" s="8"/>
    </row>
    <row r="564">
      <c r="A564" s="10">
        <v>44766.416666666664</v>
      </c>
      <c r="B564" s="11">
        <v>300.07</v>
      </c>
      <c r="C564" s="11">
        <v>306.55386</v>
      </c>
      <c r="D564" s="11">
        <v>0.0211508020156718</v>
      </c>
      <c r="E564" s="8"/>
      <c r="F564" s="8"/>
    </row>
    <row r="565">
      <c r="A565" s="10">
        <v>44766.458333333336</v>
      </c>
      <c r="B565" s="11">
        <v>310.01</v>
      </c>
      <c r="C565" s="11">
        <v>318.271</v>
      </c>
      <c r="D565" s="11">
        <v>0.0259558677981972</v>
      </c>
      <c r="E565" s="8"/>
      <c r="F565" s="8"/>
    </row>
    <row r="566">
      <c r="A566" s="10">
        <v>44766.5</v>
      </c>
      <c r="B566" s="11">
        <v>322.97</v>
      </c>
      <c r="C566" s="11">
        <v>327.92904</v>
      </c>
      <c r="D566" s="11">
        <v>0.015122295969884</v>
      </c>
      <c r="E566" s="8"/>
      <c r="F566" s="8"/>
    </row>
    <row r="567">
      <c r="A567" s="10">
        <v>44766.541666666664</v>
      </c>
      <c r="B567" s="11">
        <v>326.08</v>
      </c>
      <c r="C567" s="11">
        <v>336.18314</v>
      </c>
      <c r="D567" s="11">
        <v>0.0300524886524648</v>
      </c>
      <c r="E567" s="8"/>
      <c r="F567" s="8"/>
    </row>
    <row r="568">
      <c r="A568" s="10">
        <v>44766.583333333336</v>
      </c>
      <c r="B568" s="11">
        <v>299.57</v>
      </c>
      <c r="C568" s="11">
        <v>339.92226</v>
      </c>
      <c r="D568" s="11">
        <v>0.118710260398951</v>
      </c>
      <c r="E568" s="8"/>
      <c r="F568" s="8"/>
    </row>
    <row r="569">
      <c r="A569" s="10">
        <v>44766.625</v>
      </c>
      <c r="B569" s="11">
        <v>279.97</v>
      </c>
      <c r="C569" s="11">
        <v>343.3474</v>
      </c>
      <c r="D569" s="11">
        <v>0.184586806249297</v>
      </c>
      <c r="E569" s="8"/>
      <c r="F569" s="8"/>
    </row>
    <row r="570">
      <c r="A570" s="10">
        <v>44766.666666666664</v>
      </c>
      <c r="B570" s="11">
        <v>314.62</v>
      </c>
      <c r="C570" s="11">
        <v>348.43972</v>
      </c>
      <c r="D570" s="11">
        <v>0.0970604614192664</v>
      </c>
      <c r="E570" s="8"/>
      <c r="F570" s="8"/>
    </row>
    <row r="571">
      <c r="A571" s="10">
        <v>44766.708333333336</v>
      </c>
      <c r="B571" s="11">
        <v>344.61</v>
      </c>
      <c r="C571" s="11">
        <v>354.18861</v>
      </c>
      <c r="D571" s="11">
        <v>0.0270438114878961</v>
      </c>
      <c r="E571" s="8"/>
      <c r="F571" s="8"/>
    </row>
    <row r="572">
      <c r="A572" s="10">
        <v>44766.75</v>
      </c>
      <c r="B572" s="11">
        <v>374.84</v>
      </c>
      <c r="C572" s="11">
        <v>361.56001</v>
      </c>
      <c r="D572" s="11">
        <v>0.0367296980658895</v>
      </c>
      <c r="E572" s="8"/>
      <c r="F572" s="8"/>
    </row>
    <row r="573">
      <c r="A573" s="10">
        <v>44766.791666666664</v>
      </c>
      <c r="B573" s="11">
        <v>393.31</v>
      </c>
      <c r="C573" s="11">
        <v>371.22094</v>
      </c>
      <c r="D573" s="11">
        <v>0.0595038092409334</v>
      </c>
      <c r="E573" s="8"/>
      <c r="F573" s="8"/>
    </row>
    <row r="574">
      <c r="A574" s="10">
        <v>44766.833333333336</v>
      </c>
      <c r="B574" s="11">
        <v>394.51</v>
      </c>
      <c r="C574" s="11">
        <v>376.0967</v>
      </c>
      <c r="D574" s="11">
        <v>0.0489589512484422</v>
      </c>
      <c r="E574" s="8"/>
      <c r="F574" s="8"/>
    </row>
    <row r="575">
      <c r="A575" s="10">
        <v>44766.875</v>
      </c>
      <c r="B575" s="11">
        <v>395.66</v>
      </c>
      <c r="C575" s="11">
        <v>379.36012</v>
      </c>
      <c r="D575" s="11">
        <v>0.0429667725748295</v>
      </c>
      <c r="E575" s="8"/>
      <c r="F575" s="8"/>
    </row>
    <row r="576">
      <c r="A576" s="10">
        <v>44766.916666666664</v>
      </c>
      <c r="B576" s="11">
        <v>391.81</v>
      </c>
      <c r="C576" s="11">
        <v>384.3395</v>
      </c>
      <c r="D576" s="11">
        <v>0.0194372423339261</v>
      </c>
      <c r="E576" s="8"/>
      <c r="F576" s="8"/>
    </row>
    <row r="577">
      <c r="A577" s="10">
        <v>44766.958333333336</v>
      </c>
      <c r="B577" s="11">
        <v>388.51</v>
      </c>
      <c r="C577" s="11">
        <v>386.224</v>
      </c>
      <c r="D577" s="11">
        <v>0.00591884502257757</v>
      </c>
      <c r="E577" s="8"/>
      <c r="F577" s="8"/>
    </row>
    <row r="578">
      <c r="A578" s="10">
        <v>44767.0</v>
      </c>
      <c r="B578" s="11">
        <v>385.69</v>
      </c>
      <c r="C578" s="11">
        <v>396.29467</v>
      </c>
      <c r="D578" s="11">
        <v>0.0267595574777727</v>
      </c>
      <c r="E578" s="8"/>
      <c r="F578" s="8"/>
    </row>
    <row r="579">
      <c r="A579" s="10">
        <v>44767.041666666664</v>
      </c>
      <c r="B579" s="11">
        <v>391.34</v>
      </c>
      <c r="C579" s="11">
        <v>383.21911</v>
      </c>
      <c r="D579" s="11">
        <v>0.0211912448729395</v>
      </c>
      <c r="E579" s="8"/>
      <c r="F579" s="8"/>
    </row>
    <row r="580">
      <c r="A580" s="10">
        <v>44767.083333333336</v>
      </c>
      <c r="B580" s="11">
        <v>401.93</v>
      </c>
      <c r="C580" s="11">
        <v>367.43929</v>
      </c>
      <c r="D580" s="11">
        <v>0.0938677788104804</v>
      </c>
      <c r="E580" s="8"/>
      <c r="F580" s="8"/>
    </row>
    <row r="581">
      <c r="A581" s="10">
        <v>44767.125</v>
      </c>
      <c r="B581" s="11">
        <v>390.68</v>
      </c>
      <c r="C581" s="11">
        <v>353.28492</v>
      </c>
      <c r="D581" s="11">
        <v>0.105849635472694</v>
      </c>
      <c r="E581" s="8"/>
      <c r="F581" s="8"/>
    </row>
    <row r="582">
      <c r="A582" s="10">
        <v>44767.166666666664</v>
      </c>
      <c r="B582" s="11">
        <v>359.82</v>
      </c>
      <c r="C582" s="11">
        <v>334.40769</v>
      </c>
      <c r="D582" s="11">
        <v>0.075992002456642</v>
      </c>
      <c r="E582" s="8"/>
      <c r="F582" s="8"/>
    </row>
    <row r="583">
      <c r="A583" s="10">
        <v>44767.208333333336</v>
      </c>
      <c r="B583" s="11">
        <v>338.35</v>
      </c>
      <c r="C583" s="11">
        <v>318.35383</v>
      </c>
      <c r="D583" s="11">
        <v>0.0628111494685017</v>
      </c>
      <c r="E583" s="8"/>
      <c r="F583" s="8"/>
    </row>
    <row r="584">
      <c r="A584" s="10">
        <v>44767.25</v>
      </c>
      <c r="B584" s="11">
        <v>318.45</v>
      </c>
      <c r="C584" s="11">
        <v>309.16746</v>
      </c>
      <c r="D584" s="11">
        <v>0.0300243110966464</v>
      </c>
      <c r="E584" s="8"/>
      <c r="F584" s="8"/>
    </row>
    <row r="585">
      <c r="A585" s="10">
        <v>44767.291666666664</v>
      </c>
      <c r="B585" s="11">
        <v>309.54</v>
      </c>
      <c r="C585" s="11">
        <v>305.06591</v>
      </c>
      <c r="D585" s="11">
        <v>0.0146659782471271</v>
      </c>
      <c r="E585" s="8"/>
      <c r="F585" s="8"/>
    </row>
    <row r="586">
      <c r="A586" s="10">
        <v>44767.333333333336</v>
      </c>
      <c r="B586" s="11">
        <v>307.9</v>
      </c>
      <c r="C586" s="11">
        <v>304.90683</v>
      </c>
      <c r="D586" s="11">
        <v>0.00981667088270854</v>
      </c>
      <c r="E586" s="8"/>
      <c r="F586" s="8"/>
    </row>
    <row r="587">
      <c r="A587" s="10">
        <v>44767.375</v>
      </c>
      <c r="B587" s="11">
        <v>310.68</v>
      </c>
      <c r="C587" s="11">
        <v>308.2236</v>
      </c>
      <c r="D587" s="11">
        <v>0.00796953899701395</v>
      </c>
      <c r="E587" s="8"/>
      <c r="F587" s="8"/>
    </row>
    <row r="588">
      <c r="A588" s="10">
        <v>44767.416666666664</v>
      </c>
      <c r="B588" s="11">
        <v>315.63</v>
      </c>
      <c r="C588" s="11">
        <v>316.12216</v>
      </c>
      <c r="D588" s="11">
        <v>0.00155686649743255</v>
      </c>
      <c r="E588" s="8"/>
      <c r="F588" s="8"/>
    </row>
    <row r="589">
      <c r="A589" s="10">
        <v>44767.458333333336</v>
      </c>
      <c r="B589" s="11">
        <v>321.75</v>
      </c>
      <c r="C589" s="11">
        <v>326.12631</v>
      </c>
      <c r="D589" s="11">
        <v>0.0134190645336157</v>
      </c>
      <c r="E589" s="8"/>
      <c r="F589" s="8"/>
    </row>
    <row r="590">
      <c r="A590" s="10">
        <v>44767.5</v>
      </c>
      <c r="B590" s="11">
        <v>336.92</v>
      </c>
      <c r="C590" s="11">
        <v>333.84598</v>
      </c>
      <c r="D590" s="11">
        <v>0.00920789880411325</v>
      </c>
      <c r="E590" s="8"/>
      <c r="F590" s="8"/>
    </row>
    <row r="591">
      <c r="A591" s="10">
        <v>44767.541666666664</v>
      </c>
      <c r="B591" s="11">
        <v>349.08</v>
      </c>
      <c r="C591" s="11">
        <v>340.42273</v>
      </c>
      <c r="D591" s="11">
        <v>0.0254309399375299</v>
      </c>
      <c r="E591" s="8"/>
      <c r="F591" s="8"/>
    </row>
    <row r="592">
      <c r="A592" s="10">
        <v>44767.583333333336</v>
      </c>
      <c r="B592" s="11">
        <v>326.73</v>
      </c>
      <c r="C592" s="11">
        <v>343.16679</v>
      </c>
      <c r="D592" s="11">
        <v>0.0478973795803491</v>
      </c>
      <c r="E592" s="8"/>
      <c r="F592" s="8"/>
    </row>
    <row r="593">
      <c r="A593" s="10">
        <v>44767.625</v>
      </c>
      <c r="B593" s="11">
        <v>298.31</v>
      </c>
      <c r="C593" s="11">
        <v>345.59022</v>
      </c>
      <c r="D593" s="11">
        <v>0.136810063664417</v>
      </c>
      <c r="E593" s="8"/>
      <c r="F593" s="8"/>
    </row>
    <row r="594">
      <c r="A594" s="10">
        <v>44767.666666666664</v>
      </c>
      <c r="B594" s="11">
        <v>315.1</v>
      </c>
      <c r="C594" s="11">
        <v>349.62479</v>
      </c>
      <c r="D594" s="11">
        <v>0.0987481179466707</v>
      </c>
      <c r="E594" s="8"/>
      <c r="F594" s="8"/>
    </row>
    <row r="595">
      <c r="A595" s="10">
        <v>44767.708333333336</v>
      </c>
      <c r="B595" s="11">
        <v>346.24</v>
      </c>
      <c r="C595" s="11">
        <v>354.61171</v>
      </c>
      <c r="D595" s="11">
        <v>0.0236081036353819</v>
      </c>
      <c r="E595" s="8"/>
      <c r="F595" s="8"/>
    </row>
    <row r="596">
      <c r="A596" s="10">
        <v>44767.75</v>
      </c>
      <c r="B596" s="11">
        <v>373.2</v>
      </c>
      <c r="C596" s="11">
        <v>361.83632</v>
      </c>
      <c r="D596" s="11">
        <v>0.0314055813965828</v>
      </c>
      <c r="E596" s="8"/>
      <c r="F596" s="8"/>
    </row>
    <row r="597">
      <c r="A597" s="10">
        <v>44767.791666666664</v>
      </c>
      <c r="B597" s="11">
        <v>377.39</v>
      </c>
      <c r="C597" s="11">
        <v>370.99349</v>
      </c>
      <c r="D597" s="11">
        <v>0.0172415693871069</v>
      </c>
      <c r="E597" s="8"/>
      <c r="F597" s="8"/>
    </row>
    <row r="598">
      <c r="A598" s="10">
        <v>44767.833333333336</v>
      </c>
      <c r="B598" s="11">
        <v>376.05</v>
      </c>
      <c r="C598" s="11">
        <v>375.29387</v>
      </c>
      <c r="D598" s="11">
        <v>0.00201476778717431</v>
      </c>
      <c r="E598" s="8"/>
      <c r="F598" s="8"/>
    </row>
    <row r="599">
      <c r="A599" s="10">
        <v>44767.875</v>
      </c>
      <c r="B599" s="11">
        <v>375.94</v>
      </c>
      <c r="C599" s="11">
        <v>377.5138</v>
      </c>
      <c r="D599" s="11">
        <v>0.00416885422466676</v>
      </c>
      <c r="E599" s="8"/>
      <c r="F599" s="8"/>
    </row>
    <row r="600">
      <c r="A600" s="10">
        <v>44767.916666666664</v>
      </c>
      <c r="B600" s="11">
        <v>376.77</v>
      </c>
      <c r="C600" s="11">
        <v>380.71572</v>
      </c>
      <c r="D600" s="11">
        <v>0.0103639534506218</v>
      </c>
      <c r="E600" s="8"/>
      <c r="F600" s="8"/>
    </row>
    <row r="601">
      <c r="A601" s="10">
        <v>44767.958333333336</v>
      </c>
      <c r="B601" s="11">
        <v>375.03</v>
      </c>
      <c r="C601" s="11">
        <v>380.81406</v>
      </c>
      <c r="D601" s="11">
        <v>0.0151886723930308</v>
      </c>
      <c r="E601" s="8"/>
      <c r="F601" s="8"/>
    </row>
    <row r="602">
      <c r="A602" s="10">
        <v>44768.0</v>
      </c>
      <c r="B602" s="11">
        <v>373.03</v>
      </c>
      <c r="C602" s="11">
        <v>390.16259</v>
      </c>
      <c r="D602" s="11">
        <v>0.0439114113939013</v>
      </c>
      <c r="E602" s="8"/>
      <c r="F602" s="8"/>
    </row>
    <row r="603">
      <c r="A603" s="10">
        <v>44768.041666666664</v>
      </c>
      <c r="B603" s="11">
        <v>382.38</v>
      </c>
      <c r="C603" s="11">
        <v>378.65522</v>
      </c>
      <c r="D603" s="11">
        <v>0.00983686425873122</v>
      </c>
      <c r="E603" s="8"/>
      <c r="F603" s="8"/>
    </row>
    <row r="604">
      <c r="A604" s="10">
        <v>44768.083333333336</v>
      </c>
      <c r="B604" s="11">
        <v>395.56</v>
      </c>
      <c r="C604" s="11">
        <v>364.16723</v>
      </c>
      <c r="D604" s="11">
        <v>0.0862042693956839</v>
      </c>
      <c r="E604" s="8"/>
      <c r="F604" s="8"/>
    </row>
    <row r="605">
      <c r="A605" s="10">
        <v>44768.125</v>
      </c>
      <c r="B605" s="11">
        <v>386.1</v>
      </c>
      <c r="C605" s="11">
        <v>351.33876</v>
      </c>
      <c r="D605" s="11">
        <v>0.0989393826061207</v>
      </c>
      <c r="E605" s="8"/>
      <c r="F605" s="8"/>
    </row>
    <row r="606">
      <c r="A606" s="10">
        <v>44768.166666666664</v>
      </c>
      <c r="B606" s="11">
        <v>353.92</v>
      </c>
      <c r="C606" s="11">
        <v>333.72621</v>
      </c>
      <c r="D606" s="11">
        <v>0.0605100510385445</v>
      </c>
      <c r="E606" s="8"/>
      <c r="F606" s="8"/>
    </row>
    <row r="607">
      <c r="A607" s="10">
        <v>44768.208333333336</v>
      </c>
      <c r="B607" s="11">
        <v>328.88</v>
      </c>
      <c r="C607" s="11">
        <v>318.28195</v>
      </c>
      <c r="D607" s="11">
        <v>0.0332976783634761</v>
      </c>
      <c r="E607" s="8"/>
      <c r="F607" s="8"/>
    </row>
    <row r="608">
      <c r="A608" s="10">
        <v>44768.25</v>
      </c>
      <c r="B608" s="11">
        <v>312.49</v>
      </c>
      <c r="C608" s="11">
        <v>309.2572</v>
      </c>
      <c r="D608" s="11">
        <v>0.0104534348755663</v>
      </c>
      <c r="E608" s="8"/>
      <c r="F608" s="8"/>
    </row>
    <row r="609">
      <c r="A609" s="10">
        <v>44768.291666666664</v>
      </c>
      <c r="B609" s="11">
        <v>304.67</v>
      </c>
      <c r="C609" s="11">
        <v>304.83325</v>
      </c>
      <c r="D609" s="11">
        <v>5.35538692055427E-4</v>
      </c>
      <c r="E609" s="8"/>
      <c r="F609" s="8"/>
    </row>
    <row r="610">
      <c r="A610" s="10">
        <v>44768.333333333336</v>
      </c>
      <c r="B610" s="11">
        <v>299.51</v>
      </c>
      <c r="C610" s="11">
        <v>303.58581</v>
      </c>
      <c r="D610" s="11">
        <v>0.0134255616229229</v>
      </c>
      <c r="E610" s="8"/>
      <c r="F610" s="8"/>
    </row>
    <row r="611">
      <c r="A611" s="10">
        <v>44768.375</v>
      </c>
      <c r="B611" s="11">
        <v>299.61</v>
      </c>
      <c r="C611" s="11">
        <v>305.44802</v>
      </c>
      <c r="D611" s="11">
        <v>0.0191129737884697</v>
      </c>
      <c r="E611" s="8"/>
      <c r="F611" s="8"/>
    </row>
    <row r="612">
      <c r="A612" s="10">
        <v>44768.416666666664</v>
      </c>
      <c r="B612" s="11">
        <v>306.44</v>
      </c>
      <c r="C612" s="11">
        <v>312.2209</v>
      </c>
      <c r="D612" s="11">
        <v>0.0185154164887743</v>
      </c>
      <c r="E612" s="8"/>
      <c r="F612" s="8"/>
    </row>
    <row r="613">
      <c r="A613" s="10">
        <v>44768.458333333336</v>
      </c>
      <c r="B613" s="11">
        <v>319.9</v>
      </c>
      <c r="C613" s="11">
        <v>320.97825</v>
      </c>
      <c r="D613" s="11">
        <v>0.00335926188145154</v>
      </c>
      <c r="E613" s="8"/>
      <c r="F613" s="8"/>
    </row>
    <row r="614">
      <c r="A614" s="10">
        <v>44768.5</v>
      </c>
      <c r="B614" s="11">
        <v>335.45</v>
      </c>
      <c r="C614" s="11">
        <v>327.396</v>
      </c>
      <c r="D614" s="11">
        <v>0.0246001783772555</v>
      </c>
      <c r="E614" s="8"/>
      <c r="F614" s="8"/>
    </row>
    <row r="615">
      <c r="A615" s="10">
        <v>44768.541666666664</v>
      </c>
      <c r="B615" s="11">
        <v>339.12</v>
      </c>
      <c r="C615" s="11">
        <v>332.8406</v>
      </c>
      <c r="D615" s="11">
        <v>0.0188660878510614</v>
      </c>
      <c r="E615" s="8"/>
      <c r="F615" s="8"/>
    </row>
    <row r="616">
      <c r="A616" s="10">
        <v>44768.583333333336</v>
      </c>
      <c r="B616" s="11">
        <v>318.05</v>
      </c>
      <c r="C616" s="11">
        <v>334.69476</v>
      </c>
      <c r="D616" s="11">
        <v>0.0497311640014918</v>
      </c>
      <c r="E616" s="8"/>
      <c r="F616" s="8"/>
    </row>
    <row r="617">
      <c r="A617" s="10">
        <v>44768.625</v>
      </c>
      <c r="B617" s="11">
        <v>302.63</v>
      </c>
      <c r="C617" s="11">
        <v>336.85427</v>
      </c>
      <c r="D617" s="11">
        <v>0.101599632387025</v>
      </c>
      <c r="E617" s="8"/>
      <c r="F617" s="8"/>
    </row>
    <row r="618">
      <c r="A618" s="10">
        <v>44768.666666666664</v>
      </c>
      <c r="B618" s="11">
        <v>314.13</v>
      </c>
      <c r="C618" s="11">
        <v>341.46263</v>
      </c>
      <c r="D618" s="11">
        <v>0.080045743219397</v>
      </c>
      <c r="E618" s="8"/>
      <c r="F618" s="8"/>
    </row>
    <row r="619">
      <c r="A619" s="10">
        <v>44768.708333333336</v>
      </c>
      <c r="B619" s="11">
        <v>339.11</v>
      </c>
      <c r="C619" s="11">
        <v>347.79027</v>
      </c>
      <c r="D619" s="11">
        <v>0.0249583463045127</v>
      </c>
      <c r="E619" s="8"/>
      <c r="F619" s="8"/>
    </row>
    <row r="620">
      <c r="A620" s="10">
        <v>44768.75</v>
      </c>
      <c r="B620" s="11">
        <v>367.22</v>
      </c>
      <c r="C620" s="11">
        <v>356.92326</v>
      </c>
      <c r="D620" s="11">
        <v>0.0288486102026525</v>
      </c>
      <c r="E620" s="8"/>
      <c r="F620" s="8"/>
    </row>
    <row r="621">
      <c r="A621" s="10">
        <v>44768.791666666664</v>
      </c>
      <c r="B621" s="11">
        <v>378.23</v>
      </c>
      <c r="C621" s="11">
        <v>368.60145</v>
      </c>
      <c r="D621" s="11">
        <v>0.0261218451528066</v>
      </c>
      <c r="E621" s="8"/>
      <c r="F621" s="8"/>
    </row>
    <row r="622">
      <c r="A622" s="10">
        <v>44768.833333333336</v>
      </c>
      <c r="B622" s="11">
        <v>383.51</v>
      </c>
      <c r="C622" s="11">
        <v>375.40842</v>
      </c>
      <c r="D622" s="11">
        <v>0.0215807093511648</v>
      </c>
      <c r="E622" s="8"/>
      <c r="F622" s="8"/>
    </row>
    <row r="623">
      <c r="A623" s="10">
        <v>44768.875</v>
      </c>
      <c r="B623" s="11">
        <v>383.52</v>
      </c>
      <c r="C623" s="11">
        <v>380.19724</v>
      </c>
      <c r="D623" s="11">
        <v>0.00873956896688666</v>
      </c>
      <c r="E623" s="8"/>
      <c r="F623" s="8"/>
    </row>
    <row r="624">
      <c r="A624" s="10">
        <v>44768.916666666664</v>
      </c>
      <c r="B624" s="11">
        <v>382.06</v>
      </c>
      <c r="C624" s="11">
        <v>385.69169</v>
      </c>
      <c r="D624" s="11">
        <v>0.0094160441984114</v>
      </c>
      <c r="E624" s="8"/>
      <c r="F624" s="8"/>
    </row>
    <row r="625">
      <c r="A625" s="10">
        <v>44768.958333333336</v>
      </c>
      <c r="B625" s="11">
        <v>378.74</v>
      </c>
      <c r="C625" s="11">
        <v>388.06308</v>
      </c>
      <c r="D625" s="11">
        <v>0.0240246508376937</v>
      </c>
      <c r="E625" s="8"/>
      <c r="F625" s="8"/>
    </row>
    <row r="626">
      <c r="A626" s="10">
        <v>44769.0</v>
      </c>
      <c r="B626" s="11">
        <v>378.17</v>
      </c>
      <c r="C626" s="11">
        <v>405.10057</v>
      </c>
      <c r="D626" s="11">
        <v>0.0664787265048775</v>
      </c>
      <c r="E626" s="8"/>
      <c r="F626" s="8"/>
    </row>
    <row r="627">
      <c r="A627" s="10">
        <v>44769.041666666664</v>
      </c>
      <c r="B627" s="11">
        <v>390.09</v>
      </c>
      <c r="C627" s="11">
        <v>390.62015</v>
      </c>
      <c r="D627" s="11">
        <v>0.00135720085100589</v>
      </c>
      <c r="E627" s="8"/>
      <c r="F627" s="8"/>
    </row>
    <row r="628">
      <c r="A628" s="10">
        <v>44769.083333333336</v>
      </c>
      <c r="B628" s="11">
        <v>403.75</v>
      </c>
      <c r="C628" s="11">
        <v>373.67719</v>
      </c>
      <c r="D628" s="11">
        <v>0.0804780457699331</v>
      </c>
      <c r="E628" s="8"/>
      <c r="F628" s="8"/>
    </row>
    <row r="629">
      <c r="A629" s="10">
        <v>44769.125</v>
      </c>
      <c r="B629" s="11">
        <v>395.97</v>
      </c>
      <c r="C629" s="11">
        <v>358.696</v>
      </c>
      <c r="D629" s="11">
        <v>0.103915293173049</v>
      </c>
      <c r="E629" s="8"/>
      <c r="F629" s="8"/>
    </row>
    <row r="630">
      <c r="A630" s="10">
        <v>44769.166666666664</v>
      </c>
      <c r="B630" s="11">
        <v>364.87</v>
      </c>
      <c r="C630" s="11">
        <v>339.35472</v>
      </c>
      <c r="D630" s="11">
        <v>0.0751876384686796</v>
      </c>
      <c r="E630" s="8"/>
      <c r="F630" s="8"/>
    </row>
    <row r="631">
      <c r="A631" s="10">
        <v>44769.208333333336</v>
      </c>
      <c r="B631" s="11">
        <v>340.17</v>
      </c>
      <c r="C631" s="11">
        <v>322.96583</v>
      </c>
      <c r="D631" s="11">
        <v>0.0532693195438044</v>
      </c>
      <c r="E631" s="8"/>
      <c r="F631" s="8"/>
    </row>
    <row r="632">
      <c r="A632" s="10">
        <v>44769.25</v>
      </c>
      <c r="B632" s="11">
        <v>321.23</v>
      </c>
      <c r="C632" s="11">
        <v>313.75437</v>
      </c>
      <c r="D632" s="11">
        <v>0.0238263773027289</v>
      </c>
      <c r="E632" s="8"/>
      <c r="F632" s="8"/>
    </row>
    <row r="633">
      <c r="A633" s="10">
        <v>44769.291666666664</v>
      </c>
      <c r="B633" s="11">
        <v>311.22</v>
      </c>
      <c r="C633" s="11">
        <v>309.74079</v>
      </c>
      <c r="D633" s="11">
        <v>0.00477563836522798</v>
      </c>
      <c r="E633" s="8"/>
      <c r="F633" s="8"/>
    </row>
    <row r="634">
      <c r="A634" s="10">
        <v>44769.333333333336</v>
      </c>
      <c r="B634" s="11">
        <v>307.88</v>
      </c>
      <c r="C634" s="11">
        <v>309.93625</v>
      </c>
      <c r="D634" s="11">
        <v>0.00663442885432077</v>
      </c>
      <c r="E634" s="8"/>
      <c r="F634" s="8"/>
    </row>
    <row r="635">
      <c r="A635" s="10">
        <v>44769.375</v>
      </c>
      <c r="B635" s="11">
        <v>312.78</v>
      </c>
      <c r="C635" s="11">
        <v>314.00784</v>
      </c>
      <c r="D635" s="11">
        <v>0.00391022084034594</v>
      </c>
      <c r="E635" s="8"/>
      <c r="F635" s="8"/>
    </row>
    <row r="636">
      <c r="A636" s="10">
        <v>44769.416666666664</v>
      </c>
      <c r="B636" s="11">
        <v>315.13</v>
      </c>
      <c r="C636" s="11">
        <v>322.53687</v>
      </c>
      <c r="D636" s="11">
        <v>0.0229644133397835</v>
      </c>
      <c r="E636" s="8"/>
      <c r="F636" s="8"/>
    </row>
    <row r="637">
      <c r="A637" s="10">
        <v>44769.458333333336</v>
      </c>
      <c r="B637" s="11">
        <v>325.16</v>
      </c>
      <c r="C637" s="11">
        <v>333.15705</v>
      </c>
      <c r="D637" s="11">
        <v>0.0240038444331284</v>
      </c>
      <c r="E637" s="8"/>
      <c r="F637" s="8"/>
    </row>
    <row r="638">
      <c r="A638" s="10">
        <v>44769.5</v>
      </c>
      <c r="B638" s="11">
        <v>338.46</v>
      </c>
      <c r="C638" s="11">
        <v>341.93569</v>
      </c>
      <c r="D638" s="11">
        <v>0.0101647476459682</v>
      </c>
      <c r="E638" s="8"/>
      <c r="F638" s="8"/>
    </row>
    <row r="639">
      <c r="A639" s="10">
        <v>44769.541666666664</v>
      </c>
      <c r="B639" s="11">
        <v>346.51</v>
      </c>
      <c r="C639" s="11">
        <v>349.894</v>
      </c>
      <c r="D639" s="11">
        <v>0.00967150051158355</v>
      </c>
      <c r="E639" s="8"/>
      <c r="F639" s="8"/>
    </row>
    <row r="640">
      <c r="A640" s="10">
        <v>44769.583333333336</v>
      </c>
      <c r="B640" s="11">
        <v>332.5</v>
      </c>
      <c r="C640" s="11">
        <v>354.08244</v>
      </c>
      <c r="D640" s="11">
        <v>0.0609531497805991</v>
      </c>
      <c r="E640" s="8"/>
      <c r="F640" s="8"/>
    </row>
    <row r="641">
      <c r="A641" s="10">
        <v>44769.625</v>
      </c>
      <c r="B641" s="11">
        <v>319.83</v>
      </c>
      <c r="C641" s="11">
        <v>357.98635</v>
      </c>
      <c r="D641" s="11">
        <v>0.106586047205431</v>
      </c>
      <c r="E641" s="8"/>
      <c r="F641" s="8"/>
    </row>
    <row r="642">
      <c r="A642" s="10">
        <v>44769.666666666664</v>
      </c>
      <c r="B642" s="11">
        <v>348.51</v>
      </c>
      <c r="C642" s="11">
        <v>363.03314</v>
      </c>
      <c r="D642" s="11">
        <v>0.0400049978908262</v>
      </c>
      <c r="E642" s="8"/>
      <c r="F642" s="8"/>
    </row>
    <row r="643">
      <c r="A643" s="10">
        <v>44769.708333333336</v>
      </c>
      <c r="B643" s="11">
        <v>382.23</v>
      </c>
      <c r="C643" s="11">
        <v>369.11729</v>
      </c>
      <c r="D643" s="11">
        <v>0.0355245076707189</v>
      </c>
      <c r="E643" s="8"/>
      <c r="F643" s="8"/>
    </row>
    <row r="644">
      <c r="A644" s="10">
        <v>44769.75</v>
      </c>
      <c r="B644" s="11">
        <v>393.81</v>
      </c>
      <c r="C644" s="11">
        <v>377.66145</v>
      </c>
      <c r="D644" s="11">
        <v>0.0427593284938137</v>
      </c>
      <c r="E644" s="8"/>
      <c r="F644" s="8"/>
    </row>
    <row r="645">
      <c r="A645" s="10">
        <v>44769.791666666664</v>
      </c>
      <c r="B645" s="11">
        <v>400.91</v>
      </c>
      <c r="C645" s="11">
        <v>387.66644</v>
      </c>
      <c r="D645" s="11">
        <v>0.034162255572084</v>
      </c>
      <c r="E645" s="8"/>
      <c r="F645" s="8"/>
    </row>
    <row r="646">
      <c r="A646" s="10">
        <v>44769.833333333336</v>
      </c>
      <c r="B646" s="11">
        <v>396.9</v>
      </c>
      <c r="C646" s="11">
        <v>392.15748</v>
      </c>
      <c r="D646" s="11">
        <v>0.0120934069649773</v>
      </c>
      <c r="E646" s="8"/>
      <c r="F646" s="8"/>
    </row>
    <row r="647">
      <c r="A647" s="10">
        <v>44769.875</v>
      </c>
      <c r="B647" s="11">
        <v>399.31</v>
      </c>
      <c r="C647" s="11">
        <v>393.97748</v>
      </c>
      <c r="D647" s="11">
        <v>0.0135350883507351</v>
      </c>
      <c r="E647" s="8"/>
      <c r="F647" s="8"/>
    </row>
    <row r="648">
      <c r="A648" s="10">
        <v>44769.916666666664</v>
      </c>
      <c r="B648" s="11">
        <v>395.62</v>
      </c>
      <c r="C648" s="11">
        <v>396.37442</v>
      </c>
      <c r="D648" s="11">
        <v>0.00190330142898722</v>
      </c>
      <c r="E648" s="8"/>
      <c r="F648" s="8"/>
    </row>
    <row r="649">
      <c r="A649" s="10">
        <v>44769.958333333336</v>
      </c>
      <c r="B649" s="11">
        <v>385.87</v>
      </c>
      <c r="C649" s="11">
        <v>395.64244</v>
      </c>
      <c r="D649" s="11">
        <v>0.0247001813051198</v>
      </c>
      <c r="E649" s="8"/>
      <c r="F649" s="8"/>
    </row>
    <row r="650">
      <c r="A650" s="10">
        <v>44770.0</v>
      </c>
      <c r="B650" s="11">
        <v>377.47</v>
      </c>
      <c r="C650" s="11">
        <v>411.41102</v>
      </c>
      <c r="D650" s="11">
        <v>0.082499054108954</v>
      </c>
      <c r="E650" s="8"/>
      <c r="F650" s="8"/>
    </row>
    <row r="651">
      <c r="A651" s="10">
        <v>44770.041666666664</v>
      </c>
      <c r="B651" s="11">
        <v>389.44</v>
      </c>
      <c r="C651" s="11">
        <v>396.33137</v>
      </c>
      <c r="D651" s="11">
        <v>0.0173878994236565</v>
      </c>
      <c r="E651" s="8"/>
      <c r="F651" s="8"/>
    </row>
    <row r="652">
      <c r="A652" s="10">
        <v>44770.083333333336</v>
      </c>
      <c r="B652" s="11">
        <v>401.59</v>
      </c>
      <c r="C652" s="11">
        <v>378.95104</v>
      </c>
      <c r="D652" s="11">
        <v>0.0597411211749148</v>
      </c>
      <c r="E652" s="8"/>
      <c r="F652" s="8"/>
    </row>
    <row r="653">
      <c r="A653" s="10">
        <v>44770.125</v>
      </c>
      <c r="B653" s="11">
        <v>389.59</v>
      </c>
      <c r="C653" s="11">
        <v>363.49353</v>
      </c>
      <c r="D653" s="11">
        <v>0.0717934924453812</v>
      </c>
      <c r="E653" s="8"/>
      <c r="F653" s="8"/>
    </row>
    <row r="654">
      <c r="A654" s="10">
        <v>44770.166666666664</v>
      </c>
      <c r="B654" s="11">
        <v>369.66</v>
      </c>
      <c r="C654" s="11">
        <v>343.55701</v>
      </c>
      <c r="D654" s="11">
        <v>0.0759786272444274</v>
      </c>
      <c r="E654" s="8"/>
      <c r="F654" s="8"/>
    </row>
    <row r="655">
      <c r="A655" s="10">
        <v>44770.208333333336</v>
      </c>
      <c r="B655" s="11">
        <v>343.72</v>
      </c>
      <c r="C655" s="11">
        <v>326.63042</v>
      </c>
      <c r="D655" s="11">
        <v>0.0523208462947205</v>
      </c>
      <c r="E655" s="8"/>
      <c r="F655" s="8"/>
    </row>
    <row r="656">
      <c r="A656" s="10">
        <v>44770.25</v>
      </c>
      <c r="B656" s="11">
        <v>327.97</v>
      </c>
      <c r="C656" s="11">
        <v>317.0095</v>
      </c>
      <c r="D656" s="11">
        <v>0.0345746736296547</v>
      </c>
      <c r="E656" s="8"/>
      <c r="F656" s="8"/>
    </row>
    <row r="657">
      <c r="A657" s="10">
        <v>44770.291666666664</v>
      </c>
      <c r="B657" s="11">
        <v>321.83</v>
      </c>
      <c r="C657" s="11">
        <v>312.89609</v>
      </c>
      <c r="D657" s="11">
        <v>0.0285523222741452</v>
      </c>
      <c r="E657" s="8"/>
      <c r="F657" s="8"/>
    </row>
    <row r="658">
      <c r="A658" s="10">
        <v>44770.333333333336</v>
      </c>
      <c r="B658" s="11">
        <v>319.47</v>
      </c>
      <c r="C658" s="11">
        <v>313.40848</v>
      </c>
      <c r="D658" s="11">
        <v>0.0193406381346159</v>
      </c>
      <c r="E658" s="8"/>
      <c r="F658" s="8"/>
    </row>
    <row r="659">
      <c r="A659" s="10">
        <v>44770.375</v>
      </c>
      <c r="B659" s="11">
        <v>322.55</v>
      </c>
      <c r="C659" s="11">
        <v>318.6303</v>
      </c>
      <c r="D659" s="11">
        <v>0.0123017176960258</v>
      </c>
      <c r="E659" s="8"/>
      <c r="F659" s="8"/>
    </row>
    <row r="660">
      <c r="A660" s="10">
        <v>44770.416666666664</v>
      </c>
      <c r="B660" s="11">
        <v>332.73</v>
      </c>
      <c r="C660" s="11">
        <v>328.92233</v>
      </c>
      <c r="D660" s="11">
        <v>0.0115761979431436</v>
      </c>
      <c r="E660" s="8"/>
      <c r="F660" s="8"/>
    </row>
    <row r="661">
      <c r="A661" s="10">
        <v>44770.458333333336</v>
      </c>
      <c r="B661" s="11">
        <v>354.03</v>
      </c>
      <c r="C661" s="11">
        <v>341.98683</v>
      </c>
      <c r="D661" s="11">
        <v>0.0352153034665106</v>
      </c>
      <c r="E661" s="8"/>
      <c r="F661" s="8"/>
    </row>
    <row r="662">
      <c r="A662" s="10">
        <v>44770.5</v>
      </c>
      <c r="B662" s="11">
        <v>368.97</v>
      </c>
      <c r="C662" s="11">
        <v>353.51755</v>
      </c>
      <c r="D662" s="11">
        <v>0.043710559772775</v>
      </c>
      <c r="E662" s="8"/>
      <c r="F662" s="8"/>
    </row>
    <row r="663">
      <c r="A663" s="10">
        <v>44770.541666666664</v>
      </c>
      <c r="B663" s="11">
        <v>367.74</v>
      </c>
      <c r="C663" s="11">
        <v>363.76501</v>
      </c>
      <c r="D663" s="11">
        <v>0.0109273566470837</v>
      </c>
      <c r="E663" s="8"/>
      <c r="F663" s="8"/>
    </row>
    <row r="664">
      <c r="A664" s="10">
        <v>44770.583333333336</v>
      </c>
      <c r="B664" s="11">
        <v>345.07</v>
      </c>
      <c r="C664" s="11">
        <v>369.29421</v>
      </c>
      <c r="D664" s="11">
        <v>0.0655959647999897</v>
      </c>
      <c r="E664" s="8"/>
      <c r="F664" s="8"/>
    </row>
    <row r="665">
      <c r="A665" s="10">
        <v>44770.625</v>
      </c>
      <c r="B665" s="11">
        <v>321.66</v>
      </c>
      <c r="C665" s="11">
        <v>373.53215</v>
      </c>
      <c r="D665" s="11">
        <v>0.138869304824229</v>
      </c>
      <c r="E665" s="8"/>
      <c r="F665" s="8"/>
    </row>
    <row r="666">
      <c r="A666" s="10">
        <v>44770.666666666664</v>
      </c>
      <c r="B666" s="11">
        <v>347.44</v>
      </c>
      <c r="C666" s="11">
        <v>377.70726</v>
      </c>
      <c r="D666" s="11">
        <v>0.0801341758694286</v>
      </c>
      <c r="E666" s="8"/>
      <c r="F666" s="8"/>
    </row>
    <row r="667">
      <c r="A667" s="10">
        <v>44770.708333333336</v>
      </c>
      <c r="B667" s="11">
        <v>377.62</v>
      </c>
      <c r="C667" s="11">
        <v>382.13406</v>
      </c>
      <c r="D667" s="11">
        <v>0.0118127653944272</v>
      </c>
      <c r="E667" s="8"/>
      <c r="F667" s="8"/>
    </row>
    <row r="668">
      <c r="A668" s="10">
        <v>44770.75</v>
      </c>
      <c r="B668" s="11">
        <v>397.77</v>
      </c>
      <c r="C668" s="11">
        <v>388.37969</v>
      </c>
      <c r="D668" s="11">
        <v>0.024178169563913</v>
      </c>
      <c r="E668" s="8"/>
      <c r="F668" s="8"/>
    </row>
    <row r="669">
      <c r="A669" s="10">
        <v>44770.791666666664</v>
      </c>
      <c r="B669" s="11">
        <v>404.54</v>
      </c>
      <c r="C669" s="11">
        <v>395.91319</v>
      </c>
      <c r="D669" s="11">
        <v>0.0217896504029078</v>
      </c>
      <c r="E669" s="8"/>
      <c r="F669" s="8"/>
    </row>
    <row r="670">
      <c r="A670" s="10">
        <v>44770.833333333336</v>
      </c>
      <c r="B670" s="11">
        <v>402.15</v>
      </c>
      <c r="C670" s="11">
        <v>398.23088</v>
      </c>
      <c r="D670" s="11">
        <v>0.00984132621759508</v>
      </c>
      <c r="E670" s="8"/>
      <c r="F670" s="8"/>
    </row>
    <row r="671">
      <c r="A671" s="10">
        <v>44770.875</v>
      </c>
      <c r="B671" s="11">
        <v>398.04</v>
      </c>
      <c r="C671" s="11">
        <v>398.25118</v>
      </c>
      <c r="D671" s="11">
        <v>5.30268359782276E-4</v>
      </c>
      <c r="E671" s="8"/>
      <c r="F671" s="8"/>
    </row>
    <row r="672">
      <c r="A672" s="10">
        <v>44770.916666666664</v>
      </c>
      <c r="B672" s="11">
        <v>391.09</v>
      </c>
      <c r="C672" s="11">
        <v>399.43985</v>
      </c>
      <c r="D672" s="11">
        <v>0.020903898296577</v>
      </c>
      <c r="E672" s="8"/>
      <c r="F672" s="8"/>
    </row>
    <row r="673">
      <c r="A673" s="10">
        <v>44770.958333333336</v>
      </c>
      <c r="B673" s="11">
        <v>381.97</v>
      </c>
      <c r="C673" s="11">
        <v>397.92249</v>
      </c>
      <c r="D673" s="11">
        <v>0.0400894405340094</v>
      </c>
      <c r="E673" s="8"/>
      <c r="F673" s="8"/>
    </row>
    <row r="674">
      <c r="A674" s="10">
        <v>44771.0</v>
      </c>
      <c r="B674" s="11">
        <v>376.14</v>
      </c>
      <c r="C674" s="11">
        <v>409.21597</v>
      </c>
      <c r="D674" s="11">
        <v>0.0808276617356845</v>
      </c>
      <c r="E674" s="8"/>
      <c r="F674" s="8"/>
    </row>
    <row r="675">
      <c r="A675" s="10">
        <v>44771.041666666664</v>
      </c>
      <c r="B675" s="11">
        <v>381.72</v>
      </c>
      <c r="C675" s="11">
        <v>397.56484</v>
      </c>
      <c r="D675" s="11">
        <v>0.0398547316206331</v>
      </c>
      <c r="E675" s="8"/>
      <c r="F675" s="8"/>
    </row>
    <row r="676">
      <c r="A676" s="10">
        <v>44771.083333333336</v>
      </c>
      <c r="B676" s="11">
        <v>398.33</v>
      </c>
      <c r="C676" s="11">
        <v>384.42131</v>
      </c>
      <c r="D676" s="11">
        <v>0.0361808506401478</v>
      </c>
      <c r="E676" s="8"/>
      <c r="F676" s="8"/>
    </row>
    <row r="677">
      <c r="A677" s="10">
        <v>44771.125</v>
      </c>
      <c r="B677" s="11">
        <v>402.11</v>
      </c>
      <c r="C677" s="11">
        <v>374.1593</v>
      </c>
      <c r="D677" s="11">
        <v>0.0747026734334815</v>
      </c>
      <c r="E677" s="8"/>
      <c r="F677" s="8"/>
    </row>
    <row r="678">
      <c r="A678" s="10">
        <v>44771.166666666664</v>
      </c>
      <c r="B678" s="11">
        <v>385.78</v>
      </c>
      <c r="C678" s="11">
        <v>360.94954</v>
      </c>
      <c r="D678" s="11">
        <v>0.0687920533158179</v>
      </c>
      <c r="E678" s="8"/>
      <c r="F678" s="8"/>
    </row>
    <row r="679">
      <c r="A679" s="10">
        <v>44771.208333333336</v>
      </c>
      <c r="B679" s="11">
        <v>353.63</v>
      </c>
      <c r="C679" s="11">
        <v>350.18914</v>
      </c>
      <c r="D679" s="11">
        <v>0.0098257187530144</v>
      </c>
      <c r="E679" s="8"/>
      <c r="F679" s="8"/>
    </row>
    <row r="680">
      <c r="A680" s="10">
        <v>44771.25</v>
      </c>
      <c r="B680" s="11">
        <v>334.04</v>
      </c>
      <c r="C680" s="11">
        <v>345.45706</v>
      </c>
      <c r="D680" s="11">
        <v>0.0330491436475491</v>
      </c>
      <c r="E680" s="8"/>
      <c r="F680" s="8"/>
    </row>
    <row r="681">
      <c r="A681" s="10">
        <v>44771.291666666664</v>
      </c>
      <c r="B681" s="11">
        <v>332.42</v>
      </c>
      <c r="C681" s="11">
        <v>345.41711</v>
      </c>
      <c r="D681" s="11">
        <v>0.0376272906689537</v>
      </c>
      <c r="E681" s="8"/>
      <c r="F681" s="8"/>
    </row>
    <row r="682">
      <c r="A682" s="10">
        <v>44771.333333333336</v>
      </c>
      <c r="B682" s="11">
        <v>340.51</v>
      </c>
      <c r="C682" s="11">
        <v>348.27524</v>
      </c>
      <c r="D682" s="11">
        <v>0.0222962734876013</v>
      </c>
      <c r="E682" s="8"/>
      <c r="F682" s="8"/>
    </row>
    <row r="683">
      <c r="A683" s="10">
        <v>44771.375</v>
      </c>
      <c r="B683" s="11">
        <v>352.84</v>
      </c>
      <c r="C683" s="11">
        <v>353.36899</v>
      </c>
      <c r="D683" s="11">
        <v>0.00149699044050249</v>
      </c>
      <c r="E683" s="8"/>
      <c r="F683" s="8"/>
    </row>
    <row r="684">
      <c r="A684" s="10">
        <v>44771.416666666664</v>
      </c>
      <c r="B684" s="11">
        <v>358.21</v>
      </c>
      <c r="C684" s="11">
        <v>361.36349</v>
      </c>
      <c r="D684" s="11">
        <v>0.00872664252827543</v>
      </c>
      <c r="E684" s="8"/>
      <c r="F684" s="8"/>
    </row>
    <row r="685">
      <c r="A685" s="10">
        <v>44771.458333333336</v>
      </c>
      <c r="B685" s="11">
        <v>371.66</v>
      </c>
      <c r="C685" s="11">
        <v>369.99017</v>
      </c>
      <c r="D685" s="11">
        <v>0.00451317395810825</v>
      </c>
      <c r="E685" s="8"/>
      <c r="F685" s="8"/>
    </row>
    <row r="686">
      <c r="A686" s="10">
        <v>44771.5</v>
      </c>
      <c r="B686" s="11">
        <v>394.09</v>
      </c>
      <c r="C686" s="11">
        <v>374.26897</v>
      </c>
      <c r="D686" s="11">
        <v>0.0529593196037596</v>
      </c>
      <c r="E686" s="8"/>
      <c r="F686" s="8"/>
    </row>
    <row r="687">
      <c r="A687" s="10">
        <v>44771.541666666664</v>
      </c>
      <c r="B687" s="11">
        <v>397.14</v>
      </c>
      <c r="C687" s="11">
        <v>376.36556</v>
      </c>
      <c r="D687" s="11">
        <v>0.0551975053190307</v>
      </c>
      <c r="E687" s="8"/>
      <c r="F687" s="8"/>
    </row>
    <row r="688">
      <c r="A688" s="10">
        <v>44771.583333333336</v>
      </c>
      <c r="B688" s="11">
        <v>370.52</v>
      </c>
      <c r="C688" s="11">
        <v>374.86813</v>
      </c>
      <c r="D688" s="11">
        <v>0.0115990921927666</v>
      </c>
      <c r="E688" s="8"/>
      <c r="F688" s="8"/>
    </row>
    <row r="689">
      <c r="A689" s="10">
        <v>44771.625</v>
      </c>
      <c r="B689" s="11">
        <v>360.23</v>
      </c>
      <c r="C689" s="11">
        <v>372.55495</v>
      </c>
      <c r="D689" s="11">
        <v>0.033082233909387</v>
      </c>
      <c r="E689" s="8"/>
      <c r="F689" s="8"/>
    </row>
    <row r="690">
      <c r="A690" s="10">
        <v>44771.666666666664</v>
      </c>
      <c r="B690" s="11">
        <v>380.42</v>
      </c>
      <c r="C690" s="11">
        <v>371.14619</v>
      </c>
      <c r="D690" s="11">
        <v>0.0249869465182978</v>
      </c>
      <c r="E690" s="8"/>
      <c r="F690" s="8"/>
    </row>
    <row r="691">
      <c r="A691" s="10">
        <v>44771.708333333336</v>
      </c>
      <c r="B691" s="11">
        <v>399.91</v>
      </c>
      <c r="C691" s="11">
        <v>371.25689</v>
      </c>
      <c r="D691" s="11">
        <v>0.0771786619232845</v>
      </c>
      <c r="E691" s="8"/>
      <c r="F691" s="8"/>
    </row>
    <row r="692">
      <c r="A692" s="10">
        <v>44771.75</v>
      </c>
      <c r="B692" s="11">
        <v>409.01</v>
      </c>
      <c r="C692" s="11">
        <v>375.10835</v>
      </c>
      <c r="D692" s="11">
        <v>0.0903782867003627</v>
      </c>
      <c r="E692" s="8"/>
      <c r="F692" s="8"/>
    </row>
    <row r="693">
      <c r="A693" s="10">
        <v>44771.791666666664</v>
      </c>
      <c r="B693" s="11">
        <v>407.38</v>
      </c>
      <c r="C693" s="11">
        <v>382.20593</v>
      </c>
      <c r="D693" s="11">
        <v>0.065865199946008</v>
      </c>
      <c r="E693" s="8"/>
      <c r="F693" s="8"/>
    </row>
    <row r="694">
      <c r="A694" s="10">
        <v>44771.833333333336</v>
      </c>
      <c r="B694" s="11">
        <v>402.1</v>
      </c>
      <c r="C694" s="11">
        <v>386.12467</v>
      </c>
      <c r="D694" s="11">
        <v>0.0413735025011482</v>
      </c>
      <c r="E694" s="8"/>
      <c r="F694" s="8"/>
    </row>
    <row r="695">
      <c r="A695" s="10">
        <v>44771.875</v>
      </c>
      <c r="B695" s="11">
        <v>394.71</v>
      </c>
      <c r="C695" s="11">
        <v>389.11195</v>
      </c>
      <c r="D695" s="11">
        <v>0.0143867336893662</v>
      </c>
      <c r="E695" s="8"/>
      <c r="F695" s="8"/>
    </row>
    <row r="696">
      <c r="A696" s="10">
        <v>44771.916666666664</v>
      </c>
      <c r="B696" s="11">
        <v>387.11</v>
      </c>
      <c r="C696" s="11">
        <v>392.20859</v>
      </c>
      <c r="D696" s="11">
        <v>0.012999689782419</v>
      </c>
      <c r="E696" s="8"/>
      <c r="F696" s="8"/>
    </row>
    <row r="697">
      <c r="A697" s="10">
        <v>44771.958333333336</v>
      </c>
      <c r="B697" s="11">
        <v>379.67</v>
      </c>
      <c r="C697" s="11">
        <v>392.8334</v>
      </c>
      <c r="D697" s="11">
        <v>0.0335088615173759</v>
      </c>
      <c r="E697" s="8"/>
      <c r="F697" s="8"/>
    </row>
    <row r="698">
      <c r="A698" s="10">
        <v>44772.0</v>
      </c>
      <c r="B698" s="11">
        <v>364.0</v>
      </c>
      <c r="C698" s="11">
        <v>399.89365</v>
      </c>
      <c r="D698" s="11">
        <v>0.0897579894054331</v>
      </c>
      <c r="E698" s="8"/>
      <c r="F698" s="8"/>
    </row>
    <row r="699">
      <c r="A699" s="10">
        <v>44772.041666666664</v>
      </c>
      <c r="B699" s="11">
        <v>381.76</v>
      </c>
      <c r="C699" s="11">
        <v>392.41482</v>
      </c>
      <c r="D699" s="11">
        <v>0.0271519307043501</v>
      </c>
      <c r="E699" s="8"/>
      <c r="F699" s="8"/>
    </row>
    <row r="700">
      <c r="A700" s="10">
        <v>44772.083333333336</v>
      </c>
      <c r="B700" s="11">
        <v>413.94</v>
      </c>
      <c r="C700" s="11">
        <v>385.02916</v>
      </c>
      <c r="D700" s="11">
        <v>0.0750874037696262</v>
      </c>
      <c r="E700" s="8"/>
      <c r="F700" s="8"/>
    </row>
    <row r="701">
      <c r="A701" s="10">
        <v>44772.125</v>
      </c>
      <c r="B701" s="11">
        <v>410.48</v>
      </c>
      <c r="C701" s="11">
        <v>381.43473</v>
      </c>
      <c r="D701" s="11">
        <v>0.0761474184587229</v>
      </c>
      <c r="E701" s="8"/>
      <c r="F701" s="8"/>
    </row>
    <row r="702">
      <c r="A702" s="10">
        <v>44772.166666666664</v>
      </c>
      <c r="B702" s="11">
        <v>409.18</v>
      </c>
      <c r="C702" s="11">
        <v>376.0967</v>
      </c>
      <c r="D702" s="11">
        <v>0.087964877118039</v>
      </c>
      <c r="E702" s="8"/>
      <c r="F702" s="8"/>
    </row>
    <row r="703">
      <c r="A703" s="10">
        <v>44772.208333333336</v>
      </c>
      <c r="B703" s="11">
        <v>392.57</v>
      </c>
      <c r="C703" s="11">
        <v>372.12281</v>
      </c>
      <c r="D703" s="11">
        <v>0.0549474244806438</v>
      </c>
      <c r="E703" s="8"/>
      <c r="F703" s="8"/>
    </row>
    <row r="704">
      <c r="A704" s="10">
        <v>44772.25</v>
      </c>
      <c r="B704" s="11">
        <v>377.33</v>
      </c>
      <c r="C704" s="11">
        <v>372.38973</v>
      </c>
      <c r="D704" s="11">
        <v>0.013266397008317</v>
      </c>
      <c r="E704" s="8"/>
      <c r="F704" s="8"/>
    </row>
    <row r="705">
      <c r="A705" s="10">
        <v>44772.291666666664</v>
      </c>
      <c r="B705" s="11">
        <v>369.63</v>
      </c>
      <c r="C705" s="11">
        <v>376.35694</v>
      </c>
      <c r="D705" s="11">
        <v>0.0178738300933151</v>
      </c>
      <c r="E705" s="8"/>
      <c r="F705" s="8"/>
    </row>
    <row r="706">
      <c r="A706" s="10">
        <v>44772.333333333336</v>
      </c>
      <c r="B706" s="11">
        <v>361.48</v>
      </c>
      <c r="C706" s="11">
        <v>381.47108</v>
      </c>
      <c r="D706" s="11">
        <v>0.0524052308237886</v>
      </c>
      <c r="E706" s="8"/>
      <c r="F706" s="8"/>
    </row>
    <row r="707">
      <c r="A707" s="10">
        <v>44772.375</v>
      </c>
      <c r="B707" s="11">
        <v>362.13</v>
      </c>
      <c r="C707" s="11">
        <v>387.08676</v>
      </c>
      <c r="D707" s="11">
        <v>0.0644732979242173</v>
      </c>
      <c r="E707" s="8"/>
      <c r="F707" s="8"/>
    </row>
    <row r="708">
      <c r="A708" s="10">
        <v>44772.416666666664</v>
      </c>
      <c r="B708" s="11">
        <v>356.64</v>
      </c>
      <c r="C708" s="11">
        <v>393.73312</v>
      </c>
      <c r="D708" s="11">
        <v>0.0942087879221336</v>
      </c>
      <c r="E708" s="8"/>
      <c r="F708" s="8"/>
    </row>
    <row r="709">
      <c r="A709" s="10">
        <v>44772.458333333336</v>
      </c>
      <c r="B709" s="11">
        <v>366.78</v>
      </c>
      <c r="C709" s="11">
        <v>399.94308</v>
      </c>
      <c r="D709" s="11">
        <v>0.082919499444771</v>
      </c>
      <c r="E709" s="8"/>
      <c r="F709" s="8"/>
    </row>
    <row r="710">
      <c r="A710" s="10">
        <v>44772.5</v>
      </c>
      <c r="B710" s="11">
        <v>385.29</v>
      </c>
      <c r="C710" s="11">
        <v>401.09262</v>
      </c>
      <c r="D710" s="11">
        <v>0.0393989298531595</v>
      </c>
      <c r="E710" s="8"/>
      <c r="F710" s="8"/>
    </row>
    <row r="711">
      <c r="A711" s="10">
        <v>44772.541666666664</v>
      </c>
      <c r="B711" s="11">
        <v>395.56</v>
      </c>
      <c r="C711" s="11">
        <v>400.07569</v>
      </c>
      <c r="D711" s="11">
        <v>0.011287089200546</v>
      </c>
      <c r="E711" s="8"/>
      <c r="F711" s="8"/>
    </row>
    <row r="712">
      <c r="A712" s="10">
        <v>44772.583333333336</v>
      </c>
      <c r="B712" s="11">
        <v>373.99</v>
      </c>
      <c r="C712" s="11">
        <v>396.226</v>
      </c>
      <c r="D712" s="11">
        <v>0.0561194873632724</v>
      </c>
      <c r="E712" s="8"/>
      <c r="F712" s="8"/>
    </row>
    <row r="713">
      <c r="A713" s="10">
        <v>44772.625</v>
      </c>
      <c r="B713" s="11">
        <v>357.76</v>
      </c>
      <c r="C713" s="11">
        <v>391.04554</v>
      </c>
      <c r="D713" s="11">
        <v>0.0851193444119066</v>
      </c>
      <c r="E713" s="8"/>
      <c r="F713" s="8"/>
    </row>
    <row r="714">
      <c r="A714" s="10">
        <v>44772.666666666664</v>
      </c>
      <c r="B714" s="11">
        <v>369.26</v>
      </c>
      <c r="C714" s="11">
        <v>385.96471</v>
      </c>
      <c r="D714" s="11">
        <v>0.0432804076828683</v>
      </c>
      <c r="E714" s="8"/>
      <c r="F714" s="8"/>
    </row>
    <row r="715">
      <c r="A715" s="10">
        <v>44772.708333333336</v>
      </c>
      <c r="B715" s="11">
        <v>383.17</v>
      </c>
      <c r="C715" s="11">
        <v>382.0492</v>
      </c>
      <c r="D715" s="11">
        <v>0.00293365357132021</v>
      </c>
      <c r="E715" s="8"/>
      <c r="F715" s="8"/>
    </row>
    <row r="716">
      <c r="A716" s="10">
        <v>44772.75</v>
      </c>
      <c r="B716" s="11">
        <v>396.7</v>
      </c>
      <c r="C716" s="11">
        <v>382.13819</v>
      </c>
      <c r="D716" s="11">
        <v>0.0381061364214866</v>
      </c>
      <c r="E716" s="8"/>
      <c r="F716" s="8"/>
    </row>
    <row r="717">
      <c r="A717" s="10">
        <v>44772.791666666664</v>
      </c>
      <c r="B717" s="11">
        <v>397.74</v>
      </c>
      <c r="C717" s="11">
        <v>386.05829</v>
      </c>
      <c r="D717" s="11">
        <v>0.0302589279976347</v>
      </c>
      <c r="E717" s="8"/>
      <c r="F717" s="8"/>
    </row>
    <row r="718">
      <c r="A718" s="10">
        <v>44772.833333333336</v>
      </c>
      <c r="B718" s="11">
        <v>397.23</v>
      </c>
      <c r="C718" s="11">
        <v>387.74785</v>
      </c>
      <c r="D718" s="11">
        <v>0.0244544231515403</v>
      </c>
      <c r="E718" s="8"/>
      <c r="F718" s="8"/>
    </row>
    <row r="719">
      <c r="A719" s="10">
        <v>44772.875</v>
      </c>
      <c r="B719" s="11">
        <v>392.53</v>
      </c>
      <c r="C719" s="11">
        <v>389.82038</v>
      </c>
      <c r="D719" s="11">
        <v>0.00695094494546429</v>
      </c>
      <c r="E719" s="8"/>
      <c r="F719" s="8"/>
    </row>
    <row r="720">
      <c r="A720" s="10">
        <v>44772.916666666664</v>
      </c>
      <c r="B720" s="11">
        <v>392.08</v>
      </c>
      <c r="C720" s="11">
        <v>391.93685</v>
      </c>
      <c r="D720" s="11">
        <v>3.65237410057236E-4</v>
      </c>
      <c r="E720" s="8"/>
      <c r="F720" s="8"/>
    </row>
    <row r="721">
      <c r="A721" s="10">
        <v>44772.958333333336</v>
      </c>
      <c r="B721" s="11">
        <v>387.61</v>
      </c>
      <c r="C721" s="11">
        <v>392.91237</v>
      </c>
      <c r="D721" s="11">
        <v>0.013495044709333</v>
      </c>
      <c r="E721" s="8"/>
      <c r="F721" s="8"/>
    </row>
    <row r="722">
      <c r="A722" s="10">
        <v>44773.0</v>
      </c>
      <c r="B722" s="11">
        <v>390.71</v>
      </c>
      <c r="C722" s="11">
        <v>413.58512</v>
      </c>
      <c r="D722" s="11">
        <v>0.0553093399491742</v>
      </c>
      <c r="E722" s="8"/>
      <c r="F722" s="8"/>
    </row>
    <row r="723">
      <c r="A723" s="10">
        <v>44773.041666666664</v>
      </c>
      <c r="B723" s="11">
        <v>407.77</v>
      </c>
      <c r="C723" s="11">
        <v>400.45588</v>
      </c>
      <c r="D723" s="11">
        <v>0.0182644839676221</v>
      </c>
      <c r="E723" s="8"/>
      <c r="F723" s="8"/>
    </row>
    <row r="724">
      <c r="A724" s="10">
        <v>44773.083333333336</v>
      </c>
      <c r="B724" s="11">
        <v>421.8</v>
      </c>
      <c r="C724" s="11">
        <v>385.42294</v>
      </c>
      <c r="D724" s="11">
        <v>0.0943821870073432</v>
      </c>
      <c r="E724" s="8"/>
      <c r="F724" s="8"/>
    </row>
    <row r="725">
      <c r="A725" s="10">
        <v>44773.125</v>
      </c>
      <c r="B725" s="11">
        <v>410.29</v>
      </c>
      <c r="C725" s="11">
        <v>372.90686</v>
      </c>
      <c r="D725" s="11">
        <v>0.100247927860592</v>
      </c>
      <c r="E725" s="8"/>
      <c r="F725" s="8"/>
    </row>
    <row r="726">
      <c r="A726" s="10">
        <v>44773.166666666664</v>
      </c>
      <c r="B726" s="11">
        <v>384.4</v>
      </c>
      <c r="C726" s="11">
        <v>356.6159</v>
      </c>
      <c r="D726" s="11">
        <v>0.0779104352890602</v>
      </c>
      <c r="E726" s="8"/>
      <c r="F726" s="8"/>
    </row>
    <row r="727">
      <c r="A727" s="10">
        <v>44773.208333333336</v>
      </c>
      <c r="B727" s="11">
        <v>356.74</v>
      </c>
      <c r="C727" s="11">
        <v>342.71019</v>
      </c>
      <c r="D727" s="11">
        <v>0.0409378256304546</v>
      </c>
      <c r="E727" s="8"/>
      <c r="F727" s="8"/>
    </row>
    <row r="728">
      <c r="A728" s="10">
        <v>44773.25</v>
      </c>
      <c r="B728" s="11">
        <v>333.96</v>
      </c>
      <c r="C728" s="11">
        <v>334.84424</v>
      </c>
      <c r="D728" s="11">
        <v>0.00264075021866893</v>
      </c>
      <c r="E728" s="8"/>
      <c r="F728" s="8"/>
    </row>
    <row r="729">
      <c r="A729" s="10">
        <v>44773.291666666664</v>
      </c>
      <c r="B729" s="11">
        <v>319.91</v>
      </c>
      <c r="C729" s="11">
        <v>330.89372</v>
      </c>
      <c r="D729" s="11">
        <v>0.0331941023238517</v>
      </c>
      <c r="E729" s="8"/>
      <c r="F729" s="8"/>
    </row>
    <row r="730">
      <c r="A730" s="10">
        <v>44773.333333333336</v>
      </c>
      <c r="B730" s="11">
        <v>310.42</v>
      </c>
      <c r="C730" s="11">
        <v>329.82148</v>
      </c>
      <c r="D730" s="11">
        <v>0.0588241857382969</v>
      </c>
      <c r="E730" s="8"/>
      <c r="F730" s="8"/>
    </row>
    <row r="731">
      <c r="A731" s="10">
        <v>44773.375</v>
      </c>
      <c r="B731" s="11">
        <v>305.39</v>
      </c>
      <c r="C731" s="11">
        <v>331.36098</v>
      </c>
      <c r="D731" s="11">
        <v>0.0783766996343383</v>
      </c>
      <c r="E731" s="8"/>
      <c r="F731" s="8"/>
    </row>
    <row r="732">
      <c r="A732" s="10">
        <v>44773.416666666664</v>
      </c>
      <c r="B732" s="11">
        <v>302.23</v>
      </c>
      <c r="C732" s="11">
        <v>336.40702</v>
      </c>
      <c r="D732" s="11">
        <v>0.101594253294714</v>
      </c>
      <c r="E732" s="8"/>
      <c r="F732" s="8"/>
    </row>
    <row r="733">
      <c r="A733" s="10">
        <v>44773.458333333336</v>
      </c>
      <c r="B733" s="11">
        <v>305.43</v>
      </c>
      <c r="C733" s="11">
        <v>342.7518</v>
      </c>
      <c r="D733" s="11">
        <v>0.108888706054935</v>
      </c>
      <c r="E733" s="8"/>
      <c r="F733" s="8"/>
    </row>
    <row r="734">
      <c r="A734" s="10">
        <v>44773.5</v>
      </c>
      <c r="B734" s="11">
        <v>308.49</v>
      </c>
      <c r="C734" s="11">
        <v>346.86615</v>
      </c>
      <c r="D734" s="11">
        <v>0.110636768678638</v>
      </c>
      <c r="E734" s="8"/>
      <c r="F734" s="8"/>
    </row>
    <row r="735">
      <c r="A735" s="10">
        <v>44773.541666666664</v>
      </c>
      <c r="B735" s="11">
        <v>308.73</v>
      </c>
      <c r="C735" s="11">
        <v>350.8509</v>
      </c>
      <c r="D735" s="11">
        <v>0.120053561213609</v>
      </c>
      <c r="E735" s="8"/>
      <c r="F735" s="8"/>
    </row>
    <row r="736">
      <c r="A736" s="10">
        <v>44773.583333333336</v>
      </c>
      <c r="B736" s="11">
        <v>299.78</v>
      </c>
      <c r="C736" s="11">
        <v>352.71991</v>
      </c>
      <c r="D736" s="11">
        <v>0.150090506657251</v>
      </c>
      <c r="E736" s="8"/>
      <c r="F736" s="8"/>
    </row>
    <row r="737">
      <c r="A737" s="10">
        <v>44773.625</v>
      </c>
      <c r="B737" s="11">
        <v>298.05</v>
      </c>
      <c r="C737" s="11">
        <v>355.19468</v>
      </c>
      <c r="D737" s="11">
        <v>0.160882702409844</v>
      </c>
      <c r="E737" s="8"/>
      <c r="F737" s="8"/>
    </row>
    <row r="738">
      <c r="A738" s="10">
        <v>44773.666666666664</v>
      </c>
      <c r="B738" s="11">
        <v>312.77</v>
      </c>
      <c r="C738" s="11">
        <v>359.76467</v>
      </c>
      <c r="D738" s="11">
        <v>0.130626139581743</v>
      </c>
      <c r="E738" s="8"/>
      <c r="F738" s="8"/>
    </row>
    <row r="739">
      <c r="A739" s="10">
        <v>44773.708333333336</v>
      </c>
      <c r="B739" s="11">
        <v>337.76</v>
      </c>
      <c r="C739" s="11">
        <v>366.23696</v>
      </c>
      <c r="D739" s="11">
        <v>0.0777555602252706</v>
      </c>
      <c r="E739" s="8"/>
      <c r="F739" s="8"/>
    </row>
    <row r="740">
      <c r="A740" s="10">
        <v>44773.75</v>
      </c>
      <c r="B740" s="11">
        <v>358.63</v>
      </c>
      <c r="C740" s="11">
        <v>375.75556</v>
      </c>
      <c r="D740" s="11">
        <v>0.0455763315917401</v>
      </c>
      <c r="E740" s="8"/>
      <c r="F740" s="8"/>
    </row>
    <row r="741">
      <c r="A741" s="10">
        <v>44773.791666666664</v>
      </c>
      <c r="B741" s="11">
        <v>375.37</v>
      </c>
      <c r="C741" s="11">
        <v>387.0119</v>
      </c>
      <c r="D741" s="11">
        <v>0.0300815039537544</v>
      </c>
      <c r="E741" s="8"/>
      <c r="F741" s="8"/>
    </row>
    <row r="742">
      <c r="A742" s="10">
        <v>44773.833333333336</v>
      </c>
      <c r="B742" s="11">
        <v>384.72</v>
      </c>
      <c r="C742" s="11">
        <v>392.96636</v>
      </c>
      <c r="D742" s="11">
        <v>0.0209849005904728</v>
      </c>
      <c r="E742" s="8"/>
      <c r="F742" s="8"/>
    </row>
    <row r="743">
      <c r="A743" s="10">
        <v>44773.875</v>
      </c>
      <c r="B743" s="11">
        <v>393.67</v>
      </c>
      <c r="C743" s="11">
        <v>396.46664</v>
      </c>
      <c r="D743" s="11">
        <v>0.00705391000867051</v>
      </c>
      <c r="E743" s="8"/>
      <c r="F743" s="8"/>
    </row>
    <row r="744">
      <c r="A744" s="10">
        <v>44773.916666666664</v>
      </c>
      <c r="B744" s="11">
        <v>398.2</v>
      </c>
      <c r="C744" s="11">
        <v>399.73341</v>
      </c>
      <c r="D744" s="11">
        <v>0.00383608165251937</v>
      </c>
      <c r="E744" s="8"/>
      <c r="F744" s="8"/>
    </row>
    <row r="745">
      <c r="A745" s="10">
        <v>44773.958333333336</v>
      </c>
      <c r="B745" s="11">
        <v>400.29</v>
      </c>
      <c r="C745" s="11">
        <v>399.87896</v>
      </c>
      <c r="D745" s="11">
        <v>0.00102791104588251</v>
      </c>
      <c r="E745" s="8"/>
      <c r="F745" s="8"/>
    </row>
    <row r="746">
      <c r="A746" s="10">
        <v>44774.0</v>
      </c>
      <c r="B746" s="11">
        <v>401.95</v>
      </c>
      <c r="C746" s="11">
        <v>414.89442</v>
      </c>
      <c r="D746" s="11">
        <v>0.031199310899385</v>
      </c>
      <c r="E746" s="8"/>
      <c r="F746" s="8"/>
    </row>
    <row r="747">
      <c r="A747" s="10">
        <v>44774.041666666664</v>
      </c>
      <c r="B747" s="11">
        <v>413.66</v>
      </c>
      <c r="C747" s="11">
        <v>402.02927</v>
      </c>
      <c r="D747" s="11">
        <v>0.0289300577542526</v>
      </c>
      <c r="E747" s="8"/>
      <c r="F747" s="8"/>
    </row>
    <row r="748">
      <c r="A748" s="10">
        <v>44774.083333333336</v>
      </c>
      <c r="B748" s="11">
        <v>422.26</v>
      </c>
      <c r="C748" s="11">
        <v>386.38573</v>
      </c>
      <c r="D748" s="11">
        <v>0.0928457425174578</v>
      </c>
      <c r="E748" s="8"/>
      <c r="F748" s="8"/>
    </row>
    <row r="749">
      <c r="A749" s="10">
        <v>44774.125</v>
      </c>
      <c r="B749" s="11">
        <v>404.17</v>
      </c>
      <c r="C749" s="11">
        <v>372.18791</v>
      </c>
      <c r="D749" s="11">
        <v>0.0859299540385393</v>
      </c>
      <c r="E749" s="8"/>
      <c r="F749" s="8"/>
    </row>
    <row r="750">
      <c r="A750" s="10">
        <v>44774.166666666664</v>
      </c>
      <c r="B750" s="11">
        <v>377.37</v>
      </c>
      <c r="C750" s="11">
        <v>352.26235</v>
      </c>
      <c r="D750" s="11">
        <v>0.0712754286684341</v>
      </c>
      <c r="E750" s="8"/>
      <c r="F750" s="8"/>
    </row>
    <row r="751">
      <c r="A751" s="10">
        <v>44774.208333333336</v>
      </c>
      <c r="B751" s="11">
        <v>349.38</v>
      </c>
      <c r="C751" s="11">
        <v>334.23349</v>
      </c>
      <c r="D751" s="11">
        <v>0.0453171523894866</v>
      </c>
      <c r="E751" s="8"/>
      <c r="F751" s="8"/>
    </row>
    <row r="752">
      <c r="A752" s="10">
        <v>44774.25</v>
      </c>
      <c r="B752" s="11">
        <v>329.77</v>
      </c>
      <c r="C752" s="11">
        <v>322.7222</v>
      </c>
      <c r="D752" s="11">
        <v>0.0218385967869579</v>
      </c>
      <c r="E752" s="8"/>
      <c r="F752" s="8"/>
    </row>
    <row r="753">
      <c r="A753" s="10">
        <v>44774.291666666664</v>
      </c>
      <c r="B753" s="11">
        <v>317.6</v>
      </c>
      <c r="C753" s="11">
        <v>315.63496</v>
      </c>
      <c r="D753" s="11">
        <v>0.0062256728468863</v>
      </c>
      <c r="E753" s="8"/>
      <c r="F753" s="8"/>
    </row>
    <row r="754">
      <c r="A754" s="10">
        <v>44774.333333333336</v>
      </c>
      <c r="B754" s="11">
        <v>309.98</v>
      </c>
      <c r="C754" s="11">
        <v>312.60923</v>
      </c>
      <c r="D754" s="11">
        <v>0.0084105961938488</v>
      </c>
      <c r="E754" s="8"/>
      <c r="F754" s="8"/>
    </row>
    <row r="755">
      <c r="A755" s="10">
        <v>44774.375</v>
      </c>
      <c r="B755" s="11">
        <v>307.97</v>
      </c>
      <c r="C755" s="11">
        <v>313.65173</v>
      </c>
      <c r="D755" s="11">
        <v>0.018114773350684</v>
      </c>
      <c r="E755" s="8"/>
      <c r="F755" s="8"/>
    </row>
    <row r="756">
      <c r="A756" s="10">
        <v>44774.416666666664</v>
      </c>
      <c r="B756" s="11">
        <v>314.27</v>
      </c>
      <c r="C756" s="11">
        <v>320.18627</v>
      </c>
      <c r="D756" s="11">
        <v>0.0184775880614743</v>
      </c>
      <c r="E756" s="8"/>
      <c r="F756" s="8"/>
    </row>
    <row r="757">
      <c r="A757" s="10">
        <v>44774.458333333336</v>
      </c>
      <c r="B757" s="11">
        <v>319.25</v>
      </c>
      <c r="C757" s="11">
        <v>329.0023</v>
      </c>
      <c r="D757" s="11">
        <v>0.0296420420161196</v>
      </c>
      <c r="E757" s="8"/>
      <c r="F757" s="8"/>
    </row>
    <row r="758">
      <c r="A758" s="10">
        <v>44774.5</v>
      </c>
      <c r="B758" s="11">
        <v>332.3</v>
      </c>
      <c r="C758" s="11">
        <v>336.31342</v>
      </c>
      <c r="D758" s="11">
        <v>0.0119335707745471</v>
      </c>
      <c r="E758" s="8"/>
      <c r="F758" s="8"/>
    </row>
    <row r="759">
      <c r="A759" s="10">
        <v>44774.541666666664</v>
      </c>
      <c r="B759" s="11">
        <v>347.11</v>
      </c>
      <c r="C759" s="11">
        <v>343.08738</v>
      </c>
      <c r="D759" s="11">
        <v>0.0117247681917067</v>
      </c>
      <c r="E759" s="8"/>
      <c r="F759" s="8"/>
    </row>
    <row r="760">
      <c r="A760" s="10">
        <v>44774.583333333336</v>
      </c>
      <c r="B760" s="11">
        <v>334.98</v>
      </c>
      <c r="C760" s="11">
        <v>346.54132</v>
      </c>
      <c r="D760" s="11">
        <v>0.0333620244766193</v>
      </c>
      <c r="E760" s="8"/>
      <c r="F760" s="8"/>
    </row>
    <row r="761">
      <c r="A761" s="10">
        <v>44774.625</v>
      </c>
      <c r="B761" s="11">
        <v>322.26</v>
      </c>
      <c r="C761" s="11">
        <v>350.38636</v>
      </c>
      <c r="D761" s="11">
        <v>0.0802724169970544</v>
      </c>
      <c r="E761" s="8"/>
      <c r="F761" s="8"/>
    </row>
    <row r="762">
      <c r="A762" s="10">
        <v>44774.666666666664</v>
      </c>
      <c r="B762" s="11">
        <v>338.2</v>
      </c>
      <c r="C762" s="11">
        <v>356.32496</v>
      </c>
      <c r="D762" s="11">
        <v>0.0508663777019717</v>
      </c>
      <c r="E762" s="8"/>
      <c r="F762" s="8"/>
    </row>
    <row r="763">
      <c r="A763" s="10">
        <v>44774.708333333336</v>
      </c>
      <c r="B763" s="11">
        <v>379.79</v>
      </c>
      <c r="C763" s="11">
        <v>363.94137</v>
      </c>
      <c r="D763" s="11">
        <v>0.0435472065184565</v>
      </c>
      <c r="E763" s="8"/>
      <c r="F763" s="8"/>
    </row>
    <row r="764">
      <c r="A764" s="10">
        <v>44774.75</v>
      </c>
      <c r="B764" s="11">
        <v>398.97</v>
      </c>
      <c r="C764" s="11">
        <v>374.50305</v>
      </c>
      <c r="D764" s="11">
        <v>0.0653317776717707</v>
      </c>
      <c r="E764" s="8"/>
      <c r="F764" s="8"/>
    </row>
    <row r="765">
      <c r="A765" s="10">
        <v>44774.791666666664</v>
      </c>
      <c r="B765" s="11">
        <v>404.93</v>
      </c>
      <c r="C765" s="11">
        <v>387.07901</v>
      </c>
      <c r="D765" s="11">
        <v>0.0461171738555392</v>
      </c>
      <c r="E765" s="8"/>
      <c r="F765" s="8"/>
    </row>
    <row r="766">
      <c r="A766" s="10">
        <v>44774.833333333336</v>
      </c>
      <c r="B766" s="11">
        <v>404.81</v>
      </c>
      <c r="C766" s="11">
        <v>394.012</v>
      </c>
      <c r="D766" s="11">
        <v>0.0274052566926895</v>
      </c>
      <c r="E766" s="8"/>
      <c r="F766" s="8"/>
    </row>
    <row r="767">
      <c r="A767" s="10">
        <v>44774.875</v>
      </c>
      <c r="B767" s="11">
        <v>394.46</v>
      </c>
      <c r="C767" s="11">
        <v>398.34282</v>
      </c>
      <c r="D767" s="11">
        <v>0.00974743312807806</v>
      </c>
      <c r="E767" s="8"/>
      <c r="F767" s="8"/>
    </row>
    <row r="768">
      <c r="A768" s="10">
        <v>44774.916666666664</v>
      </c>
      <c r="B768" s="11">
        <v>387.2</v>
      </c>
      <c r="C768" s="11">
        <v>402.99818</v>
      </c>
      <c r="D768" s="11">
        <v>0.0392016162455125</v>
      </c>
      <c r="E768" s="8"/>
      <c r="F768" s="8"/>
    </row>
    <row r="769">
      <c r="A769" s="10">
        <v>44774.958333333336</v>
      </c>
      <c r="B769" s="11">
        <v>383.29</v>
      </c>
      <c r="C769" s="11">
        <v>404.26076</v>
      </c>
      <c r="D769" s="11">
        <v>0.0518743397207287</v>
      </c>
      <c r="E769" s="8"/>
      <c r="F769" s="8"/>
    </row>
    <row r="770">
      <c r="A770" s="10">
        <v>44775.0</v>
      </c>
      <c r="B770" s="11">
        <v>380.51</v>
      </c>
      <c r="C770" s="11">
        <v>383.73035</v>
      </c>
      <c r="D770" s="11">
        <v>0.0083922212564109</v>
      </c>
      <c r="E770" s="8"/>
      <c r="F770" s="8"/>
    </row>
    <row r="771">
      <c r="A771" s="10">
        <v>44775.041666666664</v>
      </c>
      <c r="B771" s="11">
        <v>390.08</v>
      </c>
      <c r="C771" s="11">
        <v>375.13311</v>
      </c>
      <c r="D771" s="11">
        <v>0.0398442302253725</v>
      </c>
      <c r="E771" s="8"/>
      <c r="F771" s="8"/>
    </row>
    <row r="772">
      <c r="A772" s="10">
        <v>44775.083333333336</v>
      </c>
      <c r="B772" s="11">
        <v>401.48</v>
      </c>
      <c r="C772" s="11">
        <v>363.45704</v>
      </c>
      <c r="D772" s="11">
        <v>0.104614729707808</v>
      </c>
      <c r="E772" s="8"/>
      <c r="F772" s="8"/>
    </row>
    <row r="773">
      <c r="A773" s="10">
        <v>44775.125</v>
      </c>
      <c r="B773" s="11">
        <v>388.54</v>
      </c>
      <c r="C773" s="11">
        <v>353.5941</v>
      </c>
      <c r="D773" s="11">
        <v>0.0988305517541157</v>
      </c>
      <c r="E773" s="8"/>
      <c r="F773" s="8"/>
    </row>
    <row r="774">
      <c r="A774" s="10">
        <v>44775.166666666664</v>
      </c>
      <c r="B774" s="11">
        <v>367.8</v>
      </c>
      <c r="C774" s="11">
        <v>339.00901</v>
      </c>
      <c r="D774" s="11">
        <v>0.0849269168391719</v>
      </c>
      <c r="E774" s="8"/>
      <c r="F774" s="8"/>
    </row>
    <row r="775">
      <c r="A775" s="10">
        <v>44775.208333333336</v>
      </c>
      <c r="B775" s="11">
        <v>347.21</v>
      </c>
      <c r="C775" s="11">
        <v>325.50628</v>
      </c>
      <c r="D775" s="11">
        <v>0.0666768088161001</v>
      </c>
      <c r="E775" s="8"/>
      <c r="F775" s="8"/>
    </row>
    <row r="776">
      <c r="A776" s="10">
        <v>44775.25</v>
      </c>
      <c r="B776" s="11">
        <v>327.37</v>
      </c>
      <c r="C776" s="11">
        <v>316.8197</v>
      </c>
      <c r="D776" s="11">
        <v>0.0333006438677897</v>
      </c>
      <c r="E776" s="8"/>
      <c r="F776" s="8"/>
    </row>
    <row r="777">
      <c r="A777" s="10">
        <v>44775.291666666664</v>
      </c>
      <c r="B777" s="11">
        <v>314.01</v>
      </c>
      <c r="C777" s="11">
        <v>311.10664</v>
      </c>
      <c r="D777" s="11">
        <v>0.00933236269081226</v>
      </c>
      <c r="E777" s="8"/>
      <c r="F777" s="8"/>
    </row>
    <row r="778">
      <c r="A778" s="10">
        <v>44775.333333333336</v>
      </c>
      <c r="B778" s="11">
        <v>305.19</v>
      </c>
      <c r="C778" s="11">
        <v>306.17968</v>
      </c>
      <c r="D778" s="11">
        <v>0.00323235036368194</v>
      </c>
      <c r="E778" s="8"/>
      <c r="F778" s="8"/>
    </row>
    <row r="779">
      <c r="A779" s="10">
        <v>44775.375</v>
      </c>
      <c r="B779" s="11">
        <v>300.58</v>
      </c>
      <c r="C779" s="11">
        <v>302.91957</v>
      </c>
      <c r="D779" s="11">
        <v>0.00772340327830267</v>
      </c>
      <c r="E779" s="8"/>
      <c r="F779" s="8"/>
    </row>
    <row r="780">
      <c r="A780" s="10">
        <v>44775.416666666664</v>
      </c>
      <c r="B780" s="11">
        <v>303.14</v>
      </c>
      <c r="C780" s="11">
        <v>304.74434</v>
      </c>
      <c r="D780" s="11">
        <v>0.00526454404370573</v>
      </c>
      <c r="E780" s="8"/>
      <c r="F780" s="8"/>
    </row>
    <row r="781">
      <c r="A781" s="10">
        <v>44775.458333333336</v>
      </c>
      <c r="B781" s="11">
        <v>316.31</v>
      </c>
      <c r="C781" s="11">
        <v>308.7244</v>
      </c>
      <c r="D781" s="11">
        <v>0.024570782225182</v>
      </c>
      <c r="E781" s="8"/>
      <c r="F781" s="8"/>
    </row>
    <row r="782">
      <c r="A782" s="10">
        <v>44775.5</v>
      </c>
      <c r="B782" s="11">
        <v>322.99</v>
      </c>
      <c r="C782" s="11">
        <v>311.3127</v>
      </c>
      <c r="D782" s="11">
        <v>0.0375098735130304</v>
      </c>
      <c r="E782" s="8"/>
      <c r="F782" s="8"/>
    </row>
    <row r="783">
      <c r="A783" s="10">
        <v>44775.541666666664</v>
      </c>
      <c r="B783" s="11">
        <v>328.89</v>
      </c>
      <c r="C783" s="11">
        <v>314.24789</v>
      </c>
      <c r="D783" s="11">
        <v>0.0465941394228613</v>
      </c>
      <c r="E783" s="8"/>
      <c r="F783" s="8"/>
    </row>
    <row r="784">
      <c r="A784" s="10">
        <v>44775.583333333336</v>
      </c>
      <c r="B784" s="11">
        <v>305.73</v>
      </c>
      <c r="C784" s="11">
        <v>314.78023</v>
      </c>
      <c r="D784" s="11">
        <v>0.0287509479232542</v>
      </c>
      <c r="E784" s="8"/>
      <c r="F784" s="8"/>
    </row>
    <row r="785">
      <c r="A785" s="10">
        <v>44775.625</v>
      </c>
      <c r="B785" s="11">
        <v>282.21</v>
      </c>
      <c r="C785" s="11">
        <v>316.69816</v>
      </c>
      <c r="D785" s="11">
        <v>0.108899148640459</v>
      </c>
      <c r="E785" s="8"/>
      <c r="F785" s="8"/>
    </row>
    <row r="786">
      <c r="A786" s="10">
        <v>44775.666666666664</v>
      </c>
      <c r="B786" s="11">
        <v>292.0</v>
      </c>
      <c r="C786" s="11">
        <v>322.45824</v>
      </c>
      <c r="D786" s="11">
        <v>0.094456386042422</v>
      </c>
      <c r="E786" s="8"/>
      <c r="F786" s="8"/>
    </row>
    <row r="787">
      <c r="A787" s="10">
        <v>44775.708333333336</v>
      </c>
      <c r="B787" s="11">
        <v>307.24</v>
      </c>
      <c r="C787" s="11">
        <v>331.00604</v>
      </c>
      <c r="D787" s="11">
        <v>0.0717994148988942</v>
      </c>
      <c r="E787" s="8"/>
      <c r="F787" s="8"/>
    </row>
    <row r="788">
      <c r="A788" s="10">
        <v>44775.75</v>
      </c>
      <c r="B788" s="11">
        <v>331.15</v>
      </c>
      <c r="C788" s="11">
        <v>343.05532</v>
      </c>
      <c r="D788" s="11">
        <v>0.034703790630619</v>
      </c>
      <c r="E788" s="8"/>
      <c r="F788" s="8"/>
    </row>
    <row r="789">
      <c r="A789" s="10">
        <v>44775.791666666664</v>
      </c>
      <c r="B789" s="11">
        <v>348.85</v>
      </c>
      <c r="C789" s="11">
        <v>358.17556</v>
      </c>
      <c r="D789" s="11">
        <v>0.0260362823192068</v>
      </c>
      <c r="E789" s="8"/>
      <c r="F789" s="8"/>
    </row>
    <row r="790">
      <c r="A790" s="10">
        <v>44775.833333333336</v>
      </c>
      <c r="B790" s="11">
        <v>352.51</v>
      </c>
      <c r="C790" s="11">
        <v>367.87335</v>
      </c>
      <c r="D790" s="11">
        <v>0.0417626066144775</v>
      </c>
      <c r="E790" s="8"/>
      <c r="F790" s="8"/>
    </row>
    <row r="791">
      <c r="A791" s="10">
        <v>44775.875</v>
      </c>
      <c r="B791" s="11">
        <v>357.45</v>
      </c>
      <c r="C791" s="11">
        <v>375.4208</v>
      </c>
      <c r="D791" s="11">
        <v>0.0478684185852248</v>
      </c>
      <c r="E791" s="8"/>
      <c r="F791" s="8"/>
    </row>
    <row r="792">
      <c r="A792" s="10">
        <v>44775.916666666664</v>
      </c>
      <c r="B792" s="11">
        <v>360.01</v>
      </c>
      <c r="C792" s="11">
        <v>383.11528</v>
      </c>
      <c r="D792" s="11">
        <v>0.0603089493063288</v>
      </c>
      <c r="E792" s="8"/>
      <c r="F792" s="8"/>
    </row>
    <row r="793">
      <c r="A793" s="10">
        <v>44775.958333333336</v>
      </c>
      <c r="B793" s="11">
        <v>362.81</v>
      </c>
      <c r="C793" s="11">
        <v>388.13311</v>
      </c>
      <c r="D793" s="11">
        <v>0.0652433645766525</v>
      </c>
      <c r="E793" s="8"/>
      <c r="F793" s="8"/>
    </row>
    <row r="794">
      <c r="A794" s="10">
        <v>44776.0</v>
      </c>
      <c r="B794" s="11">
        <v>368.54</v>
      </c>
      <c r="C794" s="11">
        <v>369.03523</v>
      </c>
      <c r="D794" s="11">
        <v>0.00134195859837011</v>
      </c>
      <c r="E794" s="8"/>
      <c r="F794" s="8"/>
    </row>
    <row r="795">
      <c r="A795" s="10">
        <v>44776.041666666664</v>
      </c>
      <c r="B795" s="11">
        <v>381.66</v>
      </c>
      <c r="C795" s="11">
        <v>362.39948</v>
      </c>
      <c r="D795" s="11">
        <v>0.0531472065026143</v>
      </c>
      <c r="E795" s="8"/>
      <c r="F795" s="8"/>
    </row>
    <row r="796">
      <c r="A796" s="10">
        <v>44776.083333333336</v>
      </c>
      <c r="B796" s="11">
        <v>395.78</v>
      </c>
      <c r="C796" s="11">
        <v>352.52397</v>
      </c>
      <c r="D796" s="11">
        <v>0.122703797985708</v>
      </c>
      <c r="E796" s="8"/>
      <c r="F796" s="8"/>
    </row>
    <row r="797">
      <c r="A797" s="10">
        <v>44776.125</v>
      </c>
      <c r="B797" s="11">
        <v>380.01</v>
      </c>
      <c r="C797" s="11">
        <v>344.39829</v>
      </c>
      <c r="D797" s="11">
        <v>0.103402691110922</v>
      </c>
      <c r="E797" s="8"/>
      <c r="F797" s="8"/>
    </row>
    <row r="798">
      <c r="A798" s="10">
        <v>44776.166666666664</v>
      </c>
      <c r="B798" s="11">
        <v>351.47</v>
      </c>
      <c r="C798" s="11">
        <v>331.4582</v>
      </c>
      <c r="D798" s="11">
        <v>0.0603750337146586</v>
      </c>
      <c r="E798" s="8"/>
      <c r="F798" s="8"/>
    </row>
    <row r="799">
      <c r="A799" s="10">
        <v>44776.208333333336</v>
      </c>
      <c r="B799" s="11">
        <v>320.83</v>
      </c>
      <c r="C799" s="11">
        <v>318.83623</v>
      </c>
      <c r="D799" s="11">
        <v>0.00625327303612887</v>
      </c>
      <c r="E799" s="8"/>
      <c r="F799" s="8"/>
    </row>
    <row r="800">
      <c r="A800" s="10">
        <v>44776.25</v>
      </c>
      <c r="B800" s="11">
        <v>296.09</v>
      </c>
      <c r="C800" s="11">
        <v>310.42941</v>
      </c>
      <c r="D800" s="11">
        <v>0.046192176185884</v>
      </c>
      <c r="E800" s="8"/>
      <c r="F800" s="8"/>
    </row>
    <row r="801">
      <c r="A801" s="10">
        <v>44776.291666666664</v>
      </c>
      <c r="B801" s="11">
        <v>282.27</v>
      </c>
      <c r="C801" s="11">
        <v>304.61869</v>
      </c>
      <c r="D801" s="11">
        <v>0.0733661155197011</v>
      </c>
      <c r="E801" s="8"/>
      <c r="F801" s="8"/>
    </row>
    <row r="802">
      <c r="A802" s="10">
        <v>44776.333333333336</v>
      </c>
      <c r="B802" s="11">
        <v>271.05</v>
      </c>
      <c r="C802" s="11">
        <v>298.78314</v>
      </c>
      <c r="D802" s="11">
        <v>0.0928202976914962</v>
      </c>
      <c r="E802" s="8"/>
      <c r="F802" s="8"/>
    </row>
    <row r="803">
      <c r="A803" s="10">
        <v>44776.375</v>
      </c>
      <c r="B803" s="11">
        <v>267.58</v>
      </c>
      <c r="C803" s="11">
        <v>294.49809</v>
      </c>
      <c r="D803" s="11">
        <v>0.0914032753149604</v>
      </c>
      <c r="E803" s="8"/>
      <c r="F803" s="8"/>
    </row>
    <row r="804">
      <c r="A804" s="10">
        <v>44776.416666666664</v>
      </c>
      <c r="B804" s="11">
        <v>268.45</v>
      </c>
      <c r="C804" s="11">
        <v>295.96041</v>
      </c>
      <c r="D804" s="11">
        <v>0.0929530067889824</v>
      </c>
      <c r="E804" s="8"/>
      <c r="F804" s="8"/>
    </row>
    <row r="805">
      <c r="A805" s="10">
        <v>44776.458333333336</v>
      </c>
      <c r="B805" s="11">
        <v>274.0</v>
      </c>
      <c r="C805" s="11">
        <v>299.84587</v>
      </c>
      <c r="D805" s="11">
        <v>0.086197185240537</v>
      </c>
      <c r="E805" s="8"/>
      <c r="F805" s="8"/>
    </row>
    <row r="806">
      <c r="A806" s="10">
        <v>44776.5</v>
      </c>
      <c r="B806" s="11">
        <v>285.56</v>
      </c>
      <c r="C806" s="11">
        <v>302.53535</v>
      </c>
      <c r="D806" s="11">
        <v>0.0561103024820074</v>
      </c>
      <c r="E806" s="8"/>
      <c r="F806" s="8"/>
    </row>
    <row r="807">
      <c r="A807" s="10">
        <v>44776.541666666664</v>
      </c>
      <c r="B807" s="11">
        <v>289.06</v>
      </c>
      <c r="C807" s="11">
        <v>305.79295</v>
      </c>
      <c r="D807" s="11">
        <v>0.0547198684600152</v>
      </c>
      <c r="E807" s="8"/>
      <c r="F807" s="8"/>
    </row>
    <row r="808">
      <c r="A808" s="10">
        <v>44776.583333333336</v>
      </c>
      <c r="B808" s="11">
        <v>271.3</v>
      </c>
      <c r="C808" s="11">
        <v>306.50529</v>
      </c>
      <c r="D808" s="11">
        <v>0.114860301432317</v>
      </c>
      <c r="E808" s="8"/>
      <c r="F808" s="8"/>
    </row>
    <row r="809">
      <c r="A809" s="10">
        <v>44776.625</v>
      </c>
      <c r="B809" s="11">
        <v>269.96</v>
      </c>
      <c r="C809" s="11">
        <v>308.81209</v>
      </c>
      <c r="D809" s="11">
        <v>0.125811427913978</v>
      </c>
      <c r="E809" s="8"/>
      <c r="F809" s="8"/>
    </row>
    <row r="810">
      <c r="A810" s="10">
        <v>44776.666666666664</v>
      </c>
      <c r="B810" s="11">
        <v>282.72</v>
      </c>
      <c r="C810" s="11">
        <v>315.1659</v>
      </c>
      <c r="D810" s="11">
        <v>0.102948637527092</v>
      </c>
      <c r="E810" s="8"/>
      <c r="F810" s="8"/>
    </row>
    <row r="811">
      <c r="A811" s="10">
        <v>44776.708333333336</v>
      </c>
      <c r="B811" s="11">
        <v>306.43</v>
      </c>
      <c r="C811" s="11">
        <v>324.5478</v>
      </c>
      <c r="D811" s="11">
        <v>0.0558247506222503</v>
      </c>
      <c r="E811" s="8"/>
      <c r="F811" s="8"/>
    </row>
    <row r="812">
      <c r="A812" s="10">
        <v>44776.75</v>
      </c>
      <c r="B812" s="11">
        <v>337.89</v>
      </c>
      <c r="C812" s="11">
        <v>337.48787</v>
      </c>
      <c r="D812" s="11">
        <v>0.00119153912109492</v>
      </c>
      <c r="E812" s="8"/>
      <c r="F812" s="8"/>
    </row>
    <row r="813">
      <c r="A813" s="10">
        <v>44776.791666666664</v>
      </c>
      <c r="B813" s="11">
        <v>365.81</v>
      </c>
      <c r="C813" s="11">
        <v>354.11846</v>
      </c>
      <c r="D813" s="11">
        <v>0.0330159009502073</v>
      </c>
      <c r="E813" s="8"/>
      <c r="F813" s="8"/>
    </row>
    <row r="814">
      <c r="A814" s="10">
        <v>44776.833333333336</v>
      </c>
      <c r="B814" s="11">
        <v>376.73</v>
      </c>
      <c r="C814" s="11">
        <v>365.46134</v>
      </c>
      <c r="D814" s="11">
        <v>0.0308340685228156</v>
      </c>
      <c r="E814" s="8"/>
      <c r="F814" s="8"/>
    </row>
    <row r="815">
      <c r="A815" s="10">
        <v>44776.875</v>
      </c>
      <c r="B815" s="11">
        <v>384.67</v>
      </c>
      <c r="C815" s="11">
        <v>374.92499</v>
      </c>
      <c r="D815" s="11">
        <v>0.0259918924049315</v>
      </c>
      <c r="E815" s="8"/>
      <c r="F815" s="8"/>
    </row>
    <row r="816">
      <c r="A816" s="10">
        <v>44776.916666666664</v>
      </c>
      <c r="B816" s="11">
        <v>389.37</v>
      </c>
      <c r="C816" s="11">
        <v>384.64656</v>
      </c>
      <c r="D816" s="11">
        <v>0.0122799486364832</v>
      </c>
      <c r="E816" s="8"/>
      <c r="F816" s="8"/>
    </row>
    <row r="817">
      <c r="A817" s="10">
        <v>44776.958333333336</v>
      </c>
      <c r="B817" s="11">
        <v>395.6</v>
      </c>
      <c r="C817" s="11">
        <v>391.99635</v>
      </c>
      <c r="D817" s="11">
        <v>0.00919307029261883</v>
      </c>
      <c r="E817" s="8"/>
      <c r="F817" s="8"/>
    </row>
    <row r="818">
      <c r="A818" s="10">
        <v>44777.0</v>
      </c>
      <c r="B818" s="11">
        <v>401.75</v>
      </c>
      <c r="C818" s="11">
        <v>418.6598</v>
      </c>
      <c r="D818" s="11">
        <v>0.0403903121341003</v>
      </c>
      <c r="E818" s="8"/>
      <c r="F818" s="8"/>
    </row>
    <row r="819">
      <c r="A819" s="10">
        <v>44777.041666666664</v>
      </c>
      <c r="B819" s="11">
        <v>414.73</v>
      </c>
      <c r="C819" s="11">
        <v>404.13423</v>
      </c>
      <c r="D819" s="11">
        <v>0.0262184423229876</v>
      </c>
      <c r="E819" s="8"/>
      <c r="F819" s="8"/>
    </row>
    <row r="820">
      <c r="A820" s="10">
        <v>44777.083333333336</v>
      </c>
      <c r="B820" s="11">
        <v>421.13</v>
      </c>
      <c r="C820" s="11">
        <v>387.42685</v>
      </c>
      <c r="D820" s="11">
        <v>0.0869922928676729</v>
      </c>
      <c r="E820" s="8"/>
      <c r="F820" s="8"/>
    </row>
    <row r="821">
      <c r="A821" s="10">
        <v>44777.125</v>
      </c>
      <c r="B821" s="11">
        <v>399.95</v>
      </c>
      <c r="C821" s="11">
        <v>372.45103</v>
      </c>
      <c r="D821" s="11">
        <v>0.073832444496126</v>
      </c>
      <c r="E821" s="8"/>
      <c r="F821" s="8"/>
    </row>
    <row r="822">
      <c r="A822" s="10">
        <v>44777.166666666664</v>
      </c>
      <c r="B822" s="11">
        <v>369.09</v>
      </c>
      <c r="C822" s="11">
        <v>352.01774</v>
      </c>
      <c r="D822" s="11">
        <v>0.0484982944325475</v>
      </c>
      <c r="E822" s="8"/>
      <c r="F822" s="8"/>
    </row>
    <row r="823">
      <c r="A823" s="10">
        <v>44777.208333333336</v>
      </c>
      <c r="B823" s="11">
        <v>340.15</v>
      </c>
      <c r="C823" s="11">
        <v>333.92896</v>
      </c>
      <c r="D823" s="11">
        <v>0.0186298307280685</v>
      </c>
      <c r="E823" s="8"/>
      <c r="F823" s="8"/>
    </row>
    <row r="824">
      <c r="A824" s="10">
        <v>44777.25</v>
      </c>
      <c r="B824" s="11">
        <v>319.69</v>
      </c>
      <c r="C824" s="11">
        <v>322.91448</v>
      </c>
      <c r="D824" s="11">
        <v>0.00998555406991977</v>
      </c>
      <c r="E824" s="8"/>
      <c r="F824" s="8"/>
    </row>
    <row r="825">
      <c r="A825" s="10">
        <v>44777.291666666664</v>
      </c>
      <c r="B825" s="11">
        <v>312.72</v>
      </c>
      <c r="C825" s="11">
        <v>316.94287</v>
      </c>
      <c r="D825" s="11">
        <v>0.013323757685415</v>
      </c>
      <c r="E825" s="8"/>
      <c r="F825" s="8"/>
    </row>
    <row r="826">
      <c r="A826" s="10">
        <v>44777.333333333336</v>
      </c>
      <c r="B826" s="11">
        <v>312.09</v>
      </c>
      <c r="C826" s="11">
        <v>315.72848</v>
      </c>
      <c r="D826" s="11">
        <v>0.0115240791708116</v>
      </c>
      <c r="E826" s="8"/>
      <c r="F826" s="8"/>
    </row>
    <row r="827">
      <c r="A827" s="10">
        <v>44777.375</v>
      </c>
      <c r="B827" s="11">
        <v>315.49</v>
      </c>
      <c r="C827" s="11">
        <v>319.21407</v>
      </c>
      <c r="D827" s="11">
        <v>0.011666371723527</v>
      </c>
      <c r="E827" s="8"/>
      <c r="F827" s="8"/>
    </row>
    <row r="828">
      <c r="A828" s="10">
        <v>44777.416666666664</v>
      </c>
      <c r="B828" s="11">
        <v>312.41</v>
      </c>
      <c r="C828" s="11">
        <v>327.936</v>
      </c>
      <c r="D828" s="11">
        <v>0.0473446038251364</v>
      </c>
      <c r="E828" s="8"/>
      <c r="F828" s="8"/>
    </row>
    <row r="829">
      <c r="A829" s="10">
        <v>44777.458333333336</v>
      </c>
      <c r="B829" s="11">
        <v>324.05</v>
      </c>
      <c r="C829" s="11">
        <v>338.79701</v>
      </c>
      <c r="D829" s="11">
        <v>0.0435275683218101</v>
      </c>
      <c r="E829" s="8"/>
      <c r="F829" s="8"/>
    </row>
    <row r="830">
      <c r="A830" s="10">
        <v>44777.5</v>
      </c>
      <c r="B830" s="11">
        <v>344.75</v>
      </c>
      <c r="C830" s="11">
        <v>348.10008</v>
      </c>
      <c r="D830" s="11">
        <v>0.00962389896606743</v>
      </c>
      <c r="E830" s="8"/>
      <c r="F830" s="8"/>
    </row>
    <row r="831">
      <c r="A831" s="10">
        <v>44777.541666666664</v>
      </c>
      <c r="B831" s="11">
        <v>358.11</v>
      </c>
      <c r="C831" s="11">
        <v>356.67004</v>
      </c>
      <c r="D831" s="11">
        <v>0.00403723284411564</v>
      </c>
      <c r="E831" s="8"/>
      <c r="F831" s="8"/>
    </row>
    <row r="832">
      <c r="A832" s="10">
        <v>44777.583333333336</v>
      </c>
      <c r="B832" s="11">
        <v>339.21</v>
      </c>
      <c r="C832" s="11">
        <v>361.46804</v>
      </c>
      <c r="D832" s="11">
        <v>0.0615767855990808</v>
      </c>
      <c r="E832" s="8"/>
      <c r="F832" s="8"/>
    </row>
    <row r="833">
      <c r="A833" s="10">
        <v>44777.625</v>
      </c>
      <c r="B833" s="11">
        <v>325.73</v>
      </c>
      <c r="C833" s="11">
        <v>366.1691</v>
      </c>
      <c r="D833" s="11">
        <v>0.110438319344805</v>
      </c>
      <c r="E833" s="8"/>
      <c r="F833" s="8"/>
    </row>
    <row r="834">
      <c r="A834" s="10">
        <v>44777.666666666664</v>
      </c>
      <c r="B834" s="11">
        <v>349.28</v>
      </c>
      <c r="C834" s="11">
        <v>372.04362</v>
      </c>
      <c r="D834" s="11">
        <v>0.0611853524057206</v>
      </c>
      <c r="E834" s="8"/>
      <c r="F834" s="8"/>
    </row>
    <row r="835">
      <c r="A835" s="10">
        <v>44777.708333333336</v>
      </c>
      <c r="B835" s="11">
        <v>375.48</v>
      </c>
      <c r="C835" s="11">
        <v>378.99411</v>
      </c>
      <c r="D835" s="11">
        <v>0.00927220214583271</v>
      </c>
      <c r="E835" s="8"/>
      <c r="F835" s="8"/>
    </row>
    <row r="836">
      <c r="A836" s="10">
        <v>44777.75</v>
      </c>
      <c r="B836" s="11">
        <v>394.7</v>
      </c>
      <c r="C836" s="11">
        <v>388.34621</v>
      </c>
      <c r="D836" s="11">
        <v>0.0163611484711026</v>
      </c>
      <c r="E836" s="8"/>
      <c r="F836" s="8"/>
    </row>
    <row r="837">
      <c r="A837" s="10">
        <v>44777.791666666664</v>
      </c>
      <c r="B837" s="11">
        <v>402.54</v>
      </c>
      <c r="C837" s="11">
        <v>399.20671</v>
      </c>
      <c r="D837" s="11">
        <v>0.0083497845013678</v>
      </c>
      <c r="E837" s="8"/>
      <c r="F837" s="8"/>
    </row>
    <row r="838">
      <c r="A838" s="10">
        <v>44777.833333333336</v>
      </c>
      <c r="B838" s="11">
        <v>406.65</v>
      </c>
      <c r="C838" s="11">
        <v>404.27097</v>
      </c>
      <c r="D838" s="11">
        <v>0.00588474111806742</v>
      </c>
      <c r="E838" s="8"/>
      <c r="F838" s="8"/>
    </row>
    <row r="839">
      <c r="A839" s="10">
        <v>44777.875</v>
      </c>
      <c r="B839" s="11">
        <v>407.59</v>
      </c>
      <c r="C839" s="11">
        <v>406.61954</v>
      </c>
      <c r="D839" s="11">
        <v>0.00238665362712279</v>
      </c>
      <c r="E839" s="8"/>
      <c r="F839" s="8"/>
    </row>
    <row r="840">
      <c r="A840" s="10">
        <v>44777.916666666664</v>
      </c>
      <c r="B840" s="11">
        <v>403.93</v>
      </c>
      <c r="C840" s="11">
        <v>409.40705</v>
      </c>
      <c r="D840" s="11">
        <v>0.0133780060699981</v>
      </c>
      <c r="E840" s="8"/>
      <c r="F840" s="8"/>
    </row>
    <row r="841">
      <c r="A841" s="10">
        <v>44777.958333333336</v>
      </c>
      <c r="B841" s="11">
        <v>389.86</v>
      </c>
      <c r="C841" s="11">
        <v>408.7515</v>
      </c>
      <c r="D841" s="11">
        <v>0.0462175673973062</v>
      </c>
      <c r="E841" s="8"/>
      <c r="F841" s="8"/>
    </row>
    <row r="842">
      <c r="A842" s="10">
        <v>44778.0</v>
      </c>
      <c r="B842" s="11">
        <v>387.7</v>
      </c>
      <c r="C842" s="11">
        <v>402.43325</v>
      </c>
      <c r="D842" s="11">
        <v>0.0366104192434397</v>
      </c>
      <c r="E842" s="8"/>
      <c r="F842" s="8"/>
    </row>
    <row r="843">
      <c r="A843" s="10">
        <v>44778.041666666664</v>
      </c>
      <c r="B843" s="11">
        <v>402.76</v>
      </c>
      <c r="C843" s="11">
        <v>389.24105</v>
      </c>
      <c r="D843" s="11">
        <v>0.034731562870874</v>
      </c>
      <c r="E843" s="8"/>
      <c r="F843" s="8"/>
    </row>
    <row r="844">
      <c r="A844" s="10">
        <v>44778.083333333336</v>
      </c>
      <c r="B844" s="11">
        <v>419.09</v>
      </c>
      <c r="C844" s="11">
        <v>374.81169</v>
      </c>
      <c r="D844" s="11">
        <v>0.118134815912491</v>
      </c>
      <c r="E844" s="8"/>
      <c r="F844" s="8"/>
    </row>
    <row r="845">
      <c r="A845" s="10">
        <v>44778.125</v>
      </c>
      <c r="B845" s="11">
        <v>407.13</v>
      </c>
      <c r="C845" s="11">
        <v>363.06937</v>
      </c>
      <c r="D845" s="11">
        <v>0.121355954648556</v>
      </c>
      <c r="E845" s="8"/>
      <c r="F845" s="8"/>
    </row>
    <row r="846">
      <c r="A846" s="10">
        <v>44778.166666666664</v>
      </c>
      <c r="B846" s="11">
        <v>391.46</v>
      </c>
      <c r="C846" s="11">
        <v>348.1644</v>
      </c>
      <c r="D846" s="11">
        <v>0.124353897181905</v>
      </c>
      <c r="E846" s="8"/>
      <c r="F846" s="8"/>
    </row>
    <row r="847">
      <c r="A847" s="10">
        <v>44778.208333333336</v>
      </c>
      <c r="B847" s="11">
        <v>370.59</v>
      </c>
      <c r="C847" s="11">
        <v>335.84449</v>
      </c>
      <c r="D847" s="11">
        <v>0.103457138748948</v>
      </c>
      <c r="E847" s="8"/>
      <c r="F847" s="8"/>
    </row>
    <row r="848">
      <c r="A848" s="10">
        <v>44778.25</v>
      </c>
      <c r="B848" s="11">
        <v>365.12</v>
      </c>
      <c r="C848" s="11">
        <v>330.38</v>
      </c>
      <c r="D848" s="11">
        <v>0.105151643561958</v>
      </c>
      <c r="E848" s="8"/>
      <c r="F848" s="8"/>
    </row>
    <row r="849">
      <c r="A849" s="10">
        <v>44778.291666666664</v>
      </c>
      <c r="B849" s="11">
        <v>371.6</v>
      </c>
      <c r="C849" s="11">
        <v>330.63291</v>
      </c>
      <c r="D849" s="11">
        <v>0.123905058331912</v>
      </c>
      <c r="E849" s="8"/>
      <c r="F849" s="8"/>
    </row>
    <row r="850">
      <c r="A850" s="10">
        <v>44778.333333333336</v>
      </c>
      <c r="B850" s="11">
        <v>373.5</v>
      </c>
      <c r="C850" s="11">
        <v>334.78336</v>
      </c>
      <c r="D850" s="11">
        <v>0.115646846963958</v>
      </c>
      <c r="E850" s="8"/>
      <c r="F850" s="8"/>
    </row>
    <row r="851">
      <c r="A851" s="10">
        <v>44778.375</v>
      </c>
      <c r="B851" s="11">
        <v>370.55</v>
      </c>
      <c r="C851" s="11">
        <v>343.40063</v>
      </c>
      <c r="D851" s="11">
        <v>0.0790603383575622</v>
      </c>
      <c r="E851" s="8"/>
      <c r="F851" s="8"/>
    </row>
    <row r="852">
      <c r="A852" s="10">
        <v>44778.416666666664</v>
      </c>
      <c r="B852" s="11">
        <v>368.41</v>
      </c>
      <c r="C852" s="11">
        <v>356.4603</v>
      </c>
      <c r="D852" s="11">
        <v>0.0335232282529078</v>
      </c>
      <c r="E852" s="8"/>
      <c r="F852" s="8"/>
    </row>
    <row r="853">
      <c r="A853" s="10">
        <v>44778.458333333336</v>
      </c>
      <c r="B853" s="11">
        <v>374.54</v>
      </c>
      <c r="C853" s="11">
        <v>372.41234</v>
      </c>
      <c r="D853" s="11">
        <v>0.00571318340310648</v>
      </c>
      <c r="E853" s="8"/>
      <c r="F853" s="8"/>
    </row>
    <row r="854">
      <c r="A854" s="10">
        <v>44778.5</v>
      </c>
      <c r="B854" s="11">
        <v>383.3</v>
      </c>
      <c r="C854" s="11">
        <v>386.7673</v>
      </c>
      <c r="D854" s="11">
        <v>0.0089648220002052</v>
      </c>
      <c r="E854" s="8"/>
      <c r="F854" s="8"/>
    </row>
    <row r="855">
      <c r="A855" s="10">
        <v>44778.541666666664</v>
      </c>
      <c r="B855" s="11">
        <v>387.15</v>
      </c>
      <c r="C855" s="11">
        <v>398.71549</v>
      </c>
      <c r="D855" s="11">
        <v>0.0290068740494632</v>
      </c>
      <c r="E855" s="8"/>
      <c r="F855" s="8"/>
    </row>
    <row r="856">
      <c r="A856" s="10">
        <v>44778.583333333336</v>
      </c>
      <c r="B856" s="11">
        <v>377.78</v>
      </c>
      <c r="C856" s="11">
        <v>404.32512</v>
      </c>
      <c r="D856" s="11">
        <v>0.0656529082338491</v>
      </c>
      <c r="E856" s="8"/>
      <c r="F856" s="8"/>
    </row>
    <row r="857">
      <c r="A857" s="10">
        <v>44778.625</v>
      </c>
      <c r="B857" s="11">
        <v>353.02</v>
      </c>
      <c r="C857" s="11">
        <v>406.79548</v>
      </c>
      <c r="D857" s="11">
        <v>0.132192914237886</v>
      </c>
      <c r="E857" s="8"/>
      <c r="F857" s="8"/>
    </row>
    <row r="858">
      <c r="A858" s="10">
        <v>44778.666666666664</v>
      </c>
      <c r="B858" s="11">
        <v>366.88</v>
      </c>
      <c r="C858" s="11">
        <v>406.98962</v>
      </c>
      <c r="D858" s="11">
        <v>0.0985519483273308</v>
      </c>
      <c r="E858" s="8"/>
      <c r="F858" s="8"/>
    </row>
    <row r="859">
      <c r="A859" s="10">
        <v>44778.708333333336</v>
      </c>
      <c r="B859" s="11">
        <v>400.31</v>
      </c>
      <c r="C859" s="11">
        <v>405.78228</v>
      </c>
      <c r="D859" s="11">
        <v>0.0134857539861031</v>
      </c>
      <c r="E859" s="8"/>
      <c r="F859" s="8"/>
    </row>
    <row r="860">
      <c r="A860" s="10">
        <v>44778.75</v>
      </c>
      <c r="B860" s="11">
        <v>422.87</v>
      </c>
      <c r="C860" s="11">
        <v>406.24129</v>
      </c>
      <c r="D860" s="11">
        <v>0.040933086836151</v>
      </c>
      <c r="E860" s="8"/>
      <c r="F860" s="8"/>
    </row>
    <row r="861">
      <c r="A861" s="10">
        <v>44778.791666666664</v>
      </c>
      <c r="B861" s="11">
        <v>426.19</v>
      </c>
      <c r="C861" s="11">
        <v>408.49969</v>
      </c>
      <c r="D861" s="11">
        <v>0.043305565299205</v>
      </c>
      <c r="E861" s="8"/>
      <c r="F861" s="8"/>
    </row>
    <row r="862">
      <c r="A862" s="10">
        <v>44778.833333333336</v>
      </c>
      <c r="B862" s="11">
        <v>418.24</v>
      </c>
      <c r="C862" s="11">
        <v>406.45663</v>
      </c>
      <c r="D862" s="11">
        <v>0.0289904731041045</v>
      </c>
      <c r="E862" s="8"/>
      <c r="F862" s="8"/>
    </row>
    <row r="863">
      <c r="A863" s="10">
        <v>44778.875</v>
      </c>
      <c r="B863" s="11">
        <v>409.77</v>
      </c>
      <c r="C863" s="11">
        <v>403.38373</v>
      </c>
      <c r="D863" s="11">
        <v>0.0158317490891364</v>
      </c>
      <c r="E863" s="8"/>
      <c r="F863" s="8"/>
    </row>
    <row r="864">
      <c r="A864" s="10">
        <v>44778.916666666664</v>
      </c>
      <c r="B864" s="11">
        <v>401.68</v>
      </c>
      <c r="C864" s="11">
        <v>402.28466</v>
      </c>
      <c r="D864" s="11">
        <v>0.00150306501868594</v>
      </c>
      <c r="E864" s="8"/>
      <c r="F864" s="8"/>
    </row>
    <row r="865">
      <c r="A865" s="10">
        <v>44778.958333333336</v>
      </c>
      <c r="B865" s="11">
        <v>395.56</v>
      </c>
      <c r="C865" s="11">
        <v>400.16679</v>
      </c>
      <c r="D865" s="11">
        <v>0.0115121747109498</v>
      </c>
      <c r="E865" s="8"/>
      <c r="F865" s="8"/>
    </row>
    <row r="866">
      <c r="A866" s="10">
        <v>44779.0</v>
      </c>
      <c r="B866" s="11">
        <v>384.93</v>
      </c>
      <c r="C866" s="11">
        <v>411.99444</v>
      </c>
      <c r="D866" s="11">
        <v>0.0656912748628355</v>
      </c>
      <c r="E866" s="8"/>
      <c r="F866" s="8"/>
    </row>
    <row r="867">
      <c r="A867" s="10">
        <v>44779.041666666664</v>
      </c>
      <c r="B867" s="11">
        <v>389.95</v>
      </c>
      <c r="C867" s="11">
        <v>396.6495</v>
      </c>
      <c r="D867" s="11">
        <v>0.0168902267619144</v>
      </c>
      <c r="E867" s="8"/>
      <c r="F867" s="8"/>
    </row>
    <row r="868">
      <c r="A868" s="10">
        <v>44779.083333333336</v>
      </c>
      <c r="B868" s="11">
        <v>398.44</v>
      </c>
      <c r="C868" s="11">
        <v>378.64389</v>
      </c>
      <c r="D868" s="11">
        <v>0.0522816042271275</v>
      </c>
      <c r="E868" s="8"/>
      <c r="F868" s="8"/>
    </row>
    <row r="869">
      <c r="A869" s="10">
        <v>44779.125</v>
      </c>
      <c r="B869" s="11">
        <v>389.02</v>
      </c>
      <c r="C869" s="11">
        <v>362.22431</v>
      </c>
      <c r="D869" s="11">
        <v>0.0739754049086323</v>
      </c>
      <c r="E869" s="8"/>
      <c r="F869" s="8"/>
    </row>
    <row r="870">
      <c r="A870" s="10">
        <v>44779.166666666664</v>
      </c>
      <c r="B870" s="11">
        <v>364.59</v>
      </c>
      <c r="C870" s="11">
        <v>341.05591</v>
      </c>
      <c r="D870" s="11">
        <v>0.0690036129266899</v>
      </c>
      <c r="E870" s="8"/>
      <c r="F870" s="8"/>
    </row>
    <row r="871">
      <c r="A871" s="10">
        <v>44779.208333333336</v>
      </c>
      <c r="B871" s="11">
        <v>330.12</v>
      </c>
      <c r="C871" s="11">
        <v>323.06839</v>
      </c>
      <c r="D871" s="11">
        <v>0.0218269883971006</v>
      </c>
      <c r="E871" s="8"/>
      <c r="F871" s="8"/>
    </row>
    <row r="872">
      <c r="A872" s="10">
        <v>44779.25</v>
      </c>
      <c r="B872" s="11">
        <v>317.56</v>
      </c>
      <c r="C872" s="11">
        <v>312.69355</v>
      </c>
      <c r="D872" s="11">
        <v>0.0155630008997626</v>
      </c>
      <c r="E872" s="8"/>
      <c r="F872" s="8"/>
    </row>
    <row r="873">
      <c r="A873" s="10">
        <v>44779.291666666664</v>
      </c>
      <c r="B873" s="11">
        <v>314.27</v>
      </c>
      <c r="C873" s="11">
        <v>308.02113</v>
      </c>
      <c r="D873" s="11">
        <v>0.0202871471837011</v>
      </c>
      <c r="E873" s="8"/>
      <c r="F873" s="8"/>
    </row>
    <row r="874">
      <c r="A874" s="10">
        <v>44779.333333333336</v>
      </c>
      <c r="B874" s="11">
        <v>317.89</v>
      </c>
      <c r="C874" s="11">
        <v>308.41065</v>
      </c>
      <c r="D874" s="11">
        <v>0.030736130545427</v>
      </c>
      <c r="E874" s="8"/>
      <c r="F874" s="8"/>
    </row>
    <row r="875">
      <c r="A875" s="10">
        <v>44779.375</v>
      </c>
      <c r="B875" s="11">
        <v>316.24</v>
      </c>
      <c r="C875" s="11">
        <v>313.40738</v>
      </c>
      <c r="D875" s="11">
        <v>0.00903814071002418</v>
      </c>
      <c r="E875" s="8"/>
      <c r="F875" s="8"/>
    </row>
    <row r="876">
      <c r="A876" s="10">
        <v>44779.416666666664</v>
      </c>
      <c r="B876" s="11">
        <v>317.64</v>
      </c>
      <c r="C876" s="11">
        <v>323.46204</v>
      </c>
      <c r="D876" s="11">
        <v>0.0179991445054882</v>
      </c>
      <c r="E876" s="8"/>
      <c r="F876" s="8"/>
    </row>
    <row r="877">
      <c r="A877" s="10">
        <v>44779.458333333336</v>
      </c>
      <c r="B877" s="11">
        <v>327.13</v>
      </c>
      <c r="C877" s="11">
        <v>336.01915</v>
      </c>
      <c r="D877" s="11">
        <v>0.0264542958340321</v>
      </c>
      <c r="E877" s="8"/>
      <c r="F877" s="8"/>
    </row>
    <row r="878">
      <c r="A878" s="10">
        <v>44779.5</v>
      </c>
      <c r="B878" s="11">
        <v>339.46</v>
      </c>
      <c r="C878" s="11">
        <v>346.61719</v>
      </c>
      <c r="D878" s="11">
        <v>0.020648687389105</v>
      </c>
      <c r="E878" s="8"/>
      <c r="F878" s="8"/>
    </row>
    <row r="879">
      <c r="A879" s="10">
        <v>44779.541666666664</v>
      </c>
      <c r="B879" s="11">
        <v>348.84</v>
      </c>
      <c r="C879" s="11">
        <v>355.75918</v>
      </c>
      <c r="D879" s="11">
        <v>0.0194490553975305</v>
      </c>
      <c r="E879" s="8"/>
      <c r="F879" s="8"/>
    </row>
    <row r="880">
      <c r="A880" s="10">
        <v>44779.583333333336</v>
      </c>
      <c r="B880" s="11">
        <v>350.47</v>
      </c>
      <c r="C880" s="11">
        <v>360.31499</v>
      </c>
      <c r="D880" s="11">
        <v>0.0273232873270134</v>
      </c>
      <c r="E880" s="8"/>
      <c r="F880" s="8"/>
    </row>
    <row r="881">
      <c r="A881" s="10">
        <v>44779.625</v>
      </c>
      <c r="B881" s="11">
        <v>333.88</v>
      </c>
      <c r="C881" s="11">
        <v>363.89724</v>
      </c>
      <c r="D881" s="11">
        <v>0.0824882321173967</v>
      </c>
      <c r="E881" s="8"/>
      <c r="F881" s="8"/>
    </row>
    <row r="882">
      <c r="A882" s="10">
        <v>44779.666666666664</v>
      </c>
      <c r="B882" s="11">
        <v>341.16</v>
      </c>
      <c r="C882" s="11">
        <v>367.97975</v>
      </c>
      <c r="D882" s="11">
        <v>0.0728837660224509</v>
      </c>
      <c r="E882" s="8"/>
      <c r="F882" s="8"/>
    </row>
    <row r="883">
      <c r="A883" s="10">
        <v>44779.708333333336</v>
      </c>
      <c r="B883" s="11">
        <v>371.23</v>
      </c>
      <c r="C883" s="11">
        <v>372.51599</v>
      </c>
      <c r="D883" s="11">
        <v>0.00345217395902916</v>
      </c>
      <c r="E883" s="8"/>
      <c r="F883" s="8"/>
    </row>
    <row r="884">
      <c r="A884" s="10">
        <v>44779.75</v>
      </c>
      <c r="B884" s="11">
        <v>384.3</v>
      </c>
      <c r="C884" s="11">
        <v>379.10789</v>
      </c>
      <c r="D884" s="11">
        <v>0.013695599951771</v>
      </c>
      <c r="E884" s="8"/>
      <c r="F884" s="8"/>
    </row>
    <row r="885">
      <c r="A885" s="10">
        <v>44779.791666666664</v>
      </c>
      <c r="B885" s="11">
        <v>382.61</v>
      </c>
      <c r="C885" s="11">
        <v>387.18039</v>
      </c>
      <c r="D885" s="11">
        <v>0.0118042910179412</v>
      </c>
      <c r="E885" s="8"/>
      <c r="F885" s="8"/>
    </row>
    <row r="886">
      <c r="A886" s="10">
        <v>44779.833333333336</v>
      </c>
      <c r="B886" s="11">
        <v>389.15</v>
      </c>
      <c r="C886" s="11">
        <v>390.14734</v>
      </c>
      <c r="D886" s="11">
        <v>0.00255631628809774</v>
      </c>
      <c r="E886" s="8"/>
      <c r="F886" s="8"/>
    </row>
    <row r="887">
      <c r="A887" s="10">
        <v>44779.875</v>
      </c>
      <c r="B887" s="11">
        <v>394.21</v>
      </c>
      <c r="C887" s="11">
        <v>390.79142</v>
      </c>
      <c r="D887" s="11">
        <v>0.00874783791312502</v>
      </c>
      <c r="E887" s="8"/>
      <c r="F887" s="8"/>
    </row>
    <row r="888">
      <c r="A888" s="10">
        <v>44779.916666666664</v>
      </c>
      <c r="B888" s="11">
        <v>392.09</v>
      </c>
      <c r="C888" s="11">
        <v>392.6091</v>
      </c>
      <c r="D888" s="11">
        <v>0.00132218025511899</v>
      </c>
      <c r="E888" s="8"/>
      <c r="F888" s="8"/>
    </row>
    <row r="889">
      <c r="A889" s="10">
        <v>44779.958333333336</v>
      </c>
      <c r="B889" s="11">
        <v>383.0</v>
      </c>
      <c r="C889" s="11">
        <v>391.38882</v>
      </c>
      <c r="D889" s="11">
        <v>0.0214334686412351</v>
      </c>
      <c r="E889" s="8"/>
      <c r="F889" s="8"/>
    </row>
    <row r="890">
      <c r="A890" s="10">
        <v>44780.0</v>
      </c>
      <c r="B890" s="11">
        <v>373.32</v>
      </c>
      <c r="C890" s="11">
        <v>393.0465</v>
      </c>
      <c r="D890" s="11">
        <v>0.0501887181287709</v>
      </c>
      <c r="E890" s="8"/>
      <c r="F890" s="8"/>
    </row>
    <row r="891">
      <c r="A891" s="10">
        <v>44780.041666666664</v>
      </c>
      <c r="B891" s="11">
        <v>373.93</v>
      </c>
      <c r="C891" s="11">
        <v>379.5914</v>
      </c>
      <c r="D891" s="11">
        <v>0.0149144580198603</v>
      </c>
      <c r="E891" s="8"/>
      <c r="F891" s="8"/>
    </row>
    <row r="892">
      <c r="A892" s="10">
        <v>44780.083333333336</v>
      </c>
      <c r="B892" s="11">
        <v>374.39</v>
      </c>
      <c r="C892" s="11">
        <v>363.64947</v>
      </c>
      <c r="D892" s="11">
        <v>0.0295353929705987</v>
      </c>
      <c r="E892" s="8"/>
      <c r="F892" s="8"/>
    </row>
    <row r="893">
      <c r="A893" s="10">
        <v>44780.125</v>
      </c>
      <c r="B893" s="11">
        <v>364.56</v>
      </c>
      <c r="C893" s="11">
        <v>349.95973</v>
      </c>
      <c r="D893" s="11">
        <v>0.0417198573104397</v>
      </c>
      <c r="E893" s="8"/>
      <c r="F893" s="8"/>
    </row>
    <row r="894">
      <c r="A894" s="10">
        <v>44780.166666666664</v>
      </c>
      <c r="B894" s="11">
        <v>351.72</v>
      </c>
      <c r="C894" s="11">
        <v>332.24062</v>
      </c>
      <c r="D894" s="11">
        <v>0.0586303384577119</v>
      </c>
      <c r="E894" s="8"/>
      <c r="F894" s="8"/>
    </row>
    <row r="895">
      <c r="A895" s="10">
        <v>44780.208333333336</v>
      </c>
      <c r="B895" s="11">
        <v>346.35</v>
      </c>
      <c r="C895" s="11">
        <v>317.42904</v>
      </c>
      <c r="D895" s="11">
        <v>0.0911100005216915</v>
      </c>
      <c r="E895" s="8"/>
      <c r="F895" s="8"/>
    </row>
    <row r="896">
      <c r="A896" s="10">
        <v>44780.25</v>
      </c>
      <c r="B896" s="11">
        <v>341.7</v>
      </c>
      <c r="C896" s="11">
        <v>309.7941</v>
      </c>
      <c r="D896" s="11">
        <v>0.102990663798955</v>
      </c>
      <c r="E896" s="8"/>
      <c r="F896" s="8"/>
    </row>
    <row r="897">
      <c r="A897" s="10">
        <v>44780.291666666664</v>
      </c>
      <c r="B897" s="11">
        <v>335.54</v>
      </c>
      <c r="C897" s="11">
        <v>307.36796</v>
      </c>
      <c r="D897" s="11">
        <v>0.0916557470726618</v>
      </c>
      <c r="E897" s="8"/>
      <c r="F897" s="8"/>
    </row>
    <row r="898">
      <c r="A898" s="10">
        <v>44780.333333333336</v>
      </c>
      <c r="B898" s="11">
        <v>328.68</v>
      </c>
      <c r="C898" s="11">
        <v>308.67854</v>
      </c>
      <c r="D898" s="11">
        <v>0.064797053918941</v>
      </c>
      <c r="E898" s="8"/>
      <c r="F898" s="8"/>
    </row>
    <row r="899">
      <c r="A899" s="10">
        <v>44780.375</v>
      </c>
      <c r="B899" s="11">
        <v>330.88</v>
      </c>
      <c r="C899" s="11">
        <v>313.09309</v>
      </c>
      <c r="D899" s="11">
        <v>0.0568102924277248</v>
      </c>
      <c r="E899" s="8"/>
      <c r="F899" s="8"/>
    </row>
    <row r="900">
      <c r="A900" s="10">
        <v>44780.416666666664</v>
      </c>
      <c r="B900" s="11">
        <v>339.05</v>
      </c>
      <c r="C900" s="11">
        <v>321.31187</v>
      </c>
      <c r="D900" s="11">
        <v>0.0552053367963032</v>
      </c>
      <c r="E900" s="8"/>
      <c r="F900" s="8"/>
    </row>
    <row r="901">
      <c r="A901" s="10">
        <v>44780.458333333336</v>
      </c>
      <c r="B901" s="11">
        <v>348.13</v>
      </c>
      <c r="C901" s="11">
        <v>330.9659</v>
      </c>
      <c r="D901" s="11">
        <v>0.0518606297506783</v>
      </c>
      <c r="E901" s="8"/>
      <c r="F901" s="8"/>
    </row>
    <row r="902">
      <c r="A902" s="10">
        <v>44780.5</v>
      </c>
      <c r="B902" s="11">
        <v>356.2</v>
      </c>
      <c r="C902" s="11">
        <v>338.11417</v>
      </c>
      <c r="D902" s="11">
        <v>0.0534903047689482</v>
      </c>
      <c r="E902" s="8"/>
      <c r="F902" s="8"/>
    </row>
    <row r="903">
      <c r="A903" s="10">
        <v>44780.541666666664</v>
      </c>
      <c r="B903" s="11">
        <v>360.22</v>
      </c>
      <c r="C903" s="11">
        <v>344.13708</v>
      </c>
      <c r="D903" s="11">
        <v>0.046734051442524</v>
      </c>
      <c r="E903" s="8"/>
      <c r="F903" s="8"/>
    </row>
    <row r="904">
      <c r="A904" s="10">
        <v>44780.583333333336</v>
      </c>
      <c r="B904" s="11">
        <v>340.04</v>
      </c>
      <c r="C904" s="11">
        <v>346.5491</v>
      </c>
      <c r="D904" s="11">
        <v>0.0187826198365541</v>
      </c>
      <c r="E904" s="8"/>
      <c r="F904" s="8"/>
    </row>
    <row r="905">
      <c r="A905" s="10">
        <v>44780.625</v>
      </c>
      <c r="B905" s="11">
        <v>304.5</v>
      </c>
      <c r="C905" s="11">
        <v>349.06242</v>
      </c>
      <c r="D905" s="11">
        <v>0.127663184137667</v>
      </c>
      <c r="E905" s="8"/>
      <c r="F905" s="8"/>
    </row>
    <row r="906">
      <c r="A906" s="10">
        <v>44780.666666666664</v>
      </c>
      <c r="B906" s="11">
        <v>320.3</v>
      </c>
      <c r="C906" s="11">
        <v>353.42197</v>
      </c>
      <c r="D906" s="11">
        <v>0.0937179145937078</v>
      </c>
      <c r="E906" s="8"/>
      <c r="F906" s="8"/>
    </row>
    <row r="907">
      <c r="A907" s="10">
        <v>44780.708333333336</v>
      </c>
      <c r="B907" s="11">
        <v>346.59</v>
      </c>
      <c r="C907" s="11">
        <v>358.92373</v>
      </c>
      <c r="D907" s="11">
        <v>0.0343630943543354</v>
      </c>
      <c r="E907" s="8"/>
      <c r="F907" s="8"/>
    </row>
    <row r="908">
      <c r="A908" s="10">
        <v>44780.75</v>
      </c>
      <c r="B908" s="11">
        <v>373.59</v>
      </c>
      <c r="C908" s="11">
        <v>367.02362</v>
      </c>
      <c r="D908" s="11">
        <v>0.0178908921447616</v>
      </c>
      <c r="E908" s="8"/>
      <c r="F908" s="8"/>
    </row>
    <row r="909">
      <c r="A909" s="10">
        <v>44780.791666666664</v>
      </c>
      <c r="B909" s="11">
        <v>384.75</v>
      </c>
      <c r="C909" s="11">
        <v>377.24781</v>
      </c>
      <c r="D909" s="11">
        <v>0.0198866363200358</v>
      </c>
      <c r="E909" s="8"/>
      <c r="F909" s="8"/>
    </row>
    <row r="910">
      <c r="A910" s="10">
        <v>44780.833333333336</v>
      </c>
      <c r="B910" s="11">
        <v>387.21</v>
      </c>
      <c r="C910" s="11">
        <v>382.57365</v>
      </c>
      <c r="D910" s="11">
        <v>0.0121188429992499</v>
      </c>
      <c r="E910" s="8"/>
      <c r="F910" s="8"/>
    </row>
    <row r="911">
      <c r="A911" s="10">
        <v>44780.875</v>
      </c>
      <c r="B911" s="11">
        <v>386.42</v>
      </c>
      <c r="C911" s="11">
        <v>385.69496</v>
      </c>
      <c r="D911" s="11">
        <v>0.00187982751965448</v>
      </c>
      <c r="E911" s="8"/>
      <c r="F911" s="8"/>
    </row>
    <row r="912">
      <c r="A912" s="10">
        <v>44780.916666666664</v>
      </c>
      <c r="B912" s="11">
        <v>381.46</v>
      </c>
      <c r="C912" s="11">
        <v>389.419</v>
      </c>
      <c r="D912" s="11">
        <v>0.020438139895588</v>
      </c>
      <c r="E912" s="8"/>
      <c r="F912" s="8"/>
    </row>
    <row r="913">
      <c r="A913" s="10">
        <v>44780.958333333336</v>
      </c>
      <c r="B913" s="11">
        <v>378.4</v>
      </c>
      <c r="C913" s="11">
        <v>389.66072</v>
      </c>
      <c r="D913" s="11">
        <v>0.028898781483543</v>
      </c>
      <c r="E913" s="8"/>
      <c r="F913" s="8"/>
    </row>
    <row r="914">
      <c r="A914" s="10">
        <v>44781.0</v>
      </c>
      <c r="B914" s="11">
        <v>379.86</v>
      </c>
      <c r="C914" s="11">
        <v>409.10721</v>
      </c>
      <c r="D914" s="11">
        <v>0.0714903313485968</v>
      </c>
      <c r="E914" s="8"/>
      <c r="F914" s="8"/>
    </row>
    <row r="915">
      <c r="A915" s="10">
        <v>44781.041666666664</v>
      </c>
      <c r="B915" s="11">
        <v>393.34</v>
      </c>
      <c r="C915" s="11">
        <v>393.54195</v>
      </c>
      <c r="D915" s="11">
        <v>5.1316003287581E-4</v>
      </c>
      <c r="E915" s="8"/>
      <c r="F915" s="8"/>
    </row>
    <row r="916">
      <c r="A916" s="10">
        <v>44781.083333333336</v>
      </c>
      <c r="B916" s="11">
        <v>412.67</v>
      </c>
      <c r="C916" s="11">
        <v>376.59168</v>
      </c>
      <c r="D916" s="11">
        <v>0.0958022227150637</v>
      </c>
      <c r="E916" s="8"/>
      <c r="F916" s="8"/>
    </row>
    <row r="917">
      <c r="A917" s="10">
        <v>44781.125</v>
      </c>
      <c r="B917" s="11">
        <v>412.25</v>
      </c>
      <c r="C917" s="11">
        <v>362.48318</v>
      </c>
      <c r="D917" s="11">
        <v>0.137294149758893</v>
      </c>
      <c r="E917" s="8"/>
      <c r="F917" s="8"/>
    </row>
    <row r="918">
      <c r="A918" s="10">
        <v>44781.166666666664</v>
      </c>
      <c r="B918" s="11">
        <v>395.96</v>
      </c>
      <c r="C918" s="11">
        <v>344.86559</v>
      </c>
      <c r="D918" s="11">
        <v>0.148157460418129</v>
      </c>
      <c r="E918" s="8"/>
      <c r="F918" s="8"/>
    </row>
    <row r="919">
      <c r="A919" s="10">
        <v>44781.208333333336</v>
      </c>
      <c r="B919" s="11">
        <v>372.78</v>
      </c>
      <c r="C919" s="11">
        <v>330.40968</v>
      </c>
      <c r="D919" s="11">
        <v>0.128235710285485</v>
      </c>
      <c r="E919" s="8"/>
      <c r="F919" s="8"/>
    </row>
    <row r="920">
      <c r="A920" s="10">
        <v>44781.25</v>
      </c>
      <c r="B920" s="11">
        <v>351.44</v>
      </c>
      <c r="C920" s="11">
        <v>323.21721</v>
      </c>
      <c r="D920" s="11">
        <v>0.0873183392678872</v>
      </c>
      <c r="E920" s="8"/>
      <c r="F920" s="8"/>
    </row>
    <row r="921">
      <c r="A921" s="10">
        <v>44781.291666666664</v>
      </c>
      <c r="B921" s="11">
        <v>341.77</v>
      </c>
      <c r="C921" s="11">
        <v>321.59694</v>
      </c>
      <c r="D921" s="11">
        <v>0.0627277734669986</v>
      </c>
      <c r="E921" s="8"/>
      <c r="F921" s="8"/>
    </row>
    <row r="922">
      <c r="A922" s="10">
        <v>44781.333333333336</v>
      </c>
      <c r="B922" s="11">
        <v>336.05</v>
      </c>
      <c r="C922" s="11">
        <v>324.31342</v>
      </c>
      <c r="D922" s="11">
        <v>0.0361890050679987</v>
      </c>
      <c r="E922" s="8"/>
      <c r="F922" s="8"/>
    </row>
    <row r="923">
      <c r="A923" s="10">
        <v>44781.375</v>
      </c>
      <c r="B923" s="11">
        <v>341.81</v>
      </c>
      <c r="C923" s="11">
        <v>331.13205</v>
      </c>
      <c r="D923" s="11">
        <v>0.0322468030503239</v>
      </c>
      <c r="E923" s="8"/>
      <c r="F923" s="8"/>
    </row>
    <row r="924">
      <c r="A924" s="10">
        <v>44781.416666666664</v>
      </c>
      <c r="B924" s="11">
        <v>355.53</v>
      </c>
      <c r="C924" s="11">
        <v>341.586</v>
      </c>
      <c r="D924" s="11">
        <v>0.0408213451370956</v>
      </c>
      <c r="E924" s="8"/>
      <c r="F924" s="8"/>
    </row>
    <row r="925">
      <c r="A925" s="10">
        <v>44781.458333333336</v>
      </c>
      <c r="B925" s="11">
        <v>369.59</v>
      </c>
      <c r="C925" s="11">
        <v>353.50111</v>
      </c>
      <c r="D925" s="11">
        <v>0.0455129829719629</v>
      </c>
      <c r="E925" s="8"/>
      <c r="F925" s="8"/>
    </row>
    <row r="926">
      <c r="A926" s="10">
        <v>44781.5</v>
      </c>
      <c r="B926" s="11">
        <v>383.33</v>
      </c>
      <c r="C926" s="11">
        <v>363.01546</v>
      </c>
      <c r="D926" s="11">
        <v>0.0559605367771388</v>
      </c>
      <c r="E926" s="8"/>
      <c r="F926" s="8"/>
    </row>
    <row r="927">
      <c r="A927" s="10">
        <v>44781.541666666664</v>
      </c>
      <c r="B927" s="11">
        <v>386.81</v>
      </c>
      <c r="C927" s="11">
        <v>371.27221</v>
      </c>
      <c r="D927" s="11">
        <v>0.0418501293161694</v>
      </c>
      <c r="E927" s="8"/>
      <c r="F927" s="8"/>
    </row>
    <row r="928">
      <c r="A928" s="10">
        <v>44781.583333333336</v>
      </c>
      <c r="B928" s="11">
        <v>366.55</v>
      </c>
      <c r="C928" s="11">
        <v>375.54008</v>
      </c>
      <c r="D928" s="11">
        <v>0.0239390692998733</v>
      </c>
      <c r="E928" s="8"/>
      <c r="F928" s="8"/>
    </row>
    <row r="929">
      <c r="A929" s="10">
        <v>44781.625</v>
      </c>
      <c r="B929" s="11">
        <v>344.42</v>
      </c>
      <c r="C929" s="11">
        <v>379.38848</v>
      </c>
      <c r="D929" s="11">
        <v>0.0921706426088636</v>
      </c>
      <c r="E929" s="8"/>
      <c r="F929" s="8"/>
    </row>
    <row r="930">
      <c r="A930" s="10">
        <v>44781.666666666664</v>
      </c>
      <c r="B930" s="11">
        <v>373.15</v>
      </c>
      <c r="C930" s="11">
        <v>383.71446</v>
      </c>
      <c r="D930" s="11">
        <v>0.0275320872713527</v>
      </c>
      <c r="E930" s="8"/>
      <c r="F930" s="8"/>
    </row>
    <row r="931">
      <c r="A931" s="10">
        <v>44781.708333333336</v>
      </c>
      <c r="B931" s="11">
        <v>402.69</v>
      </c>
      <c r="C931" s="11">
        <v>388.66399</v>
      </c>
      <c r="D931" s="11">
        <v>0.0360877528170283</v>
      </c>
      <c r="E931" s="8"/>
      <c r="F931" s="8"/>
    </row>
    <row r="932">
      <c r="A932" s="10">
        <v>44781.75</v>
      </c>
      <c r="B932" s="11">
        <v>415.43</v>
      </c>
      <c r="C932" s="11">
        <v>395.81885</v>
      </c>
      <c r="D932" s="11">
        <v>0.0495457707484118</v>
      </c>
      <c r="E932" s="8"/>
      <c r="F932" s="8"/>
    </row>
    <row r="933">
      <c r="A933" s="10">
        <v>44781.791666666664</v>
      </c>
      <c r="B933" s="11">
        <v>422.28</v>
      </c>
      <c r="C933" s="11">
        <v>404.34511</v>
      </c>
      <c r="D933" s="11">
        <v>0.044355402245374</v>
      </c>
      <c r="E933" s="8"/>
      <c r="F933" s="8"/>
    </row>
    <row r="934">
      <c r="A934" s="10">
        <v>44781.833333333336</v>
      </c>
      <c r="B934" s="11">
        <v>423.75</v>
      </c>
      <c r="C934" s="11">
        <v>407.44225</v>
      </c>
      <c r="D934" s="11">
        <v>0.0400246906156639</v>
      </c>
      <c r="E934" s="8"/>
      <c r="F934" s="8"/>
    </row>
    <row r="935">
      <c r="A935" s="10">
        <v>44781.875</v>
      </c>
      <c r="B935" s="11">
        <v>418.19</v>
      </c>
      <c r="C935" s="11">
        <v>407.87721</v>
      </c>
      <c r="D935" s="11">
        <v>0.0252840554636529</v>
      </c>
      <c r="E935" s="8"/>
      <c r="F935" s="8"/>
    </row>
    <row r="936">
      <c r="A936" s="10">
        <v>44781.916666666664</v>
      </c>
      <c r="B936" s="11">
        <v>411.1</v>
      </c>
      <c r="C936" s="11">
        <v>408.59121</v>
      </c>
      <c r="D936" s="11">
        <v>0.00614009782540361</v>
      </c>
      <c r="E936" s="8"/>
      <c r="F936" s="8"/>
    </row>
    <row r="937">
      <c r="A937" s="10">
        <v>44781.958333333336</v>
      </c>
      <c r="B937" s="11">
        <v>413.59</v>
      </c>
      <c r="C937" s="11">
        <v>406.11681</v>
      </c>
      <c r="D937" s="11">
        <v>0.0184015776150708</v>
      </c>
      <c r="E937" s="8"/>
      <c r="F937" s="8"/>
    </row>
    <row r="938">
      <c r="A938" s="10">
        <v>44782.0</v>
      </c>
      <c r="B938" s="11">
        <v>421.19</v>
      </c>
      <c r="C938" s="11">
        <v>417.81932</v>
      </c>
      <c r="D938" s="11">
        <v>0.00806731483838514</v>
      </c>
      <c r="E938" s="8"/>
      <c r="F938" s="8"/>
    </row>
    <row r="939">
      <c r="A939" s="10">
        <v>44782.041666666664</v>
      </c>
      <c r="B939" s="11">
        <v>443.8</v>
      </c>
      <c r="C939" s="11">
        <v>406.94234</v>
      </c>
      <c r="D939" s="11">
        <v>0.0905721926108745</v>
      </c>
      <c r="E939" s="8"/>
      <c r="F939" s="8"/>
    </row>
    <row r="940">
      <c r="A940" s="10">
        <v>44782.083333333336</v>
      </c>
      <c r="B940" s="11">
        <v>455.42</v>
      </c>
      <c r="C940" s="11">
        <v>396.68664</v>
      </c>
      <c r="D940" s="11">
        <v>0.148059838869289</v>
      </c>
      <c r="E940" s="8"/>
      <c r="F940" s="8"/>
    </row>
    <row r="941">
      <c r="A941" s="10">
        <v>44782.125</v>
      </c>
      <c r="B941" s="11">
        <v>446.96</v>
      </c>
      <c r="C941" s="11">
        <v>389.99744</v>
      </c>
      <c r="D941" s="11">
        <v>0.146058804898821</v>
      </c>
      <c r="E941" s="8"/>
      <c r="F941" s="8"/>
    </row>
    <row r="942">
      <c r="A942" s="10">
        <v>44782.166666666664</v>
      </c>
      <c r="B942" s="11">
        <v>434.28</v>
      </c>
      <c r="C942" s="11">
        <v>382.2256</v>
      </c>
      <c r="D942" s="11">
        <v>0.136187633690679</v>
      </c>
      <c r="E942" s="8"/>
      <c r="F942" s="8"/>
    </row>
    <row r="943">
      <c r="A943" s="10">
        <v>44782.208333333336</v>
      </c>
      <c r="B943" s="11">
        <v>416.17</v>
      </c>
      <c r="C943" s="11">
        <v>377.42319</v>
      </c>
      <c r="D943" s="11">
        <v>0.102661444835967</v>
      </c>
      <c r="E943" s="8"/>
      <c r="F943" s="8"/>
    </row>
    <row r="944">
      <c r="A944" s="10">
        <v>44782.25</v>
      </c>
      <c r="B944" s="11">
        <v>399.35</v>
      </c>
      <c r="C944" s="11">
        <v>379.17533</v>
      </c>
      <c r="D944" s="11">
        <v>0.0532067051936107</v>
      </c>
      <c r="E944" s="8"/>
      <c r="F944" s="8"/>
    </row>
    <row r="945">
      <c r="A945" s="10">
        <v>44782.291666666664</v>
      </c>
      <c r="B945" s="11">
        <v>385.03</v>
      </c>
      <c r="C945" s="11">
        <v>387.58791</v>
      </c>
      <c r="D945" s="11">
        <v>0.00659956085833546</v>
      </c>
      <c r="E945" s="8"/>
      <c r="F945" s="8"/>
    </row>
    <row r="946">
      <c r="A946" s="10">
        <v>44782.333333333336</v>
      </c>
      <c r="B946" s="11">
        <v>383.87</v>
      </c>
      <c r="C946" s="11">
        <v>399.70248</v>
      </c>
      <c r="D946" s="11">
        <v>0.039610662410701</v>
      </c>
      <c r="E946" s="8"/>
      <c r="F946" s="8"/>
    </row>
    <row r="947">
      <c r="A947" s="10">
        <v>44782.375</v>
      </c>
      <c r="B947" s="11">
        <v>385.39</v>
      </c>
      <c r="C947" s="11">
        <v>413.29582</v>
      </c>
      <c r="D947" s="11">
        <v>0.0675202086486139</v>
      </c>
      <c r="E947" s="8"/>
      <c r="F947" s="8"/>
    </row>
    <row r="948">
      <c r="A948" s="10">
        <v>44782.416666666664</v>
      </c>
      <c r="B948" s="11">
        <v>388.66</v>
      </c>
      <c r="C948" s="11">
        <v>425.97993</v>
      </c>
      <c r="D948" s="11">
        <v>0.0876095970061312</v>
      </c>
      <c r="E948" s="8"/>
      <c r="F948" s="8"/>
    </row>
    <row r="949">
      <c r="A949" s="10">
        <v>44782.458333333336</v>
      </c>
      <c r="B949" s="11">
        <v>406.53</v>
      </c>
      <c r="C949" s="11">
        <v>436.29183</v>
      </c>
      <c r="D949" s="11">
        <v>0.0682154190235467</v>
      </c>
      <c r="E949" s="8"/>
      <c r="F949" s="8"/>
    </row>
    <row r="950">
      <c r="A950" s="10">
        <v>44782.5</v>
      </c>
      <c r="B950" s="11">
        <v>418.43</v>
      </c>
      <c r="C950" s="11">
        <v>438.35271</v>
      </c>
      <c r="D950" s="11">
        <v>0.0454490403401406</v>
      </c>
      <c r="E950" s="8"/>
      <c r="F950" s="8"/>
    </row>
    <row r="951">
      <c r="A951" s="10">
        <v>44782.541666666664</v>
      </c>
      <c r="B951" s="11">
        <v>434.29</v>
      </c>
      <c r="C951" s="11">
        <v>434.853</v>
      </c>
      <c r="D951" s="11">
        <v>0.00129469038962589</v>
      </c>
      <c r="E951" s="8"/>
      <c r="F951" s="8"/>
    </row>
    <row r="952">
      <c r="A952" s="10">
        <v>44782.583333333336</v>
      </c>
      <c r="B952" s="11">
        <v>418.12</v>
      </c>
      <c r="C952" s="11">
        <v>427.61819</v>
      </c>
      <c r="D952" s="11">
        <v>0.0222118474426918</v>
      </c>
      <c r="E952" s="8"/>
      <c r="F952" s="8"/>
    </row>
    <row r="953">
      <c r="A953" s="10">
        <v>44782.625</v>
      </c>
      <c r="B953" s="11">
        <v>407.69</v>
      </c>
      <c r="C953" s="11">
        <v>420.76819</v>
      </c>
      <c r="D953" s="11">
        <v>0.0310816984525375</v>
      </c>
      <c r="E953" s="8"/>
      <c r="F953" s="8"/>
    </row>
    <row r="954">
      <c r="A954" s="10">
        <v>44782.666666666664</v>
      </c>
      <c r="B954" s="11">
        <v>422.55</v>
      </c>
      <c r="C954" s="11">
        <v>416.4626</v>
      </c>
      <c r="D954" s="11">
        <v>0.0146169187821427</v>
      </c>
      <c r="E954" s="8"/>
      <c r="F954" s="8"/>
    </row>
    <row r="955">
      <c r="A955" s="10">
        <v>44782.708333333336</v>
      </c>
      <c r="B955" s="11">
        <v>435.71</v>
      </c>
      <c r="C955" s="11">
        <v>413.90941</v>
      </c>
      <c r="D955" s="11">
        <v>0.0526699550029558</v>
      </c>
      <c r="E955" s="8"/>
      <c r="F955" s="8"/>
    </row>
    <row r="956">
      <c r="A956" s="10">
        <v>44782.75</v>
      </c>
      <c r="B956" s="11">
        <v>442.74</v>
      </c>
      <c r="C956" s="11">
        <v>415.16576</v>
      </c>
      <c r="D956" s="11">
        <v>0.0664174232480058</v>
      </c>
      <c r="E956" s="8"/>
      <c r="F956" s="8"/>
    </row>
    <row r="957">
      <c r="A957" s="10">
        <v>44782.791666666664</v>
      </c>
      <c r="B957" s="11">
        <v>441.36</v>
      </c>
      <c r="C957" s="11">
        <v>420.00479</v>
      </c>
      <c r="D957" s="11">
        <v>0.0508451582183146</v>
      </c>
      <c r="E957" s="8"/>
      <c r="F957" s="8"/>
    </row>
    <row r="958">
      <c r="A958" s="10">
        <v>44782.833333333336</v>
      </c>
      <c r="B958" s="11">
        <v>440.61</v>
      </c>
      <c r="C958" s="11">
        <v>420.96287</v>
      </c>
      <c r="D958" s="11">
        <v>0.0466718834371307</v>
      </c>
      <c r="E958" s="8"/>
      <c r="F958" s="8"/>
    </row>
    <row r="959">
      <c r="A959" s="10">
        <v>44782.875</v>
      </c>
      <c r="B959" s="11">
        <v>433.38</v>
      </c>
      <c r="C959" s="11">
        <v>420.58599</v>
      </c>
      <c r="D959" s="11">
        <v>0.0304194868687851</v>
      </c>
      <c r="E959" s="8"/>
      <c r="F959" s="8"/>
    </row>
    <row r="960">
      <c r="A960" s="10">
        <v>44782.916666666664</v>
      </c>
      <c r="B960" s="11">
        <v>425.91</v>
      </c>
      <c r="C960" s="11">
        <v>418.5637</v>
      </c>
      <c r="D960" s="11">
        <v>0.017551211440457</v>
      </c>
      <c r="E960" s="8"/>
      <c r="F960" s="8"/>
    </row>
    <row r="961">
      <c r="A961" s="10">
        <v>44782.958333333336</v>
      </c>
      <c r="B961" s="11">
        <v>419.06</v>
      </c>
      <c r="C961" s="11">
        <v>414.91586</v>
      </c>
      <c r="D961" s="11">
        <v>0.00998790453563282</v>
      </c>
      <c r="E961" s="8"/>
      <c r="F961" s="8"/>
    </row>
    <row r="962">
      <c r="A962" s="10">
        <v>44783.0</v>
      </c>
      <c r="B962" s="11">
        <v>412.55</v>
      </c>
      <c r="C962" s="11">
        <v>449.67293</v>
      </c>
      <c r="D962" s="11">
        <v>0.0825554031015387</v>
      </c>
      <c r="E962" s="8"/>
      <c r="F962" s="8"/>
    </row>
    <row r="963">
      <c r="A963" s="10">
        <v>44783.041666666664</v>
      </c>
      <c r="B963" s="11">
        <v>419.59</v>
      </c>
      <c r="C963" s="11">
        <v>439.39162</v>
      </c>
      <c r="D963" s="11">
        <v>0.045065993748356</v>
      </c>
      <c r="E963" s="8"/>
      <c r="F963" s="8"/>
    </row>
    <row r="964">
      <c r="A964" s="10">
        <v>44783.083333333336</v>
      </c>
      <c r="B964" s="11">
        <v>442.54</v>
      </c>
      <c r="C964" s="11">
        <v>429.38876</v>
      </c>
      <c r="D964" s="11">
        <v>0.0306278161542934</v>
      </c>
      <c r="E964" s="8"/>
      <c r="F964" s="8"/>
    </row>
    <row r="965">
      <c r="A965" s="10">
        <v>44783.125</v>
      </c>
      <c r="B965" s="11">
        <v>444.83</v>
      </c>
      <c r="C965" s="11">
        <v>421.9002</v>
      </c>
      <c r="D965" s="11">
        <v>0.0543488720792263</v>
      </c>
      <c r="E965" s="8"/>
      <c r="F965" s="8"/>
    </row>
    <row r="966">
      <c r="A966" s="10">
        <v>44783.166666666664</v>
      </c>
      <c r="B966" s="11">
        <v>444.79</v>
      </c>
      <c r="C966" s="11">
        <v>410.40864</v>
      </c>
      <c r="D966" s="11">
        <v>0.0837734800125066</v>
      </c>
      <c r="E966" s="8"/>
      <c r="F966" s="8"/>
    </row>
    <row r="967">
      <c r="A967" s="10">
        <v>44783.208333333336</v>
      </c>
      <c r="B967" s="11">
        <v>442.8</v>
      </c>
      <c r="C967" s="11">
        <v>400.86543</v>
      </c>
      <c r="D967" s="11">
        <v>0.104610093217566</v>
      </c>
      <c r="E967" s="8"/>
      <c r="F967" s="8"/>
    </row>
    <row r="968">
      <c r="A968" s="10">
        <v>44783.25</v>
      </c>
      <c r="B968" s="11">
        <v>438.63</v>
      </c>
      <c r="C968" s="11">
        <v>397.51988</v>
      </c>
      <c r="D968" s="11">
        <v>0.103416513408084</v>
      </c>
      <c r="E968" s="8"/>
      <c r="F968" s="8"/>
    </row>
    <row r="969">
      <c r="A969" s="10">
        <v>44783.291666666664</v>
      </c>
      <c r="B969" s="11">
        <v>438.07</v>
      </c>
      <c r="C969" s="11">
        <v>398.46613</v>
      </c>
      <c r="D969" s="11">
        <v>0.0993908064406878</v>
      </c>
      <c r="E969" s="8"/>
      <c r="F969" s="8"/>
    </row>
    <row r="970">
      <c r="A970" s="10">
        <v>44783.333333333336</v>
      </c>
      <c r="B970" s="11">
        <v>436.69</v>
      </c>
      <c r="C970" s="11">
        <v>401.55357</v>
      </c>
      <c r="D970" s="11">
        <v>0.0875012267977097</v>
      </c>
      <c r="E970" s="8"/>
      <c r="F970" s="8"/>
    </row>
    <row r="971">
      <c r="A971" s="10">
        <v>44783.375</v>
      </c>
      <c r="B971" s="11">
        <v>434.89</v>
      </c>
      <c r="C971" s="11">
        <v>408.91987</v>
      </c>
      <c r="D971" s="11">
        <v>0.063509092869466</v>
      </c>
      <c r="E971" s="8"/>
      <c r="F971" s="8"/>
    </row>
    <row r="972">
      <c r="A972" s="10">
        <v>44783.416666666664</v>
      </c>
      <c r="B972" s="11">
        <v>435.42</v>
      </c>
      <c r="C972" s="11">
        <v>418.20701</v>
      </c>
      <c r="D972" s="11">
        <v>0.0411590183531356</v>
      </c>
      <c r="E972" s="8"/>
      <c r="F972" s="8"/>
    </row>
    <row r="973">
      <c r="A973" s="10">
        <v>44783.458333333336</v>
      </c>
      <c r="B973" s="11">
        <v>442.14</v>
      </c>
      <c r="C973" s="11">
        <v>427.96325</v>
      </c>
      <c r="D973" s="11">
        <v>0.033126092018415</v>
      </c>
      <c r="E973" s="8"/>
      <c r="F973" s="8"/>
    </row>
    <row r="974">
      <c r="A974" s="10">
        <v>44783.5</v>
      </c>
      <c r="B974" s="11">
        <v>447.67</v>
      </c>
      <c r="C974" s="11">
        <v>435.3612</v>
      </c>
      <c r="D974" s="11">
        <v>0.0282726159336202</v>
      </c>
      <c r="E974" s="8"/>
      <c r="F974" s="8"/>
    </row>
    <row r="975">
      <c r="A975" s="10">
        <v>44783.541666666664</v>
      </c>
      <c r="B975" s="11">
        <v>446.71</v>
      </c>
      <c r="C975" s="11">
        <v>442.01538</v>
      </c>
      <c r="D975" s="11">
        <v>0.0106209426468372</v>
      </c>
      <c r="E975" s="8"/>
      <c r="F975" s="8"/>
    </row>
    <row r="976">
      <c r="A976" s="10">
        <v>44783.583333333336</v>
      </c>
      <c r="B976" s="11">
        <v>431.8</v>
      </c>
      <c r="C976" s="11">
        <v>444.68633</v>
      </c>
      <c r="D976" s="11">
        <v>0.0289784711843963</v>
      </c>
      <c r="E976" s="8"/>
      <c r="F976" s="8"/>
    </row>
    <row r="977">
      <c r="A977" s="10">
        <v>44783.625</v>
      </c>
      <c r="B977" s="11">
        <v>422.21</v>
      </c>
      <c r="C977" s="11">
        <v>445.51352</v>
      </c>
      <c r="D977" s="11">
        <v>0.0523070994568246</v>
      </c>
      <c r="E977" s="8"/>
      <c r="F977" s="8"/>
    </row>
    <row r="978">
      <c r="A978" s="10">
        <v>44783.666666666664</v>
      </c>
      <c r="B978" s="11">
        <v>430.04</v>
      </c>
      <c r="C978" s="11">
        <v>444.9771</v>
      </c>
      <c r="D978" s="11">
        <v>0.0335682442984144</v>
      </c>
      <c r="E978" s="8"/>
      <c r="F978" s="8"/>
    </row>
    <row r="979">
      <c r="A979" s="10">
        <v>44783.708333333336</v>
      </c>
      <c r="B979" s="11">
        <v>435.05</v>
      </c>
      <c r="C979" s="11">
        <v>444.39672</v>
      </c>
      <c r="D979" s="11">
        <v>0.0210323784567987</v>
      </c>
      <c r="E979" s="8"/>
      <c r="F979" s="8"/>
    </row>
    <row r="980">
      <c r="A980" s="10">
        <v>44783.75</v>
      </c>
      <c r="B980" s="11">
        <v>431.39</v>
      </c>
      <c r="C980" s="11">
        <v>445.52938</v>
      </c>
      <c r="D980" s="11">
        <v>0.0317361337651851</v>
      </c>
      <c r="E980" s="8"/>
      <c r="F980" s="8"/>
    </row>
    <row r="981">
      <c r="A981" s="10">
        <v>44783.791666666664</v>
      </c>
      <c r="B981" s="11">
        <v>426.52</v>
      </c>
      <c r="C981" s="11">
        <v>448.86664</v>
      </c>
      <c r="D981" s="11">
        <v>0.0497845863528642</v>
      </c>
      <c r="E981" s="8"/>
      <c r="F981" s="8"/>
    </row>
    <row r="982">
      <c r="A982" s="10">
        <v>44783.833333333336</v>
      </c>
      <c r="B982" s="11">
        <v>425.44</v>
      </c>
      <c r="C982" s="11">
        <v>447.35094</v>
      </c>
      <c r="D982" s="11">
        <v>0.0489793091750293</v>
      </c>
      <c r="E982" s="8"/>
      <c r="F982" s="8"/>
    </row>
    <row r="983">
      <c r="A983" s="10">
        <v>44783.875</v>
      </c>
      <c r="B983" s="11">
        <v>418.1</v>
      </c>
      <c r="C983" s="11">
        <v>444.01261</v>
      </c>
      <c r="D983" s="11">
        <v>0.0583600767554776</v>
      </c>
      <c r="E983" s="8"/>
      <c r="F983" s="8"/>
    </row>
    <row r="984">
      <c r="A984" s="10">
        <v>44783.916666666664</v>
      </c>
      <c r="B984" s="11">
        <v>421.94</v>
      </c>
      <c r="C984" s="11">
        <v>440.54967</v>
      </c>
      <c r="D984" s="11">
        <v>0.0422419338096428</v>
      </c>
      <c r="E984" s="8"/>
      <c r="F984" s="8"/>
    </row>
    <row r="985">
      <c r="A985" s="10">
        <v>44783.958333333336</v>
      </c>
      <c r="B985" s="11">
        <v>425.25</v>
      </c>
      <c r="C985" s="11">
        <v>437.27307</v>
      </c>
      <c r="D985" s="11">
        <v>0.0274955647280085</v>
      </c>
      <c r="E985" s="8"/>
      <c r="F985" s="8"/>
    </row>
    <row r="986">
      <c r="A986" s="10">
        <v>44784.0</v>
      </c>
      <c r="B986" s="11">
        <v>427.59</v>
      </c>
      <c r="C986" s="11">
        <v>465.64634</v>
      </c>
      <c r="D986" s="11">
        <v>0.0817279912476065</v>
      </c>
      <c r="E986" s="8"/>
      <c r="F986" s="8"/>
    </row>
    <row r="987">
      <c r="A987" s="10">
        <v>44784.041666666664</v>
      </c>
      <c r="B987" s="11">
        <v>435.95</v>
      </c>
      <c r="C987" s="11">
        <v>460.66283</v>
      </c>
      <c r="D987" s="11">
        <v>0.0536462427411388</v>
      </c>
      <c r="E987" s="8"/>
      <c r="F987" s="8"/>
    </row>
    <row r="988">
      <c r="A988" s="10">
        <v>44784.083333333336</v>
      </c>
      <c r="B988" s="11">
        <v>452.27</v>
      </c>
      <c r="C988" s="11">
        <v>457.33638</v>
      </c>
      <c r="D988" s="11">
        <v>0.011078016579394</v>
      </c>
      <c r="E988" s="8"/>
      <c r="F988" s="8"/>
    </row>
    <row r="989">
      <c r="A989" s="10">
        <v>44784.125</v>
      </c>
      <c r="B989" s="11">
        <v>458.8</v>
      </c>
      <c r="C989" s="11">
        <v>457.51914</v>
      </c>
      <c r="D989" s="11">
        <v>0.00279957686578974</v>
      </c>
      <c r="E989" s="8"/>
      <c r="F989" s="8"/>
    </row>
    <row r="990">
      <c r="A990" s="10">
        <v>44784.166666666664</v>
      </c>
      <c r="B990" s="11">
        <v>457.78</v>
      </c>
      <c r="C990" s="11">
        <v>454.52745</v>
      </c>
      <c r="D990" s="11">
        <v>0.00715589344493932</v>
      </c>
      <c r="E990" s="8"/>
      <c r="F990" s="8"/>
    </row>
    <row r="991">
      <c r="A991" s="10">
        <v>44784.208333333336</v>
      </c>
      <c r="B991" s="11">
        <v>451.92</v>
      </c>
      <c r="C991" s="11">
        <v>451.90204</v>
      </c>
      <c r="D991" s="12">
        <v>3.97431266298696E-5</v>
      </c>
      <c r="E991" s="8"/>
      <c r="F991" s="8"/>
    </row>
    <row r="992">
      <c r="A992" s="10">
        <v>44784.25</v>
      </c>
      <c r="B992" s="11">
        <v>450.7</v>
      </c>
      <c r="C992" s="11">
        <v>452.96085</v>
      </c>
      <c r="D992" s="11">
        <v>0.00499127021684104</v>
      </c>
      <c r="E992" s="8"/>
      <c r="F992" s="8"/>
    </row>
    <row r="993">
      <c r="A993" s="10">
        <v>44784.291666666664</v>
      </c>
      <c r="B993" s="11">
        <v>455.1</v>
      </c>
      <c r="C993" s="11">
        <v>455.46481</v>
      </c>
      <c r="D993" s="11">
        <v>8.00961988698923E-4</v>
      </c>
      <c r="E993" s="8"/>
      <c r="F993" s="8"/>
    </row>
    <row r="994">
      <c r="A994" s="10">
        <v>44784.333333333336</v>
      </c>
      <c r="B994" s="11">
        <v>456.42</v>
      </c>
      <c r="C994" s="11">
        <v>455.89134</v>
      </c>
      <c r="D994" s="11">
        <v>0.00115961843012855</v>
      </c>
      <c r="E994" s="8"/>
      <c r="F994" s="8"/>
    </row>
    <row r="995">
      <c r="A995" s="10">
        <v>44784.375</v>
      </c>
      <c r="B995" s="11">
        <v>464.28</v>
      </c>
      <c r="C995" s="11">
        <v>457.76717</v>
      </c>
      <c r="D995" s="11">
        <v>0.0142273855069159</v>
      </c>
      <c r="E995" s="8"/>
      <c r="F995" s="8"/>
    </row>
    <row r="996">
      <c r="A996" s="10">
        <v>44784.416666666664</v>
      </c>
      <c r="B996" s="11">
        <v>467.03</v>
      </c>
      <c r="C996" s="11">
        <v>458.48976</v>
      </c>
      <c r="D996" s="11">
        <v>0.0186268936518887</v>
      </c>
      <c r="E996" s="8"/>
      <c r="F996" s="8"/>
    </row>
    <row r="997">
      <c r="A997" s="10">
        <v>44784.458333333336</v>
      </c>
      <c r="B997" s="11">
        <v>476.48</v>
      </c>
      <c r="C997" s="11">
        <v>458.64197</v>
      </c>
      <c r="D997" s="11">
        <v>0.0388931479602706</v>
      </c>
      <c r="E997" s="8"/>
      <c r="F997" s="8"/>
    </row>
    <row r="998">
      <c r="A998" s="10">
        <v>44784.5</v>
      </c>
      <c r="B998" s="11">
        <v>483.86</v>
      </c>
      <c r="C998" s="11">
        <v>457.07163</v>
      </c>
      <c r="D998" s="11">
        <v>0.0586086911585389</v>
      </c>
      <c r="E998" s="8"/>
      <c r="F998" s="8"/>
    </row>
    <row r="999">
      <c r="A999" s="10">
        <v>44784.541666666664</v>
      </c>
      <c r="B999" s="11">
        <v>480.87</v>
      </c>
      <c r="C999" s="11">
        <v>457.74166</v>
      </c>
      <c r="D999" s="11">
        <v>0.0505270593024021</v>
      </c>
      <c r="E999" s="8"/>
      <c r="F999" s="8"/>
    </row>
    <row r="1000">
      <c r="A1000" s="10">
        <v>44784.583333333336</v>
      </c>
      <c r="B1000" s="11">
        <v>450.14</v>
      </c>
      <c r="C1000" s="11">
        <v>458.39366</v>
      </c>
      <c r="D1000" s="11">
        <v>0.0180056155226929</v>
      </c>
      <c r="E1000" s="8"/>
      <c r="F1000" s="8"/>
    </row>
    <row r="1001">
      <c r="A1001" s="10">
        <v>44784.625</v>
      </c>
      <c r="B1001" s="11">
        <v>434.74</v>
      </c>
      <c r="C1001" s="11">
        <v>458.79744</v>
      </c>
      <c r="D1001" s="11">
        <v>0.0524358636351588</v>
      </c>
      <c r="E1001" s="8"/>
      <c r="F1001" s="8"/>
    </row>
    <row r="1002">
      <c r="A1002" s="10">
        <v>44784.666666666664</v>
      </c>
      <c r="B1002" s="11">
        <v>438.85</v>
      </c>
      <c r="C1002" s="11">
        <v>458.52627</v>
      </c>
      <c r="D1002" s="11">
        <v>0.0429119797214671</v>
      </c>
      <c r="E1002" s="8"/>
      <c r="F1002" s="8"/>
    </row>
    <row r="1003">
      <c r="A1003" s="10">
        <v>44784.708333333336</v>
      </c>
      <c r="B1003" s="11">
        <v>440.9</v>
      </c>
      <c r="C1003" s="11">
        <v>458.6254</v>
      </c>
      <c r="D1003" s="11">
        <v>0.0386489714699622</v>
      </c>
      <c r="E1003" s="8"/>
      <c r="F1003" s="8"/>
    </row>
    <row r="1004">
      <c r="A1004" s="10">
        <v>44784.75</v>
      </c>
      <c r="B1004" s="11">
        <v>441.55</v>
      </c>
      <c r="C1004" s="11">
        <v>459.71562</v>
      </c>
      <c r="D1004" s="11">
        <v>0.039514907063632</v>
      </c>
      <c r="E1004" s="8"/>
      <c r="F1004" s="8"/>
    </row>
    <row r="1005">
      <c r="A1005" s="10">
        <v>44784.791666666664</v>
      </c>
      <c r="B1005" s="11">
        <v>436.5</v>
      </c>
      <c r="C1005" s="11">
        <v>462.62041</v>
      </c>
      <c r="D1005" s="11">
        <v>0.0564618625451479</v>
      </c>
      <c r="E1005" s="8"/>
      <c r="F1005" s="8"/>
    </row>
    <row r="1006">
      <c r="A1006" s="10">
        <v>44784.833333333336</v>
      </c>
      <c r="B1006" s="11">
        <v>430.11</v>
      </c>
      <c r="C1006" s="11">
        <v>460.74573</v>
      </c>
      <c r="D1006" s="11">
        <v>0.0664916200091533</v>
      </c>
      <c r="E1006" s="8"/>
      <c r="F1006" s="8"/>
    </row>
    <row r="1007">
      <c r="A1007" s="10">
        <v>44784.875</v>
      </c>
      <c r="B1007" s="11">
        <v>422.92</v>
      </c>
      <c r="C1007" s="11">
        <v>457.56782</v>
      </c>
      <c r="D1007" s="11">
        <v>0.0757217148705955</v>
      </c>
      <c r="E1007" s="8"/>
      <c r="F1007" s="8"/>
    </row>
    <row r="1008">
      <c r="A1008" s="10">
        <v>44784.916666666664</v>
      </c>
      <c r="B1008" s="11">
        <v>421.18</v>
      </c>
      <c r="C1008" s="11">
        <v>453.11967</v>
      </c>
      <c r="D1008" s="11">
        <v>0.0704883767239678</v>
      </c>
      <c r="E1008" s="8"/>
      <c r="F1008" s="8"/>
    </row>
    <row r="1009">
      <c r="A1009" s="10">
        <v>44784.958333333336</v>
      </c>
      <c r="B1009" s="11">
        <v>419.95</v>
      </c>
      <c r="C1009" s="11">
        <v>450.84233</v>
      </c>
      <c r="D1009" s="11">
        <v>0.0685213608935079</v>
      </c>
      <c r="E1009" s="8"/>
      <c r="F1009" s="8"/>
    </row>
    <row r="1010">
      <c r="A1010" s="10">
        <v>44785.0</v>
      </c>
      <c r="B1010" s="11">
        <v>426.2</v>
      </c>
      <c r="C1010" s="11">
        <v>459.66939</v>
      </c>
      <c r="D1010" s="11">
        <v>0.0728118746388573</v>
      </c>
      <c r="E1010" s="8"/>
      <c r="F1010" s="8"/>
    </row>
    <row r="1011">
      <c r="A1011" s="10">
        <v>44785.041666666664</v>
      </c>
      <c r="B1011" s="11">
        <v>435.32</v>
      </c>
      <c r="C1011" s="11">
        <v>452.13486</v>
      </c>
      <c r="D1011" s="11">
        <v>0.0371899216087872</v>
      </c>
      <c r="E1011" s="8"/>
      <c r="F1011" s="8"/>
    </row>
    <row r="1012">
      <c r="A1012" s="10">
        <v>44785.083333333336</v>
      </c>
      <c r="B1012" s="11">
        <v>444.41</v>
      </c>
      <c r="C1012" s="11">
        <v>445.6141</v>
      </c>
      <c r="D1012" s="11">
        <v>0.0027021137796133</v>
      </c>
      <c r="E1012" s="8"/>
      <c r="F1012" s="8"/>
    </row>
    <row r="1013">
      <c r="A1013" s="10">
        <v>44785.125</v>
      </c>
      <c r="B1013" s="11">
        <v>439.35</v>
      </c>
      <c r="C1013" s="11">
        <v>442.56413</v>
      </c>
      <c r="D1013" s="11">
        <v>0.00726251808975109</v>
      </c>
      <c r="E1013" s="8"/>
      <c r="F1013" s="8"/>
    </row>
    <row r="1014">
      <c r="A1014" s="10">
        <v>44785.166666666664</v>
      </c>
      <c r="B1014" s="11">
        <v>430.37</v>
      </c>
      <c r="C1014" s="11">
        <v>436.76382</v>
      </c>
      <c r="D1014" s="11">
        <v>0.0146390788504414</v>
      </c>
      <c r="E1014" s="8"/>
      <c r="F1014" s="8"/>
    </row>
    <row r="1015">
      <c r="A1015" s="10">
        <v>44785.208333333336</v>
      </c>
      <c r="B1015" s="11">
        <v>416.69</v>
      </c>
      <c r="C1015" s="11">
        <v>431.89206</v>
      </c>
      <c r="D1015" s="11">
        <v>0.0351987485021142</v>
      </c>
      <c r="E1015" s="8"/>
      <c r="F1015" s="8"/>
    </row>
    <row r="1016">
      <c r="A1016" s="10">
        <v>44785.25</v>
      </c>
      <c r="B1016" s="11">
        <v>414.98</v>
      </c>
      <c r="C1016" s="11">
        <v>430.79794</v>
      </c>
      <c r="D1016" s="11">
        <v>0.0367177707488572</v>
      </c>
      <c r="E1016" s="8"/>
      <c r="F1016" s="8"/>
    </row>
    <row r="1017">
      <c r="A1017" s="10">
        <v>44785.291666666664</v>
      </c>
      <c r="B1017" s="11">
        <v>414.92</v>
      </c>
      <c r="C1017" s="11">
        <v>431.7736</v>
      </c>
      <c r="D1017" s="11">
        <v>0.0390334193660751</v>
      </c>
      <c r="E1017" s="8"/>
      <c r="F1017" s="8"/>
    </row>
    <row r="1018">
      <c r="A1018" s="10">
        <v>44785.333333333336</v>
      </c>
      <c r="B1018" s="11">
        <v>422.08</v>
      </c>
      <c r="C1018" s="11">
        <v>432.38617</v>
      </c>
      <c r="D1018" s="11">
        <v>0.0238355680987669</v>
      </c>
      <c r="E1018" s="8"/>
      <c r="F1018" s="8"/>
    </row>
    <row r="1019">
      <c r="A1019" s="10">
        <v>44785.375</v>
      </c>
      <c r="B1019" s="11">
        <v>435.64</v>
      </c>
      <c r="C1019" s="11">
        <v>434.81077</v>
      </c>
      <c r="D1019" s="11">
        <v>0.00190710547487127</v>
      </c>
      <c r="E1019" s="8"/>
      <c r="F1019" s="8"/>
    </row>
    <row r="1020">
      <c r="A1020" s="10">
        <v>44785.416666666664</v>
      </c>
      <c r="B1020" s="11">
        <v>446.89</v>
      </c>
      <c r="C1020" s="11">
        <v>437.74004</v>
      </c>
      <c r="D1020" s="11">
        <v>0.0209027257364895</v>
      </c>
      <c r="E1020" s="8"/>
      <c r="F1020" s="8"/>
    </row>
    <row r="1021">
      <c r="A1021" s="10">
        <v>44785.458333333336</v>
      </c>
      <c r="B1021" s="11">
        <v>454.99</v>
      </c>
      <c r="C1021" s="11">
        <v>441.07151</v>
      </c>
      <c r="D1021" s="11">
        <v>0.0315560848625204</v>
      </c>
      <c r="E1021" s="8"/>
      <c r="F1021" s="8"/>
    </row>
    <row r="1022">
      <c r="A1022" s="10">
        <v>44785.5</v>
      </c>
      <c r="B1022" s="11">
        <v>465.35</v>
      </c>
      <c r="C1022" s="11">
        <v>441.79202</v>
      </c>
      <c r="D1022" s="11">
        <v>0.053323688372642</v>
      </c>
      <c r="E1022" s="8"/>
      <c r="F1022" s="8"/>
    </row>
    <row r="1023">
      <c r="A1023" s="10">
        <v>44785.541666666664</v>
      </c>
      <c r="B1023" s="11">
        <v>467.57</v>
      </c>
      <c r="C1023" s="11">
        <v>442.96757</v>
      </c>
      <c r="D1023" s="11">
        <v>0.0555400251986843</v>
      </c>
      <c r="E1023" s="8"/>
      <c r="F1023" s="8"/>
    </row>
    <row r="1024">
      <c r="A1024" s="10">
        <v>44785.583333333336</v>
      </c>
      <c r="B1024" s="11">
        <v>440.37</v>
      </c>
      <c r="C1024" s="11">
        <v>443.12977</v>
      </c>
      <c r="D1024" s="11">
        <v>0.00622790475124251</v>
      </c>
      <c r="E1024" s="8"/>
      <c r="F1024" s="8"/>
    </row>
    <row r="1025">
      <c r="A1025" s="10">
        <v>44785.625</v>
      </c>
      <c r="B1025" s="11">
        <v>427.72</v>
      </c>
      <c r="C1025" s="11">
        <v>442.8454</v>
      </c>
      <c r="D1025" s="11">
        <v>0.0341550346915649</v>
      </c>
      <c r="E1025" s="8"/>
      <c r="F1025" s="8"/>
    </row>
    <row r="1026">
      <c r="A1026" s="10">
        <v>44785.666666666664</v>
      </c>
      <c r="B1026" s="11">
        <v>423.34</v>
      </c>
      <c r="C1026" s="11">
        <v>441.94771</v>
      </c>
      <c r="D1026" s="11">
        <v>0.0421038724241833</v>
      </c>
      <c r="E1026" s="8"/>
      <c r="F1026" s="8"/>
    </row>
    <row r="1027">
      <c r="A1027" s="10">
        <v>44785.708333333336</v>
      </c>
      <c r="B1027" s="11">
        <v>423.38</v>
      </c>
      <c r="C1027" s="11">
        <v>441.31655</v>
      </c>
      <c r="D1027" s="11">
        <v>0.0406432752182079</v>
      </c>
      <c r="E1027" s="8"/>
      <c r="F1027" s="8"/>
    </row>
    <row r="1028">
      <c r="A1028" s="10">
        <v>44785.75</v>
      </c>
      <c r="B1028" s="11">
        <v>433.25</v>
      </c>
      <c r="C1028" s="11">
        <v>442.16969</v>
      </c>
      <c r="D1028" s="11">
        <v>0.0201725495928949</v>
      </c>
      <c r="E1028" s="8"/>
      <c r="F1028" s="8"/>
    </row>
    <row r="1029">
      <c r="A1029" s="10">
        <v>44785.791666666664</v>
      </c>
      <c r="B1029" s="11">
        <v>433.23</v>
      </c>
      <c r="C1029" s="11">
        <v>444.96087</v>
      </c>
      <c r="D1029" s="11">
        <v>0.0263638238571404</v>
      </c>
      <c r="E1029" s="8"/>
      <c r="F1029" s="8"/>
    </row>
    <row r="1030">
      <c r="A1030" s="10">
        <v>44785.833333333336</v>
      </c>
      <c r="B1030" s="11">
        <v>430.52</v>
      </c>
      <c r="C1030" s="11">
        <v>443.59962</v>
      </c>
      <c r="D1030" s="11">
        <v>0.0294851920747813</v>
      </c>
      <c r="E1030" s="8"/>
      <c r="F1030" s="8"/>
    </row>
    <row r="1031">
      <c r="A1031" s="10">
        <v>44785.875</v>
      </c>
      <c r="B1031" s="11">
        <v>423.43</v>
      </c>
      <c r="C1031" s="11">
        <v>441.35551</v>
      </c>
      <c r="D1031" s="11">
        <v>0.0406146736448356</v>
      </c>
      <c r="E1031" s="8"/>
      <c r="F1031" s="8"/>
    </row>
    <row r="1032">
      <c r="A1032" s="10">
        <v>44785.916666666664</v>
      </c>
      <c r="B1032" s="11">
        <v>413.82</v>
      </c>
      <c r="C1032" s="11">
        <v>438.87892</v>
      </c>
      <c r="D1032" s="11">
        <v>0.0570975703275974</v>
      </c>
      <c r="E1032" s="8"/>
      <c r="F1032" s="8"/>
    </row>
    <row r="1033">
      <c r="A1033" s="10">
        <v>44785.958333333336</v>
      </c>
      <c r="B1033" s="11">
        <v>414.33</v>
      </c>
      <c r="C1033" s="11">
        <v>437.47228</v>
      </c>
      <c r="D1033" s="11">
        <v>0.0528999917434769</v>
      </c>
      <c r="E1033" s="8"/>
      <c r="F1033" s="8"/>
    </row>
    <row r="1034">
      <c r="A1034" s="10">
        <v>44786.0</v>
      </c>
      <c r="B1034" s="11">
        <v>421.42</v>
      </c>
      <c r="C1034" s="11">
        <v>435.40248</v>
      </c>
      <c r="D1034" s="11">
        <v>0.0321139190571445</v>
      </c>
      <c r="E1034" s="8"/>
      <c r="F1034" s="8"/>
    </row>
    <row r="1035">
      <c r="A1035" s="10">
        <v>44786.041666666664</v>
      </c>
      <c r="B1035" s="11">
        <v>441.89</v>
      </c>
      <c r="C1035" s="11">
        <v>431.62067</v>
      </c>
      <c r="D1035" s="11">
        <v>0.0237924889000333</v>
      </c>
      <c r="E1035" s="8"/>
      <c r="F1035" s="8"/>
    </row>
    <row r="1036">
      <c r="A1036" s="10">
        <v>44786.083333333336</v>
      </c>
      <c r="B1036" s="11">
        <v>460.35</v>
      </c>
      <c r="C1036" s="11">
        <v>429.80628</v>
      </c>
      <c r="D1036" s="11">
        <v>0.0710639220999749</v>
      </c>
      <c r="E1036" s="8"/>
      <c r="F1036" s="8"/>
    </row>
    <row r="1037">
      <c r="A1037" s="10">
        <v>44786.125</v>
      </c>
      <c r="B1037" s="11">
        <v>451.19</v>
      </c>
      <c r="C1037" s="11">
        <v>432.78344</v>
      </c>
      <c r="D1037" s="11">
        <v>0.0425306476606406</v>
      </c>
      <c r="E1037" s="8"/>
      <c r="F1037" s="8"/>
    </row>
    <row r="1038">
      <c r="A1038" s="10">
        <v>44786.166666666664</v>
      </c>
      <c r="B1038" s="11">
        <v>436.19</v>
      </c>
      <c r="C1038" s="11">
        <v>435.1313</v>
      </c>
      <c r="D1038" s="11">
        <v>0.00243305871124414</v>
      </c>
      <c r="E1038" s="8"/>
      <c r="F1038" s="8"/>
    </row>
    <row r="1039">
      <c r="A1039" s="10">
        <v>44786.208333333336</v>
      </c>
      <c r="B1039" s="11">
        <v>419.99</v>
      </c>
      <c r="C1039" s="11">
        <v>437.4361</v>
      </c>
      <c r="D1039" s="11">
        <v>0.0398826251422779</v>
      </c>
      <c r="E1039" s="8"/>
      <c r="F1039" s="8"/>
    </row>
    <row r="1040">
      <c r="A1040" s="10">
        <v>44786.25</v>
      </c>
      <c r="B1040" s="11">
        <v>411.21</v>
      </c>
      <c r="C1040" s="11">
        <v>441.83764</v>
      </c>
      <c r="D1040" s="11">
        <v>0.0693187660517108</v>
      </c>
      <c r="E1040" s="8"/>
      <c r="F1040" s="8"/>
    </row>
    <row r="1041">
      <c r="A1041" s="10">
        <v>44786.291666666664</v>
      </c>
      <c r="B1041" s="11">
        <v>414.61</v>
      </c>
      <c r="C1041" s="11">
        <v>447.59519</v>
      </c>
      <c r="D1041" s="11">
        <v>0.0736942459100152</v>
      </c>
      <c r="E1041" s="8"/>
      <c r="F1041" s="8"/>
    </row>
    <row r="1042">
      <c r="A1042" s="10">
        <v>44786.333333333336</v>
      </c>
      <c r="B1042" s="11">
        <v>420.02</v>
      </c>
      <c r="C1042" s="11">
        <v>450.36368</v>
      </c>
      <c r="D1042" s="11">
        <v>0.0673759482558629</v>
      </c>
      <c r="E1042" s="8"/>
      <c r="F1042" s="8"/>
    </row>
    <row r="1043">
      <c r="A1043" s="10">
        <v>44786.375</v>
      </c>
      <c r="B1043" s="11">
        <v>426.61</v>
      </c>
      <c r="C1043" s="11">
        <v>451.27811</v>
      </c>
      <c r="D1043" s="11">
        <v>0.0546627666030599</v>
      </c>
      <c r="E1043" s="8"/>
      <c r="F1043" s="8"/>
    </row>
    <row r="1044">
      <c r="A1044" s="10">
        <v>44786.416666666664</v>
      </c>
      <c r="B1044" s="11">
        <v>432.92</v>
      </c>
      <c r="C1044" s="11">
        <v>450.66059</v>
      </c>
      <c r="D1044" s="11">
        <v>0.039365745294036</v>
      </c>
      <c r="E1044" s="8"/>
      <c r="F1044" s="8"/>
    </row>
    <row r="1045">
      <c r="A1045" s="10">
        <v>44786.458333333336</v>
      </c>
      <c r="B1045" s="11">
        <v>443.26</v>
      </c>
      <c r="C1045" s="11">
        <v>449.06975</v>
      </c>
      <c r="D1045" s="11">
        <v>0.0129372998292581</v>
      </c>
      <c r="E1045" s="8"/>
      <c r="F1045" s="8"/>
    </row>
    <row r="1046">
      <c r="A1046" s="10">
        <v>44786.5</v>
      </c>
      <c r="B1046" s="11">
        <v>449.56</v>
      </c>
      <c r="C1046" s="11">
        <v>442.68759</v>
      </c>
      <c r="D1046" s="11">
        <v>0.0155242888105356</v>
      </c>
      <c r="E1046" s="8"/>
      <c r="F1046" s="8"/>
    </row>
    <row r="1047">
      <c r="A1047" s="10">
        <v>44786.541666666664</v>
      </c>
      <c r="B1047" s="11">
        <v>446.12</v>
      </c>
      <c r="C1047" s="11">
        <v>436.05478</v>
      </c>
      <c r="D1047" s="11">
        <v>0.0230824668405194</v>
      </c>
      <c r="E1047" s="8"/>
      <c r="F1047" s="8"/>
    </row>
    <row r="1048">
      <c r="A1048" s="10">
        <v>44786.583333333336</v>
      </c>
      <c r="B1048" s="11">
        <v>421.91</v>
      </c>
      <c r="C1048" s="11">
        <v>430.27932</v>
      </c>
      <c r="D1048" s="11">
        <v>0.0194508999409963</v>
      </c>
      <c r="E1048" s="8"/>
      <c r="F1048" s="8"/>
    </row>
    <row r="1049">
      <c r="A1049" s="10">
        <v>44786.625</v>
      </c>
      <c r="B1049" s="11">
        <v>410.77</v>
      </c>
      <c r="C1049" s="11">
        <v>425.21081</v>
      </c>
      <c r="D1049" s="11">
        <v>0.0339615307522402</v>
      </c>
      <c r="E1049" s="8"/>
      <c r="F1049" s="8"/>
    </row>
    <row r="1050">
      <c r="A1050" s="10">
        <v>44786.666666666664</v>
      </c>
      <c r="B1050" s="11">
        <v>417.32</v>
      </c>
      <c r="C1050" s="11">
        <v>421.44675</v>
      </c>
      <c r="D1050" s="11">
        <v>0.00979186575765506</v>
      </c>
      <c r="E1050" s="8"/>
      <c r="F1050" s="8"/>
    </row>
    <row r="1051">
      <c r="A1051" s="10">
        <v>44786.708333333336</v>
      </c>
      <c r="B1051" s="11">
        <v>435.62</v>
      </c>
      <c r="C1051" s="11">
        <v>418.59293</v>
      </c>
      <c r="D1051" s="11">
        <v>0.0406769173096162</v>
      </c>
      <c r="E1051" s="8"/>
      <c r="F1051" s="8"/>
    </row>
    <row r="1052">
      <c r="A1052" s="10">
        <v>44786.75</v>
      </c>
      <c r="B1052" s="11">
        <v>444.18</v>
      </c>
      <c r="C1052" s="11">
        <v>418.03831</v>
      </c>
      <c r="D1052" s="11">
        <v>0.0625341969256357</v>
      </c>
      <c r="E1052" s="8"/>
      <c r="F1052" s="8"/>
    </row>
    <row r="1053">
      <c r="A1053" s="10">
        <v>44786.791666666664</v>
      </c>
      <c r="B1053" s="11">
        <v>443.76</v>
      </c>
      <c r="C1053" s="11">
        <v>420.15614</v>
      </c>
      <c r="D1053" s="11">
        <v>0.0561787815358357</v>
      </c>
      <c r="E1053" s="8"/>
      <c r="F1053" s="8"/>
    </row>
    <row r="1054">
      <c r="A1054" s="10">
        <v>44786.833333333336</v>
      </c>
      <c r="B1054" s="11">
        <v>444.76</v>
      </c>
      <c r="C1054" s="11">
        <v>419.02769</v>
      </c>
      <c r="D1054" s="11">
        <v>0.0614095693771454</v>
      </c>
      <c r="E1054" s="8"/>
      <c r="F1054" s="8"/>
    </row>
    <row r="1055">
      <c r="A1055" s="10">
        <v>44786.875</v>
      </c>
      <c r="B1055" s="11">
        <v>445.17</v>
      </c>
      <c r="C1055" s="11">
        <v>417.84156</v>
      </c>
      <c r="D1055" s="11">
        <v>0.0654038339316941</v>
      </c>
      <c r="E1055" s="8"/>
      <c r="F1055" s="8"/>
    </row>
    <row r="1056">
      <c r="A1056" s="10">
        <v>44786.916666666664</v>
      </c>
      <c r="B1056" s="11">
        <v>440.93</v>
      </c>
      <c r="C1056" s="11">
        <v>415.38325</v>
      </c>
      <c r="D1056" s="11">
        <v>0.061501637343345</v>
      </c>
      <c r="E1056" s="8"/>
      <c r="F1056" s="8"/>
    </row>
    <row r="1057">
      <c r="A1057" s="10">
        <v>44786.958333333336</v>
      </c>
      <c r="B1057" s="11">
        <v>441.66</v>
      </c>
      <c r="C1057" s="11">
        <v>414.28958</v>
      </c>
      <c r="D1057" s="11">
        <v>0.0660659145711558</v>
      </c>
      <c r="E1057" s="8"/>
      <c r="F1057" s="8"/>
    </row>
    <row r="1058">
      <c r="A1058" s="10">
        <v>44787.0</v>
      </c>
      <c r="B1058" s="11">
        <v>444.38</v>
      </c>
      <c r="C1058" s="11">
        <v>457.02841</v>
      </c>
      <c r="D1058" s="11">
        <v>0.0276753254792191</v>
      </c>
      <c r="E1058" s="8"/>
      <c r="F1058" s="8"/>
    </row>
    <row r="1059">
      <c r="A1059" s="10">
        <v>44787.041666666664</v>
      </c>
      <c r="B1059" s="11">
        <v>462.29</v>
      </c>
      <c r="C1059" s="11">
        <v>449.04307</v>
      </c>
      <c r="D1059" s="11">
        <v>0.0295003550550285</v>
      </c>
      <c r="E1059" s="8"/>
      <c r="F1059" s="8"/>
    </row>
    <row r="1060">
      <c r="A1060" s="10">
        <v>44787.083333333336</v>
      </c>
      <c r="B1060" s="11">
        <v>467.37</v>
      </c>
      <c r="C1060" s="11">
        <v>441.54636</v>
      </c>
      <c r="D1060" s="11">
        <v>0.0584845496178476</v>
      </c>
      <c r="E1060" s="8"/>
      <c r="F1060" s="8"/>
    </row>
    <row r="1061">
      <c r="A1061" s="10">
        <v>44787.125</v>
      </c>
      <c r="B1061" s="11">
        <v>454.24</v>
      </c>
      <c r="C1061" s="11">
        <v>437.47882</v>
      </c>
      <c r="D1061" s="11">
        <v>0.0383131233644637</v>
      </c>
      <c r="E1061" s="8"/>
      <c r="F1061" s="8"/>
    </row>
    <row r="1062">
      <c r="A1062" s="10">
        <v>44787.166666666664</v>
      </c>
      <c r="B1062" s="11">
        <v>435.28</v>
      </c>
      <c r="C1062" s="11">
        <v>431.31079</v>
      </c>
      <c r="D1062" s="11">
        <v>0.00920266798797214</v>
      </c>
      <c r="E1062" s="8"/>
      <c r="F1062" s="8"/>
    </row>
    <row r="1063">
      <c r="A1063" s="10">
        <v>44787.208333333336</v>
      </c>
      <c r="B1063" s="11">
        <v>417.33</v>
      </c>
      <c r="C1063" s="11">
        <v>426.81398</v>
      </c>
      <c r="D1063" s="11">
        <v>0.0222204061825716</v>
      </c>
      <c r="E1063" s="8"/>
      <c r="F1063" s="8"/>
    </row>
    <row r="1064">
      <c r="A1064" s="10">
        <v>44787.25</v>
      </c>
      <c r="B1064" s="11">
        <v>402.84</v>
      </c>
      <c r="C1064" s="11">
        <v>426.09803</v>
      </c>
      <c r="D1064" s="11">
        <v>0.0545837538840534</v>
      </c>
      <c r="E1064" s="8"/>
      <c r="F1064" s="8"/>
    </row>
    <row r="1065">
      <c r="A1065" s="10">
        <v>44787.291666666664</v>
      </c>
      <c r="B1065" s="11">
        <v>395.73</v>
      </c>
      <c r="C1065" s="11">
        <v>427.05757</v>
      </c>
      <c r="D1065" s="11">
        <v>0.073356784191883</v>
      </c>
      <c r="E1065" s="8"/>
      <c r="F1065" s="8"/>
    </row>
    <row r="1066">
      <c r="A1066" s="10">
        <v>44787.333333333336</v>
      </c>
      <c r="B1066" s="11">
        <v>391.82</v>
      </c>
      <c r="C1066" s="11">
        <v>427.14237</v>
      </c>
      <c r="D1066" s="11">
        <v>0.0826946060162564</v>
      </c>
      <c r="E1066" s="8"/>
      <c r="F1066" s="8"/>
    </row>
    <row r="1067">
      <c r="A1067" s="10">
        <v>44787.375</v>
      </c>
      <c r="B1067" s="11">
        <v>393.31</v>
      </c>
      <c r="C1067" s="11">
        <v>427.22971</v>
      </c>
      <c r="D1067" s="11">
        <v>0.0793945486609534</v>
      </c>
      <c r="E1067" s="8"/>
      <c r="F1067" s="8"/>
    </row>
    <row r="1068">
      <c r="A1068" s="10">
        <v>44787.416666666664</v>
      </c>
      <c r="B1068" s="11">
        <v>395.38</v>
      </c>
      <c r="C1068" s="11">
        <v>427.38084</v>
      </c>
      <c r="D1068" s="11">
        <v>0.0748766369592047</v>
      </c>
      <c r="E1068" s="8"/>
      <c r="F1068" s="8"/>
    </row>
    <row r="1069">
      <c r="A1069" s="10">
        <v>44787.458333333336</v>
      </c>
      <c r="B1069" s="11">
        <v>396.38</v>
      </c>
      <c r="C1069" s="11">
        <v>427.6853</v>
      </c>
      <c r="D1069" s="11">
        <v>0.0731970446494186</v>
      </c>
      <c r="E1069" s="8"/>
      <c r="F1069" s="8"/>
    </row>
    <row r="1070">
      <c r="A1070" s="10">
        <v>44787.5</v>
      </c>
      <c r="B1070" s="11">
        <v>407.07</v>
      </c>
      <c r="C1070" s="11">
        <v>424.53559</v>
      </c>
      <c r="D1070" s="11">
        <v>0.041140461274401</v>
      </c>
      <c r="E1070" s="8"/>
      <c r="F1070" s="8"/>
    </row>
    <row r="1071">
      <c r="A1071" s="10">
        <v>44787.541666666664</v>
      </c>
      <c r="B1071" s="11">
        <v>411.43</v>
      </c>
      <c r="C1071" s="11">
        <v>421.58954</v>
      </c>
      <c r="D1071" s="11">
        <v>0.024098178526915</v>
      </c>
      <c r="E1071" s="8"/>
      <c r="F1071" s="8"/>
    </row>
    <row r="1072">
      <c r="A1072" s="10">
        <v>44787.583333333336</v>
      </c>
      <c r="B1072" s="11">
        <v>395.15</v>
      </c>
      <c r="C1072" s="11">
        <v>418.59024</v>
      </c>
      <c r="D1072" s="11">
        <v>0.0559980567153214</v>
      </c>
      <c r="E1072" s="8"/>
      <c r="F1072" s="8"/>
    </row>
    <row r="1073">
      <c r="A1073" s="10">
        <v>44787.625</v>
      </c>
      <c r="B1073" s="11">
        <v>386.18</v>
      </c>
      <c r="C1073" s="11">
        <v>415.51068</v>
      </c>
      <c r="D1073" s="11">
        <v>0.0705894731755149</v>
      </c>
      <c r="E1073" s="8"/>
      <c r="F1073" s="8"/>
    </row>
    <row r="1074">
      <c r="A1074" s="10">
        <v>44787.666666666664</v>
      </c>
      <c r="B1074" s="11">
        <v>392.92</v>
      </c>
      <c r="C1074" s="11">
        <v>413.21579</v>
      </c>
      <c r="D1074" s="11">
        <v>0.0491166854974249</v>
      </c>
      <c r="E1074" s="8"/>
      <c r="F1074" s="8"/>
    </row>
    <row r="1075">
      <c r="A1075" s="10">
        <v>44787.708333333336</v>
      </c>
      <c r="B1075" s="11">
        <v>412.53</v>
      </c>
      <c r="C1075" s="11">
        <v>412.59859</v>
      </c>
      <c r="D1075" s="11">
        <v>1.66239055737027E-4</v>
      </c>
      <c r="E1075" s="8"/>
      <c r="F1075" s="8"/>
    </row>
    <row r="1076">
      <c r="A1076" s="10">
        <v>44787.75</v>
      </c>
      <c r="B1076" s="11">
        <v>417.97</v>
      </c>
      <c r="C1076" s="11">
        <v>415.04462</v>
      </c>
      <c r="D1076" s="11">
        <v>0.00704835060866472</v>
      </c>
      <c r="E1076" s="8"/>
      <c r="F1076" s="8"/>
    </row>
    <row r="1077">
      <c r="A1077" s="10">
        <v>44787.791666666664</v>
      </c>
      <c r="B1077" s="11">
        <v>414.77</v>
      </c>
      <c r="C1077" s="11">
        <v>419.99524</v>
      </c>
      <c r="D1077" s="11">
        <v>0.0124411886191854</v>
      </c>
      <c r="E1077" s="8"/>
      <c r="F1077" s="8"/>
    </row>
    <row r="1078">
      <c r="A1078" s="10">
        <v>44787.833333333336</v>
      </c>
      <c r="B1078" s="11">
        <v>414.17</v>
      </c>
      <c r="C1078" s="11">
        <v>421.21748</v>
      </c>
      <c r="D1078" s="11">
        <v>0.0167312144785634</v>
      </c>
      <c r="E1078" s="8"/>
      <c r="F1078" s="8"/>
    </row>
    <row r="1079">
      <c r="A1079" s="10">
        <v>44787.875</v>
      </c>
      <c r="B1079" s="11">
        <v>414.92</v>
      </c>
      <c r="C1079" s="11">
        <v>421.47934</v>
      </c>
      <c r="D1079" s="11">
        <v>0.015562660793765</v>
      </c>
      <c r="E1079" s="8"/>
      <c r="F1079" s="8"/>
    </row>
    <row r="1080">
      <c r="A1080" s="10">
        <v>44787.916666666664</v>
      </c>
      <c r="B1080" s="11">
        <v>418.09</v>
      </c>
      <c r="C1080" s="11">
        <v>420.80426</v>
      </c>
      <c r="D1080" s="11">
        <v>0.00645017234378764</v>
      </c>
      <c r="E1080" s="8"/>
      <c r="F1080" s="8"/>
    </row>
    <row r="1081">
      <c r="A1081" s="10">
        <v>44787.958333333336</v>
      </c>
      <c r="B1081" s="11">
        <v>416.57</v>
      </c>
      <c r="C1081" s="11">
        <v>420.01587</v>
      </c>
      <c r="D1081" s="11">
        <v>0.00820414238157242</v>
      </c>
      <c r="E1081" s="8"/>
      <c r="F1081" s="8"/>
    </row>
    <row r="1082">
      <c r="A1082" s="10">
        <v>44788.0</v>
      </c>
      <c r="B1082" s="11">
        <v>419.83</v>
      </c>
      <c r="C1082" s="11">
        <v>434.95006</v>
      </c>
      <c r="D1082" s="11">
        <v>0.0347627495441661</v>
      </c>
      <c r="E1082" s="8"/>
      <c r="F1082" s="8"/>
    </row>
    <row r="1083">
      <c r="A1083" s="10">
        <v>44788.041666666664</v>
      </c>
      <c r="B1083" s="11">
        <v>432.74</v>
      </c>
      <c r="C1083" s="11">
        <v>421.66798</v>
      </c>
      <c r="D1083" s="11">
        <v>0.0262576731579191</v>
      </c>
      <c r="E1083" s="8"/>
      <c r="F1083" s="8"/>
    </row>
    <row r="1084">
      <c r="A1084" s="10">
        <v>44788.083333333336</v>
      </c>
      <c r="B1084" s="11">
        <v>427.9</v>
      </c>
      <c r="C1084" s="11">
        <v>407.18481</v>
      </c>
      <c r="D1084" s="11">
        <v>0.0508741718533163</v>
      </c>
      <c r="E1084" s="8"/>
      <c r="F1084" s="8"/>
    </row>
    <row r="1085">
      <c r="A1085" s="10">
        <v>44788.125</v>
      </c>
      <c r="B1085" s="11">
        <v>403.77</v>
      </c>
      <c r="C1085" s="11">
        <v>396.06687</v>
      </c>
      <c r="D1085" s="11">
        <v>0.0194490642451361</v>
      </c>
      <c r="E1085" s="8"/>
      <c r="F1085" s="8"/>
    </row>
    <row r="1086">
      <c r="A1086" s="10">
        <v>44788.166666666664</v>
      </c>
      <c r="B1086" s="11">
        <v>373.45</v>
      </c>
      <c r="C1086" s="11">
        <v>382.46875</v>
      </c>
      <c r="D1086" s="11">
        <v>0.0235803578723752</v>
      </c>
      <c r="E1086" s="8"/>
      <c r="F1086" s="8"/>
    </row>
    <row r="1087">
      <c r="A1087" s="10">
        <v>44788.208333333336</v>
      </c>
      <c r="B1087" s="11">
        <v>343.1</v>
      </c>
      <c r="C1087" s="11">
        <v>371.19662</v>
      </c>
      <c r="D1087" s="11">
        <v>0.075692014652504</v>
      </c>
      <c r="E1087" s="8"/>
      <c r="F1087" s="8"/>
    </row>
    <row r="1088">
      <c r="A1088" s="10">
        <v>44788.25</v>
      </c>
      <c r="B1088" s="11">
        <v>336.09</v>
      </c>
      <c r="C1088" s="11">
        <v>365.52572</v>
      </c>
      <c r="D1088" s="11">
        <v>0.0805298188045426</v>
      </c>
      <c r="E1088" s="8"/>
      <c r="F1088" s="8"/>
    </row>
    <row r="1089">
      <c r="A1089" s="10">
        <v>44788.291666666664</v>
      </c>
      <c r="B1089" s="11">
        <v>337.13</v>
      </c>
      <c r="C1089" s="11">
        <v>363.44452</v>
      </c>
      <c r="D1089" s="11">
        <v>0.0724031277180902</v>
      </c>
      <c r="E1089" s="8"/>
      <c r="F1089" s="8"/>
    </row>
    <row r="1090">
      <c r="A1090" s="10">
        <v>44788.333333333336</v>
      </c>
      <c r="B1090" s="11">
        <v>348.99</v>
      </c>
      <c r="C1090" s="11">
        <v>363.58458</v>
      </c>
      <c r="D1090" s="11">
        <v>0.0401408112522263</v>
      </c>
      <c r="E1090" s="8"/>
      <c r="F1090" s="8"/>
    </row>
    <row r="1091">
      <c r="A1091" s="10">
        <v>44788.375</v>
      </c>
      <c r="B1091" s="11">
        <v>362.5</v>
      </c>
      <c r="C1091" s="11">
        <v>365.79166</v>
      </c>
      <c r="D1091" s="11">
        <v>0.00899872894860418</v>
      </c>
      <c r="E1091" s="8"/>
      <c r="F1091" s="8"/>
    </row>
    <row r="1092">
      <c r="A1092" s="10">
        <v>44788.416666666664</v>
      </c>
      <c r="B1092" s="11">
        <v>370.78</v>
      </c>
      <c r="C1092" s="11">
        <v>370.74575</v>
      </c>
      <c r="D1092" s="12">
        <v>9.23813691727711E-5</v>
      </c>
      <c r="E1092" s="8"/>
      <c r="F1092" s="8"/>
    </row>
    <row r="1093">
      <c r="A1093" s="10">
        <v>44788.458333333336</v>
      </c>
      <c r="B1093" s="11">
        <v>381.47</v>
      </c>
      <c r="C1093" s="11">
        <v>376.74244</v>
      </c>
      <c r="D1093" s="11">
        <v>0.0125485198853626</v>
      </c>
      <c r="E1093" s="8"/>
      <c r="F1093" s="8"/>
    </row>
    <row r="1094">
      <c r="A1094" s="10">
        <v>44788.5</v>
      </c>
      <c r="B1094" s="11">
        <v>383.16</v>
      </c>
      <c r="C1094" s="11">
        <v>379.61586</v>
      </c>
      <c r="D1094" s="11">
        <v>0.00933612204716638</v>
      </c>
      <c r="E1094" s="8"/>
      <c r="F1094" s="8"/>
    </row>
    <row r="1095">
      <c r="A1095" s="10">
        <v>44788.541666666664</v>
      </c>
      <c r="B1095" s="11">
        <v>380.47</v>
      </c>
      <c r="C1095" s="11">
        <v>381.31637</v>
      </c>
      <c r="D1095" s="11">
        <v>0.00221960048554951</v>
      </c>
      <c r="E1095" s="8"/>
      <c r="F1095" s="8"/>
    </row>
    <row r="1096">
      <c r="A1096" s="10">
        <v>44788.583333333336</v>
      </c>
      <c r="B1096" s="11">
        <v>369.83</v>
      </c>
      <c r="C1096" s="11">
        <v>380.79757</v>
      </c>
      <c r="D1096" s="11">
        <v>0.0288015755982897</v>
      </c>
      <c r="E1096" s="8"/>
      <c r="F1096" s="8"/>
    </row>
    <row r="1097">
      <c r="A1097" s="10">
        <v>44788.625</v>
      </c>
      <c r="B1097" s="11">
        <v>349.66</v>
      </c>
      <c r="C1097" s="11">
        <v>380.46195</v>
      </c>
      <c r="D1097" s="11">
        <v>0.0809593442918535</v>
      </c>
      <c r="E1097" s="8"/>
      <c r="F1097" s="8"/>
    </row>
    <row r="1098">
      <c r="A1098" s="10">
        <v>44788.666666666664</v>
      </c>
      <c r="B1098" s="11">
        <v>356.18</v>
      </c>
      <c r="C1098" s="11">
        <v>381.54228</v>
      </c>
      <c r="D1098" s="11">
        <v>0.0664730524753377</v>
      </c>
      <c r="E1098" s="8"/>
      <c r="F1098" s="8"/>
    </row>
    <row r="1099">
      <c r="A1099" s="10">
        <v>44788.708333333336</v>
      </c>
      <c r="B1099" s="11">
        <v>366.12</v>
      </c>
      <c r="C1099" s="11">
        <v>384.05917</v>
      </c>
      <c r="D1099" s="11">
        <v>0.0467093911597007</v>
      </c>
      <c r="E1099" s="8"/>
      <c r="F1099" s="8"/>
    </row>
    <row r="1100">
      <c r="A1100" s="10">
        <v>44788.75</v>
      </c>
      <c r="B1100" s="11">
        <v>373.73</v>
      </c>
      <c r="C1100" s="11">
        <v>389.67238</v>
      </c>
      <c r="D1100" s="11">
        <v>0.0409122658372655</v>
      </c>
      <c r="E1100" s="8"/>
      <c r="F1100" s="8"/>
    </row>
    <row r="1101">
      <c r="A1101" s="10">
        <v>44788.791666666664</v>
      </c>
      <c r="B1101" s="11">
        <v>375.79</v>
      </c>
      <c r="C1101" s="11">
        <v>397.91813</v>
      </c>
      <c r="D1101" s="11">
        <v>0.0556097557052753</v>
      </c>
      <c r="E1101" s="8"/>
      <c r="F1101" s="8"/>
    </row>
    <row r="1102">
      <c r="A1102" s="10">
        <v>44788.833333333336</v>
      </c>
      <c r="B1102" s="11">
        <v>375.0</v>
      </c>
      <c r="C1102" s="11">
        <v>402.29239</v>
      </c>
      <c r="D1102" s="11">
        <v>0.0678421732014369</v>
      </c>
      <c r="E1102" s="8"/>
      <c r="F1102" s="8"/>
    </row>
    <row r="1103">
      <c r="A1103" s="10">
        <v>44788.875</v>
      </c>
      <c r="B1103" s="11">
        <v>375.41</v>
      </c>
      <c r="C1103" s="11">
        <v>405.41809</v>
      </c>
      <c r="D1103" s="11">
        <v>0.074017639420086</v>
      </c>
      <c r="E1103" s="8"/>
      <c r="F1103" s="8"/>
    </row>
    <row r="1104">
      <c r="A1104" s="10">
        <v>44788.916666666664</v>
      </c>
      <c r="B1104" s="11">
        <v>377.53</v>
      </c>
      <c r="C1104" s="11">
        <v>408.49366</v>
      </c>
      <c r="D1104" s="11">
        <v>0.0757996097173209</v>
      </c>
      <c r="E1104" s="8"/>
      <c r="F1104" s="8"/>
    </row>
    <row r="1105">
      <c r="A1105" s="10">
        <v>44788.958333333336</v>
      </c>
      <c r="B1105" s="11">
        <v>375.31</v>
      </c>
      <c r="C1105" s="11">
        <v>408.96287</v>
      </c>
      <c r="D1105" s="11">
        <v>0.0822883260771326</v>
      </c>
      <c r="E1105" s="8"/>
      <c r="F1105" s="8"/>
    </row>
    <row r="1106">
      <c r="A1106" s="10">
        <v>44789.0</v>
      </c>
      <c r="B1106" s="11">
        <v>380.47</v>
      </c>
      <c r="C1106" s="11">
        <v>406.53157</v>
      </c>
      <c r="D1106" s="11">
        <v>0.0641071245709157</v>
      </c>
      <c r="E1106" s="8"/>
      <c r="F1106" s="8"/>
    </row>
    <row r="1107">
      <c r="A1107" s="10">
        <v>44789.041666666664</v>
      </c>
      <c r="B1107" s="11">
        <v>400.07</v>
      </c>
      <c r="C1107" s="11">
        <v>400.61397</v>
      </c>
      <c r="D1107" s="11">
        <v>0.00135784081618522</v>
      </c>
      <c r="E1107" s="8"/>
      <c r="F1107" s="8"/>
    </row>
    <row r="1108">
      <c r="A1108" s="10">
        <v>44789.083333333336</v>
      </c>
      <c r="B1108" s="11">
        <v>418.1</v>
      </c>
      <c r="C1108" s="11">
        <v>394.995</v>
      </c>
      <c r="D1108" s="11">
        <v>0.0584944113216623</v>
      </c>
      <c r="E1108" s="8"/>
      <c r="F1108" s="8"/>
    </row>
    <row r="1109">
      <c r="A1109" s="10">
        <v>44789.125</v>
      </c>
      <c r="B1109" s="11">
        <v>412.44</v>
      </c>
      <c r="C1109" s="11">
        <v>393.7964</v>
      </c>
      <c r="D1109" s="11">
        <v>0.0473432464085501</v>
      </c>
      <c r="E1109" s="8"/>
      <c r="F1109" s="8"/>
    </row>
    <row r="1110">
      <c r="A1110" s="10">
        <v>44789.166666666664</v>
      </c>
      <c r="B1110" s="11">
        <v>401.26</v>
      </c>
      <c r="C1110" s="11">
        <v>390.7476</v>
      </c>
      <c r="D1110" s="11">
        <v>0.0269033002378006</v>
      </c>
      <c r="E1110" s="8"/>
      <c r="F1110" s="8"/>
    </row>
    <row r="1111">
      <c r="A1111" s="10">
        <v>44789.208333333336</v>
      </c>
      <c r="B1111" s="11">
        <v>384.04</v>
      </c>
      <c r="C1111" s="11">
        <v>388.34605</v>
      </c>
      <c r="D1111" s="11">
        <v>0.0110881776704049</v>
      </c>
      <c r="E1111" s="8"/>
      <c r="F1111" s="8"/>
    </row>
    <row r="1112">
      <c r="A1112" s="10">
        <v>44789.25</v>
      </c>
      <c r="B1112" s="11">
        <v>377.86</v>
      </c>
      <c r="C1112" s="11">
        <v>388.76266</v>
      </c>
      <c r="D1112" s="11">
        <v>0.028044514357423</v>
      </c>
      <c r="E1112" s="8"/>
      <c r="F1112" s="8"/>
    </row>
    <row r="1113">
      <c r="A1113" s="10">
        <v>44789.291666666664</v>
      </c>
      <c r="B1113" s="11">
        <v>375.53</v>
      </c>
      <c r="C1113" s="11">
        <v>391.10029</v>
      </c>
      <c r="D1113" s="11">
        <v>0.039811502057439</v>
      </c>
      <c r="E1113" s="8"/>
      <c r="F1113" s="8"/>
    </row>
    <row r="1114">
      <c r="A1114" s="10">
        <v>44789.333333333336</v>
      </c>
      <c r="B1114" s="11">
        <v>383.28</v>
      </c>
      <c r="C1114" s="11">
        <v>392.92494</v>
      </c>
      <c r="D1114" s="11">
        <v>0.0245465202590602</v>
      </c>
      <c r="E1114" s="8"/>
      <c r="F1114" s="8"/>
    </row>
    <row r="1115">
      <c r="A1115" s="10">
        <v>44789.375</v>
      </c>
      <c r="B1115" s="11">
        <v>392.69</v>
      </c>
      <c r="C1115" s="11">
        <v>394.49864</v>
      </c>
      <c r="D1115" s="11">
        <v>0.00458465458841638</v>
      </c>
      <c r="E1115" s="8"/>
      <c r="F1115" s="8"/>
    </row>
    <row r="1116">
      <c r="A1116" s="10">
        <v>44789.416666666664</v>
      </c>
      <c r="B1116" s="11">
        <v>401.03</v>
      </c>
      <c r="C1116" s="11">
        <v>396.64826</v>
      </c>
      <c r="D1116" s="11">
        <v>0.0110469159753782</v>
      </c>
      <c r="E1116" s="8"/>
      <c r="F1116" s="8"/>
    </row>
    <row r="1117">
      <c r="A1117" s="10">
        <v>44789.458333333336</v>
      </c>
      <c r="B1117" s="11">
        <v>415.51</v>
      </c>
      <c r="C1117" s="11">
        <v>398.38274</v>
      </c>
      <c r="D1117" s="11">
        <v>0.0429919729956171</v>
      </c>
      <c r="E1117" s="8"/>
      <c r="F1117" s="8"/>
    </row>
    <row r="1118">
      <c r="A1118" s="10">
        <v>44789.5</v>
      </c>
      <c r="B1118" s="11">
        <v>428.8</v>
      </c>
      <c r="C1118" s="11">
        <v>395.94809</v>
      </c>
      <c r="D1118" s="11">
        <v>0.0829702449126602</v>
      </c>
      <c r="E1118" s="8"/>
      <c r="F1118" s="8"/>
    </row>
    <row r="1119">
      <c r="A1119" s="10">
        <v>44789.541666666664</v>
      </c>
      <c r="B1119" s="11">
        <v>430.4</v>
      </c>
      <c r="C1119" s="11">
        <v>392.75855</v>
      </c>
      <c r="D1119" s="11">
        <v>0.0958386520166141</v>
      </c>
      <c r="E1119" s="8"/>
      <c r="F1119" s="8"/>
    </row>
    <row r="1120">
      <c r="A1120" s="10">
        <v>44789.583333333336</v>
      </c>
      <c r="B1120" s="11">
        <v>429.53</v>
      </c>
      <c r="C1120" s="11">
        <v>388.70083</v>
      </c>
      <c r="D1120" s="11">
        <v>0.105040089572229</v>
      </c>
      <c r="E1120" s="8"/>
      <c r="F1120" s="8"/>
    </row>
    <row r="1121">
      <c r="A1121" s="10">
        <v>44789.625</v>
      </c>
      <c r="B1121" s="11">
        <v>419.52</v>
      </c>
      <c r="C1121" s="11">
        <v>384.70283</v>
      </c>
      <c r="D1121" s="11">
        <v>0.0905040651767494</v>
      </c>
      <c r="E1121" s="8"/>
      <c r="F1121" s="8"/>
    </row>
    <row r="1122">
      <c r="A1122" s="10">
        <v>44789.666666666664</v>
      </c>
      <c r="B1122" s="11">
        <v>421.39</v>
      </c>
      <c r="C1122" s="11">
        <v>382.17283</v>
      </c>
      <c r="D1122" s="11">
        <v>0.102616321521338</v>
      </c>
      <c r="E1122" s="8"/>
      <c r="F1122" s="8"/>
    </row>
    <row r="1123">
      <c r="A1123" s="10">
        <v>44789.708333333336</v>
      </c>
      <c r="B1123" s="11">
        <v>423.58</v>
      </c>
      <c r="C1123" s="11">
        <v>381.64695</v>
      </c>
      <c r="D1123" s="11">
        <v>0.109873929295124</v>
      </c>
      <c r="E1123" s="8"/>
      <c r="F1123" s="8"/>
    </row>
    <row r="1124">
      <c r="A1124" s="10">
        <v>44789.75</v>
      </c>
      <c r="B1124" s="11">
        <v>425.66</v>
      </c>
      <c r="C1124" s="11">
        <v>384.8634</v>
      </c>
      <c r="D1124" s="11">
        <v>0.106002805151126</v>
      </c>
      <c r="E1124" s="8"/>
      <c r="F1124" s="8"/>
    </row>
    <row r="1125">
      <c r="A1125" s="10">
        <v>44789.791666666664</v>
      </c>
      <c r="B1125" s="11">
        <v>421.52</v>
      </c>
      <c r="C1125" s="11">
        <v>391.25337</v>
      </c>
      <c r="D1125" s="11">
        <v>0.0773581324040735</v>
      </c>
      <c r="E1125" s="8"/>
      <c r="F1125" s="8"/>
    </row>
    <row r="1126">
      <c r="A1126" s="10">
        <v>44789.833333333336</v>
      </c>
      <c r="B1126" s="11">
        <v>422.75</v>
      </c>
      <c r="C1126" s="11">
        <v>394.89355</v>
      </c>
      <c r="D1126" s="11">
        <v>0.0705416687611129</v>
      </c>
      <c r="E1126" s="8"/>
      <c r="F1126" s="8"/>
    </row>
    <row r="1127">
      <c r="A1127" s="10">
        <v>44789.875</v>
      </c>
      <c r="B1127" s="11">
        <v>424.64</v>
      </c>
      <c r="C1127" s="11">
        <v>398.64139</v>
      </c>
      <c r="D1127" s="11">
        <v>0.0652180397022998</v>
      </c>
      <c r="E1127" s="8"/>
      <c r="F1127" s="8"/>
    </row>
    <row r="1128">
      <c r="A1128" s="10">
        <v>44789.916666666664</v>
      </c>
      <c r="B1128" s="11">
        <v>426.78</v>
      </c>
      <c r="C1128" s="11">
        <v>401.86784</v>
      </c>
      <c r="D1128" s="11">
        <v>0.0619909271665032</v>
      </c>
      <c r="E1128" s="8"/>
      <c r="F1128" s="8"/>
    </row>
    <row r="1129">
      <c r="A1129" s="10">
        <v>44789.958333333336</v>
      </c>
      <c r="B1129" s="11">
        <v>425.2</v>
      </c>
      <c r="C1129" s="11">
        <v>403.75238</v>
      </c>
      <c r="D1129" s="11">
        <v>0.0531207271149707</v>
      </c>
      <c r="E1129" s="8"/>
      <c r="F1129" s="8"/>
    </row>
    <row r="1130">
      <c r="A1130" s="10">
        <v>44790.0</v>
      </c>
      <c r="B1130" s="11">
        <v>430.76</v>
      </c>
      <c r="C1130" s="11">
        <v>448.279</v>
      </c>
      <c r="D1130" s="11">
        <v>0.039080572589838</v>
      </c>
      <c r="E1130" s="8"/>
      <c r="F1130" s="8"/>
    </row>
    <row r="1131">
      <c r="A1131" s="10">
        <v>44790.041666666664</v>
      </c>
      <c r="B1131" s="11">
        <v>448.2</v>
      </c>
      <c r="C1131" s="11">
        <v>438.79718</v>
      </c>
      <c r="D1131" s="11">
        <v>0.0214286244957179</v>
      </c>
      <c r="E1131" s="8"/>
      <c r="F1131" s="8"/>
    </row>
    <row r="1132">
      <c r="A1132" s="10">
        <v>44790.083333333336</v>
      </c>
      <c r="B1132" s="11">
        <v>458.18</v>
      </c>
      <c r="C1132" s="11">
        <v>430.6402</v>
      </c>
      <c r="D1132" s="11">
        <v>0.0639508341302089</v>
      </c>
      <c r="E1132" s="8"/>
      <c r="F1132" s="8"/>
    </row>
    <row r="1133">
      <c r="A1133" s="10">
        <v>44790.125</v>
      </c>
      <c r="B1133" s="11">
        <v>454.69</v>
      </c>
      <c r="C1133" s="11">
        <v>426.31027</v>
      </c>
      <c r="D1133" s="11">
        <v>0.0665705989208282</v>
      </c>
      <c r="E1133" s="8"/>
      <c r="F1133" s="8"/>
    </row>
    <row r="1134">
      <c r="A1134" s="10">
        <v>44790.166666666664</v>
      </c>
      <c r="B1134" s="11">
        <v>446.31</v>
      </c>
      <c r="C1134" s="11">
        <v>418.65957</v>
      </c>
      <c r="D1134" s="11">
        <v>0.0660451402078305</v>
      </c>
      <c r="E1134" s="8"/>
      <c r="F1134" s="8"/>
    </row>
    <row r="1135">
      <c r="A1135" s="10">
        <v>44790.208333333336</v>
      </c>
      <c r="B1135" s="11">
        <v>436.45</v>
      </c>
      <c r="C1135" s="11">
        <v>412.57561</v>
      </c>
      <c r="D1135" s="11">
        <v>0.0578667022997312</v>
      </c>
      <c r="E1135" s="8"/>
      <c r="F1135" s="8"/>
    </row>
    <row r="1136">
      <c r="A1136" s="10">
        <v>44790.25</v>
      </c>
      <c r="B1136" s="11">
        <v>427.66</v>
      </c>
      <c r="C1136" s="11">
        <v>410.39093</v>
      </c>
      <c r="D1136" s="11">
        <v>0.0420795605789825</v>
      </c>
      <c r="E1136" s="8"/>
      <c r="F1136" s="8"/>
    </row>
    <row r="1137">
      <c r="A1137" s="10">
        <v>44790.291666666664</v>
      </c>
      <c r="B1137" s="11">
        <v>417.92</v>
      </c>
      <c r="C1137" s="11">
        <v>410.66409</v>
      </c>
      <c r="D1137" s="11">
        <v>0.0176687228727499</v>
      </c>
      <c r="E1137" s="8"/>
      <c r="F1137" s="8"/>
    </row>
    <row r="1138">
      <c r="A1138" s="10">
        <v>44790.333333333336</v>
      </c>
      <c r="B1138" s="11">
        <v>404.88</v>
      </c>
      <c r="C1138" s="11">
        <v>411.82887</v>
      </c>
      <c r="D1138" s="11">
        <v>0.0168731978406467</v>
      </c>
      <c r="E1138" s="8"/>
      <c r="F1138" s="8"/>
    </row>
    <row r="1139">
      <c r="A1139" s="10">
        <v>44790.375</v>
      </c>
      <c r="B1139" s="11">
        <v>405.4</v>
      </c>
      <c r="C1139" s="11">
        <v>415.21198</v>
      </c>
      <c r="D1139" s="11">
        <v>0.0236312545702559</v>
      </c>
      <c r="E1139" s="8"/>
      <c r="F1139" s="8"/>
    </row>
    <row r="1140">
      <c r="A1140" s="10">
        <v>44790.416666666664</v>
      </c>
      <c r="B1140" s="11">
        <v>410.15</v>
      </c>
      <c r="C1140" s="11">
        <v>419.44598</v>
      </c>
      <c r="D1140" s="11">
        <v>0.0221625201891314</v>
      </c>
      <c r="E1140" s="8"/>
      <c r="F1140" s="8"/>
    </row>
    <row r="1141">
      <c r="A1141" s="10">
        <v>44790.458333333336</v>
      </c>
      <c r="B1141" s="11">
        <v>412.39</v>
      </c>
      <c r="C1141" s="11">
        <v>423.70251</v>
      </c>
      <c r="D1141" s="11">
        <v>0.0266991809890388</v>
      </c>
      <c r="E1141" s="8"/>
      <c r="F1141" s="8"/>
    </row>
    <row r="1142">
      <c r="A1142" s="10">
        <v>44790.5</v>
      </c>
      <c r="B1142" s="11">
        <v>419.67</v>
      </c>
      <c r="C1142" s="11">
        <v>425.0254</v>
      </c>
      <c r="D1142" s="11">
        <v>0.0126001881299328</v>
      </c>
      <c r="E1142" s="8"/>
      <c r="F1142" s="8"/>
    </row>
    <row r="1143">
      <c r="A1143" s="10">
        <v>44790.541666666664</v>
      </c>
      <c r="B1143" s="11">
        <v>422.34</v>
      </c>
      <c r="C1143" s="11">
        <v>426.671</v>
      </c>
      <c r="D1143" s="11">
        <v>0.010150678157175</v>
      </c>
      <c r="E1143" s="8"/>
      <c r="F1143" s="8"/>
    </row>
    <row r="1144">
      <c r="A1144" s="10">
        <v>44790.583333333336</v>
      </c>
      <c r="B1144" s="11">
        <v>419.83</v>
      </c>
      <c r="C1144" s="11">
        <v>427.38841</v>
      </c>
      <c r="D1144" s="11">
        <v>0.0176851075582513</v>
      </c>
      <c r="E1144" s="8"/>
      <c r="F1144" s="8"/>
    </row>
    <row r="1145">
      <c r="A1145" s="10">
        <v>44790.625</v>
      </c>
      <c r="B1145" s="11">
        <v>422.21</v>
      </c>
      <c r="C1145" s="11">
        <v>428.03445</v>
      </c>
      <c r="D1145" s="11">
        <v>0.0136074327662177</v>
      </c>
      <c r="E1145" s="8"/>
      <c r="F1145" s="8"/>
    </row>
    <row r="1146">
      <c r="A1146" s="10">
        <v>44790.666666666664</v>
      </c>
      <c r="B1146" s="11">
        <v>422.74</v>
      </c>
      <c r="C1146" s="11">
        <v>428.87972</v>
      </c>
      <c r="D1146" s="11">
        <v>0.0143157153712001</v>
      </c>
      <c r="E1146" s="8"/>
      <c r="F1146" s="8"/>
    </row>
    <row r="1147">
      <c r="A1147" s="10">
        <v>44790.708333333336</v>
      </c>
      <c r="B1147" s="11">
        <v>429.62</v>
      </c>
      <c r="C1147" s="11">
        <v>431.11383</v>
      </c>
      <c r="D1147" s="11">
        <v>0.00346504773460875</v>
      </c>
      <c r="E1147" s="8"/>
      <c r="F1147" s="8"/>
    </row>
    <row r="1148">
      <c r="A1148" s="10">
        <v>44790.75</v>
      </c>
      <c r="B1148" s="11">
        <v>437.41</v>
      </c>
      <c r="C1148" s="11">
        <v>435.58143</v>
      </c>
      <c r="D1148" s="11">
        <v>0.0041979980643344</v>
      </c>
      <c r="E1148" s="8"/>
      <c r="F1148" s="8"/>
    </row>
    <row r="1149">
      <c r="A1149" s="10">
        <v>44790.791666666664</v>
      </c>
      <c r="B1149" s="11">
        <v>438.18</v>
      </c>
      <c r="C1149" s="11">
        <v>440.84243</v>
      </c>
      <c r="D1149" s="11">
        <v>0.00603941412808193</v>
      </c>
      <c r="E1149" s="8"/>
      <c r="F1149" s="8"/>
    </row>
    <row r="1150">
      <c r="A1150" s="10">
        <v>44790.833333333336</v>
      </c>
      <c r="B1150" s="11">
        <v>437.67</v>
      </c>
      <c r="C1150" s="11">
        <v>440.82353</v>
      </c>
      <c r="D1150" s="11">
        <v>0.0071537243032376</v>
      </c>
      <c r="E1150" s="8"/>
      <c r="F1150" s="8"/>
    </row>
    <row r="1151">
      <c r="A1151" s="10">
        <v>44790.875</v>
      </c>
      <c r="B1151" s="11">
        <v>438.46</v>
      </c>
      <c r="C1151" s="11">
        <v>438.79989</v>
      </c>
      <c r="D1151" s="11">
        <v>7.74589984514411E-4</v>
      </c>
      <c r="E1151" s="8"/>
      <c r="F1151" s="8"/>
    </row>
    <row r="1152">
      <c r="A1152" s="10">
        <v>44790.916666666664</v>
      </c>
      <c r="B1152" s="11">
        <v>432.81</v>
      </c>
      <c r="C1152" s="11">
        <v>435.76356</v>
      </c>
      <c r="D1152" s="11">
        <v>0.00677789579284688</v>
      </c>
      <c r="E1152" s="8"/>
      <c r="F1152" s="8"/>
    </row>
    <row r="1153">
      <c r="A1153" s="10">
        <v>44790.958333333336</v>
      </c>
      <c r="B1153" s="11">
        <v>423.14</v>
      </c>
      <c r="C1153" s="11">
        <v>432.14824</v>
      </c>
      <c r="D1153" s="11">
        <v>0.0208452543969634</v>
      </c>
      <c r="E1153" s="8"/>
      <c r="F1153" s="8"/>
    </row>
    <row r="1154">
      <c r="A1154" s="10">
        <v>44791.0</v>
      </c>
      <c r="B1154" s="11">
        <v>421.22</v>
      </c>
      <c r="C1154" s="11">
        <v>457.0105</v>
      </c>
      <c r="D1154" s="11">
        <v>0.0783143932141601</v>
      </c>
      <c r="E1154" s="8"/>
      <c r="F1154" s="8"/>
    </row>
    <row r="1155">
      <c r="A1155" s="10">
        <v>44791.041666666664</v>
      </c>
      <c r="B1155" s="11">
        <v>425.78</v>
      </c>
      <c r="C1155" s="11">
        <v>449.39703</v>
      </c>
      <c r="D1155" s="11">
        <v>0.0525527060114304</v>
      </c>
      <c r="E1155" s="8"/>
      <c r="F1155" s="8"/>
    </row>
    <row r="1156">
      <c r="A1156" s="10">
        <v>44791.083333333336</v>
      </c>
      <c r="B1156" s="11">
        <v>427.19</v>
      </c>
      <c r="C1156" s="11">
        <v>445.702</v>
      </c>
      <c r="D1156" s="11">
        <v>0.0415344781939502</v>
      </c>
      <c r="E1156" s="8"/>
      <c r="F1156" s="8"/>
    </row>
    <row r="1157">
      <c r="A1157" s="10">
        <v>44791.125</v>
      </c>
      <c r="B1157" s="11">
        <v>421.18</v>
      </c>
      <c r="C1157" s="11">
        <v>447.27839</v>
      </c>
      <c r="D1157" s="11">
        <v>0.0583493202074886</v>
      </c>
      <c r="E1157" s="8"/>
      <c r="F1157" s="8"/>
    </row>
    <row r="1158">
      <c r="A1158" s="10">
        <v>44791.166666666664</v>
      </c>
      <c r="B1158" s="11">
        <v>417.82</v>
      </c>
      <c r="C1158" s="11">
        <v>446.49759</v>
      </c>
      <c r="D1158" s="11">
        <v>0.0642278718682446</v>
      </c>
      <c r="E1158" s="8"/>
      <c r="F1158" s="8"/>
    </row>
    <row r="1159">
      <c r="A1159" s="10">
        <v>44791.208333333336</v>
      </c>
      <c r="B1159" s="11">
        <v>410.57</v>
      </c>
      <c r="C1159" s="11">
        <v>446.51371</v>
      </c>
      <c r="D1159" s="11">
        <v>0.0804985584877114</v>
      </c>
      <c r="E1159" s="8"/>
      <c r="F1159" s="8"/>
    </row>
    <row r="1160">
      <c r="A1160" s="10">
        <v>44791.25</v>
      </c>
      <c r="B1160" s="11">
        <v>404.24</v>
      </c>
      <c r="C1160" s="11">
        <v>448.98519</v>
      </c>
      <c r="D1160" s="11">
        <v>0.0996584987580547</v>
      </c>
      <c r="E1160" s="8"/>
      <c r="F1160" s="8"/>
    </row>
    <row r="1161">
      <c r="A1161" s="10">
        <v>44791.291666666664</v>
      </c>
      <c r="B1161" s="11">
        <v>416.73</v>
      </c>
      <c r="C1161" s="11">
        <v>452.18496</v>
      </c>
      <c r="D1161" s="11">
        <v>0.0784080921223031</v>
      </c>
      <c r="E1161" s="8"/>
      <c r="F1161" s="8"/>
    </row>
    <row r="1162">
      <c r="A1162" s="10">
        <v>44791.333333333336</v>
      </c>
      <c r="B1162" s="11">
        <v>437.22</v>
      </c>
      <c r="C1162" s="11">
        <v>452.80832</v>
      </c>
      <c r="D1162" s="11">
        <v>0.0344258692066434</v>
      </c>
      <c r="E1162" s="8"/>
      <c r="F1162" s="8"/>
    </row>
    <row r="1163">
      <c r="A1163" s="10">
        <v>44791.375</v>
      </c>
      <c r="B1163" s="11">
        <v>451.71</v>
      </c>
      <c r="C1163" s="11">
        <v>454.4069</v>
      </c>
      <c r="D1163" s="11">
        <v>0.00593498910337855</v>
      </c>
      <c r="E1163" s="8"/>
      <c r="F1163" s="8"/>
    </row>
    <row r="1164">
      <c r="A1164" s="10">
        <v>44791.416666666664</v>
      </c>
      <c r="B1164" s="11">
        <v>459.09</v>
      </c>
      <c r="C1164" s="11">
        <v>454.224</v>
      </c>
      <c r="D1164" s="11">
        <v>0.0107127760752403</v>
      </c>
      <c r="E1164" s="8"/>
      <c r="F1164" s="8"/>
    </row>
    <row r="1165">
      <c r="A1165" s="10">
        <v>44791.458333333336</v>
      </c>
      <c r="B1165" s="11">
        <v>459.07</v>
      </c>
      <c r="C1165" s="11">
        <v>452.81654</v>
      </c>
      <c r="D1165" s="11">
        <v>0.0138101404158072</v>
      </c>
      <c r="E1165" s="8"/>
      <c r="F1165" s="8"/>
    </row>
    <row r="1166">
      <c r="A1166" s="10">
        <v>44791.5</v>
      </c>
      <c r="B1166" s="11">
        <v>461.44</v>
      </c>
      <c r="C1166" s="11">
        <v>450.1153</v>
      </c>
      <c r="D1166" s="11">
        <v>0.0251595535632759</v>
      </c>
      <c r="E1166" s="8"/>
      <c r="F1166" s="8"/>
    </row>
    <row r="1167">
      <c r="A1167" s="10">
        <v>44791.541666666664</v>
      </c>
      <c r="B1167" s="11">
        <v>447.81</v>
      </c>
      <c r="C1167" s="11">
        <v>450.84247</v>
      </c>
      <c r="D1167" s="11">
        <v>0.00672622967397013</v>
      </c>
      <c r="E1167" s="8"/>
      <c r="F1167" s="8"/>
    </row>
    <row r="1168">
      <c r="A1168" s="10">
        <v>44791.583333333336</v>
      </c>
      <c r="B1168" s="11">
        <v>420.23</v>
      </c>
      <c r="C1168" s="11">
        <v>453.2286</v>
      </c>
      <c r="D1168" s="11">
        <v>0.0728078501665604</v>
      </c>
      <c r="E1168" s="8"/>
      <c r="F1168" s="8"/>
    </row>
    <row r="1169">
      <c r="A1169" s="10">
        <v>44791.625</v>
      </c>
      <c r="B1169" s="11">
        <v>403.86</v>
      </c>
      <c r="C1169" s="11">
        <v>456.87614</v>
      </c>
      <c r="D1169" s="11">
        <v>0.116040509359932</v>
      </c>
      <c r="E1169" s="8"/>
      <c r="F1169" s="8"/>
    </row>
    <row r="1170">
      <c r="A1170" s="10">
        <v>44791.666666666664</v>
      </c>
      <c r="B1170" s="11">
        <v>406.66</v>
      </c>
      <c r="C1170" s="11">
        <v>461.09352</v>
      </c>
      <c r="D1170" s="11">
        <v>0.118053101245057</v>
      </c>
      <c r="E1170" s="8"/>
      <c r="F1170" s="8"/>
    </row>
    <row r="1171">
      <c r="A1171" s="10">
        <v>44791.708333333336</v>
      </c>
      <c r="B1171" s="11">
        <v>420.68</v>
      </c>
      <c r="C1171" s="11">
        <v>466.76449</v>
      </c>
      <c r="D1171" s="11">
        <v>0.0987317822741828</v>
      </c>
      <c r="E1171" s="8"/>
      <c r="F1171" s="8"/>
    </row>
    <row r="1172">
      <c r="A1172" s="10">
        <v>44791.75</v>
      </c>
      <c r="B1172" s="11">
        <v>432.32</v>
      </c>
      <c r="C1172" s="11">
        <v>473.04596</v>
      </c>
      <c r="D1172" s="11">
        <v>0.0860930299457583</v>
      </c>
      <c r="E1172" s="8"/>
      <c r="F1172" s="8"/>
    </row>
    <row r="1173">
      <c r="A1173" s="10">
        <v>44791.791666666664</v>
      </c>
      <c r="B1173" s="11">
        <v>441.23</v>
      </c>
      <c r="C1173" s="11">
        <v>478.83377</v>
      </c>
      <c r="D1173" s="11">
        <v>0.0785319924281865</v>
      </c>
      <c r="E1173" s="8"/>
      <c r="F1173" s="8"/>
    </row>
    <row r="1174">
      <c r="A1174" s="10">
        <v>44791.833333333336</v>
      </c>
      <c r="B1174" s="11">
        <v>438.31</v>
      </c>
      <c r="C1174" s="11">
        <v>477.27789</v>
      </c>
      <c r="D1174" s="11">
        <v>0.0816461244412558</v>
      </c>
      <c r="E1174" s="8"/>
      <c r="F1174" s="8"/>
    </row>
    <row r="1175">
      <c r="A1175" s="10">
        <v>44791.875</v>
      </c>
      <c r="B1175" s="11">
        <v>432.64</v>
      </c>
      <c r="C1175" s="11">
        <v>472.69847</v>
      </c>
      <c r="D1175" s="11">
        <v>0.0847442345222738</v>
      </c>
      <c r="E1175" s="8"/>
      <c r="F1175" s="8"/>
    </row>
    <row r="1176">
      <c r="A1176" s="10">
        <v>44791.916666666664</v>
      </c>
      <c r="B1176" s="11">
        <v>425.7</v>
      </c>
      <c r="C1176" s="11">
        <v>465.35678</v>
      </c>
      <c r="D1176" s="11">
        <v>0.0852180127256339</v>
      </c>
      <c r="E1176" s="8"/>
      <c r="F1176" s="8"/>
    </row>
    <row r="1177">
      <c r="A1177" s="10">
        <v>44791.958333333336</v>
      </c>
      <c r="B1177" s="11">
        <v>414.44</v>
      </c>
      <c r="C1177" s="11">
        <v>458.84351</v>
      </c>
      <c r="D1177" s="11">
        <v>0.0967726665677367</v>
      </c>
      <c r="E1177" s="8"/>
      <c r="F1177" s="8"/>
    </row>
    <row r="1178">
      <c r="A1178" s="10">
        <v>44792.0</v>
      </c>
      <c r="B1178" s="11">
        <v>411.35</v>
      </c>
      <c r="C1178" s="11">
        <v>451.82126</v>
      </c>
      <c r="D1178" s="11">
        <v>0.0895736070498319</v>
      </c>
      <c r="E1178" s="8"/>
      <c r="F1178" s="8"/>
    </row>
    <row r="1179">
      <c r="A1179" s="10">
        <v>44792.041666666664</v>
      </c>
      <c r="B1179" s="11">
        <v>425.52</v>
      </c>
      <c r="C1179" s="11">
        <v>447.16947</v>
      </c>
      <c r="D1179" s="11">
        <v>0.0484144635366095</v>
      </c>
      <c r="E1179" s="8"/>
      <c r="F1179" s="8"/>
    </row>
    <row r="1180">
      <c r="A1180" s="10">
        <v>44792.083333333336</v>
      </c>
      <c r="B1180" s="11">
        <v>445.52</v>
      </c>
      <c r="C1180" s="11">
        <v>445.62055</v>
      </c>
      <c r="D1180" s="11">
        <v>2.25640401906955E-4</v>
      </c>
      <c r="E1180" s="8"/>
      <c r="F1180" s="8"/>
    </row>
    <row r="1181">
      <c r="A1181" s="10">
        <v>44792.125</v>
      </c>
      <c r="B1181" s="11">
        <v>457.87</v>
      </c>
      <c r="C1181" s="11">
        <v>449.01733</v>
      </c>
      <c r="D1181" s="11">
        <v>0.0197156532911546</v>
      </c>
      <c r="E1181" s="8"/>
      <c r="F1181" s="8"/>
    </row>
    <row r="1182">
      <c r="A1182" s="10">
        <v>44792.166666666664</v>
      </c>
      <c r="B1182" s="11">
        <v>452.72</v>
      </c>
      <c r="C1182" s="11">
        <v>450.26499</v>
      </c>
      <c r="D1182" s="11">
        <v>0.00545236706056141</v>
      </c>
      <c r="E1182" s="8"/>
      <c r="F1182" s="8"/>
    </row>
    <row r="1183">
      <c r="A1183" s="10">
        <v>44792.208333333336</v>
      </c>
      <c r="B1183" s="11">
        <v>442.33</v>
      </c>
      <c r="C1183" s="11">
        <v>451.75681</v>
      </c>
      <c r="D1183" s="11">
        <v>0.0208670014293752</v>
      </c>
      <c r="E1183" s="8"/>
      <c r="F1183" s="8"/>
    </row>
    <row r="1184">
      <c r="A1184" s="10">
        <v>44792.25</v>
      </c>
      <c r="B1184" s="11">
        <v>431.56</v>
      </c>
      <c r="C1184" s="11">
        <v>455.0762</v>
      </c>
      <c r="D1184" s="11">
        <v>0.0516753018505471</v>
      </c>
      <c r="E1184" s="8"/>
      <c r="F1184" s="8"/>
    </row>
    <row r="1185">
      <c r="A1185" s="10">
        <v>44792.291666666664</v>
      </c>
      <c r="B1185" s="11">
        <v>428.9</v>
      </c>
      <c r="C1185" s="11">
        <v>458.66668</v>
      </c>
      <c r="D1185" s="11">
        <v>0.0648982829971429</v>
      </c>
      <c r="E1185" s="8"/>
      <c r="F1185" s="8"/>
    </row>
    <row r="1186">
      <c r="A1186" s="10">
        <v>44792.333333333336</v>
      </c>
      <c r="B1186" s="11">
        <v>431.31</v>
      </c>
      <c r="C1186" s="11">
        <v>459.01372</v>
      </c>
      <c r="D1186" s="11">
        <v>0.0603548843812336</v>
      </c>
      <c r="E1186" s="8"/>
      <c r="F1186" s="8"/>
    </row>
    <row r="1187">
      <c r="A1187" s="10">
        <v>44792.375</v>
      </c>
      <c r="B1187" s="11">
        <v>440.03</v>
      </c>
      <c r="C1187" s="11">
        <v>458.81594</v>
      </c>
      <c r="D1187" s="11">
        <v>0.0409443926468641</v>
      </c>
      <c r="E1187" s="8"/>
      <c r="F1187" s="8"/>
    </row>
    <row r="1188">
      <c r="A1188" s="10">
        <v>44792.416666666664</v>
      </c>
      <c r="B1188" s="11">
        <v>453.18</v>
      </c>
      <c r="C1188" s="11">
        <v>456.1742</v>
      </c>
      <c r="D1188" s="11">
        <v>0.00656372061374794</v>
      </c>
      <c r="E1188" s="8"/>
      <c r="F1188" s="8"/>
    </row>
    <row r="1189">
      <c r="A1189" s="10">
        <v>44792.458333333336</v>
      </c>
      <c r="B1189" s="11">
        <v>463.98</v>
      </c>
      <c r="C1189" s="11">
        <v>452.2961</v>
      </c>
      <c r="D1189" s="11">
        <v>0.0258324137661147</v>
      </c>
      <c r="E1189" s="8"/>
      <c r="F1189" s="8"/>
    </row>
    <row r="1190">
      <c r="A1190" s="10">
        <v>44792.5</v>
      </c>
      <c r="B1190" s="11">
        <v>465.36</v>
      </c>
      <c r="C1190" s="11">
        <v>446.0516</v>
      </c>
      <c r="D1190" s="11">
        <v>0.0432873685465986</v>
      </c>
      <c r="E1190" s="8"/>
      <c r="F1190" s="8"/>
    </row>
    <row r="1191">
      <c r="A1191" s="10">
        <v>44792.541666666664</v>
      </c>
      <c r="B1191" s="11">
        <v>464.12</v>
      </c>
      <c r="C1191" s="11">
        <v>442.84563</v>
      </c>
      <c r="D1191" s="11">
        <v>0.0480401488889028</v>
      </c>
      <c r="E1191" s="8"/>
      <c r="F1191" s="8"/>
    </row>
    <row r="1192">
      <c r="A1192" s="10">
        <v>44792.583333333336</v>
      </c>
      <c r="B1192" s="11">
        <v>444.13</v>
      </c>
      <c r="C1192" s="11">
        <v>442.12758</v>
      </c>
      <c r="D1192" s="11">
        <v>0.00452905471312143</v>
      </c>
      <c r="E1192" s="8"/>
      <c r="F1192" s="8"/>
    </row>
    <row r="1193">
      <c r="A1193" s="10">
        <v>44792.625</v>
      </c>
      <c r="B1193" s="11">
        <v>422.41</v>
      </c>
      <c r="C1193" s="11">
        <v>442.82681</v>
      </c>
      <c r="D1193" s="11">
        <v>0.0461056321318937</v>
      </c>
      <c r="E1193" s="8"/>
      <c r="F1193" s="8"/>
    </row>
    <row r="1194">
      <c r="A1194" s="10">
        <v>44792.666666666664</v>
      </c>
      <c r="B1194" s="11">
        <v>423.65</v>
      </c>
      <c r="C1194" s="11">
        <v>444.32099</v>
      </c>
      <c r="D1194" s="11">
        <v>0.0465226502128562</v>
      </c>
      <c r="E1194" s="8"/>
      <c r="F1194" s="8"/>
    </row>
    <row r="1195">
      <c r="A1195" s="10">
        <v>44792.708333333336</v>
      </c>
      <c r="B1195" s="11">
        <v>423.42</v>
      </c>
      <c r="C1195" s="11">
        <v>446.97939</v>
      </c>
      <c r="D1195" s="11">
        <v>0.0527080006977503</v>
      </c>
      <c r="E1195" s="8"/>
      <c r="F1195" s="8"/>
    </row>
    <row r="1196">
      <c r="A1196" s="10">
        <v>44792.75</v>
      </c>
      <c r="B1196" s="11">
        <v>435.74</v>
      </c>
      <c r="C1196" s="11">
        <v>450.77034</v>
      </c>
      <c r="D1196" s="11">
        <v>0.0333436756287025</v>
      </c>
      <c r="E1196" s="8"/>
      <c r="F1196" s="8"/>
    </row>
    <row r="1197">
      <c r="A1197" s="10">
        <v>44792.791666666664</v>
      </c>
      <c r="B1197" s="11">
        <v>438.63</v>
      </c>
      <c r="C1197" s="11">
        <v>454.82196</v>
      </c>
      <c r="D1197" s="11">
        <v>0.0356006556939335</v>
      </c>
      <c r="E1197" s="8"/>
      <c r="F1197" s="8"/>
    </row>
    <row r="1198">
      <c r="A1198" s="10">
        <v>44792.833333333336</v>
      </c>
      <c r="B1198" s="11">
        <v>434.35</v>
      </c>
      <c r="C1198" s="11">
        <v>453.13385</v>
      </c>
      <c r="D1198" s="11">
        <v>0.0414532041691433</v>
      </c>
      <c r="E1198" s="8"/>
      <c r="F1198" s="8"/>
    </row>
    <row r="1199">
      <c r="A1199" s="10">
        <v>44792.875</v>
      </c>
      <c r="B1199" s="11">
        <v>425.13</v>
      </c>
      <c r="C1199" s="11">
        <v>449.48208</v>
      </c>
      <c r="D1199" s="11">
        <v>0.0541780887015562</v>
      </c>
      <c r="E1199" s="8"/>
      <c r="F1199" s="8"/>
    </row>
    <row r="1200">
      <c r="A1200" s="10">
        <v>44792.916666666664</v>
      </c>
      <c r="B1200" s="11">
        <v>415.93</v>
      </c>
      <c r="C1200" s="11">
        <v>443.62017</v>
      </c>
      <c r="D1200" s="11">
        <v>0.0624186452117359</v>
      </c>
      <c r="E1200" s="8"/>
      <c r="F1200" s="8"/>
    </row>
    <row r="1201">
      <c r="A1201" s="10">
        <v>44792.958333333336</v>
      </c>
      <c r="B1201" s="11">
        <v>407.66</v>
      </c>
      <c r="C1201" s="11">
        <v>439.15173</v>
      </c>
      <c r="D1201" s="11">
        <v>0.0717103630674527</v>
      </c>
      <c r="E1201" s="8"/>
      <c r="F1201" s="8"/>
    </row>
    <row r="1202">
      <c r="A1202" s="10">
        <v>44793.0</v>
      </c>
      <c r="B1202" s="11">
        <v>407.27</v>
      </c>
      <c r="C1202" s="11">
        <v>431.0921</v>
      </c>
      <c r="D1202" s="11">
        <v>0.0552598853006121</v>
      </c>
      <c r="E1202" s="8"/>
      <c r="F1202" s="8"/>
    </row>
    <row r="1203">
      <c r="A1203" s="10">
        <v>44793.041666666664</v>
      </c>
      <c r="B1203" s="11">
        <v>419.86</v>
      </c>
      <c r="C1203" s="11">
        <v>413.30222</v>
      </c>
      <c r="D1203" s="11">
        <v>0.0158667911341004</v>
      </c>
      <c r="E1203" s="8"/>
      <c r="F1203" s="8"/>
    </row>
    <row r="1204">
      <c r="A1204" s="10">
        <v>44793.083333333336</v>
      </c>
      <c r="B1204" s="11">
        <v>414.52</v>
      </c>
      <c r="C1204" s="11">
        <v>393.59273</v>
      </c>
      <c r="D1204" s="11">
        <v>0.0531698591079158</v>
      </c>
      <c r="E1204" s="8"/>
      <c r="F1204" s="8"/>
    </row>
    <row r="1205">
      <c r="A1205" s="10">
        <v>44793.125</v>
      </c>
      <c r="B1205" s="11">
        <v>402.63</v>
      </c>
      <c r="C1205" s="11">
        <v>376.02968</v>
      </c>
      <c r="D1205" s="11">
        <v>0.0707399479743195</v>
      </c>
      <c r="E1205" s="8"/>
      <c r="F1205" s="8"/>
    </row>
    <row r="1206">
      <c r="A1206" s="10">
        <v>44793.166666666664</v>
      </c>
      <c r="B1206" s="11">
        <v>384.33</v>
      </c>
      <c r="C1206" s="11">
        <v>353.9297</v>
      </c>
      <c r="D1206" s="11">
        <v>0.0858936110758717</v>
      </c>
      <c r="E1206" s="8"/>
      <c r="F1206" s="8"/>
    </row>
    <row r="1207">
      <c r="A1207" s="10">
        <v>44793.208333333336</v>
      </c>
      <c r="B1207" s="11">
        <v>372.71</v>
      </c>
      <c r="C1207" s="11">
        <v>335.2931</v>
      </c>
      <c r="D1207" s="11">
        <v>0.1115946018573</v>
      </c>
      <c r="E1207" s="8"/>
      <c r="F1207" s="8"/>
    </row>
    <row r="1208">
      <c r="A1208" s="10">
        <v>44793.25</v>
      </c>
      <c r="B1208" s="11">
        <v>375.16</v>
      </c>
      <c r="C1208" s="11">
        <v>324.99669</v>
      </c>
      <c r="D1208" s="11">
        <v>0.154350218151452</v>
      </c>
      <c r="E1208" s="8"/>
      <c r="F1208" s="8"/>
    </row>
    <row r="1209">
      <c r="A1209" s="10">
        <v>44793.291666666664</v>
      </c>
      <c r="B1209" s="11">
        <v>386.96</v>
      </c>
      <c r="C1209" s="11">
        <v>320.75831</v>
      </c>
      <c r="D1209" s="11">
        <v>0.206391192172074</v>
      </c>
      <c r="E1209" s="8"/>
      <c r="F1209" s="8"/>
    </row>
    <row r="1210">
      <c r="A1210" s="10">
        <v>44793.333333333336</v>
      </c>
      <c r="B1210" s="11">
        <v>387.47</v>
      </c>
      <c r="C1210" s="11">
        <v>322.1568</v>
      </c>
      <c r="D1210" s="11">
        <v>0.202737300593996</v>
      </c>
      <c r="E1210" s="8"/>
      <c r="F1210" s="8"/>
    </row>
    <row r="1211">
      <c r="A1211" s="10">
        <v>44793.375</v>
      </c>
      <c r="B1211" s="11">
        <v>384.51</v>
      </c>
      <c r="C1211" s="11">
        <v>328.14693</v>
      </c>
      <c r="D1211" s="11">
        <v>0.171761686144679</v>
      </c>
      <c r="E1211" s="8"/>
      <c r="F1211" s="8"/>
    </row>
    <row r="1212">
      <c r="A1212" s="10">
        <v>44793.416666666664</v>
      </c>
      <c r="B1212" s="11">
        <v>386.7</v>
      </c>
      <c r="C1212" s="11">
        <v>338.21</v>
      </c>
      <c r="D1212" s="11">
        <v>0.143372460897075</v>
      </c>
      <c r="E1212" s="8"/>
      <c r="F1212" s="8"/>
    </row>
    <row r="1213">
      <c r="A1213" s="10">
        <v>44793.458333333336</v>
      </c>
      <c r="B1213" s="11">
        <v>387.27</v>
      </c>
      <c r="C1213" s="11">
        <v>349.36877</v>
      </c>
      <c r="D1213" s="11">
        <v>0.108484882606994</v>
      </c>
      <c r="E1213" s="8"/>
      <c r="F1213" s="8"/>
    </row>
    <row r="1214">
      <c r="A1214" s="10">
        <v>44793.5</v>
      </c>
      <c r="B1214" s="11">
        <v>389.93</v>
      </c>
      <c r="C1214" s="11">
        <v>357.86033</v>
      </c>
      <c r="D1214" s="11">
        <v>0.089615046182962</v>
      </c>
      <c r="E1214" s="8"/>
      <c r="F1214" s="8"/>
    </row>
    <row r="1215">
      <c r="A1215" s="10">
        <v>44793.541666666664</v>
      </c>
      <c r="B1215" s="11">
        <v>396.33</v>
      </c>
      <c r="C1215" s="11">
        <v>365.0388</v>
      </c>
      <c r="D1215" s="11">
        <v>0.0857202028935006</v>
      </c>
      <c r="E1215" s="8"/>
      <c r="F1215" s="8"/>
    </row>
    <row r="1216">
      <c r="A1216" s="10">
        <v>44793.583333333336</v>
      </c>
      <c r="B1216" s="11">
        <v>395.24</v>
      </c>
      <c r="C1216" s="11">
        <v>368.74707</v>
      </c>
      <c r="D1216" s="11">
        <v>0.0718458047680216</v>
      </c>
      <c r="E1216" s="8"/>
      <c r="F1216" s="8"/>
    </row>
    <row r="1217">
      <c r="A1217" s="10">
        <v>44793.625</v>
      </c>
      <c r="B1217" s="11">
        <v>374.78</v>
      </c>
      <c r="C1217" s="11">
        <v>373.14346</v>
      </c>
      <c r="D1217" s="11">
        <v>0.00438581986670748</v>
      </c>
      <c r="E1217" s="8"/>
      <c r="F1217" s="8"/>
    </row>
    <row r="1218">
      <c r="A1218" s="10">
        <v>44793.666666666664</v>
      </c>
      <c r="B1218" s="11">
        <v>377.5</v>
      </c>
      <c r="C1218" s="11">
        <v>379.26673</v>
      </c>
      <c r="D1218" s="11">
        <v>0.00465827835729223</v>
      </c>
      <c r="E1218" s="8"/>
      <c r="F1218" s="8"/>
    </row>
    <row r="1219">
      <c r="A1219" s="10">
        <v>44793.708333333336</v>
      </c>
      <c r="B1219" s="11">
        <v>387.33</v>
      </c>
      <c r="C1219" s="11">
        <v>386.72206</v>
      </c>
      <c r="D1219" s="11">
        <v>0.00157203341335114</v>
      </c>
      <c r="E1219" s="8"/>
      <c r="F1219" s="8"/>
    </row>
    <row r="1220">
      <c r="A1220" s="10">
        <v>44793.75</v>
      </c>
      <c r="B1220" s="11">
        <v>396.51</v>
      </c>
      <c r="C1220" s="11">
        <v>396.75795</v>
      </c>
      <c r="D1220" s="11">
        <v>6.249402185892E-4</v>
      </c>
      <c r="E1220" s="8"/>
      <c r="F1220" s="8"/>
    </row>
    <row r="1221">
      <c r="A1221" s="10">
        <v>44793.791666666664</v>
      </c>
      <c r="B1221" s="11">
        <v>402.28</v>
      </c>
      <c r="C1221" s="11">
        <v>408.04916</v>
      </c>
      <c r="D1221" s="11">
        <v>0.0141383945012899</v>
      </c>
      <c r="E1221" s="8"/>
      <c r="F1221" s="8"/>
    </row>
    <row r="1222">
      <c r="A1222" s="10">
        <v>44793.833333333336</v>
      </c>
      <c r="B1222" s="11">
        <v>391.32</v>
      </c>
      <c r="C1222" s="11">
        <v>413.20572</v>
      </c>
      <c r="D1222" s="11">
        <v>0.0529656753057532</v>
      </c>
      <c r="E1222" s="8"/>
      <c r="F1222" s="8"/>
    </row>
    <row r="1223">
      <c r="A1223" s="10">
        <v>44793.875</v>
      </c>
      <c r="B1223" s="11">
        <v>369.75</v>
      </c>
      <c r="C1223" s="11">
        <v>414.94683</v>
      </c>
      <c r="D1223" s="11">
        <v>0.108921979232857</v>
      </c>
      <c r="E1223" s="8"/>
      <c r="F1223" s="8"/>
    </row>
    <row r="1224">
      <c r="A1224" s="10">
        <v>44793.916666666664</v>
      </c>
      <c r="B1224" s="11">
        <v>367.59</v>
      </c>
      <c r="C1224" s="11">
        <v>416.48367</v>
      </c>
      <c r="D1224" s="11">
        <v>0.117396367545455</v>
      </c>
      <c r="E1224" s="8"/>
      <c r="F1224" s="8"/>
    </row>
    <row r="1225">
      <c r="A1225" s="10">
        <v>44793.958333333336</v>
      </c>
      <c r="B1225" s="11">
        <v>381.28</v>
      </c>
      <c r="C1225" s="11">
        <v>413.90922</v>
      </c>
      <c r="D1225" s="11">
        <v>0.0788318269402165</v>
      </c>
      <c r="E1225" s="8"/>
      <c r="F1225" s="8"/>
    </row>
    <row r="1226">
      <c r="A1226" s="10">
        <v>44794.0</v>
      </c>
      <c r="B1226" s="11">
        <v>390.48</v>
      </c>
      <c r="C1226" s="11">
        <v>419.28326</v>
      </c>
      <c r="D1226" s="11">
        <v>0.0686964225569128</v>
      </c>
      <c r="E1226" s="8"/>
      <c r="F1226" s="8"/>
    </row>
    <row r="1227">
      <c r="A1227" s="10">
        <v>44794.041666666664</v>
      </c>
      <c r="B1227" s="11">
        <v>408.1</v>
      </c>
      <c r="C1227" s="11">
        <v>411.70371</v>
      </c>
      <c r="D1227" s="11">
        <v>0.00875316377401597</v>
      </c>
      <c r="E1227" s="8"/>
      <c r="F1227" s="8"/>
    </row>
    <row r="1228">
      <c r="A1228" s="10">
        <v>44794.083333333336</v>
      </c>
      <c r="B1228" s="11">
        <v>414.85</v>
      </c>
      <c r="C1228" s="11">
        <v>406.37476</v>
      </c>
      <c r="D1228" s="11">
        <v>0.0208557244057186</v>
      </c>
      <c r="E1228" s="8"/>
      <c r="F1228" s="8"/>
    </row>
    <row r="1229">
      <c r="A1229" s="10">
        <v>44794.125</v>
      </c>
      <c r="B1229" s="11">
        <v>410.66</v>
      </c>
      <c r="C1229" s="11">
        <v>406.43306</v>
      </c>
      <c r="D1229" s="11">
        <v>0.0104000890085073</v>
      </c>
      <c r="E1229" s="8"/>
      <c r="F1229" s="8"/>
    </row>
    <row r="1230">
      <c r="A1230" s="10">
        <v>44794.166666666664</v>
      </c>
      <c r="B1230" s="11">
        <v>395.65</v>
      </c>
      <c r="C1230" s="11">
        <v>405.26623</v>
      </c>
      <c r="D1230" s="11">
        <v>0.02372817986833</v>
      </c>
      <c r="E1230" s="8"/>
      <c r="F1230" s="8"/>
    </row>
    <row r="1231">
      <c r="A1231" s="10">
        <v>44794.208333333336</v>
      </c>
      <c r="B1231" s="11">
        <v>400.25</v>
      </c>
      <c r="C1231" s="11">
        <v>404.84432</v>
      </c>
      <c r="D1231" s="11">
        <v>0.0113483622544092</v>
      </c>
      <c r="E1231" s="8"/>
      <c r="F1231" s="8"/>
    </row>
    <row r="1232">
      <c r="A1232" s="10">
        <v>44794.25</v>
      </c>
      <c r="B1232" s="11">
        <v>409.61</v>
      </c>
      <c r="C1232" s="11">
        <v>406.62001</v>
      </c>
      <c r="D1232" s="11">
        <v>0.00735327806420553</v>
      </c>
      <c r="E1232" s="8"/>
      <c r="F1232" s="8"/>
    </row>
    <row r="1233">
      <c r="A1233" s="10">
        <v>44794.291666666664</v>
      </c>
      <c r="B1233" s="11">
        <v>413.33</v>
      </c>
      <c r="C1233" s="11">
        <v>409.74304</v>
      </c>
      <c r="D1233" s="11">
        <v>0.00875416944238998</v>
      </c>
      <c r="E1233" s="8"/>
      <c r="F1233" s="8"/>
    </row>
    <row r="1234">
      <c r="A1234" s="10">
        <v>44794.333333333336</v>
      </c>
      <c r="B1234" s="11">
        <v>404.55</v>
      </c>
      <c r="C1234" s="11">
        <v>411.52646</v>
      </c>
      <c r="D1234" s="11">
        <v>0.016952640177742</v>
      </c>
      <c r="E1234" s="8"/>
      <c r="F1234" s="8"/>
    </row>
    <row r="1235">
      <c r="A1235" s="10">
        <v>44794.375</v>
      </c>
      <c r="B1235" s="11">
        <v>399.24</v>
      </c>
      <c r="C1235" s="11">
        <v>414.19084</v>
      </c>
      <c r="D1235" s="11">
        <v>0.03609650083039</v>
      </c>
      <c r="E1235" s="8"/>
      <c r="F1235" s="8"/>
    </row>
    <row r="1236">
      <c r="A1236" s="10">
        <v>44794.416666666664</v>
      </c>
      <c r="B1236" s="11">
        <v>398.48</v>
      </c>
      <c r="C1236" s="11">
        <v>417.02827</v>
      </c>
      <c r="D1236" s="11">
        <v>0.0444772485088361</v>
      </c>
      <c r="E1236" s="8"/>
      <c r="F1236" s="8"/>
    </row>
    <row r="1237">
      <c r="A1237" s="10">
        <v>44794.458333333336</v>
      </c>
      <c r="B1237" s="11">
        <v>401.58</v>
      </c>
      <c r="C1237" s="11">
        <v>419.23705</v>
      </c>
      <c r="D1237" s="11">
        <v>0.0421171029612006</v>
      </c>
      <c r="E1237" s="8"/>
      <c r="F1237" s="8"/>
    </row>
    <row r="1238">
      <c r="A1238" s="10">
        <v>44794.5</v>
      </c>
      <c r="B1238" s="11">
        <v>407.34</v>
      </c>
      <c r="C1238" s="11">
        <v>418.9627</v>
      </c>
      <c r="D1238" s="11">
        <v>0.0277416104106642</v>
      </c>
      <c r="E1238" s="8"/>
      <c r="F1238" s="8"/>
    </row>
    <row r="1239">
      <c r="A1239" s="10">
        <v>44794.541666666664</v>
      </c>
      <c r="B1239" s="11">
        <v>411.82</v>
      </c>
      <c r="C1239" s="11">
        <v>419.67679</v>
      </c>
      <c r="D1239" s="11">
        <v>0.0187210495962857</v>
      </c>
      <c r="E1239" s="8"/>
      <c r="F1239" s="8"/>
    </row>
    <row r="1240">
      <c r="A1240" s="10">
        <v>44794.583333333336</v>
      </c>
      <c r="B1240" s="11">
        <v>406.14</v>
      </c>
      <c r="C1240" s="11">
        <v>419.86969</v>
      </c>
      <c r="D1240" s="11">
        <v>0.0326998836234166</v>
      </c>
      <c r="E1240" s="8"/>
      <c r="F1240" s="8"/>
    </row>
    <row r="1241">
      <c r="A1241" s="10">
        <v>44794.625</v>
      </c>
      <c r="B1241" s="11">
        <v>397.63</v>
      </c>
      <c r="C1241" s="11">
        <v>420.36952</v>
      </c>
      <c r="D1241" s="11">
        <v>0.0540941217622058</v>
      </c>
      <c r="E1241" s="8"/>
      <c r="F1241" s="8"/>
    </row>
    <row r="1242">
      <c r="A1242" s="10">
        <v>44794.666666666664</v>
      </c>
      <c r="B1242" s="11">
        <v>400.02</v>
      </c>
      <c r="C1242" s="11">
        <v>421.39765</v>
      </c>
      <c r="D1242" s="11">
        <v>0.0507303493505481</v>
      </c>
      <c r="E1242" s="8"/>
      <c r="F1242" s="8"/>
    </row>
    <row r="1243">
      <c r="A1243" s="10">
        <v>44794.708333333336</v>
      </c>
      <c r="B1243" s="11">
        <v>398.4</v>
      </c>
      <c r="C1243" s="11">
        <v>424.43108</v>
      </c>
      <c r="D1243" s="11">
        <v>0.0613317007793115</v>
      </c>
      <c r="E1243" s="8"/>
      <c r="F1243" s="8"/>
    </row>
    <row r="1244">
      <c r="A1244" s="10">
        <v>44794.75</v>
      </c>
      <c r="B1244" s="11">
        <v>401.03</v>
      </c>
      <c r="C1244" s="11">
        <v>430.00196</v>
      </c>
      <c r="D1244" s="11">
        <v>0.0673763440520132</v>
      </c>
      <c r="E1244" s="8"/>
      <c r="F1244" s="8"/>
    </row>
    <row r="1245">
      <c r="A1245" s="10">
        <v>44794.791666666664</v>
      </c>
      <c r="B1245" s="11">
        <v>406.4</v>
      </c>
      <c r="C1245" s="11">
        <v>437.35357</v>
      </c>
      <c r="D1245" s="11">
        <v>0.0707747052344857</v>
      </c>
      <c r="E1245" s="8"/>
      <c r="F1245" s="8"/>
    </row>
    <row r="1246">
      <c r="A1246" s="10">
        <v>44794.833333333336</v>
      </c>
      <c r="B1246" s="11">
        <v>408.83</v>
      </c>
      <c r="C1246" s="11">
        <v>439.62379</v>
      </c>
      <c r="D1246" s="11">
        <v>0.070045777095002</v>
      </c>
      <c r="E1246" s="8"/>
      <c r="F1246" s="8"/>
    </row>
    <row r="1247">
      <c r="A1247" s="10">
        <v>44794.875</v>
      </c>
      <c r="B1247" s="11">
        <v>410.8</v>
      </c>
      <c r="C1247" s="11">
        <v>440.52239</v>
      </c>
      <c r="D1247" s="11">
        <v>0.0674707816780889</v>
      </c>
      <c r="E1247" s="8"/>
      <c r="F1247" s="8"/>
    </row>
    <row r="1248">
      <c r="A1248" s="10">
        <v>44794.916666666664</v>
      </c>
      <c r="B1248" s="11">
        <v>415.23</v>
      </c>
      <c r="C1248" s="11">
        <v>440.06981</v>
      </c>
      <c r="D1248" s="11">
        <v>0.0564451580988934</v>
      </c>
      <c r="E1248" s="8"/>
      <c r="F1248" s="8"/>
    </row>
    <row r="1249">
      <c r="A1249" s="10">
        <v>44794.958333333336</v>
      </c>
      <c r="B1249" s="11">
        <v>416.74</v>
      </c>
      <c r="C1249" s="11">
        <v>439.06964</v>
      </c>
      <c r="D1249" s="11">
        <v>0.0508567160325637</v>
      </c>
      <c r="E1249" s="8"/>
      <c r="F1249" s="8"/>
    </row>
    <row r="1250">
      <c r="A1250" s="10">
        <v>44795.0</v>
      </c>
      <c r="B1250" s="11">
        <v>416.75</v>
      </c>
      <c r="C1250" s="11">
        <v>441.64194</v>
      </c>
      <c r="D1250" s="11">
        <v>0.0563622648700437</v>
      </c>
      <c r="E1250" s="8"/>
      <c r="F1250" s="8"/>
    </row>
    <row r="1251">
      <c r="A1251" s="10">
        <v>44795.041666666664</v>
      </c>
      <c r="B1251" s="11">
        <v>431.45</v>
      </c>
      <c r="C1251" s="11">
        <v>437.97338</v>
      </c>
      <c r="D1251" s="11">
        <v>0.014894466873763</v>
      </c>
      <c r="E1251" s="8"/>
      <c r="F1251" s="8"/>
    </row>
    <row r="1252">
      <c r="A1252" s="10">
        <v>44795.083333333336</v>
      </c>
      <c r="B1252" s="11">
        <v>441.51</v>
      </c>
      <c r="C1252" s="11">
        <v>437.25506</v>
      </c>
      <c r="D1252" s="11">
        <v>0.00973102518241864</v>
      </c>
      <c r="E1252" s="8"/>
      <c r="F1252" s="8"/>
    </row>
    <row r="1253">
      <c r="A1253" s="10">
        <v>44795.125</v>
      </c>
      <c r="B1253" s="11">
        <v>443.65</v>
      </c>
      <c r="C1253" s="11">
        <v>442.07539</v>
      </c>
      <c r="D1253" s="11">
        <v>0.00356185853277186</v>
      </c>
      <c r="E1253" s="8"/>
      <c r="F1253" s="8"/>
    </row>
    <row r="1254">
      <c r="A1254" s="10">
        <v>44795.166666666664</v>
      </c>
      <c r="B1254" s="11">
        <v>442.98</v>
      </c>
      <c r="C1254" s="11">
        <v>445.09434</v>
      </c>
      <c r="D1254" s="11">
        <v>0.00475031877511623</v>
      </c>
      <c r="E1254" s="8"/>
      <c r="F1254" s="8"/>
    </row>
    <row r="1255">
      <c r="A1255" s="10">
        <v>44795.208333333336</v>
      </c>
      <c r="B1255" s="11">
        <v>432.49</v>
      </c>
      <c r="C1255" s="11">
        <v>447.62025</v>
      </c>
      <c r="D1255" s="11">
        <v>0.0338015315437583</v>
      </c>
      <c r="E1255" s="8"/>
      <c r="F1255" s="8"/>
    </row>
    <row r="1256">
      <c r="A1256" s="10">
        <v>44795.25</v>
      </c>
      <c r="B1256" s="11">
        <v>421.58</v>
      </c>
      <c r="C1256" s="11">
        <v>450.19337</v>
      </c>
      <c r="D1256" s="11">
        <v>0.0635579551071576</v>
      </c>
      <c r="E1256" s="8"/>
      <c r="F1256" s="8"/>
    </row>
    <row r="1257">
      <c r="A1257" s="10">
        <v>44795.291666666664</v>
      </c>
      <c r="B1257" s="11">
        <v>417.22</v>
      </c>
      <c r="C1257" s="11">
        <v>451.68638</v>
      </c>
      <c r="D1257" s="11">
        <v>0.0763059979802799</v>
      </c>
      <c r="E1257" s="8"/>
      <c r="F1257" s="8"/>
    </row>
    <row r="1258">
      <c r="A1258" s="10">
        <v>44795.333333333336</v>
      </c>
      <c r="B1258" s="11">
        <v>410.0</v>
      </c>
      <c r="C1258" s="11">
        <v>449.55917</v>
      </c>
      <c r="D1258" s="11">
        <v>0.0879954689835378</v>
      </c>
      <c r="E1258" s="8"/>
      <c r="F1258" s="8"/>
    </row>
    <row r="1259">
      <c r="A1259" s="10">
        <v>44795.375</v>
      </c>
      <c r="B1259" s="11">
        <v>407.77</v>
      </c>
      <c r="C1259" s="11">
        <v>447.61261</v>
      </c>
      <c r="D1259" s="11">
        <v>0.0890113663241078</v>
      </c>
      <c r="E1259" s="8"/>
      <c r="F1259" s="8"/>
    </row>
    <row r="1260">
      <c r="A1260" s="10">
        <v>44795.416666666664</v>
      </c>
      <c r="B1260" s="11">
        <v>412.02</v>
      </c>
      <c r="C1260" s="11">
        <v>444.44795</v>
      </c>
      <c r="D1260" s="11">
        <v>0.072962312009764</v>
      </c>
      <c r="E1260" s="8"/>
      <c r="F1260" s="8"/>
    </row>
    <row r="1261">
      <c r="A1261" s="10">
        <v>44795.458333333336</v>
      </c>
      <c r="B1261" s="11">
        <v>414.97</v>
      </c>
      <c r="C1261" s="11">
        <v>440.53725</v>
      </c>
      <c r="D1261" s="11">
        <v>0.058036522450712</v>
      </c>
      <c r="E1261" s="8"/>
      <c r="F1261" s="8"/>
    </row>
    <row r="1262">
      <c r="A1262" s="10">
        <v>44795.5</v>
      </c>
      <c r="B1262" s="11">
        <v>413.08</v>
      </c>
      <c r="C1262" s="11">
        <v>435.10014</v>
      </c>
      <c r="D1262" s="11">
        <v>0.0506093608703505</v>
      </c>
      <c r="E1262" s="8"/>
      <c r="F1262" s="8"/>
    </row>
    <row r="1263">
      <c r="A1263" s="10">
        <v>44795.541666666664</v>
      </c>
      <c r="B1263" s="11">
        <v>410.99</v>
      </c>
      <c r="C1263" s="11">
        <v>433.10488</v>
      </c>
      <c r="D1263" s="11">
        <v>0.0510612579567331</v>
      </c>
      <c r="E1263" s="8"/>
      <c r="F1263" s="8"/>
    </row>
    <row r="1264">
      <c r="A1264" s="10">
        <v>44795.583333333336</v>
      </c>
      <c r="B1264" s="11">
        <v>397.5</v>
      </c>
      <c r="C1264" s="11">
        <v>433.52558</v>
      </c>
      <c r="D1264" s="11">
        <v>0.0830990872557047</v>
      </c>
      <c r="E1264" s="8"/>
      <c r="F1264" s="8"/>
    </row>
    <row r="1265">
      <c r="A1265" s="10">
        <v>44795.625</v>
      </c>
      <c r="B1265" s="11">
        <v>376.05</v>
      </c>
      <c r="C1265" s="11">
        <v>435.53981</v>
      </c>
      <c r="D1265" s="11">
        <v>0.136588685199637</v>
      </c>
      <c r="E1265" s="8"/>
      <c r="F1265" s="8"/>
    </row>
    <row r="1266">
      <c r="A1266" s="10">
        <v>44795.666666666664</v>
      </c>
      <c r="B1266" s="11">
        <v>367.56</v>
      </c>
      <c r="C1266" s="11">
        <v>438.70414</v>
      </c>
      <c r="D1266" s="11">
        <v>0.162168836610477</v>
      </c>
      <c r="E1266" s="8"/>
      <c r="F1266" s="8"/>
    </row>
    <row r="1267">
      <c r="A1267" s="10">
        <v>44795.708333333336</v>
      </c>
      <c r="B1267" s="11">
        <v>370.89</v>
      </c>
      <c r="C1267" s="11">
        <v>444.36208</v>
      </c>
      <c r="D1267" s="11">
        <v>0.165342821331649</v>
      </c>
      <c r="E1267" s="8"/>
      <c r="F1267" s="8"/>
    </row>
    <row r="1268">
      <c r="A1268" s="10">
        <v>44795.75</v>
      </c>
      <c r="B1268" s="11">
        <v>386.58</v>
      </c>
      <c r="C1268" s="11">
        <v>451.49465</v>
      </c>
      <c r="D1268" s="11">
        <v>0.143777229696963</v>
      </c>
      <c r="E1268" s="8"/>
      <c r="F1268" s="8"/>
    </row>
    <row r="1269">
      <c r="A1269" s="10">
        <v>44795.791666666664</v>
      </c>
      <c r="B1269" s="11">
        <v>396.96</v>
      </c>
      <c r="C1269" s="11">
        <v>459.37002</v>
      </c>
      <c r="D1269" s="11">
        <v>0.135860019772296</v>
      </c>
      <c r="E1269" s="8"/>
      <c r="F1269" s="8"/>
    </row>
    <row r="1270">
      <c r="A1270" s="10">
        <v>44795.833333333336</v>
      </c>
      <c r="B1270" s="11">
        <v>395.53</v>
      </c>
      <c r="C1270" s="11">
        <v>461.49894</v>
      </c>
      <c r="D1270" s="11">
        <v>0.142944943708863</v>
      </c>
      <c r="E1270" s="8"/>
      <c r="F1270" s="8"/>
    </row>
    <row r="1271">
      <c r="A1271" s="10">
        <v>44795.875</v>
      </c>
      <c r="B1271" s="11">
        <v>394.24</v>
      </c>
      <c r="C1271" s="11">
        <v>461.97591</v>
      </c>
      <c r="D1271" s="11">
        <v>0.146622169108341</v>
      </c>
      <c r="E1271" s="8"/>
      <c r="F1271" s="8"/>
    </row>
    <row r="1272">
      <c r="A1272" s="10">
        <v>44795.916666666664</v>
      </c>
      <c r="B1272" s="11">
        <v>400.34</v>
      </c>
      <c r="C1272" s="11">
        <v>460.529</v>
      </c>
      <c r="D1272" s="11">
        <v>0.130695352518516</v>
      </c>
      <c r="E1272" s="8"/>
      <c r="F1272" s="8"/>
    </row>
    <row r="1273">
      <c r="A1273" s="10">
        <v>44795.958333333336</v>
      </c>
      <c r="B1273" s="11">
        <v>408.71</v>
      </c>
      <c r="C1273" s="11">
        <v>459.72718</v>
      </c>
      <c r="D1273" s="11">
        <v>0.110972729521887</v>
      </c>
      <c r="E1273" s="8"/>
      <c r="F1273" s="8"/>
    </row>
    <row r="1274">
      <c r="A1274" s="10">
        <v>44796.0</v>
      </c>
      <c r="B1274" s="11">
        <v>419.33</v>
      </c>
      <c r="C1274" s="11">
        <v>445.23496</v>
      </c>
      <c r="D1274" s="11">
        <v>0.0581826728071848</v>
      </c>
      <c r="E1274" s="8"/>
      <c r="F1274" s="8"/>
    </row>
    <row r="1275">
      <c r="A1275" s="10">
        <v>44796.041666666664</v>
      </c>
      <c r="B1275" s="11">
        <v>439.6</v>
      </c>
      <c r="C1275" s="11">
        <v>441.19135</v>
      </c>
      <c r="D1275" s="11">
        <v>0.00360693834999253</v>
      </c>
      <c r="E1275" s="8"/>
      <c r="F1275" s="8"/>
    </row>
    <row r="1276">
      <c r="A1276" s="10">
        <v>44796.083333333336</v>
      </c>
      <c r="B1276" s="11">
        <v>452.55</v>
      </c>
      <c r="C1276" s="11">
        <v>439.40363</v>
      </c>
      <c r="D1276" s="11">
        <v>0.029918664986905</v>
      </c>
      <c r="E1276" s="8"/>
      <c r="F1276" s="8"/>
    </row>
    <row r="1277">
      <c r="A1277" s="10">
        <v>44796.125</v>
      </c>
      <c r="B1277" s="11">
        <v>454.31</v>
      </c>
      <c r="C1277" s="11">
        <v>442.52772</v>
      </c>
      <c r="D1277" s="11">
        <v>0.0266249535735298</v>
      </c>
      <c r="E1277" s="8"/>
      <c r="F1277" s="8"/>
    </row>
    <row r="1278">
      <c r="A1278" s="10">
        <v>44796.166666666664</v>
      </c>
      <c r="B1278" s="11">
        <v>448.77</v>
      </c>
      <c r="C1278" s="11">
        <v>443.08077</v>
      </c>
      <c r="D1278" s="11">
        <v>0.0128401645596129</v>
      </c>
      <c r="E1278" s="8"/>
      <c r="F1278" s="8"/>
    </row>
    <row r="1279">
      <c r="A1279" s="10">
        <v>44796.208333333336</v>
      </c>
      <c r="B1279" s="11">
        <v>450.27</v>
      </c>
      <c r="C1279" s="11">
        <v>443.29095</v>
      </c>
      <c r="D1279" s="11">
        <v>0.0157437231687224</v>
      </c>
      <c r="E1279" s="8"/>
      <c r="F1279" s="8"/>
    </row>
    <row r="1280">
      <c r="A1280" s="10">
        <v>44796.25</v>
      </c>
      <c r="B1280" s="11">
        <v>453.55</v>
      </c>
      <c r="C1280" s="11">
        <v>444.82225</v>
      </c>
      <c r="D1280" s="11">
        <v>0.019620758628868</v>
      </c>
      <c r="E1280" s="8"/>
      <c r="F1280" s="8"/>
    </row>
    <row r="1281">
      <c r="A1281" s="10">
        <v>44796.291666666664</v>
      </c>
      <c r="B1281" s="11">
        <v>455.86</v>
      </c>
      <c r="C1281" s="11">
        <v>446.55673</v>
      </c>
      <c r="D1281" s="11">
        <v>0.0208333440635862</v>
      </c>
      <c r="E1281" s="8"/>
      <c r="F1281" s="8"/>
    </row>
    <row r="1282">
      <c r="A1282" s="10">
        <v>44796.333333333336</v>
      </c>
      <c r="B1282" s="11">
        <v>461.8</v>
      </c>
      <c r="C1282" s="11">
        <v>446.00815</v>
      </c>
      <c r="D1282" s="11">
        <v>0.0354070884130705</v>
      </c>
      <c r="E1282" s="8"/>
      <c r="F1282" s="8"/>
    </row>
    <row r="1283">
      <c r="A1283" s="10">
        <v>44796.375</v>
      </c>
      <c r="B1283" s="11">
        <v>462.92</v>
      </c>
      <c r="C1283" s="11">
        <v>445.88843</v>
      </c>
      <c r="D1283" s="11">
        <v>0.0381969319096258</v>
      </c>
      <c r="E1283" s="8"/>
      <c r="F1283" s="8"/>
    </row>
    <row r="1284">
      <c r="A1284" s="10">
        <v>44796.416666666664</v>
      </c>
      <c r="B1284" s="11">
        <v>468.43</v>
      </c>
      <c r="C1284" s="11">
        <v>444.64279</v>
      </c>
      <c r="D1284" s="11">
        <v>0.0534973478373505</v>
      </c>
      <c r="E1284" s="8"/>
      <c r="F1284" s="8"/>
    </row>
    <row r="1285">
      <c r="A1285" s="10">
        <v>44796.458333333336</v>
      </c>
      <c r="B1285" s="11">
        <v>469.84</v>
      </c>
      <c r="C1285" s="11">
        <v>442.56818</v>
      </c>
      <c r="D1285" s="11">
        <v>0.0616217370168817</v>
      </c>
      <c r="E1285" s="8"/>
      <c r="F1285" s="8"/>
    </row>
    <row r="1286">
      <c r="A1286" s="10">
        <v>44796.5</v>
      </c>
      <c r="B1286" s="11">
        <v>474.13</v>
      </c>
      <c r="C1286" s="11">
        <v>438.59863</v>
      </c>
      <c r="D1286" s="11">
        <v>0.0810111285573326</v>
      </c>
      <c r="E1286" s="8"/>
      <c r="F1286" s="8"/>
    </row>
    <row r="1287">
      <c r="A1287" s="10">
        <v>44796.541666666664</v>
      </c>
      <c r="B1287" s="11">
        <v>472.25</v>
      </c>
      <c r="C1287" s="11">
        <v>437.26046</v>
      </c>
      <c r="D1287" s="11">
        <v>0.0800199039263691</v>
      </c>
      <c r="E1287" s="8"/>
      <c r="F1287" s="8"/>
    </row>
    <row r="1288">
      <c r="A1288" s="10">
        <v>44796.583333333336</v>
      </c>
      <c r="B1288" s="11">
        <v>460.3</v>
      </c>
      <c r="C1288" s="11">
        <v>437.4837</v>
      </c>
      <c r="D1288" s="11">
        <v>0.0521534859470193</v>
      </c>
      <c r="E1288" s="8"/>
      <c r="F1288" s="8"/>
    </row>
    <row r="1289">
      <c r="A1289" s="10">
        <v>44796.625</v>
      </c>
      <c r="B1289" s="11">
        <v>445.6</v>
      </c>
      <c r="C1289" s="11">
        <v>438.50529</v>
      </c>
      <c r="D1289" s="11">
        <v>0.0161793031048725</v>
      </c>
      <c r="E1289" s="8"/>
      <c r="F1289" s="8"/>
    </row>
    <row r="1290">
      <c r="A1290" s="10">
        <v>44796.666666666664</v>
      </c>
      <c r="B1290" s="11">
        <v>434.0</v>
      </c>
      <c r="C1290" s="11">
        <v>439.90711</v>
      </c>
      <c r="D1290" s="11">
        <v>0.0134280848518224</v>
      </c>
      <c r="E1290" s="8"/>
      <c r="F1290" s="8"/>
    </row>
    <row r="1291">
      <c r="A1291" s="10">
        <v>44796.708333333336</v>
      </c>
      <c r="B1291" s="11">
        <v>430.92</v>
      </c>
      <c r="C1291" s="11">
        <v>443.31756</v>
      </c>
      <c r="D1291" s="11">
        <v>0.0279654160326967</v>
      </c>
      <c r="E1291" s="8"/>
      <c r="F1291" s="8"/>
    </row>
    <row r="1292">
      <c r="A1292" s="10">
        <v>44796.75</v>
      </c>
      <c r="B1292" s="11">
        <v>433.46</v>
      </c>
      <c r="C1292" s="11">
        <v>448.90068</v>
      </c>
      <c r="D1292" s="11">
        <v>0.0343966509473766</v>
      </c>
      <c r="E1292" s="8"/>
      <c r="F1292" s="8"/>
    </row>
    <row r="1293">
      <c r="A1293" s="10">
        <v>44796.791666666664</v>
      </c>
      <c r="B1293" s="11">
        <v>437.03</v>
      </c>
      <c r="C1293" s="11">
        <v>455.87058</v>
      </c>
      <c r="D1293" s="11">
        <v>0.0413287911670019</v>
      </c>
      <c r="E1293" s="8"/>
      <c r="F1293" s="8"/>
    </row>
    <row r="1294">
      <c r="A1294" s="10">
        <v>44796.833333333336</v>
      </c>
      <c r="B1294" s="11">
        <v>435.85</v>
      </c>
      <c r="C1294" s="11">
        <v>457.64822</v>
      </c>
      <c r="D1294" s="11">
        <v>0.0476309511266097</v>
      </c>
      <c r="E1294" s="8"/>
      <c r="F1294" s="8"/>
    </row>
    <row r="1295">
      <c r="A1295" s="10">
        <v>44796.875</v>
      </c>
      <c r="B1295" s="11">
        <v>436.22</v>
      </c>
      <c r="C1295" s="11">
        <v>457.89952</v>
      </c>
      <c r="D1295" s="11">
        <v>0.0473455835900416</v>
      </c>
      <c r="E1295" s="8"/>
      <c r="F1295" s="8"/>
    </row>
    <row r="1296">
      <c r="A1296" s="10">
        <v>44796.916666666664</v>
      </c>
      <c r="B1296" s="11">
        <v>430.19</v>
      </c>
      <c r="C1296" s="11">
        <v>456.17903</v>
      </c>
      <c r="D1296" s="11">
        <v>0.0569711194308953</v>
      </c>
      <c r="E1296" s="8"/>
      <c r="F1296" s="8"/>
    </row>
    <row r="1297">
      <c r="A1297" s="10">
        <v>44796.958333333336</v>
      </c>
      <c r="B1297" s="11">
        <v>427.6</v>
      </c>
      <c r="C1297" s="11">
        <v>454.90372</v>
      </c>
      <c r="D1297" s="11">
        <v>0.0600208765054724</v>
      </c>
      <c r="E1297" s="8"/>
      <c r="F1297" s="8"/>
    </row>
    <row r="1298">
      <c r="A1298" s="10">
        <v>44797.0</v>
      </c>
      <c r="B1298" s="11">
        <v>425.45</v>
      </c>
      <c r="C1298" s="11">
        <v>459.48214</v>
      </c>
      <c r="D1298" s="11">
        <v>0.0740662955909451</v>
      </c>
      <c r="E1298" s="8"/>
      <c r="F1298" s="8"/>
    </row>
    <row r="1299">
      <c r="A1299" s="10">
        <v>44797.041666666664</v>
      </c>
      <c r="B1299" s="11">
        <v>451.59</v>
      </c>
      <c r="C1299" s="11">
        <v>455.5325</v>
      </c>
      <c r="D1299" s="11">
        <v>0.00865470630525824</v>
      </c>
      <c r="E1299" s="8"/>
      <c r="F1299" s="8"/>
    </row>
    <row r="1300">
      <c r="A1300" s="10">
        <v>44797.083333333336</v>
      </c>
      <c r="B1300" s="11">
        <v>466.3</v>
      </c>
      <c r="C1300" s="11">
        <v>453.90643</v>
      </c>
      <c r="D1300" s="11">
        <v>0.0273042397747042</v>
      </c>
      <c r="E1300" s="8"/>
      <c r="F1300" s="8"/>
    </row>
    <row r="1301">
      <c r="A1301" s="10">
        <v>44797.125</v>
      </c>
      <c r="B1301" s="11">
        <v>465.52</v>
      </c>
      <c r="C1301" s="11">
        <v>457.28513</v>
      </c>
      <c r="D1301" s="11">
        <v>0.0180081735874507</v>
      </c>
      <c r="E1301" s="8"/>
      <c r="F1301" s="8"/>
    </row>
    <row r="1302">
      <c r="A1302" s="10">
        <v>44797.166666666664</v>
      </c>
      <c r="B1302" s="11">
        <v>455.56</v>
      </c>
      <c r="C1302" s="11">
        <v>457.41662</v>
      </c>
      <c r="D1302" s="11">
        <v>0.00405892553707388</v>
      </c>
      <c r="E1302" s="8"/>
      <c r="F1302" s="8"/>
    </row>
    <row r="1303">
      <c r="A1303" s="10">
        <v>44797.208333333336</v>
      </c>
      <c r="B1303" s="11">
        <v>446.57</v>
      </c>
      <c r="C1303" s="11">
        <v>456.75423</v>
      </c>
      <c r="D1303" s="11">
        <v>0.0222969582569602</v>
      </c>
      <c r="E1303" s="8"/>
      <c r="F1303" s="8"/>
    </row>
    <row r="1304">
      <c r="A1304" s="10">
        <v>44797.25</v>
      </c>
      <c r="B1304" s="11">
        <v>447.62</v>
      </c>
      <c r="C1304" s="11">
        <v>457.2784</v>
      </c>
      <c r="D1304" s="11">
        <v>0.0211214874789624</v>
      </c>
      <c r="E1304" s="8"/>
      <c r="F1304" s="8"/>
    </row>
    <row r="1305">
      <c r="A1305" s="10">
        <v>44797.291666666664</v>
      </c>
      <c r="B1305" s="11">
        <v>449.05</v>
      </c>
      <c r="C1305" s="11">
        <v>457.59852</v>
      </c>
      <c r="D1305" s="11">
        <v>0.018681266713887</v>
      </c>
      <c r="E1305" s="8"/>
      <c r="F1305" s="8"/>
    </row>
    <row r="1306">
      <c r="A1306" s="10">
        <v>44797.333333333336</v>
      </c>
      <c r="B1306" s="11">
        <v>453.39</v>
      </c>
      <c r="C1306" s="11">
        <v>455.57184</v>
      </c>
      <c r="D1306" s="11">
        <v>0.00478923368046634</v>
      </c>
      <c r="E1306" s="8"/>
      <c r="F1306" s="8"/>
    </row>
    <row r="1307">
      <c r="A1307" s="10">
        <v>44797.375</v>
      </c>
      <c r="B1307" s="11">
        <v>458.25</v>
      </c>
      <c r="C1307" s="11">
        <v>454.15408</v>
      </c>
      <c r="D1307" s="11">
        <v>0.00901878939411923</v>
      </c>
      <c r="E1307" s="8"/>
      <c r="F1307" s="8"/>
    </row>
    <row r="1308">
      <c r="A1308" s="10">
        <v>44797.416666666664</v>
      </c>
      <c r="B1308" s="11">
        <v>463.67</v>
      </c>
      <c r="C1308" s="11">
        <v>451.26954</v>
      </c>
      <c r="D1308" s="11">
        <v>0.0274790538709969</v>
      </c>
      <c r="E1308" s="8"/>
      <c r="F1308" s="8"/>
    </row>
    <row r="1309">
      <c r="A1309" s="10">
        <v>44797.458333333336</v>
      </c>
      <c r="B1309" s="11">
        <v>469.57</v>
      </c>
      <c r="C1309" s="11">
        <v>447.59304</v>
      </c>
      <c r="D1309" s="11">
        <v>0.0491003166626541</v>
      </c>
      <c r="E1309" s="8"/>
      <c r="F1309" s="8"/>
    </row>
    <row r="1310">
      <c r="A1310" s="10">
        <v>44797.5</v>
      </c>
      <c r="B1310" s="11">
        <v>475.33</v>
      </c>
      <c r="C1310" s="11">
        <v>442.39107</v>
      </c>
      <c r="D1310" s="11">
        <v>0.0744565888276179</v>
      </c>
      <c r="E1310" s="8"/>
      <c r="F1310" s="8"/>
    </row>
    <row r="1311">
      <c r="A1311" s="10">
        <v>44797.541666666664</v>
      </c>
      <c r="B1311" s="11">
        <v>474.29</v>
      </c>
      <c r="C1311" s="11">
        <v>440.68352</v>
      </c>
      <c r="D1311" s="11">
        <v>0.076259897352186</v>
      </c>
      <c r="E1311" s="8"/>
      <c r="F1311" s="8"/>
    </row>
    <row r="1312">
      <c r="A1312" s="10">
        <v>44797.583333333336</v>
      </c>
      <c r="B1312" s="11">
        <v>456.25</v>
      </c>
      <c r="C1312" s="11">
        <v>441.4472</v>
      </c>
      <c r="D1312" s="11">
        <v>0.0335324360421812</v>
      </c>
      <c r="E1312" s="8"/>
      <c r="F1312" s="8"/>
    </row>
    <row r="1313">
      <c r="A1313" s="10">
        <v>44797.625</v>
      </c>
      <c r="B1313" s="11">
        <v>439.19</v>
      </c>
      <c r="C1313" s="11">
        <v>443.60135</v>
      </c>
      <c r="D1313" s="11">
        <v>0.00994440165702838</v>
      </c>
      <c r="E1313" s="8"/>
      <c r="F1313" s="8"/>
    </row>
    <row r="1314">
      <c r="A1314" s="10">
        <v>44797.666666666664</v>
      </c>
      <c r="B1314" s="11">
        <v>431.38</v>
      </c>
      <c r="C1314" s="11">
        <v>445.98619</v>
      </c>
      <c r="D1314" s="11">
        <v>0.0327503190177256</v>
      </c>
      <c r="E1314" s="8"/>
      <c r="F1314" s="8"/>
    </row>
    <row r="1315">
      <c r="A1315" s="10">
        <v>44797.708333333336</v>
      </c>
      <c r="B1315" s="11">
        <v>429.77</v>
      </c>
      <c r="C1315" s="11">
        <v>449.857</v>
      </c>
      <c r="D1315" s="11">
        <v>0.0446519671806819</v>
      </c>
      <c r="E1315" s="8"/>
      <c r="F1315" s="8"/>
    </row>
    <row r="1316">
      <c r="A1316" s="10">
        <v>44797.75</v>
      </c>
      <c r="B1316" s="11">
        <v>438.23</v>
      </c>
      <c r="C1316" s="11">
        <v>455.26338</v>
      </c>
      <c r="D1316" s="11">
        <v>0.0374143424406328</v>
      </c>
      <c r="E1316" s="8"/>
      <c r="F1316" s="8"/>
    </row>
    <row r="1317">
      <c r="A1317" s="10">
        <v>44797.791666666664</v>
      </c>
      <c r="B1317" s="11">
        <v>440.26</v>
      </c>
      <c r="C1317" s="11">
        <v>461.41996</v>
      </c>
      <c r="D1317" s="11">
        <v>0.0458583542853239</v>
      </c>
      <c r="E1317" s="8"/>
      <c r="F1317" s="8"/>
    </row>
    <row r="1318">
      <c r="A1318" s="10">
        <v>44797.833333333336</v>
      </c>
      <c r="B1318" s="11">
        <v>435.51</v>
      </c>
      <c r="C1318" s="11">
        <v>462.41665</v>
      </c>
      <c r="D1318" s="11">
        <v>0.0581870267863408</v>
      </c>
      <c r="E1318" s="8"/>
      <c r="F1318" s="8"/>
    </row>
    <row r="1319">
      <c r="A1319" s="10">
        <v>44797.875</v>
      </c>
      <c r="B1319" s="11">
        <v>425.97</v>
      </c>
      <c r="C1319" s="11">
        <v>461.98689</v>
      </c>
      <c r="D1319" s="11">
        <v>0.077960848629276</v>
      </c>
      <c r="E1319" s="8"/>
      <c r="F1319" s="8"/>
    </row>
    <row r="1320">
      <c r="A1320" s="10">
        <v>44797.916666666664</v>
      </c>
      <c r="B1320" s="11">
        <v>428.08</v>
      </c>
      <c r="C1320" s="11">
        <v>459.69929</v>
      </c>
      <c r="D1320" s="11">
        <v>0.0687825513065291</v>
      </c>
      <c r="E1320" s="8"/>
      <c r="F1320" s="8"/>
    </row>
    <row r="1321">
      <c r="A1321" s="10">
        <v>44797.958333333336</v>
      </c>
      <c r="B1321" s="11">
        <v>428.59</v>
      </c>
      <c r="C1321" s="11">
        <v>458.02033</v>
      </c>
      <c r="D1321" s="11">
        <v>0.0642555102302992</v>
      </c>
      <c r="E1321" s="8"/>
      <c r="F1321" s="8"/>
    </row>
    <row r="1322">
      <c r="A1322" s="10">
        <v>44798.0</v>
      </c>
      <c r="B1322" s="11">
        <v>434.6</v>
      </c>
      <c r="C1322" s="11">
        <v>458.05719</v>
      </c>
      <c r="D1322" s="11">
        <v>0.0512101774889724</v>
      </c>
      <c r="E1322" s="8"/>
      <c r="F1322" s="8"/>
    </row>
    <row r="1323">
      <c r="A1323" s="10">
        <v>44798.041666666664</v>
      </c>
      <c r="B1323" s="11">
        <v>450.23</v>
      </c>
      <c r="C1323" s="11">
        <v>453.84443</v>
      </c>
      <c r="D1323" s="11">
        <v>0.00796402855489483</v>
      </c>
      <c r="E1323" s="8"/>
      <c r="F1323" s="8"/>
    </row>
    <row r="1324">
      <c r="A1324" s="10">
        <v>44798.083333333336</v>
      </c>
      <c r="B1324" s="11">
        <v>459.71</v>
      </c>
      <c r="C1324" s="11">
        <v>451.4313</v>
      </c>
      <c r="D1324" s="11">
        <v>0.0183387815598961</v>
      </c>
      <c r="E1324" s="8"/>
      <c r="F1324" s="8"/>
    </row>
    <row r="1325">
      <c r="A1325" s="10">
        <v>44798.125</v>
      </c>
      <c r="B1325" s="11">
        <v>461.14</v>
      </c>
      <c r="C1325" s="11">
        <v>453.12918</v>
      </c>
      <c r="D1325" s="11">
        <v>0.0176788879497894</v>
      </c>
      <c r="E1325" s="8"/>
      <c r="F1325" s="8"/>
    </row>
    <row r="1326">
      <c r="A1326" s="10">
        <v>44798.166666666664</v>
      </c>
      <c r="B1326" s="11">
        <v>460.94</v>
      </c>
      <c r="C1326" s="11">
        <v>451.54796</v>
      </c>
      <c r="D1326" s="11">
        <v>0.0207996510492484</v>
      </c>
      <c r="E1326" s="8"/>
      <c r="F1326" s="8"/>
    </row>
    <row r="1327">
      <c r="A1327" s="10">
        <v>44798.208333333336</v>
      </c>
      <c r="B1327" s="11">
        <v>457.92</v>
      </c>
      <c r="C1327" s="11">
        <v>449.50561</v>
      </c>
      <c r="D1327" s="11">
        <v>0.0187192102007359</v>
      </c>
      <c r="E1327" s="8"/>
      <c r="F1327" s="8"/>
    </row>
    <row r="1328">
      <c r="A1328" s="10">
        <v>44798.25</v>
      </c>
      <c r="B1328" s="11">
        <v>459.01</v>
      </c>
      <c r="C1328" s="11">
        <v>449.90166</v>
      </c>
      <c r="D1328" s="11">
        <v>0.0202451798021816</v>
      </c>
      <c r="E1328" s="8"/>
      <c r="F1328" s="8"/>
    </row>
    <row r="1329">
      <c r="A1329" s="10">
        <v>44798.291666666664</v>
      </c>
      <c r="B1329" s="11">
        <v>462.67</v>
      </c>
      <c r="C1329" s="11">
        <v>451.23369</v>
      </c>
      <c r="D1329" s="11">
        <v>0.0253445393228506</v>
      </c>
      <c r="E1329" s="8"/>
      <c r="F1329" s="8"/>
    </row>
    <row r="1330">
      <c r="A1330" s="10">
        <v>44798.333333333336</v>
      </c>
      <c r="B1330" s="11">
        <v>467.22</v>
      </c>
      <c r="C1330" s="11">
        <v>450.56181</v>
      </c>
      <c r="D1330" s="11">
        <v>0.0369720416384159</v>
      </c>
      <c r="E1330" s="8"/>
      <c r="F1330" s="8"/>
    </row>
    <row r="1331">
      <c r="A1331" s="10">
        <v>44798.375</v>
      </c>
      <c r="B1331" s="11">
        <v>469.92</v>
      </c>
      <c r="C1331" s="11">
        <v>450.75181</v>
      </c>
      <c r="D1331" s="11">
        <v>0.0425249318466409</v>
      </c>
      <c r="E1331" s="8"/>
      <c r="F1331" s="8"/>
    </row>
    <row r="1332">
      <c r="A1332" s="10">
        <v>44798.416666666664</v>
      </c>
      <c r="B1332" s="11">
        <v>474.62</v>
      </c>
      <c r="C1332" s="11">
        <v>450.14371</v>
      </c>
      <c r="D1332" s="11">
        <v>0.0543743907917762</v>
      </c>
      <c r="E1332" s="8"/>
      <c r="F1332" s="8"/>
    </row>
    <row r="1333">
      <c r="A1333" s="10">
        <v>44798.458333333336</v>
      </c>
      <c r="B1333" s="11">
        <v>479.6</v>
      </c>
      <c r="C1333" s="11">
        <v>449.51023</v>
      </c>
      <c r="D1333" s="11">
        <v>0.0669390104870361</v>
      </c>
      <c r="E1333" s="8"/>
      <c r="F1333" s="8"/>
    </row>
    <row r="1334">
      <c r="A1334" s="10">
        <v>44798.5</v>
      </c>
      <c r="B1334" s="11">
        <v>482.13</v>
      </c>
      <c r="C1334" s="11">
        <v>447.13716</v>
      </c>
      <c r="D1334" s="11">
        <v>0.0782597447279935</v>
      </c>
      <c r="E1334" s="8"/>
      <c r="F1334" s="8"/>
    </row>
    <row r="1335">
      <c r="A1335" s="10">
        <v>44798.541666666664</v>
      </c>
      <c r="B1335" s="11">
        <v>478.98</v>
      </c>
      <c r="C1335" s="11">
        <v>447.2298</v>
      </c>
      <c r="D1335" s="11">
        <v>0.0709930331118364</v>
      </c>
      <c r="E1335" s="8"/>
      <c r="F1335" s="8"/>
    </row>
    <row r="1336">
      <c r="A1336" s="10">
        <v>44798.583333333336</v>
      </c>
      <c r="B1336" s="11">
        <v>455.94</v>
      </c>
      <c r="C1336" s="11">
        <v>448.35536</v>
      </c>
      <c r="D1336" s="11">
        <v>0.0169165815258681</v>
      </c>
      <c r="E1336" s="8"/>
      <c r="F1336" s="8"/>
    </row>
    <row r="1337">
      <c r="A1337" s="10">
        <v>44798.625</v>
      </c>
      <c r="B1337" s="11">
        <v>440.46</v>
      </c>
      <c r="C1337" s="11">
        <v>449.78697</v>
      </c>
      <c r="D1337" s="11">
        <v>0.0207364166196277</v>
      </c>
      <c r="E1337" s="8"/>
      <c r="F1337" s="8"/>
    </row>
    <row r="1338">
      <c r="A1338" s="10">
        <v>44798.666666666664</v>
      </c>
      <c r="B1338" s="11">
        <v>435.54</v>
      </c>
      <c r="C1338" s="11">
        <v>450.70706</v>
      </c>
      <c r="D1338" s="11">
        <v>0.0336517027268221</v>
      </c>
      <c r="E1338" s="8"/>
      <c r="F1338" s="8"/>
    </row>
    <row r="1339">
      <c r="A1339" s="10">
        <v>44798.708333333336</v>
      </c>
      <c r="B1339" s="11">
        <v>437.84</v>
      </c>
      <c r="C1339" s="11">
        <v>451.9644</v>
      </c>
      <c r="D1339" s="11">
        <v>0.0312511339388678</v>
      </c>
      <c r="E1339" s="8"/>
      <c r="F1339" s="8"/>
    </row>
    <row r="1340">
      <c r="A1340" s="10">
        <v>44798.75</v>
      </c>
      <c r="B1340" s="11">
        <v>447.89</v>
      </c>
      <c r="C1340" s="11">
        <v>454.1175</v>
      </c>
      <c r="D1340" s="11">
        <v>0.0137134111766228</v>
      </c>
      <c r="E1340" s="8"/>
      <c r="F1340" s="8"/>
    </row>
    <row r="1341">
      <c r="A1341" s="10">
        <v>44798.791666666664</v>
      </c>
      <c r="B1341" s="11">
        <v>450.48</v>
      </c>
      <c r="C1341" s="11">
        <v>457.20412</v>
      </c>
      <c r="D1341" s="11">
        <v>0.0147070415725911</v>
      </c>
      <c r="E1341" s="8"/>
      <c r="F1341" s="8"/>
    </row>
    <row r="1342">
      <c r="A1342" s="10">
        <v>44798.833333333336</v>
      </c>
      <c r="B1342" s="11">
        <v>443.43</v>
      </c>
      <c r="C1342" s="11">
        <v>455.46845</v>
      </c>
      <c r="D1342" s="11">
        <v>0.0264309196388904</v>
      </c>
      <c r="E1342" s="8"/>
      <c r="F1342" s="8"/>
    </row>
    <row r="1343">
      <c r="A1343" s="10">
        <v>44798.875</v>
      </c>
      <c r="B1343" s="11">
        <v>445.82</v>
      </c>
      <c r="C1343" s="11">
        <v>452.66424</v>
      </c>
      <c r="D1343" s="11">
        <v>0.0151199043246712</v>
      </c>
      <c r="E1343" s="8"/>
      <c r="F1343" s="8"/>
    </row>
    <row r="1344">
      <c r="A1344" s="10">
        <v>44798.916666666664</v>
      </c>
      <c r="B1344" s="11">
        <v>447.62</v>
      </c>
      <c r="C1344" s="11">
        <v>448.81528</v>
      </c>
      <c r="D1344" s="11">
        <v>0.00266318918553746</v>
      </c>
      <c r="E1344" s="8"/>
      <c r="F1344" s="8"/>
    </row>
    <row r="1345">
      <c r="A1345" s="10">
        <v>44798.958333333336</v>
      </c>
      <c r="B1345" s="11">
        <v>451.51</v>
      </c>
      <c r="C1345" s="11">
        <v>446.64363</v>
      </c>
      <c r="D1345" s="11">
        <v>0.0108954201361833</v>
      </c>
      <c r="E1345" s="8"/>
      <c r="F1345" s="8"/>
    </row>
    <row r="1346">
      <c r="A1346" s="10">
        <v>44799.0</v>
      </c>
      <c r="B1346" s="11">
        <v>459.33</v>
      </c>
      <c r="C1346" s="11">
        <v>477.9023</v>
      </c>
      <c r="D1346" s="11">
        <v>0.0388621272590653</v>
      </c>
      <c r="E1346" s="8"/>
      <c r="F1346" s="8"/>
    </row>
    <row r="1347">
      <c r="A1347" s="10">
        <v>44799.041666666664</v>
      </c>
      <c r="B1347" s="11">
        <v>477.96</v>
      </c>
      <c r="C1347" s="11">
        <v>472.89912</v>
      </c>
      <c r="D1347" s="11">
        <v>0.0107018173347414</v>
      </c>
      <c r="E1347" s="8"/>
      <c r="F1347" s="8"/>
    </row>
    <row r="1348">
      <c r="A1348" s="10">
        <v>44799.083333333336</v>
      </c>
      <c r="B1348" s="11">
        <v>486.25</v>
      </c>
      <c r="C1348" s="11">
        <v>469.37499</v>
      </c>
      <c r="D1348" s="11">
        <v>0.0359520859856635</v>
      </c>
      <c r="E1348" s="8"/>
      <c r="F1348" s="8"/>
    </row>
    <row r="1349">
      <c r="A1349" s="10">
        <v>44799.125</v>
      </c>
      <c r="B1349" s="11">
        <v>479.08</v>
      </c>
      <c r="C1349" s="11">
        <v>469.40045</v>
      </c>
      <c r="D1349" s="11">
        <v>0.0206210922891105</v>
      </c>
      <c r="E1349" s="8"/>
      <c r="F1349" s="8"/>
    </row>
    <row r="1350">
      <c r="A1350" s="10">
        <v>44799.166666666664</v>
      </c>
      <c r="B1350" s="11">
        <v>463.17</v>
      </c>
      <c r="C1350" s="11">
        <v>465.77185</v>
      </c>
      <c r="D1350" s="11">
        <v>0.00558610401208221</v>
      </c>
      <c r="E1350" s="8"/>
      <c r="F1350" s="8"/>
    </row>
    <row r="1351">
      <c r="A1351" s="10">
        <v>44799.208333333336</v>
      </c>
      <c r="B1351" s="11">
        <v>451.3</v>
      </c>
      <c r="C1351" s="11">
        <v>461.98666</v>
      </c>
      <c r="D1351" s="11">
        <v>0.0231319666243175</v>
      </c>
      <c r="E1351" s="8"/>
      <c r="F1351" s="8"/>
    </row>
    <row r="1352">
      <c r="A1352" s="10">
        <v>44799.25</v>
      </c>
      <c r="B1352" s="11">
        <v>440.58</v>
      </c>
      <c r="C1352" s="11">
        <v>461.1035</v>
      </c>
      <c r="D1352" s="11">
        <v>0.0445095298560952</v>
      </c>
      <c r="E1352" s="8"/>
      <c r="F1352" s="8"/>
    </row>
    <row r="1353">
      <c r="A1353" s="10">
        <v>44799.291666666664</v>
      </c>
      <c r="B1353" s="11">
        <v>436.08</v>
      </c>
      <c r="C1353" s="11">
        <v>461.04982</v>
      </c>
      <c r="D1353" s="11">
        <v>0.0541586156567635</v>
      </c>
      <c r="E1353" s="8"/>
      <c r="F1353" s="8"/>
    </row>
    <row r="1354">
      <c r="A1354" s="10">
        <v>44799.333333333336</v>
      </c>
      <c r="B1354" s="11">
        <v>435.59</v>
      </c>
      <c r="C1354" s="11">
        <v>459.2138</v>
      </c>
      <c r="D1354" s="11">
        <v>0.0514440114822333</v>
      </c>
      <c r="E1354" s="8"/>
      <c r="F1354" s="8"/>
    </row>
    <row r="1355">
      <c r="A1355" s="10">
        <v>44799.375</v>
      </c>
      <c r="B1355" s="11">
        <v>442.22</v>
      </c>
      <c r="C1355" s="11">
        <v>458.472</v>
      </c>
      <c r="D1355" s="11">
        <v>0.0354481844038457</v>
      </c>
      <c r="E1355" s="8"/>
      <c r="F1355" s="8"/>
    </row>
    <row r="1356">
      <c r="A1356" s="10">
        <v>44799.416666666664</v>
      </c>
      <c r="B1356" s="11">
        <v>450.31</v>
      </c>
      <c r="C1356" s="11">
        <v>457.10671</v>
      </c>
      <c r="D1356" s="11">
        <v>0.0148689788430364</v>
      </c>
      <c r="E1356" s="8"/>
      <c r="F1356" s="8"/>
    </row>
    <row r="1357">
      <c r="A1357" s="10">
        <v>44799.458333333336</v>
      </c>
      <c r="B1357" s="11">
        <v>455.43</v>
      </c>
      <c r="C1357" s="11">
        <v>455.79024</v>
      </c>
      <c r="D1357" s="11">
        <v>7.90363567240878E-4</v>
      </c>
      <c r="E1357" s="8"/>
      <c r="F1357" s="8"/>
    </row>
    <row r="1358">
      <c r="A1358" s="10">
        <v>44799.5</v>
      </c>
      <c r="B1358" s="11">
        <v>466.33</v>
      </c>
      <c r="C1358" s="11">
        <v>452.77683</v>
      </c>
      <c r="D1358" s="11">
        <v>0.02993344425332</v>
      </c>
      <c r="E1358" s="8"/>
      <c r="F1358" s="8"/>
    </row>
    <row r="1359">
      <c r="A1359" s="10">
        <v>44799.541666666664</v>
      </c>
      <c r="B1359" s="11">
        <v>467.53</v>
      </c>
      <c r="C1359" s="11">
        <v>452.45924</v>
      </c>
      <c r="D1359" s="11">
        <v>0.0333085473069352</v>
      </c>
      <c r="E1359" s="8"/>
      <c r="F1359" s="8"/>
    </row>
    <row r="1360">
      <c r="A1360" s="10">
        <v>44799.583333333336</v>
      </c>
      <c r="B1360" s="11">
        <v>441.53</v>
      </c>
      <c r="C1360" s="11">
        <v>453.29127</v>
      </c>
      <c r="D1360" s="11">
        <v>0.0259463854223356</v>
      </c>
      <c r="E1360" s="8"/>
      <c r="F1360" s="8"/>
    </row>
    <row r="1361">
      <c r="A1361" s="10">
        <v>44799.625</v>
      </c>
      <c r="B1361" s="11">
        <v>420.59</v>
      </c>
      <c r="C1361" s="11">
        <v>454.25553</v>
      </c>
      <c r="D1361" s="11">
        <v>0.0741114367941762</v>
      </c>
      <c r="E1361" s="8"/>
      <c r="F1361" s="8"/>
    </row>
    <row r="1362">
      <c r="A1362" s="10">
        <v>44799.666666666664</v>
      </c>
      <c r="B1362" s="11">
        <v>420.2</v>
      </c>
      <c r="C1362" s="11">
        <v>454.57553</v>
      </c>
      <c r="D1362" s="11">
        <v>0.0756211624501653</v>
      </c>
      <c r="E1362" s="8"/>
      <c r="F1362" s="8"/>
    </row>
    <row r="1363">
      <c r="A1363" s="10">
        <v>44799.708333333336</v>
      </c>
      <c r="B1363" s="11">
        <v>429.24</v>
      </c>
      <c r="C1363" s="11">
        <v>455.64458</v>
      </c>
      <c r="D1363" s="11">
        <v>0.0579499486200406</v>
      </c>
      <c r="E1363" s="8"/>
      <c r="F1363" s="8"/>
    </row>
    <row r="1364">
      <c r="A1364" s="10">
        <v>44799.75</v>
      </c>
      <c r="B1364" s="11">
        <v>442.68</v>
      </c>
      <c r="C1364" s="11">
        <v>458.18296</v>
      </c>
      <c r="D1364" s="11">
        <v>0.0338357410760102</v>
      </c>
      <c r="E1364" s="8"/>
      <c r="F1364" s="8"/>
    </row>
    <row r="1365">
      <c r="A1365" s="10">
        <v>44799.791666666664</v>
      </c>
      <c r="B1365" s="11">
        <v>447.87</v>
      </c>
      <c r="C1365" s="11">
        <v>461.8981</v>
      </c>
      <c r="D1365" s="11">
        <v>0.030370551426819</v>
      </c>
      <c r="E1365" s="8"/>
      <c r="F1365" s="8"/>
    </row>
    <row r="1366">
      <c r="A1366" s="10">
        <v>44799.833333333336</v>
      </c>
      <c r="B1366" s="11">
        <v>448.33</v>
      </c>
      <c r="C1366" s="11">
        <v>460.74895</v>
      </c>
      <c r="D1366" s="11">
        <v>0.0269538324504049</v>
      </c>
      <c r="E1366" s="8"/>
      <c r="F1366" s="8"/>
    </row>
    <row r="1367">
      <c r="A1367" s="10">
        <v>44799.875</v>
      </c>
      <c r="B1367" s="11">
        <v>447.5</v>
      </c>
      <c r="C1367" s="11">
        <v>458.25472</v>
      </c>
      <c r="D1367" s="11">
        <v>0.0234688690167774</v>
      </c>
      <c r="E1367" s="8"/>
      <c r="F1367" s="8"/>
    </row>
    <row r="1368">
      <c r="A1368" s="10">
        <v>44799.916666666664</v>
      </c>
      <c r="B1368" s="11">
        <v>441.39</v>
      </c>
      <c r="C1368" s="11">
        <v>454.35133</v>
      </c>
      <c r="D1368" s="11">
        <v>0.0285271091866288</v>
      </c>
      <c r="E1368" s="8"/>
      <c r="F1368" s="8"/>
    </row>
    <row r="1369">
      <c r="A1369" s="10">
        <v>44799.958333333336</v>
      </c>
      <c r="B1369" s="11">
        <v>443.76</v>
      </c>
      <c r="C1369" s="11">
        <v>452.19711</v>
      </c>
      <c r="D1369" s="11">
        <v>0.0186580360940387</v>
      </c>
      <c r="E1369" s="8"/>
      <c r="F1369" s="8"/>
    </row>
    <row r="1370">
      <c r="A1370" s="10">
        <v>44800.0</v>
      </c>
      <c r="B1370" s="11">
        <v>448.67</v>
      </c>
      <c r="C1370" s="11">
        <v>477.87082</v>
      </c>
      <c r="D1370" s="11">
        <v>0.061106095576206</v>
      </c>
      <c r="E1370" s="8"/>
      <c r="F1370" s="8"/>
    </row>
    <row r="1371">
      <c r="A1371" s="10">
        <v>44800.041666666664</v>
      </c>
      <c r="B1371" s="11">
        <v>466.28</v>
      </c>
      <c r="C1371" s="11">
        <v>463.14277</v>
      </c>
      <c r="D1371" s="11">
        <v>0.00677378597532676</v>
      </c>
      <c r="E1371" s="8"/>
      <c r="F1371" s="8"/>
    </row>
    <row r="1372">
      <c r="A1372" s="10">
        <v>44800.083333333336</v>
      </c>
      <c r="B1372" s="11">
        <v>466.12</v>
      </c>
      <c r="C1372" s="11">
        <v>447.18804</v>
      </c>
      <c r="D1372" s="11">
        <v>0.0423355687240651</v>
      </c>
      <c r="E1372" s="8"/>
      <c r="F1372" s="8"/>
    </row>
    <row r="1373">
      <c r="A1373" s="10">
        <v>44800.125</v>
      </c>
      <c r="B1373" s="11">
        <v>443.18</v>
      </c>
      <c r="C1373" s="11">
        <v>433.24184</v>
      </c>
      <c r="D1373" s="11">
        <v>0.0229390587021788</v>
      </c>
      <c r="E1373" s="8"/>
      <c r="F1373" s="8"/>
    </row>
    <row r="1374">
      <c r="A1374" s="10">
        <v>44800.166666666664</v>
      </c>
      <c r="B1374" s="11">
        <v>410.25</v>
      </c>
      <c r="C1374" s="11">
        <v>412.54592</v>
      </c>
      <c r="D1374" s="11">
        <v>0.00556524713660972</v>
      </c>
      <c r="E1374" s="8"/>
      <c r="F1374" s="8"/>
    </row>
    <row r="1375">
      <c r="A1375" s="10">
        <v>44800.208333333336</v>
      </c>
      <c r="B1375" s="11">
        <v>383.75</v>
      </c>
      <c r="C1375" s="11">
        <v>393.93641</v>
      </c>
      <c r="D1375" s="11">
        <v>0.025858005864449</v>
      </c>
      <c r="E1375" s="8"/>
      <c r="F1375" s="8"/>
    </row>
    <row r="1376">
      <c r="A1376" s="10">
        <v>44800.25</v>
      </c>
      <c r="B1376" s="11">
        <v>362.46</v>
      </c>
      <c r="C1376" s="11">
        <v>381.89407</v>
      </c>
      <c r="D1376" s="11">
        <v>0.050888640402298</v>
      </c>
      <c r="E1376" s="8"/>
      <c r="F1376" s="8"/>
    </row>
    <row r="1377">
      <c r="A1377" s="10">
        <v>44800.291666666664</v>
      </c>
      <c r="B1377" s="11">
        <v>358.75</v>
      </c>
      <c r="C1377" s="11">
        <v>373.36934</v>
      </c>
      <c r="D1377" s="11">
        <v>0.0391551700522598</v>
      </c>
      <c r="E1377" s="8"/>
      <c r="F1377" s="8"/>
    </row>
    <row r="1378">
      <c r="A1378" s="10">
        <v>44800.333333333336</v>
      </c>
      <c r="B1378" s="11">
        <v>356.34</v>
      </c>
      <c r="C1378" s="11">
        <v>369.72797</v>
      </c>
      <c r="D1378" s="11">
        <v>0.0362103251209262</v>
      </c>
      <c r="E1378" s="8"/>
      <c r="F1378" s="8"/>
    </row>
    <row r="1379">
      <c r="A1379" s="10">
        <v>44800.375</v>
      </c>
      <c r="B1379" s="11">
        <v>356.03</v>
      </c>
      <c r="C1379" s="11">
        <v>370.87494</v>
      </c>
      <c r="D1379" s="11">
        <v>0.0400268079584994</v>
      </c>
      <c r="E1379" s="8"/>
      <c r="F1379" s="8"/>
    </row>
    <row r="1380">
      <c r="A1380" s="10">
        <v>44800.416666666664</v>
      </c>
      <c r="B1380" s="11">
        <v>370.51</v>
      </c>
      <c r="C1380" s="11">
        <v>375.34241</v>
      </c>
      <c r="D1380" s="11">
        <v>0.0128746708905076</v>
      </c>
      <c r="E1380" s="8"/>
      <c r="F1380" s="8"/>
    </row>
    <row r="1381">
      <c r="A1381" s="10">
        <v>44800.458333333336</v>
      </c>
      <c r="B1381" s="11">
        <v>384.07</v>
      </c>
      <c r="C1381" s="11">
        <v>379.9712</v>
      </c>
      <c r="D1381" s="11">
        <v>0.010787133340632</v>
      </c>
      <c r="E1381" s="8"/>
      <c r="F1381" s="8"/>
    </row>
    <row r="1382">
      <c r="A1382" s="10">
        <v>44800.5</v>
      </c>
      <c r="B1382" s="11">
        <v>387.59</v>
      </c>
      <c r="C1382" s="11">
        <v>382.8307</v>
      </c>
      <c r="D1382" s="11">
        <v>0.0124318660964232</v>
      </c>
      <c r="E1382" s="8"/>
      <c r="F1382" s="8"/>
    </row>
    <row r="1383">
      <c r="A1383" s="10">
        <v>44800.541666666664</v>
      </c>
      <c r="B1383" s="11">
        <v>395.06</v>
      </c>
      <c r="C1383" s="11">
        <v>385.95794</v>
      </c>
      <c r="D1383" s="11">
        <v>0.023583036016826</v>
      </c>
      <c r="E1383" s="8"/>
      <c r="F1383" s="8"/>
    </row>
    <row r="1384">
      <c r="A1384" s="10">
        <v>44800.583333333336</v>
      </c>
      <c r="B1384" s="11">
        <v>387.43</v>
      </c>
      <c r="C1384" s="11">
        <v>388.20071</v>
      </c>
      <c r="D1384" s="11">
        <v>0.00198533897580972</v>
      </c>
      <c r="E1384" s="8"/>
      <c r="F1384" s="8"/>
    </row>
    <row r="1385">
      <c r="A1385" s="10">
        <v>44800.625</v>
      </c>
      <c r="B1385" s="11">
        <v>375.76</v>
      </c>
      <c r="C1385" s="11">
        <v>392.49434</v>
      </c>
      <c r="D1385" s="11">
        <v>0.0426358759721223</v>
      </c>
      <c r="E1385" s="8"/>
      <c r="F1385" s="8"/>
    </row>
    <row r="1386">
      <c r="A1386" s="10">
        <v>44800.666666666664</v>
      </c>
      <c r="B1386" s="11">
        <v>368.32</v>
      </c>
      <c r="C1386" s="11">
        <v>399.73579</v>
      </c>
      <c r="D1386" s="11">
        <v>0.0785913865756179</v>
      </c>
      <c r="E1386" s="8"/>
      <c r="F1386" s="8"/>
    </row>
    <row r="1387">
      <c r="A1387" s="10">
        <v>44800.708333333336</v>
      </c>
      <c r="B1387" s="11">
        <v>378.4</v>
      </c>
      <c r="C1387" s="11">
        <v>409.50749</v>
      </c>
      <c r="D1387" s="11">
        <v>0.0759631771326088</v>
      </c>
      <c r="E1387" s="8"/>
      <c r="F1387" s="8"/>
    </row>
    <row r="1388">
      <c r="A1388" s="10">
        <v>44800.75</v>
      </c>
      <c r="B1388" s="11">
        <v>390.37</v>
      </c>
      <c r="C1388" s="11">
        <v>422.21949</v>
      </c>
      <c r="D1388" s="11">
        <v>0.0754334907656678</v>
      </c>
      <c r="E1388" s="8"/>
      <c r="F1388" s="8"/>
    </row>
    <row r="1389">
      <c r="A1389" s="10">
        <v>44800.791666666664</v>
      </c>
      <c r="B1389" s="11">
        <v>391.91</v>
      </c>
      <c r="C1389" s="11">
        <v>436.02124</v>
      </c>
      <c r="D1389" s="11">
        <v>0.101167640365409</v>
      </c>
      <c r="E1389" s="8"/>
      <c r="F1389" s="8"/>
    </row>
    <row r="1390">
      <c r="A1390" s="10">
        <v>44800.833333333336</v>
      </c>
      <c r="B1390" s="11">
        <v>398.79</v>
      </c>
      <c r="C1390" s="11">
        <v>443.24036</v>
      </c>
      <c r="D1390" s="11">
        <v>0.10028500112219</v>
      </c>
      <c r="E1390" s="8"/>
      <c r="F1390" s="8"/>
    </row>
    <row r="1391">
      <c r="A1391" s="10">
        <v>44800.875</v>
      </c>
      <c r="B1391" s="11">
        <v>400.46</v>
      </c>
      <c r="C1391" s="11">
        <v>446.77708</v>
      </c>
      <c r="D1391" s="11">
        <v>0.103669328784726</v>
      </c>
      <c r="E1391" s="8"/>
      <c r="F1391" s="8"/>
    </row>
    <row r="1392">
      <c r="A1392" s="10">
        <v>44800.916666666664</v>
      </c>
      <c r="B1392" s="11">
        <v>397.36</v>
      </c>
      <c r="C1392" s="11">
        <v>449.02072</v>
      </c>
      <c r="D1392" s="11">
        <v>0.115051973548124</v>
      </c>
      <c r="E1392" s="8"/>
      <c r="F1392" s="8"/>
    </row>
    <row r="1393">
      <c r="A1393" s="10">
        <v>44800.958333333336</v>
      </c>
      <c r="B1393" s="11">
        <v>389.38</v>
      </c>
      <c r="C1393" s="11">
        <v>447.09537</v>
      </c>
      <c r="D1393" s="11">
        <v>0.12908961683052</v>
      </c>
      <c r="E1393" s="8"/>
      <c r="F1393" s="8"/>
    </row>
    <row r="1394">
      <c r="A1394" s="10">
        <v>44801.0</v>
      </c>
      <c r="B1394" s="11">
        <v>384.05</v>
      </c>
      <c r="C1394" s="11">
        <v>411.5262</v>
      </c>
      <c r="D1394" s="11">
        <v>0.0667665874007536</v>
      </c>
      <c r="E1394" s="8"/>
      <c r="F1394" s="8"/>
    </row>
    <row r="1395">
      <c r="A1395" s="10">
        <v>44801.041666666664</v>
      </c>
      <c r="B1395" s="11">
        <v>409.96</v>
      </c>
      <c r="C1395" s="11">
        <v>399.15492</v>
      </c>
      <c r="D1395" s="11">
        <v>0.0270698905577813</v>
      </c>
      <c r="E1395" s="8"/>
      <c r="F1395" s="8"/>
    </row>
    <row r="1396">
      <c r="A1396" s="10">
        <v>44801.083333333336</v>
      </c>
      <c r="B1396" s="11">
        <v>410.79</v>
      </c>
      <c r="C1396" s="11">
        <v>384.27373</v>
      </c>
      <c r="D1396" s="11">
        <v>0.0690035980341409</v>
      </c>
      <c r="E1396" s="8"/>
      <c r="F1396" s="8"/>
    </row>
    <row r="1397">
      <c r="A1397" s="10">
        <v>44801.125</v>
      </c>
      <c r="B1397" s="11">
        <v>391.41</v>
      </c>
      <c r="C1397" s="11">
        <v>371.81269</v>
      </c>
      <c r="D1397" s="11">
        <v>0.0527074802099951</v>
      </c>
      <c r="E1397" s="8"/>
      <c r="F1397" s="8"/>
    </row>
    <row r="1398">
      <c r="A1398" s="10">
        <v>44801.166666666664</v>
      </c>
      <c r="B1398" s="11">
        <v>369.75</v>
      </c>
      <c r="C1398" s="11">
        <v>354.87464</v>
      </c>
      <c r="D1398" s="11">
        <v>0.0419172246289563</v>
      </c>
      <c r="E1398" s="8"/>
      <c r="F1398" s="8"/>
    </row>
    <row r="1399">
      <c r="A1399" s="10">
        <v>44801.208333333336</v>
      </c>
      <c r="B1399" s="11">
        <v>340.37</v>
      </c>
      <c r="C1399" s="11">
        <v>339.73448</v>
      </c>
      <c r="D1399" s="11">
        <v>0.0018706373283041</v>
      </c>
      <c r="E1399" s="8"/>
      <c r="F1399" s="8"/>
    </row>
    <row r="1400">
      <c r="A1400" s="10">
        <v>44801.25</v>
      </c>
      <c r="B1400" s="11">
        <v>327.38</v>
      </c>
      <c r="C1400" s="11">
        <v>330.73407</v>
      </c>
      <c r="D1400" s="11">
        <v>0.0101412896469963</v>
      </c>
      <c r="E1400" s="8"/>
      <c r="F1400" s="8"/>
    </row>
    <row r="1401">
      <c r="A1401" s="10">
        <v>44801.291666666664</v>
      </c>
      <c r="B1401" s="11">
        <v>310.78</v>
      </c>
      <c r="C1401" s="11">
        <v>325.4294</v>
      </c>
      <c r="D1401" s="11">
        <v>0.045015600926038</v>
      </c>
      <c r="E1401" s="8"/>
      <c r="F1401" s="8"/>
    </row>
    <row r="1402">
      <c r="A1402" s="10">
        <v>44801.333333333336</v>
      </c>
      <c r="B1402" s="11">
        <v>301.46</v>
      </c>
      <c r="C1402" s="11">
        <v>322.74633</v>
      </c>
      <c r="D1402" s="11">
        <v>0.0659537476382768</v>
      </c>
      <c r="E1402" s="8"/>
      <c r="F1402" s="8"/>
    </row>
    <row r="1403">
      <c r="A1403" s="10">
        <v>44801.375</v>
      </c>
      <c r="B1403" s="11">
        <v>305.87</v>
      </c>
      <c r="C1403" s="11">
        <v>322.71357</v>
      </c>
      <c r="D1403" s="11">
        <v>0.0521935597564118</v>
      </c>
      <c r="E1403" s="8"/>
      <c r="F1403" s="8"/>
    </row>
    <row r="1404">
      <c r="A1404" s="10">
        <v>44801.416666666664</v>
      </c>
      <c r="B1404" s="11">
        <v>320.97</v>
      </c>
      <c r="C1404" s="11">
        <v>326.77755</v>
      </c>
      <c r="D1404" s="11">
        <v>0.0177721817181137</v>
      </c>
      <c r="E1404" s="8"/>
      <c r="F1404" s="8"/>
    </row>
    <row r="1405">
      <c r="A1405" s="10">
        <v>44801.458333333336</v>
      </c>
      <c r="B1405" s="11">
        <v>331.53</v>
      </c>
      <c r="C1405" s="11">
        <v>332.25668</v>
      </c>
      <c r="D1405" s="11">
        <v>0.00218710425927341</v>
      </c>
      <c r="E1405" s="8"/>
      <c r="F1405" s="8"/>
    </row>
    <row r="1406">
      <c r="A1406" s="10">
        <v>44801.5</v>
      </c>
      <c r="B1406" s="11">
        <v>335.59</v>
      </c>
      <c r="C1406" s="11">
        <v>336.20115</v>
      </c>
      <c r="D1406" s="11">
        <v>0.00181781055775689</v>
      </c>
      <c r="E1406" s="8"/>
      <c r="F1406" s="8"/>
    </row>
    <row r="1407">
      <c r="A1407" s="10">
        <v>44801.541666666664</v>
      </c>
      <c r="B1407" s="11">
        <v>334.47</v>
      </c>
      <c r="C1407" s="11">
        <v>340.22858</v>
      </c>
      <c r="D1407" s="11">
        <v>0.016925621004561</v>
      </c>
      <c r="E1407" s="8"/>
      <c r="F1407" s="8"/>
    </row>
    <row r="1408">
      <c r="A1408" s="10">
        <v>44801.583333333336</v>
      </c>
      <c r="B1408" s="11">
        <v>320.41</v>
      </c>
      <c r="C1408" s="11">
        <v>342.24633</v>
      </c>
      <c r="D1408" s="11">
        <v>0.0638029632048939</v>
      </c>
      <c r="E1408" s="8"/>
      <c r="F1408" s="8"/>
    </row>
    <row r="1409">
      <c r="A1409" s="10">
        <v>44801.625</v>
      </c>
      <c r="B1409" s="11">
        <v>305.38</v>
      </c>
      <c r="C1409" s="11">
        <v>345.73523</v>
      </c>
      <c r="D1409" s="11">
        <v>0.116722932748276</v>
      </c>
      <c r="E1409" s="8"/>
      <c r="F1409" s="8"/>
    </row>
    <row r="1410">
      <c r="A1410" s="10">
        <v>44801.666666666664</v>
      </c>
      <c r="B1410" s="11">
        <v>326.51</v>
      </c>
      <c r="C1410" s="11">
        <v>352.38431</v>
      </c>
      <c r="D1410" s="11">
        <v>0.073426396311459</v>
      </c>
      <c r="E1410" s="8"/>
      <c r="F1410" s="8"/>
    </row>
    <row r="1411">
      <c r="A1411" s="10">
        <v>44801.708333333336</v>
      </c>
      <c r="B1411" s="11">
        <v>361.01</v>
      </c>
      <c r="C1411" s="11">
        <v>361.5384</v>
      </c>
      <c r="D1411" s="11">
        <v>0.00146153216366514</v>
      </c>
      <c r="E1411" s="8"/>
      <c r="F1411" s="8"/>
    </row>
    <row r="1412">
      <c r="A1412" s="10">
        <v>44801.75</v>
      </c>
      <c r="B1412" s="11">
        <v>380.15</v>
      </c>
      <c r="C1412" s="11">
        <v>374.24953</v>
      </c>
      <c r="D1412" s="11">
        <v>0.0157661387043024</v>
      </c>
      <c r="E1412" s="8"/>
      <c r="F1412" s="8"/>
    </row>
    <row r="1413">
      <c r="A1413" s="10">
        <v>44801.791666666664</v>
      </c>
      <c r="B1413" s="11">
        <v>392.31</v>
      </c>
      <c r="C1413" s="11">
        <v>389.01005</v>
      </c>
      <c r="D1413" s="11">
        <v>0.00848294279286621</v>
      </c>
      <c r="E1413" s="8"/>
      <c r="F1413" s="8"/>
    </row>
    <row r="1414">
      <c r="A1414" s="10">
        <v>44801.833333333336</v>
      </c>
      <c r="B1414" s="11">
        <v>399.11</v>
      </c>
      <c r="C1414" s="11">
        <v>397.89054</v>
      </c>
      <c r="D1414" s="11">
        <v>0.00306481274975782</v>
      </c>
      <c r="E1414" s="8"/>
      <c r="F1414" s="8"/>
    </row>
    <row r="1415">
      <c r="A1415" s="10">
        <v>44801.875</v>
      </c>
      <c r="B1415" s="11">
        <v>401.38</v>
      </c>
      <c r="C1415" s="11">
        <v>403.92561</v>
      </c>
      <c r="D1415" s="11">
        <v>0.00630217529410925</v>
      </c>
      <c r="E1415" s="8"/>
      <c r="F1415" s="8"/>
    </row>
    <row r="1416">
      <c r="A1416" s="10">
        <v>44801.916666666664</v>
      </c>
      <c r="B1416" s="11">
        <v>406.62</v>
      </c>
      <c r="C1416" s="11">
        <v>409.41912</v>
      </c>
      <c r="D1416" s="11">
        <v>0.00683680820768706</v>
      </c>
      <c r="E1416" s="8"/>
      <c r="F1416" s="8"/>
    </row>
    <row r="1417">
      <c r="A1417" s="10">
        <v>44801.958333333336</v>
      </c>
      <c r="B1417" s="11">
        <v>393.35</v>
      </c>
      <c r="C1417" s="11">
        <v>411.36042</v>
      </c>
      <c r="D1417" s="11">
        <v>0.043782578790638</v>
      </c>
      <c r="E1417" s="8"/>
      <c r="F1417" s="8"/>
    </row>
    <row r="1418">
      <c r="A1418" s="10">
        <v>44802.0</v>
      </c>
      <c r="B1418" s="11">
        <v>367.39</v>
      </c>
      <c r="C1418" s="11">
        <v>396.74473</v>
      </c>
      <c r="D1418" s="11">
        <v>0.0739889601054058</v>
      </c>
      <c r="E1418" s="8"/>
      <c r="F1418" s="8"/>
    </row>
    <row r="1419">
      <c r="A1419" s="10">
        <v>44802.041666666664</v>
      </c>
      <c r="B1419" s="11">
        <v>371.92</v>
      </c>
      <c r="C1419" s="11">
        <v>387.76126</v>
      </c>
      <c r="D1419" s="11">
        <v>0.0408531269988135</v>
      </c>
      <c r="E1419" s="8"/>
      <c r="F1419" s="8"/>
    </row>
    <row r="1420">
      <c r="A1420" s="10">
        <v>44802.083333333336</v>
      </c>
      <c r="B1420" s="11">
        <v>391.5</v>
      </c>
      <c r="C1420" s="11">
        <v>379.69381</v>
      </c>
      <c r="D1420" s="11">
        <v>0.0310939754324675</v>
      </c>
      <c r="E1420" s="8"/>
      <c r="F1420" s="8"/>
    </row>
    <row r="1421">
      <c r="A1421" s="10">
        <v>44802.125</v>
      </c>
      <c r="B1421" s="11">
        <v>377.82</v>
      </c>
      <c r="C1421" s="11">
        <v>376.83524</v>
      </c>
      <c r="D1421" s="11">
        <v>0.0026132375517746</v>
      </c>
      <c r="E1421" s="8"/>
      <c r="F1421" s="8"/>
    </row>
    <row r="1422">
      <c r="A1422" s="10">
        <v>44802.166666666664</v>
      </c>
      <c r="B1422" s="11">
        <v>369.6</v>
      </c>
      <c r="C1422" s="11">
        <v>373.4503</v>
      </c>
      <c r="D1422" s="11">
        <v>0.0103100733886142</v>
      </c>
      <c r="E1422" s="8"/>
      <c r="F1422" s="8"/>
    </row>
    <row r="1423">
      <c r="A1423" s="10">
        <v>44802.208333333336</v>
      </c>
      <c r="B1423" s="11">
        <v>372.39</v>
      </c>
      <c r="C1423" s="11">
        <v>371.84077</v>
      </c>
      <c r="D1423" s="11">
        <v>0.00147705696715281</v>
      </c>
      <c r="E1423" s="8"/>
      <c r="F1423" s="8"/>
    </row>
    <row r="1424">
      <c r="A1424" s="10">
        <v>44802.25</v>
      </c>
      <c r="B1424" s="11">
        <v>365.22</v>
      </c>
      <c r="C1424" s="11">
        <v>374.2618</v>
      </c>
      <c r="D1424" s="11">
        <v>0.0241590245117187</v>
      </c>
      <c r="E1424" s="8"/>
      <c r="F1424" s="8"/>
    </row>
    <row r="1425">
      <c r="A1425" s="10">
        <v>44802.291666666664</v>
      </c>
      <c r="B1425" s="11">
        <v>372.74</v>
      </c>
      <c r="C1425" s="11">
        <v>379.5373</v>
      </c>
      <c r="D1425" s="11">
        <v>0.0179094386770417</v>
      </c>
      <c r="E1425" s="8"/>
      <c r="F1425" s="8"/>
    </row>
    <row r="1426">
      <c r="A1426" s="10">
        <v>44802.333333333336</v>
      </c>
      <c r="B1426" s="11">
        <v>381.54</v>
      </c>
      <c r="C1426" s="11">
        <v>384.71806</v>
      </c>
      <c r="D1426" s="11">
        <v>0.00826075074302454</v>
      </c>
      <c r="E1426" s="8"/>
      <c r="F1426" s="8"/>
    </row>
    <row r="1427">
      <c r="A1427" s="10">
        <v>44802.375</v>
      </c>
      <c r="B1427" s="11">
        <v>391.52</v>
      </c>
      <c r="C1427" s="11">
        <v>389.65731</v>
      </c>
      <c r="D1427" s="11">
        <v>0.00478032864313513</v>
      </c>
      <c r="E1427" s="8"/>
      <c r="F1427" s="8"/>
    </row>
    <row r="1428">
      <c r="A1428" s="10">
        <v>44802.416666666664</v>
      </c>
      <c r="B1428" s="11">
        <v>397.61</v>
      </c>
      <c r="C1428" s="11">
        <v>394.00824</v>
      </c>
      <c r="D1428" s="11">
        <v>0.00914133166352057</v>
      </c>
      <c r="E1428" s="8"/>
      <c r="F1428" s="8"/>
    </row>
    <row r="1429">
      <c r="A1429" s="10">
        <v>44802.458333333336</v>
      </c>
      <c r="B1429" s="11">
        <v>407.54</v>
      </c>
      <c r="C1429" s="11">
        <v>396.9718</v>
      </c>
      <c r="D1429" s="11">
        <v>0.0266220421702499</v>
      </c>
      <c r="E1429" s="8"/>
      <c r="F1429" s="8"/>
    </row>
    <row r="1430">
      <c r="A1430" s="10">
        <v>44802.5</v>
      </c>
      <c r="B1430" s="11">
        <v>409.96</v>
      </c>
      <c r="C1430" s="11">
        <v>395.5494</v>
      </c>
      <c r="D1430" s="11">
        <v>0.0364318590800541</v>
      </c>
      <c r="E1430" s="8"/>
      <c r="F1430" s="8"/>
    </row>
    <row r="1431">
      <c r="A1431" s="10">
        <v>44802.541666666664</v>
      </c>
      <c r="B1431" s="11">
        <v>412.06</v>
      </c>
      <c r="C1431" s="11">
        <v>393.56932</v>
      </c>
      <c r="D1431" s="11">
        <v>0.0469820157729774</v>
      </c>
      <c r="E1431" s="8"/>
      <c r="F1431" s="8"/>
    </row>
    <row r="1432">
      <c r="A1432" s="10">
        <v>44802.583333333336</v>
      </c>
      <c r="B1432" s="11">
        <v>396.13</v>
      </c>
      <c r="C1432" s="11">
        <v>390.44199</v>
      </c>
      <c r="D1432" s="11">
        <v>0.0145681308508852</v>
      </c>
      <c r="E1432" s="8"/>
      <c r="F1432" s="8"/>
    </row>
    <row r="1433">
      <c r="A1433" s="10">
        <v>44802.625</v>
      </c>
      <c r="B1433" s="11">
        <v>368.22</v>
      </c>
      <c r="C1433" s="11">
        <v>387.81989</v>
      </c>
      <c r="D1433" s="11">
        <v>0.0505386405013934</v>
      </c>
      <c r="E1433" s="8"/>
      <c r="F1433" s="8"/>
    </row>
    <row r="1434">
      <c r="A1434" s="10">
        <v>44802.666666666664</v>
      </c>
      <c r="B1434" s="11">
        <v>369.7</v>
      </c>
      <c r="C1434" s="11">
        <v>386.47219</v>
      </c>
      <c r="D1434" s="11">
        <v>0.0433981808626385</v>
      </c>
      <c r="E1434" s="8"/>
      <c r="F1434" s="8"/>
    </row>
    <row r="1435">
      <c r="A1435" s="10">
        <v>44802.708333333336</v>
      </c>
      <c r="B1435" s="11">
        <v>388.08</v>
      </c>
      <c r="C1435" s="11">
        <v>386.91281</v>
      </c>
      <c r="D1435" s="11">
        <v>0.00301667448022722</v>
      </c>
      <c r="E1435" s="8"/>
      <c r="F1435" s="8"/>
    </row>
    <row r="1436">
      <c r="A1436" s="10">
        <v>44802.75</v>
      </c>
      <c r="B1436" s="11">
        <v>404.94</v>
      </c>
      <c r="C1436" s="11">
        <v>391.25273</v>
      </c>
      <c r="D1436" s="11">
        <v>0.034983193599697</v>
      </c>
      <c r="E1436" s="8"/>
      <c r="F1436" s="8"/>
    </row>
    <row r="1437">
      <c r="A1437" s="10">
        <v>44802.791666666664</v>
      </c>
      <c r="B1437" s="11">
        <v>413.63</v>
      </c>
      <c r="C1437" s="11">
        <v>398.6029</v>
      </c>
      <c r="D1437" s="11">
        <v>0.0376994246655004</v>
      </c>
      <c r="E1437" s="8"/>
      <c r="F1437" s="8"/>
    </row>
    <row r="1438">
      <c r="A1438" s="10">
        <v>44802.833333333336</v>
      </c>
      <c r="B1438" s="11">
        <v>411.53</v>
      </c>
      <c r="C1438" s="11">
        <v>402.51556</v>
      </c>
      <c r="D1438" s="11">
        <v>0.0223952584590766</v>
      </c>
      <c r="E1438" s="8"/>
      <c r="F1438" s="8"/>
    </row>
    <row r="1439">
      <c r="A1439" s="10">
        <v>44802.875</v>
      </c>
      <c r="B1439" s="11">
        <v>407.3</v>
      </c>
      <c r="C1439" s="11">
        <v>405.75124</v>
      </c>
      <c r="D1439" s="11">
        <v>0.00381701852593233</v>
      </c>
      <c r="E1439" s="8"/>
      <c r="F1439" s="8"/>
    </row>
    <row r="1440">
      <c r="A1440" s="10">
        <v>44802.916666666664</v>
      </c>
      <c r="B1440" s="11">
        <v>397.87</v>
      </c>
      <c r="C1440" s="11">
        <v>408.02524</v>
      </c>
      <c r="D1440" s="11">
        <v>0.0248887544309758</v>
      </c>
      <c r="E1440" s="8"/>
      <c r="F1440" s="8"/>
    </row>
    <row r="1441">
      <c r="A1441" s="10">
        <v>44802.958333333336</v>
      </c>
      <c r="B1441" s="11">
        <v>399.11</v>
      </c>
      <c r="C1441" s="11">
        <v>408.32954</v>
      </c>
      <c r="D1441" s="11">
        <v>0.0225786750574058</v>
      </c>
      <c r="E1441" s="8"/>
      <c r="F1441" s="8"/>
    </row>
    <row r="1442">
      <c r="A1442" s="10">
        <v>44803.0</v>
      </c>
      <c r="B1442" s="11">
        <v>409.55</v>
      </c>
      <c r="C1442" s="11">
        <v>428.89964</v>
      </c>
      <c r="D1442" s="11">
        <v>0.0451146100285837</v>
      </c>
      <c r="E1442" s="8"/>
      <c r="F1442" s="8"/>
    </row>
    <row r="1443">
      <c r="A1443" s="10">
        <v>44803.041666666664</v>
      </c>
      <c r="B1443" s="11">
        <v>417.79</v>
      </c>
      <c r="C1443" s="11">
        <v>425.87182</v>
      </c>
      <c r="D1443" s="11">
        <v>0.0189771185142045</v>
      </c>
      <c r="E1443" s="8"/>
      <c r="F1443" s="8"/>
    </row>
    <row r="1444">
      <c r="A1444" s="10">
        <v>44803.083333333336</v>
      </c>
      <c r="B1444" s="11">
        <v>409.26</v>
      </c>
      <c r="C1444" s="11">
        <v>424.54068</v>
      </c>
      <c r="D1444" s="11">
        <v>0.035993441193904</v>
      </c>
      <c r="E1444" s="8"/>
      <c r="F1444" s="8"/>
    </row>
    <row r="1445">
      <c r="A1445" s="10">
        <v>44803.125</v>
      </c>
      <c r="B1445" s="11">
        <v>382.25</v>
      </c>
      <c r="C1445" s="11">
        <v>428.18881</v>
      </c>
      <c r="D1445" s="11">
        <v>0.107286339407141</v>
      </c>
      <c r="E1445" s="8"/>
      <c r="F1445" s="8"/>
    </row>
    <row r="1446">
      <c r="A1446" s="10">
        <v>44803.166666666664</v>
      </c>
      <c r="B1446" s="11">
        <v>361.89</v>
      </c>
      <c r="C1446" s="11">
        <v>430.92768</v>
      </c>
      <c r="D1446" s="11">
        <v>0.160207114103229</v>
      </c>
      <c r="E1446" s="8"/>
      <c r="F1446" s="8"/>
    </row>
    <row r="1447">
      <c r="A1447" s="10">
        <v>44803.208333333336</v>
      </c>
      <c r="B1447" s="11">
        <v>377.62</v>
      </c>
      <c r="C1447" s="11">
        <v>433.35321</v>
      </c>
      <c r="D1447" s="11">
        <v>0.128609200794889</v>
      </c>
      <c r="E1447" s="8"/>
      <c r="F1447" s="8"/>
    </row>
    <row r="1448">
      <c r="A1448" s="10">
        <v>44803.25</v>
      </c>
      <c r="B1448" s="11">
        <v>396.62</v>
      </c>
      <c r="C1448" s="11">
        <v>436.86343</v>
      </c>
      <c r="D1448" s="11">
        <v>0.0921190176069441</v>
      </c>
      <c r="E1448" s="8"/>
      <c r="F1448" s="8"/>
    </row>
    <row r="1449">
      <c r="A1449" s="10">
        <v>44803.291666666664</v>
      </c>
      <c r="B1449" s="11">
        <v>415.4</v>
      </c>
      <c r="C1449" s="11">
        <v>440.48955</v>
      </c>
      <c r="D1449" s="11">
        <v>0.0569583319286462</v>
      </c>
      <c r="E1449" s="8"/>
      <c r="F1449" s="8"/>
    </row>
    <row r="1450">
      <c r="A1450" s="10">
        <v>44803.333333333336</v>
      </c>
      <c r="B1450" s="11">
        <v>424.96</v>
      </c>
      <c r="C1450" s="11">
        <v>441.69497</v>
      </c>
      <c r="D1450" s="11">
        <v>0.0378880701312945</v>
      </c>
      <c r="E1450" s="8"/>
      <c r="F1450" s="8"/>
    </row>
    <row r="1451">
      <c r="A1451" s="10">
        <v>44803.375</v>
      </c>
      <c r="B1451" s="11">
        <v>435.9</v>
      </c>
      <c r="C1451" s="11">
        <v>442.71576</v>
      </c>
      <c r="D1451" s="11">
        <v>0.0153953407938312</v>
      </c>
      <c r="E1451" s="8"/>
      <c r="F1451" s="8"/>
    </row>
    <row r="1452">
      <c r="A1452" s="10">
        <v>44803.416666666664</v>
      </c>
      <c r="B1452" s="11">
        <v>447.05</v>
      </c>
      <c r="C1452" s="11">
        <v>442.36481</v>
      </c>
      <c r="D1452" s="11">
        <v>0.0105912357721221</v>
      </c>
      <c r="E1452" s="8"/>
      <c r="F1452" s="8"/>
    </row>
    <row r="1453">
      <c r="A1453" s="10">
        <v>44803.458333333336</v>
      </c>
      <c r="B1453" s="11">
        <v>455.58</v>
      </c>
      <c r="C1453" s="11">
        <v>440.35796</v>
      </c>
      <c r="D1453" s="11">
        <v>0.034567423284457</v>
      </c>
      <c r="E1453" s="8"/>
      <c r="F1453" s="8"/>
    </row>
    <row r="1454">
      <c r="A1454" s="10">
        <v>44803.5</v>
      </c>
      <c r="B1454" s="11">
        <v>463.29</v>
      </c>
      <c r="C1454" s="11">
        <v>434.56004</v>
      </c>
      <c r="D1454" s="11">
        <v>0.0661127516464698</v>
      </c>
      <c r="E1454" s="8"/>
      <c r="F1454" s="8"/>
    </row>
    <row r="1455">
      <c r="A1455" s="10">
        <v>44803.541666666664</v>
      </c>
      <c r="B1455" s="11">
        <v>455.74</v>
      </c>
      <c r="C1455" s="11">
        <v>429.52684</v>
      </c>
      <c r="D1455" s="11">
        <v>0.0610279907071698</v>
      </c>
      <c r="E1455" s="8"/>
      <c r="F1455" s="8"/>
    </row>
    <row r="1456">
      <c r="A1456" s="10">
        <v>44803.583333333336</v>
      </c>
      <c r="B1456" s="11">
        <v>445.14</v>
      </c>
      <c r="C1456" s="11">
        <v>424.79485</v>
      </c>
      <c r="D1456" s="11">
        <v>0.0478940599209241</v>
      </c>
      <c r="E1456" s="8"/>
      <c r="F1456" s="8"/>
    </row>
    <row r="1457">
      <c r="A1457" s="10">
        <v>44803.625</v>
      </c>
      <c r="B1457" s="11">
        <v>425.14</v>
      </c>
      <c r="C1457" s="11">
        <v>420.59291</v>
      </c>
      <c r="D1457" s="11">
        <v>0.010811142774613</v>
      </c>
      <c r="E1457" s="8"/>
      <c r="F1457" s="8"/>
    </row>
    <row r="1458">
      <c r="A1458" s="10">
        <v>44803.666666666664</v>
      </c>
      <c r="B1458" s="11">
        <v>428.87</v>
      </c>
      <c r="C1458" s="11">
        <v>417.2887</v>
      </c>
      <c r="D1458" s="11">
        <v>0.0277536870756385</v>
      </c>
      <c r="E1458" s="8"/>
      <c r="F1458" s="8"/>
    </row>
    <row r="1459">
      <c r="A1459" s="10">
        <v>44803.708333333336</v>
      </c>
      <c r="B1459" s="11">
        <v>432.9</v>
      </c>
      <c r="C1459" s="11">
        <v>416.02147</v>
      </c>
      <c r="D1459" s="11">
        <v>0.0405712955151087</v>
      </c>
      <c r="E1459" s="8"/>
      <c r="F1459" s="8"/>
    </row>
    <row r="1460">
      <c r="A1460" s="10">
        <v>44803.75</v>
      </c>
      <c r="B1460" s="11">
        <v>438.66</v>
      </c>
      <c r="C1460" s="11">
        <v>418.15903</v>
      </c>
      <c r="D1460" s="11">
        <v>0.0490267303327158</v>
      </c>
      <c r="E1460" s="8"/>
      <c r="F1460" s="8"/>
    </row>
    <row r="1461">
      <c r="A1461" s="10">
        <v>44803.791666666664</v>
      </c>
      <c r="B1461" s="11">
        <v>438.47</v>
      </c>
      <c r="C1461" s="11">
        <v>424.48175</v>
      </c>
      <c r="D1461" s="11">
        <v>0.0329537135577679</v>
      </c>
      <c r="E1461" s="8"/>
      <c r="F1461" s="8"/>
    </row>
    <row r="1462">
      <c r="A1462" s="10">
        <v>44803.833333333336</v>
      </c>
      <c r="B1462" s="11">
        <v>441.6</v>
      </c>
      <c r="C1462" s="11">
        <v>427.94998</v>
      </c>
      <c r="D1462" s="11">
        <v>0.0318962977869517</v>
      </c>
      <c r="E1462" s="8"/>
      <c r="F1462" s="8"/>
    </row>
    <row r="1463">
      <c r="A1463" s="10">
        <v>44803.875</v>
      </c>
      <c r="B1463" s="11">
        <v>434.51</v>
      </c>
      <c r="C1463" s="11">
        <v>431.70869</v>
      </c>
      <c r="D1463" s="11">
        <v>0.00648888953335639</v>
      </c>
      <c r="E1463" s="8"/>
      <c r="F1463" s="8"/>
    </row>
    <row r="1464">
      <c r="A1464" s="10">
        <v>44803.916666666664</v>
      </c>
      <c r="B1464" s="11">
        <v>432.67</v>
      </c>
      <c r="C1464" s="11">
        <v>434.35214</v>
      </c>
      <c r="D1464" s="11">
        <v>0.00387275633084253</v>
      </c>
      <c r="E1464" s="8"/>
      <c r="F1464" s="8"/>
    </row>
    <row r="1465">
      <c r="A1465" s="10">
        <v>44803.958333333336</v>
      </c>
      <c r="B1465" s="11">
        <v>444.83</v>
      </c>
      <c r="C1465" s="11">
        <v>436.96553</v>
      </c>
      <c r="D1465" s="11">
        <v>0.0179979185085834</v>
      </c>
      <c r="E1465" s="8"/>
      <c r="F1465" s="8"/>
    </row>
    <row r="1466">
      <c r="A1466" s="10">
        <v>44804.0</v>
      </c>
      <c r="B1466" s="11">
        <v>456.06</v>
      </c>
      <c r="C1466" s="11">
        <v>472.41557</v>
      </c>
      <c r="D1466" s="11">
        <v>0.0346211493410346</v>
      </c>
      <c r="E1466" s="8"/>
      <c r="F1466" s="8"/>
    </row>
    <row r="1467">
      <c r="A1467" s="10">
        <v>44804.041666666664</v>
      </c>
      <c r="B1467" s="11">
        <v>475.96</v>
      </c>
      <c r="C1467" s="11">
        <v>467.64137</v>
      </c>
      <c r="D1467" s="11">
        <v>0.0177884818017704</v>
      </c>
      <c r="E1467" s="8"/>
      <c r="F1467" s="8"/>
    </row>
    <row r="1468">
      <c r="A1468" s="10">
        <v>44804.083333333336</v>
      </c>
      <c r="B1468" s="11">
        <v>485.42</v>
      </c>
      <c r="C1468" s="11">
        <v>465.07164</v>
      </c>
      <c r="D1468" s="11">
        <v>0.0437531731670415</v>
      </c>
      <c r="E1468" s="8"/>
      <c r="F1468" s="8"/>
    </row>
    <row r="1469">
      <c r="A1469" s="10">
        <v>44804.125</v>
      </c>
      <c r="B1469" s="11">
        <v>491.67</v>
      </c>
      <c r="C1469" s="11">
        <v>467.24004</v>
      </c>
      <c r="D1469" s="11">
        <v>0.0522856731199663</v>
      </c>
      <c r="E1469" s="8"/>
      <c r="F1469" s="8"/>
    </row>
    <row r="1470">
      <c r="A1470" s="10">
        <v>44804.166666666664</v>
      </c>
      <c r="B1470" s="11">
        <v>486.48</v>
      </c>
      <c r="C1470" s="11">
        <v>466.66272</v>
      </c>
      <c r="D1470" s="11">
        <v>0.0424659591406831</v>
      </c>
      <c r="E1470" s="8"/>
      <c r="F1470" s="8"/>
    </row>
    <row r="1471">
      <c r="A1471" s="10">
        <v>44804.208333333336</v>
      </c>
      <c r="B1471" s="11">
        <v>484.66</v>
      </c>
      <c r="C1471" s="11">
        <v>465.69463</v>
      </c>
      <c r="D1471" s="11">
        <v>0.0407249059324562</v>
      </c>
      <c r="E1471" s="8"/>
      <c r="F1471" s="8"/>
    </row>
    <row r="1472">
      <c r="A1472" s="10">
        <v>44804.25</v>
      </c>
      <c r="B1472" s="11">
        <v>483.62</v>
      </c>
      <c r="C1472" s="11">
        <v>466.32541</v>
      </c>
      <c r="D1472" s="11">
        <v>0.0370869560807334</v>
      </c>
      <c r="E1472" s="8"/>
      <c r="F1472" s="8"/>
    </row>
    <row r="1473">
      <c r="A1473" s="10">
        <v>44804.291666666664</v>
      </c>
      <c r="B1473" s="11">
        <v>484.36</v>
      </c>
      <c r="C1473" s="11">
        <v>466.71264</v>
      </c>
      <c r="D1473" s="11">
        <v>0.0378120464018287</v>
      </c>
      <c r="E1473" s="8"/>
      <c r="F1473" s="8"/>
    </row>
    <row r="1474">
      <c r="A1474" s="10">
        <v>44804.333333333336</v>
      </c>
      <c r="B1474" s="11">
        <v>481.27</v>
      </c>
      <c r="C1474" s="11">
        <v>464.76587</v>
      </c>
      <c r="D1474" s="11">
        <v>0.0355106324825443</v>
      </c>
      <c r="E1474" s="8"/>
      <c r="F1474" s="8"/>
    </row>
    <row r="1475">
      <c r="A1475" s="10">
        <v>44804.375</v>
      </c>
      <c r="B1475" s="11">
        <v>488.29</v>
      </c>
      <c r="C1475" s="11">
        <v>463.96475</v>
      </c>
      <c r="D1475" s="11">
        <v>0.0524290907876084</v>
      </c>
      <c r="E1475" s="8"/>
      <c r="F1475" s="8"/>
    </row>
    <row r="1476">
      <c r="A1476" s="10">
        <v>44804.416666666664</v>
      </c>
      <c r="B1476" s="11">
        <v>495.6</v>
      </c>
      <c r="C1476" s="11">
        <v>461.75316</v>
      </c>
      <c r="D1476" s="11">
        <v>0.073300721970154</v>
      </c>
      <c r="E1476" s="8"/>
      <c r="F1476" s="8"/>
    </row>
    <row r="1477">
      <c r="A1477" s="10">
        <v>44804.458333333336</v>
      </c>
      <c r="B1477" s="11">
        <v>496.47</v>
      </c>
      <c r="C1477" s="11">
        <v>458.28658</v>
      </c>
      <c r="D1477" s="11">
        <v>0.0833177790194074</v>
      </c>
      <c r="E1477" s="8"/>
      <c r="F1477" s="8"/>
    </row>
    <row r="1478">
      <c r="A1478" s="10">
        <v>44804.5</v>
      </c>
      <c r="B1478" s="11">
        <v>496.12</v>
      </c>
      <c r="C1478" s="11">
        <v>453.02691</v>
      </c>
      <c r="D1478" s="11">
        <v>0.0951225833361643</v>
      </c>
      <c r="E1478" s="8"/>
      <c r="F1478" s="8"/>
    </row>
    <row r="1479">
      <c r="A1479" s="10">
        <v>44804.541666666664</v>
      </c>
      <c r="B1479" s="11">
        <v>491.25</v>
      </c>
      <c r="C1479" s="11">
        <v>450.90411</v>
      </c>
      <c r="D1479" s="11">
        <v>0.0894777605819561</v>
      </c>
      <c r="E1479" s="8"/>
      <c r="F1479" s="8"/>
    </row>
    <row r="1480">
      <c r="A1480" s="10">
        <v>44804.583333333336</v>
      </c>
      <c r="B1480" s="11">
        <v>478.29</v>
      </c>
      <c r="C1480" s="11">
        <v>450.35235</v>
      </c>
      <c r="D1480" s="11">
        <v>0.0620350931886999</v>
      </c>
      <c r="E1480" s="8"/>
      <c r="F1480" s="8"/>
    </row>
    <row r="1481">
      <c r="A1481" s="10">
        <v>44804.625</v>
      </c>
      <c r="B1481" s="11">
        <v>470.2</v>
      </c>
      <c r="C1481" s="11">
        <v>450.69755</v>
      </c>
      <c r="D1481" s="11">
        <v>0.0432717018319713</v>
      </c>
      <c r="E1481" s="8"/>
      <c r="F1481" s="8"/>
    </row>
    <row r="1482">
      <c r="A1482" s="10">
        <v>44804.666666666664</v>
      </c>
      <c r="B1482" s="11">
        <v>464.17</v>
      </c>
      <c r="C1482" s="11">
        <v>450.99869</v>
      </c>
      <c r="D1482" s="11">
        <v>0.0292047633220398</v>
      </c>
      <c r="E1482" s="8"/>
      <c r="F1482" s="8"/>
    </row>
    <row r="1483">
      <c r="A1483" s="10">
        <v>44804.708333333336</v>
      </c>
      <c r="B1483" s="11">
        <v>458.25</v>
      </c>
      <c r="C1483" s="11">
        <v>453.1527</v>
      </c>
      <c r="D1483" s="11">
        <v>0.0112485261590629</v>
      </c>
      <c r="E1483" s="8"/>
      <c r="F1483" s="8"/>
    </row>
    <row r="1484">
      <c r="A1484" s="10">
        <v>44804.75</v>
      </c>
      <c r="B1484" s="11">
        <v>455.83</v>
      </c>
      <c r="C1484" s="11">
        <v>457.63904</v>
      </c>
      <c r="D1484" s="11">
        <v>0.003952984430699</v>
      </c>
      <c r="E1484" s="8"/>
      <c r="F1484" s="8"/>
    </row>
    <row r="1485">
      <c r="A1485" s="10">
        <v>44804.791666666664</v>
      </c>
      <c r="B1485" s="11">
        <v>450.52</v>
      </c>
      <c r="C1485" s="11">
        <v>464.56225</v>
      </c>
      <c r="D1485" s="11">
        <v>0.0302268425813763</v>
      </c>
      <c r="E1485" s="8"/>
      <c r="F1485" s="8"/>
    </row>
    <row r="1486">
      <c r="A1486" s="10">
        <v>44804.833333333336</v>
      </c>
      <c r="B1486" s="11">
        <v>452.28</v>
      </c>
      <c r="C1486" s="11">
        <v>466.95919</v>
      </c>
      <c r="D1486" s="11">
        <v>0.0314357021220634</v>
      </c>
      <c r="E1486" s="8"/>
      <c r="F1486" s="8"/>
    </row>
    <row r="1487">
      <c r="A1487" s="10">
        <v>44804.875</v>
      </c>
      <c r="B1487" s="11">
        <v>451.46</v>
      </c>
      <c r="C1487" s="11">
        <v>468.18657</v>
      </c>
      <c r="D1487" s="11">
        <v>0.0357262917644135</v>
      </c>
      <c r="E1487" s="8"/>
      <c r="F1487" s="8"/>
    </row>
    <row r="1488">
      <c r="A1488" s="10">
        <v>44804.916666666664</v>
      </c>
      <c r="B1488" s="11">
        <v>454.69</v>
      </c>
      <c r="C1488" s="11">
        <v>467.33915</v>
      </c>
      <c r="D1488" s="11">
        <v>0.0270663178978264</v>
      </c>
      <c r="E1488" s="8"/>
      <c r="F1488" s="8"/>
    </row>
    <row r="1489">
      <c r="A1489" s="10">
        <v>44804.958333333336</v>
      </c>
      <c r="B1489" s="11">
        <v>458.67</v>
      </c>
      <c r="C1489" s="11">
        <v>467.04431</v>
      </c>
      <c r="D1489" s="11">
        <v>0.0179304400475406</v>
      </c>
      <c r="E1489" s="8"/>
      <c r="F1489" s="8"/>
    </row>
    <row r="1490">
      <c r="A1490" s="10">
        <v>44805.0</v>
      </c>
      <c r="B1490" s="11">
        <v>463.71</v>
      </c>
      <c r="C1490" s="11">
        <v>483.25391</v>
      </c>
      <c r="D1490" s="11">
        <v>0.0404423215116873</v>
      </c>
      <c r="E1490" s="8"/>
      <c r="F1490" s="8"/>
    </row>
    <row r="1491">
      <c r="A1491" s="10">
        <v>44805.041666666664</v>
      </c>
      <c r="B1491" s="11">
        <v>479.48</v>
      </c>
      <c r="C1491" s="11">
        <v>478.54991</v>
      </c>
      <c r="D1491" s="11">
        <v>0.00194355903232748</v>
      </c>
      <c r="E1491" s="8"/>
      <c r="F1491" s="8"/>
    </row>
    <row r="1492">
      <c r="A1492" s="10">
        <v>44805.083333333336</v>
      </c>
      <c r="B1492" s="11">
        <v>488.83</v>
      </c>
      <c r="C1492" s="11">
        <v>475.24045</v>
      </c>
      <c r="D1492" s="11">
        <v>0.0285951038048212</v>
      </c>
      <c r="E1492" s="8"/>
      <c r="F1492" s="8"/>
    </row>
    <row r="1493">
      <c r="A1493" s="10">
        <v>44805.125</v>
      </c>
      <c r="B1493" s="11">
        <v>490.0</v>
      </c>
      <c r="C1493" s="11">
        <v>475.48361</v>
      </c>
      <c r="D1493" s="11">
        <v>0.0305297379230379</v>
      </c>
      <c r="E1493" s="8"/>
      <c r="F1493" s="8"/>
    </row>
    <row r="1494">
      <c r="A1494" s="10">
        <v>44805.166666666664</v>
      </c>
      <c r="B1494" s="11">
        <v>482.83</v>
      </c>
      <c r="C1494" s="11">
        <v>471.63776</v>
      </c>
      <c r="D1494" s="11">
        <v>0.0237305850998867</v>
      </c>
      <c r="E1494" s="8"/>
      <c r="F1494" s="8"/>
    </row>
    <row r="1495">
      <c r="A1495" s="10">
        <v>44805.208333333336</v>
      </c>
      <c r="B1495" s="11">
        <v>472.28</v>
      </c>
      <c r="C1495" s="11">
        <v>467.36984</v>
      </c>
      <c r="D1495" s="11">
        <v>0.0105059410765571</v>
      </c>
      <c r="E1495" s="8"/>
      <c r="F1495" s="8"/>
    </row>
    <row r="1496">
      <c r="A1496" s="10">
        <v>44805.25</v>
      </c>
      <c r="B1496" s="11">
        <v>459.75</v>
      </c>
      <c r="C1496" s="11">
        <v>465.47862</v>
      </c>
      <c r="D1496" s="11">
        <v>0.0123069454833392</v>
      </c>
      <c r="E1496" s="8"/>
      <c r="F1496" s="8"/>
    </row>
    <row r="1497">
      <c r="A1497" s="10">
        <v>44805.291666666664</v>
      </c>
      <c r="B1497" s="11">
        <v>460.28</v>
      </c>
      <c r="C1497" s="11">
        <v>464.00873</v>
      </c>
      <c r="D1497" s="11">
        <v>0.00803590484170425</v>
      </c>
      <c r="E1497" s="8"/>
      <c r="F1497" s="8"/>
    </row>
    <row r="1498">
      <c r="A1498" s="10">
        <v>44805.333333333336</v>
      </c>
      <c r="B1498" s="11">
        <v>464.64</v>
      </c>
      <c r="C1498" s="11">
        <v>461.25061</v>
      </c>
      <c r="D1498" s="11">
        <v>0.00734826128468424</v>
      </c>
      <c r="E1498" s="8"/>
      <c r="F1498" s="8"/>
    </row>
    <row r="1499">
      <c r="A1499" s="10">
        <v>44805.375</v>
      </c>
      <c r="B1499" s="11">
        <v>476.06</v>
      </c>
      <c r="C1499" s="11">
        <v>460.07705</v>
      </c>
      <c r="D1499" s="11">
        <v>0.0347397245743947</v>
      </c>
      <c r="E1499" s="8"/>
      <c r="F1499" s="8"/>
    </row>
    <row r="1500">
      <c r="A1500" s="10">
        <v>44805.416666666664</v>
      </c>
      <c r="B1500" s="11">
        <v>487.48</v>
      </c>
      <c r="C1500" s="11">
        <v>458.26042</v>
      </c>
      <c r="D1500" s="11">
        <v>0.0637619543926573</v>
      </c>
      <c r="E1500" s="8"/>
      <c r="F1500" s="8"/>
    </row>
    <row r="1501">
      <c r="A1501" s="10">
        <v>44805.458333333336</v>
      </c>
      <c r="B1501" s="11">
        <v>493.0</v>
      </c>
      <c r="C1501" s="11">
        <v>456.06635</v>
      </c>
      <c r="D1501" s="11">
        <v>0.080983063100358</v>
      </c>
      <c r="E1501" s="8"/>
      <c r="F1501" s="8"/>
    </row>
    <row r="1502">
      <c r="A1502" s="10">
        <v>44805.5</v>
      </c>
      <c r="B1502" s="11">
        <v>493.89</v>
      </c>
      <c r="C1502" s="11">
        <v>452.23859</v>
      </c>
      <c r="D1502" s="11">
        <v>0.0921005215410741</v>
      </c>
      <c r="E1502" s="8"/>
      <c r="F1502" s="8"/>
    </row>
    <row r="1503">
      <c r="A1503" s="10">
        <v>44805.541666666664</v>
      </c>
      <c r="B1503" s="11">
        <v>490.32</v>
      </c>
      <c r="C1503" s="11">
        <v>451.54326</v>
      </c>
      <c r="D1503" s="11">
        <v>0.0858760243702896</v>
      </c>
      <c r="E1503" s="8"/>
      <c r="F1503" s="8"/>
    </row>
    <row r="1504">
      <c r="A1504" s="10">
        <v>44805.583333333336</v>
      </c>
      <c r="B1504" s="11">
        <v>475.32</v>
      </c>
      <c r="C1504" s="11">
        <v>452.29846</v>
      </c>
      <c r="D1504" s="11">
        <v>0.0508990015132928</v>
      </c>
      <c r="E1504" s="8"/>
      <c r="F1504" s="8"/>
    </row>
    <row r="1505">
      <c r="A1505" s="10">
        <v>44805.625</v>
      </c>
      <c r="B1505" s="11">
        <v>458.43</v>
      </c>
      <c r="C1505" s="11">
        <v>453.36969</v>
      </c>
      <c r="D1505" s="11">
        <v>0.011161553389244</v>
      </c>
      <c r="E1505" s="8"/>
      <c r="F1505" s="8"/>
    </row>
    <row r="1506">
      <c r="A1506" s="10">
        <v>44805.666666666664</v>
      </c>
      <c r="B1506" s="11">
        <v>455.14</v>
      </c>
      <c r="C1506" s="11">
        <v>453.89041</v>
      </c>
      <c r="D1506" s="11">
        <v>0.00275306543709529</v>
      </c>
      <c r="E1506" s="8"/>
      <c r="F1506" s="8"/>
    </row>
    <row r="1507">
      <c r="A1507" s="10">
        <v>44805.708333333336</v>
      </c>
      <c r="B1507" s="11">
        <v>450.81</v>
      </c>
      <c r="C1507" s="11">
        <v>456.02996</v>
      </c>
      <c r="D1507" s="11">
        <v>0.0114465286447408</v>
      </c>
      <c r="E1507" s="8"/>
      <c r="F1507" s="8"/>
    </row>
    <row r="1508">
      <c r="A1508" s="10">
        <v>44805.75</v>
      </c>
      <c r="B1508" s="11">
        <v>445.93</v>
      </c>
      <c r="C1508" s="11">
        <v>460.38056</v>
      </c>
      <c r="D1508" s="11">
        <v>0.0313882931981315</v>
      </c>
      <c r="E1508" s="8"/>
      <c r="F1508" s="8"/>
    </row>
    <row r="1509">
      <c r="A1509" s="10">
        <v>44805.791666666664</v>
      </c>
      <c r="B1509" s="11">
        <v>447.34</v>
      </c>
      <c r="C1509" s="11">
        <v>466.26886</v>
      </c>
      <c r="D1509" s="11">
        <v>0.0405964490101269</v>
      </c>
      <c r="E1509" s="8"/>
      <c r="F1509" s="8"/>
    </row>
    <row r="1510">
      <c r="A1510" s="10">
        <v>44805.833333333336</v>
      </c>
      <c r="B1510" s="11">
        <v>447.6</v>
      </c>
      <c r="C1510" s="11">
        <v>467.21967</v>
      </c>
      <c r="D1510" s="11">
        <v>0.0419923887194218</v>
      </c>
      <c r="E1510" s="8"/>
      <c r="F1510" s="8"/>
    </row>
    <row r="1511">
      <c r="A1511" s="10">
        <v>44805.875</v>
      </c>
      <c r="B1511" s="11">
        <v>446.27</v>
      </c>
      <c r="C1511" s="11">
        <v>466.69972</v>
      </c>
      <c r="D1511" s="11">
        <v>0.0437748709169999</v>
      </c>
      <c r="E1511" s="8"/>
      <c r="F1511" s="8"/>
    </row>
    <row r="1512">
      <c r="A1512" s="10">
        <v>44805.916666666664</v>
      </c>
      <c r="B1512" s="11">
        <v>440.01</v>
      </c>
      <c r="C1512" s="11">
        <v>464.36071</v>
      </c>
      <c r="D1512" s="11">
        <v>0.0524392126112478</v>
      </c>
      <c r="E1512" s="8"/>
      <c r="F1512" s="8"/>
    </row>
    <row r="1513">
      <c r="A1513" s="10">
        <v>44805.958333333336</v>
      </c>
      <c r="B1513" s="11">
        <v>441.78</v>
      </c>
      <c r="C1513" s="11">
        <v>463.10892</v>
      </c>
      <c r="D1513" s="11">
        <v>0.0460559472704607</v>
      </c>
      <c r="E1513" s="8"/>
      <c r="F1513" s="8"/>
    </row>
    <row r="1514">
      <c r="A1514" s="10">
        <v>44806.0</v>
      </c>
      <c r="B1514" s="11">
        <v>452.49</v>
      </c>
      <c r="C1514" s="11">
        <v>473.83042</v>
      </c>
      <c r="D1514" s="11">
        <v>0.0450380961188604</v>
      </c>
      <c r="E1514" s="8"/>
      <c r="F1514" s="8"/>
    </row>
    <row r="1515">
      <c r="A1515" s="10">
        <v>44806.041666666664</v>
      </c>
      <c r="B1515" s="11">
        <v>464.17</v>
      </c>
      <c r="C1515" s="11">
        <v>467.02607</v>
      </c>
      <c r="D1515" s="11">
        <v>0.00611544019373477</v>
      </c>
      <c r="E1515" s="8"/>
      <c r="F1515" s="8"/>
    </row>
    <row r="1516">
      <c r="A1516" s="10">
        <v>44806.083333333336</v>
      </c>
      <c r="B1516" s="11">
        <v>462.96</v>
      </c>
      <c r="C1516" s="11">
        <v>462.43615</v>
      </c>
      <c r="D1516" s="11">
        <v>0.00113280503697641</v>
      </c>
      <c r="E1516" s="8"/>
      <c r="F1516" s="8"/>
    </row>
    <row r="1517">
      <c r="A1517" s="10">
        <v>44806.125</v>
      </c>
      <c r="B1517" s="11">
        <v>452.74</v>
      </c>
      <c r="C1517" s="11">
        <v>462.0971</v>
      </c>
      <c r="D1517" s="11">
        <v>0.0202492073635606</v>
      </c>
      <c r="E1517" s="8"/>
      <c r="F1517" s="8"/>
    </row>
    <row r="1518">
      <c r="A1518" s="10">
        <v>44806.166666666664</v>
      </c>
      <c r="B1518" s="11">
        <v>445.71</v>
      </c>
      <c r="C1518" s="11">
        <v>457.96399</v>
      </c>
      <c r="D1518" s="11">
        <v>0.0267575404782372</v>
      </c>
      <c r="E1518" s="8"/>
      <c r="F1518" s="8"/>
    </row>
    <row r="1519">
      <c r="A1519" s="10">
        <v>44806.208333333336</v>
      </c>
      <c r="B1519" s="11">
        <v>436.72</v>
      </c>
      <c r="C1519" s="11">
        <v>454.10363</v>
      </c>
      <c r="D1519" s="11">
        <v>0.0382811958583109</v>
      </c>
      <c r="E1519" s="8"/>
      <c r="F1519" s="8"/>
    </row>
    <row r="1520">
      <c r="A1520" s="10">
        <v>44806.25</v>
      </c>
      <c r="B1520" s="11">
        <v>430.74</v>
      </c>
      <c r="C1520" s="11">
        <v>453.42766</v>
      </c>
      <c r="D1520" s="11">
        <v>0.0500358976777023</v>
      </c>
      <c r="E1520" s="8"/>
      <c r="F1520" s="8"/>
    </row>
    <row r="1521">
      <c r="A1521" s="10">
        <v>44806.291666666664</v>
      </c>
      <c r="B1521" s="11">
        <v>420.5</v>
      </c>
      <c r="C1521" s="11">
        <v>453.85123</v>
      </c>
      <c r="D1521" s="11">
        <v>0.0734849391065878</v>
      </c>
      <c r="E1521" s="8"/>
      <c r="F1521" s="8"/>
    </row>
    <row r="1522">
      <c r="A1522" s="10">
        <v>44806.333333333336</v>
      </c>
      <c r="B1522" s="11">
        <v>416.79</v>
      </c>
      <c r="C1522" s="11">
        <v>453.14546</v>
      </c>
      <c r="D1522" s="11">
        <v>0.0802291167167381</v>
      </c>
      <c r="E1522" s="8"/>
      <c r="F1522" s="8"/>
    </row>
    <row r="1523">
      <c r="A1523" s="10">
        <v>44806.375</v>
      </c>
      <c r="B1523" s="11">
        <v>417.77</v>
      </c>
      <c r="C1523" s="11">
        <v>454.1161</v>
      </c>
      <c r="D1523" s="11">
        <v>0.0800370213696454</v>
      </c>
      <c r="E1523" s="8"/>
      <c r="F1523" s="8"/>
    </row>
    <row r="1524">
      <c r="A1524" s="10">
        <v>44806.416666666664</v>
      </c>
      <c r="B1524" s="11">
        <v>423.46</v>
      </c>
      <c r="C1524" s="11">
        <v>453.76431</v>
      </c>
      <c r="D1524" s="11">
        <v>0.0667842519390739</v>
      </c>
      <c r="E1524" s="8"/>
      <c r="F1524" s="8"/>
    </row>
    <row r="1525">
      <c r="A1525" s="10">
        <v>44806.458333333336</v>
      </c>
      <c r="B1525" s="11">
        <v>434.54</v>
      </c>
      <c r="C1525" s="11">
        <v>452.372</v>
      </c>
      <c r="D1525" s="11">
        <v>0.039418885342152</v>
      </c>
      <c r="E1525" s="8"/>
      <c r="F1525" s="8"/>
    </row>
    <row r="1526">
      <c r="A1526" s="10">
        <v>44806.5</v>
      </c>
      <c r="B1526" s="11">
        <v>440.49</v>
      </c>
      <c r="C1526" s="11">
        <v>449.61039</v>
      </c>
      <c r="D1526" s="11">
        <v>0.0202850961695969</v>
      </c>
      <c r="E1526" s="8"/>
      <c r="F1526" s="8"/>
    </row>
    <row r="1527">
      <c r="A1527" s="10">
        <v>44806.541666666664</v>
      </c>
      <c r="B1527" s="11">
        <v>447.44</v>
      </c>
      <c r="C1527" s="11">
        <v>450.12376</v>
      </c>
      <c r="D1527" s="11">
        <v>0.00596227135399385</v>
      </c>
      <c r="E1527" s="8"/>
      <c r="F1527" s="8"/>
    </row>
    <row r="1528">
      <c r="A1528" s="10">
        <v>44806.583333333336</v>
      </c>
      <c r="B1528" s="11">
        <v>445.7</v>
      </c>
      <c r="C1528" s="11">
        <v>451.95546</v>
      </c>
      <c r="D1528" s="11">
        <v>0.0138408771519211</v>
      </c>
      <c r="E1528" s="8"/>
      <c r="F1528" s="8"/>
    </row>
    <row r="1529">
      <c r="A1529" s="10">
        <v>44806.625</v>
      </c>
      <c r="B1529" s="11">
        <v>442.9</v>
      </c>
      <c r="C1529" s="11">
        <v>454.53231</v>
      </c>
      <c r="D1529" s="11">
        <v>0.0255918220643104</v>
      </c>
      <c r="E1529" s="8"/>
      <c r="F1529" s="8"/>
    </row>
    <row r="1530">
      <c r="A1530" s="10">
        <v>44806.666666666664</v>
      </c>
      <c r="B1530" s="11">
        <v>438.59</v>
      </c>
      <c r="C1530" s="11">
        <v>456.76805</v>
      </c>
      <c r="D1530" s="11">
        <v>0.0397971136553882</v>
      </c>
      <c r="E1530" s="8"/>
      <c r="F1530" s="8"/>
    </row>
    <row r="1531">
      <c r="A1531" s="10">
        <v>44806.708333333336</v>
      </c>
      <c r="B1531" s="11">
        <v>432.12</v>
      </c>
      <c r="C1531" s="11">
        <v>460.40058</v>
      </c>
      <c r="D1531" s="11">
        <v>0.0614260303494838</v>
      </c>
      <c r="E1531" s="8"/>
      <c r="F1531" s="8"/>
    </row>
    <row r="1532">
      <c r="A1532" s="10">
        <v>44806.75</v>
      </c>
      <c r="B1532" s="11">
        <v>428.94</v>
      </c>
      <c r="C1532" s="11">
        <v>465.88666</v>
      </c>
      <c r="D1532" s="11">
        <v>0.079303966333786</v>
      </c>
      <c r="E1532" s="8"/>
      <c r="F1532" s="8"/>
    </row>
    <row r="1533">
      <c r="A1533" s="10">
        <v>44806.791666666664</v>
      </c>
      <c r="B1533" s="11">
        <v>432.47</v>
      </c>
      <c r="C1533" s="11">
        <v>472.13981</v>
      </c>
      <c r="D1533" s="11">
        <v>0.0840213198713321</v>
      </c>
      <c r="E1533" s="8"/>
      <c r="F1533" s="8"/>
    </row>
    <row r="1534">
      <c r="A1534" s="10">
        <v>44806.833333333336</v>
      </c>
      <c r="B1534" s="11">
        <v>439.34</v>
      </c>
      <c r="C1534" s="11">
        <v>472.48644</v>
      </c>
      <c r="D1534" s="11">
        <v>0.0701532090529413</v>
      </c>
      <c r="E1534" s="8"/>
      <c r="F1534" s="8"/>
    </row>
    <row r="1535">
      <c r="A1535" s="10">
        <v>44806.875</v>
      </c>
      <c r="B1535" s="11">
        <v>446.54</v>
      </c>
      <c r="C1535" s="11">
        <v>470.5335</v>
      </c>
      <c r="D1535" s="11">
        <v>0.0509921185207854</v>
      </c>
      <c r="E1535" s="8"/>
      <c r="F1535" s="8"/>
    </row>
    <row r="1536">
      <c r="A1536" s="10">
        <v>44806.916666666664</v>
      </c>
      <c r="B1536" s="11">
        <v>440.79</v>
      </c>
      <c r="C1536" s="11">
        <v>466.18068</v>
      </c>
      <c r="D1536" s="11">
        <v>0.05446532018444</v>
      </c>
      <c r="E1536" s="8"/>
      <c r="F1536" s="8"/>
    </row>
    <row r="1537">
      <c r="A1537" s="10">
        <v>44806.958333333336</v>
      </c>
      <c r="B1537" s="11">
        <v>429.53</v>
      </c>
      <c r="C1537" s="11">
        <v>462.41184</v>
      </c>
      <c r="D1537" s="11">
        <v>0.0711094248797781</v>
      </c>
      <c r="E1537" s="8"/>
      <c r="F1537" s="8"/>
    </row>
    <row r="1538">
      <c r="A1538" s="10">
        <v>44807.0</v>
      </c>
      <c r="B1538" s="11">
        <v>430.01</v>
      </c>
      <c r="C1538" s="11">
        <v>453.28062</v>
      </c>
      <c r="D1538" s="11">
        <v>0.0513382195779735</v>
      </c>
      <c r="E1538" s="8"/>
      <c r="F1538" s="8"/>
    </row>
    <row r="1539">
      <c r="A1539" s="10">
        <v>44807.041666666664</v>
      </c>
      <c r="B1539" s="11">
        <v>447.02</v>
      </c>
      <c r="C1539" s="11">
        <v>448.71971</v>
      </c>
      <c r="D1539" s="11">
        <v>0.00378791027476827</v>
      </c>
      <c r="E1539" s="8"/>
      <c r="F1539" s="8"/>
    </row>
    <row r="1540">
      <c r="A1540" s="10">
        <v>44807.083333333336</v>
      </c>
      <c r="B1540" s="11">
        <v>453.2</v>
      </c>
      <c r="C1540" s="11">
        <v>445.83237</v>
      </c>
      <c r="D1540" s="11">
        <v>0.0165255609412119</v>
      </c>
      <c r="E1540" s="8"/>
      <c r="F1540" s="8"/>
    </row>
    <row r="1541">
      <c r="A1541" s="10">
        <v>44807.125</v>
      </c>
      <c r="B1541" s="11">
        <v>446.33</v>
      </c>
      <c r="C1541" s="11">
        <v>447.2433</v>
      </c>
      <c r="D1541" s="11">
        <v>0.00204206524726025</v>
      </c>
      <c r="E1541" s="8"/>
      <c r="F1541" s="8"/>
    </row>
    <row r="1542">
      <c r="A1542" s="10">
        <v>44807.166666666664</v>
      </c>
      <c r="B1542" s="11">
        <v>436.19</v>
      </c>
      <c r="C1542" s="11">
        <v>445.77365</v>
      </c>
      <c r="D1542" s="11">
        <v>0.0214989154249022</v>
      </c>
      <c r="E1542" s="8"/>
      <c r="F1542" s="8"/>
    </row>
    <row r="1543">
      <c r="A1543" s="10">
        <v>44807.208333333336</v>
      </c>
      <c r="B1543" s="11">
        <v>421.66</v>
      </c>
      <c r="C1543" s="11">
        <v>443.76661</v>
      </c>
      <c r="D1543" s="11">
        <v>0.0498158480197507</v>
      </c>
      <c r="E1543" s="8"/>
      <c r="F1543" s="8"/>
    </row>
    <row r="1544">
      <c r="A1544" s="10">
        <v>44807.25</v>
      </c>
      <c r="B1544" s="11">
        <v>428.65</v>
      </c>
      <c r="C1544" s="11">
        <v>444.04592</v>
      </c>
      <c r="D1544" s="11">
        <v>0.0346719096079073</v>
      </c>
      <c r="E1544" s="8"/>
      <c r="F1544" s="8"/>
    </row>
    <row r="1545">
      <c r="A1545" s="10">
        <v>44807.291666666664</v>
      </c>
      <c r="B1545" s="11">
        <v>438.25</v>
      </c>
      <c r="C1545" s="11">
        <v>445.7886</v>
      </c>
      <c r="D1545" s="11">
        <v>0.0169107061059882</v>
      </c>
      <c r="E1545" s="8"/>
      <c r="F1545" s="8"/>
    </row>
    <row r="1546">
      <c r="A1546" s="10">
        <v>44807.333333333336</v>
      </c>
      <c r="B1546" s="11">
        <v>439.97</v>
      </c>
      <c r="C1546" s="11">
        <v>446.39261</v>
      </c>
      <c r="D1546" s="11">
        <v>0.0143878053895201</v>
      </c>
      <c r="E1546" s="8"/>
      <c r="F1546" s="8"/>
    </row>
    <row r="1547">
      <c r="A1547" s="10">
        <v>44807.375</v>
      </c>
      <c r="B1547" s="11">
        <v>451.74</v>
      </c>
      <c r="C1547" s="11">
        <v>448.54854</v>
      </c>
      <c r="D1547" s="11">
        <v>0.00711508279572152</v>
      </c>
      <c r="E1547" s="8"/>
      <c r="F1547" s="8"/>
    </row>
    <row r="1548">
      <c r="A1548" s="10">
        <v>44807.416666666664</v>
      </c>
      <c r="B1548" s="11">
        <v>464.68</v>
      </c>
      <c r="C1548" s="11">
        <v>450.39666</v>
      </c>
      <c r="D1548" s="11">
        <v>0.0317128017778817</v>
      </c>
      <c r="E1548" s="8"/>
      <c r="F1548" s="8"/>
    </row>
    <row r="1549">
      <c r="A1549" s="10">
        <v>44807.458333333336</v>
      </c>
      <c r="B1549" s="11">
        <v>468.28</v>
      </c>
      <c r="C1549" s="11">
        <v>451.84198</v>
      </c>
      <c r="D1549" s="11">
        <v>0.0363800194041288</v>
      </c>
      <c r="E1549" s="8"/>
      <c r="F1549" s="8"/>
    </row>
    <row r="1550">
      <c r="A1550" s="10">
        <v>44807.5</v>
      </c>
      <c r="B1550" s="11">
        <v>467.14</v>
      </c>
      <c r="C1550" s="11">
        <v>450.93446</v>
      </c>
      <c r="D1550" s="11">
        <v>0.0359376837157222</v>
      </c>
      <c r="E1550" s="8"/>
      <c r="F1550" s="8"/>
    </row>
    <row r="1551">
      <c r="A1551" s="10">
        <v>44807.541666666664</v>
      </c>
      <c r="B1551" s="11">
        <v>467.48</v>
      </c>
      <c r="C1551" s="11">
        <v>451.40173</v>
      </c>
      <c r="D1551" s="11">
        <v>0.0356185387238104</v>
      </c>
      <c r="E1551" s="8"/>
      <c r="F1551" s="8"/>
    </row>
    <row r="1552">
      <c r="A1552" s="10">
        <v>44807.583333333336</v>
      </c>
      <c r="B1552" s="11">
        <v>444.42</v>
      </c>
      <c r="C1552" s="11">
        <v>451.49433</v>
      </c>
      <c r="D1552" s="11">
        <v>0.0156687017531315</v>
      </c>
      <c r="E1552" s="8"/>
      <c r="F1552" s="8"/>
    </row>
    <row r="1553">
      <c r="A1553" s="10">
        <v>44807.625</v>
      </c>
      <c r="B1553" s="11">
        <v>430.13</v>
      </c>
      <c r="C1553" s="11">
        <v>451.21486</v>
      </c>
      <c r="D1553" s="11">
        <v>0.0467290904382005</v>
      </c>
      <c r="E1553" s="8"/>
      <c r="F1553" s="8"/>
    </row>
    <row r="1554">
      <c r="A1554" s="10">
        <v>44807.666666666664</v>
      </c>
      <c r="B1554" s="11">
        <v>424.86</v>
      </c>
      <c r="C1554" s="11">
        <v>449.87676</v>
      </c>
      <c r="D1554" s="11">
        <v>0.0556080291855929</v>
      </c>
      <c r="E1554" s="8"/>
      <c r="F1554" s="8"/>
    </row>
    <row r="1555">
      <c r="A1555" s="10">
        <v>44807.708333333336</v>
      </c>
      <c r="B1555" s="11">
        <v>419.94</v>
      </c>
      <c r="C1555" s="11">
        <v>449.17816</v>
      </c>
      <c r="D1555" s="11">
        <v>0.0650925681693873</v>
      </c>
      <c r="E1555" s="8"/>
      <c r="F1555" s="8"/>
    </row>
    <row r="1556">
      <c r="A1556" s="10">
        <v>44807.75</v>
      </c>
      <c r="B1556" s="11">
        <v>427.84</v>
      </c>
      <c r="C1556" s="11">
        <v>450.25693</v>
      </c>
      <c r="D1556" s="11">
        <v>0.0497869738506857</v>
      </c>
      <c r="E1556" s="8"/>
      <c r="F1556" s="8"/>
    </row>
    <row r="1557">
      <c r="A1557" s="10">
        <v>44807.791666666664</v>
      </c>
      <c r="B1557" s="11">
        <v>427.34</v>
      </c>
      <c r="C1557" s="11">
        <v>453.86835</v>
      </c>
      <c r="D1557" s="11">
        <v>0.0584494380363822</v>
      </c>
      <c r="E1557" s="8"/>
      <c r="F1557" s="8"/>
    </row>
    <row r="1558">
      <c r="A1558" s="10">
        <v>44807.833333333336</v>
      </c>
      <c r="B1558" s="11">
        <v>426.4</v>
      </c>
      <c r="C1558" s="11">
        <v>453.55142</v>
      </c>
      <c r="D1558" s="11">
        <v>0.0598640392306566</v>
      </c>
      <c r="E1558" s="8"/>
      <c r="F1558" s="8"/>
    </row>
    <row r="1559">
      <c r="A1559" s="10">
        <v>44807.875</v>
      </c>
      <c r="B1559" s="11">
        <v>429.09</v>
      </c>
      <c r="C1559" s="11">
        <v>452.84866</v>
      </c>
      <c r="D1559" s="11">
        <v>0.0524649007463111</v>
      </c>
      <c r="E1559" s="8"/>
      <c r="F1559" s="8"/>
    </row>
    <row r="1560">
      <c r="A1560" s="10">
        <v>44807.916666666664</v>
      </c>
      <c r="B1560" s="11">
        <v>432.72</v>
      </c>
      <c r="C1560" s="11">
        <v>451.21348</v>
      </c>
      <c r="D1560" s="11">
        <v>0.0409860981990165</v>
      </c>
      <c r="E1560" s="8"/>
      <c r="F1560" s="8"/>
    </row>
    <row r="1561">
      <c r="A1561" s="10">
        <v>44807.958333333336</v>
      </c>
      <c r="B1561" s="11">
        <v>437.64</v>
      </c>
      <c r="C1561" s="11">
        <v>450.77034</v>
      </c>
      <c r="D1561" s="11">
        <v>0.0291286689359375</v>
      </c>
      <c r="E1561" s="8"/>
      <c r="F1561" s="8"/>
    </row>
    <row r="1562">
      <c r="A1562" s="10">
        <v>44808.0</v>
      </c>
      <c r="B1562" s="11">
        <v>449.98</v>
      </c>
      <c r="C1562" s="11">
        <v>464.90979</v>
      </c>
      <c r="D1562" s="11">
        <v>0.0321133052500356</v>
      </c>
      <c r="E1562" s="8"/>
      <c r="F1562" s="8"/>
    </row>
    <row r="1563">
      <c r="A1563" s="10">
        <v>44808.041666666664</v>
      </c>
      <c r="B1563" s="11">
        <v>481.61</v>
      </c>
      <c r="C1563" s="11">
        <v>459.21835</v>
      </c>
      <c r="D1563" s="11">
        <v>0.0487603555040865</v>
      </c>
      <c r="E1563" s="8"/>
      <c r="F1563" s="8"/>
    </row>
    <row r="1564">
      <c r="A1564" s="10">
        <v>44808.083333333336</v>
      </c>
      <c r="B1564" s="11">
        <v>491.97</v>
      </c>
      <c r="C1564" s="11">
        <v>456.41328</v>
      </c>
      <c r="D1564" s="11">
        <v>0.077904656937239</v>
      </c>
      <c r="E1564" s="8"/>
      <c r="F1564" s="8"/>
    </row>
    <row r="1565">
      <c r="A1565" s="10">
        <v>44808.125</v>
      </c>
      <c r="B1565" s="11">
        <v>483.74</v>
      </c>
      <c r="C1565" s="11">
        <v>458.51281</v>
      </c>
      <c r="D1565" s="11">
        <v>0.0550195969443034</v>
      </c>
      <c r="E1565" s="8"/>
      <c r="F1565" s="8"/>
    </row>
    <row r="1566">
      <c r="A1566" s="10">
        <v>44808.166666666664</v>
      </c>
      <c r="B1566" s="11">
        <v>473.47</v>
      </c>
      <c r="C1566" s="11">
        <v>457.77025</v>
      </c>
      <c r="D1566" s="11">
        <v>0.0342961343599765</v>
      </c>
      <c r="E1566" s="8"/>
      <c r="F1566" s="8"/>
    </row>
    <row r="1567">
      <c r="A1567" s="10">
        <v>44808.208333333336</v>
      </c>
      <c r="B1567" s="11">
        <v>464.84</v>
      </c>
      <c r="C1567" s="11">
        <v>457.04593</v>
      </c>
      <c r="D1567" s="11">
        <v>0.0170531438711202</v>
      </c>
      <c r="E1567" s="8"/>
      <c r="F1567" s="8"/>
    </row>
    <row r="1568">
      <c r="A1568" s="10">
        <v>44808.25</v>
      </c>
      <c r="B1568" s="11">
        <v>455.37</v>
      </c>
      <c r="C1568" s="11">
        <v>458.34115</v>
      </c>
      <c r="D1568" s="11">
        <v>0.00648239853654864</v>
      </c>
      <c r="E1568" s="8"/>
      <c r="F1568" s="8"/>
    </row>
    <row r="1569">
      <c r="A1569" s="10">
        <v>44808.291666666664</v>
      </c>
      <c r="B1569" s="11">
        <v>447.1</v>
      </c>
      <c r="C1569" s="11">
        <v>459.84007</v>
      </c>
      <c r="D1569" s="11">
        <v>0.0277054368054528</v>
      </c>
      <c r="E1569" s="8"/>
      <c r="F1569" s="8"/>
    </row>
    <row r="1570">
      <c r="A1570" s="10">
        <v>44808.333333333336</v>
      </c>
      <c r="B1570" s="11">
        <v>436.22</v>
      </c>
      <c r="C1570" s="11">
        <v>458.83388</v>
      </c>
      <c r="D1570" s="11">
        <v>0.0492855497070094</v>
      </c>
      <c r="E1570" s="8"/>
      <c r="F1570" s="8"/>
    </row>
    <row r="1571">
      <c r="A1571" s="10">
        <v>44808.375</v>
      </c>
      <c r="B1571" s="11">
        <v>441.77</v>
      </c>
      <c r="C1571" s="11">
        <v>458.51391</v>
      </c>
      <c r="D1571" s="11">
        <v>0.0365177797986543</v>
      </c>
      <c r="E1571" s="8"/>
      <c r="F1571" s="8"/>
    </row>
    <row r="1572">
      <c r="A1572" s="10">
        <v>44808.416666666664</v>
      </c>
      <c r="B1572" s="11">
        <v>455.12</v>
      </c>
      <c r="C1572" s="11">
        <v>456.529</v>
      </c>
      <c r="D1572" s="11">
        <v>0.00308633186500746</v>
      </c>
      <c r="E1572" s="8"/>
      <c r="F1572" s="8"/>
    </row>
    <row r="1573">
      <c r="A1573" s="10">
        <v>44808.458333333336</v>
      </c>
      <c r="B1573" s="11">
        <v>459.12</v>
      </c>
      <c r="C1573" s="11">
        <v>453.50342</v>
      </c>
      <c r="D1573" s="11">
        <v>0.0123848680126822</v>
      </c>
      <c r="E1573" s="8"/>
      <c r="F1573" s="8"/>
    </row>
    <row r="1574">
      <c r="A1574" s="10">
        <v>44808.5</v>
      </c>
      <c r="B1574" s="11">
        <v>459.15</v>
      </c>
      <c r="C1574" s="11">
        <v>448.99565</v>
      </c>
      <c r="D1574" s="11">
        <v>0.0226156979471849</v>
      </c>
      <c r="E1574" s="8"/>
      <c r="F1574" s="8"/>
    </row>
    <row r="1575">
      <c r="A1575" s="10">
        <v>44808.541666666664</v>
      </c>
      <c r="B1575" s="11">
        <v>457.36</v>
      </c>
      <c r="C1575" s="11">
        <v>447.97538</v>
      </c>
      <c r="D1575" s="11">
        <v>0.0209489637577851</v>
      </c>
      <c r="E1575" s="8"/>
      <c r="F1575" s="8"/>
    </row>
    <row r="1576">
      <c r="A1576" s="10">
        <v>44808.583333333336</v>
      </c>
      <c r="B1576" s="11">
        <v>430.88</v>
      </c>
      <c r="C1576" s="11">
        <v>449.00888</v>
      </c>
      <c r="D1576" s="11">
        <v>0.0403753262073569</v>
      </c>
      <c r="E1576" s="8"/>
      <c r="F1576" s="8"/>
    </row>
    <row r="1577">
      <c r="A1577" s="10">
        <v>44808.625</v>
      </c>
      <c r="B1577" s="11">
        <v>413.45</v>
      </c>
      <c r="C1577" s="11">
        <v>451.20131</v>
      </c>
      <c r="D1577" s="11">
        <v>0.0836684405902987</v>
      </c>
      <c r="E1577" s="8"/>
      <c r="F1577" s="8"/>
    </row>
    <row r="1578">
      <c r="A1578" s="10">
        <v>44808.666666666664</v>
      </c>
      <c r="B1578" s="11">
        <v>412.68</v>
      </c>
      <c r="C1578" s="11">
        <v>453.61524</v>
      </c>
      <c r="D1578" s="11">
        <v>0.0902422061481002</v>
      </c>
      <c r="E1578" s="8"/>
      <c r="F1578" s="8"/>
    </row>
    <row r="1579">
      <c r="A1579" s="10">
        <v>44808.708333333336</v>
      </c>
      <c r="B1579" s="11">
        <v>420.58</v>
      </c>
      <c r="C1579" s="11">
        <v>457.51379</v>
      </c>
      <c r="D1579" s="11">
        <v>0.080727162344112</v>
      </c>
      <c r="E1579" s="8"/>
      <c r="F1579" s="8"/>
    </row>
    <row r="1580">
      <c r="A1580" s="10">
        <v>44808.75</v>
      </c>
      <c r="B1580" s="11">
        <v>433.58</v>
      </c>
      <c r="C1580" s="11">
        <v>462.85463</v>
      </c>
      <c r="D1580" s="11">
        <v>0.0632480007815844</v>
      </c>
      <c r="E1580" s="8"/>
      <c r="F1580" s="8"/>
    </row>
    <row r="1581">
      <c r="A1581" s="10">
        <v>44808.791666666664</v>
      </c>
      <c r="B1581" s="11">
        <v>438.74</v>
      </c>
      <c r="C1581" s="11">
        <v>468.82595</v>
      </c>
      <c r="D1581" s="11">
        <v>0.0641729622688333</v>
      </c>
      <c r="E1581" s="8"/>
      <c r="F1581" s="8"/>
    </row>
    <row r="1582">
      <c r="A1582" s="10">
        <v>44808.833333333336</v>
      </c>
      <c r="B1582" s="11">
        <v>441.82</v>
      </c>
      <c r="C1582" s="11">
        <v>468.92829</v>
      </c>
      <c r="D1582" s="11">
        <v>0.057809030886151</v>
      </c>
      <c r="E1582" s="8"/>
      <c r="F1582" s="8"/>
    </row>
    <row r="1583">
      <c r="A1583" s="10">
        <v>44808.875</v>
      </c>
      <c r="B1583" s="11">
        <v>431.37</v>
      </c>
      <c r="C1583" s="11">
        <v>466.9926</v>
      </c>
      <c r="D1583" s="11">
        <v>0.0762808661207907</v>
      </c>
      <c r="E1583" s="8"/>
      <c r="F1583" s="8"/>
    </row>
    <row r="1584">
      <c r="A1584" s="10">
        <v>44808.916666666664</v>
      </c>
      <c r="B1584" s="11">
        <v>432.2</v>
      </c>
      <c r="C1584" s="11">
        <v>462.70523</v>
      </c>
      <c r="D1584" s="11">
        <v>0.0659279991280841</v>
      </c>
      <c r="E1584" s="8"/>
      <c r="F1584" s="8"/>
    </row>
    <row r="1585">
      <c r="A1585" s="10">
        <v>44808.958333333336</v>
      </c>
      <c r="B1585" s="11">
        <v>420.04</v>
      </c>
      <c r="C1585" s="11">
        <v>459.23188</v>
      </c>
      <c r="D1585" s="11">
        <v>0.0853422458388559</v>
      </c>
      <c r="E1585" s="8"/>
      <c r="F1585" s="8"/>
    </row>
    <row r="1586">
      <c r="A1586" s="10">
        <v>44809.0</v>
      </c>
      <c r="B1586" s="11">
        <v>413.13</v>
      </c>
      <c r="C1586" s="11">
        <v>435.7595</v>
      </c>
      <c r="D1586" s="11">
        <v>0.0519311684541587</v>
      </c>
      <c r="E1586" s="8"/>
      <c r="F1586" s="8"/>
    </row>
    <row r="1587">
      <c r="A1587" s="10">
        <v>44809.041666666664</v>
      </c>
      <c r="B1587" s="11">
        <v>440.5</v>
      </c>
      <c r="C1587" s="11">
        <v>430.54964</v>
      </c>
      <c r="D1587" s="11">
        <v>0.0231108310762958</v>
      </c>
      <c r="E1587" s="8"/>
      <c r="F1587" s="8"/>
    </row>
    <row r="1588">
      <c r="A1588" s="10">
        <v>44809.083333333336</v>
      </c>
      <c r="B1588" s="11">
        <v>444.2</v>
      </c>
      <c r="C1588" s="11">
        <v>427.97329</v>
      </c>
      <c r="D1588" s="11">
        <v>0.0379152399907946</v>
      </c>
      <c r="E1588" s="8"/>
      <c r="F1588" s="8"/>
    </row>
    <row r="1589">
      <c r="A1589" s="10">
        <v>44809.125</v>
      </c>
      <c r="B1589" s="11">
        <v>444.93</v>
      </c>
      <c r="C1589" s="11">
        <v>430.55872</v>
      </c>
      <c r="D1589" s="11">
        <v>0.0333782114551065</v>
      </c>
      <c r="E1589" s="8"/>
      <c r="F1589" s="8"/>
    </row>
    <row r="1590">
      <c r="A1590" s="10">
        <v>44809.166666666664</v>
      </c>
      <c r="B1590" s="11">
        <v>436.34</v>
      </c>
      <c r="C1590" s="11">
        <v>431.65034</v>
      </c>
      <c r="D1590" s="11">
        <v>0.0108644881410262</v>
      </c>
      <c r="E1590" s="8"/>
      <c r="F1590" s="8"/>
    </row>
    <row r="1591">
      <c r="A1591" s="10">
        <v>44809.208333333336</v>
      </c>
      <c r="B1591" s="11">
        <v>413.01</v>
      </c>
      <c r="C1591" s="11">
        <v>433.35826</v>
      </c>
      <c r="D1591" s="11">
        <v>0.0469548220910799</v>
      </c>
      <c r="E1591" s="8"/>
      <c r="F1591" s="8"/>
    </row>
    <row r="1592">
      <c r="A1592" s="10">
        <v>44809.25</v>
      </c>
      <c r="B1592" s="11">
        <v>393.88</v>
      </c>
      <c r="C1592" s="11">
        <v>437.44511</v>
      </c>
      <c r="D1592" s="11">
        <v>0.0995898891177455</v>
      </c>
      <c r="E1592" s="8"/>
      <c r="F1592" s="8"/>
    </row>
    <row r="1593">
      <c r="A1593" s="10">
        <v>44809.291666666664</v>
      </c>
      <c r="B1593" s="11">
        <v>391.98</v>
      </c>
      <c r="C1593" s="11">
        <v>443.09422</v>
      </c>
      <c r="D1593" s="11">
        <v>0.115357451514488</v>
      </c>
      <c r="E1593" s="8"/>
      <c r="F1593" s="8"/>
    </row>
    <row r="1594">
      <c r="A1594" s="10">
        <v>44809.333333333336</v>
      </c>
      <c r="B1594" s="11">
        <v>389.42</v>
      </c>
      <c r="C1594" s="11">
        <v>446.94655</v>
      </c>
      <c r="D1594" s="11">
        <v>0.128710133236289</v>
      </c>
      <c r="E1594" s="8"/>
      <c r="F1594" s="8"/>
    </row>
    <row r="1595">
      <c r="A1595" s="10">
        <v>44809.375</v>
      </c>
      <c r="B1595" s="11">
        <v>388.51</v>
      </c>
      <c r="C1595" s="11">
        <v>449.88769</v>
      </c>
      <c r="D1595" s="11">
        <v>0.136428916292419</v>
      </c>
      <c r="E1595" s="8"/>
      <c r="F1595" s="8"/>
    </row>
    <row r="1596">
      <c r="A1596" s="10">
        <v>44809.416666666664</v>
      </c>
      <c r="B1596" s="11">
        <v>397.89</v>
      </c>
      <c r="C1596" s="11">
        <v>449.84195</v>
      </c>
      <c r="D1596" s="11">
        <v>0.115489340200486</v>
      </c>
      <c r="E1596" s="8"/>
      <c r="F1596" s="8"/>
    </row>
    <row r="1597">
      <c r="A1597" s="10">
        <v>44809.458333333336</v>
      </c>
      <c r="B1597" s="11">
        <v>409.59</v>
      </c>
      <c r="C1597" s="11">
        <v>448.02693</v>
      </c>
      <c r="D1597" s="11">
        <v>0.085791561681348</v>
      </c>
      <c r="E1597" s="8"/>
      <c r="F1597" s="8"/>
    </row>
    <row r="1598">
      <c r="A1598" s="10">
        <v>44809.5</v>
      </c>
      <c r="B1598" s="11">
        <v>419.88</v>
      </c>
      <c r="C1598" s="11">
        <v>442.22648</v>
      </c>
      <c r="D1598" s="11">
        <v>0.050531754679186</v>
      </c>
      <c r="E1598" s="8"/>
      <c r="F1598" s="8"/>
    </row>
    <row r="1599">
      <c r="A1599" s="10">
        <v>44809.541666666664</v>
      </c>
      <c r="B1599" s="11">
        <v>429.31</v>
      </c>
      <c r="C1599" s="11">
        <v>437.30272</v>
      </c>
      <c r="D1599" s="11">
        <v>0.0182773159974857</v>
      </c>
      <c r="E1599" s="8"/>
      <c r="F1599" s="8"/>
    </row>
    <row r="1600">
      <c r="A1600" s="10">
        <v>44809.583333333336</v>
      </c>
      <c r="B1600" s="11">
        <v>406.23</v>
      </c>
      <c r="C1600" s="11">
        <v>434.28363</v>
      </c>
      <c r="D1600" s="11">
        <v>0.0645974843675318</v>
      </c>
      <c r="E1600" s="8"/>
      <c r="F1600" s="8"/>
    </row>
    <row r="1601">
      <c r="A1601" s="10">
        <v>44809.625</v>
      </c>
      <c r="B1601" s="11">
        <v>398.88</v>
      </c>
      <c r="C1601" s="11">
        <v>433.30154</v>
      </c>
      <c r="D1601" s="11">
        <v>0.0794401515397337</v>
      </c>
      <c r="E1601" s="8"/>
      <c r="F1601" s="8"/>
    </row>
    <row r="1602">
      <c r="A1602" s="10">
        <v>44809.666666666664</v>
      </c>
      <c r="B1602" s="11">
        <v>397.13</v>
      </c>
      <c r="C1602" s="11">
        <v>434.35938</v>
      </c>
      <c r="D1602" s="11">
        <v>0.0857110073230144</v>
      </c>
      <c r="E1602" s="8"/>
      <c r="F1602" s="8"/>
    </row>
    <row r="1603">
      <c r="A1603" s="10">
        <v>44809.708333333336</v>
      </c>
      <c r="B1603" s="11">
        <v>406.48</v>
      </c>
      <c r="C1603" s="11">
        <v>436.95462</v>
      </c>
      <c r="D1603" s="11">
        <v>0.0697432149819126</v>
      </c>
      <c r="E1603" s="8"/>
      <c r="F1603" s="8"/>
    </row>
    <row r="1604">
      <c r="A1604" s="10">
        <v>44809.75</v>
      </c>
      <c r="B1604" s="11">
        <v>423.46</v>
      </c>
      <c r="C1604" s="11">
        <v>441.37691</v>
      </c>
      <c r="D1604" s="11">
        <v>0.0405932199760971</v>
      </c>
      <c r="E1604" s="8"/>
      <c r="F1604" s="8"/>
    </row>
    <row r="1605">
      <c r="A1605" s="10">
        <v>44809.791666666664</v>
      </c>
      <c r="B1605" s="11">
        <v>433.57</v>
      </c>
      <c r="C1605" s="11">
        <v>446.58276</v>
      </c>
      <c r="D1605" s="11">
        <v>0.0291385184685589</v>
      </c>
      <c r="E1605" s="8"/>
      <c r="F1605" s="8"/>
    </row>
    <row r="1606">
      <c r="A1606" s="10">
        <v>44809.833333333336</v>
      </c>
      <c r="B1606" s="11">
        <v>438.06</v>
      </c>
      <c r="C1606" s="11">
        <v>446.35468</v>
      </c>
      <c r="D1606" s="11">
        <v>0.0185831590250156</v>
      </c>
      <c r="E1606" s="8"/>
      <c r="F1606" s="8"/>
    </row>
    <row r="1607">
      <c r="A1607" s="10">
        <v>44809.875</v>
      </c>
      <c r="B1607" s="11">
        <v>433.47</v>
      </c>
      <c r="C1607" s="11">
        <v>444.41821</v>
      </c>
      <c r="D1607" s="11">
        <v>0.024634926638132</v>
      </c>
      <c r="E1607" s="8"/>
      <c r="F1607" s="8"/>
    </row>
    <row r="1608">
      <c r="A1608" s="10">
        <v>44809.916666666664</v>
      </c>
      <c r="B1608" s="11">
        <v>431.6</v>
      </c>
      <c r="C1608" s="11">
        <v>440.1892</v>
      </c>
      <c r="D1608" s="11">
        <v>0.0195125187078647</v>
      </c>
      <c r="E1608" s="8"/>
      <c r="F1608" s="8"/>
    </row>
    <row r="1609">
      <c r="A1609" s="10">
        <v>44809.958333333336</v>
      </c>
      <c r="B1609" s="11">
        <v>428.58</v>
      </c>
      <c r="C1609" s="11">
        <v>436.21858</v>
      </c>
      <c r="D1609" s="11">
        <v>0.0175109001546884</v>
      </c>
      <c r="E1609" s="8"/>
      <c r="F1609" s="8"/>
    </row>
    <row r="1610">
      <c r="A1610" s="10">
        <v>44810.0</v>
      </c>
      <c r="B1610" s="11">
        <v>435.83</v>
      </c>
      <c r="C1610" s="11">
        <v>457.97605</v>
      </c>
      <c r="D1610" s="11">
        <v>0.0483563496388075</v>
      </c>
      <c r="E1610" s="8"/>
      <c r="F1610" s="8"/>
    </row>
    <row r="1611">
      <c r="A1611" s="10">
        <v>44810.041666666664</v>
      </c>
      <c r="B1611" s="11">
        <v>461.69</v>
      </c>
      <c r="C1611" s="11">
        <v>447.58533</v>
      </c>
      <c r="D1611" s="11">
        <v>0.0315128067311768</v>
      </c>
      <c r="E1611" s="8"/>
      <c r="F1611" s="8"/>
    </row>
    <row r="1612">
      <c r="A1612" s="10">
        <v>44810.083333333336</v>
      </c>
      <c r="B1612" s="11">
        <v>461.87</v>
      </c>
      <c r="C1612" s="11">
        <v>437.77709</v>
      </c>
      <c r="D1612" s="11">
        <v>0.0550346524529184</v>
      </c>
      <c r="E1612" s="8"/>
      <c r="F1612" s="8"/>
    </row>
    <row r="1613">
      <c r="A1613" s="10">
        <v>44810.125</v>
      </c>
      <c r="B1613" s="11">
        <v>453.13</v>
      </c>
      <c r="C1613" s="11">
        <v>431.21513</v>
      </c>
      <c r="D1613" s="11">
        <v>0.0508211991541206</v>
      </c>
      <c r="E1613" s="8"/>
      <c r="F1613" s="8"/>
    </row>
    <row r="1614">
      <c r="A1614" s="10">
        <v>44810.166666666664</v>
      </c>
      <c r="B1614" s="11">
        <v>434.34</v>
      </c>
      <c r="C1614" s="11">
        <v>421.10891</v>
      </c>
      <c r="D1614" s="11">
        <v>0.031419639161755</v>
      </c>
      <c r="E1614" s="8"/>
      <c r="F1614" s="8"/>
    </row>
    <row r="1615">
      <c r="A1615" s="10">
        <v>44810.208333333336</v>
      </c>
      <c r="B1615" s="11">
        <v>419.63</v>
      </c>
      <c r="C1615" s="11">
        <v>413.0452</v>
      </c>
      <c r="D1615" s="11">
        <v>0.0159420809151152</v>
      </c>
      <c r="E1615" s="8"/>
      <c r="F1615" s="8"/>
    </row>
    <row r="1616">
      <c r="A1616" s="10">
        <v>44810.25</v>
      </c>
      <c r="B1616" s="11">
        <v>421.36</v>
      </c>
      <c r="C1616" s="11">
        <v>410.96026</v>
      </c>
      <c r="D1616" s="11">
        <v>0.0253059505072339</v>
      </c>
      <c r="E1616" s="8"/>
      <c r="F1616" s="8"/>
    </row>
    <row r="1617">
      <c r="A1617" s="10">
        <v>44810.291666666664</v>
      </c>
      <c r="B1617" s="11">
        <v>423.14</v>
      </c>
      <c r="C1617" s="11">
        <v>412.93936</v>
      </c>
      <c r="D1617" s="11">
        <v>0.0247025132213116</v>
      </c>
      <c r="E1617" s="8"/>
      <c r="F1617" s="8"/>
    </row>
    <row r="1618">
      <c r="A1618" s="10">
        <v>44810.333333333336</v>
      </c>
      <c r="B1618" s="11">
        <v>415.5</v>
      </c>
      <c r="C1618" s="11">
        <v>417.26625</v>
      </c>
      <c r="D1618" s="11">
        <v>0.00423290884417326</v>
      </c>
      <c r="E1618" s="8"/>
      <c r="F1618" s="8"/>
    </row>
    <row r="1619">
      <c r="A1619" s="10">
        <v>44810.375</v>
      </c>
      <c r="B1619" s="11">
        <v>425.08</v>
      </c>
      <c r="C1619" s="11">
        <v>423.893</v>
      </c>
      <c r="D1619" s="11">
        <v>0.0028002349649558</v>
      </c>
      <c r="E1619" s="8"/>
      <c r="F1619" s="8"/>
    </row>
    <row r="1620">
      <c r="A1620" s="10">
        <v>44810.416666666664</v>
      </c>
      <c r="B1620" s="11">
        <v>435.35</v>
      </c>
      <c r="C1620" s="11">
        <v>429.82062</v>
      </c>
      <c r="D1620" s="11">
        <v>0.0128643898005637</v>
      </c>
      <c r="E1620" s="8"/>
      <c r="F1620" s="8"/>
    </row>
    <row r="1621">
      <c r="A1621" s="10">
        <v>44810.458333333336</v>
      </c>
      <c r="B1621" s="11">
        <v>447.27</v>
      </c>
      <c r="C1621" s="11">
        <v>434.57122</v>
      </c>
      <c r="D1621" s="11">
        <v>0.029221401269969</v>
      </c>
      <c r="E1621" s="8"/>
      <c r="F1621" s="8"/>
    </row>
    <row r="1622">
      <c r="A1622" s="10">
        <v>44810.5</v>
      </c>
      <c r="B1622" s="11">
        <v>455.81</v>
      </c>
      <c r="C1622" s="11">
        <v>435.55985</v>
      </c>
      <c r="D1622" s="11">
        <v>0.0464922329273463</v>
      </c>
      <c r="E1622" s="8"/>
      <c r="F1622" s="8"/>
    </row>
    <row r="1623">
      <c r="A1623" s="10">
        <v>44810.541666666664</v>
      </c>
      <c r="B1623" s="11">
        <v>461.39</v>
      </c>
      <c r="C1623" s="11">
        <v>435.89473</v>
      </c>
      <c r="D1623" s="11">
        <v>0.0584895119057759</v>
      </c>
      <c r="E1623" s="8"/>
      <c r="F1623" s="8"/>
    </row>
    <row r="1624">
      <c r="A1624" s="10">
        <v>44810.583333333336</v>
      </c>
      <c r="B1624" s="11">
        <v>437.61</v>
      </c>
      <c r="C1624" s="11">
        <v>435.11098</v>
      </c>
      <c r="D1624" s="11">
        <v>0.00574340826793208</v>
      </c>
      <c r="E1624" s="8"/>
      <c r="F1624" s="8"/>
    </row>
    <row r="1625">
      <c r="A1625" s="10">
        <v>44810.625</v>
      </c>
      <c r="B1625" s="11">
        <v>423.53</v>
      </c>
      <c r="C1625" s="11">
        <v>435.12012</v>
      </c>
      <c r="D1625" s="11">
        <v>0.0266365986477481</v>
      </c>
      <c r="E1625" s="8"/>
      <c r="F1625" s="8"/>
    </row>
    <row r="1626">
      <c r="A1626" s="10">
        <v>44810.666666666664</v>
      </c>
      <c r="B1626" s="11">
        <v>430.38</v>
      </c>
      <c r="C1626" s="11">
        <v>435.96763</v>
      </c>
      <c r="D1626" s="11">
        <v>0.0128166166832156</v>
      </c>
      <c r="E1626" s="8"/>
      <c r="F1626" s="8"/>
    </row>
    <row r="1627">
      <c r="A1627" s="10">
        <v>44810.708333333336</v>
      </c>
      <c r="B1627" s="11">
        <v>438.51</v>
      </c>
      <c r="C1627" s="11">
        <v>437.95116</v>
      </c>
      <c r="D1627" s="11">
        <v>0.00127603269734455</v>
      </c>
      <c r="E1627" s="8"/>
      <c r="F1627" s="8"/>
    </row>
    <row r="1628">
      <c r="A1628" s="10">
        <v>44810.75</v>
      </c>
      <c r="B1628" s="11">
        <v>446.1</v>
      </c>
      <c r="C1628" s="11">
        <v>442.80233</v>
      </c>
      <c r="D1628" s="11">
        <v>0.00744727336913525</v>
      </c>
      <c r="E1628" s="8"/>
      <c r="F1628" s="8"/>
    </row>
    <row r="1629">
      <c r="A1629" s="10">
        <v>44810.791666666664</v>
      </c>
      <c r="B1629" s="11">
        <v>450.84</v>
      </c>
      <c r="C1629" s="11">
        <v>449.45008</v>
      </c>
      <c r="D1629" s="11">
        <v>0.00309249027166701</v>
      </c>
      <c r="E1629" s="8"/>
      <c r="F1629" s="8"/>
    </row>
    <row r="1630">
      <c r="A1630" s="10">
        <v>44810.833333333336</v>
      </c>
      <c r="B1630" s="11">
        <v>449.57</v>
      </c>
      <c r="C1630" s="11">
        <v>450.83602</v>
      </c>
      <c r="D1630" s="11">
        <v>0.00280816071439905</v>
      </c>
      <c r="E1630" s="8"/>
      <c r="F1630" s="8"/>
    </row>
    <row r="1631">
      <c r="A1631" s="10">
        <v>44810.875</v>
      </c>
      <c r="B1631" s="11">
        <v>448.45</v>
      </c>
      <c r="C1631" s="11">
        <v>449.87508</v>
      </c>
      <c r="D1631" s="11">
        <v>0.00316772380457267</v>
      </c>
      <c r="E1631" s="8"/>
      <c r="F1631" s="8"/>
    </row>
    <row r="1632">
      <c r="A1632" s="10">
        <v>44810.916666666664</v>
      </c>
      <c r="B1632" s="11">
        <v>446.5</v>
      </c>
      <c r="C1632" s="11">
        <v>447.26592</v>
      </c>
      <c r="D1632" s="11">
        <v>0.00171244882686343</v>
      </c>
      <c r="E1632" s="8"/>
      <c r="F1632" s="8"/>
    </row>
    <row r="1633">
      <c r="A1633" s="10">
        <v>44810.958333333336</v>
      </c>
      <c r="B1633" s="11">
        <v>446.21</v>
      </c>
      <c r="C1633" s="11">
        <v>443.60695</v>
      </c>
      <c r="D1633" s="11">
        <v>0.00586791978800151</v>
      </c>
      <c r="E1633" s="8"/>
      <c r="F1633" s="8"/>
    </row>
    <row r="1634">
      <c r="A1634" s="10">
        <v>44811.0</v>
      </c>
      <c r="B1634" s="11">
        <v>459.53</v>
      </c>
      <c r="C1634" s="11">
        <v>470.89356</v>
      </c>
      <c r="D1634" s="11">
        <v>0.0241319078562042</v>
      </c>
      <c r="E1634" s="8"/>
      <c r="F1634" s="8"/>
    </row>
    <row r="1635">
      <c r="A1635" s="10">
        <v>44811.041666666664</v>
      </c>
      <c r="B1635" s="11">
        <v>484.63</v>
      </c>
      <c r="C1635" s="11">
        <v>464.95256</v>
      </c>
      <c r="D1635" s="11">
        <v>0.0423213929610366</v>
      </c>
      <c r="E1635" s="8"/>
      <c r="F1635" s="8"/>
    </row>
    <row r="1636">
      <c r="A1636" s="10">
        <v>44811.083333333336</v>
      </c>
      <c r="B1636" s="11">
        <v>487.03</v>
      </c>
      <c r="C1636" s="11">
        <v>459.95759</v>
      </c>
      <c r="D1636" s="11">
        <v>0.0588584917144208</v>
      </c>
      <c r="E1636" s="8"/>
      <c r="F1636" s="8"/>
    </row>
    <row r="1637">
      <c r="A1637" s="10">
        <v>44811.125</v>
      </c>
      <c r="B1637" s="11">
        <v>478.2</v>
      </c>
      <c r="C1637" s="11">
        <v>458.265</v>
      </c>
      <c r="D1637" s="11">
        <v>0.043501031062813</v>
      </c>
      <c r="E1637" s="8"/>
      <c r="F1637" s="8"/>
    </row>
    <row r="1638">
      <c r="A1638" s="10">
        <v>44811.166666666664</v>
      </c>
      <c r="B1638" s="11">
        <v>460.53</v>
      </c>
      <c r="C1638" s="11">
        <v>453.15747</v>
      </c>
      <c r="D1638" s="11">
        <v>0.0162692452140311</v>
      </c>
      <c r="E1638" s="8"/>
      <c r="F1638" s="8"/>
    </row>
    <row r="1639">
      <c r="A1639" s="10">
        <v>44811.208333333336</v>
      </c>
      <c r="B1639" s="11">
        <v>454.15</v>
      </c>
      <c r="C1639" s="11">
        <v>448.37571</v>
      </c>
      <c r="D1639" s="11">
        <v>0.0128782399920815</v>
      </c>
      <c r="E1639" s="8"/>
      <c r="F1639" s="8"/>
    </row>
    <row r="1640">
      <c r="A1640" s="10">
        <v>44811.25</v>
      </c>
      <c r="B1640" s="11">
        <v>453.22</v>
      </c>
      <c r="C1640" s="11">
        <v>446.96472</v>
      </c>
      <c r="D1640" s="11">
        <v>0.0139950195621704</v>
      </c>
      <c r="E1640" s="8"/>
      <c r="F1640" s="8"/>
    </row>
    <row r="1641">
      <c r="A1641" s="10">
        <v>44811.291666666664</v>
      </c>
      <c r="B1641" s="11">
        <v>451.91</v>
      </c>
      <c r="C1641" s="11">
        <v>447.12445</v>
      </c>
      <c r="D1641" s="11">
        <v>0.0107029485862381</v>
      </c>
      <c r="E1641" s="8"/>
      <c r="F1641" s="8"/>
    </row>
    <row r="1642">
      <c r="A1642" s="10">
        <v>44811.333333333336</v>
      </c>
      <c r="B1642" s="11">
        <v>462.56</v>
      </c>
      <c r="C1642" s="11">
        <v>446.65115</v>
      </c>
      <c r="D1642" s="11">
        <v>0.0356180656872819</v>
      </c>
      <c r="E1642" s="8"/>
      <c r="F1642" s="8"/>
    </row>
    <row r="1643">
      <c r="A1643" s="10">
        <v>44811.375</v>
      </c>
      <c r="B1643" s="11">
        <v>473.67</v>
      </c>
      <c r="C1643" s="11">
        <v>447.54263</v>
      </c>
      <c r="D1643" s="11">
        <v>0.0583796229646325</v>
      </c>
      <c r="E1643" s="8"/>
      <c r="F1643" s="8"/>
    </row>
    <row r="1644">
      <c r="A1644" s="10">
        <v>44811.416666666664</v>
      </c>
      <c r="B1644" s="11">
        <v>479.02</v>
      </c>
      <c r="C1644" s="11">
        <v>448.22032</v>
      </c>
      <c r="D1644" s="11">
        <v>0.0687154924167649</v>
      </c>
      <c r="E1644" s="8"/>
      <c r="F1644" s="8"/>
    </row>
    <row r="1645">
      <c r="A1645" s="10">
        <v>44811.458333333336</v>
      </c>
      <c r="B1645" s="11">
        <v>485.1</v>
      </c>
      <c r="C1645" s="11">
        <v>448.71595</v>
      </c>
      <c r="D1645" s="11">
        <v>0.0810848154606494</v>
      </c>
      <c r="E1645" s="8"/>
      <c r="F1645" s="8"/>
    </row>
    <row r="1646">
      <c r="A1646" s="10">
        <v>44811.5</v>
      </c>
      <c r="B1646" s="11">
        <v>488.81</v>
      </c>
      <c r="C1646" s="11">
        <v>446.3608</v>
      </c>
      <c r="D1646" s="11">
        <v>0.095100645038722</v>
      </c>
      <c r="E1646" s="8"/>
      <c r="F1646" s="8"/>
    </row>
    <row r="1647">
      <c r="A1647" s="10">
        <v>44811.541666666664</v>
      </c>
      <c r="B1647" s="11">
        <v>485.95</v>
      </c>
      <c r="C1647" s="11">
        <v>445.05377</v>
      </c>
      <c r="D1647" s="11">
        <v>0.0918905371816084</v>
      </c>
      <c r="E1647" s="8"/>
      <c r="F1647" s="8"/>
    </row>
    <row r="1648">
      <c r="A1648" s="10">
        <v>44811.583333333336</v>
      </c>
      <c r="B1648" s="11">
        <v>452.88</v>
      </c>
      <c r="C1648" s="11">
        <v>443.93748</v>
      </c>
      <c r="D1648" s="11">
        <v>0.0201436472541133</v>
      </c>
      <c r="E1648" s="8"/>
      <c r="F1648" s="8"/>
    </row>
    <row r="1649">
      <c r="A1649" s="10">
        <v>44811.625</v>
      </c>
      <c r="B1649" s="11">
        <v>429.79</v>
      </c>
      <c r="C1649" s="11">
        <v>443.07544</v>
      </c>
      <c r="D1649" s="11">
        <v>0.0299846003651206</v>
      </c>
      <c r="E1649" s="8"/>
      <c r="F1649" s="8"/>
    </row>
    <row r="1650">
      <c r="A1650" s="10">
        <v>44811.666666666664</v>
      </c>
      <c r="B1650" s="11">
        <v>425.03</v>
      </c>
      <c r="C1650" s="11">
        <v>442.25572</v>
      </c>
      <c r="D1650" s="11">
        <v>0.0389496827762906</v>
      </c>
      <c r="E1650" s="8"/>
      <c r="F1650" s="8"/>
    </row>
    <row r="1651">
      <c r="A1651" s="10">
        <v>44811.708333333336</v>
      </c>
      <c r="B1651" s="11">
        <v>409.59</v>
      </c>
      <c r="C1651" s="11">
        <v>442.53487</v>
      </c>
      <c r="D1651" s="11">
        <v>0.0744458171171913</v>
      </c>
      <c r="E1651" s="8"/>
      <c r="F1651" s="8"/>
    </row>
    <row r="1652">
      <c r="A1652" s="10">
        <v>44811.75</v>
      </c>
      <c r="B1652" s="11">
        <v>411.5</v>
      </c>
      <c r="C1652" s="11">
        <v>445.0689</v>
      </c>
      <c r="D1652" s="11">
        <v>0.0754240523208878</v>
      </c>
      <c r="E1652" s="8"/>
      <c r="F1652" s="8"/>
    </row>
    <row r="1653">
      <c r="A1653" s="10">
        <v>44811.791666666664</v>
      </c>
      <c r="B1653" s="11">
        <v>417.65</v>
      </c>
      <c r="C1653" s="11">
        <v>449.62121</v>
      </c>
      <c r="D1653" s="11">
        <v>0.0711069880355511</v>
      </c>
      <c r="E1653" s="8"/>
      <c r="F1653" s="8"/>
    </row>
    <row r="1654">
      <c r="A1654" s="10">
        <v>44811.833333333336</v>
      </c>
      <c r="B1654" s="11">
        <v>416.63</v>
      </c>
      <c r="C1654" s="11">
        <v>449.75548</v>
      </c>
      <c r="D1654" s="11">
        <v>0.0736521987458607</v>
      </c>
      <c r="E1654" s="8"/>
      <c r="F1654" s="8"/>
    </row>
    <row r="1655">
      <c r="A1655" s="10">
        <v>44811.875</v>
      </c>
      <c r="B1655" s="11">
        <v>417.63</v>
      </c>
      <c r="C1655" s="11">
        <v>448.68222</v>
      </c>
      <c r="D1655" s="11">
        <v>0.069207600871726</v>
      </c>
      <c r="E1655" s="8"/>
      <c r="F1655" s="8"/>
    </row>
    <row r="1656">
      <c r="A1656" s="10">
        <v>44811.916666666664</v>
      </c>
      <c r="B1656" s="11">
        <v>419.61</v>
      </c>
      <c r="C1656" s="11">
        <v>446.36335</v>
      </c>
      <c r="D1656" s="11">
        <v>0.0599362604479064</v>
      </c>
      <c r="E1656" s="8"/>
      <c r="F1656" s="8"/>
    </row>
    <row r="1657">
      <c r="A1657" s="10">
        <v>44811.958333333336</v>
      </c>
      <c r="B1657" s="11">
        <v>427.7</v>
      </c>
      <c r="C1657" s="11">
        <v>444.99766</v>
      </c>
      <c r="D1657" s="11">
        <v>0.0388713504695732</v>
      </c>
      <c r="E1657" s="8"/>
      <c r="F1657" s="8"/>
    </row>
    <row r="1658">
      <c r="A1658" s="10">
        <v>44812.0</v>
      </c>
      <c r="B1658" s="11">
        <v>452.94</v>
      </c>
      <c r="C1658" s="11">
        <v>483.9324</v>
      </c>
      <c r="D1658" s="11">
        <v>0.0640428291224145</v>
      </c>
      <c r="E1658" s="8"/>
      <c r="F1658" s="8"/>
    </row>
    <row r="1659">
      <c r="A1659" s="10">
        <v>44812.041666666664</v>
      </c>
      <c r="B1659" s="11">
        <v>481.42</v>
      </c>
      <c r="C1659" s="11">
        <v>472.95693</v>
      </c>
      <c r="D1659" s="11">
        <v>0.0178939549527269</v>
      </c>
      <c r="E1659" s="8"/>
      <c r="F1659" s="8"/>
    </row>
    <row r="1660">
      <c r="A1660" s="10">
        <v>44812.083333333336</v>
      </c>
      <c r="B1660" s="11">
        <v>483.15</v>
      </c>
      <c r="C1660" s="11">
        <v>461.49817</v>
      </c>
      <c r="D1660" s="11">
        <v>0.0469163940563403</v>
      </c>
      <c r="E1660" s="8"/>
      <c r="F1660" s="8"/>
    </row>
    <row r="1661">
      <c r="A1661" s="10">
        <v>44812.125</v>
      </c>
      <c r="B1661" s="11">
        <v>473.81</v>
      </c>
      <c r="C1661" s="11">
        <v>452.48055</v>
      </c>
      <c r="D1661" s="11">
        <v>0.0471389322701274</v>
      </c>
      <c r="E1661" s="8"/>
      <c r="F1661" s="8"/>
    </row>
    <row r="1662">
      <c r="A1662" s="10">
        <v>44812.166666666664</v>
      </c>
      <c r="B1662" s="11">
        <v>454.65</v>
      </c>
      <c r="C1662" s="11">
        <v>437.75644</v>
      </c>
      <c r="D1662" s="11">
        <v>0.0385912312335141</v>
      </c>
      <c r="E1662" s="8"/>
      <c r="F1662" s="8"/>
    </row>
    <row r="1663">
      <c r="A1663" s="10">
        <v>44812.208333333336</v>
      </c>
      <c r="B1663" s="11">
        <v>445.65</v>
      </c>
      <c r="C1663" s="11">
        <v>424.14514</v>
      </c>
      <c r="D1663" s="11">
        <v>0.0507016536839251</v>
      </c>
      <c r="E1663" s="8"/>
      <c r="F1663" s="8"/>
    </row>
    <row r="1664">
      <c r="A1664" s="10">
        <v>44812.25</v>
      </c>
      <c r="B1664" s="11">
        <v>454.37</v>
      </c>
      <c r="C1664" s="11">
        <v>415.80808</v>
      </c>
      <c r="D1664" s="11">
        <v>0.0927397081846028</v>
      </c>
      <c r="E1664" s="8"/>
      <c r="F1664" s="8"/>
    </row>
    <row r="1665">
      <c r="A1665" s="10">
        <v>44812.291666666664</v>
      </c>
      <c r="B1665" s="11">
        <v>462.65</v>
      </c>
      <c r="C1665" s="11">
        <v>410.423</v>
      </c>
      <c r="D1665" s="11">
        <v>0.127251640380777</v>
      </c>
      <c r="E1665" s="8"/>
      <c r="F1665" s="8"/>
    </row>
    <row r="1666">
      <c r="A1666" s="10">
        <v>44812.333333333336</v>
      </c>
      <c r="B1666" s="11">
        <v>470.64</v>
      </c>
      <c r="C1666" s="11">
        <v>409.08299</v>
      </c>
      <c r="D1666" s="11">
        <v>0.150475603984414</v>
      </c>
      <c r="E1666" s="8"/>
      <c r="F1666" s="8"/>
    </row>
    <row r="1667">
      <c r="A1667" s="10">
        <v>44812.375</v>
      </c>
      <c r="B1667" s="11">
        <v>482.62</v>
      </c>
      <c r="C1667" s="11">
        <v>412.15153</v>
      </c>
      <c r="D1667" s="11">
        <v>0.170977091847748</v>
      </c>
      <c r="E1667" s="8"/>
      <c r="F1667" s="8"/>
    </row>
    <row r="1668">
      <c r="A1668" s="10">
        <v>44812.416666666664</v>
      </c>
      <c r="B1668" s="11">
        <v>494.18</v>
      </c>
      <c r="C1668" s="11">
        <v>416.04303</v>
      </c>
      <c r="D1668" s="11">
        <v>0.187809828228584</v>
      </c>
      <c r="E1668" s="8"/>
      <c r="F1668" s="8"/>
    </row>
    <row r="1669">
      <c r="A1669" s="10">
        <v>44812.458333333336</v>
      </c>
      <c r="B1669" s="11">
        <v>499.65</v>
      </c>
      <c r="C1669" s="11">
        <v>418.39839</v>
      </c>
      <c r="D1669" s="11">
        <v>0.194196755871837</v>
      </c>
      <c r="E1669" s="8"/>
      <c r="F1669" s="8"/>
    </row>
    <row r="1670">
      <c r="A1670" s="10">
        <v>44812.5</v>
      </c>
      <c r="B1670" s="11">
        <v>501.84</v>
      </c>
      <c r="C1670" s="11">
        <v>418.19673</v>
      </c>
      <c r="D1670" s="11">
        <v>0.20000938314367</v>
      </c>
      <c r="E1670" s="8"/>
      <c r="F1670" s="8"/>
    </row>
    <row r="1671">
      <c r="A1671" s="10">
        <v>44812.541666666664</v>
      </c>
      <c r="B1671" s="11">
        <v>498.25</v>
      </c>
      <c r="C1671" s="11">
        <v>418.75361</v>
      </c>
      <c r="D1671" s="11">
        <v>0.189840488778114</v>
      </c>
      <c r="E1671" s="8"/>
      <c r="F1671" s="8"/>
    </row>
    <row r="1672">
      <c r="A1672" s="10">
        <v>44812.583333333336</v>
      </c>
      <c r="B1672" s="11">
        <v>459.42</v>
      </c>
      <c r="C1672" s="11">
        <v>418.9567</v>
      </c>
      <c r="D1672" s="11">
        <v>0.096581102533985</v>
      </c>
      <c r="E1672" s="8"/>
      <c r="F1672" s="8"/>
    </row>
    <row r="1673">
      <c r="A1673" s="10">
        <v>44812.625</v>
      </c>
      <c r="B1673" s="11">
        <v>428.53</v>
      </c>
      <c r="C1673" s="11">
        <v>420.31605</v>
      </c>
      <c r="D1673" s="11">
        <v>0.0195423182150668</v>
      </c>
      <c r="E1673" s="8"/>
      <c r="F1673" s="8"/>
    </row>
    <row r="1674">
      <c r="A1674" s="10">
        <v>44812.666666666664</v>
      </c>
      <c r="B1674" s="11">
        <v>424.86</v>
      </c>
      <c r="C1674" s="11">
        <v>422.86016</v>
      </c>
      <c r="D1674" s="11">
        <v>0.00472931760703114</v>
      </c>
      <c r="E1674" s="8"/>
      <c r="F1674" s="8"/>
    </row>
    <row r="1675">
      <c r="A1675" s="10">
        <v>44812.708333333336</v>
      </c>
      <c r="B1675" s="11">
        <v>431.16</v>
      </c>
      <c r="C1675" s="11">
        <v>428.42312</v>
      </c>
      <c r="D1675" s="11">
        <v>0.00638826401338947</v>
      </c>
      <c r="E1675" s="8"/>
      <c r="F1675" s="8"/>
    </row>
    <row r="1676">
      <c r="A1676" s="10">
        <v>44812.75</v>
      </c>
      <c r="B1676" s="11">
        <v>443.46</v>
      </c>
      <c r="C1676" s="11">
        <v>437.84343</v>
      </c>
      <c r="D1676" s="11">
        <v>0.0128278046789464</v>
      </c>
      <c r="E1676" s="8"/>
      <c r="F1676" s="8"/>
    </row>
    <row r="1677">
      <c r="A1677" s="10">
        <v>44812.791666666664</v>
      </c>
      <c r="B1677" s="11">
        <v>452.22</v>
      </c>
      <c r="C1677" s="11">
        <v>449.30201</v>
      </c>
      <c r="D1677" s="11">
        <v>0.00649449576243834</v>
      </c>
      <c r="E1677" s="8"/>
      <c r="F1677" s="8"/>
    </row>
    <row r="1678">
      <c r="A1678" s="10">
        <v>44812.833333333336</v>
      </c>
      <c r="B1678" s="11">
        <v>454.08</v>
      </c>
      <c r="C1678" s="11">
        <v>455.55465</v>
      </c>
      <c r="D1678" s="11">
        <v>0.00323704301997575</v>
      </c>
      <c r="E1678" s="8"/>
      <c r="F1678" s="8"/>
    </row>
    <row r="1679">
      <c r="A1679" s="10">
        <v>44812.875</v>
      </c>
      <c r="B1679" s="11">
        <v>454.36</v>
      </c>
      <c r="C1679" s="11">
        <v>459.3041</v>
      </c>
      <c r="D1679" s="11">
        <v>0.01076432803452</v>
      </c>
      <c r="E1679" s="8"/>
      <c r="F1679" s="8"/>
    </row>
    <row r="1680">
      <c r="A1680" s="10">
        <v>44812.916666666664</v>
      </c>
      <c r="B1680" s="11">
        <v>457.09</v>
      </c>
      <c r="C1680" s="11">
        <v>460.97899</v>
      </c>
      <c r="D1680" s="11">
        <v>0.00843637147107297</v>
      </c>
      <c r="E1680" s="8"/>
      <c r="F1680" s="8"/>
    </row>
    <row r="1681">
      <c r="A1681" s="10">
        <v>44812.958333333336</v>
      </c>
      <c r="B1681" s="11">
        <v>462.16</v>
      </c>
      <c r="C1681" s="11">
        <v>460.44998</v>
      </c>
      <c r="D1681" s="11">
        <v>0.00371380187702482</v>
      </c>
      <c r="E1681" s="8"/>
      <c r="F1681" s="8"/>
    </row>
    <row r="1682">
      <c r="A1682" s="10">
        <v>44813.0</v>
      </c>
      <c r="B1682" s="11">
        <v>477.08</v>
      </c>
      <c r="C1682" s="11">
        <v>495.97874</v>
      </c>
      <c r="D1682" s="11">
        <v>0.0381039316322309</v>
      </c>
      <c r="E1682" s="8"/>
      <c r="F1682" s="8"/>
    </row>
    <row r="1683">
      <c r="A1683" s="10">
        <v>44813.041666666664</v>
      </c>
      <c r="B1683" s="11">
        <v>497.29</v>
      </c>
      <c r="C1683" s="11">
        <v>485.19512</v>
      </c>
      <c r="D1683" s="11">
        <v>0.0249278681945524</v>
      </c>
      <c r="E1683" s="8"/>
      <c r="F1683" s="8"/>
    </row>
    <row r="1684">
      <c r="A1684" s="10">
        <v>44813.083333333336</v>
      </c>
      <c r="B1684" s="11">
        <v>491.83</v>
      </c>
      <c r="C1684" s="11">
        <v>473.88875</v>
      </c>
      <c r="D1684" s="11">
        <v>0.03785962422615</v>
      </c>
      <c r="E1684" s="8"/>
      <c r="F1684" s="8"/>
    </row>
    <row r="1685">
      <c r="A1685" s="10">
        <v>44813.125</v>
      </c>
      <c r="B1685" s="11">
        <v>481.56</v>
      </c>
      <c r="C1685" s="11">
        <v>464.76262</v>
      </c>
      <c r="D1685" s="11">
        <v>0.0361418480685903</v>
      </c>
      <c r="E1685" s="8"/>
      <c r="F1685" s="8"/>
    </row>
    <row r="1686">
      <c r="A1686" s="10">
        <v>44813.166666666664</v>
      </c>
      <c r="B1686" s="11">
        <v>460.61</v>
      </c>
      <c r="C1686" s="11">
        <v>449.30252</v>
      </c>
      <c r="D1686" s="11">
        <v>0.0251667406628389</v>
      </c>
      <c r="E1686" s="8"/>
      <c r="F1686" s="8"/>
    </row>
    <row r="1687">
      <c r="A1687" s="10">
        <v>44813.208333333336</v>
      </c>
      <c r="B1687" s="11">
        <v>428.55</v>
      </c>
      <c r="C1687" s="11">
        <v>434.39489</v>
      </c>
      <c r="D1687" s="11">
        <v>0.0134552457557683</v>
      </c>
      <c r="E1687" s="8"/>
      <c r="F1687" s="8"/>
    </row>
    <row r="1688">
      <c r="A1688" s="10">
        <v>44813.25</v>
      </c>
      <c r="B1688" s="11">
        <v>407.35</v>
      </c>
      <c r="C1688" s="11">
        <v>424.74119</v>
      </c>
      <c r="D1688" s="11">
        <v>0.0409453813509351</v>
      </c>
      <c r="E1688" s="8"/>
      <c r="F1688" s="8"/>
    </row>
    <row r="1689">
      <c r="A1689" s="10">
        <v>44813.291666666664</v>
      </c>
      <c r="B1689" s="11">
        <v>390.64</v>
      </c>
      <c r="C1689" s="11">
        <v>418.04749</v>
      </c>
      <c r="D1689" s="11">
        <v>0.0655607093825632</v>
      </c>
      <c r="E1689" s="8"/>
      <c r="F1689" s="8"/>
    </row>
    <row r="1690">
      <c r="A1690" s="10">
        <v>44813.333333333336</v>
      </c>
      <c r="B1690" s="11">
        <v>380.8</v>
      </c>
      <c r="C1690" s="11">
        <v>415.88741</v>
      </c>
      <c r="D1690" s="11">
        <v>0.0843675695785067</v>
      </c>
      <c r="E1690" s="8"/>
      <c r="F1690" s="8"/>
    </row>
    <row r="1691">
      <c r="A1691" s="10">
        <v>44813.375</v>
      </c>
      <c r="B1691" s="11">
        <v>378.19</v>
      </c>
      <c r="C1691" s="11">
        <v>417.52264</v>
      </c>
      <c r="D1691" s="11">
        <v>0.0942048076722259</v>
      </c>
      <c r="E1691" s="8"/>
      <c r="F1691" s="8"/>
    </row>
    <row r="1692">
      <c r="A1692" s="10">
        <v>44813.416666666664</v>
      </c>
      <c r="B1692" s="11">
        <v>386.02</v>
      </c>
      <c r="C1692" s="11">
        <v>419.82189</v>
      </c>
      <c r="D1692" s="11">
        <v>0.0805148345170853</v>
      </c>
      <c r="E1692" s="8"/>
      <c r="F1692" s="8"/>
    </row>
    <row r="1693">
      <c r="A1693" s="10">
        <v>44813.458333333336</v>
      </c>
      <c r="B1693" s="11">
        <v>405.24</v>
      </c>
      <c r="C1693" s="11">
        <v>420.06223</v>
      </c>
      <c r="D1693" s="11">
        <v>0.0352857956308044</v>
      </c>
      <c r="E1693" s="8"/>
      <c r="F1693" s="8"/>
    </row>
    <row r="1694">
      <c r="A1694" s="10">
        <v>44813.5</v>
      </c>
      <c r="B1694" s="11">
        <v>427.85</v>
      </c>
      <c r="C1694" s="11">
        <v>416.77905</v>
      </c>
      <c r="D1694" s="11">
        <v>0.0265631153965153</v>
      </c>
      <c r="E1694" s="8"/>
      <c r="F1694" s="8"/>
    </row>
    <row r="1695">
      <c r="A1695" s="10">
        <v>44813.541666666664</v>
      </c>
      <c r="B1695" s="11">
        <v>437.56</v>
      </c>
      <c r="C1695" s="11">
        <v>414.1373</v>
      </c>
      <c r="D1695" s="11">
        <v>0.056557813073104</v>
      </c>
      <c r="E1695" s="8"/>
      <c r="F1695" s="8"/>
    </row>
    <row r="1696">
      <c r="A1696" s="10">
        <v>44813.583333333336</v>
      </c>
      <c r="B1696" s="11">
        <v>424.22</v>
      </c>
      <c r="C1696" s="11">
        <v>412.60988</v>
      </c>
      <c r="D1696" s="11">
        <v>0.0281382501068565</v>
      </c>
      <c r="E1696" s="8"/>
      <c r="F1696" s="8"/>
    </row>
    <row r="1697">
      <c r="A1697" s="10">
        <v>44813.625</v>
      </c>
      <c r="B1697" s="11">
        <v>420.17</v>
      </c>
      <c r="C1697" s="11">
        <v>413.78458</v>
      </c>
      <c r="D1697" s="11">
        <v>0.0154317495349875</v>
      </c>
      <c r="E1697" s="8"/>
      <c r="F1697" s="8"/>
    </row>
    <row r="1698">
      <c r="A1698" s="10">
        <v>44813.666666666664</v>
      </c>
      <c r="B1698" s="11">
        <v>420.43</v>
      </c>
      <c r="C1698" s="11">
        <v>417.84467</v>
      </c>
      <c r="D1698" s="11">
        <v>0.00618729921815204</v>
      </c>
      <c r="E1698" s="8"/>
      <c r="F1698" s="8"/>
    </row>
    <row r="1699">
      <c r="A1699" s="10">
        <v>44813.708333333336</v>
      </c>
      <c r="B1699" s="11">
        <v>427.6</v>
      </c>
      <c r="C1699" s="11">
        <v>425.73349</v>
      </c>
      <c r="D1699" s="11">
        <v>0.00438422168761025</v>
      </c>
      <c r="E1699" s="8"/>
      <c r="F1699" s="8"/>
    </row>
    <row r="1700">
      <c r="A1700" s="10">
        <v>44813.75</v>
      </c>
      <c r="B1700" s="11">
        <v>444.42</v>
      </c>
      <c r="C1700" s="11">
        <v>437.98162</v>
      </c>
      <c r="D1700" s="11">
        <v>0.014700114584717</v>
      </c>
      <c r="E1700" s="8"/>
      <c r="F1700" s="8"/>
    </row>
    <row r="1701">
      <c r="A1701" s="10">
        <v>44813.791666666664</v>
      </c>
      <c r="B1701" s="11">
        <v>448.53</v>
      </c>
      <c r="C1701" s="11">
        <v>451.66027</v>
      </c>
      <c r="D1701" s="11">
        <v>0.00693058523832537</v>
      </c>
      <c r="E1701" s="8"/>
      <c r="F1701" s="8"/>
    </row>
    <row r="1702">
      <c r="A1702" s="10">
        <v>44813.833333333336</v>
      </c>
      <c r="B1702" s="11">
        <v>448.47</v>
      </c>
      <c r="C1702" s="11">
        <v>459.35916</v>
      </c>
      <c r="D1702" s="11">
        <v>0.0237051112684896</v>
      </c>
      <c r="E1702" s="8"/>
      <c r="F1702" s="8"/>
    </row>
    <row r="1703">
      <c r="A1703" s="10">
        <v>44813.875</v>
      </c>
      <c r="B1703" s="11">
        <v>441.72</v>
      </c>
      <c r="C1703" s="11">
        <v>463.98166</v>
      </c>
      <c r="D1703" s="11">
        <v>0.0479796119527654</v>
      </c>
      <c r="E1703" s="8"/>
      <c r="F1703" s="8"/>
    </row>
    <row r="1704">
      <c r="A1704" s="10">
        <v>44813.916666666664</v>
      </c>
      <c r="B1704" s="11">
        <v>437.59</v>
      </c>
      <c r="C1704" s="11">
        <v>465.74996</v>
      </c>
      <c r="D1704" s="11">
        <v>0.0604615403509643</v>
      </c>
      <c r="E1704" s="8"/>
      <c r="F1704" s="8"/>
    </row>
    <row r="1705">
      <c r="A1705" s="10">
        <v>44813.958333333336</v>
      </c>
      <c r="B1705" s="11">
        <v>443.74</v>
      </c>
      <c r="C1705" s="11">
        <v>464.7868</v>
      </c>
      <c r="D1705" s="11">
        <v>0.0452826973571539</v>
      </c>
      <c r="E1705" s="8"/>
      <c r="F1705" s="8"/>
    </row>
    <row r="1706">
      <c r="A1706" s="10">
        <v>44814.0</v>
      </c>
      <c r="B1706" s="11">
        <v>457.25</v>
      </c>
      <c r="C1706" s="11">
        <v>485.525</v>
      </c>
      <c r="D1706" s="11">
        <v>0.0582359301786725</v>
      </c>
      <c r="E1706" s="8"/>
      <c r="F1706" s="8"/>
    </row>
    <row r="1707">
      <c r="A1707" s="10">
        <v>44814.041666666664</v>
      </c>
      <c r="B1707" s="11">
        <v>473.55</v>
      </c>
      <c r="C1707" s="11">
        <v>467.09353</v>
      </c>
      <c r="D1707" s="11">
        <v>0.0138226491812036</v>
      </c>
      <c r="E1707" s="8"/>
      <c r="F1707" s="8"/>
    </row>
    <row r="1708">
      <c r="A1708" s="10">
        <v>44814.083333333336</v>
      </c>
      <c r="B1708" s="11">
        <v>449.25</v>
      </c>
      <c r="C1708" s="11">
        <v>447.47026</v>
      </c>
      <c r="D1708" s="11">
        <v>0.00397733695195744</v>
      </c>
      <c r="E1708" s="8"/>
      <c r="F1708" s="8"/>
    </row>
    <row r="1709">
      <c r="A1709" s="10">
        <v>44814.125</v>
      </c>
      <c r="B1709" s="11">
        <v>411.75</v>
      </c>
      <c r="C1709" s="11">
        <v>429.18656</v>
      </c>
      <c r="D1709" s="11">
        <v>0.0406269944706562</v>
      </c>
      <c r="E1709" s="8"/>
      <c r="F1709" s="8"/>
    </row>
    <row r="1710">
      <c r="A1710" s="10">
        <v>44814.166666666664</v>
      </c>
      <c r="B1710" s="11">
        <v>379.49</v>
      </c>
      <c r="C1710" s="11">
        <v>403.90389</v>
      </c>
      <c r="D1710" s="11">
        <v>0.060444800370702</v>
      </c>
      <c r="E1710" s="8"/>
      <c r="F1710" s="8"/>
    </row>
    <row r="1711">
      <c r="A1711" s="10">
        <v>44814.208333333336</v>
      </c>
      <c r="B1711" s="11">
        <v>355.7</v>
      </c>
      <c r="C1711" s="11">
        <v>381.7039</v>
      </c>
      <c r="D1711" s="11">
        <v>0.0681258430946081</v>
      </c>
      <c r="E1711" s="8"/>
      <c r="F1711" s="8"/>
    </row>
    <row r="1712">
      <c r="A1712" s="10">
        <v>44814.25</v>
      </c>
      <c r="B1712" s="11">
        <v>343.96</v>
      </c>
      <c r="C1712" s="11">
        <v>368.84906</v>
      </c>
      <c r="D1712" s="11">
        <v>0.0674776289249592</v>
      </c>
      <c r="E1712" s="8"/>
      <c r="F1712" s="8"/>
    </row>
    <row r="1713">
      <c r="A1713" s="10">
        <v>44814.291666666664</v>
      </c>
      <c r="B1713" s="11">
        <v>343.52</v>
      </c>
      <c r="C1713" s="11">
        <v>362.54452</v>
      </c>
      <c r="D1713" s="11">
        <v>0.0524749898302145</v>
      </c>
      <c r="E1713" s="8"/>
      <c r="F1713" s="8"/>
    </row>
    <row r="1714">
      <c r="A1714" s="10">
        <v>44814.333333333336</v>
      </c>
      <c r="B1714" s="11">
        <v>357.48</v>
      </c>
      <c r="C1714" s="11">
        <v>364.33576</v>
      </c>
      <c r="D1714" s="11">
        <v>0.0188171482261306</v>
      </c>
      <c r="E1714" s="8"/>
      <c r="F1714" s="8"/>
    </row>
    <row r="1715">
      <c r="A1715" s="10">
        <v>44814.375</v>
      </c>
      <c r="B1715" s="11">
        <v>375.22</v>
      </c>
      <c r="C1715" s="11">
        <v>372.8421</v>
      </c>
      <c r="D1715" s="11">
        <v>0.00637776688844959</v>
      </c>
      <c r="E1715" s="8"/>
      <c r="F1715" s="8"/>
    </row>
    <row r="1716">
      <c r="A1716" s="10">
        <v>44814.416666666664</v>
      </c>
      <c r="B1716" s="11">
        <v>399.6</v>
      </c>
      <c r="C1716" s="11">
        <v>384.43364</v>
      </c>
      <c r="D1716" s="11">
        <v>0.0394511781018955</v>
      </c>
      <c r="E1716" s="8"/>
      <c r="F1716" s="8"/>
    </row>
    <row r="1717">
      <c r="A1717" s="10">
        <v>44814.458333333336</v>
      </c>
      <c r="B1717" s="11">
        <v>413.62</v>
      </c>
      <c r="C1717" s="11">
        <v>395.30626</v>
      </c>
      <c r="D1717" s="11">
        <v>0.0463279787170585</v>
      </c>
      <c r="E1717" s="8"/>
      <c r="F1717" s="8"/>
    </row>
    <row r="1718">
      <c r="A1718" s="10">
        <v>44814.5</v>
      </c>
      <c r="B1718" s="11">
        <v>432.18</v>
      </c>
      <c r="C1718" s="11">
        <v>402.93603</v>
      </c>
      <c r="D1718" s="11">
        <v>0.0725772028875153</v>
      </c>
      <c r="E1718" s="8"/>
      <c r="F1718" s="8"/>
    </row>
    <row r="1719">
      <c r="A1719" s="10">
        <v>44814.541666666664</v>
      </c>
      <c r="B1719" s="11">
        <v>447.74</v>
      </c>
      <c r="C1719" s="11">
        <v>409.18238</v>
      </c>
      <c r="D1719" s="11">
        <v>0.0942308903917123</v>
      </c>
      <c r="E1719" s="8"/>
      <c r="F1719" s="8"/>
    </row>
    <row r="1720">
      <c r="A1720" s="10">
        <v>44814.583333333336</v>
      </c>
      <c r="B1720" s="11">
        <v>427.45</v>
      </c>
      <c r="C1720" s="11">
        <v>412.50172</v>
      </c>
      <c r="D1720" s="11">
        <v>0.0362381034435444</v>
      </c>
      <c r="E1720" s="8"/>
      <c r="F1720" s="8"/>
    </row>
    <row r="1721">
      <c r="A1721" s="10">
        <v>44814.625</v>
      </c>
      <c r="B1721" s="11">
        <v>408.73</v>
      </c>
      <c r="C1721" s="11">
        <v>417.13899</v>
      </c>
      <c r="D1721" s="11">
        <v>0.0201587245536552</v>
      </c>
      <c r="E1721" s="8"/>
      <c r="F1721" s="8"/>
    </row>
    <row r="1722">
      <c r="A1722" s="10">
        <v>44814.666666666664</v>
      </c>
      <c r="B1722" s="11">
        <v>403.55</v>
      </c>
      <c r="C1722" s="11">
        <v>423.41519</v>
      </c>
      <c r="D1722" s="11">
        <v>0.0469165737771476</v>
      </c>
      <c r="E1722" s="8"/>
      <c r="F1722" s="8"/>
    </row>
    <row r="1723">
      <c r="A1723" s="10">
        <v>44814.708333333336</v>
      </c>
      <c r="B1723" s="11">
        <v>414.91</v>
      </c>
      <c r="C1723" s="11">
        <v>431.22165</v>
      </c>
      <c r="D1723" s="11">
        <v>0.0378266026299931</v>
      </c>
      <c r="E1723" s="8"/>
      <c r="F1723" s="8"/>
    </row>
    <row r="1724">
      <c r="A1724" s="10">
        <v>44814.75</v>
      </c>
      <c r="B1724" s="11">
        <v>434.58</v>
      </c>
      <c r="C1724" s="11">
        <v>441.913</v>
      </c>
      <c r="D1724" s="11">
        <v>0.0165937639309095</v>
      </c>
      <c r="E1724" s="8"/>
      <c r="F1724" s="8"/>
    </row>
    <row r="1725">
      <c r="A1725" s="10">
        <v>44814.791666666664</v>
      </c>
      <c r="B1725" s="11">
        <v>442.92</v>
      </c>
      <c r="C1725" s="11">
        <v>453.80001</v>
      </c>
      <c r="D1725" s="11">
        <v>0.0239753410318346</v>
      </c>
      <c r="E1725" s="8"/>
      <c r="F1725" s="8"/>
    </row>
    <row r="1726">
      <c r="A1726" s="10">
        <v>44814.833333333336</v>
      </c>
      <c r="B1726" s="11">
        <v>443.67</v>
      </c>
      <c r="C1726" s="11">
        <v>458.86079</v>
      </c>
      <c r="D1726" s="11">
        <v>0.0331054435921622</v>
      </c>
      <c r="E1726" s="8"/>
      <c r="F1726" s="8"/>
    </row>
    <row r="1727">
      <c r="A1727" s="10">
        <v>44814.875</v>
      </c>
      <c r="B1727" s="11">
        <v>434.0</v>
      </c>
      <c r="C1727" s="11">
        <v>459.73433</v>
      </c>
      <c r="D1727" s="11">
        <v>0.0559765245288512</v>
      </c>
      <c r="E1727" s="8"/>
      <c r="F1727" s="8"/>
    </row>
    <row r="1728">
      <c r="A1728" s="10">
        <v>44814.916666666664</v>
      </c>
      <c r="B1728" s="11">
        <v>427.05</v>
      </c>
      <c r="C1728" s="11">
        <v>459.21515</v>
      </c>
      <c r="D1728" s="11">
        <v>0.0700437474678263</v>
      </c>
      <c r="E1728" s="8"/>
      <c r="F1728" s="8"/>
    </row>
    <row r="1729">
      <c r="A1729" s="10">
        <v>44814.958333333336</v>
      </c>
      <c r="B1729" s="11">
        <v>426.57</v>
      </c>
      <c r="C1729" s="11">
        <v>454.33016</v>
      </c>
      <c r="D1729" s="11">
        <v>0.0611012925049923</v>
      </c>
      <c r="E1729" s="8"/>
      <c r="F1729" s="8"/>
    </row>
    <row r="1730">
      <c r="A1730" s="10">
        <v>44815.0</v>
      </c>
      <c r="B1730" s="11">
        <v>430.74</v>
      </c>
      <c r="C1730" s="11">
        <v>439.97796</v>
      </c>
      <c r="D1730" s="11">
        <v>0.0209964153658969</v>
      </c>
      <c r="E1730" s="8"/>
      <c r="F1730" s="8"/>
    </row>
    <row r="1731">
      <c r="A1731" s="10">
        <v>44815.041666666664</v>
      </c>
      <c r="B1731" s="11">
        <v>438.88</v>
      </c>
      <c r="C1731" s="11">
        <v>429.17549</v>
      </c>
      <c r="D1731" s="11">
        <v>0.0226119856005755</v>
      </c>
      <c r="E1731" s="8"/>
      <c r="F1731" s="8"/>
    </row>
    <row r="1732">
      <c r="A1732" s="10">
        <v>44815.083333333336</v>
      </c>
      <c r="B1732" s="11">
        <v>417.31</v>
      </c>
      <c r="C1732" s="11">
        <v>418.18319</v>
      </c>
      <c r="D1732" s="11">
        <v>0.00208805619374614</v>
      </c>
      <c r="E1732" s="8"/>
      <c r="F1732" s="8"/>
    </row>
    <row r="1733">
      <c r="A1733" s="10">
        <v>44815.125</v>
      </c>
      <c r="B1733" s="11">
        <v>390.57</v>
      </c>
      <c r="C1733" s="11">
        <v>411.07248</v>
      </c>
      <c r="D1733" s="11">
        <v>0.0498755839846053</v>
      </c>
      <c r="E1733" s="8"/>
      <c r="F1733" s="8"/>
    </row>
    <row r="1734">
      <c r="A1734" s="10">
        <v>44815.166666666664</v>
      </c>
      <c r="B1734" s="11">
        <v>378.48</v>
      </c>
      <c r="C1734" s="11">
        <v>400.50661</v>
      </c>
      <c r="D1734" s="11">
        <v>0.0549968700891103</v>
      </c>
      <c r="E1734" s="8"/>
      <c r="F1734" s="8"/>
    </row>
    <row r="1735">
      <c r="A1735" s="10">
        <v>44815.208333333336</v>
      </c>
      <c r="B1735" s="11">
        <v>365.19</v>
      </c>
      <c r="C1735" s="11">
        <v>390.91204</v>
      </c>
      <c r="D1735" s="11">
        <v>0.0658000710338826</v>
      </c>
      <c r="E1735" s="8"/>
      <c r="F1735" s="8"/>
    </row>
    <row r="1736">
      <c r="A1736" s="10">
        <v>44815.25</v>
      </c>
      <c r="B1736" s="11">
        <v>359.33</v>
      </c>
      <c r="C1736" s="11">
        <v>386.78819</v>
      </c>
      <c r="D1736" s="11">
        <v>0.0709902492110733</v>
      </c>
      <c r="E1736" s="8"/>
      <c r="F1736" s="8"/>
    </row>
    <row r="1737">
      <c r="A1737" s="10">
        <v>44815.291666666664</v>
      </c>
      <c r="B1737" s="11">
        <v>366.09</v>
      </c>
      <c r="C1737" s="11">
        <v>386.83547</v>
      </c>
      <c r="D1737" s="11">
        <v>0.0536286654375308</v>
      </c>
      <c r="E1737" s="8"/>
      <c r="F1737" s="8"/>
    </row>
    <row r="1738">
      <c r="A1738" s="10">
        <v>44815.333333333336</v>
      </c>
      <c r="B1738" s="11">
        <v>365.31</v>
      </c>
      <c r="C1738" s="11">
        <v>391.20632</v>
      </c>
      <c r="D1738" s="11">
        <v>0.0661960675890921</v>
      </c>
      <c r="E1738" s="8"/>
      <c r="F1738" s="8"/>
    </row>
    <row r="1739">
      <c r="A1739" s="10">
        <v>44815.375</v>
      </c>
      <c r="B1739" s="11">
        <v>366.88</v>
      </c>
      <c r="C1739" s="11">
        <v>398.92523</v>
      </c>
      <c r="D1739" s="11">
        <v>0.0803289127639282</v>
      </c>
      <c r="E1739" s="8"/>
      <c r="F1739" s="8"/>
    </row>
    <row r="1740">
      <c r="A1740" s="10">
        <v>44815.416666666664</v>
      </c>
      <c r="B1740" s="11">
        <v>369.78</v>
      </c>
      <c r="C1740" s="11">
        <v>407.04416</v>
      </c>
      <c r="D1740" s="11">
        <v>0.0915481995860105</v>
      </c>
      <c r="E1740" s="8"/>
      <c r="F1740" s="8"/>
    </row>
    <row r="1741">
      <c r="A1741" s="10">
        <v>44815.458333333336</v>
      </c>
      <c r="B1741" s="11">
        <v>373.17</v>
      </c>
      <c r="C1741" s="11">
        <v>412.84641</v>
      </c>
      <c r="D1741" s="11">
        <v>0.0961045295270945</v>
      </c>
      <c r="E1741" s="8"/>
      <c r="F1741" s="8"/>
    </row>
    <row r="1742">
      <c r="A1742" s="10">
        <v>44815.5</v>
      </c>
      <c r="B1742" s="11">
        <v>376.34</v>
      </c>
      <c r="C1742" s="11">
        <v>414.15784</v>
      </c>
      <c r="D1742" s="11">
        <v>0.0913126261234123</v>
      </c>
      <c r="E1742" s="8"/>
      <c r="F1742" s="8"/>
    </row>
    <row r="1743">
      <c r="A1743" s="10">
        <v>44815.541666666664</v>
      </c>
      <c r="B1743" s="11">
        <v>368.39</v>
      </c>
      <c r="C1743" s="11">
        <v>413.58192</v>
      </c>
      <c r="D1743" s="11">
        <v>0.109269573486191</v>
      </c>
      <c r="E1743" s="8"/>
      <c r="F1743" s="8"/>
    </row>
    <row r="1744">
      <c r="A1744" s="10">
        <v>44815.583333333336</v>
      </c>
      <c r="B1744" s="11">
        <v>347.82</v>
      </c>
      <c r="C1744" s="11">
        <v>410.8657</v>
      </c>
      <c r="D1744" s="11">
        <v>0.153446004375639</v>
      </c>
      <c r="E1744" s="8"/>
      <c r="F1744" s="8"/>
    </row>
    <row r="1745">
      <c r="A1745" s="10">
        <v>44815.625</v>
      </c>
      <c r="B1745" s="11">
        <v>341.2</v>
      </c>
      <c r="C1745" s="11">
        <v>409.29214</v>
      </c>
      <c r="D1745" s="11">
        <v>0.166365618455316</v>
      </c>
      <c r="E1745" s="8"/>
      <c r="F1745" s="8"/>
    </row>
    <row r="1746">
      <c r="A1746" s="10">
        <v>44815.666666666664</v>
      </c>
      <c r="B1746" s="11">
        <v>360.56</v>
      </c>
      <c r="C1746" s="11">
        <v>409.23083</v>
      </c>
      <c r="D1746" s="11">
        <v>0.118932461662284</v>
      </c>
      <c r="E1746" s="8"/>
      <c r="F1746" s="8"/>
    </row>
    <row r="1747">
      <c r="A1747" s="10">
        <v>44815.708333333336</v>
      </c>
      <c r="B1747" s="11">
        <v>381.55</v>
      </c>
      <c r="C1747" s="11">
        <v>410.89053</v>
      </c>
      <c r="D1747" s="11">
        <v>0.0714071701774192</v>
      </c>
      <c r="E1747" s="8"/>
      <c r="F1747" s="8"/>
    </row>
    <row r="1748">
      <c r="A1748" s="10">
        <v>44815.75</v>
      </c>
      <c r="B1748" s="11">
        <v>404.55</v>
      </c>
      <c r="C1748" s="11">
        <v>416.63654</v>
      </c>
      <c r="D1748" s="11">
        <v>0.0290097935241109</v>
      </c>
      <c r="E1748" s="8"/>
      <c r="F1748" s="8"/>
    </row>
    <row r="1749">
      <c r="A1749" s="10">
        <v>44815.791666666664</v>
      </c>
      <c r="B1749" s="11">
        <v>425.07</v>
      </c>
      <c r="C1749" s="11">
        <v>426.44255</v>
      </c>
      <c r="D1749" s="11">
        <v>0.00321860471005998</v>
      </c>
      <c r="E1749" s="8"/>
      <c r="F1749" s="8"/>
    </row>
    <row r="1750">
      <c r="A1750" s="10">
        <v>44815.833333333336</v>
      </c>
      <c r="B1750" s="11">
        <v>435.26</v>
      </c>
      <c r="C1750" s="11">
        <v>433.00388</v>
      </c>
      <c r="D1750" s="11">
        <v>0.00521039211011229</v>
      </c>
      <c r="E1750" s="8"/>
      <c r="F1750" s="8"/>
    </row>
    <row r="1751">
      <c r="A1751" s="10">
        <v>44815.875</v>
      </c>
      <c r="B1751" s="11">
        <v>437.86</v>
      </c>
      <c r="C1751" s="11">
        <v>438.96609</v>
      </c>
      <c r="D1751" s="11">
        <v>0.00251976183399495</v>
      </c>
      <c r="E1751" s="8"/>
      <c r="F1751" s="8"/>
    </row>
    <row r="1752">
      <c r="A1752" s="10">
        <v>44815.916666666664</v>
      </c>
      <c r="B1752" s="11">
        <v>449.48</v>
      </c>
      <c r="C1752" s="11">
        <v>444.1251</v>
      </c>
      <c r="D1752" s="11">
        <v>0.0120571883912889</v>
      </c>
      <c r="E1752" s="8"/>
      <c r="F1752" s="8"/>
    </row>
    <row r="1753">
      <c r="A1753" s="10">
        <v>44815.958333333336</v>
      </c>
      <c r="B1753" s="11">
        <v>458.39</v>
      </c>
      <c r="C1753" s="11">
        <v>445.97306</v>
      </c>
      <c r="D1753" s="11">
        <v>0.02784235442383</v>
      </c>
      <c r="E1753" s="8"/>
      <c r="F1753" s="8"/>
    </row>
    <row r="1754">
      <c r="A1754" s="10">
        <v>44816.0</v>
      </c>
      <c r="B1754" s="11">
        <v>480.08</v>
      </c>
      <c r="C1754" s="11">
        <v>474.4859</v>
      </c>
      <c r="D1754" s="11">
        <v>0.0117898129322704</v>
      </c>
      <c r="E1754" s="8"/>
      <c r="F1754" s="8"/>
    </row>
    <row r="1755">
      <c r="A1755" s="10">
        <v>44816.041666666664</v>
      </c>
      <c r="B1755" s="11">
        <v>510.01</v>
      </c>
      <c r="C1755" s="11">
        <v>469.20573</v>
      </c>
      <c r="D1755" s="11">
        <v>0.0869645603006595</v>
      </c>
      <c r="E1755" s="8"/>
      <c r="F1755" s="8"/>
    </row>
    <row r="1756">
      <c r="A1756" s="10">
        <v>44816.083333333336</v>
      </c>
      <c r="B1756" s="11">
        <v>507.28</v>
      </c>
      <c r="C1756" s="11">
        <v>464.64795</v>
      </c>
      <c r="D1756" s="11">
        <v>0.0917512925646179</v>
      </c>
      <c r="E1756" s="8"/>
      <c r="F1756" s="8"/>
    </row>
    <row r="1757">
      <c r="A1757" s="10">
        <v>44816.125</v>
      </c>
      <c r="B1757" s="11">
        <v>497.02</v>
      </c>
      <c r="C1757" s="11">
        <v>463.96251</v>
      </c>
      <c r="D1757" s="11">
        <v>0.0712503473610399</v>
      </c>
      <c r="E1757" s="8"/>
      <c r="F1757" s="8"/>
    </row>
    <row r="1758">
      <c r="A1758" s="10">
        <v>44816.166666666664</v>
      </c>
      <c r="B1758" s="11">
        <v>489.34</v>
      </c>
      <c r="C1758" s="11">
        <v>459.26264</v>
      </c>
      <c r="D1758" s="11">
        <v>0.0654905437115459</v>
      </c>
      <c r="E1758" s="8"/>
      <c r="F1758" s="8"/>
    </row>
    <row r="1759">
      <c r="A1759" s="10">
        <v>44816.208333333336</v>
      </c>
      <c r="B1759" s="11">
        <v>483.88</v>
      </c>
      <c r="C1759" s="11">
        <v>454.04334</v>
      </c>
      <c r="D1759" s="11">
        <v>0.0657132422644939</v>
      </c>
      <c r="E1759" s="8"/>
      <c r="F1759" s="8"/>
    </row>
    <row r="1760">
      <c r="A1760" s="10">
        <v>44816.25</v>
      </c>
      <c r="B1760" s="11">
        <v>476.64</v>
      </c>
      <c r="C1760" s="11">
        <v>451.28582</v>
      </c>
      <c r="D1760" s="11">
        <v>0.0561820887702609</v>
      </c>
      <c r="E1760" s="8"/>
      <c r="F1760" s="8"/>
    </row>
    <row r="1761">
      <c r="A1761" s="10">
        <v>44816.291666666664</v>
      </c>
      <c r="B1761" s="11">
        <v>468.12</v>
      </c>
      <c r="C1761" s="11">
        <v>449.39</v>
      </c>
      <c r="D1761" s="11">
        <v>0.0416787200427246</v>
      </c>
      <c r="E1761" s="8"/>
      <c r="F1761" s="8"/>
    </row>
    <row r="1762">
      <c r="A1762" s="10">
        <v>44816.333333333336</v>
      </c>
      <c r="B1762" s="11">
        <v>461.46</v>
      </c>
      <c r="C1762" s="11">
        <v>448.27968</v>
      </c>
      <c r="D1762" s="11">
        <v>0.0294020018931038</v>
      </c>
      <c r="E1762" s="8"/>
      <c r="F1762" s="8"/>
    </row>
    <row r="1763">
      <c r="A1763" s="10">
        <v>44816.375</v>
      </c>
      <c r="B1763" s="11">
        <v>458.32</v>
      </c>
      <c r="C1763" s="11">
        <v>448.24466</v>
      </c>
      <c r="D1763" s="11">
        <v>0.0224773229869598</v>
      </c>
      <c r="E1763" s="8"/>
      <c r="F1763" s="8"/>
    </row>
    <row r="1764">
      <c r="A1764" s="10">
        <v>44816.416666666664</v>
      </c>
      <c r="B1764" s="11">
        <v>460.81</v>
      </c>
      <c r="C1764" s="11">
        <v>445.80925</v>
      </c>
      <c r="D1764" s="11">
        <v>0.0336483596964396</v>
      </c>
      <c r="E1764" s="8"/>
      <c r="F1764" s="8"/>
    </row>
    <row r="1765">
      <c r="A1765" s="10">
        <v>44816.458333333336</v>
      </c>
      <c r="B1765" s="11">
        <v>464.59</v>
      </c>
      <c r="C1765" s="11">
        <v>439.84727</v>
      </c>
      <c r="D1765" s="11">
        <v>0.0562530034573137</v>
      </c>
      <c r="E1765" s="8"/>
      <c r="F1765" s="8"/>
    </row>
    <row r="1766">
      <c r="A1766" s="10">
        <v>44816.5</v>
      </c>
      <c r="B1766" s="11">
        <v>463.7</v>
      </c>
      <c r="C1766" s="11">
        <v>429.8395</v>
      </c>
      <c r="D1766" s="11">
        <v>0.0787747519713753</v>
      </c>
      <c r="E1766" s="8"/>
      <c r="F1766" s="8"/>
    </row>
    <row r="1767">
      <c r="A1767" s="10">
        <v>44816.541666666664</v>
      </c>
      <c r="B1767" s="11">
        <v>460.43</v>
      </c>
      <c r="C1767" s="11">
        <v>421.49914</v>
      </c>
      <c r="D1767" s="11">
        <v>0.0923628456276328</v>
      </c>
      <c r="E1767" s="8"/>
      <c r="F1767" s="8"/>
    </row>
    <row r="1768">
      <c r="A1768" s="10">
        <v>44816.583333333336</v>
      </c>
      <c r="B1768" s="11">
        <v>435.19</v>
      </c>
      <c r="C1768" s="11">
        <v>416.40874</v>
      </c>
      <c r="D1768" s="11">
        <v>0.0451029438046856</v>
      </c>
      <c r="E1768" s="8"/>
      <c r="F1768" s="8"/>
    </row>
    <row r="1769">
      <c r="A1769" s="10">
        <v>44816.625</v>
      </c>
      <c r="B1769" s="11">
        <v>412.55</v>
      </c>
      <c r="C1769" s="11">
        <v>415.27484</v>
      </c>
      <c r="D1769" s="11">
        <v>0.00656153404333374</v>
      </c>
      <c r="E1769" s="8"/>
      <c r="F1769" s="8"/>
    </row>
    <row r="1770">
      <c r="A1770" s="10">
        <v>44816.666666666664</v>
      </c>
      <c r="B1770" s="11">
        <v>399.6</v>
      </c>
      <c r="C1770" s="11">
        <v>418.2122</v>
      </c>
      <c r="D1770" s="11">
        <v>0.0445042014556246</v>
      </c>
      <c r="E1770" s="8"/>
      <c r="F1770" s="8"/>
    </row>
    <row r="1771">
      <c r="A1771" s="10">
        <v>44816.708333333336</v>
      </c>
      <c r="B1771" s="11">
        <v>396.46</v>
      </c>
      <c r="C1771" s="11">
        <v>425.71246</v>
      </c>
      <c r="D1771" s="11">
        <v>0.0687141269015241</v>
      </c>
      <c r="E1771" s="8"/>
      <c r="F1771" s="8"/>
    </row>
    <row r="1772">
      <c r="A1772" s="10">
        <v>44816.75</v>
      </c>
      <c r="B1772" s="11">
        <v>409.8</v>
      </c>
      <c r="C1772" s="11">
        <v>437.37973</v>
      </c>
      <c r="D1772" s="11">
        <v>0.0630567173288985</v>
      </c>
      <c r="E1772" s="8"/>
      <c r="F1772" s="8"/>
    </row>
    <row r="1773">
      <c r="A1773" s="10">
        <v>44816.791666666664</v>
      </c>
      <c r="B1773" s="11">
        <v>420.52</v>
      </c>
      <c r="C1773" s="11">
        <v>451.59771</v>
      </c>
      <c r="D1773" s="11">
        <v>0.068817244445283</v>
      </c>
      <c r="E1773" s="8"/>
      <c r="F1773" s="8"/>
    </row>
    <row r="1774">
      <c r="A1774" s="10">
        <v>44816.833333333336</v>
      </c>
      <c r="B1774" s="11">
        <v>427.96</v>
      </c>
      <c r="C1774" s="11">
        <v>460.69574</v>
      </c>
      <c r="D1774" s="11">
        <v>0.0710571797342862</v>
      </c>
      <c r="E1774" s="8"/>
      <c r="F1774" s="8"/>
    </row>
    <row r="1775">
      <c r="A1775" s="10">
        <v>44816.875</v>
      </c>
      <c r="B1775" s="11">
        <v>435.56</v>
      </c>
      <c r="C1775" s="11">
        <v>467.79802</v>
      </c>
      <c r="D1775" s="11">
        <v>0.0689144002789922</v>
      </c>
      <c r="E1775" s="8"/>
      <c r="F1775" s="8"/>
    </row>
    <row r="1776">
      <c r="A1776" s="10">
        <v>44816.916666666664</v>
      </c>
      <c r="B1776" s="11">
        <v>442.87</v>
      </c>
      <c r="C1776" s="11">
        <v>471.43339</v>
      </c>
      <c r="D1776" s="11">
        <v>0.0605883898041247</v>
      </c>
      <c r="E1776" s="8"/>
      <c r="F1776" s="8"/>
    </row>
    <row r="1777">
      <c r="A1777" s="10">
        <v>44816.958333333336</v>
      </c>
      <c r="B1777" s="11">
        <v>448.71</v>
      </c>
      <c r="C1777" s="11">
        <v>473.19938</v>
      </c>
      <c r="D1777" s="11">
        <v>0.0517527727952645</v>
      </c>
      <c r="E1777" s="8"/>
      <c r="F1777" s="8"/>
    </row>
    <row r="1778">
      <c r="A1778" s="10">
        <v>44817.0</v>
      </c>
      <c r="B1778" s="11">
        <v>465.51</v>
      </c>
      <c r="C1778" s="11">
        <v>475.75976</v>
      </c>
      <c r="D1778" s="11">
        <v>0.0215439826184544</v>
      </c>
      <c r="E1778" s="8"/>
      <c r="F1778" s="8"/>
    </row>
    <row r="1779">
      <c r="A1779" s="10">
        <v>44817.041666666664</v>
      </c>
      <c r="B1779" s="11">
        <v>488.52</v>
      </c>
      <c r="C1779" s="11">
        <v>461.19754</v>
      </c>
      <c r="D1779" s="11">
        <v>0.0592424235393796</v>
      </c>
      <c r="E1779" s="8"/>
      <c r="F1779" s="8"/>
    </row>
    <row r="1780">
      <c r="A1780" s="10">
        <v>44817.083333333336</v>
      </c>
      <c r="B1780" s="11">
        <v>469.92</v>
      </c>
      <c r="C1780" s="11">
        <v>444.31149</v>
      </c>
      <c r="D1780" s="11">
        <v>0.0576363892817627</v>
      </c>
      <c r="E1780" s="8"/>
      <c r="F1780" s="8"/>
    </row>
    <row r="1781">
      <c r="A1781" s="10">
        <v>44817.125</v>
      </c>
      <c r="B1781" s="11">
        <v>426.98</v>
      </c>
      <c r="C1781" s="11">
        <v>428.39605</v>
      </c>
      <c r="D1781" s="11">
        <v>0.00330546931980344</v>
      </c>
      <c r="E1781" s="8"/>
      <c r="F1781" s="8"/>
    </row>
    <row r="1782">
      <c r="A1782" s="10">
        <v>44817.166666666664</v>
      </c>
      <c r="B1782" s="11">
        <v>391.04</v>
      </c>
      <c r="C1782" s="11">
        <v>404.64019</v>
      </c>
      <c r="D1782" s="11">
        <v>0.033610576349324</v>
      </c>
      <c r="E1782" s="8"/>
      <c r="F1782" s="8"/>
    </row>
    <row r="1783">
      <c r="A1783" s="10">
        <v>44817.208333333336</v>
      </c>
      <c r="B1783" s="11">
        <v>376.19</v>
      </c>
      <c r="C1783" s="11">
        <v>382.74653</v>
      </c>
      <c r="D1783" s="11">
        <v>0.017130214087114</v>
      </c>
      <c r="E1783" s="8"/>
      <c r="F1783" s="8"/>
    </row>
    <row r="1784">
      <c r="A1784" s="10">
        <v>44817.25</v>
      </c>
      <c r="B1784" s="11">
        <v>359.18</v>
      </c>
      <c r="C1784" s="11">
        <v>367.642</v>
      </c>
      <c r="D1784" s="11">
        <v>0.0230169567133243</v>
      </c>
      <c r="E1784" s="8"/>
      <c r="F1784" s="8"/>
    </row>
    <row r="1785">
      <c r="A1785" s="10">
        <v>44817.291666666664</v>
      </c>
      <c r="B1785" s="11">
        <v>339.58</v>
      </c>
      <c r="C1785" s="11">
        <v>356.66348</v>
      </c>
      <c r="D1785" s="11">
        <v>0.047898035425438</v>
      </c>
      <c r="E1785" s="8"/>
      <c r="F1785" s="8"/>
    </row>
    <row r="1786">
      <c r="A1786" s="10">
        <v>44817.333333333336</v>
      </c>
      <c r="B1786" s="11">
        <v>328.53</v>
      </c>
      <c r="C1786" s="11">
        <v>351.67165</v>
      </c>
      <c r="D1786" s="11">
        <v>0.0658047073171807</v>
      </c>
      <c r="E1786" s="8"/>
      <c r="F1786" s="8"/>
    </row>
    <row r="1787">
      <c r="A1787" s="10">
        <v>44817.375</v>
      </c>
      <c r="B1787" s="11">
        <v>331.86</v>
      </c>
      <c r="C1787" s="11">
        <v>352.19739</v>
      </c>
      <c r="D1787" s="11">
        <v>0.0577442950386428</v>
      </c>
      <c r="E1787" s="8"/>
      <c r="F1787" s="8"/>
    </row>
    <row r="1788">
      <c r="A1788" s="10">
        <v>44817.416666666664</v>
      </c>
      <c r="B1788" s="11">
        <v>348.28</v>
      </c>
      <c r="C1788" s="11">
        <v>357.5483</v>
      </c>
      <c r="D1788" s="11">
        <v>0.025921812521553</v>
      </c>
      <c r="E1788" s="8"/>
      <c r="F1788" s="8"/>
    </row>
    <row r="1789">
      <c r="A1789" s="10">
        <v>44817.458333333336</v>
      </c>
      <c r="B1789" s="11">
        <v>367.35</v>
      </c>
      <c r="C1789" s="11">
        <v>364.02474</v>
      </c>
      <c r="D1789" s="11">
        <v>0.00913470881127478</v>
      </c>
      <c r="E1789" s="8"/>
      <c r="F1789" s="8"/>
    </row>
    <row r="1790">
      <c r="A1790" s="10">
        <v>44817.5</v>
      </c>
      <c r="B1790" s="11">
        <v>383.39</v>
      </c>
      <c r="C1790" s="11">
        <v>368.66782</v>
      </c>
      <c r="D1790" s="11">
        <v>0.0399334555427158</v>
      </c>
      <c r="E1790" s="8"/>
      <c r="F1790" s="8"/>
    </row>
    <row r="1791">
      <c r="A1791" s="10">
        <v>44817.541666666664</v>
      </c>
      <c r="B1791" s="11">
        <v>386.21</v>
      </c>
      <c r="C1791" s="11">
        <v>372.80482</v>
      </c>
      <c r="D1791" s="11">
        <v>0.0359576359554578</v>
      </c>
      <c r="E1791" s="8"/>
      <c r="F1791" s="8"/>
    </row>
    <row r="1792">
      <c r="A1792" s="10">
        <v>44817.583333333336</v>
      </c>
      <c r="B1792" s="11">
        <v>371.79</v>
      </c>
      <c r="C1792" s="11">
        <v>375.2433</v>
      </c>
      <c r="D1792" s="11">
        <v>0.00920282920441206</v>
      </c>
      <c r="E1792" s="8"/>
      <c r="F1792" s="8"/>
    </row>
    <row r="1793">
      <c r="A1793" s="10">
        <v>44817.625</v>
      </c>
      <c r="B1793" s="11">
        <v>363.56</v>
      </c>
      <c r="C1793" s="11">
        <v>379.72831</v>
      </c>
      <c r="D1793" s="11">
        <v>0.042578626808204</v>
      </c>
      <c r="E1793" s="8"/>
      <c r="F1793" s="8"/>
    </row>
    <row r="1794">
      <c r="A1794" s="10">
        <v>44817.666666666664</v>
      </c>
      <c r="B1794" s="11">
        <v>362.46</v>
      </c>
      <c r="C1794" s="11">
        <v>387.49003</v>
      </c>
      <c r="D1794" s="11">
        <v>0.0645952877806946</v>
      </c>
      <c r="E1794" s="8"/>
      <c r="F1794" s="8"/>
    </row>
    <row r="1795">
      <c r="A1795" s="10">
        <v>44817.708333333336</v>
      </c>
      <c r="B1795" s="11">
        <v>379.22</v>
      </c>
      <c r="C1795" s="11">
        <v>397.62037</v>
      </c>
      <c r="D1795" s="11">
        <v>0.0462762257376299</v>
      </c>
      <c r="E1795" s="8"/>
      <c r="F1795" s="8"/>
    </row>
    <row r="1796">
      <c r="A1796" s="10">
        <v>44817.75</v>
      </c>
      <c r="B1796" s="11">
        <v>392.31</v>
      </c>
      <c r="C1796" s="11">
        <v>410.69189</v>
      </c>
      <c r="D1796" s="11">
        <v>0.0447583467012216</v>
      </c>
      <c r="E1796" s="8"/>
      <c r="F1796" s="8"/>
    </row>
    <row r="1797">
      <c r="A1797" s="10">
        <v>44817.791666666664</v>
      </c>
      <c r="B1797" s="11">
        <v>400.64</v>
      </c>
      <c r="C1797" s="11">
        <v>425.24222</v>
      </c>
      <c r="D1797" s="11">
        <v>0.0578546034304871</v>
      </c>
      <c r="E1797" s="8"/>
      <c r="F1797" s="8"/>
    </row>
    <row r="1798">
      <c r="A1798" s="10">
        <v>44817.833333333336</v>
      </c>
      <c r="B1798" s="11">
        <v>403.8</v>
      </c>
      <c r="C1798" s="11">
        <v>433.25954</v>
      </c>
      <c r="D1798" s="11">
        <v>0.0679951328942462</v>
      </c>
      <c r="E1798" s="8"/>
      <c r="F1798" s="8"/>
    </row>
    <row r="1799">
      <c r="A1799" s="10">
        <v>44817.875</v>
      </c>
      <c r="B1799" s="11">
        <v>403.17</v>
      </c>
      <c r="C1799" s="11">
        <v>437.57576</v>
      </c>
      <c r="D1799" s="11">
        <v>0.0786281214480436</v>
      </c>
      <c r="E1799" s="8"/>
      <c r="F1799" s="8"/>
    </row>
    <row r="1800">
      <c r="A1800" s="10">
        <v>44817.916666666664</v>
      </c>
      <c r="B1800" s="11">
        <v>400.35</v>
      </c>
      <c r="C1800" s="11">
        <v>441.17728</v>
      </c>
      <c r="D1800" s="11">
        <v>0.0925416648835587</v>
      </c>
      <c r="E1800" s="8"/>
      <c r="F1800" s="8"/>
    </row>
    <row r="1801">
      <c r="A1801" s="10">
        <v>44817.958333333336</v>
      </c>
      <c r="B1801" s="11">
        <v>399.23</v>
      </c>
      <c r="C1801" s="11">
        <v>440.42085</v>
      </c>
      <c r="D1801" s="11">
        <v>0.093526112580728</v>
      </c>
      <c r="E1801" s="8"/>
      <c r="F1801" s="8"/>
    </row>
    <row r="1802">
      <c r="A1802" s="10">
        <v>44818.0</v>
      </c>
      <c r="B1802" s="11">
        <v>403.31</v>
      </c>
      <c r="C1802" s="11">
        <v>427.8793</v>
      </c>
      <c r="D1802" s="11">
        <v>0.0574210998288536</v>
      </c>
      <c r="E1802" s="8"/>
      <c r="F1802" s="8"/>
    </row>
    <row r="1803">
      <c r="A1803" s="10">
        <v>44818.041666666664</v>
      </c>
      <c r="B1803" s="11">
        <v>419.82</v>
      </c>
      <c r="C1803" s="11">
        <v>413.64471</v>
      </c>
      <c r="D1803" s="11">
        <v>0.0149289712903617</v>
      </c>
      <c r="E1803" s="8"/>
      <c r="F1803" s="8"/>
    </row>
    <row r="1804">
      <c r="A1804" s="10">
        <v>44818.083333333336</v>
      </c>
      <c r="B1804" s="11">
        <v>403.89</v>
      </c>
      <c r="C1804" s="11">
        <v>396.5782</v>
      </c>
      <c r="D1804" s="11">
        <v>0.0184372212088309</v>
      </c>
      <c r="E1804" s="8"/>
      <c r="F1804" s="8"/>
    </row>
    <row r="1805">
      <c r="A1805" s="10">
        <v>44818.125</v>
      </c>
      <c r="B1805" s="11">
        <v>374.96</v>
      </c>
      <c r="C1805" s="11">
        <v>381.30822</v>
      </c>
      <c r="D1805" s="11">
        <v>0.0166485264860013</v>
      </c>
      <c r="E1805" s="8"/>
      <c r="F1805" s="8"/>
    </row>
    <row r="1806">
      <c r="A1806" s="10">
        <v>44818.166666666664</v>
      </c>
      <c r="B1806" s="11">
        <v>343.76</v>
      </c>
      <c r="C1806" s="11">
        <v>360.93494</v>
      </c>
      <c r="D1806" s="11">
        <v>0.0475845868510263</v>
      </c>
      <c r="E1806" s="8"/>
      <c r="F1806" s="8"/>
    </row>
    <row r="1807">
      <c r="A1807" s="10">
        <v>44818.208333333336</v>
      </c>
      <c r="B1807" s="11">
        <v>325.84</v>
      </c>
      <c r="C1807" s="11">
        <v>342.74481</v>
      </c>
      <c r="D1807" s="11">
        <v>0.0493218555227721</v>
      </c>
      <c r="E1807" s="8"/>
      <c r="F1807" s="8"/>
    </row>
    <row r="1808">
      <c r="A1808" s="10">
        <v>44818.25</v>
      </c>
      <c r="B1808" s="11">
        <v>315.24</v>
      </c>
      <c r="C1808" s="11">
        <v>331.2231</v>
      </c>
      <c r="D1808" s="11">
        <v>0.0482547865773853</v>
      </c>
      <c r="E1808" s="8"/>
      <c r="F1808" s="8"/>
    </row>
    <row r="1809">
      <c r="A1809" s="10">
        <v>44818.291666666664</v>
      </c>
      <c r="B1809" s="11">
        <v>310.76</v>
      </c>
      <c r="C1809" s="11">
        <v>324.19731</v>
      </c>
      <c r="D1809" s="11">
        <v>0.0414479379856668</v>
      </c>
      <c r="E1809" s="8"/>
      <c r="F1809" s="8"/>
    </row>
    <row r="1810">
      <c r="A1810" s="10">
        <v>44818.333333333336</v>
      </c>
      <c r="B1810" s="11">
        <v>309.15</v>
      </c>
      <c r="C1810" s="11">
        <v>321.66959</v>
      </c>
      <c r="D1810" s="11">
        <v>0.0389206514672401</v>
      </c>
      <c r="E1810" s="8"/>
      <c r="F1810" s="8"/>
    </row>
    <row r="1811">
      <c r="A1811" s="10">
        <v>44818.375</v>
      </c>
      <c r="B1811" s="11">
        <v>312.22</v>
      </c>
      <c r="C1811" s="11">
        <v>323.10772</v>
      </c>
      <c r="D1811" s="11">
        <v>0.0336968735999249</v>
      </c>
      <c r="E1811" s="8"/>
      <c r="F1811" s="8"/>
    </row>
    <row r="1812">
      <c r="A1812" s="10">
        <v>44818.416666666664</v>
      </c>
      <c r="B1812" s="11">
        <v>318.12</v>
      </c>
      <c r="C1812" s="11">
        <v>329.2185</v>
      </c>
      <c r="D1812" s="11">
        <v>0.0337116535067136</v>
      </c>
      <c r="E1812" s="8"/>
      <c r="F1812" s="8"/>
    </row>
    <row r="1813">
      <c r="A1813" s="10">
        <v>44818.458333333336</v>
      </c>
      <c r="B1813" s="11">
        <v>336.95</v>
      </c>
      <c r="C1813" s="11">
        <v>337.02885</v>
      </c>
      <c r="D1813" s="11">
        <v>2.33956232530207E-4</v>
      </c>
      <c r="E1813" s="8"/>
      <c r="F1813" s="8"/>
    </row>
    <row r="1814">
      <c r="A1814" s="10">
        <v>44818.5</v>
      </c>
      <c r="B1814" s="11">
        <v>358.79</v>
      </c>
      <c r="C1814" s="11">
        <v>342.61917</v>
      </c>
      <c r="D1814" s="11">
        <v>0.0471976801531567</v>
      </c>
      <c r="E1814" s="8"/>
      <c r="F1814" s="8"/>
    </row>
    <row r="1815">
      <c r="A1815" s="10">
        <v>44818.541666666664</v>
      </c>
      <c r="B1815" s="11">
        <v>364.88</v>
      </c>
      <c r="C1815" s="11">
        <v>347.37664</v>
      </c>
      <c r="D1815" s="11">
        <v>0.0503872684127521</v>
      </c>
      <c r="E1815" s="8"/>
      <c r="F1815" s="8"/>
    </row>
    <row r="1816">
      <c r="A1816" s="10">
        <v>44818.583333333336</v>
      </c>
      <c r="B1816" s="11">
        <v>358.29</v>
      </c>
      <c r="C1816" s="11">
        <v>349.51565</v>
      </c>
      <c r="D1816" s="11">
        <v>0.0251043122103403</v>
      </c>
      <c r="E1816" s="8"/>
      <c r="F1816" s="8"/>
    </row>
    <row r="1817">
      <c r="A1817" s="10">
        <v>44818.625</v>
      </c>
      <c r="B1817" s="11">
        <v>336.0</v>
      </c>
      <c r="C1817" s="11">
        <v>352.71285</v>
      </c>
      <c r="D1817" s="11">
        <v>0.0473837287187013</v>
      </c>
      <c r="E1817" s="8"/>
      <c r="F1817" s="8"/>
    </row>
    <row r="1818">
      <c r="A1818" s="10">
        <v>44818.666666666664</v>
      </c>
      <c r="B1818" s="11">
        <v>322.49</v>
      </c>
      <c r="C1818" s="11">
        <v>358.38243</v>
      </c>
      <c r="D1818" s="11">
        <v>0.100151198818535</v>
      </c>
      <c r="E1818" s="8"/>
      <c r="F1818" s="8"/>
    </row>
    <row r="1819">
      <c r="A1819" s="10">
        <v>44818.708333333336</v>
      </c>
      <c r="B1819" s="11">
        <v>326.24</v>
      </c>
      <c r="C1819" s="11">
        <v>365.96069</v>
      </c>
      <c r="D1819" s="11">
        <v>0.10853813287979</v>
      </c>
      <c r="E1819" s="8"/>
      <c r="F1819" s="8"/>
    </row>
    <row r="1820">
      <c r="A1820" s="10">
        <v>44818.75</v>
      </c>
      <c r="B1820" s="11">
        <v>328.18</v>
      </c>
      <c r="C1820" s="11">
        <v>376.63368</v>
      </c>
      <c r="D1820" s="11">
        <v>0.1286493549913</v>
      </c>
      <c r="E1820" s="8"/>
      <c r="F1820" s="8"/>
    </row>
    <row r="1821">
      <c r="A1821" s="10">
        <v>44818.791666666664</v>
      </c>
      <c r="B1821" s="11">
        <v>332.46</v>
      </c>
      <c r="C1821" s="11">
        <v>389.34432</v>
      </c>
      <c r="D1821" s="11">
        <v>0.146102863398649</v>
      </c>
      <c r="E1821" s="8"/>
      <c r="F1821" s="8"/>
    </row>
    <row r="1822">
      <c r="A1822" s="10">
        <v>44818.833333333336</v>
      </c>
      <c r="B1822" s="11">
        <v>335.14</v>
      </c>
      <c r="C1822" s="11">
        <v>396.83174</v>
      </c>
      <c r="D1822" s="11">
        <v>0.155460699791806</v>
      </c>
      <c r="E1822" s="8"/>
      <c r="F1822" s="8"/>
    </row>
    <row r="1823">
      <c r="A1823" s="10">
        <v>44818.875</v>
      </c>
      <c r="B1823" s="11">
        <v>344.34</v>
      </c>
      <c r="C1823" s="11">
        <v>401.71986</v>
      </c>
      <c r="D1823" s="11">
        <v>0.14283550731099</v>
      </c>
      <c r="E1823" s="8"/>
      <c r="F1823" s="8"/>
    </row>
    <row r="1824">
      <c r="A1824" s="10">
        <v>44818.916666666664</v>
      </c>
      <c r="B1824" s="11">
        <v>347.43</v>
      </c>
      <c r="C1824" s="11">
        <v>406.58681</v>
      </c>
      <c r="D1824" s="11">
        <v>0.145496136483128</v>
      </c>
      <c r="E1824" s="8"/>
      <c r="F1824" s="8"/>
    </row>
    <row r="1825">
      <c r="A1825" s="10">
        <v>44818.958333333336</v>
      </c>
      <c r="B1825" s="11">
        <v>357.94</v>
      </c>
      <c r="C1825" s="11">
        <v>407.72302</v>
      </c>
      <c r="D1825" s="11">
        <v>0.122100096285954</v>
      </c>
      <c r="E1825" s="8"/>
      <c r="F1825" s="8"/>
    </row>
    <row r="1826">
      <c r="A1826" s="10">
        <v>44819.0</v>
      </c>
      <c r="B1826" s="11">
        <v>368.07</v>
      </c>
      <c r="C1826" s="11">
        <v>398.32787</v>
      </c>
      <c r="D1826" s="11">
        <v>0.0759622217747405</v>
      </c>
      <c r="E1826" s="8"/>
      <c r="F1826" s="8"/>
    </row>
    <row r="1827">
      <c r="A1827" s="10">
        <v>44819.041666666664</v>
      </c>
      <c r="B1827" s="11">
        <v>391.71</v>
      </c>
      <c r="C1827" s="11">
        <v>387.01902</v>
      </c>
      <c r="D1827" s="11">
        <v>0.0121207996444204</v>
      </c>
      <c r="E1827" s="8"/>
      <c r="F1827" s="8"/>
    </row>
    <row r="1828">
      <c r="A1828" s="10">
        <v>44819.083333333336</v>
      </c>
      <c r="B1828" s="11">
        <v>382.55</v>
      </c>
      <c r="C1828" s="11">
        <v>373.74797</v>
      </c>
      <c r="D1828" s="11">
        <v>0.0235507098540227</v>
      </c>
      <c r="E1828" s="8"/>
      <c r="F1828" s="8"/>
    </row>
    <row r="1829">
      <c r="A1829" s="10">
        <v>44819.125</v>
      </c>
      <c r="B1829" s="11">
        <v>356.24</v>
      </c>
      <c r="C1829" s="11">
        <v>363.60166</v>
      </c>
      <c r="D1829" s="11">
        <v>0.0202464972244625</v>
      </c>
      <c r="E1829" s="8"/>
      <c r="F1829" s="8"/>
    </row>
    <row r="1830">
      <c r="A1830" s="10">
        <v>44819.166666666664</v>
      </c>
      <c r="B1830" s="11">
        <v>343.58</v>
      </c>
      <c r="C1830" s="11">
        <v>350.61178</v>
      </c>
      <c r="D1830" s="11">
        <v>0.0200557437060444</v>
      </c>
      <c r="E1830" s="8"/>
      <c r="F1830" s="8"/>
    </row>
    <row r="1831">
      <c r="A1831" s="10">
        <v>44819.208333333336</v>
      </c>
      <c r="B1831" s="11">
        <v>331.44</v>
      </c>
      <c r="C1831" s="11">
        <v>339.73768</v>
      </c>
      <c r="D1831" s="11">
        <v>0.024423784844825</v>
      </c>
      <c r="E1831" s="8"/>
      <c r="F1831" s="8"/>
    </row>
    <row r="1832">
      <c r="A1832" s="10">
        <v>44819.25</v>
      </c>
      <c r="B1832" s="11">
        <v>321.28</v>
      </c>
      <c r="C1832" s="11">
        <v>334.9628</v>
      </c>
      <c r="D1832" s="11">
        <v>0.0408487151409053</v>
      </c>
      <c r="E1832" s="8"/>
      <c r="F1832" s="8"/>
    </row>
    <row r="1833">
      <c r="A1833" s="10">
        <v>44819.291666666664</v>
      </c>
      <c r="B1833" s="11">
        <v>312.0</v>
      </c>
      <c r="C1833" s="11">
        <v>334.52732</v>
      </c>
      <c r="D1833" s="11">
        <v>0.0673407481338145</v>
      </c>
      <c r="E1833" s="8"/>
      <c r="F1833" s="8"/>
    </row>
    <row r="1834">
      <c r="A1834" s="10">
        <v>44819.333333333336</v>
      </c>
      <c r="B1834" s="11">
        <v>308.36</v>
      </c>
      <c r="C1834" s="11">
        <v>336.96897</v>
      </c>
      <c r="D1834" s="11">
        <v>0.0849009034867513</v>
      </c>
      <c r="E1834" s="8"/>
      <c r="F1834" s="8"/>
    </row>
    <row r="1835">
      <c r="A1835" s="10">
        <v>44819.375</v>
      </c>
      <c r="B1835" s="11">
        <v>305.51</v>
      </c>
      <c r="C1835" s="11">
        <v>341.66756</v>
      </c>
      <c r="D1835" s="11">
        <v>0.105826728179871</v>
      </c>
      <c r="E1835" s="8"/>
      <c r="F1835" s="8"/>
    </row>
    <row r="1836">
      <c r="A1836" s="10">
        <v>44819.416666666664</v>
      </c>
      <c r="B1836" s="11">
        <v>309.5</v>
      </c>
      <c r="C1836" s="11">
        <v>348.64185</v>
      </c>
      <c r="D1836" s="11">
        <v>0.11226951096089</v>
      </c>
      <c r="E1836" s="8"/>
      <c r="F1836" s="8"/>
    </row>
    <row r="1837">
      <c r="A1837" s="10">
        <v>44819.458333333336</v>
      </c>
      <c r="B1837" s="11">
        <v>324.53</v>
      </c>
      <c r="C1837" s="11">
        <v>355.61613</v>
      </c>
      <c r="D1837" s="11">
        <v>0.0874148481397624</v>
      </c>
      <c r="E1837" s="8"/>
      <c r="F1837" s="8"/>
    </row>
    <row r="1838">
      <c r="A1838" s="10">
        <v>44819.5</v>
      </c>
      <c r="B1838" s="11">
        <v>343.95</v>
      </c>
      <c r="C1838" s="11">
        <v>359.08848</v>
      </c>
      <c r="D1838" s="11">
        <v>0.0421580775857805</v>
      </c>
      <c r="E1838" s="8"/>
      <c r="F1838" s="8"/>
    </row>
    <row r="1839">
      <c r="A1839" s="10">
        <v>44819.541666666664</v>
      </c>
      <c r="B1839" s="11">
        <v>345.91</v>
      </c>
      <c r="C1839" s="11">
        <v>361.46008</v>
      </c>
      <c r="D1839" s="11">
        <v>0.0430201863508689</v>
      </c>
      <c r="E1839" s="8"/>
      <c r="F1839" s="8"/>
    </row>
    <row r="1840">
      <c r="A1840" s="10">
        <v>44819.583333333336</v>
      </c>
      <c r="B1840" s="11">
        <v>331.63</v>
      </c>
      <c r="C1840" s="11">
        <v>361.15522</v>
      </c>
      <c r="D1840" s="11">
        <v>0.0817521618543959</v>
      </c>
      <c r="E1840" s="8"/>
      <c r="F1840" s="8"/>
    </row>
    <row r="1841">
      <c r="A1841" s="10">
        <v>44819.625</v>
      </c>
      <c r="B1841" s="11">
        <v>297.9</v>
      </c>
      <c r="C1841" s="11">
        <v>361.47474</v>
      </c>
      <c r="D1841" s="11">
        <v>0.175876023868223</v>
      </c>
      <c r="E1841" s="8"/>
      <c r="F1841" s="8"/>
    </row>
    <row r="1842">
      <c r="A1842" s="10">
        <v>44819.666666666664</v>
      </c>
      <c r="B1842" s="11">
        <v>298.1</v>
      </c>
      <c r="C1842" s="11">
        <v>363.72978</v>
      </c>
      <c r="D1842" s="11">
        <v>0.180435542011434</v>
      </c>
      <c r="E1842" s="8"/>
      <c r="F1842" s="8"/>
    </row>
    <row r="1843">
      <c r="A1843" s="10">
        <v>44819.708333333336</v>
      </c>
      <c r="B1843" s="11">
        <v>322.58</v>
      </c>
      <c r="C1843" s="11">
        <v>368.13427</v>
      </c>
      <c r="D1843" s="11">
        <v>0.123743627562845</v>
      </c>
      <c r="E1843" s="8"/>
      <c r="F1843" s="8"/>
    </row>
    <row r="1844">
      <c r="A1844" s="10">
        <v>44819.75</v>
      </c>
      <c r="B1844" s="11">
        <v>344.33</v>
      </c>
      <c r="C1844" s="11">
        <v>376.56133</v>
      </c>
      <c r="D1844" s="11">
        <v>0.0855938393886595</v>
      </c>
      <c r="E1844" s="8"/>
      <c r="F1844" s="8"/>
    </row>
    <row r="1845">
      <c r="A1845" s="10">
        <v>44819.791666666664</v>
      </c>
      <c r="B1845" s="11">
        <v>352.5</v>
      </c>
      <c r="C1845" s="11">
        <v>387.86663</v>
      </c>
      <c r="D1845" s="11">
        <v>0.091182451039936</v>
      </c>
      <c r="E1845" s="8"/>
      <c r="F1845" s="8"/>
    </row>
    <row r="1846">
      <c r="A1846" s="10">
        <v>44819.833333333336</v>
      </c>
      <c r="B1846" s="11">
        <v>368.38</v>
      </c>
      <c r="C1846" s="11">
        <v>394.96059</v>
      </c>
      <c r="D1846" s="11">
        <v>0.0672993475121151</v>
      </c>
      <c r="E1846" s="8"/>
      <c r="F1846" s="8"/>
    </row>
    <row r="1847">
      <c r="A1847" s="10">
        <v>44819.875</v>
      </c>
      <c r="B1847" s="11">
        <v>372.96</v>
      </c>
      <c r="C1847" s="11">
        <v>400.33612</v>
      </c>
      <c r="D1847" s="11">
        <v>0.0683828379013115</v>
      </c>
      <c r="E1847" s="8"/>
      <c r="F1847" s="8"/>
    </row>
    <row r="1848">
      <c r="A1848" s="10">
        <v>44819.916666666664</v>
      </c>
      <c r="B1848" s="11">
        <v>369.7</v>
      </c>
      <c r="C1848" s="11">
        <v>405.56798</v>
      </c>
      <c r="D1848" s="11">
        <v>0.0884388851407845</v>
      </c>
      <c r="E1848" s="8"/>
      <c r="F1848" s="8"/>
    </row>
    <row r="1849">
      <c r="A1849" s="10">
        <v>44819.958333333336</v>
      </c>
      <c r="B1849" s="11">
        <v>357.07</v>
      </c>
      <c r="C1849" s="11">
        <v>407.85456</v>
      </c>
      <c r="D1849" s="11">
        <v>0.124516347199844</v>
      </c>
      <c r="E1849" s="8"/>
      <c r="F1849" s="8"/>
    </row>
    <row r="1850">
      <c r="A1850" s="10">
        <v>44820.0</v>
      </c>
      <c r="B1850" s="11">
        <v>362.78</v>
      </c>
      <c r="C1850" s="11">
        <v>387.93269</v>
      </c>
      <c r="D1850" s="11">
        <v>0.0648377686345536</v>
      </c>
      <c r="E1850" s="8"/>
      <c r="F1850" s="8"/>
    </row>
    <row r="1851">
      <c r="A1851" s="10">
        <v>44820.041666666664</v>
      </c>
      <c r="B1851" s="11">
        <v>394.54</v>
      </c>
      <c r="C1851" s="11">
        <v>377.4472</v>
      </c>
      <c r="D1851" s="11">
        <v>0.0452852743377087</v>
      </c>
      <c r="E1851" s="8"/>
      <c r="F1851" s="8"/>
    </row>
    <row r="1852">
      <c r="A1852" s="10">
        <v>44820.083333333336</v>
      </c>
      <c r="B1852" s="11">
        <v>387.76</v>
      </c>
      <c r="C1852" s="11">
        <v>365.04116</v>
      </c>
      <c r="D1852" s="11">
        <v>0.0622363790428454</v>
      </c>
      <c r="E1852" s="8"/>
      <c r="F1852" s="8"/>
    </row>
    <row r="1853">
      <c r="A1853" s="10">
        <v>44820.125</v>
      </c>
      <c r="B1853" s="11">
        <v>363.2</v>
      </c>
      <c r="C1853" s="11">
        <v>355.69083</v>
      </c>
      <c r="D1853" s="11">
        <v>0.0211115085536503</v>
      </c>
      <c r="E1853" s="8"/>
      <c r="F1853" s="8"/>
    </row>
    <row r="1854">
      <c r="A1854" s="10">
        <v>44820.166666666664</v>
      </c>
      <c r="B1854" s="11">
        <v>336.33</v>
      </c>
      <c r="C1854" s="11">
        <v>343.76494</v>
      </c>
      <c r="D1854" s="11">
        <v>0.0216279763724597</v>
      </c>
      <c r="E1854" s="8"/>
      <c r="F1854" s="8"/>
    </row>
    <row r="1855">
      <c r="A1855" s="10">
        <v>44820.208333333336</v>
      </c>
      <c r="B1855" s="11">
        <v>317.89</v>
      </c>
      <c r="C1855" s="11">
        <v>334.16181</v>
      </c>
      <c r="D1855" s="11">
        <v>0.0486944034687866</v>
      </c>
      <c r="E1855" s="8"/>
      <c r="F1855" s="8"/>
    </row>
    <row r="1856">
      <c r="A1856" s="10">
        <v>44820.25</v>
      </c>
      <c r="B1856" s="11">
        <v>305.37</v>
      </c>
      <c r="C1856" s="11">
        <v>330.25403</v>
      </c>
      <c r="D1856" s="11">
        <v>0.0753481494230365</v>
      </c>
      <c r="E1856" s="8"/>
      <c r="F1856" s="8"/>
    </row>
    <row r="1857">
      <c r="A1857" s="10">
        <v>44820.291666666664</v>
      </c>
      <c r="B1857" s="11">
        <v>295.31</v>
      </c>
      <c r="C1857" s="11">
        <v>330.19087</v>
      </c>
      <c r="D1857" s="11">
        <v>0.105638505389322</v>
      </c>
      <c r="E1857" s="8"/>
      <c r="F1857" s="8"/>
    </row>
    <row r="1858">
      <c r="A1858" s="10">
        <v>44820.333333333336</v>
      </c>
      <c r="B1858" s="11">
        <v>290.08</v>
      </c>
      <c r="C1858" s="11">
        <v>331.73093</v>
      </c>
      <c r="D1858" s="11">
        <v>0.12555636581732</v>
      </c>
      <c r="E1858" s="8"/>
      <c r="F1858" s="8"/>
    </row>
    <row r="1859">
      <c r="A1859" s="10">
        <v>44820.375</v>
      </c>
      <c r="B1859" s="11">
        <v>289.05</v>
      </c>
      <c r="C1859" s="11">
        <v>334.45025</v>
      </c>
      <c r="D1859" s="11">
        <v>0.135745899427493</v>
      </c>
      <c r="E1859" s="8"/>
      <c r="F1859" s="8"/>
    </row>
    <row r="1860">
      <c r="A1860" s="10">
        <v>44820.416666666664</v>
      </c>
      <c r="B1860" s="11">
        <v>299.92</v>
      </c>
      <c r="C1860" s="11">
        <v>339.14202</v>
      </c>
      <c r="D1860" s="11">
        <v>0.115650723552333</v>
      </c>
      <c r="E1860" s="8"/>
      <c r="F1860" s="8"/>
    </row>
    <row r="1861">
      <c r="A1861" s="10">
        <v>44820.458333333336</v>
      </c>
      <c r="B1861" s="11">
        <v>319.41</v>
      </c>
      <c r="C1861" s="11">
        <v>343.82872</v>
      </c>
      <c r="D1861" s="11">
        <v>0.0710200125225139</v>
      </c>
      <c r="E1861" s="8"/>
      <c r="F1861" s="8"/>
    </row>
    <row r="1862">
      <c r="A1862" s="10">
        <v>44820.5</v>
      </c>
      <c r="B1862" s="11">
        <v>341.69</v>
      </c>
      <c r="C1862" s="11">
        <v>345.03097</v>
      </c>
      <c r="D1862" s="11">
        <v>0.0096831017806895</v>
      </c>
      <c r="E1862" s="8"/>
      <c r="F1862" s="8"/>
    </row>
    <row r="1863">
      <c r="A1863" s="10">
        <v>44820.541666666664</v>
      </c>
      <c r="B1863" s="11">
        <v>349.23</v>
      </c>
      <c r="C1863" s="11">
        <v>346.02826</v>
      </c>
      <c r="D1863" s="11">
        <v>0.00925282807826166</v>
      </c>
      <c r="E1863" s="8"/>
      <c r="F1863" s="8"/>
    </row>
    <row r="1864">
      <c r="A1864" s="10">
        <v>44820.583333333336</v>
      </c>
      <c r="B1864" s="11">
        <v>342.51</v>
      </c>
      <c r="C1864" s="11">
        <v>345.34096</v>
      </c>
      <c r="D1864" s="11">
        <v>0.00819757957469048</v>
      </c>
      <c r="E1864" s="8"/>
      <c r="F1864" s="8"/>
    </row>
    <row r="1865">
      <c r="A1865" s="10">
        <v>44820.625</v>
      </c>
      <c r="B1865" s="11">
        <v>311.81</v>
      </c>
      <c r="C1865" s="11">
        <v>345.86185</v>
      </c>
      <c r="D1865" s="11">
        <v>0.0984550623319686</v>
      </c>
      <c r="E1865" s="8"/>
      <c r="F1865" s="8"/>
    </row>
    <row r="1866">
      <c r="A1866" s="10">
        <v>44820.666666666664</v>
      </c>
      <c r="B1866" s="11">
        <v>304.93</v>
      </c>
      <c r="C1866" s="11">
        <v>349.39577</v>
      </c>
      <c r="D1866" s="11">
        <v>0.127264763394244</v>
      </c>
      <c r="E1866" s="8"/>
      <c r="F1866" s="8"/>
    </row>
    <row r="1867">
      <c r="A1867" s="10">
        <v>44820.708333333336</v>
      </c>
      <c r="B1867" s="11">
        <v>324.45</v>
      </c>
      <c r="C1867" s="11">
        <v>355.93848</v>
      </c>
      <c r="D1867" s="11">
        <v>0.088466074249685</v>
      </c>
      <c r="E1867" s="8"/>
      <c r="F1867" s="8"/>
    </row>
    <row r="1868">
      <c r="A1868" s="10">
        <v>44820.75</v>
      </c>
      <c r="B1868" s="11">
        <v>343.89</v>
      </c>
      <c r="C1868" s="11">
        <v>366.55387</v>
      </c>
      <c r="D1868" s="11">
        <v>0.0618295750089885</v>
      </c>
      <c r="E1868" s="8"/>
      <c r="F1868" s="8"/>
    </row>
    <row r="1869">
      <c r="A1869" s="10">
        <v>44820.791666666664</v>
      </c>
      <c r="B1869" s="11">
        <v>358.67</v>
      </c>
      <c r="C1869" s="11">
        <v>379.47591</v>
      </c>
      <c r="D1869" s="11">
        <v>0.0548280126662058</v>
      </c>
      <c r="E1869" s="8"/>
      <c r="F1869" s="8"/>
    </row>
    <row r="1870">
      <c r="A1870" s="10">
        <v>44820.833333333336</v>
      </c>
      <c r="B1870" s="11">
        <v>366.55</v>
      </c>
      <c r="C1870" s="11">
        <v>387.27849</v>
      </c>
      <c r="D1870" s="11">
        <v>0.0535234735086887</v>
      </c>
      <c r="E1870" s="8"/>
      <c r="F1870" s="8"/>
    </row>
    <row r="1871">
      <c r="A1871" s="10">
        <v>44820.875</v>
      </c>
      <c r="B1871" s="11">
        <v>370.1</v>
      </c>
      <c r="C1871" s="11">
        <v>392.54178</v>
      </c>
      <c r="D1871" s="11">
        <v>0.0571704239991982</v>
      </c>
      <c r="E1871" s="8"/>
      <c r="F1871" s="8"/>
    </row>
    <row r="1872">
      <c r="A1872" s="10">
        <v>44820.916666666664</v>
      </c>
      <c r="B1872" s="11">
        <v>372.33</v>
      </c>
      <c r="C1872" s="11">
        <v>397.03123</v>
      </c>
      <c r="D1872" s="11">
        <v>0.0622148287931909</v>
      </c>
      <c r="E1872" s="8"/>
      <c r="F1872" s="8"/>
    </row>
    <row r="1873">
      <c r="A1873" s="10">
        <v>44820.958333333336</v>
      </c>
      <c r="B1873" s="11">
        <v>366.18</v>
      </c>
      <c r="C1873" s="11">
        <v>398.6374</v>
      </c>
      <c r="D1873" s="11">
        <v>0.0814208601601355</v>
      </c>
      <c r="E1873" s="8"/>
      <c r="F1873" s="8"/>
    </row>
    <row r="1874">
      <c r="A1874" s="10">
        <v>44821.0</v>
      </c>
      <c r="B1874" s="11">
        <v>366.32</v>
      </c>
      <c r="C1874" s="11">
        <v>365.8096</v>
      </c>
      <c r="D1874" s="11">
        <v>0.00139526136000805</v>
      </c>
      <c r="E1874" s="8"/>
      <c r="F1874" s="8"/>
    </row>
    <row r="1875">
      <c r="A1875" s="10">
        <v>44821.041666666664</v>
      </c>
      <c r="B1875" s="11">
        <v>386.27</v>
      </c>
      <c r="C1875" s="11">
        <v>357.80567</v>
      </c>
      <c r="D1875" s="11">
        <v>0.0795524844533625</v>
      </c>
      <c r="E1875" s="8"/>
      <c r="F1875" s="8"/>
    </row>
    <row r="1876">
      <c r="A1876" s="10">
        <v>44821.083333333336</v>
      </c>
      <c r="B1876" s="11">
        <v>369.06</v>
      </c>
      <c r="C1876" s="11">
        <v>346.81753</v>
      </c>
      <c r="D1876" s="11">
        <v>0.0641330615554525</v>
      </c>
      <c r="E1876" s="8"/>
      <c r="F1876" s="8"/>
    </row>
    <row r="1877">
      <c r="A1877" s="10">
        <v>44821.125</v>
      </c>
      <c r="B1877" s="11">
        <v>343.89</v>
      </c>
      <c r="C1877" s="11">
        <v>337.83556</v>
      </c>
      <c r="D1877" s="11">
        <v>0.0179212632323252</v>
      </c>
      <c r="E1877" s="8"/>
      <c r="F1877" s="8"/>
    </row>
    <row r="1878">
      <c r="A1878" s="10">
        <v>44821.166666666664</v>
      </c>
      <c r="B1878" s="11">
        <v>322.79</v>
      </c>
      <c r="C1878" s="11">
        <v>324.56965</v>
      </c>
      <c r="D1878" s="11">
        <v>0.00548310663057991</v>
      </c>
      <c r="E1878" s="8"/>
      <c r="F1878" s="8"/>
    </row>
    <row r="1879">
      <c r="A1879" s="10">
        <v>44821.208333333336</v>
      </c>
      <c r="B1879" s="11">
        <v>308.24</v>
      </c>
      <c r="C1879" s="11">
        <v>312.58373</v>
      </c>
      <c r="D1879" s="11">
        <v>0.0138962127043528</v>
      </c>
      <c r="E1879" s="8"/>
      <c r="F1879" s="8"/>
    </row>
    <row r="1880">
      <c r="A1880" s="10">
        <v>44821.25</v>
      </c>
      <c r="B1880" s="11">
        <v>296.41</v>
      </c>
      <c r="C1880" s="11">
        <v>305.41621</v>
      </c>
      <c r="D1880" s="11">
        <v>0.0294883169429676</v>
      </c>
      <c r="E1880" s="8"/>
      <c r="F1880" s="8"/>
    </row>
    <row r="1881">
      <c r="A1881" s="10">
        <v>44821.291666666664</v>
      </c>
      <c r="B1881" s="11">
        <v>288.16</v>
      </c>
      <c r="C1881" s="11">
        <v>301.44635</v>
      </c>
      <c r="D1881" s="11">
        <v>0.0440753387791889</v>
      </c>
      <c r="E1881" s="8"/>
      <c r="F1881" s="8"/>
    </row>
    <row r="1882">
      <c r="A1882" s="10">
        <v>44821.333333333336</v>
      </c>
      <c r="B1882" s="11">
        <v>281.36</v>
      </c>
      <c r="C1882" s="11">
        <v>297.99813</v>
      </c>
      <c r="D1882" s="11">
        <v>0.0558330013681629</v>
      </c>
      <c r="E1882" s="8"/>
      <c r="F1882" s="8"/>
    </row>
    <row r="1883">
      <c r="A1883" s="10">
        <v>44821.375</v>
      </c>
      <c r="B1883" s="11">
        <v>280.68</v>
      </c>
      <c r="C1883" s="11">
        <v>296.06665</v>
      </c>
      <c r="D1883" s="11">
        <v>0.0519702235966123</v>
      </c>
      <c r="E1883" s="8"/>
      <c r="F1883" s="8"/>
    </row>
    <row r="1884">
      <c r="A1884" s="10">
        <v>44821.416666666664</v>
      </c>
      <c r="B1884" s="11">
        <v>284.7</v>
      </c>
      <c r="C1884" s="11">
        <v>299.04984</v>
      </c>
      <c r="D1884" s="11">
        <v>0.04798477738694</v>
      </c>
      <c r="E1884" s="8"/>
      <c r="F1884" s="8"/>
    </row>
    <row r="1885">
      <c r="A1885" s="10">
        <v>44821.458333333336</v>
      </c>
      <c r="B1885" s="11">
        <v>295.93</v>
      </c>
      <c r="C1885" s="11">
        <v>303.90219</v>
      </c>
      <c r="D1885" s="11">
        <v>0.0262327494250699</v>
      </c>
      <c r="E1885" s="8"/>
      <c r="F1885" s="8"/>
    </row>
    <row r="1886">
      <c r="A1886" s="10">
        <v>44821.5</v>
      </c>
      <c r="B1886" s="11">
        <v>310.02</v>
      </c>
      <c r="C1886" s="11">
        <v>306.7664</v>
      </c>
      <c r="D1886" s="11">
        <v>0.0106061159240386</v>
      </c>
      <c r="E1886" s="8"/>
      <c r="F1886" s="8"/>
    </row>
    <row r="1887">
      <c r="A1887" s="10">
        <v>44821.541666666664</v>
      </c>
      <c r="B1887" s="11">
        <v>322.92</v>
      </c>
      <c r="C1887" s="11">
        <v>309.54077</v>
      </c>
      <c r="D1887" s="11">
        <v>0.0432228362034507</v>
      </c>
      <c r="E1887" s="8"/>
      <c r="F1887" s="8"/>
    </row>
    <row r="1888">
      <c r="A1888" s="10">
        <v>44821.583333333336</v>
      </c>
      <c r="B1888" s="11">
        <v>314.55</v>
      </c>
      <c r="C1888" s="11">
        <v>309.52491</v>
      </c>
      <c r="D1888" s="11">
        <v>0.0162348484327159</v>
      </c>
      <c r="E1888" s="8"/>
      <c r="F1888" s="8"/>
    </row>
    <row r="1889">
      <c r="A1889" s="10">
        <v>44821.625</v>
      </c>
      <c r="B1889" s="11">
        <v>290.83</v>
      </c>
      <c r="C1889" s="11">
        <v>310.83443</v>
      </c>
      <c r="D1889" s="11">
        <v>0.0643571884877747</v>
      </c>
      <c r="E1889" s="8"/>
      <c r="F1889" s="8"/>
    </row>
    <row r="1890">
      <c r="A1890" s="10">
        <v>44821.666666666664</v>
      </c>
      <c r="B1890" s="11">
        <v>295.77</v>
      </c>
      <c r="C1890" s="11">
        <v>316.04769</v>
      </c>
      <c r="D1890" s="11">
        <v>0.0641602221487523</v>
      </c>
      <c r="E1890" s="8"/>
      <c r="F1890" s="8"/>
    </row>
    <row r="1891">
      <c r="A1891" s="10">
        <v>44821.708333333336</v>
      </c>
      <c r="B1891" s="11">
        <v>305.67</v>
      </c>
      <c r="C1891" s="11">
        <v>323.6894</v>
      </c>
      <c r="D1891" s="11">
        <v>0.0556687985457662</v>
      </c>
      <c r="E1891" s="8"/>
      <c r="F1891" s="8"/>
    </row>
    <row r="1892">
      <c r="A1892" s="10">
        <v>44821.75</v>
      </c>
      <c r="B1892" s="11">
        <v>317.2</v>
      </c>
      <c r="C1892" s="11">
        <v>334.24477</v>
      </c>
      <c r="D1892" s="11">
        <v>0.0509948742055112</v>
      </c>
      <c r="E1892" s="8"/>
      <c r="F1892" s="8"/>
    </row>
    <row r="1893">
      <c r="A1893" s="10">
        <v>44821.791666666664</v>
      </c>
      <c r="B1893" s="11">
        <v>322.7</v>
      </c>
      <c r="C1893" s="11">
        <v>348.18077</v>
      </c>
      <c r="D1893" s="11">
        <v>0.0731825884582885</v>
      </c>
      <c r="E1893" s="8"/>
      <c r="F1893" s="8"/>
    </row>
    <row r="1894">
      <c r="A1894" s="10">
        <v>44821.833333333336</v>
      </c>
      <c r="B1894" s="11">
        <v>328.95</v>
      </c>
      <c r="C1894" s="11">
        <v>357.26262</v>
      </c>
      <c r="D1894" s="11">
        <v>0.0792487610374688</v>
      </c>
      <c r="E1894" s="8"/>
      <c r="F1894" s="8"/>
    </row>
    <row r="1895">
      <c r="A1895" s="10">
        <v>44821.875</v>
      </c>
      <c r="B1895" s="11">
        <v>335.75</v>
      </c>
      <c r="C1895" s="11">
        <v>364.61838</v>
      </c>
      <c r="D1895" s="11">
        <v>0.0791742314251958</v>
      </c>
      <c r="E1895" s="8"/>
      <c r="F1895" s="8"/>
    </row>
    <row r="1896">
      <c r="A1896" s="10">
        <v>44821.916666666664</v>
      </c>
      <c r="B1896" s="11">
        <v>337.95</v>
      </c>
      <c r="C1896" s="11">
        <v>372.64671</v>
      </c>
      <c r="D1896" s="11">
        <v>0.09310885905849</v>
      </c>
      <c r="E1896" s="8"/>
      <c r="F1896" s="8"/>
    </row>
    <row r="1897">
      <c r="A1897" s="10">
        <v>44821.958333333336</v>
      </c>
      <c r="B1897" s="11">
        <v>337.04</v>
      </c>
      <c r="C1897" s="11">
        <v>378.08771</v>
      </c>
      <c r="D1897" s="11">
        <v>0.10856663391677</v>
      </c>
      <c r="E1897" s="8"/>
      <c r="F1897" s="8"/>
    </row>
    <row r="1898">
      <c r="A1898" s="10">
        <v>44822.0</v>
      </c>
      <c r="B1898" s="11">
        <v>349.53</v>
      </c>
      <c r="C1898" s="11">
        <v>355.18429</v>
      </c>
      <c r="D1898" s="11">
        <v>0.0159193133232328</v>
      </c>
      <c r="E1898" s="8"/>
      <c r="F1898" s="8"/>
    </row>
    <row r="1899">
      <c r="A1899" s="10">
        <v>44822.041666666664</v>
      </c>
      <c r="B1899" s="11">
        <v>380.54</v>
      </c>
      <c r="C1899" s="11">
        <v>345.98088</v>
      </c>
      <c r="D1899" s="11">
        <v>0.0998873694985688</v>
      </c>
      <c r="E1899" s="8"/>
      <c r="F1899" s="8"/>
    </row>
    <row r="1900">
      <c r="A1900" s="10">
        <v>44822.083333333336</v>
      </c>
      <c r="B1900" s="11">
        <v>379.61</v>
      </c>
      <c r="C1900" s="11">
        <v>334.27947</v>
      </c>
      <c r="D1900" s="11">
        <v>0.135606682635939</v>
      </c>
      <c r="E1900" s="8"/>
      <c r="F1900" s="8"/>
    </row>
    <row r="1901">
      <c r="A1901" s="10">
        <v>44822.125</v>
      </c>
      <c r="B1901" s="11">
        <v>357.3</v>
      </c>
      <c r="C1901" s="11">
        <v>324.92089</v>
      </c>
      <c r="D1901" s="11">
        <v>0.0996522876691616</v>
      </c>
      <c r="E1901" s="8"/>
      <c r="F1901" s="8"/>
    </row>
    <row r="1902">
      <c r="A1902" s="10">
        <v>44822.166666666664</v>
      </c>
      <c r="B1902" s="11">
        <v>341.17</v>
      </c>
      <c r="C1902" s="11">
        <v>311.6636</v>
      </c>
      <c r="D1902" s="11">
        <v>0.0946738727268761</v>
      </c>
      <c r="E1902" s="8"/>
      <c r="F1902" s="8"/>
    </row>
    <row r="1903">
      <c r="A1903" s="10">
        <v>44822.208333333336</v>
      </c>
      <c r="B1903" s="11">
        <v>332.34</v>
      </c>
      <c r="C1903" s="11">
        <v>299.90866</v>
      </c>
      <c r="D1903" s="11">
        <v>0.108137390897615</v>
      </c>
      <c r="E1903" s="8"/>
      <c r="F1903" s="8"/>
    </row>
    <row r="1904">
      <c r="A1904" s="10">
        <v>44822.25</v>
      </c>
      <c r="B1904" s="11">
        <v>320.4</v>
      </c>
      <c r="C1904" s="11">
        <v>293.88241</v>
      </c>
      <c r="D1904" s="11">
        <v>0.0902319740742563</v>
      </c>
      <c r="E1904" s="8"/>
      <c r="F1904" s="8"/>
    </row>
    <row r="1905">
      <c r="A1905" s="10">
        <v>44822.291666666664</v>
      </c>
      <c r="B1905" s="11">
        <v>310.71</v>
      </c>
      <c r="C1905" s="11">
        <v>292.13337</v>
      </c>
      <c r="D1905" s="11">
        <v>0.0635895515804988</v>
      </c>
      <c r="E1905" s="8"/>
      <c r="F1905" s="8"/>
    </row>
    <row r="1906">
      <c r="A1906" s="10">
        <v>44822.333333333336</v>
      </c>
      <c r="B1906" s="11">
        <v>310.37</v>
      </c>
      <c r="C1906" s="11">
        <v>291.72422</v>
      </c>
      <c r="D1906" s="11">
        <v>0.0639157763452071</v>
      </c>
      <c r="E1906" s="8"/>
      <c r="F1906" s="8"/>
    </row>
    <row r="1907">
      <c r="A1907" s="10">
        <v>44822.375</v>
      </c>
      <c r="B1907" s="11">
        <v>308.94</v>
      </c>
      <c r="C1907" s="11">
        <v>293.30002</v>
      </c>
      <c r="D1907" s="11">
        <v>0.053324169565348</v>
      </c>
      <c r="E1907" s="8"/>
      <c r="F1907" s="8"/>
    </row>
    <row r="1908">
      <c r="A1908" s="10">
        <v>44822.416666666664</v>
      </c>
      <c r="B1908" s="11">
        <v>310.09</v>
      </c>
      <c r="C1908" s="11">
        <v>299.71519</v>
      </c>
      <c r="D1908" s="11">
        <v>0.0346155628615285</v>
      </c>
      <c r="E1908" s="8"/>
      <c r="F1908" s="8"/>
    </row>
    <row r="1909">
      <c r="A1909" s="10">
        <v>44822.458333333336</v>
      </c>
      <c r="B1909" s="11">
        <v>311.61</v>
      </c>
      <c r="C1909" s="11">
        <v>307.8965</v>
      </c>
      <c r="D1909" s="11">
        <v>0.0120608711044133</v>
      </c>
      <c r="E1909" s="8"/>
      <c r="F1909" s="8"/>
    </row>
    <row r="1910">
      <c r="A1910" s="10">
        <v>44822.5</v>
      </c>
      <c r="B1910" s="11">
        <v>316.4</v>
      </c>
      <c r="C1910" s="11">
        <v>313.57631</v>
      </c>
      <c r="D1910" s="11">
        <v>0.00900479376136545</v>
      </c>
      <c r="E1910" s="8"/>
      <c r="F1910" s="8"/>
    </row>
    <row r="1911">
      <c r="A1911" s="10">
        <v>44822.541666666664</v>
      </c>
      <c r="B1911" s="11">
        <v>328.28</v>
      </c>
      <c r="C1911" s="11">
        <v>318.47742</v>
      </c>
      <c r="D1911" s="11">
        <v>0.0307795133482303</v>
      </c>
      <c r="E1911" s="8"/>
      <c r="F1911" s="8"/>
    </row>
    <row r="1912">
      <c r="A1912" s="10">
        <v>44822.583333333336</v>
      </c>
      <c r="B1912" s="11">
        <v>318.05</v>
      </c>
      <c r="C1912" s="11">
        <v>319.7651</v>
      </c>
      <c r="D1912" s="11">
        <v>0.00536362473578263</v>
      </c>
      <c r="E1912" s="8"/>
      <c r="F1912" s="8"/>
    </row>
    <row r="1913">
      <c r="A1913" s="10">
        <v>44822.625</v>
      </c>
      <c r="B1913" s="11">
        <v>303.98</v>
      </c>
      <c r="C1913" s="11">
        <v>321.94239</v>
      </c>
      <c r="D1913" s="11">
        <v>0.0557938021147198</v>
      </c>
      <c r="E1913" s="8"/>
      <c r="F1913" s="8"/>
    </row>
    <row r="1914">
      <c r="A1914" s="10">
        <v>44822.666666666664</v>
      </c>
      <c r="B1914" s="11">
        <v>322.32</v>
      </c>
      <c r="C1914" s="11">
        <v>327.48802</v>
      </c>
      <c r="D1914" s="11">
        <v>0.0157807910042022</v>
      </c>
      <c r="E1914" s="8"/>
      <c r="F1914" s="8"/>
    </row>
    <row r="1915">
      <c r="A1915" s="10">
        <v>44822.708333333336</v>
      </c>
      <c r="B1915" s="11">
        <v>338.13</v>
      </c>
      <c r="C1915" s="11">
        <v>334.59517</v>
      </c>
      <c r="D1915" s="11">
        <v>0.0105644979872243</v>
      </c>
      <c r="E1915" s="8"/>
      <c r="F1915" s="8"/>
    </row>
    <row r="1916">
      <c r="A1916" s="10">
        <v>44822.75</v>
      </c>
      <c r="B1916" s="11">
        <v>352.91</v>
      </c>
      <c r="C1916" s="11">
        <v>343.68886</v>
      </c>
      <c r="D1916" s="11">
        <v>0.0268299065614173</v>
      </c>
      <c r="E1916" s="8"/>
      <c r="F1916" s="8"/>
    </row>
    <row r="1917">
      <c r="A1917" s="10">
        <v>44822.791666666664</v>
      </c>
      <c r="B1917" s="11">
        <v>362.92</v>
      </c>
      <c r="C1917" s="11">
        <v>355.97854</v>
      </c>
      <c r="D1917" s="11">
        <v>0.0194996586030158</v>
      </c>
      <c r="E1917" s="8"/>
      <c r="F1917" s="8"/>
    </row>
    <row r="1918">
      <c r="A1918" s="10">
        <v>44822.833333333336</v>
      </c>
      <c r="B1918" s="11">
        <v>375.02</v>
      </c>
      <c r="C1918" s="11">
        <v>363.58281</v>
      </c>
      <c r="D1918" s="11">
        <v>0.0314569052370764</v>
      </c>
      <c r="E1918" s="8"/>
      <c r="F1918" s="8"/>
    </row>
    <row r="1919">
      <c r="A1919" s="10">
        <v>44822.875</v>
      </c>
      <c r="B1919" s="11">
        <v>377.32</v>
      </c>
      <c r="C1919" s="11">
        <v>369.86291</v>
      </c>
      <c r="D1919" s="11">
        <v>0.020161767504614</v>
      </c>
      <c r="E1919" s="8"/>
      <c r="F1919" s="8"/>
    </row>
    <row r="1920">
      <c r="A1920" s="10">
        <v>44822.916666666664</v>
      </c>
      <c r="B1920" s="11">
        <v>375.4</v>
      </c>
      <c r="C1920" s="11">
        <v>377.31604</v>
      </c>
      <c r="D1920" s="11">
        <v>0.00507807725322254</v>
      </c>
      <c r="E1920" s="8"/>
      <c r="F1920" s="8"/>
    </row>
    <row r="1921">
      <c r="A1921" s="10">
        <v>44822.958333333336</v>
      </c>
      <c r="B1921" s="11">
        <v>373.23</v>
      </c>
      <c r="C1921" s="11">
        <v>381.56244</v>
      </c>
      <c r="D1921" s="11">
        <v>0.021837684023616</v>
      </c>
      <c r="E1921" s="8"/>
      <c r="F1921" s="8"/>
    </row>
    <row r="1922">
      <c r="A1922" s="10">
        <v>44823.0</v>
      </c>
      <c r="B1922" s="11">
        <v>381.76</v>
      </c>
      <c r="C1922" s="11">
        <v>390.13774</v>
      </c>
      <c r="D1922" s="11">
        <v>0.0214738005095329</v>
      </c>
      <c r="E1922" s="8"/>
      <c r="F1922" s="8"/>
    </row>
    <row r="1923">
      <c r="A1923" s="10">
        <v>44823.041666666664</v>
      </c>
      <c r="B1923" s="11">
        <v>399.5</v>
      </c>
      <c r="C1923" s="11">
        <v>378.27276</v>
      </c>
      <c r="D1923" s="11">
        <v>0.0561162268200332</v>
      </c>
      <c r="E1923" s="8"/>
      <c r="F1923" s="8"/>
    </row>
    <row r="1924">
      <c r="A1924" s="10">
        <v>44823.083333333336</v>
      </c>
      <c r="B1924" s="11">
        <v>387.43</v>
      </c>
      <c r="C1924" s="11">
        <v>364.35573</v>
      </c>
      <c r="D1924" s="11">
        <v>0.0633289615069317</v>
      </c>
      <c r="E1924" s="8"/>
      <c r="F1924" s="8"/>
    </row>
    <row r="1925">
      <c r="A1925" s="10">
        <v>44823.125</v>
      </c>
      <c r="B1925" s="11">
        <v>368.37</v>
      </c>
      <c r="C1925" s="11">
        <v>352.66331</v>
      </c>
      <c r="D1925" s="11">
        <v>0.0445373520710163</v>
      </c>
      <c r="E1925" s="8"/>
      <c r="F1925" s="8"/>
    </row>
    <row r="1926">
      <c r="A1926" s="10">
        <v>44823.166666666664</v>
      </c>
      <c r="B1926" s="11">
        <v>350.63</v>
      </c>
      <c r="C1926" s="11">
        <v>337.00905</v>
      </c>
      <c r="D1926" s="11">
        <v>0.0404171638714153</v>
      </c>
      <c r="E1926" s="8"/>
      <c r="F1926" s="8"/>
    </row>
    <row r="1927">
      <c r="A1927" s="10">
        <v>44823.208333333336</v>
      </c>
      <c r="B1927" s="11">
        <v>339.93</v>
      </c>
      <c r="C1927" s="11">
        <v>323.70894</v>
      </c>
      <c r="D1927" s="11">
        <v>0.0501100154972551</v>
      </c>
      <c r="E1927" s="8"/>
      <c r="F1927" s="8"/>
    </row>
    <row r="1928">
      <c r="A1928" s="10">
        <v>44823.25</v>
      </c>
      <c r="B1928" s="11">
        <v>334.72</v>
      </c>
      <c r="C1928" s="11">
        <v>316.90059</v>
      </c>
      <c r="D1928" s="11">
        <v>0.0562302834463009</v>
      </c>
      <c r="E1928" s="8"/>
      <c r="F1928" s="8"/>
    </row>
    <row r="1929">
      <c r="A1929" s="10">
        <v>44823.291666666664</v>
      </c>
      <c r="B1929" s="11">
        <v>326.75</v>
      </c>
      <c r="C1929" s="11">
        <v>315.10193</v>
      </c>
      <c r="D1929" s="11">
        <v>0.0369660382594293</v>
      </c>
      <c r="E1929" s="8"/>
      <c r="F1929" s="8"/>
    </row>
    <row r="1930">
      <c r="A1930" s="10">
        <v>44823.333333333336</v>
      </c>
      <c r="B1930" s="11">
        <v>322.81</v>
      </c>
      <c r="C1930" s="11">
        <v>316.846</v>
      </c>
      <c r="D1930" s="11">
        <v>0.0188230244345833</v>
      </c>
      <c r="E1930" s="8"/>
      <c r="F1930" s="8"/>
    </row>
    <row r="1931">
      <c r="A1931" s="10">
        <v>44823.375</v>
      </c>
      <c r="B1931" s="11">
        <v>324.74</v>
      </c>
      <c r="C1931" s="11">
        <v>321.60513</v>
      </c>
      <c r="D1931" s="11">
        <v>0.00974757461113893</v>
      </c>
      <c r="E1931" s="8"/>
      <c r="F1931" s="8"/>
    </row>
    <row r="1932">
      <c r="A1932" s="10">
        <v>44823.416666666664</v>
      </c>
      <c r="B1932" s="11">
        <v>338.54</v>
      </c>
      <c r="C1932" s="11">
        <v>330.18978</v>
      </c>
      <c r="D1932" s="11">
        <v>0.0252891534074738</v>
      </c>
      <c r="E1932" s="8"/>
      <c r="F1932" s="8"/>
    </row>
    <row r="1933">
      <c r="A1933" s="10">
        <v>44823.458333333336</v>
      </c>
      <c r="B1933" s="11">
        <v>361.59</v>
      </c>
      <c r="C1933" s="11">
        <v>340.42518</v>
      </c>
      <c r="D1933" s="11">
        <v>0.0621717230200185</v>
      </c>
      <c r="E1933" s="8"/>
      <c r="F1933" s="8"/>
    </row>
    <row r="1934">
      <c r="A1934" s="10">
        <v>44823.5</v>
      </c>
      <c r="B1934" s="11">
        <v>381.13</v>
      </c>
      <c r="C1934" s="11">
        <v>347.9274</v>
      </c>
      <c r="D1934" s="11">
        <v>0.0954296787203308</v>
      </c>
      <c r="E1934" s="8"/>
      <c r="F1934" s="8"/>
    </row>
    <row r="1935">
      <c r="A1935" s="10">
        <v>44823.541666666664</v>
      </c>
      <c r="B1935" s="11">
        <v>394.43</v>
      </c>
      <c r="C1935" s="11">
        <v>354.09662</v>
      </c>
      <c r="D1935" s="11">
        <v>0.113905012705289</v>
      </c>
      <c r="E1935" s="8"/>
      <c r="F1935" s="8"/>
    </row>
    <row r="1936">
      <c r="A1936" s="10">
        <v>44823.583333333336</v>
      </c>
      <c r="B1936" s="11">
        <v>388.53</v>
      </c>
      <c r="C1936" s="11">
        <v>356.43881</v>
      </c>
      <c r="D1936" s="11">
        <v>0.0900328165723591</v>
      </c>
      <c r="E1936" s="8"/>
      <c r="F1936" s="8"/>
    </row>
    <row r="1937">
      <c r="A1937" s="10">
        <v>44823.625</v>
      </c>
      <c r="B1937" s="11">
        <v>368.89</v>
      </c>
      <c r="C1937" s="11">
        <v>358.13937</v>
      </c>
      <c r="D1937" s="11">
        <v>0.0300180066771212</v>
      </c>
      <c r="E1937" s="8"/>
      <c r="F1937" s="8"/>
    </row>
    <row r="1938">
      <c r="A1938" s="10">
        <v>44823.666666666664</v>
      </c>
      <c r="B1938" s="11">
        <v>360.59</v>
      </c>
      <c r="C1938" s="11">
        <v>361.02842</v>
      </c>
      <c r="D1938" s="11">
        <v>0.00121436423204579</v>
      </c>
      <c r="E1938" s="8"/>
      <c r="F1938" s="8"/>
    </row>
    <row r="1939">
      <c r="A1939" s="10">
        <v>44823.708333333336</v>
      </c>
      <c r="B1939" s="11">
        <v>375.73</v>
      </c>
      <c r="C1939" s="11">
        <v>364.71581</v>
      </c>
      <c r="D1939" s="11">
        <v>0.0301993763308479</v>
      </c>
      <c r="E1939" s="8"/>
      <c r="F1939" s="8"/>
    </row>
    <row r="1940">
      <c r="A1940" s="10">
        <v>44823.75</v>
      </c>
      <c r="B1940" s="11">
        <v>389.88</v>
      </c>
      <c r="C1940" s="11">
        <v>370.80218</v>
      </c>
      <c r="D1940" s="11">
        <v>0.0514501290148832</v>
      </c>
      <c r="E1940" s="8"/>
      <c r="F1940" s="8"/>
    </row>
    <row r="1941">
      <c r="A1941" s="10">
        <v>44823.791666666664</v>
      </c>
      <c r="B1941" s="11">
        <v>395.65</v>
      </c>
      <c r="C1941" s="11">
        <v>378.98194</v>
      </c>
      <c r="D1941" s="11">
        <v>0.043981145908958</v>
      </c>
      <c r="E1941" s="8"/>
      <c r="F1941" s="8"/>
    </row>
    <row r="1942">
      <c r="A1942" s="10">
        <v>44823.833333333336</v>
      </c>
      <c r="B1942" s="11">
        <v>395.32</v>
      </c>
      <c r="C1942" s="11">
        <v>382.63978</v>
      </c>
      <c r="D1942" s="11">
        <v>0.0331387917900225</v>
      </c>
      <c r="E1942" s="8"/>
      <c r="F1942" s="8"/>
    </row>
    <row r="1943">
      <c r="A1943" s="10">
        <v>44823.875</v>
      </c>
      <c r="B1943" s="11">
        <v>394.75</v>
      </c>
      <c r="C1943" s="11">
        <v>384.78368</v>
      </c>
      <c r="D1943" s="11">
        <v>0.0259010985081279</v>
      </c>
      <c r="E1943" s="8"/>
      <c r="F1943" s="8"/>
    </row>
    <row r="1944">
      <c r="A1944" s="10">
        <v>44823.916666666664</v>
      </c>
      <c r="B1944" s="11">
        <v>393.03</v>
      </c>
      <c r="C1944" s="11">
        <v>387.84596</v>
      </c>
      <c r="D1944" s="11">
        <v>0.0133662343678917</v>
      </c>
      <c r="E1944" s="8"/>
      <c r="F1944" s="8"/>
    </row>
    <row r="1945">
      <c r="A1945" s="10">
        <v>44823.958333333336</v>
      </c>
      <c r="B1945" s="11">
        <v>388.45</v>
      </c>
      <c r="C1945" s="11">
        <v>387.98789</v>
      </c>
      <c r="D1945" s="11">
        <v>0.00119104232866648</v>
      </c>
      <c r="E1945" s="8"/>
      <c r="F1945" s="8"/>
    </row>
    <row r="1946">
      <c r="A1946" s="10">
        <v>44824.0</v>
      </c>
      <c r="B1946" s="11">
        <v>406.68</v>
      </c>
      <c r="C1946" s="11">
        <v>410.02821</v>
      </c>
      <c r="D1946" s="11">
        <v>0.00816580400650968</v>
      </c>
      <c r="E1946" s="8"/>
      <c r="F1946" s="8"/>
    </row>
    <row r="1947">
      <c r="A1947" s="10">
        <v>44824.041666666664</v>
      </c>
      <c r="B1947" s="11">
        <v>438.9</v>
      </c>
      <c r="C1947" s="11">
        <v>397.9028</v>
      </c>
      <c r="D1947" s="11">
        <v>0.103033203083768</v>
      </c>
      <c r="E1947" s="8"/>
      <c r="F1947" s="8"/>
    </row>
    <row r="1948">
      <c r="A1948" s="10">
        <v>44824.083333333336</v>
      </c>
      <c r="B1948" s="11">
        <v>428.56</v>
      </c>
      <c r="C1948" s="11">
        <v>383.7612</v>
      </c>
      <c r="D1948" s="11">
        <v>0.116736136951833</v>
      </c>
      <c r="E1948" s="8"/>
      <c r="F1948" s="8"/>
    </row>
    <row r="1949">
      <c r="A1949" s="10">
        <v>44824.125</v>
      </c>
      <c r="B1949" s="11">
        <v>403.3</v>
      </c>
      <c r="C1949" s="11">
        <v>372.09452</v>
      </c>
      <c r="D1949" s="11">
        <v>0.0838643901554906</v>
      </c>
      <c r="E1949" s="8"/>
      <c r="F1949" s="8"/>
    </row>
    <row r="1950">
      <c r="A1950" s="10">
        <v>44824.166666666664</v>
      </c>
      <c r="B1950" s="11">
        <v>373.88</v>
      </c>
      <c r="C1950" s="11">
        <v>356.40181</v>
      </c>
      <c r="D1950" s="11">
        <v>0.0490406880930261</v>
      </c>
      <c r="E1950" s="8"/>
      <c r="F1950" s="8"/>
    </row>
    <row r="1951">
      <c r="A1951" s="10">
        <v>44824.208333333336</v>
      </c>
      <c r="B1951" s="11">
        <v>357.28</v>
      </c>
      <c r="C1951" s="11">
        <v>342.62843</v>
      </c>
      <c r="D1951" s="11">
        <v>0.0427622716538729</v>
      </c>
      <c r="E1951" s="8"/>
      <c r="F1951" s="8"/>
    </row>
    <row r="1952">
      <c r="A1952" s="10">
        <v>44824.25</v>
      </c>
      <c r="B1952" s="11">
        <v>348.52</v>
      </c>
      <c r="C1952" s="11">
        <v>334.55913</v>
      </c>
      <c r="D1952" s="11">
        <v>0.041729155620413</v>
      </c>
      <c r="E1952" s="8"/>
      <c r="F1952" s="8"/>
    </row>
    <row r="1953">
      <c r="A1953" s="10">
        <v>44824.291666666664</v>
      </c>
      <c r="B1953" s="11">
        <v>342.67</v>
      </c>
      <c r="C1953" s="11">
        <v>330.39928</v>
      </c>
      <c r="D1953" s="11">
        <v>0.0371390639834325</v>
      </c>
      <c r="E1953" s="8"/>
      <c r="F1953" s="8"/>
    </row>
    <row r="1954">
      <c r="A1954" s="10">
        <v>44824.333333333336</v>
      </c>
      <c r="B1954" s="11">
        <v>346.11</v>
      </c>
      <c r="C1954" s="11">
        <v>329.40302</v>
      </c>
      <c r="D1954" s="11">
        <v>0.0507189642645048</v>
      </c>
      <c r="E1954" s="8"/>
      <c r="F1954" s="8"/>
    </row>
    <row r="1955">
      <c r="A1955" s="10">
        <v>44824.375</v>
      </c>
      <c r="B1955" s="11">
        <v>353.05</v>
      </c>
      <c r="C1955" s="11">
        <v>331.40787</v>
      </c>
      <c r="D1955" s="11">
        <v>0.0653036091146538</v>
      </c>
      <c r="E1955" s="8"/>
      <c r="F1955" s="8"/>
    </row>
    <row r="1956">
      <c r="A1956" s="10">
        <v>44824.416666666664</v>
      </c>
      <c r="B1956" s="11">
        <v>364.5</v>
      </c>
      <c r="C1956" s="11">
        <v>337.09711</v>
      </c>
      <c r="D1956" s="11">
        <v>0.0812907888768314</v>
      </c>
      <c r="E1956" s="8"/>
      <c r="F1956" s="8"/>
    </row>
    <row r="1957">
      <c r="A1957" s="10">
        <v>44824.458333333336</v>
      </c>
      <c r="B1957" s="11">
        <v>376.09</v>
      </c>
      <c r="C1957" s="11">
        <v>344.24984</v>
      </c>
      <c r="D1957" s="11">
        <v>0.0924914300613762</v>
      </c>
      <c r="E1957" s="8"/>
      <c r="F1957" s="8"/>
    </row>
    <row r="1958">
      <c r="A1958" s="10">
        <v>44824.5</v>
      </c>
      <c r="B1958" s="11">
        <v>381.56</v>
      </c>
      <c r="C1958" s="11">
        <v>349.10883</v>
      </c>
      <c r="D1958" s="11">
        <v>0.092954308832578</v>
      </c>
      <c r="E1958" s="8"/>
      <c r="F1958" s="8"/>
    </row>
    <row r="1959">
      <c r="A1959" s="10">
        <v>44824.541666666664</v>
      </c>
      <c r="B1959" s="11">
        <v>386.22</v>
      </c>
      <c r="C1959" s="11">
        <v>353.55226</v>
      </c>
      <c r="D1959" s="11">
        <v>0.0923986173925179</v>
      </c>
      <c r="E1959" s="8"/>
      <c r="F1959" s="8"/>
    </row>
    <row r="1960">
      <c r="A1960" s="10">
        <v>44824.583333333336</v>
      </c>
      <c r="B1960" s="11">
        <v>374.56</v>
      </c>
      <c r="C1960" s="11">
        <v>355.68429</v>
      </c>
      <c r="D1960" s="11">
        <v>0.0530687200157196</v>
      </c>
      <c r="E1960" s="8"/>
      <c r="F1960" s="8"/>
    </row>
    <row r="1961">
      <c r="A1961" s="10">
        <v>44824.625</v>
      </c>
      <c r="B1961" s="11">
        <v>355.59</v>
      </c>
      <c r="C1961" s="11">
        <v>358.27257</v>
      </c>
      <c r="D1961" s="11">
        <v>0.00748751153346737</v>
      </c>
      <c r="E1961" s="8"/>
      <c r="F1961" s="8"/>
    </row>
    <row r="1962">
      <c r="A1962" s="10">
        <v>44824.666666666664</v>
      </c>
      <c r="B1962" s="11">
        <v>358.39</v>
      </c>
      <c r="C1962" s="11">
        <v>362.63812</v>
      </c>
      <c r="D1962" s="11">
        <v>0.0117144882617415</v>
      </c>
      <c r="E1962" s="8"/>
      <c r="F1962" s="8"/>
    </row>
    <row r="1963">
      <c r="A1963" s="10">
        <v>44824.708333333336</v>
      </c>
      <c r="B1963" s="11">
        <v>371.76</v>
      </c>
      <c r="C1963" s="11">
        <v>368.61026</v>
      </c>
      <c r="D1963" s="11">
        <v>0.00854490593940605</v>
      </c>
      <c r="E1963" s="8"/>
      <c r="F1963" s="8"/>
    </row>
    <row r="1964">
      <c r="A1964" s="10">
        <v>44824.75</v>
      </c>
      <c r="B1964" s="11">
        <v>385.94</v>
      </c>
      <c r="C1964" s="11">
        <v>377.35022</v>
      </c>
      <c r="D1964" s="11">
        <v>0.0227634159057864</v>
      </c>
      <c r="E1964" s="8"/>
      <c r="F1964" s="8"/>
    </row>
    <row r="1965">
      <c r="A1965" s="10">
        <v>44824.791666666664</v>
      </c>
      <c r="B1965" s="11">
        <v>397.41</v>
      </c>
      <c r="C1965" s="11">
        <v>388.00463</v>
      </c>
      <c r="D1965" s="11">
        <v>0.0242403550699897</v>
      </c>
      <c r="E1965" s="8"/>
      <c r="F1965" s="8"/>
    </row>
    <row r="1966">
      <c r="A1966" s="10">
        <v>44824.833333333336</v>
      </c>
      <c r="B1966" s="11">
        <v>400.62</v>
      </c>
      <c r="C1966" s="11">
        <v>393.86028</v>
      </c>
      <c r="D1966" s="11">
        <v>0.0171627359834305</v>
      </c>
      <c r="E1966" s="8"/>
      <c r="F1966" s="8"/>
    </row>
    <row r="1967">
      <c r="A1967" s="10">
        <v>44824.875</v>
      </c>
      <c r="B1967" s="11">
        <v>399.87</v>
      </c>
      <c r="C1967" s="11">
        <v>397.72915</v>
      </c>
      <c r="D1967" s="11">
        <v>0.00538268316516403</v>
      </c>
      <c r="E1967" s="8"/>
      <c r="F1967" s="8"/>
    </row>
    <row r="1968">
      <c r="A1968" s="10">
        <v>44824.916666666664</v>
      </c>
      <c r="B1968" s="11">
        <v>398.75</v>
      </c>
      <c r="C1968" s="11">
        <v>401.75826</v>
      </c>
      <c r="D1968" s="11">
        <v>0.00748773653091788</v>
      </c>
      <c r="E1968" s="8"/>
      <c r="F1968" s="8"/>
    </row>
    <row r="1969">
      <c r="A1969" s="10">
        <v>44824.958333333336</v>
      </c>
      <c r="B1969" s="11">
        <v>397.56</v>
      </c>
      <c r="C1969" s="11">
        <v>402.74364</v>
      </c>
      <c r="D1969" s="11">
        <v>0.0128708177738077</v>
      </c>
      <c r="E1969" s="8"/>
      <c r="F1969" s="8"/>
    </row>
    <row r="1970">
      <c r="A1970" s="10">
        <v>44825.0</v>
      </c>
      <c r="B1970" s="11">
        <v>416.59</v>
      </c>
      <c r="C1970" s="11">
        <v>424.86432</v>
      </c>
      <c r="D1970" s="11">
        <v>0.0194752056374139</v>
      </c>
      <c r="E1970" s="8"/>
      <c r="F1970" s="8"/>
    </row>
    <row r="1971">
      <c r="A1971" s="10">
        <v>44825.041666666664</v>
      </c>
      <c r="B1971" s="11">
        <v>443.37</v>
      </c>
      <c r="C1971" s="11">
        <v>411.28631</v>
      </c>
      <c r="D1971" s="11">
        <v>0.078008164191023</v>
      </c>
      <c r="E1971" s="8"/>
      <c r="F1971" s="8"/>
    </row>
    <row r="1972">
      <c r="A1972" s="10">
        <v>44825.083333333336</v>
      </c>
      <c r="B1972" s="11">
        <v>431.62</v>
      </c>
      <c r="C1972" s="11">
        <v>395.58813</v>
      </c>
      <c r="D1972" s="11">
        <v>0.0910843052848932</v>
      </c>
      <c r="E1972" s="8"/>
      <c r="F1972" s="8"/>
    </row>
    <row r="1973">
      <c r="A1973" s="10">
        <v>44825.125</v>
      </c>
      <c r="B1973" s="11">
        <v>402.38</v>
      </c>
      <c r="C1973" s="11">
        <v>382.41325</v>
      </c>
      <c r="D1973" s="11">
        <v>0.0522124952521911</v>
      </c>
      <c r="E1973" s="8"/>
      <c r="F1973" s="8"/>
    </row>
    <row r="1974">
      <c r="A1974" s="10">
        <v>44825.166666666664</v>
      </c>
      <c r="B1974" s="11">
        <v>375.91</v>
      </c>
      <c r="C1974" s="11">
        <v>364.53693</v>
      </c>
      <c r="D1974" s="11">
        <v>0.0311986771820348</v>
      </c>
      <c r="E1974" s="8"/>
      <c r="F1974" s="8"/>
    </row>
    <row r="1975">
      <c r="A1975" s="10">
        <v>44825.208333333336</v>
      </c>
      <c r="B1975" s="11">
        <v>361.97</v>
      </c>
      <c r="C1975" s="11">
        <v>348.40986</v>
      </c>
      <c r="D1975" s="11">
        <v>0.038920081079221</v>
      </c>
      <c r="E1975" s="8"/>
      <c r="F1975" s="8"/>
    </row>
    <row r="1976">
      <c r="A1976" s="10">
        <v>44825.25</v>
      </c>
      <c r="B1976" s="11">
        <v>352.76</v>
      </c>
      <c r="C1976" s="11">
        <v>338.53028</v>
      </c>
      <c r="D1976" s="11">
        <v>0.0420338174771249</v>
      </c>
      <c r="E1976" s="8"/>
      <c r="F1976" s="8"/>
    </row>
    <row r="1977">
      <c r="A1977" s="10">
        <v>44825.291666666664</v>
      </c>
      <c r="B1977" s="11">
        <v>346.92</v>
      </c>
      <c r="C1977" s="11">
        <v>332.58446</v>
      </c>
      <c r="D1977" s="11">
        <v>0.0431034570887648</v>
      </c>
      <c r="E1977" s="8"/>
      <c r="F1977" s="8"/>
    </row>
    <row r="1978">
      <c r="A1978" s="10">
        <v>44825.333333333336</v>
      </c>
      <c r="B1978" s="11">
        <v>347.27</v>
      </c>
      <c r="C1978" s="11">
        <v>330.17309</v>
      </c>
      <c r="D1978" s="11">
        <v>0.0517816579176697</v>
      </c>
      <c r="E1978" s="8"/>
      <c r="F1978" s="8"/>
    </row>
    <row r="1979">
      <c r="A1979" s="10">
        <v>44825.375</v>
      </c>
      <c r="B1979" s="11">
        <v>345.29</v>
      </c>
      <c r="C1979" s="11">
        <v>331.17901</v>
      </c>
      <c r="D1979" s="11">
        <v>0.0426083464649526</v>
      </c>
      <c r="E1979" s="8"/>
      <c r="F1979" s="8"/>
    </row>
    <row r="1980">
      <c r="A1980" s="10">
        <v>44825.416666666664</v>
      </c>
      <c r="B1980" s="11">
        <v>343.81</v>
      </c>
      <c r="C1980" s="11">
        <v>336.36347</v>
      </c>
      <c r="D1980" s="11">
        <v>0.0221383433819373</v>
      </c>
      <c r="E1980" s="8"/>
      <c r="F1980" s="8"/>
    </row>
    <row r="1981">
      <c r="A1981" s="10">
        <v>44825.458333333336</v>
      </c>
      <c r="B1981" s="11">
        <v>353.28</v>
      </c>
      <c r="C1981" s="11">
        <v>342.85339</v>
      </c>
      <c r="D1981" s="11">
        <v>0.0304112787101214</v>
      </c>
      <c r="E1981" s="8"/>
      <c r="F1981" s="8"/>
    </row>
    <row r="1982">
      <c r="A1982" s="10">
        <v>44825.5</v>
      </c>
      <c r="B1982" s="11">
        <v>371.53</v>
      </c>
      <c r="C1982" s="11">
        <v>347.5162</v>
      </c>
      <c r="D1982" s="11">
        <v>0.0691012390213749</v>
      </c>
      <c r="E1982" s="8"/>
      <c r="F1982" s="8"/>
    </row>
    <row r="1983">
      <c r="A1983" s="10">
        <v>44825.541666666664</v>
      </c>
      <c r="B1983" s="11">
        <v>386.48</v>
      </c>
      <c r="C1983" s="11">
        <v>351.90683</v>
      </c>
      <c r="D1983" s="11">
        <v>0.0982452372407776</v>
      </c>
      <c r="E1983" s="8"/>
      <c r="F1983" s="8"/>
    </row>
    <row r="1984">
      <c r="A1984" s="10">
        <v>44825.583333333336</v>
      </c>
      <c r="B1984" s="11">
        <v>374.76</v>
      </c>
      <c r="C1984" s="11">
        <v>354.24467</v>
      </c>
      <c r="D1984" s="11">
        <v>0.0579128826412547</v>
      </c>
      <c r="E1984" s="8"/>
      <c r="F1984" s="8"/>
    </row>
    <row r="1985">
      <c r="A1985" s="10">
        <v>44825.625</v>
      </c>
      <c r="B1985" s="11">
        <v>360.16</v>
      </c>
      <c r="C1985" s="11">
        <v>357.99446</v>
      </c>
      <c r="D1985" s="11">
        <v>0.00604908802220017</v>
      </c>
      <c r="E1985" s="8"/>
      <c r="F1985" s="8"/>
    </row>
    <row r="1986">
      <c r="A1986" s="10">
        <v>44825.666666666664</v>
      </c>
      <c r="B1986" s="11">
        <v>359.02</v>
      </c>
      <c r="C1986" s="11">
        <v>364.45141</v>
      </c>
      <c r="D1986" s="11">
        <v>0.0149029743087014</v>
      </c>
      <c r="E1986" s="8"/>
      <c r="F1986" s="8"/>
    </row>
    <row r="1987">
      <c r="A1987" s="10">
        <v>44825.708333333336</v>
      </c>
      <c r="B1987" s="11">
        <v>375.75</v>
      </c>
      <c r="C1987" s="11">
        <v>372.9873</v>
      </c>
      <c r="D1987" s="11">
        <v>0.00740695460676541</v>
      </c>
      <c r="E1987" s="8"/>
      <c r="F1987" s="8"/>
    </row>
    <row r="1988">
      <c r="A1988" s="10">
        <v>44825.75</v>
      </c>
      <c r="B1988" s="11">
        <v>393.74</v>
      </c>
      <c r="C1988" s="11">
        <v>384.62271</v>
      </c>
      <c r="D1988" s="11">
        <v>0.0237045025240449</v>
      </c>
      <c r="E1988" s="8"/>
      <c r="F1988" s="8"/>
    </row>
    <row r="1989">
      <c r="A1989" s="10">
        <v>44825.791666666664</v>
      </c>
      <c r="B1989" s="11">
        <v>401.98</v>
      </c>
      <c r="C1989" s="11">
        <v>398.14835</v>
      </c>
      <c r="D1989" s="11">
        <v>0.00962367419078849</v>
      </c>
      <c r="E1989" s="8"/>
      <c r="F1989" s="8"/>
    </row>
    <row r="1990">
      <c r="A1990" s="10">
        <v>44825.833333333336</v>
      </c>
      <c r="B1990" s="11">
        <v>410.72</v>
      </c>
      <c r="C1990" s="11">
        <v>406.09817</v>
      </c>
      <c r="D1990" s="11">
        <v>0.011381065814702</v>
      </c>
      <c r="E1990" s="8"/>
      <c r="F1990" s="8"/>
    </row>
    <row r="1991">
      <c r="A1991" s="10">
        <v>44825.875</v>
      </c>
      <c r="B1991" s="11">
        <v>414.42</v>
      </c>
      <c r="C1991" s="11">
        <v>411.44657</v>
      </c>
      <c r="D1991" s="11">
        <v>0.00722677065943217</v>
      </c>
      <c r="E1991" s="8"/>
      <c r="F1991" s="8"/>
    </row>
    <row r="1992">
      <c r="A1992" s="10">
        <v>44825.916666666664</v>
      </c>
      <c r="B1992" s="11">
        <v>416.98</v>
      </c>
      <c r="C1992" s="11">
        <v>416.35709</v>
      </c>
      <c r="D1992" s="11">
        <v>0.00149609557507472</v>
      </c>
      <c r="E1992" s="8"/>
      <c r="F1992" s="8"/>
    </row>
    <row r="1993">
      <c r="A1993" s="10">
        <v>44825.958333333336</v>
      </c>
      <c r="B1993" s="11">
        <v>419.68</v>
      </c>
      <c r="C1993" s="11">
        <v>417.47592</v>
      </c>
      <c r="D1993" s="11">
        <v>0.00527953803898446</v>
      </c>
      <c r="E1993" s="8"/>
      <c r="F1993" s="8"/>
    </row>
    <row r="1994">
      <c r="A1994" s="10">
        <v>44826.0</v>
      </c>
      <c r="B1994" s="11">
        <v>441.28</v>
      </c>
      <c r="C1994" s="11">
        <v>448.1501</v>
      </c>
      <c r="D1994" s="11">
        <v>0.0153299084391591</v>
      </c>
      <c r="E1994" s="8"/>
      <c r="F1994" s="8"/>
    </row>
    <row r="1995">
      <c r="A1995" s="10">
        <v>44826.041666666664</v>
      </c>
      <c r="B1995" s="11">
        <v>466.36</v>
      </c>
      <c r="C1995" s="11">
        <v>434.19117</v>
      </c>
      <c r="D1995" s="11">
        <v>0.0740890930600915</v>
      </c>
      <c r="E1995" s="8"/>
      <c r="F1995" s="8"/>
    </row>
    <row r="1996">
      <c r="A1996" s="10">
        <v>44826.083333333336</v>
      </c>
      <c r="B1996" s="11">
        <v>452.25</v>
      </c>
      <c r="C1996" s="11">
        <v>419.03972</v>
      </c>
      <c r="D1996" s="11">
        <v>0.0792532984701307</v>
      </c>
      <c r="E1996" s="8"/>
      <c r="F1996" s="8"/>
    </row>
    <row r="1997">
      <c r="A1997" s="10">
        <v>44826.125</v>
      </c>
      <c r="B1997" s="11">
        <v>425.38</v>
      </c>
      <c r="C1997" s="11">
        <v>406.55867</v>
      </c>
      <c r="D1997" s="11">
        <v>0.0462942531763004</v>
      </c>
      <c r="E1997" s="8"/>
      <c r="F1997" s="8"/>
    </row>
    <row r="1998">
      <c r="A1998" s="10">
        <v>44826.166666666664</v>
      </c>
      <c r="B1998" s="11">
        <v>392.41</v>
      </c>
      <c r="C1998" s="11">
        <v>388.86411</v>
      </c>
      <c r="D1998" s="11">
        <v>0.00911858386725389</v>
      </c>
      <c r="E1998" s="8"/>
      <c r="F1998" s="8"/>
    </row>
    <row r="1999">
      <c r="A1999" s="10">
        <v>44826.208333333336</v>
      </c>
      <c r="B1999" s="11">
        <v>368.3</v>
      </c>
      <c r="C1999" s="11">
        <v>372.82821</v>
      </c>
      <c r="D1999" s="11">
        <v>0.0121455669891503</v>
      </c>
      <c r="E1999" s="8"/>
      <c r="F1999" s="8"/>
    </row>
    <row r="2000">
      <c r="A2000" s="10">
        <v>44826.25</v>
      </c>
      <c r="B2000" s="11">
        <v>356.8</v>
      </c>
      <c r="C2000" s="11">
        <v>362.76594</v>
      </c>
      <c r="D2000" s="11">
        <v>0.0164457004976817</v>
      </c>
      <c r="E2000" s="8"/>
      <c r="F2000" s="8"/>
    </row>
    <row r="2001">
      <c r="A2001" s="10">
        <v>44826.291666666664</v>
      </c>
      <c r="B2001" s="11">
        <v>353.02</v>
      </c>
      <c r="C2001" s="11">
        <v>356.22178</v>
      </c>
      <c r="D2001" s="11">
        <v>0.00898816462036667</v>
      </c>
      <c r="E2001" s="8"/>
      <c r="F2001" s="8"/>
    </row>
    <row r="2002">
      <c r="A2002" s="10">
        <v>44826.333333333336</v>
      </c>
      <c r="B2002" s="11">
        <v>359.15</v>
      </c>
      <c r="C2002" s="11">
        <v>353.62183</v>
      </c>
      <c r="D2002" s="11">
        <v>0.0156329998066012</v>
      </c>
      <c r="E2002" s="8"/>
      <c r="F2002" s="8"/>
    </row>
    <row r="2003">
      <c r="A2003" s="10">
        <v>44826.375</v>
      </c>
      <c r="B2003" s="11">
        <v>365.36</v>
      </c>
      <c r="C2003" s="11">
        <v>355.12283</v>
      </c>
      <c r="D2003" s="11">
        <v>0.0288271244065046</v>
      </c>
      <c r="E2003" s="8"/>
      <c r="F2003" s="8"/>
    </row>
    <row r="2004">
      <c r="A2004" s="10">
        <v>44826.416666666664</v>
      </c>
      <c r="B2004" s="11">
        <v>376.39</v>
      </c>
      <c r="C2004" s="11">
        <v>360.19607</v>
      </c>
      <c r="D2004" s="11">
        <v>0.044958652658259</v>
      </c>
      <c r="E2004" s="8"/>
      <c r="F2004" s="8"/>
    </row>
    <row r="2005">
      <c r="A2005" s="10">
        <v>44826.458333333336</v>
      </c>
      <c r="B2005" s="11">
        <v>396.81</v>
      </c>
      <c r="C2005" s="11">
        <v>366.02296</v>
      </c>
      <c r="D2005" s="11">
        <v>0.0841123190741913</v>
      </c>
      <c r="E2005" s="8"/>
      <c r="F2005" s="8"/>
    </row>
    <row r="2006">
      <c r="A2006" s="10">
        <v>44826.5</v>
      </c>
      <c r="B2006" s="11">
        <v>414.65</v>
      </c>
      <c r="C2006" s="11">
        <v>370.14567</v>
      </c>
      <c r="D2006" s="11">
        <v>0.120234636271714</v>
      </c>
      <c r="E2006" s="8"/>
      <c r="F2006" s="8"/>
    </row>
    <row r="2007">
      <c r="A2007" s="10">
        <v>44826.541666666664</v>
      </c>
      <c r="B2007" s="11">
        <v>420.19</v>
      </c>
      <c r="C2007" s="11">
        <v>374.37528</v>
      </c>
      <c r="D2007" s="11">
        <v>0.122376456052333</v>
      </c>
      <c r="E2007" s="8"/>
      <c r="F2007" s="8"/>
    </row>
    <row r="2008">
      <c r="A2008" s="10">
        <v>44826.583333333336</v>
      </c>
      <c r="B2008" s="11">
        <v>402.95</v>
      </c>
      <c r="C2008" s="11">
        <v>377.14632</v>
      </c>
      <c r="D2008" s="11">
        <v>0.0684182202811895</v>
      </c>
      <c r="E2008" s="8"/>
      <c r="F2008" s="8"/>
    </row>
    <row r="2009">
      <c r="A2009" s="10">
        <v>44826.625</v>
      </c>
      <c r="B2009" s="11">
        <v>385.62</v>
      </c>
      <c r="C2009" s="11">
        <v>381.45081</v>
      </c>
      <c r="D2009" s="11">
        <v>0.0109298234286093</v>
      </c>
      <c r="E2009" s="8"/>
      <c r="F2009" s="8"/>
    </row>
    <row r="2010">
      <c r="A2010" s="10">
        <v>44826.666666666664</v>
      </c>
      <c r="B2010" s="11">
        <v>398.21</v>
      </c>
      <c r="C2010" s="11">
        <v>388.07817</v>
      </c>
      <c r="D2010" s="11">
        <v>0.0261077040226199</v>
      </c>
      <c r="E2010" s="8"/>
      <c r="F2010" s="8"/>
    </row>
    <row r="2011">
      <c r="A2011" s="10">
        <v>44826.708333333336</v>
      </c>
      <c r="B2011" s="11">
        <v>413.38</v>
      </c>
      <c r="C2011" s="11">
        <v>396.58124</v>
      </c>
      <c r="D2011" s="11">
        <v>0.042358937603806</v>
      </c>
      <c r="E2011" s="8"/>
      <c r="F2011" s="8"/>
    </row>
    <row r="2012">
      <c r="A2012" s="10">
        <v>44826.75</v>
      </c>
      <c r="B2012" s="11">
        <v>426.27</v>
      </c>
      <c r="C2012" s="11">
        <v>407.6938</v>
      </c>
      <c r="D2012" s="11">
        <v>0.0455640973691529</v>
      </c>
      <c r="E2012" s="8"/>
      <c r="F2012" s="8"/>
    </row>
    <row r="2013">
      <c r="A2013" s="10">
        <v>44826.791666666664</v>
      </c>
      <c r="B2013" s="11">
        <v>432.53</v>
      </c>
      <c r="C2013" s="11">
        <v>420.30867</v>
      </c>
      <c r="D2013" s="11">
        <v>0.0290770352179505</v>
      </c>
      <c r="E2013" s="8"/>
      <c r="F2013" s="8"/>
    </row>
    <row r="2014">
      <c r="A2014" s="10">
        <v>44826.833333333336</v>
      </c>
      <c r="B2014" s="11">
        <v>435.32</v>
      </c>
      <c r="C2014" s="11">
        <v>427.10466</v>
      </c>
      <c r="D2014" s="11">
        <v>0.019234957539447</v>
      </c>
      <c r="E2014" s="8"/>
      <c r="F2014" s="8"/>
    </row>
    <row r="2015">
      <c r="A2015" s="10">
        <v>44826.875</v>
      </c>
      <c r="B2015" s="11">
        <v>437.89</v>
      </c>
      <c r="C2015" s="11">
        <v>431.17556</v>
      </c>
      <c r="D2015" s="11">
        <v>0.0155724039646402</v>
      </c>
      <c r="E2015" s="8"/>
      <c r="F2015" s="8"/>
    </row>
    <row r="2016">
      <c r="A2016" s="10">
        <v>44826.916666666664</v>
      </c>
      <c r="B2016" s="11">
        <v>437.44</v>
      </c>
      <c r="C2016" s="11">
        <v>434.5951</v>
      </c>
      <c r="D2016" s="11">
        <v>0.00654609313358571</v>
      </c>
      <c r="E2016" s="8"/>
      <c r="F2016" s="8"/>
    </row>
    <row r="2017">
      <c r="A2017" s="10">
        <v>44826.958333333336</v>
      </c>
      <c r="B2017" s="11">
        <v>439.85</v>
      </c>
      <c r="C2017" s="11">
        <v>434.19692</v>
      </c>
      <c r="D2017" s="11">
        <v>0.0130196225251898</v>
      </c>
      <c r="E2017" s="8"/>
      <c r="F2017" s="8"/>
    </row>
    <row r="2018">
      <c r="A2018" s="10">
        <v>44827.0</v>
      </c>
      <c r="B2018" s="11">
        <v>460.56</v>
      </c>
      <c r="C2018" s="11">
        <v>440.81176</v>
      </c>
      <c r="D2018" s="11">
        <v>0.044799712239982</v>
      </c>
      <c r="E2018" s="8"/>
      <c r="F2018" s="8"/>
    </row>
    <row r="2019">
      <c r="A2019" s="10">
        <v>44827.041666666664</v>
      </c>
      <c r="B2019" s="11">
        <v>479.26</v>
      </c>
      <c r="C2019" s="11">
        <v>429.05185</v>
      </c>
      <c r="D2019" s="11">
        <v>0.117021171217418</v>
      </c>
      <c r="E2019" s="8"/>
      <c r="F2019" s="8"/>
    </row>
    <row r="2020">
      <c r="A2020" s="10">
        <v>44827.083333333336</v>
      </c>
      <c r="B2020" s="11">
        <v>465.3</v>
      </c>
      <c r="C2020" s="11">
        <v>415.19869</v>
      </c>
      <c r="D2020" s="11">
        <v>0.120668275711563</v>
      </c>
      <c r="E2020" s="8"/>
      <c r="F2020" s="8"/>
    </row>
    <row r="2021">
      <c r="A2021" s="10">
        <v>44827.125</v>
      </c>
      <c r="B2021" s="11">
        <v>444.89</v>
      </c>
      <c r="C2021" s="11">
        <v>403.7436</v>
      </c>
      <c r="D2021" s="11">
        <v>0.101912203685705</v>
      </c>
      <c r="E2021" s="8"/>
      <c r="F2021" s="8"/>
    </row>
    <row r="2022">
      <c r="A2022" s="10">
        <v>44827.166666666664</v>
      </c>
      <c r="B2022" s="11">
        <v>432.82</v>
      </c>
      <c r="C2022" s="11">
        <v>387.46586</v>
      </c>
      <c r="D2022" s="11">
        <v>0.117053254704814</v>
      </c>
      <c r="E2022" s="8"/>
      <c r="F2022" s="8"/>
    </row>
    <row r="2023">
      <c r="A2023" s="10">
        <v>44827.208333333336</v>
      </c>
      <c r="B2023" s="11">
        <v>422.12</v>
      </c>
      <c r="C2023" s="11">
        <v>372.13762</v>
      </c>
      <c r="D2023" s="11">
        <v>0.134311548507243</v>
      </c>
      <c r="E2023" s="8"/>
      <c r="F2023" s="8"/>
    </row>
    <row r="2024">
      <c r="A2024" s="10">
        <v>44827.25</v>
      </c>
      <c r="B2024" s="11">
        <v>422.05</v>
      </c>
      <c r="C2024" s="11">
        <v>361.45669</v>
      </c>
      <c r="D2024" s="11">
        <v>0.167636432458893</v>
      </c>
      <c r="E2024" s="8"/>
      <c r="F2024" s="8"/>
    </row>
    <row r="2025">
      <c r="A2025" s="10">
        <v>44827.291666666664</v>
      </c>
      <c r="B2025" s="11">
        <v>413.49</v>
      </c>
      <c r="C2025" s="11">
        <v>353.56677</v>
      </c>
      <c r="D2025" s="11">
        <v>0.169482075478982</v>
      </c>
      <c r="E2025" s="8"/>
      <c r="F2025" s="8"/>
    </row>
    <row r="2026">
      <c r="A2026" s="10">
        <v>44827.333333333336</v>
      </c>
      <c r="B2026" s="11">
        <v>421.13</v>
      </c>
      <c r="C2026" s="11">
        <v>348.89633</v>
      </c>
      <c r="D2026" s="11">
        <v>0.2070347658859</v>
      </c>
      <c r="E2026" s="8"/>
      <c r="F2026" s="8"/>
    </row>
    <row r="2027">
      <c r="A2027" s="10">
        <v>44827.375</v>
      </c>
      <c r="B2027" s="11">
        <v>425.47</v>
      </c>
      <c r="C2027" s="11">
        <v>346.99714</v>
      </c>
      <c r="D2027" s="11">
        <v>0.226148434537529</v>
      </c>
      <c r="E2027" s="8"/>
      <c r="F2027" s="8"/>
    </row>
    <row r="2028">
      <c r="A2028" s="10">
        <v>44827.416666666664</v>
      </c>
      <c r="B2028" s="11">
        <v>436.56</v>
      </c>
      <c r="C2028" s="11">
        <v>348.9246</v>
      </c>
      <c r="D2028" s="11">
        <v>0.251158559757609</v>
      </c>
      <c r="E2028" s="8"/>
      <c r="F2028" s="8"/>
    </row>
    <row r="2029">
      <c r="A2029" s="10">
        <v>44827.458333333336</v>
      </c>
      <c r="B2029" s="11">
        <v>442.24</v>
      </c>
      <c r="C2029" s="11">
        <v>351.77567</v>
      </c>
      <c r="D2029" s="11">
        <v>0.257164828937714</v>
      </c>
      <c r="E2029" s="8"/>
      <c r="F2029" s="8"/>
    </row>
    <row r="2030">
      <c r="A2030" s="10">
        <v>44827.5</v>
      </c>
      <c r="B2030" s="11">
        <v>447.89</v>
      </c>
      <c r="C2030" s="11">
        <v>351.77284</v>
      </c>
      <c r="D2030" s="11">
        <v>0.273236444291719</v>
      </c>
      <c r="E2030" s="8"/>
      <c r="F2030" s="8"/>
    </row>
    <row r="2031">
      <c r="A2031" s="10">
        <v>44827.541666666664</v>
      </c>
      <c r="B2031" s="11">
        <v>448.84</v>
      </c>
      <c r="C2031" s="11">
        <v>351.46497</v>
      </c>
      <c r="D2031" s="11">
        <v>0.277054723263032</v>
      </c>
      <c r="E2031" s="8"/>
      <c r="F2031" s="8"/>
    </row>
    <row r="2032">
      <c r="A2032" s="10">
        <v>44827.583333333336</v>
      </c>
      <c r="B2032" s="11">
        <v>416.23</v>
      </c>
      <c r="C2032" s="11">
        <v>350.51963</v>
      </c>
      <c r="D2032" s="11">
        <v>0.187465592155281</v>
      </c>
      <c r="E2032" s="8"/>
      <c r="F2032" s="8"/>
    </row>
    <row r="2033">
      <c r="A2033" s="10">
        <v>44827.625</v>
      </c>
      <c r="B2033" s="11">
        <v>386.41</v>
      </c>
      <c r="C2033" s="11">
        <v>351.66649</v>
      </c>
      <c r="D2033" s="11">
        <v>0.0987967605329697</v>
      </c>
      <c r="E2033" s="8"/>
      <c r="F2033" s="8"/>
    </row>
    <row r="2034">
      <c r="A2034" s="10">
        <v>44827.666666666664</v>
      </c>
      <c r="B2034" s="11">
        <v>382.27</v>
      </c>
      <c r="C2034" s="11">
        <v>356.22739</v>
      </c>
      <c r="D2034" s="11">
        <v>0.0731067029966448</v>
      </c>
      <c r="E2034" s="8"/>
      <c r="F2034" s="8"/>
    </row>
    <row r="2035">
      <c r="A2035" s="10">
        <v>44827.708333333336</v>
      </c>
      <c r="B2035" s="11">
        <v>366.03</v>
      </c>
      <c r="C2035" s="11">
        <v>363.24966</v>
      </c>
      <c r="D2035" s="11">
        <v>0.00765407461083368</v>
      </c>
      <c r="E2035" s="8"/>
      <c r="F2035" s="8"/>
    </row>
    <row r="2036">
      <c r="A2036" s="10">
        <v>44827.75</v>
      </c>
      <c r="B2036" s="11">
        <v>357.91</v>
      </c>
      <c r="C2036" s="11">
        <v>373.5041</v>
      </c>
      <c r="D2036" s="11">
        <v>0.0417508134448858</v>
      </c>
      <c r="E2036" s="8"/>
      <c r="F2036" s="8"/>
    </row>
    <row r="2037">
      <c r="A2037" s="10">
        <v>44827.791666666664</v>
      </c>
      <c r="B2037" s="11">
        <v>362.37</v>
      </c>
      <c r="C2037" s="11">
        <v>386.35348</v>
      </c>
      <c r="D2037" s="11">
        <v>0.0620765212209295</v>
      </c>
      <c r="E2037" s="8"/>
      <c r="F2037" s="8"/>
    </row>
    <row r="2038">
      <c r="A2038" s="10">
        <v>44827.833333333336</v>
      </c>
      <c r="B2038" s="11">
        <v>357.11</v>
      </c>
      <c r="C2038" s="11">
        <v>394.92508</v>
      </c>
      <c r="D2038" s="11">
        <v>0.0957525412161718</v>
      </c>
      <c r="E2038" s="8"/>
      <c r="F2038" s="8"/>
    </row>
    <row r="2039">
      <c r="A2039" s="10">
        <v>44827.875</v>
      </c>
      <c r="B2039" s="11">
        <v>363.61</v>
      </c>
      <c r="C2039" s="11">
        <v>401.85896</v>
      </c>
      <c r="D2039" s="11">
        <v>0.095180060188281</v>
      </c>
      <c r="E2039" s="8"/>
      <c r="F2039" s="8"/>
    </row>
    <row r="2040">
      <c r="A2040" s="10">
        <v>44827.916666666664</v>
      </c>
      <c r="B2040" s="11">
        <v>369.69</v>
      </c>
      <c r="C2040" s="11">
        <v>408.44683</v>
      </c>
      <c r="D2040" s="11">
        <v>0.094888311411304</v>
      </c>
      <c r="E2040" s="8"/>
      <c r="F2040" s="8"/>
    </row>
    <row r="2041">
      <c r="A2041" s="10">
        <v>44827.958333333336</v>
      </c>
      <c r="B2041" s="11">
        <v>379.51</v>
      </c>
      <c r="C2041" s="11">
        <v>411.31751</v>
      </c>
      <c r="D2041" s="11">
        <v>0.0773307948888439</v>
      </c>
      <c r="E2041" s="8"/>
      <c r="F2041" s="8"/>
    </row>
    <row r="2042">
      <c r="A2042" s="10">
        <v>44828.0</v>
      </c>
      <c r="B2042" s="11">
        <v>410.76</v>
      </c>
      <c r="C2042" s="11">
        <v>422.82519</v>
      </c>
      <c r="D2042" s="11">
        <v>0.0285347001203973</v>
      </c>
      <c r="E2042" s="8"/>
      <c r="F2042" s="8"/>
    </row>
    <row r="2043">
      <c r="A2043" s="10">
        <v>44828.041666666664</v>
      </c>
      <c r="B2043" s="11">
        <v>448.57</v>
      </c>
      <c r="C2043" s="11">
        <v>411.44433</v>
      </c>
      <c r="D2043" s="11">
        <v>0.0902325473776732</v>
      </c>
      <c r="E2043" s="8"/>
      <c r="F2043" s="8"/>
    </row>
    <row r="2044">
      <c r="A2044" s="10">
        <v>44828.083333333336</v>
      </c>
      <c r="B2044" s="11">
        <v>431.19</v>
      </c>
      <c r="C2044" s="11">
        <v>395.88869</v>
      </c>
      <c r="D2044" s="11">
        <v>0.0891697865882453</v>
      </c>
      <c r="E2044" s="8"/>
      <c r="F2044" s="8"/>
    </row>
    <row r="2045">
      <c r="A2045" s="10">
        <v>44828.125</v>
      </c>
      <c r="B2045" s="11">
        <v>403.82</v>
      </c>
      <c r="C2045" s="11">
        <v>382.34039</v>
      </c>
      <c r="D2045" s="11">
        <v>0.0561792856883364</v>
      </c>
      <c r="E2045" s="8"/>
      <c r="F2045" s="8"/>
    </row>
    <row r="2046">
      <c r="A2046" s="10">
        <v>44828.166666666664</v>
      </c>
      <c r="B2046" s="11">
        <v>379.51</v>
      </c>
      <c r="C2046" s="11">
        <v>363.24034</v>
      </c>
      <c r="D2046" s="11">
        <v>0.0447903445966381</v>
      </c>
      <c r="E2046" s="8"/>
      <c r="F2046" s="8"/>
    </row>
    <row r="2047">
      <c r="A2047" s="10">
        <v>44828.208333333336</v>
      </c>
      <c r="B2047" s="11">
        <v>358.0</v>
      </c>
      <c r="C2047" s="11">
        <v>345.17526</v>
      </c>
      <c r="D2047" s="11">
        <v>0.0371542850434878</v>
      </c>
      <c r="E2047" s="8"/>
      <c r="F2047" s="8"/>
    </row>
    <row r="2048">
      <c r="A2048" s="10">
        <v>44828.25</v>
      </c>
      <c r="B2048" s="11">
        <v>338.18</v>
      </c>
      <c r="C2048" s="11">
        <v>333.31757</v>
      </c>
      <c r="D2048" s="11">
        <v>0.0145879798655678</v>
      </c>
      <c r="E2048" s="8"/>
      <c r="F2048" s="8"/>
    </row>
    <row r="2049">
      <c r="A2049" s="10">
        <v>44828.291666666664</v>
      </c>
      <c r="B2049" s="11">
        <v>324.09</v>
      </c>
      <c r="C2049" s="11">
        <v>324.81984</v>
      </c>
      <c r="D2049" s="11">
        <v>0.00224690708547859</v>
      </c>
      <c r="E2049" s="8"/>
      <c r="F2049" s="8"/>
    </row>
    <row r="2050">
      <c r="A2050" s="10">
        <v>44828.333333333336</v>
      </c>
      <c r="B2050" s="11">
        <v>318.12</v>
      </c>
      <c r="C2050" s="11">
        <v>319.37155</v>
      </c>
      <c r="D2050" s="11">
        <v>0.00391878988594948</v>
      </c>
      <c r="E2050" s="8"/>
      <c r="F2050" s="8"/>
    </row>
    <row r="2051">
      <c r="A2051" s="10">
        <v>44828.375</v>
      </c>
      <c r="B2051" s="11">
        <v>318.47</v>
      </c>
      <c r="C2051" s="11">
        <v>317.69781</v>
      </c>
      <c r="D2051" s="11">
        <v>0.00243058017932205</v>
      </c>
      <c r="E2051" s="8"/>
      <c r="F2051" s="8"/>
    </row>
    <row r="2052">
      <c r="A2052" s="10">
        <v>44828.416666666664</v>
      </c>
      <c r="B2052" s="11">
        <v>324.18</v>
      </c>
      <c r="C2052" s="11">
        <v>321.05601</v>
      </c>
      <c r="D2052" s="11">
        <v>0.00973035826365621</v>
      </c>
      <c r="E2052" s="8"/>
      <c r="F2052" s="8"/>
    </row>
    <row r="2053">
      <c r="A2053" s="10">
        <v>44828.458333333336</v>
      </c>
      <c r="B2053" s="11">
        <v>326.81</v>
      </c>
      <c r="C2053" s="11">
        <v>326.52391</v>
      </c>
      <c r="D2053" s="11">
        <v>8.76168608908307E-4</v>
      </c>
      <c r="E2053" s="8"/>
      <c r="F2053" s="8"/>
    </row>
    <row r="2054">
      <c r="A2054" s="10">
        <v>44828.5</v>
      </c>
      <c r="B2054" s="11">
        <v>330.09</v>
      </c>
      <c r="C2054" s="11">
        <v>330.92318</v>
      </c>
      <c r="D2054" s="11">
        <v>0.00251774445053993</v>
      </c>
      <c r="E2054" s="8"/>
      <c r="F2054" s="8"/>
    </row>
    <row r="2055">
      <c r="A2055" s="10">
        <v>44828.541666666664</v>
      </c>
      <c r="B2055" s="11">
        <v>344.84</v>
      </c>
      <c r="C2055" s="11">
        <v>335.64354</v>
      </c>
      <c r="D2055" s="11">
        <v>0.0273994845841513</v>
      </c>
      <c r="E2055" s="8"/>
      <c r="F2055" s="8"/>
    </row>
    <row r="2056">
      <c r="A2056" s="10">
        <v>44828.583333333336</v>
      </c>
      <c r="B2056" s="11">
        <v>341.99</v>
      </c>
      <c r="C2056" s="11">
        <v>338.93959</v>
      </c>
      <c r="D2056" s="11">
        <v>0.00899986336798247</v>
      </c>
      <c r="E2056" s="8"/>
      <c r="F2056" s="8"/>
    </row>
    <row r="2057">
      <c r="A2057" s="10">
        <v>44828.625</v>
      </c>
      <c r="B2057" s="11">
        <v>339.03</v>
      </c>
      <c r="C2057" s="11">
        <v>344.79809</v>
      </c>
      <c r="D2057" s="11">
        <v>0.0167288919726905</v>
      </c>
      <c r="E2057" s="8"/>
      <c r="F2057" s="8"/>
    </row>
    <row r="2058">
      <c r="A2058" s="10">
        <v>44828.666666666664</v>
      </c>
      <c r="B2058" s="11">
        <v>346.71</v>
      </c>
      <c r="C2058" s="11">
        <v>354.7475</v>
      </c>
      <c r="D2058" s="11">
        <v>0.0226569602322779</v>
      </c>
      <c r="E2058" s="8"/>
      <c r="F2058" s="8"/>
    </row>
    <row r="2059">
      <c r="A2059" s="10">
        <v>44828.708333333336</v>
      </c>
      <c r="B2059" s="11">
        <v>363.55</v>
      </c>
      <c r="C2059" s="11">
        <v>368.42612</v>
      </c>
      <c r="D2059" s="11">
        <v>0.0132350008191602</v>
      </c>
      <c r="E2059" s="8"/>
      <c r="F2059" s="8"/>
    </row>
    <row r="2060">
      <c r="A2060" s="10">
        <v>44828.75</v>
      </c>
      <c r="B2060" s="11">
        <v>378.22</v>
      </c>
      <c r="C2060" s="11">
        <v>385.94467</v>
      </c>
      <c r="D2060" s="11">
        <v>0.0200149674304349</v>
      </c>
      <c r="E2060" s="8"/>
      <c r="F2060" s="8"/>
    </row>
    <row r="2061">
      <c r="A2061" s="10">
        <v>44828.791666666664</v>
      </c>
      <c r="B2061" s="11">
        <v>401.2</v>
      </c>
      <c r="C2061" s="11">
        <v>405.83563</v>
      </c>
      <c r="D2061" s="11">
        <v>0.0114224322788021</v>
      </c>
      <c r="E2061" s="8"/>
      <c r="F2061" s="8"/>
    </row>
    <row r="2062">
      <c r="A2062" s="10">
        <v>44828.833333333336</v>
      </c>
      <c r="B2062" s="11">
        <v>413.78</v>
      </c>
      <c r="C2062" s="11">
        <v>419.87732</v>
      </c>
      <c r="D2062" s="11">
        <v>0.0145216702821672</v>
      </c>
      <c r="E2062" s="8"/>
      <c r="F2062" s="8"/>
    </row>
    <row r="2063">
      <c r="A2063" s="10">
        <v>44828.875</v>
      </c>
      <c r="B2063" s="11">
        <v>416.97</v>
      </c>
      <c r="C2063" s="11">
        <v>430.52555</v>
      </c>
      <c r="D2063" s="11">
        <v>0.0314860523376602</v>
      </c>
      <c r="E2063" s="8"/>
      <c r="F2063" s="8"/>
    </row>
    <row r="2064">
      <c r="A2064" s="10">
        <v>44828.916666666664</v>
      </c>
      <c r="B2064" s="11">
        <v>415.3</v>
      </c>
      <c r="C2064" s="11">
        <v>440.26656</v>
      </c>
      <c r="D2064" s="11">
        <v>0.0567078271854215</v>
      </c>
      <c r="E2064" s="8"/>
      <c r="F2064" s="8"/>
    </row>
    <row r="2065">
      <c r="A2065" s="10">
        <v>44828.958333333336</v>
      </c>
      <c r="B2065" s="11">
        <v>420.6</v>
      </c>
      <c r="C2065" s="11">
        <v>445.7765</v>
      </c>
      <c r="D2065" s="11">
        <v>0.0564778538123924</v>
      </c>
      <c r="E2065" s="8"/>
      <c r="F2065" s="8"/>
    </row>
    <row r="2066">
      <c r="A2066" s="10">
        <v>44829.0</v>
      </c>
      <c r="B2066" s="11">
        <v>445.13</v>
      </c>
      <c r="C2066" s="11">
        <v>442.1629</v>
      </c>
      <c r="D2066" s="11">
        <v>0.00671042278761971</v>
      </c>
      <c r="E2066" s="8"/>
      <c r="F2066" s="8"/>
    </row>
    <row r="2067">
      <c r="A2067" s="10">
        <v>44829.041666666664</v>
      </c>
      <c r="B2067" s="11">
        <v>463.16</v>
      </c>
      <c r="C2067" s="11">
        <v>430.15512</v>
      </c>
      <c r="D2067" s="11">
        <v>0.0767278557558492</v>
      </c>
      <c r="E2067" s="8"/>
      <c r="F2067" s="8"/>
    </row>
    <row r="2068">
      <c r="A2068" s="10">
        <v>44829.083333333336</v>
      </c>
      <c r="B2068" s="11">
        <v>437.53</v>
      </c>
      <c r="C2068" s="11">
        <v>416.95494</v>
      </c>
      <c r="D2068" s="11">
        <v>0.0493460036712838</v>
      </c>
      <c r="E2068" s="8"/>
      <c r="F2068" s="8"/>
    </row>
    <row r="2069">
      <c r="A2069" s="10">
        <v>44829.125</v>
      </c>
      <c r="B2069" s="11">
        <v>402.17</v>
      </c>
      <c r="C2069" s="11">
        <v>406.11664</v>
      </c>
      <c r="D2069" s="11">
        <v>0.00971799628796299</v>
      </c>
      <c r="E2069" s="8"/>
      <c r="F2069" s="8"/>
    </row>
    <row r="2070">
      <c r="A2070" s="10">
        <v>44829.166666666664</v>
      </c>
      <c r="B2070" s="11">
        <v>372.51</v>
      </c>
      <c r="C2070" s="11">
        <v>391.13339</v>
      </c>
      <c r="D2070" s="11">
        <v>0.0476139099246935</v>
      </c>
      <c r="E2070" s="8"/>
      <c r="F2070" s="8"/>
    </row>
    <row r="2071">
      <c r="A2071" s="10">
        <v>44829.208333333336</v>
      </c>
      <c r="B2071" s="11">
        <v>358.39</v>
      </c>
      <c r="C2071" s="11">
        <v>377.71525</v>
      </c>
      <c r="D2071" s="11">
        <v>0.0511635418479927</v>
      </c>
      <c r="E2071" s="8"/>
      <c r="F2071" s="8"/>
    </row>
    <row r="2072">
      <c r="A2072" s="10">
        <v>44829.25</v>
      </c>
      <c r="B2072" s="11">
        <v>351.89</v>
      </c>
      <c r="C2072" s="11">
        <v>368.94658</v>
      </c>
      <c r="D2072" s="11">
        <v>0.0462304868092285</v>
      </c>
      <c r="E2072" s="8"/>
      <c r="F2072" s="8"/>
    </row>
    <row r="2073">
      <c r="A2073" s="10">
        <v>44829.291666666664</v>
      </c>
      <c r="B2073" s="11">
        <v>349.47</v>
      </c>
      <c r="C2073" s="11">
        <v>363.02763</v>
      </c>
      <c r="D2073" s="11">
        <v>0.0373460003581544</v>
      </c>
      <c r="E2073" s="8"/>
      <c r="F2073" s="8"/>
    </row>
    <row r="2074">
      <c r="A2074" s="10">
        <v>44829.333333333336</v>
      </c>
      <c r="B2074" s="11">
        <v>354.96</v>
      </c>
      <c r="C2074" s="11">
        <v>360.09039</v>
      </c>
      <c r="D2074" s="11">
        <v>0.0142475060220297</v>
      </c>
      <c r="E2074" s="8"/>
      <c r="F2074" s="8"/>
    </row>
    <row r="2075">
      <c r="A2075" s="10">
        <v>44829.375</v>
      </c>
      <c r="B2075" s="11">
        <v>366.05</v>
      </c>
      <c r="C2075" s="11">
        <v>360.16369</v>
      </c>
      <c r="D2075" s="11">
        <v>0.0163434298443578</v>
      </c>
      <c r="E2075" s="8"/>
      <c r="F2075" s="8"/>
    </row>
    <row r="2076">
      <c r="A2076" s="10">
        <v>44829.416666666664</v>
      </c>
      <c r="B2076" s="11">
        <v>387.56</v>
      </c>
      <c r="C2076" s="11">
        <v>363.45344</v>
      </c>
      <c r="D2076" s="11">
        <v>0.066326404834688</v>
      </c>
      <c r="E2076" s="8"/>
      <c r="F2076" s="8"/>
    </row>
    <row r="2077">
      <c r="A2077" s="10">
        <v>44829.458333333336</v>
      </c>
      <c r="B2077" s="11">
        <v>402.48</v>
      </c>
      <c r="C2077" s="11">
        <v>367.95139</v>
      </c>
      <c r="D2077" s="11">
        <v>0.093840140133728</v>
      </c>
      <c r="E2077" s="8"/>
      <c r="F2077" s="8"/>
    </row>
    <row r="2078">
      <c r="A2078" s="10">
        <v>44829.5</v>
      </c>
      <c r="B2078" s="11">
        <v>415.93</v>
      </c>
      <c r="C2078" s="11">
        <v>369.85756</v>
      </c>
      <c r="D2078" s="11">
        <v>0.12456806344583</v>
      </c>
      <c r="E2078" s="8"/>
      <c r="F2078" s="8"/>
    </row>
    <row r="2079">
      <c r="A2079" s="10">
        <v>44829.541666666664</v>
      </c>
      <c r="B2079" s="11">
        <v>428.11</v>
      </c>
      <c r="C2079" s="11">
        <v>371.75474</v>
      </c>
      <c r="D2079" s="11">
        <v>0.151592579559308</v>
      </c>
      <c r="E2079" s="8"/>
      <c r="F2079" s="8"/>
    </row>
    <row r="2080">
      <c r="A2080" s="10">
        <v>44829.583333333336</v>
      </c>
      <c r="B2080" s="11">
        <v>410.12</v>
      </c>
      <c r="C2080" s="11">
        <v>372.72907</v>
      </c>
      <c r="D2080" s="11">
        <v>0.100316645546321</v>
      </c>
      <c r="E2080" s="8"/>
      <c r="F2080" s="8"/>
    </row>
    <row r="2081">
      <c r="A2081" s="10">
        <v>44829.625</v>
      </c>
      <c r="B2081" s="11">
        <v>395.42</v>
      </c>
      <c r="C2081" s="11">
        <v>374.74148</v>
      </c>
      <c r="D2081" s="11">
        <v>0.0551807608808077</v>
      </c>
      <c r="E2081" s="8"/>
      <c r="F2081" s="8"/>
    </row>
    <row r="2082">
      <c r="A2082" s="10">
        <v>44829.666666666664</v>
      </c>
      <c r="B2082" s="11">
        <v>396.77</v>
      </c>
      <c r="C2082" s="11">
        <v>378.71506</v>
      </c>
      <c r="D2082" s="11">
        <v>0.0476742065657488</v>
      </c>
      <c r="E2082" s="8"/>
      <c r="F2082" s="8"/>
    </row>
    <row r="2083">
      <c r="A2083" s="10">
        <v>44829.708333333336</v>
      </c>
      <c r="B2083" s="11">
        <v>401.81</v>
      </c>
      <c r="C2083" s="11">
        <v>384.33231</v>
      </c>
      <c r="D2083" s="11">
        <v>0.0454754636684071</v>
      </c>
      <c r="E2083" s="8"/>
      <c r="F2083" s="8"/>
    </row>
    <row r="2084">
      <c r="A2084" s="10">
        <v>44829.75</v>
      </c>
      <c r="B2084" s="11">
        <v>412.09</v>
      </c>
      <c r="C2084" s="11">
        <v>392.30146</v>
      </c>
      <c r="D2084" s="11">
        <v>0.0504421778088716</v>
      </c>
      <c r="E2084" s="8"/>
      <c r="F2084" s="8"/>
    </row>
    <row r="2085">
      <c r="A2085" s="10">
        <v>44829.791666666664</v>
      </c>
      <c r="B2085" s="11">
        <v>410.28</v>
      </c>
      <c r="C2085" s="11">
        <v>401.93385</v>
      </c>
      <c r="D2085" s="11">
        <v>0.0207649840887996</v>
      </c>
      <c r="E2085" s="8"/>
      <c r="F2085" s="8"/>
    </row>
    <row r="2086">
      <c r="A2086" s="10">
        <v>44829.833333333336</v>
      </c>
      <c r="B2086" s="11">
        <v>394.79</v>
      </c>
      <c r="C2086" s="11">
        <v>406.72853</v>
      </c>
      <c r="D2086" s="11">
        <v>0.0293525757831641</v>
      </c>
      <c r="E2086" s="8"/>
      <c r="F2086" s="8"/>
    </row>
    <row r="2087">
      <c r="A2087" s="10">
        <v>44829.875</v>
      </c>
      <c r="B2087" s="11">
        <v>384.86</v>
      </c>
      <c r="C2087" s="11">
        <v>409.59102</v>
      </c>
      <c r="D2087" s="11">
        <v>0.0603797905530253</v>
      </c>
      <c r="E2087" s="8"/>
      <c r="F2087" s="8"/>
    </row>
    <row r="2088">
      <c r="A2088" s="10">
        <v>44829.916666666664</v>
      </c>
      <c r="B2088" s="11">
        <v>382.97</v>
      </c>
      <c r="C2088" s="11">
        <v>412.38944</v>
      </c>
      <c r="D2088" s="11">
        <v>0.0713389751202163</v>
      </c>
      <c r="E2088" s="8"/>
      <c r="F2088" s="8"/>
    </row>
    <row r="2089">
      <c r="A2089" s="10">
        <v>44829.958333333336</v>
      </c>
      <c r="B2089" s="11">
        <v>382.6</v>
      </c>
      <c r="C2089" s="11">
        <v>412.56325</v>
      </c>
      <c r="D2089" s="11">
        <v>0.0726270456711788</v>
      </c>
      <c r="E2089" s="8"/>
      <c r="F2089" s="8"/>
    </row>
    <row r="2090">
      <c r="A2090" s="10">
        <v>44830.0</v>
      </c>
      <c r="B2090" s="11">
        <v>405.19</v>
      </c>
      <c r="C2090" s="11">
        <v>395.01193</v>
      </c>
      <c r="D2090" s="11">
        <v>0.0257664876096273</v>
      </c>
      <c r="E2090" s="8"/>
      <c r="F2090" s="8"/>
    </row>
    <row r="2091">
      <c r="A2091" s="10">
        <v>44830.041666666664</v>
      </c>
      <c r="B2091" s="11">
        <v>439.21</v>
      </c>
      <c r="C2091" s="11">
        <v>396.8363</v>
      </c>
      <c r="D2091" s="11">
        <v>0.106778790145961</v>
      </c>
      <c r="E2091" s="8"/>
      <c r="F2091" s="8"/>
    </row>
    <row r="2092">
      <c r="A2092" s="10">
        <v>44830.083333333336</v>
      </c>
      <c r="B2092" s="11">
        <v>436.48</v>
      </c>
      <c r="C2092" s="11">
        <v>398.36769</v>
      </c>
      <c r="D2092" s="11">
        <v>0.0956711875905398</v>
      </c>
      <c r="E2092" s="8"/>
      <c r="F2092" s="8"/>
    </row>
    <row r="2093">
      <c r="A2093" s="10">
        <v>44830.125</v>
      </c>
      <c r="B2093" s="11">
        <v>424.08</v>
      </c>
      <c r="C2093" s="11">
        <v>403.71087</v>
      </c>
      <c r="D2093" s="11">
        <v>0.0504547474780651</v>
      </c>
      <c r="E2093" s="8"/>
      <c r="F2093" s="8"/>
    </row>
    <row r="2094">
      <c r="A2094" s="10">
        <v>44830.166666666664</v>
      </c>
      <c r="B2094" s="11">
        <v>407.22</v>
      </c>
      <c r="C2094" s="11">
        <v>407.00627</v>
      </c>
      <c r="D2094" s="11">
        <v>5.25127045340247E-4</v>
      </c>
      <c r="E2094" s="8"/>
      <c r="F2094" s="8"/>
    </row>
    <row r="2095">
      <c r="A2095" s="10">
        <v>44830.208333333336</v>
      </c>
      <c r="B2095" s="11">
        <v>390.87</v>
      </c>
      <c r="C2095" s="11">
        <v>408.17724</v>
      </c>
      <c r="D2095" s="11">
        <v>0.0424012862647608</v>
      </c>
      <c r="E2095" s="8"/>
      <c r="F2095" s="8"/>
    </row>
    <row r="2096">
      <c r="A2096" s="10">
        <v>44830.25</v>
      </c>
      <c r="B2096" s="11">
        <v>377.16</v>
      </c>
      <c r="C2096" s="11">
        <v>408.71739</v>
      </c>
      <c r="D2096" s="11">
        <v>0.0772107837153687</v>
      </c>
      <c r="E2096" s="8"/>
      <c r="F2096" s="8"/>
    </row>
    <row r="2097">
      <c r="A2097" s="10">
        <v>44830.291666666664</v>
      </c>
      <c r="B2097" s="11">
        <v>365.08</v>
      </c>
      <c r="C2097" s="11">
        <v>408.55678</v>
      </c>
      <c r="D2097" s="11">
        <v>0.106415514631772</v>
      </c>
      <c r="E2097" s="8"/>
      <c r="F2097" s="8"/>
    </row>
    <row r="2098">
      <c r="A2098" s="10">
        <v>44830.333333333336</v>
      </c>
      <c r="B2098" s="11">
        <v>357.5</v>
      </c>
      <c r="C2098" s="11">
        <v>405.90134</v>
      </c>
      <c r="D2098" s="11">
        <v>0.119244100056432</v>
      </c>
      <c r="E2098" s="8"/>
      <c r="F2098" s="8"/>
    </row>
    <row r="2099">
      <c r="A2099" s="10">
        <v>44830.375</v>
      </c>
      <c r="B2099" s="11">
        <v>352.76</v>
      </c>
      <c r="C2099" s="11">
        <v>402.1855</v>
      </c>
      <c r="D2099" s="11">
        <v>0.122892297211112</v>
      </c>
      <c r="E2099" s="8"/>
      <c r="F2099" s="8"/>
    </row>
    <row r="2100">
      <c r="A2100" s="10">
        <v>44830.416666666664</v>
      </c>
      <c r="B2100" s="11">
        <v>355.8</v>
      </c>
      <c r="C2100" s="11">
        <v>400.27611</v>
      </c>
      <c r="D2100" s="11">
        <v>0.111113576076273</v>
      </c>
      <c r="E2100" s="8"/>
      <c r="F2100" s="8"/>
    </row>
    <row r="2101">
      <c r="A2101" s="10">
        <v>44830.458333333336</v>
      </c>
      <c r="B2101" s="11">
        <v>371.79</v>
      </c>
      <c r="C2101" s="11">
        <v>399.39173</v>
      </c>
      <c r="D2101" s="11">
        <v>0.0691094179641625</v>
      </c>
      <c r="E2101" s="8"/>
      <c r="F2101" s="8"/>
    </row>
    <row r="2102">
      <c r="A2102" s="10">
        <v>44830.5</v>
      </c>
      <c r="B2102" s="11">
        <v>388.91</v>
      </c>
      <c r="C2102" s="11">
        <v>394.52417</v>
      </c>
      <c r="D2102" s="11">
        <v>0.0142302308119677</v>
      </c>
      <c r="E2102" s="8"/>
      <c r="F2102" s="8"/>
    </row>
    <row r="2103">
      <c r="A2103" s="10">
        <v>44830.541666666664</v>
      </c>
      <c r="B2103" s="11">
        <v>401.06</v>
      </c>
      <c r="C2103" s="11">
        <v>388.61636</v>
      </c>
      <c r="D2103" s="11">
        <v>0.0320203709385781</v>
      </c>
      <c r="E2103" s="8"/>
      <c r="F2103" s="8"/>
    </row>
    <row r="2104">
      <c r="A2104" s="10">
        <v>44830.583333333336</v>
      </c>
      <c r="B2104" s="11">
        <v>382.25</v>
      </c>
      <c r="C2104" s="11">
        <v>381.96842</v>
      </c>
      <c r="D2104" s="11">
        <v>7.37181361747181E-4</v>
      </c>
      <c r="E2104" s="8"/>
      <c r="F2104" s="8"/>
    </row>
    <row r="2105">
      <c r="A2105" s="10">
        <v>44830.625</v>
      </c>
      <c r="B2105" s="11">
        <v>365.51</v>
      </c>
      <c r="C2105" s="11">
        <v>374.43844</v>
      </c>
      <c r="D2105" s="11">
        <v>0.0238448808834905</v>
      </c>
      <c r="E2105" s="8"/>
      <c r="F2105" s="8"/>
    </row>
    <row r="2106">
      <c r="A2106" s="10">
        <v>44830.666666666664</v>
      </c>
      <c r="B2106" s="11">
        <v>361.66</v>
      </c>
      <c r="C2106" s="11">
        <v>368.23355</v>
      </c>
      <c r="D2106" s="11">
        <v>0.0178515781628261</v>
      </c>
      <c r="E2106" s="8"/>
      <c r="F2106" s="8"/>
    </row>
    <row r="2107">
      <c r="A2107" s="10">
        <v>44830.708333333336</v>
      </c>
      <c r="B2107" s="11">
        <v>366.98</v>
      </c>
      <c r="C2107" s="11">
        <v>363.574</v>
      </c>
      <c r="D2107" s="11">
        <v>0.00936810663028711</v>
      </c>
      <c r="E2107" s="8"/>
      <c r="F2107" s="8"/>
    </row>
    <row r="2108">
      <c r="A2108" s="10">
        <v>44830.75</v>
      </c>
      <c r="B2108" s="11">
        <v>375.52</v>
      </c>
      <c r="C2108" s="11">
        <v>362.6277</v>
      </c>
      <c r="D2108" s="11">
        <v>0.0355524412503511</v>
      </c>
      <c r="E2108" s="8"/>
      <c r="F2108" s="8"/>
    </row>
    <row r="2109">
      <c r="A2109" s="10">
        <v>44830.791666666664</v>
      </c>
      <c r="B2109" s="11">
        <v>387.11</v>
      </c>
      <c r="C2109" s="11">
        <v>366.42941</v>
      </c>
      <c r="D2109" s="11">
        <v>0.0564381281513402</v>
      </c>
      <c r="E2109" s="8"/>
      <c r="F2109" s="8"/>
    </row>
    <row r="2110">
      <c r="A2110" s="10">
        <v>44830.833333333336</v>
      </c>
      <c r="B2110" s="11">
        <v>392.26</v>
      </c>
      <c r="C2110" s="11">
        <v>369.66462</v>
      </c>
      <c r="D2110" s="11">
        <v>0.0611239993700235</v>
      </c>
      <c r="E2110" s="8"/>
      <c r="F2110" s="8"/>
    </row>
    <row r="2111">
      <c r="A2111" s="10">
        <v>44830.875</v>
      </c>
      <c r="B2111" s="11">
        <v>398.93</v>
      </c>
      <c r="C2111" s="11">
        <v>375.8347</v>
      </c>
      <c r="D2111" s="11">
        <v>0.0614506856338704</v>
      </c>
      <c r="E2111" s="8"/>
      <c r="F2111" s="8"/>
    </row>
    <row r="2112">
      <c r="A2112" s="10">
        <v>44830.916666666664</v>
      </c>
      <c r="B2112" s="11">
        <v>406.57</v>
      </c>
      <c r="C2112" s="11">
        <v>383.13864</v>
      </c>
      <c r="D2112" s="11">
        <v>0.0611563479997736</v>
      </c>
      <c r="E2112" s="8"/>
      <c r="F2112" s="8"/>
    </row>
    <row r="2113">
      <c r="A2113" s="10">
        <v>44830.958333333336</v>
      </c>
      <c r="B2113" s="11">
        <v>415.7</v>
      </c>
      <c r="C2113" s="11">
        <v>390.67126</v>
      </c>
      <c r="D2113" s="11">
        <v>0.0640659873470087</v>
      </c>
      <c r="E2113" s="8"/>
      <c r="F2113" s="8"/>
    </row>
    <row r="2114">
      <c r="A2114" s="10">
        <v>44831.0</v>
      </c>
      <c r="B2114" s="11">
        <v>454.97</v>
      </c>
      <c r="C2114" s="11">
        <v>450.83696</v>
      </c>
      <c r="D2114" s="11">
        <v>0.00916748263052801</v>
      </c>
      <c r="E2114" s="8"/>
      <c r="F2114" s="8"/>
    </row>
    <row r="2115">
      <c r="A2115" s="10">
        <v>44831.041666666664</v>
      </c>
      <c r="B2115" s="11">
        <v>483.67</v>
      </c>
      <c r="C2115" s="11">
        <v>444.44283</v>
      </c>
      <c r="D2115" s="11">
        <v>0.0882614531097284</v>
      </c>
      <c r="E2115" s="8"/>
      <c r="F2115" s="8"/>
    </row>
    <row r="2116">
      <c r="A2116" s="10">
        <v>44831.083333333336</v>
      </c>
      <c r="B2116" s="11">
        <v>464.79</v>
      </c>
      <c r="C2116" s="11">
        <v>436.45268</v>
      </c>
      <c r="D2116" s="11">
        <v>0.0649264428849423</v>
      </c>
      <c r="E2116" s="8"/>
      <c r="F2116" s="8"/>
    </row>
    <row r="2117">
      <c r="A2117" s="10">
        <v>44831.125</v>
      </c>
      <c r="B2117" s="11">
        <v>452.41</v>
      </c>
      <c r="C2117" s="11">
        <v>429.86909</v>
      </c>
      <c r="D2117" s="11">
        <v>0.0524366848521255</v>
      </c>
      <c r="E2117" s="8"/>
      <c r="F2117" s="8"/>
    </row>
    <row r="2118">
      <c r="A2118" s="10">
        <v>44831.166666666664</v>
      </c>
      <c r="B2118" s="11">
        <v>436.76</v>
      </c>
      <c r="C2118" s="11">
        <v>417.41818</v>
      </c>
      <c r="D2118" s="11">
        <v>0.0463367934765083</v>
      </c>
      <c r="E2118" s="8"/>
      <c r="F2118" s="8"/>
    </row>
    <row r="2119">
      <c r="A2119" s="10">
        <v>44831.208333333336</v>
      </c>
      <c r="B2119" s="11">
        <v>413.11</v>
      </c>
      <c r="C2119" s="11">
        <v>403.88293</v>
      </c>
      <c r="D2119" s="11">
        <v>0.0228459024004803</v>
      </c>
      <c r="E2119" s="8"/>
      <c r="F2119" s="8"/>
    </row>
    <row r="2120">
      <c r="A2120" s="10">
        <v>44831.25</v>
      </c>
      <c r="B2120" s="11">
        <v>382.9</v>
      </c>
      <c r="C2120" s="11">
        <v>391.37154</v>
      </c>
      <c r="D2120" s="11">
        <v>0.0216457742430632</v>
      </c>
      <c r="E2120" s="8"/>
      <c r="F2120" s="8"/>
    </row>
    <row r="2121">
      <c r="A2121" s="10">
        <v>44831.291666666664</v>
      </c>
      <c r="B2121" s="11">
        <v>364.65</v>
      </c>
      <c r="C2121" s="11">
        <v>378.72807</v>
      </c>
      <c r="D2121" s="11">
        <v>0.0371719740762812</v>
      </c>
      <c r="E2121" s="8"/>
      <c r="F2121" s="8"/>
    </row>
    <row r="2122">
      <c r="A2122" s="10">
        <v>44831.333333333336</v>
      </c>
      <c r="B2122" s="11">
        <v>354.21</v>
      </c>
      <c r="C2122" s="11">
        <v>367.8837</v>
      </c>
      <c r="D2122" s="11">
        <v>0.0371685399489023</v>
      </c>
      <c r="E2122" s="8"/>
      <c r="F2122" s="8"/>
    </row>
    <row r="2123">
      <c r="A2123" s="10">
        <v>44831.375</v>
      </c>
      <c r="B2123" s="11">
        <v>351.76</v>
      </c>
      <c r="C2123" s="11">
        <v>359.68572</v>
      </c>
      <c r="D2123" s="11">
        <v>0.0220351255534971</v>
      </c>
      <c r="E2123" s="8"/>
      <c r="F2123" s="8"/>
    </row>
    <row r="2124">
      <c r="A2124" s="10">
        <v>44831.416666666664</v>
      </c>
      <c r="B2124" s="11">
        <v>349.29</v>
      </c>
      <c r="C2124" s="11">
        <v>355.82816</v>
      </c>
      <c r="D2124" s="11">
        <v>0.0183744872806019</v>
      </c>
      <c r="E2124" s="8"/>
      <c r="F2124" s="8"/>
    </row>
    <row r="2125">
      <c r="A2125" s="10">
        <v>44831.458333333336</v>
      </c>
      <c r="B2125" s="11">
        <v>353.03</v>
      </c>
      <c r="C2125" s="11">
        <v>353.83425</v>
      </c>
      <c r="D2125" s="11">
        <v>0.00227295690001752</v>
      </c>
      <c r="E2125" s="8"/>
      <c r="F2125" s="8"/>
    </row>
    <row r="2126">
      <c r="A2126" s="10">
        <v>44831.5</v>
      </c>
      <c r="B2126" s="11">
        <v>370.14</v>
      </c>
      <c r="C2126" s="11">
        <v>349.97707</v>
      </c>
      <c r="D2126" s="11">
        <v>0.0576121458471549</v>
      </c>
      <c r="E2126" s="8"/>
      <c r="F2126" s="8"/>
    </row>
    <row r="2127">
      <c r="A2127" s="10">
        <v>44831.541666666664</v>
      </c>
      <c r="B2127" s="11">
        <v>376.77</v>
      </c>
      <c r="C2127" s="11">
        <v>347.87408</v>
      </c>
      <c r="D2127" s="11">
        <v>0.0830643087866735</v>
      </c>
      <c r="E2127" s="8"/>
      <c r="F2127" s="8"/>
    </row>
    <row r="2128">
      <c r="A2128" s="10">
        <v>44831.583333333336</v>
      </c>
      <c r="B2128" s="11">
        <v>348.63</v>
      </c>
      <c r="C2128" s="11">
        <v>347.11724</v>
      </c>
      <c r="D2128" s="11">
        <v>0.00435806645616338</v>
      </c>
      <c r="E2128" s="8"/>
      <c r="F2128" s="8"/>
    </row>
    <row r="2129">
      <c r="A2129" s="10">
        <v>44831.625</v>
      </c>
      <c r="B2129" s="11">
        <v>337.41</v>
      </c>
      <c r="C2129" s="11">
        <v>348.7913</v>
      </c>
      <c r="D2129" s="11">
        <v>0.0326306877493789</v>
      </c>
      <c r="E2129" s="8"/>
      <c r="F2129" s="8"/>
    </row>
    <row r="2130">
      <c r="A2130" s="10">
        <v>44831.666666666664</v>
      </c>
      <c r="B2130" s="11">
        <v>328.34</v>
      </c>
      <c r="C2130" s="11">
        <v>353.94301</v>
      </c>
      <c r="D2130" s="11">
        <v>0.0723365323699994</v>
      </c>
      <c r="E2130" s="8"/>
      <c r="F2130" s="8"/>
    </row>
    <row r="2131">
      <c r="A2131" s="10">
        <v>44831.708333333336</v>
      </c>
      <c r="B2131" s="11">
        <v>332.58</v>
      </c>
      <c r="C2131" s="11">
        <v>361.79075</v>
      </c>
      <c r="D2131" s="11">
        <v>0.0807393500248417</v>
      </c>
      <c r="E2131" s="8"/>
      <c r="F2131" s="8"/>
    </row>
    <row r="2132">
      <c r="A2132" s="10">
        <v>44831.75</v>
      </c>
      <c r="B2132" s="11">
        <v>350.11</v>
      </c>
      <c r="C2132" s="11">
        <v>372.50312</v>
      </c>
      <c r="D2132" s="11">
        <v>0.0601152548735699</v>
      </c>
      <c r="E2132" s="8"/>
      <c r="F2132" s="8"/>
    </row>
    <row r="2133">
      <c r="A2133" s="10">
        <v>44831.791666666664</v>
      </c>
      <c r="B2133" s="11">
        <v>372.02</v>
      </c>
      <c r="C2133" s="11">
        <v>385.88419</v>
      </c>
      <c r="D2133" s="11">
        <v>0.0359283701153965</v>
      </c>
      <c r="E2133" s="8"/>
      <c r="F2133" s="8"/>
    </row>
    <row r="2134">
      <c r="A2134" s="10">
        <v>44831.833333333336</v>
      </c>
      <c r="B2134" s="11">
        <v>389.75</v>
      </c>
      <c r="C2134" s="11">
        <v>394.7447</v>
      </c>
      <c r="D2134" s="11">
        <v>0.0126529881211831</v>
      </c>
      <c r="E2134" s="8"/>
      <c r="F2134" s="8"/>
    </row>
    <row r="2135">
      <c r="A2135" s="10">
        <v>44831.875</v>
      </c>
      <c r="B2135" s="11">
        <v>405.32</v>
      </c>
      <c r="C2135" s="11">
        <v>402.44478</v>
      </c>
      <c r="D2135" s="11">
        <v>0.00714438388292677</v>
      </c>
      <c r="E2135" s="8"/>
      <c r="F2135" s="8"/>
    </row>
    <row r="2136">
      <c r="A2136" s="10">
        <v>44831.916666666664</v>
      </c>
      <c r="B2136" s="11">
        <v>413.22</v>
      </c>
      <c r="C2136" s="11">
        <v>410.03216</v>
      </c>
      <c r="D2136" s="11">
        <v>0.00777460967939698</v>
      </c>
      <c r="E2136" s="8"/>
      <c r="F2136" s="8"/>
    </row>
    <row r="2137">
      <c r="A2137" s="10">
        <v>44831.958333333336</v>
      </c>
      <c r="B2137" s="11">
        <v>419.57</v>
      </c>
      <c r="C2137" s="11">
        <v>415.18986</v>
      </c>
      <c r="D2137" s="11">
        <v>0.0105497277799606</v>
      </c>
      <c r="E2137" s="8"/>
      <c r="F2137" s="8"/>
    </row>
    <row r="2138">
      <c r="A2138" s="10">
        <v>44832.0</v>
      </c>
      <c r="B2138" s="11">
        <v>446.15</v>
      </c>
      <c r="C2138" s="11">
        <v>413.55917</v>
      </c>
      <c r="D2138" s="11">
        <v>0.0788057244625962</v>
      </c>
      <c r="E2138" s="8"/>
      <c r="F2138" s="8"/>
    </row>
    <row r="2139">
      <c r="A2139" s="10">
        <v>44832.041666666664</v>
      </c>
      <c r="B2139" s="11">
        <v>455.96</v>
      </c>
      <c r="C2139" s="11">
        <v>404.17541</v>
      </c>
      <c r="D2139" s="11">
        <v>0.128124048912327</v>
      </c>
      <c r="E2139" s="8"/>
      <c r="F2139" s="8"/>
    </row>
    <row r="2140">
      <c r="A2140" s="10">
        <v>44832.083333333336</v>
      </c>
      <c r="B2140" s="11">
        <v>411.23</v>
      </c>
      <c r="C2140" s="11">
        <v>389.90284</v>
      </c>
      <c r="D2140" s="11">
        <v>0.0546986526181753</v>
      </c>
      <c r="E2140" s="8"/>
      <c r="F2140" s="8"/>
    </row>
    <row r="2141">
      <c r="A2141" s="10">
        <v>44832.125</v>
      </c>
      <c r="B2141" s="11">
        <v>372.4</v>
      </c>
      <c r="C2141" s="11">
        <v>376.93725</v>
      </c>
      <c r="D2141" s="11">
        <v>0.0120371494194326</v>
      </c>
      <c r="E2141" s="8"/>
      <c r="F2141" s="8"/>
    </row>
    <row r="2142">
      <c r="A2142" s="10">
        <v>44832.166666666664</v>
      </c>
      <c r="B2142" s="11">
        <v>340.41</v>
      </c>
      <c r="C2142" s="11">
        <v>358.08198</v>
      </c>
      <c r="D2142" s="11">
        <v>0.0493517713457682</v>
      </c>
      <c r="E2142" s="8"/>
      <c r="F2142" s="8"/>
    </row>
    <row r="2143">
      <c r="A2143" s="10">
        <v>44832.208333333336</v>
      </c>
      <c r="B2143" s="11">
        <v>318.22</v>
      </c>
      <c r="C2143" s="11">
        <v>340.50619</v>
      </c>
      <c r="D2143" s="11">
        <v>0.0654501758103134</v>
      </c>
      <c r="E2143" s="8"/>
      <c r="F2143" s="8"/>
    </row>
    <row r="2144">
      <c r="A2144" s="10">
        <v>44832.25</v>
      </c>
      <c r="B2144" s="11">
        <v>309.95</v>
      </c>
      <c r="C2144" s="11">
        <v>328.0483</v>
      </c>
      <c r="D2144" s="11">
        <v>0.0551696198395175</v>
      </c>
      <c r="E2144" s="8"/>
      <c r="F2144" s="8"/>
    </row>
    <row r="2145">
      <c r="A2145" s="10">
        <v>44832.291666666664</v>
      </c>
      <c r="B2145" s="11">
        <v>303.38</v>
      </c>
      <c r="C2145" s="11">
        <v>318.68129</v>
      </c>
      <c r="D2145" s="11">
        <v>0.0480143970799164</v>
      </c>
      <c r="E2145" s="8"/>
      <c r="F2145" s="8"/>
    </row>
    <row r="2146">
      <c r="A2146" s="10">
        <v>44832.333333333336</v>
      </c>
      <c r="B2146" s="11">
        <v>306.59</v>
      </c>
      <c r="C2146" s="11">
        <v>311.71109</v>
      </c>
      <c r="D2146" s="11">
        <v>0.0164289631145303</v>
      </c>
      <c r="E2146" s="8"/>
      <c r="F2146" s="8"/>
    </row>
    <row r="2147">
      <c r="A2147" s="10">
        <v>44832.375</v>
      </c>
      <c r="B2147" s="11">
        <v>322.07</v>
      </c>
      <c r="C2147" s="11">
        <v>307.51419</v>
      </c>
      <c r="D2147" s="11">
        <v>0.0473337831987525</v>
      </c>
      <c r="E2147" s="8"/>
      <c r="F2147" s="8"/>
    </row>
    <row r="2148">
      <c r="A2148" s="10">
        <v>44832.416666666664</v>
      </c>
      <c r="B2148" s="11">
        <v>340.67</v>
      </c>
      <c r="C2148" s="11">
        <v>308.64644</v>
      </c>
      <c r="D2148" s="11">
        <v>0.10375483352408</v>
      </c>
      <c r="E2148" s="8"/>
      <c r="F2148" s="8"/>
    </row>
    <row r="2149">
      <c r="A2149" s="10">
        <v>44832.458333333336</v>
      </c>
      <c r="B2149" s="11">
        <v>361.6</v>
      </c>
      <c r="C2149" s="11">
        <v>312.27033</v>
      </c>
      <c r="D2149" s="11">
        <v>0.157971043870866</v>
      </c>
      <c r="E2149" s="8"/>
      <c r="F2149" s="8"/>
    </row>
    <row r="2150">
      <c r="A2150" s="10">
        <v>44832.5</v>
      </c>
      <c r="B2150" s="11">
        <v>380.84</v>
      </c>
      <c r="C2150" s="11">
        <v>314.69734</v>
      </c>
      <c r="D2150" s="11">
        <v>0.210178643391138</v>
      </c>
      <c r="E2150" s="8"/>
      <c r="F2150" s="8"/>
    </row>
    <row r="2151">
      <c r="A2151" s="10">
        <v>44832.541666666664</v>
      </c>
      <c r="B2151" s="11">
        <v>392.59</v>
      </c>
      <c r="C2151" s="11">
        <v>317.30585</v>
      </c>
      <c r="D2151" s="11">
        <v>0.23726051694288</v>
      </c>
      <c r="E2151" s="8"/>
      <c r="F2151" s="8"/>
    </row>
    <row r="2152">
      <c r="A2152" s="10">
        <v>44832.583333333336</v>
      </c>
      <c r="B2152" s="11">
        <v>375.12</v>
      </c>
      <c r="C2152" s="11">
        <v>317.74086</v>
      </c>
      <c r="D2152" s="11">
        <v>0.180584706669453</v>
      </c>
      <c r="E2152" s="8"/>
      <c r="F2152" s="8"/>
    </row>
    <row r="2153">
      <c r="A2153" s="10">
        <v>44832.625</v>
      </c>
      <c r="B2153" s="11">
        <v>363.84</v>
      </c>
      <c r="C2153" s="11">
        <v>319.55977</v>
      </c>
      <c r="D2153" s="11">
        <v>0.138566347071785</v>
      </c>
      <c r="E2153" s="8"/>
      <c r="F2153" s="8"/>
    </row>
    <row r="2154">
      <c r="A2154" s="10">
        <v>44832.666666666664</v>
      </c>
      <c r="B2154" s="11">
        <v>357.81</v>
      </c>
      <c r="C2154" s="11">
        <v>325.42311</v>
      </c>
      <c r="D2154" s="11">
        <v>0.09952240331057</v>
      </c>
      <c r="E2154" s="8"/>
      <c r="F2154" s="8"/>
    </row>
    <row r="2155">
      <c r="A2155" s="10">
        <v>44832.708333333336</v>
      </c>
      <c r="B2155" s="11">
        <v>353.66</v>
      </c>
      <c r="C2155" s="11">
        <v>334.68333</v>
      </c>
      <c r="D2155" s="11">
        <v>0.0567003740520928</v>
      </c>
      <c r="E2155" s="8"/>
      <c r="F2155" s="8"/>
    </row>
    <row r="2156">
      <c r="A2156" s="10">
        <v>44832.75</v>
      </c>
      <c r="B2156" s="11">
        <v>357.51</v>
      </c>
      <c r="C2156" s="11">
        <v>348.17941</v>
      </c>
      <c r="D2156" s="11">
        <v>0.0267982245130462</v>
      </c>
      <c r="E2156" s="8"/>
      <c r="F2156" s="8"/>
    </row>
    <row r="2157">
      <c r="A2157" s="10">
        <v>44832.791666666664</v>
      </c>
      <c r="B2157" s="11">
        <v>371.67</v>
      </c>
      <c r="C2157" s="11">
        <v>364.61607</v>
      </c>
      <c r="D2157" s="11">
        <v>0.0193461851530571</v>
      </c>
      <c r="E2157" s="8"/>
      <c r="F2157" s="8"/>
    </row>
    <row r="2158">
      <c r="A2158" s="10">
        <v>44832.833333333336</v>
      </c>
      <c r="B2158" s="11">
        <v>389.42</v>
      </c>
      <c r="C2158" s="11">
        <v>375.89084</v>
      </c>
      <c r="D2158" s="11">
        <v>0.0359922577522772</v>
      </c>
      <c r="E2158" s="8"/>
      <c r="F2158" s="8"/>
    </row>
    <row r="2159">
      <c r="A2159" s="10">
        <v>44832.875</v>
      </c>
      <c r="B2159" s="11">
        <v>400.86</v>
      </c>
      <c r="C2159" s="11">
        <v>384.47167</v>
      </c>
      <c r="D2159" s="11">
        <v>0.042625585390986</v>
      </c>
      <c r="E2159" s="8"/>
      <c r="F2159" s="8"/>
    </row>
    <row r="2160">
      <c r="A2160" s="10">
        <v>44832.916666666664</v>
      </c>
      <c r="B2160" s="11">
        <v>403.09</v>
      </c>
      <c r="C2160" s="11">
        <v>393.09345</v>
      </c>
      <c r="D2160" s="11">
        <v>0.0254304669792894</v>
      </c>
      <c r="E2160" s="8"/>
      <c r="F2160" s="8"/>
    </row>
    <row r="2161">
      <c r="A2161" s="10">
        <v>44832.958333333336</v>
      </c>
      <c r="B2161" s="11">
        <v>411.91</v>
      </c>
      <c r="C2161" s="11">
        <v>398.85646</v>
      </c>
      <c r="D2161" s="11">
        <v>0.0327274127639803</v>
      </c>
      <c r="E2161" s="8"/>
      <c r="F2161" s="8"/>
    </row>
    <row r="2162">
      <c r="A2162" s="10">
        <v>44833.0</v>
      </c>
      <c r="B2162" s="11">
        <v>442.68</v>
      </c>
      <c r="C2162" s="11">
        <v>404.11468</v>
      </c>
      <c r="D2162" s="11">
        <v>0.0954316235183537</v>
      </c>
      <c r="E2162" s="8"/>
      <c r="F2162" s="8"/>
    </row>
    <row r="2163">
      <c r="A2163" s="10">
        <v>44833.041666666664</v>
      </c>
      <c r="B2163" s="11">
        <v>460.2</v>
      </c>
      <c r="C2163" s="11">
        <v>395.06755</v>
      </c>
      <c r="D2163" s="11">
        <v>0.164864084635652</v>
      </c>
      <c r="E2163" s="8"/>
      <c r="F2163" s="8"/>
    </row>
    <row r="2164">
      <c r="A2164" s="10">
        <v>44833.083333333336</v>
      </c>
      <c r="B2164" s="11">
        <v>438.16</v>
      </c>
      <c r="C2164" s="11">
        <v>381.58785</v>
      </c>
      <c r="D2164" s="11">
        <v>0.148254589342925</v>
      </c>
      <c r="E2164" s="8"/>
      <c r="F2164" s="8"/>
    </row>
    <row r="2165">
      <c r="A2165" s="10">
        <v>44833.125</v>
      </c>
      <c r="B2165" s="11">
        <v>419.67</v>
      </c>
      <c r="C2165" s="11">
        <v>369.59872</v>
      </c>
      <c r="D2165" s="11">
        <v>0.135474711600732</v>
      </c>
      <c r="E2165" s="8"/>
      <c r="F2165" s="8"/>
    </row>
    <row r="2166">
      <c r="A2166" s="10">
        <v>44833.166666666664</v>
      </c>
      <c r="B2166" s="11">
        <v>388.46</v>
      </c>
      <c r="C2166" s="11">
        <v>352.16964</v>
      </c>
      <c r="D2166" s="11">
        <v>0.103047951549713</v>
      </c>
      <c r="E2166" s="8"/>
      <c r="F2166" s="8"/>
    </row>
    <row r="2167">
      <c r="A2167" s="10">
        <v>44833.208333333336</v>
      </c>
      <c r="B2167" s="11">
        <v>368.01</v>
      </c>
      <c r="C2167" s="11">
        <v>336.06253</v>
      </c>
      <c r="D2167" s="11">
        <v>0.0950640644168215</v>
      </c>
      <c r="E2167" s="8"/>
      <c r="F2167" s="8"/>
    </row>
    <row r="2168">
      <c r="A2168" s="10">
        <v>44833.25</v>
      </c>
      <c r="B2168" s="11">
        <v>354.1</v>
      </c>
      <c r="C2168" s="11">
        <v>325.19242</v>
      </c>
      <c r="D2168" s="11">
        <v>0.0888937694181186</v>
      </c>
      <c r="E2168" s="8"/>
      <c r="F2168" s="8"/>
    </row>
    <row r="2169">
      <c r="A2169" s="10">
        <v>44833.291666666664</v>
      </c>
      <c r="B2169" s="11">
        <v>341.93</v>
      </c>
      <c r="C2169" s="11">
        <v>317.36538</v>
      </c>
      <c r="D2169" s="11">
        <v>0.077401700210653</v>
      </c>
      <c r="E2169" s="8"/>
      <c r="F2169" s="8"/>
    </row>
    <row r="2170">
      <c r="A2170" s="10">
        <v>44833.333333333336</v>
      </c>
      <c r="B2170" s="11">
        <v>339.17</v>
      </c>
      <c r="C2170" s="11">
        <v>311.32262</v>
      </c>
      <c r="D2170" s="11">
        <v>0.0894486240672137</v>
      </c>
      <c r="E2170" s="8"/>
      <c r="F2170" s="8"/>
    </row>
    <row r="2171">
      <c r="A2171" s="10">
        <v>44833.375</v>
      </c>
      <c r="B2171" s="11">
        <v>341.96</v>
      </c>
      <c r="C2171" s="11">
        <v>307.60134</v>
      </c>
      <c r="D2171" s="11">
        <v>0.111698668152745</v>
      </c>
      <c r="E2171" s="8"/>
      <c r="F2171" s="8"/>
    </row>
    <row r="2172">
      <c r="A2172" s="10">
        <v>44833.416666666664</v>
      </c>
      <c r="B2172" s="11">
        <v>346.74</v>
      </c>
      <c r="C2172" s="11">
        <v>308.92167</v>
      </c>
      <c r="D2172" s="11">
        <v>0.122420450465647</v>
      </c>
      <c r="E2172" s="8"/>
      <c r="F2172" s="8"/>
    </row>
    <row r="2173">
      <c r="A2173" s="10">
        <v>44833.458333333336</v>
      </c>
      <c r="B2173" s="11">
        <v>349.28</v>
      </c>
      <c r="C2173" s="11">
        <v>312.49567</v>
      </c>
      <c r="D2173" s="11">
        <v>0.117711487010363</v>
      </c>
      <c r="E2173" s="8"/>
      <c r="F2173" s="8"/>
    </row>
    <row r="2174">
      <c r="A2174" s="10">
        <v>44833.5</v>
      </c>
      <c r="B2174" s="11">
        <v>367.89</v>
      </c>
      <c r="C2174" s="11">
        <v>314.65901</v>
      </c>
      <c r="D2174" s="11">
        <v>0.169170398139878</v>
      </c>
      <c r="E2174" s="8"/>
      <c r="F2174" s="8"/>
    </row>
    <row r="2175">
      <c r="A2175" s="10">
        <v>44833.541666666664</v>
      </c>
      <c r="B2175" s="11">
        <v>379.34</v>
      </c>
      <c r="C2175" s="11">
        <v>316.9626</v>
      </c>
      <c r="D2175" s="11">
        <v>0.196797350854643</v>
      </c>
      <c r="E2175" s="8"/>
      <c r="F2175" s="8"/>
    </row>
    <row r="2176">
      <c r="A2176" s="10">
        <v>44833.583333333336</v>
      </c>
      <c r="B2176" s="11">
        <v>360.25</v>
      </c>
      <c r="C2176" s="11">
        <v>317.27122</v>
      </c>
      <c r="D2176" s="11">
        <v>0.135463846988705</v>
      </c>
      <c r="E2176" s="8"/>
      <c r="F2176" s="8"/>
    </row>
    <row r="2177">
      <c r="A2177" s="10">
        <v>44833.625</v>
      </c>
      <c r="B2177" s="11">
        <v>348.62</v>
      </c>
      <c r="C2177" s="11">
        <v>319.35197</v>
      </c>
      <c r="D2177" s="11">
        <v>0.0916481899266192</v>
      </c>
      <c r="E2177" s="8"/>
      <c r="F2177" s="8"/>
    </row>
    <row r="2178">
      <c r="A2178" s="10">
        <v>44833.666666666664</v>
      </c>
      <c r="B2178" s="11">
        <v>345.18</v>
      </c>
      <c r="C2178" s="11">
        <v>325.73343</v>
      </c>
      <c r="D2178" s="11">
        <v>0.0597008725816076</v>
      </c>
      <c r="E2178" s="8"/>
      <c r="F2178" s="8"/>
    </row>
    <row r="2179">
      <c r="A2179" s="10">
        <v>44833.708333333336</v>
      </c>
      <c r="B2179" s="11">
        <v>355.17</v>
      </c>
      <c r="C2179" s="11">
        <v>335.60506</v>
      </c>
      <c r="D2179" s="11">
        <v>0.058297511962424</v>
      </c>
      <c r="E2179" s="8"/>
      <c r="F2179" s="8"/>
    </row>
    <row r="2180">
      <c r="A2180" s="10">
        <v>44833.75</v>
      </c>
      <c r="B2180" s="11">
        <v>376.28</v>
      </c>
      <c r="C2180" s="11">
        <v>349.51757</v>
      </c>
      <c r="D2180" s="11">
        <v>0.0765696271005775</v>
      </c>
      <c r="E2180" s="8"/>
      <c r="F2180" s="8"/>
    </row>
    <row r="2181">
      <c r="A2181" s="10">
        <v>44833.791666666664</v>
      </c>
      <c r="B2181" s="11">
        <v>394.59</v>
      </c>
      <c r="C2181" s="11">
        <v>366.53518</v>
      </c>
      <c r="D2181" s="11">
        <v>0.0765405929111632</v>
      </c>
      <c r="E2181" s="8"/>
      <c r="F2181" s="8"/>
    </row>
    <row r="2182">
      <c r="A2182" s="10">
        <v>44833.833333333336</v>
      </c>
      <c r="B2182" s="11">
        <v>399.96</v>
      </c>
      <c r="C2182" s="11">
        <v>378.37869</v>
      </c>
      <c r="D2182" s="11">
        <v>0.0570362723122699</v>
      </c>
      <c r="E2182" s="8"/>
      <c r="F2182" s="8"/>
    </row>
    <row r="2183">
      <c r="A2183" s="10">
        <v>44833.875</v>
      </c>
      <c r="B2183" s="11">
        <v>403.29</v>
      </c>
      <c r="C2183" s="11">
        <v>387.57273</v>
      </c>
      <c r="D2183" s="11">
        <v>0.0405530853525222</v>
      </c>
      <c r="E2183" s="8"/>
      <c r="F2183" s="8"/>
    </row>
    <row r="2184">
      <c r="A2184" s="10">
        <v>44833.916666666664</v>
      </c>
      <c r="B2184" s="11">
        <v>410.17</v>
      </c>
      <c r="C2184" s="11">
        <v>396.71369</v>
      </c>
      <c r="D2184" s="11">
        <v>0.0339194495657561</v>
      </c>
      <c r="E2184" s="8"/>
      <c r="F2184" s="8"/>
    </row>
    <row r="2185">
      <c r="A2185" s="10">
        <v>44833.958333333336</v>
      </c>
      <c r="B2185" s="11">
        <v>418.29</v>
      </c>
      <c r="C2185" s="11">
        <v>402.76237</v>
      </c>
      <c r="D2185" s="11">
        <v>0.0385528320334395</v>
      </c>
      <c r="E2185" s="8"/>
      <c r="F2185" s="8"/>
    </row>
    <row r="2186">
      <c r="A2186" s="10">
        <v>44834.0</v>
      </c>
      <c r="B2186" s="11">
        <v>450.32</v>
      </c>
      <c r="C2186" s="11">
        <v>438.91706</v>
      </c>
      <c r="D2186" s="11">
        <v>0.0259797147096538</v>
      </c>
      <c r="E2186" s="8"/>
      <c r="F2186" s="8"/>
    </row>
    <row r="2187">
      <c r="A2187" s="10">
        <v>44834.041666666664</v>
      </c>
      <c r="B2187" s="11">
        <v>471.91</v>
      </c>
      <c r="C2187" s="11">
        <v>423.44126</v>
      </c>
      <c r="D2187" s="11">
        <v>0.114463904627527</v>
      </c>
      <c r="E2187" s="8"/>
      <c r="F2187" s="8"/>
    </row>
    <row r="2188">
      <c r="A2188" s="10">
        <v>44834.083333333336</v>
      </c>
      <c r="B2188" s="11">
        <v>437.86</v>
      </c>
      <c r="C2188" s="11">
        <v>404.21145</v>
      </c>
      <c r="D2188" s="11">
        <v>0.083244920449433</v>
      </c>
      <c r="E2188" s="8"/>
      <c r="F2188" s="8"/>
    </row>
    <row r="2189">
      <c r="A2189" s="10">
        <v>44834.125</v>
      </c>
      <c r="B2189" s="11">
        <v>407.48</v>
      </c>
      <c r="C2189" s="11">
        <v>385.54609</v>
      </c>
      <c r="D2189" s="11">
        <v>0.0568905004327758</v>
      </c>
      <c r="E2189" s="8"/>
      <c r="F2189" s="8"/>
    </row>
    <row r="2190">
      <c r="A2190" s="10">
        <v>44834.166666666664</v>
      </c>
      <c r="B2190" s="11">
        <v>385.66</v>
      </c>
      <c r="C2190" s="11">
        <v>360.30789</v>
      </c>
      <c r="D2190" s="11">
        <v>0.0703623503776174</v>
      </c>
      <c r="E2190" s="8"/>
      <c r="F2190" s="8"/>
    </row>
    <row r="2191">
      <c r="A2191" s="10">
        <v>44834.208333333336</v>
      </c>
      <c r="B2191" s="11">
        <v>361.35</v>
      </c>
      <c r="C2191" s="11">
        <v>337.53687</v>
      </c>
      <c r="D2191" s="11">
        <v>0.070549715057795</v>
      </c>
      <c r="E2191" s="8"/>
      <c r="F2191" s="8"/>
    </row>
    <row r="2192">
      <c r="A2192" s="10">
        <v>44834.25</v>
      </c>
      <c r="B2192" s="11">
        <v>329.93</v>
      </c>
      <c r="C2192" s="11">
        <v>322.22503</v>
      </c>
      <c r="D2192" s="11">
        <v>0.0239117674998742</v>
      </c>
      <c r="E2192" s="8"/>
      <c r="F2192" s="8"/>
    </row>
    <row r="2193">
      <c r="A2193" s="10">
        <v>44834.291666666664</v>
      </c>
      <c r="B2193" s="11">
        <v>319.37</v>
      </c>
      <c r="C2193" s="11">
        <v>312.30927</v>
      </c>
      <c r="D2193" s="11">
        <v>0.0226081345584137</v>
      </c>
      <c r="E2193" s="8"/>
      <c r="F2193" s="8"/>
    </row>
    <row r="2194">
      <c r="A2194" s="10">
        <v>44834.333333333336</v>
      </c>
      <c r="B2194" s="11">
        <v>316.26</v>
      </c>
      <c r="C2194" s="11">
        <v>308.7052</v>
      </c>
      <c r="D2194" s="11">
        <v>0.0244725388493617</v>
      </c>
      <c r="E2194" s="8"/>
      <c r="F2194" s="8"/>
    </row>
    <row r="2195">
      <c r="A2195" s="10">
        <v>44834.375</v>
      </c>
      <c r="B2195" s="11">
        <v>321.42</v>
      </c>
      <c r="C2195" s="11">
        <v>310.63766</v>
      </c>
      <c r="D2195" s="11">
        <v>0.0347103438778158</v>
      </c>
      <c r="E2195" s="8"/>
      <c r="F2195" s="8"/>
    </row>
    <row r="2196">
      <c r="A2196" s="10">
        <v>44834.416666666664</v>
      </c>
      <c r="B2196" s="11">
        <v>334.74</v>
      </c>
      <c r="C2196" s="11">
        <v>318.69845</v>
      </c>
      <c r="D2196" s="11">
        <v>0.0503345717558401</v>
      </c>
      <c r="E2196" s="8"/>
      <c r="F2196" s="8"/>
    </row>
    <row r="2197">
      <c r="A2197" s="10">
        <v>44834.458333333336</v>
      </c>
      <c r="B2197" s="11">
        <v>354.97</v>
      </c>
      <c r="C2197" s="11">
        <v>329.31066</v>
      </c>
      <c r="D2197" s="11">
        <v>0.0779183400865311</v>
      </c>
      <c r="E2197" s="8"/>
      <c r="F2197" s="8"/>
    </row>
    <row r="2198">
      <c r="A2198" s="10">
        <v>44834.5</v>
      </c>
      <c r="B2198" s="11">
        <v>381.77</v>
      </c>
      <c r="C2198" s="11">
        <v>337.79526</v>
      </c>
      <c r="D2198" s="11">
        <v>0.130181637243814</v>
      </c>
      <c r="E2198" s="8"/>
      <c r="F2198" s="8"/>
    </row>
    <row r="2199">
      <c r="A2199" s="10">
        <v>44834.541666666664</v>
      </c>
      <c r="B2199" s="11">
        <v>404.42</v>
      </c>
      <c r="C2199" s="11">
        <v>344.94165</v>
      </c>
      <c r="D2199" s="11">
        <v>0.172430177683675</v>
      </c>
      <c r="E2199" s="8"/>
      <c r="F2199" s="8"/>
    </row>
    <row r="2200">
      <c r="A2200" s="10">
        <v>44834.583333333336</v>
      </c>
      <c r="B2200" s="11">
        <v>381.3</v>
      </c>
      <c r="C2200" s="11">
        <v>348.35774</v>
      </c>
      <c r="D2200" s="11">
        <v>0.0945644554933673</v>
      </c>
      <c r="E2200" s="8"/>
      <c r="F2200" s="8"/>
    </row>
    <row r="2201">
      <c r="A2201" s="10">
        <v>44834.625</v>
      </c>
      <c r="B2201" s="11">
        <v>360.72</v>
      </c>
      <c r="C2201" s="11">
        <v>352.24974</v>
      </c>
      <c r="D2201" s="11">
        <v>0.024046178146221</v>
      </c>
      <c r="E2201" s="8"/>
      <c r="F2201" s="8"/>
    </row>
    <row r="2202">
      <c r="A2202" s="10">
        <v>44834.666666666664</v>
      </c>
      <c r="B2202" s="11">
        <v>369.19</v>
      </c>
      <c r="C2202" s="11">
        <v>358.07859</v>
      </c>
      <c r="D2202" s="11">
        <v>0.031030646093641</v>
      </c>
      <c r="E2202" s="8"/>
      <c r="F2202" s="8"/>
    </row>
    <row r="2203">
      <c r="A2203" s="10">
        <v>44834.708333333336</v>
      </c>
      <c r="B2203" s="11">
        <v>377.16</v>
      </c>
      <c r="C2203" s="11">
        <v>365.46683</v>
      </c>
      <c r="D2203" s="11">
        <v>0.0319951608193827</v>
      </c>
      <c r="E2203" s="8"/>
      <c r="F2203" s="8"/>
    </row>
    <row r="2204">
      <c r="A2204" s="10">
        <v>44834.75</v>
      </c>
      <c r="B2204" s="11">
        <v>382.13</v>
      </c>
      <c r="C2204" s="11">
        <v>375.84774</v>
      </c>
      <c r="D2204" s="11">
        <v>0.0167149069460947</v>
      </c>
      <c r="E2204" s="8"/>
      <c r="F2204" s="8"/>
    </row>
    <row r="2205">
      <c r="A2205" s="10">
        <v>44834.791666666664</v>
      </c>
      <c r="B2205" s="11">
        <v>389.29</v>
      </c>
      <c r="C2205" s="11">
        <v>388.42005</v>
      </c>
      <c r="D2205" s="11">
        <v>0.0022397144534635</v>
      </c>
      <c r="E2205" s="8"/>
      <c r="F2205" s="8"/>
    </row>
    <row r="2206">
      <c r="A2206" s="10">
        <v>44834.833333333336</v>
      </c>
      <c r="B2206" s="11">
        <v>391.45</v>
      </c>
      <c r="C2206" s="11">
        <v>395.71635</v>
      </c>
      <c r="D2206" s="11">
        <v>0.0107813336497215</v>
      </c>
      <c r="E2206" s="8"/>
      <c r="F2206" s="8"/>
    </row>
    <row r="2207">
      <c r="A2207" s="10">
        <v>44834.875</v>
      </c>
      <c r="B2207" s="11">
        <v>390.64</v>
      </c>
      <c r="C2207" s="11">
        <v>400.11002</v>
      </c>
      <c r="D2207" s="11">
        <v>0.0236685399680818</v>
      </c>
      <c r="E2207" s="8"/>
      <c r="F2207" s="8"/>
    </row>
    <row r="2208">
      <c r="A2208" s="10">
        <v>44834.916666666664</v>
      </c>
      <c r="B2208" s="11">
        <v>381.79</v>
      </c>
      <c r="C2208" s="11">
        <v>404.94705</v>
      </c>
      <c r="D2208" s="11">
        <v>0.0571853776932069</v>
      </c>
      <c r="E2208" s="8"/>
      <c r="F2208" s="8"/>
    </row>
    <row r="2209">
      <c r="A2209" s="10">
        <v>44834.958333333336</v>
      </c>
      <c r="B2209" s="11">
        <v>383.85</v>
      </c>
      <c r="C2209" s="11">
        <v>405.92096</v>
      </c>
      <c r="D2209" s="11">
        <v>0.0543725556817759</v>
      </c>
      <c r="E2209" s="8"/>
      <c r="F2209" s="8"/>
    </row>
    <row r="2210">
      <c r="A2210" s="10">
        <v>44835.0</v>
      </c>
      <c r="B2210" s="11">
        <v>408.55</v>
      </c>
      <c r="C2210" s="11">
        <v>403.58186</v>
      </c>
      <c r="D2210" s="11">
        <v>0.012310117208935</v>
      </c>
      <c r="E2210" s="8"/>
      <c r="F2210" s="8"/>
    </row>
    <row r="2211">
      <c r="A2211" s="10">
        <v>44835.041666666664</v>
      </c>
      <c r="B2211" s="11">
        <v>430.06</v>
      </c>
      <c r="C2211" s="11">
        <v>390.49331</v>
      </c>
      <c r="D2211" s="11">
        <v>0.101324885693944</v>
      </c>
      <c r="E2211" s="8"/>
      <c r="F2211" s="8"/>
    </row>
    <row r="2212">
      <c r="A2212" s="10">
        <v>44835.083333333336</v>
      </c>
      <c r="B2212" s="11">
        <v>392.16</v>
      </c>
      <c r="C2212" s="11">
        <v>373.42454</v>
      </c>
      <c r="D2212" s="11">
        <v>0.050172010655754</v>
      </c>
      <c r="E2212" s="8"/>
      <c r="F2212" s="8"/>
    </row>
    <row r="2213">
      <c r="A2213" s="10">
        <v>44835.125</v>
      </c>
      <c r="B2213" s="11">
        <v>350.96</v>
      </c>
      <c r="C2213" s="11">
        <v>357.38525</v>
      </c>
      <c r="D2213" s="11">
        <v>0.0179784979934118</v>
      </c>
      <c r="E2213" s="8"/>
      <c r="F2213" s="8"/>
    </row>
    <row r="2214">
      <c r="A2214" s="10">
        <v>44835.166666666664</v>
      </c>
      <c r="B2214" s="11">
        <v>322.58</v>
      </c>
      <c r="C2214" s="11">
        <v>335.72547</v>
      </c>
      <c r="D2214" s="11">
        <v>0.0391554146904611</v>
      </c>
      <c r="E2214" s="8"/>
      <c r="F2214" s="8"/>
    </row>
    <row r="2215">
      <c r="A2215" s="10">
        <v>44835.208333333336</v>
      </c>
      <c r="B2215" s="11">
        <v>300.96</v>
      </c>
      <c r="C2215" s="11">
        <v>316.60923</v>
      </c>
      <c r="D2215" s="11">
        <v>0.0494275861761833</v>
      </c>
      <c r="E2215" s="8"/>
      <c r="F2215" s="8"/>
    </row>
    <row r="2216">
      <c r="A2216" s="10">
        <v>44835.25</v>
      </c>
      <c r="B2216" s="11">
        <v>287.71</v>
      </c>
      <c r="C2216" s="11">
        <v>304.76089</v>
      </c>
      <c r="D2216" s="11">
        <v>0.0559484191032518</v>
      </c>
      <c r="E2216" s="8"/>
      <c r="F2216" s="8"/>
    </row>
    <row r="2217">
      <c r="A2217" s="10">
        <v>44835.291666666664</v>
      </c>
      <c r="B2217" s="11">
        <v>282.98</v>
      </c>
      <c r="C2217" s="11">
        <v>298.25256</v>
      </c>
      <c r="D2217" s="11">
        <v>0.0512068027178039</v>
      </c>
      <c r="E2217" s="8"/>
      <c r="F2217" s="8"/>
    </row>
    <row r="2218">
      <c r="A2218" s="10">
        <v>44835.333333333336</v>
      </c>
      <c r="B2218" s="11">
        <v>291.11</v>
      </c>
      <c r="C2218" s="11">
        <v>296.3787</v>
      </c>
      <c r="D2218" s="11">
        <v>0.0177769185167489</v>
      </c>
      <c r="E2218" s="8"/>
      <c r="F2218" s="8"/>
    </row>
    <row r="2219">
      <c r="A2219" s="10">
        <v>44835.375</v>
      </c>
      <c r="B2219" s="11">
        <v>302.64</v>
      </c>
      <c r="C2219" s="11">
        <v>298.72334</v>
      </c>
      <c r="D2219" s="11">
        <v>0.0131113290310692</v>
      </c>
      <c r="E2219" s="8"/>
      <c r="F2219" s="8"/>
    </row>
    <row r="2220">
      <c r="A2220" s="10">
        <v>44835.416666666664</v>
      </c>
      <c r="B2220" s="11">
        <v>313.92</v>
      </c>
      <c r="C2220" s="11">
        <v>306.56269</v>
      </c>
      <c r="D2220" s="11">
        <v>0.0239993653500366</v>
      </c>
      <c r="E2220" s="8"/>
      <c r="F2220" s="8"/>
    </row>
    <row r="2221">
      <c r="A2221" s="10">
        <v>44835.458333333336</v>
      </c>
      <c r="B2221" s="11">
        <v>326.8</v>
      </c>
      <c r="C2221" s="11">
        <v>316.60118</v>
      </c>
      <c r="D2221" s="11">
        <v>0.0322134617438886</v>
      </c>
      <c r="E2221" s="8"/>
      <c r="F2221" s="8"/>
    </row>
    <row r="2222">
      <c r="A2222" s="10">
        <v>44835.5</v>
      </c>
      <c r="B2222" s="11">
        <v>349.09</v>
      </c>
      <c r="C2222" s="11">
        <v>324.06793</v>
      </c>
      <c r="D2222" s="11">
        <v>0.0772124227164347</v>
      </c>
      <c r="E2222" s="8"/>
      <c r="F2222" s="8"/>
    </row>
    <row r="2223">
      <c r="A2223" s="10">
        <v>44835.541666666664</v>
      </c>
      <c r="B2223" s="11">
        <v>368.96</v>
      </c>
      <c r="C2223" s="11">
        <v>330.18317</v>
      </c>
      <c r="D2223" s="11">
        <v>0.117440358937737</v>
      </c>
      <c r="E2223" s="8"/>
      <c r="F2223" s="8"/>
    </row>
    <row r="2224">
      <c r="A2224" s="10">
        <v>44835.583333333336</v>
      </c>
      <c r="B2224" s="11">
        <v>346.28</v>
      </c>
      <c r="C2224" s="11">
        <v>332.36731</v>
      </c>
      <c r="D2224" s="11">
        <v>0.0418593814175046</v>
      </c>
      <c r="E2224" s="8"/>
      <c r="F2224" s="8"/>
    </row>
    <row r="2225">
      <c r="A2225" s="10">
        <v>44835.625</v>
      </c>
      <c r="B2225" s="11">
        <v>334.59</v>
      </c>
      <c r="C2225" s="11">
        <v>335.1593</v>
      </c>
      <c r="D2225" s="11">
        <v>0.00169859526499786</v>
      </c>
      <c r="E2225" s="8"/>
      <c r="F2225" s="8"/>
    </row>
    <row r="2226">
      <c r="A2226" s="10">
        <v>44835.666666666664</v>
      </c>
      <c r="B2226" s="11">
        <v>338.04</v>
      </c>
      <c r="C2226" s="11">
        <v>340.62207</v>
      </c>
      <c r="D2226" s="11">
        <v>0.00758045419664083</v>
      </c>
      <c r="E2226" s="8"/>
      <c r="F2226" s="8"/>
    </row>
    <row r="2227">
      <c r="A2227" s="10">
        <v>44835.708333333336</v>
      </c>
      <c r="B2227" s="11">
        <v>353.6</v>
      </c>
      <c r="C2227" s="11">
        <v>348.04053</v>
      </c>
      <c r="D2227" s="11">
        <v>0.0159736281288849</v>
      </c>
      <c r="E2227" s="8"/>
      <c r="F2227" s="8"/>
    </row>
    <row r="2228">
      <c r="A2228" s="10">
        <v>44835.75</v>
      </c>
      <c r="B2228" s="11">
        <v>368.63</v>
      </c>
      <c r="C2228" s="11">
        <v>358.49175</v>
      </c>
      <c r="D2228" s="11">
        <v>0.0282802881795744</v>
      </c>
      <c r="E2228" s="8"/>
      <c r="F2228" s="8"/>
    </row>
    <row r="2229">
      <c r="A2229" s="10">
        <v>44835.791666666664</v>
      </c>
      <c r="B2229" s="11">
        <v>371.18</v>
      </c>
      <c r="C2229" s="11">
        <v>371.69833</v>
      </c>
      <c r="D2229" s="11">
        <v>0.00139449106483742</v>
      </c>
      <c r="E2229" s="8"/>
      <c r="F2229" s="8"/>
    </row>
    <row r="2230">
      <c r="A2230" s="10">
        <v>44835.833333333336</v>
      </c>
      <c r="B2230" s="11">
        <v>368.78</v>
      </c>
      <c r="C2230" s="11">
        <v>379.99519</v>
      </c>
      <c r="D2230" s="11">
        <v>0.0295140314802405</v>
      </c>
      <c r="E2230" s="8"/>
      <c r="F2230" s="8"/>
    </row>
    <row r="2231">
      <c r="A2231" s="10">
        <v>44835.875</v>
      </c>
      <c r="B2231" s="11">
        <v>369.27</v>
      </c>
      <c r="C2231" s="11">
        <v>385.68022</v>
      </c>
      <c r="D2231" s="11">
        <v>0.0425487726593809</v>
      </c>
      <c r="E2231" s="8"/>
      <c r="F2231" s="8"/>
    </row>
    <row r="2232">
      <c r="A2232" s="10">
        <v>44835.916666666664</v>
      </c>
      <c r="B2232" s="11">
        <v>372.74</v>
      </c>
      <c r="C2232" s="11">
        <v>392.01048</v>
      </c>
      <c r="D2232" s="11">
        <v>0.0491580735290545</v>
      </c>
      <c r="E2232" s="8"/>
      <c r="F2232" s="8"/>
    </row>
    <row r="2233">
      <c r="A2233" s="10">
        <v>44835.958333333336</v>
      </c>
      <c r="B2233" s="11">
        <v>380.95</v>
      </c>
      <c r="C2233" s="11">
        <v>394.58575</v>
      </c>
      <c r="D2233" s="11">
        <v>0.0345571273164325</v>
      </c>
      <c r="E2233" s="8"/>
      <c r="F2233" s="8"/>
    </row>
    <row r="2234">
      <c r="A2234" s="10">
        <v>44836.0</v>
      </c>
      <c r="B2234" s="11">
        <v>419.14</v>
      </c>
      <c r="C2234" s="11">
        <v>408.35813</v>
      </c>
      <c r="D2234" s="11">
        <v>0.0264029762306923</v>
      </c>
      <c r="E2234" s="8"/>
      <c r="F2234" s="8"/>
    </row>
    <row r="2235">
      <c r="A2235" s="10">
        <v>44836.041666666664</v>
      </c>
      <c r="B2235" s="11">
        <v>426.29</v>
      </c>
      <c r="C2235" s="11">
        <v>396.56454</v>
      </c>
      <c r="D2235" s="11">
        <v>0.0749574331582949</v>
      </c>
      <c r="E2235" s="8"/>
      <c r="F2235" s="8"/>
    </row>
    <row r="2236">
      <c r="A2236" s="10">
        <v>44836.083333333336</v>
      </c>
      <c r="B2236" s="11">
        <v>389.22</v>
      </c>
      <c r="C2236" s="11">
        <v>382.16204</v>
      </c>
      <c r="D2236" s="11">
        <v>0.0184685009531559</v>
      </c>
      <c r="E2236" s="8"/>
      <c r="F2236" s="8"/>
    </row>
    <row r="2237">
      <c r="A2237" s="10">
        <v>44836.125</v>
      </c>
      <c r="B2237" s="11">
        <v>356.77</v>
      </c>
      <c r="C2237" s="11">
        <v>369.59515</v>
      </c>
      <c r="D2237" s="11">
        <v>0.0347005365194862</v>
      </c>
      <c r="E2237" s="8"/>
      <c r="F2237" s="8"/>
    </row>
    <row r="2238">
      <c r="A2238" s="10">
        <v>44836.166666666664</v>
      </c>
      <c r="B2238" s="11">
        <v>335.65</v>
      </c>
      <c r="C2238" s="11">
        <v>352.39379</v>
      </c>
      <c r="D2238" s="11">
        <v>0.047514429808766</v>
      </c>
      <c r="E2238" s="8"/>
      <c r="F2238" s="8"/>
    </row>
    <row r="2239">
      <c r="A2239" s="10">
        <v>44836.208333333336</v>
      </c>
      <c r="B2239" s="11">
        <v>323.3</v>
      </c>
      <c r="C2239" s="11">
        <v>337.40064</v>
      </c>
      <c r="D2239" s="11">
        <v>0.041791977632289</v>
      </c>
      <c r="E2239" s="8"/>
      <c r="F2239" s="8"/>
    </row>
    <row r="2240">
      <c r="A2240" s="10">
        <v>44836.25</v>
      </c>
      <c r="B2240" s="11">
        <v>316.2</v>
      </c>
      <c r="C2240" s="11">
        <v>329.13672</v>
      </c>
      <c r="D2240" s="11">
        <v>0.0393050037078817</v>
      </c>
      <c r="E2240" s="8"/>
      <c r="F2240" s="8"/>
    </row>
    <row r="2241">
      <c r="A2241" s="10">
        <v>44836.291666666664</v>
      </c>
      <c r="B2241" s="11">
        <v>316.68</v>
      </c>
      <c r="C2241" s="11">
        <v>326.19016</v>
      </c>
      <c r="D2241" s="11">
        <v>0.0291552632979486</v>
      </c>
      <c r="E2241" s="8"/>
      <c r="F2241" s="8"/>
    </row>
    <row r="2242">
      <c r="A2242" s="10">
        <v>44836.333333333336</v>
      </c>
      <c r="B2242" s="11">
        <v>326.7</v>
      </c>
      <c r="C2242" s="11">
        <v>327.94217</v>
      </c>
      <c r="D2242" s="11">
        <v>0.00378777148422231</v>
      </c>
      <c r="E2242" s="8"/>
      <c r="F2242" s="8"/>
    </row>
    <row r="2243">
      <c r="A2243" s="10">
        <v>44836.375</v>
      </c>
      <c r="B2243" s="11">
        <v>343.25</v>
      </c>
      <c r="C2243" s="11">
        <v>333.25574</v>
      </c>
      <c r="D2243" s="11">
        <v>0.0299897610165694</v>
      </c>
      <c r="E2243" s="8"/>
      <c r="F2243" s="8"/>
    </row>
    <row r="2244">
      <c r="A2244" s="10">
        <v>44836.416666666664</v>
      </c>
      <c r="B2244" s="11">
        <v>364.33</v>
      </c>
      <c r="C2244" s="11">
        <v>342.26298</v>
      </c>
      <c r="D2244" s="11">
        <v>0.0644738732772091</v>
      </c>
      <c r="E2244" s="8"/>
      <c r="F2244" s="8"/>
    </row>
    <row r="2245">
      <c r="A2245" s="10">
        <v>44836.458333333336</v>
      </c>
      <c r="B2245" s="11">
        <v>388.16</v>
      </c>
      <c r="C2245" s="11">
        <v>352.28655</v>
      </c>
      <c r="D2245" s="11">
        <v>0.101830313987292</v>
      </c>
      <c r="E2245" s="8"/>
      <c r="F2245" s="8"/>
    </row>
    <row r="2246">
      <c r="A2246" s="10">
        <v>44836.5</v>
      </c>
      <c r="B2246" s="11">
        <v>413.99</v>
      </c>
      <c r="C2246" s="11">
        <v>358.65953</v>
      </c>
      <c r="D2246" s="11">
        <v>0.154270179297898</v>
      </c>
      <c r="E2246" s="8"/>
      <c r="F2246" s="8"/>
    </row>
    <row r="2247">
      <c r="A2247" s="10">
        <v>44836.541666666664</v>
      </c>
      <c r="B2247" s="11">
        <v>429.15</v>
      </c>
      <c r="C2247" s="11">
        <v>363.02382</v>
      </c>
      <c r="D2247" s="11">
        <v>0.182153832219604</v>
      </c>
      <c r="E2247" s="8"/>
      <c r="F2247" s="8"/>
    </row>
    <row r="2248">
      <c r="A2248" s="10">
        <v>44836.583333333336</v>
      </c>
      <c r="B2248" s="11">
        <v>398.46</v>
      </c>
      <c r="C2248" s="11">
        <v>363.77657</v>
      </c>
      <c r="D2248" s="11">
        <v>0.09534267146452</v>
      </c>
      <c r="E2248" s="8"/>
      <c r="F2248" s="8"/>
    </row>
    <row r="2249">
      <c r="A2249" s="10">
        <v>44836.625</v>
      </c>
      <c r="B2249" s="11">
        <v>369.18</v>
      </c>
      <c r="C2249" s="11">
        <v>364.27613</v>
      </c>
      <c r="D2249" s="11">
        <v>0.0134619581030466</v>
      </c>
      <c r="E2249" s="8"/>
      <c r="F2249" s="8"/>
    </row>
    <row r="2250">
      <c r="A2250" s="10">
        <v>44836.666666666664</v>
      </c>
      <c r="B2250" s="11">
        <v>364.61</v>
      </c>
      <c r="C2250" s="11">
        <v>366.0826</v>
      </c>
      <c r="D2250" s="11">
        <v>0.00402258943746575</v>
      </c>
      <c r="E2250" s="8"/>
      <c r="F2250" s="8"/>
    </row>
    <row r="2251">
      <c r="A2251" s="10">
        <v>44836.708333333336</v>
      </c>
      <c r="B2251" s="11">
        <v>371.5</v>
      </c>
      <c r="C2251" s="11">
        <v>369.11358</v>
      </c>
      <c r="D2251" s="11">
        <v>0.00646527283011366</v>
      </c>
      <c r="E2251" s="8"/>
      <c r="F2251" s="8"/>
    </row>
    <row r="2252">
      <c r="A2252" s="10">
        <v>44836.75</v>
      </c>
      <c r="B2252" s="11">
        <v>386.6</v>
      </c>
      <c r="C2252" s="11">
        <v>375.20058</v>
      </c>
      <c r="D2252" s="11">
        <v>0.0303822025008597</v>
      </c>
      <c r="E2252" s="8"/>
      <c r="F2252" s="8"/>
    </row>
    <row r="2253">
      <c r="A2253" s="10">
        <v>44836.791666666664</v>
      </c>
      <c r="B2253" s="11">
        <v>388.58</v>
      </c>
      <c r="C2253" s="11">
        <v>384.06536</v>
      </c>
      <c r="D2253" s="11">
        <v>0.01175487422245</v>
      </c>
      <c r="E2253" s="8"/>
      <c r="F2253" s="8"/>
    </row>
    <row r="2254">
      <c r="A2254" s="10">
        <v>44836.833333333336</v>
      </c>
      <c r="B2254" s="11">
        <v>395.21</v>
      </c>
      <c r="C2254" s="11">
        <v>389.19415</v>
      </c>
      <c r="D2254" s="11">
        <v>0.0154571953355414</v>
      </c>
      <c r="E2254" s="8"/>
      <c r="F2254" s="8"/>
    </row>
    <row r="2255">
      <c r="A2255" s="10">
        <v>44836.875</v>
      </c>
      <c r="B2255" s="11">
        <v>401.23</v>
      </c>
      <c r="C2255" s="11">
        <v>392.89822</v>
      </c>
      <c r="D2255" s="11">
        <v>0.0212059499785976</v>
      </c>
      <c r="E2255" s="8"/>
      <c r="F2255" s="8"/>
    </row>
    <row r="2256">
      <c r="A2256" s="10">
        <v>44836.916666666664</v>
      </c>
      <c r="B2256" s="11">
        <v>410.43</v>
      </c>
      <c r="C2256" s="11">
        <v>397.37169</v>
      </c>
      <c r="D2256" s="11">
        <v>0.0328617018489666</v>
      </c>
      <c r="E2256" s="8"/>
      <c r="F2256" s="8"/>
    </row>
    <row r="2257">
      <c r="A2257" s="10">
        <v>44836.958333333336</v>
      </c>
      <c r="B2257" s="11">
        <v>413.06</v>
      </c>
      <c r="C2257" s="11">
        <v>398.78648</v>
      </c>
      <c r="D2257" s="11">
        <v>0.0357923869435092</v>
      </c>
      <c r="E2257" s="8"/>
      <c r="F2257" s="8"/>
    </row>
    <row r="2258">
      <c r="A2258" s="10">
        <v>44837.0</v>
      </c>
      <c r="B2258" s="11">
        <v>444.18</v>
      </c>
      <c r="C2258" s="11">
        <v>433.86823</v>
      </c>
      <c r="D2258" s="11">
        <v>0.0237670548037131</v>
      </c>
      <c r="E2258" s="8"/>
      <c r="F2258" s="8"/>
    </row>
    <row r="2259">
      <c r="A2259" s="10">
        <v>44837.041666666664</v>
      </c>
      <c r="B2259" s="11">
        <v>454.8</v>
      </c>
      <c r="C2259" s="11">
        <v>421.91912</v>
      </c>
      <c r="D2259" s="11">
        <v>0.0779317135473737</v>
      </c>
      <c r="E2259" s="8"/>
      <c r="F2259" s="8"/>
    </row>
    <row r="2260">
      <c r="A2260" s="10">
        <v>44837.083333333336</v>
      </c>
      <c r="B2260" s="11">
        <v>419.34</v>
      </c>
      <c r="C2260" s="11">
        <v>406.84629</v>
      </c>
      <c r="D2260" s="11">
        <v>0.0307086737843915</v>
      </c>
      <c r="E2260" s="8"/>
      <c r="F2260" s="8"/>
    </row>
    <row r="2261">
      <c r="A2261" s="10">
        <v>44837.125</v>
      </c>
      <c r="B2261" s="11">
        <v>389.51</v>
      </c>
      <c r="C2261" s="11">
        <v>393.20861</v>
      </c>
      <c r="D2261" s="11">
        <v>0.00940622841397097</v>
      </c>
      <c r="E2261" s="8"/>
      <c r="F2261" s="8"/>
    </row>
    <row r="2262">
      <c r="A2262" s="10">
        <v>44837.166666666664</v>
      </c>
      <c r="B2262" s="11">
        <v>367.06</v>
      </c>
      <c r="C2262" s="11">
        <v>374.17131</v>
      </c>
      <c r="D2262" s="11">
        <v>0.0190054924307264</v>
      </c>
      <c r="E2262" s="8"/>
      <c r="F2262" s="8"/>
    </row>
    <row r="2263">
      <c r="A2263" s="10">
        <v>44837.208333333336</v>
      </c>
      <c r="B2263" s="11">
        <v>348.47</v>
      </c>
      <c r="C2263" s="11">
        <v>357.02683</v>
      </c>
      <c r="D2263" s="11">
        <v>0.0239669102739421</v>
      </c>
      <c r="E2263" s="8"/>
      <c r="F2263" s="8"/>
    </row>
    <row r="2264">
      <c r="A2264" s="10">
        <v>44837.25</v>
      </c>
      <c r="B2264" s="11">
        <v>340.34</v>
      </c>
      <c r="C2264" s="11">
        <v>345.78354</v>
      </c>
      <c r="D2264" s="11">
        <v>0.0157426232607834</v>
      </c>
      <c r="E2264" s="8"/>
      <c r="F2264" s="8"/>
    </row>
    <row r="2265">
      <c r="A2265" s="10">
        <v>44837.291666666664</v>
      </c>
      <c r="B2265" s="11">
        <v>334.89</v>
      </c>
      <c r="C2265" s="11">
        <v>338.63935</v>
      </c>
      <c r="D2265" s="11">
        <v>0.0110718084002936</v>
      </c>
      <c r="E2265" s="8"/>
      <c r="F2265" s="8"/>
    </row>
    <row r="2266">
      <c r="A2266" s="10">
        <v>44837.333333333336</v>
      </c>
      <c r="B2266" s="11">
        <v>348.21</v>
      </c>
      <c r="C2266" s="11">
        <v>335.69495</v>
      </c>
      <c r="D2266" s="11">
        <v>0.0372810195685099</v>
      </c>
      <c r="E2266" s="8"/>
      <c r="F2266" s="8"/>
    </row>
    <row r="2267">
      <c r="A2267" s="10">
        <v>44837.375</v>
      </c>
      <c r="B2267" s="11">
        <v>374.34</v>
      </c>
      <c r="C2267" s="11">
        <v>335.71224</v>
      </c>
      <c r="D2267" s="11">
        <v>0.115062113910413</v>
      </c>
      <c r="E2267" s="8"/>
      <c r="F2267" s="8"/>
    </row>
    <row r="2268">
      <c r="A2268" s="10">
        <v>44837.416666666664</v>
      </c>
      <c r="B2268" s="11">
        <v>398.49</v>
      </c>
      <c r="C2268" s="11">
        <v>339.47107</v>
      </c>
      <c r="D2268" s="11">
        <v>0.173855551225617</v>
      </c>
      <c r="E2268" s="8"/>
      <c r="F2268" s="8"/>
    </row>
    <row r="2269">
      <c r="A2269" s="10">
        <v>44837.458333333336</v>
      </c>
      <c r="B2269" s="11">
        <v>419.1</v>
      </c>
      <c r="C2269" s="11">
        <v>344.04096</v>
      </c>
      <c r="D2269" s="11">
        <v>0.218168906399982</v>
      </c>
      <c r="E2269" s="8"/>
      <c r="F2269" s="8"/>
    </row>
    <row r="2270">
      <c r="A2270" s="10">
        <v>44837.5</v>
      </c>
      <c r="B2270" s="11">
        <v>438.97</v>
      </c>
      <c r="C2270" s="11">
        <v>345.04163</v>
      </c>
      <c r="D2270" s="11">
        <v>0.27222329664974</v>
      </c>
      <c r="E2270" s="8"/>
      <c r="F2270" s="8"/>
    </row>
    <row r="2271">
      <c r="A2271" s="10">
        <v>44837.541666666664</v>
      </c>
      <c r="B2271" s="11">
        <v>443.73</v>
      </c>
      <c r="C2271" s="11">
        <v>345.27442</v>
      </c>
      <c r="D2271" s="11">
        <v>0.285151677323793</v>
      </c>
      <c r="E2271" s="8"/>
      <c r="F2271" s="8"/>
    </row>
    <row r="2272">
      <c r="A2272" s="10">
        <v>44837.583333333336</v>
      </c>
      <c r="B2272" s="11">
        <v>412.7</v>
      </c>
      <c r="C2272" s="11">
        <v>344.19979</v>
      </c>
      <c r="D2272" s="11">
        <v>0.19901293373828</v>
      </c>
      <c r="E2272" s="8"/>
      <c r="F2272" s="8"/>
    </row>
    <row r="2273">
      <c r="A2273" s="10">
        <v>44837.625</v>
      </c>
      <c r="B2273" s="11">
        <v>389.99</v>
      </c>
      <c r="C2273" s="11">
        <v>344.79093</v>
      </c>
      <c r="D2273" s="11">
        <v>0.131091238391914</v>
      </c>
      <c r="E2273" s="8"/>
      <c r="F2273" s="8"/>
    </row>
    <row r="2274">
      <c r="A2274" s="10">
        <v>44837.666666666664</v>
      </c>
      <c r="B2274" s="11">
        <v>371.14</v>
      </c>
      <c r="C2274" s="11">
        <v>348.67411</v>
      </c>
      <c r="D2274" s="11">
        <v>0.0644323434280796</v>
      </c>
      <c r="E2274" s="8"/>
      <c r="F2274" s="8"/>
    </row>
    <row r="2275">
      <c r="A2275" s="10">
        <v>44837.708333333336</v>
      </c>
      <c r="B2275" s="11">
        <v>367.0</v>
      </c>
      <c r="C2275" s="11">
        <v>355.58462</v>
      </c>
      <c r="D2275" s="11">
        <v>0.032103132019602</v>
      </c>
      <c r="E2275" s="8"/>
      <c r="F2275" s="8"/>
    </row>
    <row r="2276">
      <c r="A2276" s="10">
        <v>44837.75</v>
      </c>
      <c r="B2276" s="11">
        <v>383.4</v>
      </c>
      <c r="C2276" s="11">
        <v>366.49115</v>
      </c>
      <c r="D2276" s="11">
        <v>0.0461371304600396</v>
      </c>
      <c r="E2276" s="8"/>
      <c r="F2276" s="8"/>
    </row>
    <row r="2277">
      <c r="A2277" s="10">
        <v>44837.791666666664</v>
      </c>
      <c r="B2277" s="11">
        <v>389.29</v>
      </c>
      <c r="C2277" s="11">
        <v>380.32847</v>
      </c>
      <c r="D2277" s="11">
        <v>0.0235626062913461</v>
      </c>
      <c r="E2277" s="8"/>
      <c r="F2277" s="8"/>
    </row>
    <row r="2278">
      <c r="A2278" s="10">
        <v>44837.833333333336</v>
      </c>
      <c r="B2278" s="11">
        <v>396.4</v>
      </c>
      <c r="C2278" s="11">
        <v>389.85603</v>
      </c>
      <c r="D2278" s="11">
        <v>0.0167856067276938</v>
      </c>
      <c r="E2278" s="8"/>
      <c r="F2278" s="8"/>
    </row>
    <row r="2279">
      <c r="A2279" s="10">
        <v>44837.875</v>
      </c>
      <c r="B2279" s="11">
        <v>399.8</v>
      </c>
      <c r="C2279" s="11">
        <v>396.99217</v>
      </c>
      <c r="D2279" s="11">
        <v>0.00707275914283151</v>
      </c>
      <c r="E2279" s="8"/>
      <c r="F2279" s="8"/>
    </row>
    <row r="2280">
      <c r="A2280" s="10">
        <v>44837.916666666664</v>
      </c>
      <c r="B2280" s="11">
        <v>407.85</v>
      </c>
      <c r="C2280" s="11">
        <v>403.46118</v>
      </c>
      <c r="D2280" s="11">
        <v>0.0108779238686606</v>
      </c>
      <c r="E2280" s="8"/>
      <c r="F2280" s="8"/>
    </row>
    <row r="2281">
      <c r="A2281" s="10">
        <v>44837.958333333336</v>
      </c>
      <c r="B2281" s="11">
        <v>424.37</v>
      </c>
      <c r="C2281" s="11">
        <v>406.20214</v>
      </c>
      <c r="D2281" s="11">
        <v>0.0447261553077982</v>
      </c>
      <c r="E2281" s="8"/>
      <c r="F2281" s="8"/>
    </row>
    <row r="2282">
      <c r="A2282" s="10">
        <v>44838.0</v>
      </c>
      <c r="B2282" s="11">
        <v>457.2</v>
      </c>
      <c r="C2282" s="11">
        <v>441.38819</v>
      </c>
      <c r="D2282" s="11">
        <v>0.0358229113470389</v>
      </c>
      <c r="E2282" s="8"/>
      <c r="F2282" s="8"/>
    </row>
    <row r="2283">
      <c r="A2283" s="10">
        <v>44838.041666666664</v>
      </c>
      <c r="B2283" s="11">
        <v>462.45</v>
      </c>
      <c r="C2283" s="11">
        <v>425.73858</v>
      </c>
      <c r="D2283" s="11">
        <v>0.0862299582997622</v>
      </c>
      <c r="E2283" s="8"/>
      <c r="F2283" s="8"/>
    </row>
    <row r="2284">
      <c r="A2284" s="10">
        <v>44838.083333333336</v>
      </c>
      <c r="B2284" s="11">
        <v>433.52</v>
      </c>
      <c r="C2284" s="11">
        <v>406.68558</v>
      </c>
      <c r="D2284" s="11">
        <v>0.0659832099284168</v>
      </c>
      <c r="E2284" s="8"/>
      <c r="F2284" s="8"/>
    </row>
    <row r="2285">
      <c r="A2285" s="10">
        <v>44838.125</v>
      </c>
      <c r="B2285" s="11">
        <v>404.61</v>
      </c>
      <c r="C2285" s="11">
        <v>389.06289</v>
      </c>
      <c r="D2285" s="11">
        <v>0.0399604033168006</v>
      </c>
      <c r="E2285" s="8"/>
      <c r="F2285" s="8"/>
    </row>
    <row r="2286">
      <c r="A2286" s="10">
        <v>44838.166666666664</v>
      </c>
      <c r="B2286" s="11">
        <v>378.28</v>
      </c>
      <c r="C2286" s="11">
        <v>365.50554</v>
      </c>
      <c r="D2286" s="11">
        <v>0.0349501132048504</v>
      </c>
      <c r="E2286" s="8"/>
      <c r="F2286" s="8"/>
    </row>
    <row r="2287">
      <c r="A2287" s="10">
        <v>44838.208333333336</v>
      </c>
      <c r="B2287" s="11">
        <v>355.19</v>
      </c>
      <c r="C2287" s="11">
        <v>344.34483</v>
      </c>
      <c r="D2287" s="11">
        <v>0.0314950858997941</v>
      </c>
      <c r="E2287" s="8"/>
      <c r="F2287" s="8"/>
    </row>
    <row r="2288">
      <c r="A2288" s="10">
        <v>44838.25</v>
      </c>
      <c r="B2288" s="11">
        <v>341.11</v>
      </c>
      <c r="C2288" s="11">
        <v>330.94178</v>
      </c>
      <c r="D2288" s="11">
        <v>0.0307251021614738</v>
      </c>
      <c r="E2288" s="8"/>
      <c r="F2288" s="8"/>
    </row>
    <row r="2289">
      <c r="A2289" s="10">
        <v>44838.291666666664</v>
      </c>
      <c r="B2289" s="11">
        <v>343.36</v>
      </c>
      <c r="C2289" s="11">
        <v>322.62695</v>
      </c>
      <c r="D2289" s="11">
        <v>0.0642632303346015</v>
      </c>
      <c r="E2289" s="8"/>
      <c r="F2289" s="8"/>
    </row>
    <row r="2290">
      <c r="A2290" s="10">
        <v>44838.333333333336</v>
      </c>
      <c r="B2290" s="11">
        <v>350.79</v>
      </c>
      <c r="C2290" s="11">
        <v>319.88226</v>
      </c>
      <c r="D2290" s="11">
        <v>0.0966222384448579</v>
      </c>
      <c r="E2290" s="8"/>
      <c r="F2290" s="8"/>
    </row>
    <row r="2291">
      <c r="A2291" s="10">
        <v>44838.375</v>
      </c>
      <c r="B2291" s="11">
        <v>362.75</v>
      </c>
      <c r="C2291" s="11">
        <v>322.08935</v>
      </c>
      <c r="D2291" s="11">
        <v>0.126240280841325</v>
      </c>
      <c r="E2291" s="8"/>
      <c r="F2291" s="8"/>
    </row>
    <row r="2292">
      <c r="A2292" s="10">
        <v>44838.416666666664</v>
      </c>
      <c r="B2292" s="11">
        <v>383.02</v>
      </c>
      <c r="C2292" s="11">
        <v>329.30031</v>
      </c>
      <c r="D2292" s="11">
        <v>0.163132825474716</v>
      </c>
      <c r="E2292" s="8"/>
      <c r="F2292" s="8"/>
    </row>
    <row r="2293">
      <c r="A2293" s="10">
        <v>44838.458333333336</v>
      </c>
      <c r="B2293" s="11">
        <v>394.13</v>
      </c>
      <c r="C2293" s="11">
        <v>337.89197</v>
      </c>
      <c r="D2293" s="11">
        <v>0.166437900255516</v>
      </c>
      <c r="E2293" s="8"/>
      <c r="F2293" s="8"/>
    </row>
    <row r="2294">
      <c r="A2294" s="10">
        <v>44838.5</v>
      </c>
      <c r="B2294" s="11">
        <v>412.51</v>
      </c>
      <c r="C2294" s="11">
        <v>344.23962</v>
      </c>
      <c r="D2294" s="11">
        <v>0.198322261685043</v>
      </c>
      <c r="E2294" s="8"/>
      <c r="F2294" s="8"/>
    </row>
    <row r="2295">
      <c r="A2295" s="10">
        <v>44838.541666666664</v>
      </c>
      <c r="B2295" s="11">
        <v>421.06</v>
      </c>
      <c r="C2295" s="11">
        <v>349.50367</v>
      </c>
      <c r="D2295" s="11">
        <v>0.204736991746038</v>
      </c>
      <c r="E2295" s="8"/>
      <c r="F2295" s="8"/>
    </row>
    <row r="2296">
      <c r="A2296" s="10">
        <v>44838.583333333336</v>
      </c>
      <c r="B2296" s="11">
        <v>400.91</v>
      </c>
      <c r="C2296" s="11">
        <v>351.82049</v>
      </c>
      <c r="D2296" s="11">
        <v>0.139529991559047</v>
      </c>
      <c r="E2296" s="8"/>
      <c r="F2296" s="8"/>
    </row>
    <row r="2297">
      <c r="A2297" s="10">
        <v>44838.625</v>
      </c>
      <c r="B2297" s="11">
        <v>377.46</v>
      </c>
      <c r="C2297" s="11">
        <v>355.96472</v>
      </c>
      <c r="D2297" s="11">
        <v>0.0603859843188953</v>
      </c>
      <c r="E2297" s="8"/>
      <c r="F2297" s="8"/>
    </row>
    <row r="2298">
      <c r="A2298" s="10">
        <v>44838.666666666664</v>
      </c>
      <c r="B2298" s="11">
        <v>362.51</v>
      </c>
      <c r="C2298" s="11">
        <v>363.32488</v>
      </c>
      <c r="D2298" s="11">
        <v>0.00224284117289192</v>
      </c>
      <c r="E2298" s="8"/>
      <c r="F2298" s="8"/>
    </row>
    <row r="2299">
      <c r="A2299" s="10">
        <v>44838.708333333336</v>
      </c>
      <c r="B2299" s="11">
        <v>355.68</v>
      </c>
      <c r="C2299" s="11">
        <v>373.1717</v>
      </c>
      <c r="D2299" s="11">
        <v>0.0468730613816642</v>
      </c>
      <c r="E2299" s="8"/>
      <c r="F2299" s="8"/>
    </row>
    <row r="2300">
      <c r="A2300" s="10">
        <v>44838.75</v>
      </c>
      <c r="B2300" s="11">
        <v>373.81</v>
      </c>
      <c r="C2300" s="11">
        <v>386.70919</v>
      </c>
      <c r="D2300" s="11">
        <v>0.0333563058069552</v>
      </c>
      <c r="E2300" s="8"/>
      <c r="F2300" s="8"/>
    </row>
    <row r="2301">
      <c r="A2301" s="10">
        <v>44838.791666666664</v>
      </c>
      <c r="B2301" s="11">
        <v>391.94</v>
      </c>
      <c r="C2301" s="11">
        <v>402.55326</v>
      </c>
      <c r="D2301" s="11">
        <v>0.026364859149321</v>
      </c>
      <c r="E2301" s="8"/>
      <c r="F2301" s="8"/>
    </row>
    <row r="2302">
      <c r="A2302" s="10">
        <v>44838.833333333336</v>
      </c>
      <c r="B2302" s="11">
        <v>400.37</v>
      </c>
      <c r="C2302" s="11">
        <v>412.45879</v>
      </c>
      <c r="D2302" s="11">
        <v>0.0293090856422286</v>
      </c>
      <c r="E2302" s="8"/>
      <c r="F2302" s="8"/>
    </row>
    <row r="2303">
      <c r="A2303" s="10">
        <v>44838.875</v>
      </c>
      <c r="B2303" s="11">
        <v>408.1</v>
      </c>
      <c r="C2303" s="11">
        <v>418.88809</v>
      </c>
      <c r="D2303" s="11">
        <v>0.0257541101252125</v>
      </c>
      <c r="E2303" s="8"/>
      <c r="F2303" s="8"/>
    </row>
    <row r="2304">
      <c r="A2304" s="10">
        <v>44838.916666666664</v>
      </c>
      <c r="B2304" s="11">
        <v>419.71</v>
      </c>
      <c r="C2304" s="11">
        <v>424.798</v>
      </c>
      <c r="D2304" s="11">
        <v>0.0119774575209864</v>
      </c>
      <c r="E2304" s="8"/>
      <c r="F2304" s="8"/>
    </row>
    <row r="2305">
      <c r="A2305" s="10">
        <v>44838.958333333336</v>
      </c>
      <c r="B2305" s="11">
        <v>432.53</v>
      </c>
      <c r="C2305" s="11">
        <v>426.19492</v>
      </c>
      <c r="D2305" s="11">
        <v>0.014864278532461</v>
      </c>
      <c r="E2305" s="8"/>
      <c r="F2305" s="8"/>
    </row>
    <row r="2306">
      <c r="A2306" s="10">
        <v>44839.0</v>
      </c>
      <c r="B2306" s="11">
        <v>458.59</v>
      </c>
      <c r="C2306" s="11">
        <v>468.92159</v>
      </c>
      <c r="D2306" s="11">
        <v>0.0220326600871587</v>
      </c>
      <c r="E2306" s="8"/>
      <c r="F2306" s="8"/>
    </row>
    <row r="2307">
      <c r="A2307" s="10">
        <v>44839.041666666664</v>
      </c>
      <c r="B2307" s="11">
        <v>462.1</v>
      </c>
      <c r="C2307" s="11">
        <v>451.667</v>
      </c>
      <c r="D2307" s="11">
        <v>0.023098875941789</v>
      </c>
      <c r="E2307" s="8"/>
      <c r="F2307" s="8"/>
    </row>
    <row r="2308">
      <c r="A2308" s="10">
        <v>44839.083333333336</v>
      </c>
      <c r="B2308" s="11">
        <v>429.37</v>
      </c>
      <c r="C2308" s="11">
        <v>432.02228</v>
      </c>
      <c r="D2308" s="11">
        <v>0.00613922041242877</v>
      </c>
      <c r="E2308" s="8"/>
      <c r="F2308" s="8"/>
    </row>
    <row r="2309">
      <c r="A2309" s="10">
        <v>44839.125</v>
      </c>
      <c r="B2309" s="11">
        <v>395.68</v>
      </c>
      <c r="C2309" s="11">
        <v>413.49005</v>
      </c>
      <c r="D2309" s="11">
        <v>0.0430724995680065</v>
      </c>
      <c r="E2309" s="8"/>
      <c r="F2309" s="8"/>
    </row>
    <row r="2310">
      <c r="A2310" s="10">
        <v>44839.166666666664</v>
      </c>
      <c r="B2310" s="11">
        <v>365.85</v>
      </c>
      <c r="C2310" s="11">
        <v>388.30291</v>
      </c>
      <c r="D2310" s="11">
        <v>0.057823182422197</v>
      </c>
      <c r="E2310" s="8"/>
      <c r="F2310" s="8"/>
    </row>
    <row r="2311">
      <c r="A2311" s="10">
        <v>44839.208333333336</v>
      </c>
      <c r="B2311" s="11">
        <v>345.9</v>
      </c>
      <c r="C2311" s="11">
        <v>366.19965</v>
      </c>
      <c r="D2311" s="11">
        <v>0.0554332861869202</v>
      </c>
      <c r="E2311" s="8"/>
      <c r="F2311" s="8"/>
    </row>
    <row r="2312">
      <c r="A2312" s="10">
        <v>44839.25</v>
      </c>
      <c r="B2312" s="11">
        <v>327.78</v>
      </c>
      <c r="C2312" s="11">
        <v>352.98728</v>
      </c>
      <c r="D2312" s="11">
        <v>0.0714112984467883</v>
      </c>
      <c r="E2312" s="8"/>
      <c r="F2312" s="8"/>
    </row>
    <row r="2313">
      <c r="A2313" s="10">
        <v>44839.291666666664</v>
      </c>
      <c r="B2313" s="11">
        <v>319.61</v>
      </c>
      <c r="C2313" s="11">
        <v>346.37773</v>
      </c>
      <c r="D2313" s="11">
        <v>0.0772790155995305</v>
      </c>
      <c r="E2313" s="8"/>
      <c r="F2313" s="8"/>
    </row>
    <row r="2314">
      <c r="A2314" s="10">
        <v>44839.333333333336</v>
      </c>
      <c r="B2314" s="11">
        <v>333.67</v>
      </c>
      <c r="C2314" s="11">
        <v>347.80745</v>
      </c>
      <c r="D2314" s="11">
        <v>0.0406473466856446</v>
      </c>
      <c r="E2314" s="8"/>
      <c r="F2314" s="8"/>
    </row>
    <row r="2315">
      <c r="A2315" s="10">
        <v>44839.375</v>
      </c>
      <c r="B2315" s="11">
        <v>356.6</v>
      </c>
      <c r="C2315" s="11">
        <v>355.29134</v>
      </c>
      <c r="D2315" s="11">
        <v>0.00368334336547587</v>
      </c>
      <c r="E2315" s="8"/>
      <c r="F2315" s="8"/>
    </row>
    <row r="2316">
      <c r="A2316" s="10">
        <v>44839.416666666664</v>
      </c>
      <c r="B2316" s="11">
        <v>378.68</v>
      </c>
      <c r="C2316" s="11">
        <v>366.50225</v>
      </c>
      <c r="D2316" s="11">
        <v>0.0332269447186204</v>
      </c>
      <c r="E2316" s="8"/>
      <c r="F2316" s="8"/>
    </row>
    <row r="2317">
      <c r="A2317" s="10">
        <v>44839.458333333336</v>
      </c>
      <c r="B2317" s="11">
        <v>402.52</v>
      </c>
      <c r="C2317" s="11">
        <v>377.83253</v>
      </c>
      <c r="D2317" s="11">
        <v>0.065339715455416</v>
      </c>
      <c r="E2317" s="8"/>
      <c r="F2317" s="8"/>
    </row>
    <row r="2318">
      <c r="A2318" s="10">
        <v>44839.5</v>
      </c>
      <c r="B2318" s="11">
        <v>425.62</v>
      </c>
      <c r="C2318" s="11">
        <v>385.48592</v>
      </c>
      <c r="D2318" s="11">
        <v>0.104112959560234</v>
      </c>
      <c r="E2318" s="8"/>
      <c r="F2318" s="8"/>
    </row>
    <row r="2319">
      <c r="A2319" s="10">
        <v>44839.541666666664</v>
      </c>
      <c r="B2319" s="11">
        <v>437.5</v>
      </c>
      <c r="C2319" s="11">
        <v>390.77079</v>
      </c>
      <c r="D2319" s="11">
        <v>0.11958214686415</v>
      </c>
      <c r="E2319" s="8"/>
      <c r="F2319" s="8"/>
    </row>
    <row r="2320">
      <c r="A2320" s="10">
        <v>44839.583333333336</v>
      </c>
      <c r="B2320" s="11">
        <v>415.2</v>
      </c>
      <c r="C2320" s="11">
        <v>392.77364</v>
      </c>
      <c r="D2320" s="11">
        <v>0.0570974162115359</v>
      </c>
      <c r="E2320" s="8"/>
      <c r="F2320" s="8"/>
    </row>
    <row r="2321">
      <c r="A2321" s="10">
        <v>44839.625</v>
      </c>
      <c r="B2321" s="11">
        <v>398.2</v>
      </c>
      <c r="C2321" s="11">
        <v>395.84805</v>
      </c>
      <c r="D2321" s="11">
        <v>0.00594154752057004</v>
      </c>
      <c r="E2321" s="8"/>
      <c r="F2321" s="8"/>
    </row>
    <row r="2322">
      <c r="A2322" s="10">
        <v>44839.666666666664</v>
      </c>
      <c r="B2322" s="11">
        <v>385.48</v>
      </c>
      <c r="C2322" s="11">
        <v>400.76517</v>
      </c>
      <c r="D2322" s="11">
        <v>0.0381399661053379</v>
      </c>
      <c r="E2322" s="8"/>
      <c r="F2322" s="8"/>
    </row>
    <row r="2323">
      <c r="A2323" s="10">
        <v>44839.708333333336</v>
      </c>
      <c r="B2323" s="11">
        <v>392.45</v>
      </c>
      <c r="C2323" s="11">
        <v>407.11143</v>
      </c>
      <c r="D2323" s="11">
        <v>0.0360133096729806</v>
      </c>
      <c r="E2323" s="8"/>
      <c r="F2323" s="8"/>
    </row>
    <row r="2324">
      <c r="A2324" s="10">
        <v>44839.75</v>
      </c>
      <c r="B2324" s="11">
        <v>404.85</v>
      </c>
      <c r="C2324" s="11">
        <v>416.41229</v>
      </c>
      <c r="D2324" s="11">
        <v>0.0277664475272811</v>
      </c>
      <c r="E2324" s="8"/>
      <c r="F2324" s="8"/>
    </row>
    <row r="2325">
      <c r="A2325" s="10">
        <v>44839.791666666664</v>
      </c>
      <c r="B2325" s="11">
        <v>415.61</v>
      </c>
      <c r="C2325" s="11">
        <v>427.52125</v>
      </c>
      <c r="D2325" s="11">
        <v>0.0278611881865521</v>
      </c>
      <c r="E2325" s="8"/>
      <c r="F2325" s="8"/>
    </row>
    <row r="2326">
      <c r="A2326" s="10">
        <v>44839.833333333336</v>
      </c>
      <c r="B2326" s="11">
        <v>419.38</v>
      </c>
      <c r="C2326" s="11">
        <v>433.11343</v>
      </c>
      <c r="D2326" s="11">
        <v>0.0317086219192048</v>
      </c>
      <c r="E2326" s="8"/>
      <c r="F2326" s="8"/>
    </row>
    <row r="2327">
      <c r="A2327" s="10">
        <v>44839.875</v>
      </c>
      <c r="B2327" s="11">
        <v>420.47</v>
      </c>
      <c r="C2327" s="11">
        <v>435.404</v>
      </c>
      <c r="D2327" s="11">
        <v>0.0342991796124977</v>
      </c>
      <c r="E2327" s="8"/>
      <c r="F2327" s="8"/>
    </row>
    <row r="2328">
      <c r="A2328" s="10">
        <v>44839.916666666664</v>
      </c>
      <c r="B2328" s="11">
        <v>424.05</v>
      </c>
      <c r="C2328" s="11">
        <v>437.36221</v>
      </c>
      <c r="D2328" s="11">
        <v>0.030437494816939</v>
      </c>
      <c r="E2328" s="8"/>
      <c r="F2328" s="8"/>
    </row>
    <row r="2329">
      <c r="A2329" s="10">
        <v>44839.958333333336</v>
      </c>
      <c r="B2329" s="11">
        <v>434.79</v>
      </c>
      <c r="C2329" s="11">
        <v>435.01215</v>
      </c>
      <c r="D2329" s="11">
        <v>5.10675391480442E-4</v>
      </c>
      <c r="E2329" s="8"/>
      <c r="F2329" s="8"/>
    </row>
    <row r="2330">
      <c r="A2330" s="10">
        <v>44840.0</v>
      </c>
      <c r="B2330" s="11">
        <v>451.95</v>
      </c>
      <c r="C2330" s="11">
        <v>457.17375</v>
      </c>
      <c r="D2330" s="11">
        <v>0.0114261809651144</v>
      </c>
      <c r="E2330" s="8"/>
      <c r="F2330" s="8"/>
    </row>
    <row r="2331">
      <c r="A2331" s="10">
        <v>44840.041666666664</v>
      </c>
      <c r="B2331" s="11">
        <v>451.58</v>
      </c>
      <c r="C2331" s="11">
        <v>443.86619</v>
      </c>
      <c r="D2331" s="11">
        <v>0.0173786834270931</v>
      </c>
      <c r="E2331" s="8"/>
      <c r="F2331" s="8"/>
    </row>
    <row r="2332">
      <c r="A2332" s="10">
        <v>44840.083333333336</v>
      </c>
      <c r="B2332" s="11">
        <v>438.02</v>
      </c>
      <c r="C2332" s="11">
        <v>428.89574</v>
      </c>
      <c r="D2332" s="11">
        <v>0.0212738415168217</v>
      </c>
      <c r="E2332" s="8"/>
      <c r="F2332" s="8"/>
    </row>
    <row r="2333">
      <c r="A2333" s="10">
        <v>44840.125</v>
      </c>
      <c r="B2333" s="11">
        <v>432.94</v>
      </c>
      <c r="C2333" s="11">
        <v>415.55707</v>
      </c>
      <c r="D2333" s="11">
        <v>0.041830427767719</v>
      </c>
      <c r="E2333" s="8"/>
      <c r="F2333" s="8"/>
    </row>
    <row r="2334">
      <c r="A2334" s="10">
        <v>44840.166666666664</v>
      </c>
      <c r="B2334" s="11">
        <v>425.87</v>
      </c>
      <c r="C2334" s="11">
        <v>396.70462</v>
      </c>
      <c r="D2334" s="11">
        <v>0.0735191337070892</v>
      </c>
      <c r="E2334" s="8"/>
      <c r="F2334" s="8"/>
    </row>
    <row r="2335">
      <c r="A2335" s="10">
        <v>44840.208333333336</v>
      </c>
      <c r="B2335" s="11">
        <v>428.22</v>
      </c>
      <c r="C2335" s="11">
        <v>379.87176</v>
      </c>
      <c r="D2335" s="11">
        <v>0.127275162544328</v>
      </c>
      <c r="E2335" s="8"/>
      <c r="F2335" s="8"/>
    </row>
    <row r="2336">
      <c r="A2336" s="10">
        <v>44840.25</v>
      </c>
      <c r="B2336" s="11">
        <v>430.95</v>
      </c>
      <c r="C2336" s="11">
        <v>369.67368</v>
      </c>
      <c r="D2336" s="11">
        <v>0.165757865152855</v>
      </c>
      <c r="E2336" s="8"/>
      <c r="F2336" s="8"/>
    </row>
    <row r="2337">
      <c r="A2337" s="10">
        <v>44840.291666666664</v>
      </c>
      <c r="B2337" s="11">
        <v>426.8</v>
      </c>
      <c r="C2337" s="11">
        <v>364.36463</v>
      </c>
      <c r="D2337" s="11">
        <v>0.17135409109276</v>
      </c>
      <c r="E2337" s="8"/>
      <c r="F2337" s="8"/>
    </row>
    <row r="2338">
      <c r="A2338" s="10">
        <v>44840.333333333336</v>
      </c>
      <c r="B2338" s="11">
        <v>423.08</v>
      </c>
      <c r="C2338" s="11">
        <v>364.85992</v>
      </c>
      <c r="D2338" s="11">
        <v>0.15956830774945</v>
      </c>
      <c r="E2338" s="8"/>
      <c r="F2338" s="8"/>
    </row>
    <row r="2339">
      <c r="A2339" s="10">
        <v>44840.375</v>
      </c>
      <c r="B2339" s="11">
        <v>428.64</v>
      </c>
      <c r="C2339" s="11">
        <v>369.99524</v>
      </c>
      <c r="D2339" s="11">
        <v>0.15850139045032</v>
      </c>
      <c r="E2339" s="8"/>
      <c r="F2339" s="8"/>
    </row>
    <row r="2340">
      <c r="A2340" s="10">
        <v>44840.416666666664</v>
      </c>
      <c r="B2340" s="11">
        <v>441.37</v>
      </c>
      <c r="C2340" s="11">
        <v>377.77883</v>
      </c>
      <c r="D2340" s="11">
        <v>0.16832909880101</v>
      </c>
      <c r="E2340" s="8"/>
      <c r="F2340" s="8"/>
    </row>
    <row r="2341">
      <c r="A2341" s="10">
        <v>44840.458333333336</v>
      </c>
      <c r="B2341" s="11">
        <v>447.55</v>
      </c>
      <c r="C2341" s="11">
        <v>385.6929</v>
      </c>
      <c r="D2341" s="11">
        <v>0.160379151392208</v>
      </c>
      <c r="E2341" s="8"/>
      <c r="F2341" s="8"/>
    </row>
    <row r="2342">
      <c r="A2342" s="10">
        <v>44840.5</v>
      </c>
      <c r="B2342" s="11">
        <v>466.54</v>
      </c>
      <c r="C2342" s="11">
        <v>390.08691</v>
      </c>
      <c r="D2342" s="11">
        <v>0.195989888509717</v>
      </c>
      <c r="E2342" s="8"/>
      <c r="F2342" s="8"/>
    </row>
    <row r="2343">
      <c r="A2343" s="10">
        <v>44840.541666666664</v>
      </c>
      <c r="B2343" s="11">
        <v>475.41</v>
      </c>
      <c r="C2343" s="11">
        <v>393.31445</v>
      </c>
      <c r="D2343" s="11">
        <v>0.20872752068987</v>
      </c>
      <c r="E2343" s="8"/>
      <c r="F2343" s="8"/>
    </row>
    <row r="2344">
      <c r="A2344" s="10">
        <v>44840.583333333336</v>
      </c>
      <c r="B2344" s="11">
        <v>446.4</v>
      </c>
      <c r="C2344" s="11">
        <v>394.6775</v>
      </c>
      <c r="D2344" s="11">
        <v>0.131050034521856</v>
      </c>
      <c r="E2344" s="8"/>
      <c r="F2344" s="8"/>
    </row>
    <row r="2345">
      <c r="A2345" s="10">
        <v>44840.625</v>
      </c>
      <c r="B2345" s="11">
        <v>417.98</v>
      </c>
      <c r="C2345" s="11">
        <v>396.89362</v>
      </c>
      <c r="D2345" s="11">
        <v>0.0531285436132735</v>
      </c>
      <c r="E2345" s="8"/>
      <c r="F2345" s="8"/>
    </row>
    <row r="2346">
      <c r="A2346" s="10">
        <v>44840.666666666664</v>
      </c>
      <c r="B2346" s="11">
        <v>417.37</v>
      </c>
      <c r="C2346" s="11">
        <v>400.41512</v>
      </c>
      <c r="D2346" s="11">
        <v>0.042343256168748</v>
      </c>
      <c r="E2346" s="8"/>
      <c r="F2346" s="8"/>
    </row>
    <row r="2347">
      <c r="A2347" s="10">
        <v>44840.708333333336</v>
      </c>
      <c r="B2347" s="11">
        <v>424.06</v>
      </c>
      <c r="C2347" s="11">
        <v>405.31484</v>
      </c>
      <c r="D2347" s="11">
        <v>0.0462483929776664</v>
      </c>
      <c r="E2347" s="8"/>
      <c r="F2347" s="8"/>
    </row>
    <row r="2348">
      <c r="A2348" s="10">
        <v>44840.75</v>
      </c>
      <c r="B2348" s="11">
        <v>426.64</v>
      </c>
      <c r="C2348" s="11">
        <v>412.73443</v>
      </c>
      <c r="D2348" s="11">
        <v>0.0336913254365525</v>
      </c>
      <c r="E2348" s="8"/>
      <c r="F2348" s="8"/>
    </row>
    <row r="2349">
      <c r="A2349" s="10">
        <v>44840.791666666664</v>
      </c>
      <c r="B2349" s="11">
        <v>431.88</v>
      </c>
      <c r="C2349" s="11">
        <v>421.79323</v>
      </c>
      <c r="D2349" s="11">
        <v>0.023914015879297</v>
      </c>
      <c r="E2349" s="8"/>
      <c r="F2349" s="8"/>
    </row>
    <row r="2350">
      <c r="A2350" s="10">
        <v>44840.833333333336</v>
      </c>
      <c r="B2350" s="11">
        <v>436.05</v>
      </c>
      <c r="C2350" s="11">
        <v>426.0127</v>
      </c>
      <c r="D2350" s="11">
        <v>0.0235610346827688</v>
      </c>
      <c r="E2350" s="8"/>
      <c r="F2350" s="8"/>
    </row>
    <row r="2351">
      <c r="A2351" s="10">
        <v>44840.875</v>
      </c>
      <c r="B2351" s="11">
        <v>438.08</v>
      </c>
      <c r="C2351" s="11">
        <v>427.89359</v>
      </c>
      <c r="D2351" s="11">
        <v>0.0238059420333919</v>
      </c>
      <c r="E2351" s="8"/>
      <c r="F2351" s="8"/>
    </row>
    <row r="2352">
      <c r="A2352" s="10">
        <v>44840.916666666664</v>
      </c>
      <c r="B2352" s="11">
        <v>443.93</v>
      </c>
      <c r="C2352" s="11">
        <v>429.65823</v>
      </c>
      <c r="D2352" s="11">
        <v>0.0332165637790762</v>
      </c>
      <c r="E2352" s="8"/>
      <c r="F2352" s="8"/>
    </row>
    <row r="2353">
      <c r="A2353" s="10">
        <v>44840.958333333336</v>
      </c>
      <c r="B2353" s="11">
        <v>447.93</v>
      </c>
      <c r="C2353" s="11">
        <v>428.53758</v>
      </c>
      <c r="D2353" s="11">
        <v>0.0452525540467186</v>
      </c>
      <c r="E2353" s="8"/>
      <c r="F2353" s="8"/>
    </row>
    <row r="2354">
      <c r="A2354" s="10">
        <v>44841.0</v>
      </c>
      <c r="B2354" s="11">
        <v>468.85</v>
      </c>
      <c r="C2354" s="11">
        <v>460.48843</v>
      </c>
      <c r="D2354" s="11">
        <v>0.0181580457949834</v>
      </c>
      <c r="E2354" s="8"/>
      <c r="F2354" s="8"/>
    </row>
    <row r="2355">
      <c r="A2355" s="10">
        <v>44841.041666666664</v>
      </c>
      <c r="B2355" s="11">
        <v>476.62</v>
      </c>
      <c r="C2355" s="11">
        <v>453.49391</v>
      </c>
      <c r="D2355" s="11">
        <v>0.0509953705883282</v>
      </c>
      <c r="E2355" s="8"/>
      <c r="F2355" s="8"/>
    </row>
    <row r="2356">
      <c r="A2356" s="10">
        <v>44841.083333333336</v>
      </c>
      <c r="B2356" s="11">
        <v>468.27</v>
      </c>
      <c r="C2356" s="11">
        <v>445.54931</v>
      </c>
      <c r="D2356" s="11">
        <v>0.0509947821488041</v>
      </c>
      <c r="E2356" s="8"/>
      <c r="F2356" s="8"/>
    </row>
    <row r="2357">
      <c r="A2357" s="10">
        <v>44841.125</v>
      </c>
      <c r="B2357" s="11">
        <v>458.68</v>
      </c>
      <c r="C2357" s="11">
        <v>439.44925</v>
      </c>
      <c r="D2357" s="11">
        <v>0.0437610258750015</v>
      </c>
      <c r="E2357" s="8"/>
      <c r="F2357" s="8"/>
    </row>
    <row r="2358">
      <c r="A2358" s="10">
        <v>44841.166666666664</v>
      </c>
      <c r="B2358" s="11">
        <v>454.54</v>
      </c>
      <c r="C2358" s="11">
        <v>428.60607</v>
      </c>
      <c r="D2358" s="11">
        <v>0.0605076125030147</v>
      </c>
      <c r="E2358" s="8"/>
      <c r="F2358" s="8"/>
    </row>
    <row r="2359">
      <c r="A2359" s="10">
        <v>44841.208333333336</v>
      </c>
      <c r="B2359" s="11">
        <v>446.53</v>
      </c>
      <c r="C2359" s="11">
        <v>417.99293</v>
      </c>
      <c r="D2359" s="11">
        <v>0.06827165713066</v>
      </c>
      <c r="E2359" s="8"/>
      <c r="F2359" s="8"/>
    </row>
    <row r="2360">
      <c r="A2360" s="10">
        <v>44841.25</v>
      </c>
      <c r="B2360" s="11">
        <v>436.92</v>
      </c>
      <c r="C2360" s="11">
        <v>410.37799</v>
      </c>
      <c r="D2360" s="11">
        <v>0.064676982310869</v>
      </c>
      <c r="E2360" s="8"/>
      <c r="F2360" s="8"/>
    </row>
    <row r="2361">
      <c r="A2361" s="10">
        <v>44841.291666666664</v>
      </c>
      <c r="B2361" s="11">
        <v>432.08</v>
      </c>
      <c r="C2361" s="11">
        <v>404.36116</v>
      </c>
      <c r="D2361" s="11">
        <v>0.0685497093736698</v>
      </c>
      <c r="E2361" s="8"/>
      <c r="F2361" s="8"/>
    </row>
    <row r="2362">
      <c r="A2362" s="10">
        <v>44841.333333333336</v>
      </c>
      <c r="B2362" s="11">
        <v>427.65</v>
      </c>
      <c r="C2362" s="11">
        <v>400.2225</v>
      </c>
      <c r="D2362" s="11">
        <v>0.0685306298371529</v>
      </c>
      <c r="E2362" s="8"/>
      <c r="F2362" s="8"/>
    </row>
    <row r="2363">
      <c r="A2363" s="10">
        <v>44841.375</v>
      </c>
      <c r="B2363" s="11">
        <v>430.01</v>
      </c>
      <c r="C2363" s="11">
        <v>398.45879</v>
      </c>
      <c r="D2363" s="11">
        <v>0.0791831195391623</v>
      </c>
      <c r="E2363" s="8"/>
      <c r="F2363" s="8"/>
    </row>
    <row r="2364">
      <c r="A2364" s="10">
        <v>44841.416666666664</v>
      </c>
      <c r="B2364" s="11">
        <v>438.37</v>
      </c>
      <c r="C2364" s="11">
        <v>398.8295</v>
      </c>
      <c r="D2364" s="11">
        <v>0.0991413624117574</v>
      </c>
      <c r="E2364" s="8"/>
      <c r="F2364" s="8"/>
    </row>
    <row r="2365">
      <c r="A2365" s="10">
        <v>44841.458333333336</v>
      </c>
      <c r="B2365" s="11">
        <v>449.35</v>
      </c>
      <c r="C2365" s="11">
        <v>399.96251</v>
      </c>
      <c r="D2365" s="11">
        <v>0.123480298190947</v>
      </c>
      <c r="E2365" s="8"/>
      <c r="F2365" s="8"/>
    </row>
    <row r="2366">
      <c r="A2366" s="10">
        <v>44841.5</v>
      </c>
      <c r="B2366" s="11">
        <v>459.44</v>
      </c>
      <c r="C2366" s="11">
        <v>397.99052</v>
      </c>
      <c r="D2366" s="11">
        <v>0.154399356044963</v>
      </c>
      <c r="E2366" s="8"/>
      <c r="F2366" s="8"/>
    </row>
    <row r="2367">
      <c r="A2367" s="10">
        <v>44841.541666666664</v>
      </c>
      <c r="B2367" s="11">
        <v>457.57</v>
      </c>
      <c r="C2367" s="11">
        <v>396.63338</v>
      </c>
      <c r="D2367" s="11">
        <v>0.153634623490337</v>
      </c>
      <c r="E2367" s="8"/>
      <c r="F2367" s="8"/>
    </row>
    <row r="2368">
      <c r="A2368" s="10">
        <v>44841.583333333336</v>
      </c>
      <c r="B2368" s="11">
        <v>441.85</v>
      </c>
      <c r="C2368" s="11">
        <v>395.7163</v>
      </c>
      <c r="D2368" s="11">
        <v>0.116582763964992</v>
      </c>
      <c r="E2368" s="8"/>
      <c r="F2368" s="8"/>
    </row>
    <row r="2369">
      <c r="A2369" s="10">
        <v>44841.625</v>
      </c>
      <c r="B2369" s="11">
        <v>428.75</v>
      </c>
      <c r="C2369" s="11">
        <v>395.67348</v>
      </c>
      <c r="D2369" s="11">
        <v>0.0835954939411153</v>
      </c>
      <c r="E2369" s="8"/>
      <c r="F2369" s="8"/>
    </row>
    <row r="2370">
      <c r="A2370" s="10">
        <v>44841.666666666664</v>
      </c>
      <c r="B2370" s="11">
        <v>413.74</v>
      </c>
      <c r="C2370" s="11">
        <v>397.14742</v>
      </c>
      <c r="D2370" s="11">
        <v>0.0417793976856251</v>
      </c>
      <c r="E2370" s="8"/>
      <c r="F2370" s="8"/>
    </row>
    <row r="2371">
      <c r="A2371" s="10">
        <v>44841.708333333336</v>
      </c>
      <c r="B2371" s="11">
        <v>398.89</v>
      </c>
      <c r="C2371" s="11">
        <v>400.63626</v>
      </c>
      <c r="D2371" s="11">
        <v>0.00435871680711078</v>
      </c>
      <c r="E2371" s="8"/>
      <c r="F2371" s="8"/>
    </row>
    <row r="2372">
      <c r="A2372" s="10">
        <v>44841.75</v>
      </c>
      <c r="B2372" s="11">
        <v>398.61</v>
      </c>
      <c r="C2372" s="11">
        <v>406.53981</v>
      </c>
      <c r="D2372" s="11">
        <v>0.0195056174203455</v>
      </c>
      <c r="E2372" s="8"/>
      <c r="F2372" s="8"/>
    </row>
    <row r="2373">
      <c r="A2373" s="10">
        <v>44841.791666666664</v>
      </c>
      <c r="B2373" s="11">
        <v>400.52</v>
      </c>
      <c r="C2373" s="11">
        <v>414.07428</v>
      </c>
      <c r="D2373" s="11">
        <v>0.0327339336314247</v>
      </c>
      <c r="E2373" s="8"/>
      <c r="F2373" s="8"/>
    </row>
    <row r="2374">
      <c r="A2374" s="10">
        <v>44841.833333333336</v>
      </c>
      <c r="B2374" s="11">
        <v>404.67</v>
      </c>
      <c r="C2374" s="11">
        <v>417.34653</v>
      </c>
      <c r="D2374" s="11">
        <v>0.0303741114128826</v>
      </c>
      <c r="E2374" s="8"/>
      <c r="F2374" s="8"/>
    </row>
    <row r="2375">
      <c r="A2375" s="10">
        <v>44841.875</v>
      </c>
      <c r="B2375" s="11">
        <v>405.09</v>
      </c>
      <c r="C2375" s="11">
        <v>419.38954</v>
      </c>
      <c r="D2375" s="11">
        <v>0.0340960816523941</v>
      </c>
      <c r="E2375" s="8"/>
      <c r="F2375" s="8"/>
    </row>
    <row r="2376">
      <c r="A2376" s="10">
        <v>44841.916666666664</v>
      </c>
      <c r="B2376" s="11">
        <v>392.49</v>
      </c>
      <c r="C2376" s="11">
        <v>421.38933</v>
      </c>
      <c r="D2376" s="11">
        <v>0.0685810672994495</v>
      </c>
      <c r="E2376" s="8"/>
      <c r="F2376" s="8"/>
    </row>
    <row r="2377">
      <c r="A2377" s="10">
        <v>44841.958333333336</v>
      </c>
      <c r="B2377" s="11">
        <v>397.07</v>
      </c>
      <c r="C2377" s="11">
        <v>422.69071</v>
      </c>
      <c r="D2377" s="11">
        <v>0.0606133737833983</v>
      </c>
      <c r="E2377" s="8"/>
      <c r="F2377" s="8"/>
    </row>
    <row r="2378">
      <c r="A2378" s="10">
        <v>44842.0</v>
      </c>
      <c r="B2378" s="11">
        <v>405.64</v>
      </c>
      <c r="C2378" s="11">
        <v>426.83947</v>
      </c>
      <c r="D2378" s="11">
        <v>0.0496661426367154</v>
      </c>
      <c r="E2378" s="8"/>
      <c r="F2378" s="8"/>
    </row>
    <row r="2379">
      <c r="A2379" s="10">
        <v>44842.041666666664</v>
      </c>
      <c r="B2379" s="11">
        <v>410.31</v>
      </c>
      <c r="C2379" s="11">
        <v>415.17898</v>
      </c>
      <c r="D2379" s="11">
        <v>0.0117274241581306</v>
      </c>
      <c r="E2379" s="8"/>
      <c r="F2379" s="8"/>
    </row>
    <row r="2380">
      <c r="A2380" s="10">
        <v>44842.083333333336</v>
      </c>
      <c r="B2380" s="11">
        <v>407.17</v>
      </c>
      <c r="C2380" s="11">
        <v>400.94639</v>
      </c>
      <c r="D2380" s="11">
        <v>0.0155222996271396</v>
      </c>
      <c r="E2380" s="8"/>
      <c r="F2380" s="8"/>
    </row>
    <row r="2381">
      <c r="A2381" s="10">
        <v>44842.125</v>
      </c>
      <c r="B2381" s="11">
        <v>419.7</v>
      </c>
      <c r="C2381" s="11">
        <v>389.45416</v>
      </c>
      <c r="D2381" s="11">
        <v>0.077662131019476</v>
      </c>
      <c r="E2381" s="8"/>
      <c r="F2381" s="8"/>
    </row>
    <row r="2382">
      <c r="A2382" s="10">
        <v>44842.166666666664</v>
      </c>
      <c r="B2382" s="11">
        <v>427.33</v>
      </c>
      <c r="C2382" s="11">
        <v>373.93351</v>
      </c>
      <c r="D2382" s="11">
        <v>0.142796750149511</v>
      </c>
      <c r="E2382" s="8"/>
      <c r="F2382" s="8"/>
    </row>
    <row r="2383">
      <c r="A2383" s="10">
        <v>44842.208333333336</v>
      </c>
      <c r="B2383" s="11">
        <v>432.36</v>
      </c>
      <c r="C2383" s="11">
        <v>359.61555</v>
      </c>
      <c r="D2383" s="11">
        <v>0.202283939056584</v>
      </c>
      <c r="E2383" s="8"/>
      <c r="F2383" s="8"/>
    </row>
    <row r="2384">
      <c r="A2384" s="10">
        <v>44842.25</v>
      </c>
      <c r="B2384" s="11">
        <v>430.14</v>
      </c>
      <c r="C2384" s="11">
        <v>350.2745</v>
      </c>
      <c r="D2384" s="11">
        <v>0.228008319189664</v>
      </c>
      <c r="E2384" s="8"/>
      <c r="F2384" s="8"/>
    </row>
    <row r="2385">
      <c r="A2385" s="10">
        <v>44842.291666666664</v>
      </c>
      <c r="B2385" s="11">
        <v>431.01</v>
      </c>
      <c r="C2385" s="11">
        <v>343.46461</v>
      </c>
      <c r="D2385" s="11">
        <v>0.254889113612025</v>
      </c>
      <c r="E2385" s="8"/>
      <c r="F2385" s="8"/>
    </row>
    <row r="2386">
      <c r="A2386" s="10">
        <v>44842.333333333336</v>
      </c>
      <c r="B2386" s="11">
        <v>421.38</v>
      </c>
      <c r="C2386" s="11">
        <v>338.33037</v>
      </c>
      <c r="D2386" s="11">
        <v>0.24546903666969</v>
      </c>
      <c r="E2386" s="8"/>
      <c r="F2386" s="8"/>
    </row>
    <row r="2387">
      <c r="A2387" s="10">
        <v>44842.375</v>
      </c>
      <c r="B2387" s="11">
        <v>409.84</v>
      </c>
      <c r="C2387" s="11">
        <v>335.40505</v>
      </c>
      <c r="D2387" s="11">
        <v>0.221925549421512</v>
      </c>
      <c r="E2387" s="8"/>
      <c r="F2387" s="8"/>
    </row>
    <row r="2388">
      <c r="A2388" s="10">
        <v>44842.416666666664</v>
      </c>
      <c r="B2388" s="11">
        <v>398.18</v>
      </c>
      <c r="C2388" s="11">
        <v>336.03229</v>
      </c>
      <c r="D2388" s="11">
        <v>0.184945649121993</v>
      </c>
      <c r="E2388" s="8"/>
      <c r="F2388" s="8"/>
    </row>
    <row r="2389">
      <c r="A2389" s="10">
        <v>44842.458333333336</v>
      </c>
      <c r="B2389" s="11">
        <v>393.5</v>
      </c>
      <c r="C2389" s="11">
        <v>338.00418</v>
      </c>
      <c r="D2389" s="11">
        <v>0.164186786092408</v>
      </c>
      <c r="E2389" s="8"/>
      <c r="F2389" s="8"/>
    </row>
    <row r="2390">
      <c r="A2390" s="10">
        <v>44842.5</v>
      </c>
      <c r="B2390" s="11">
        <v>399.38</v>
      </c>
      <c r="C2390" s="11">
        <v>338.69895</v>
      </c>
      <c r="D2390" s="11">
        <v>0.179159250419878</v>
      </c>
      <c r="E2390" s="8"/>
      <c r="F2390" s="8"/>
    </row>
    <row r="2391">
      <c r="A2391" s="10">
        <v>44842.541666666664</v>
      </c>
      <c r="B2391" s="11">
        <v>399.86</v>
      </c>
      <c r="C2391" s="11">
        <v>340.48082</v>
      </c>
      <c r="D2391" s="11">
        <v>0.174398017485977</v>
      </c>
      <c r="E2391" s="8"/>
      <c r="F2391" s="8"/>
    </row>
    <row r="2392">
      <c r="A2392" s="10">
        <v>44842.583333333336</v>
      </c>
      <c r="B2392" s="11">
        <v>389.57</v>
      </c>
      <c r="C2392" s="11">
        <v>341.84677</v>
      </c>
      <c r="D2392" s="11">
        <v>0.139604156564065</v>
      </c>
      <c r="E2392" s="8"/>
      <c r="F2392" s="8"/>
    </row>
    <row r="2393">
      <c r="A2393" s="10">
        <v>44842.625</v>
      </c>
      <c r="B2393" s="11">
        <v>374.92</v>
      </c>
      <c r="C2393" s="11">
        <v>345.9702</v>
      </c>
      <c r="D2393" s="11">
        <v>0.0836771490723768</v>
      </c>
      <c r="E2393" s="8"/>
      <c r="F2393" s="8"/>
    </row>
    <row r="2394">
      <c r="A2394" s="10">
        <v>44842.666666666664</v>
      </c>
      <c r="B2394" s="11">
        <v>389.11</v>
      </c>
      <c r="C2394" s="11">
        <v>354.05827</v>
      </c>
      <c r="D2394" s="11">
        <v>0.0989998906112262</v>
      </c>
      <c r="E2394" s="8"/>
      <c r="F2394" s="8"/>
    </row>
    <row r="2395">
      <c r="A2395" s="10">
        <v>44842.708333333336</v>
      </c>
      <c r="B2395" s="11">
        <v>400.67</v>
      </c>
      <c r="C2395" s="11">
        <v>365.5602</v>
      </c>
      <c r="D2395" s="11">
        <v>0.0960438253398482</v>
      </c>
      <c r="E2395" s="8"/>
      <c r="F2395" s="8"/>
    </row>
    <row r="2396">
      <c r="A2396" s="10">
        <v>44842.75</v>
      </c>
      <c r="B2396" s="11">
        <v>408.07</v>
      </c>
      <c r="C2396" s="11">
        <v>380.89428</v>
      </c>
      <c r="D2396" s="11">
        <v>0.07134714651005</v>
      </c>
      <c r="E2396" s="8"/>
      <c r="F2396" s="8"/>
    </row>
    <row r="2397">
      <c r="A2397" s="10">
        <v>44842.791666666664</v>
      </c>
      <c r="B2397" s="11">
        <v>418.69</v>
      </c>
      <c r="C2397" s="11">
        <v>398.23443</v>
      </c>
      <c r="D2397" s="11">
        <v>0.0513656491228044</v>
      </c>
      <c r="E2397" s="8"/>
      <c r="F2397" s="8"/>
    </row>
    <row r="2398">
      <c r="A2398" s="10">
        <v>44842.833333333336</v>
      </c>
      <c r="B2398" s="11">
        <v>427.81</v>
      </c>
      <c r="C2398" s="11">
        <v>409.39382</v>
      </c>
      <c r="D2398" s="11">
        <v>0.0449840205208764</v>
      </c>
      <c r="E2398" s="8"/>
      <c r="F2398" s="8"/>
    </row>
    <row r="2399">
      <c r="A2399" s="10">
        <v>44842.875</v>
      </c>
      <c r="B2399" s="11">
        <v>437.28</v>
      </c>
      <c r="C2399" s="11">
        <v>417.37143</v>
      </c>
      <c r="D2399" s="11">
        <v>0.0476998868849264</v>
      </c>
      <c r="E2399" s="8"/>
      <c r="F2399" s="8"/>
    </row>
    <row r="2400">
      <c r="A2400" s="10">
        <v>44842.916666666664</v>
      </c>
      <c r="B2400" s="11">
        <v>451.04</v>
      </c>
      <c r="C2400" s="11">
        <v>424.21216</v>
      </c>
      <c r="D2400" s="11">
        <v>0.0632415629009787</v>
      </c>
      <c r="E2400" s="8"/>
      <c r="F2400" s="8"/>
    </row>
    <row r="2401">
      <c r="A2401" s="10">
        <v>44842.958333333336</v>
      </c>
      <c r="B2401" s="11">
        <v>458.09</v>
      </c>
      <c r="C2401" s="11">
        <v>427.64795</v>
      </c>
      <c r="D2401" s="11">
        <v>0.0711848379022979</v>
      </c>
      <c r="E2401" s="8"/>
      <c r="F2401" s="8"/>
    </row>
    <row r="2402">
      <c r="A2402" s="10">
        <v>44843.0</v>
      </c>
      <c r="B2402" s="11">
        <v>469.17</v>
      </c>
      <c r="C2402" s="11">
        <v>459.65402</v>
      </c>
      <c r="D2402" s="11">
        <v>0.0207024840117791</v>
      </c>
      <c r="E2402" s="8"/>
      <c r="F2402" s="8"/>
    </row>
    <row r="2403">
      <c r="A2403" s="10">
        <v>44843.041666666664</v>
      </c>
      <c r="B2403" s="11">
        <v>470.0</v>
      </c>
      <c r="C2403" s="11">
        <v>456.17151</v>
      </c>
      <c r="D2403" s="11">
        <v>0.0303142342230008</v>
      </c>
      <c r="E2403" s="8"/>
      <c r="F2403" s="8"/>
    </row>
    <row r="2404">
      <c r="A2404" s="10">
        <v>44843.083333333336</v>
      </c>
      <c r="B2404" s="11">
        <v>459.25</v>
      </c>
      <c r="C2404" s="11">
        <v>451.81472</v>
      </c>
      <c r="D2404" s="11">
        <v>0.0164564802138362</v>
      </c>
      <c r="E2404" s="8"/>
      <c r="F2404" s="8"/>
    </row>
    <row r="2405">
      <c r="A2405" s="10">
        <v>44843.125</v>
      </c>
      <c r="B2405" s="11">
        <v>457.26</v>
      </c>
      <c r="C2405" s="11">
        <v>449.08916</v>
      </c>
      <c r="D2405" s="11">
        <v>0.0181942489994637</v>
      </c>
      <c r="E2405" s="8"/>
      <c r="F2405" s="8"/>
    </row>
    <row r="2406">
      <c r="A2406" s="10">
        <v>44843.166666666664</v>
      </c>
      <c r="B2406" s="11">
        <v>456.97</v>
      </c>
      <c r="C2406" s="11">
        <v>440.49847</v>
      </c>
      <c r="D2406" s="11">
        <v>0.0373929335100755</v>
      </c>
      <c r="E2406" s="8"/>
      <c r="F2406" s="8"/>
    </row>
    <row r="2407">
      <c r="A2407" s="10">
        <v>44843.208333333336</v>
      </c>
      <c r="B2407" s="11">
        <v>467.04</v>
      </c>
      <c r="C2407" s="11">
        <v>429.95755</v>
      </c>
      <c r="D2407" s="11">
        <v>0.0862467701753347</v>
      </c>
      <c r="E2407" s="8"/>
      <c r="F2407" s="8"/>
    </row>
    <row r="2408">
      <c r="A2408" s="10">
        <v>44843.25</v>
      </c>
      <c r="B2408" s="11">
        <v>467.99</v>
      </c>
      <c r="C2408" s="11">
        <v>419.99267</v>
      </c>
      <c r="D2408" s="11">
        <v>0.114281351624541</v>
      </c>
      <c r="E2408" s="8"/>
      <c r="F2408" s="8"/>
    </row>
    <row r="2409">
      <c r="A2409" s="10">
        <v>44843.291666666664</v>
      </c>
      <c r="B2409" s="11">
        <v>473.49</v>
      </c>
      <c r="C2409" s="11">
        <v>409.80934</v>
      </c>
      <c r="D2409" s="11">
        <v>0.155390943505582</v>
      </c>
      <c r="E2409" s="8"/>
      <c r="F2409" s="8"/>
    </row>
    <row r="2410">
      <c r="A2410" s="10">
        <v>44843.333333333336</v>
      </c>
      <c r="B2410" s="11">
        <v>477.14</v>
      </c>
      <c r="C2410" s="11">
        <v>401.00673</v>
      </c>
      <c r="D2410" s="11">
        <v>0.189855342328045</v>
      </c>
      <c r="E2410" s="8"/>
      <c r="F2410" s="8"/>
    </row>
    <row r="2411">
      <c r="A2411" s="10">
        <v>44843.375</v>
      </c>
      <c r="B2411" s="11">
        <v>475.28</v>
      </c>
      <c r="C2411" s="11">
        <v>395.4223</v>
      </c>
      <c r="D2411" s="11">
        <v>0.201955478990436</v>
      </c>
      <c r="E2411" s="8"/>
      <c r="F2411" s="8"/>
    </row>
    <row r="2412">
      <c r="A2412" s="10">
        <v>44843.416666666664</v>
      </c>
      <c r="B2412" s="11">
        <v>474.03</v>
      </c>
      <c r="C2412" s="11">
        <v>394.02118</v>
      </c>
      <c r="D2412" s="11">
        <v>0.20305715545545</v>
      </c>
      <c r="E2412" s="8"/>
      <c r="F2412" s="8"/>
    </row>
    <row r="2413">
      <c r="A2413" s="10">
        <v>44843.458333333336</v>
      </c>
      <c r="B2413" s="11">
        <v>473.88</v>
      </c>
      <c r="C2413" s="11">
        <v>394.66066</v>
      </c>
      <c r="D2413" s="11">
        <v>0.20072773404879</v>
      </c>
      <c r="E2413" s="8"/>
      <c r="F2413" s="8"/>
    </row>
    <row r="2414">
      <c r="A2414" s="10">
        <v>44843.5</v>
      </c>
      <c r="B2414" s="11">
        <v>478.88</v>
      </c>
      <c r="C2414" s="11">
        <v>393.27516</v>
      </c>
      <c r="D2414" s="11">
        <v>0.217671616992031</v>
      </c>
      <c r="E2414" s="8"/>
      <c r="F2414" s="8"/>
    </row>
    <row r="2415">
      <c r="A2415" s="10">
        <v>44843.541666666664</v>
      </c>
      <c r="B2415" s="11">
        <v>471.3</v>
      </c>
      <c r="C2415" s="11">
        <v>392.76117</v>
      </c>
      <c r="D2415" s="11">
        <v>0.199965872390083</v>
      </c>
      <c r="E2415" s="8"/>
      <c r="F2415" s="8"/>
    </row>
    <row r="2416">
      <c r="A2416" s="10">
        <v>44843.583333333336</v>
      </c>
      <c r="B2416" s="11">
        <v>450.73</v>
      </c>
      <c r="C2416" s="11">
        <v>392.24183</v>
      </c>
      <c r="D2416" s="11">
        <v>0.149112525810926</v>
      </c>
      <c r="E2416" s="8"/>
      <c r="F2416" s="8"/>
    </row>
    <row r="2417">
      <c r="A2417" s="10">
        <v>44843.625</v>
      </c>
      <c r="B2417" s="11">
        <v>438.61</v>
      </c>
      <c r="C2417" s="11">
        <v>392.1148</v>
      </c>
      <c r="D2417" s="11">
        <v>0.118575478405813</v>
      </c>
      <c r="E2417" s="8"/>
      <c r="F2417" s="8"/>
    </row>
    <row r="2418">
      <c r="A2418" s="10">
        <v>44843.666666666664</v>
      </c>
      <c r="B2418" s="11">
        <v>429.65</v>
      </c>
      <c r="C2418" s="11">
        <v>392.986</v>
      </c>
      <c r="D2418" s="11">
        <v>0.0932959443847872</v>
      </c>
      <c r="E2418" s="8"/>
      <c r="F2418" s="8"/>
    </row>
    <row r="2419">
      <c r="A2419" s="10">
        <v>44843.708333333336</v>
      </c>
      <c r="B2419" s="11">
        <v>413.6</v>
      </c>
      <c r="C2419" s="11">
        <v>395.39159</v>
      </c>
      <c r="D2419" s="11">
        <v>0.0460515864791155</v>
      </c>
      <c r="E2419" s="8"/>
      <c r="F2419" s="8"/>
    </row>
    <row r="2420">
      <c r="A2420" s="10">
        <v>44843.75</v>
      </c>
      <c r="B2420" s="11">
        <v>406.13</v>
      </c>
      <c r="C2420" s="11">
        <v>400.3534</v>
      </c>
      <c r="D2420" s="11">
        <v>0.0144287521974335</v>
      </c>
      <c r="E2420" s="8"/>
      <c r="F2420" s="8"/>
    </row>
    <row r="2421">
      <c r="A2421" s="10">
        <v>44843.791666666664</v>
      </c>
      <c r="B2421" s="11">
        <v>409.98</v>
      </c>
      <c r="C2421" s="11">
        <v>408.45769</v>
      </c>
      <c r="D2421" s="11">
        <v>0.0037269710848142</v>
      </c>
      <c r="E2421" s="8"/>
      <c r="F2421" s="8"/>
    </row>
    <row r="2422">
      <c r="A2422" s="10">
        <v>44843.833333333336</v>
      </c>
      <c r="B2422" s="11">
        <v>417.55</v>
      </c>
      <c r="C2422" s="11">
        <v>413.36045</v>
      </c>
      <c r="D2422" s="11">
        <v>0.0101353431369643</v>
      </c>
      <c r="E2422" s="8"/>
      <c r="F2422" s="8"/>
    </row>
    <row r="2423">
      <c r="A2423" s="10">
        <v>44843.875</v>
      </c>
      <c r="B2423" s="11">
        <v>422.73</v>
      </c>
      <c r="C2423" s="11">
        <v>418.61005</v>
      </c>
      <c r="D2423" s="11">
        <v>0.00984197584362825</v>
      </c>
      <c r="E2423" s="8"/>
      <c r="F2423" s="8"/>
    </row>
    <row r="2424">
      <c r="A2424" s="10">
        <v>44843.916666666664</v>
      </c>
      <c r="B2424" s="11">
        <v>437.4</v>
      </c>
      <c r="C2424" s="11">
        <v>424.48023</v>
      </c>
      <c r="D2424" s="11">
        <v>0.0304366825281826</v>
      </c>
      <c r="E2424" s="8"/>
      <c r="F2424" s="8"/>
    </row>
    <row r="2425">
      <c r="A2425" s="10">
        <v>44843.958333333336</v>
      </c>
      <c r="B2425" s="11">
        <v>445.31</v>
      </c>
      <c r="C2425" s="11">
        <v>429.7815</v>
      </c>
      <c r="D2425" s="11">
        <v>0.036131150363615</v>
      </c>
      <c r="E2425" s="8"/>
      <c r="F2425" s="8"/>
    </row>
    <row r="2426">
      <c r="A2426" s="10">
        <v>44844.0</v>
      </c>
      <c r="B2426" s="11">
        <v>458.09</v>
      </c>
      <c r="C2426" s="11">
        <v>444.60387</v>
      </c>
      <c r="D2426" s="11">
        <v>0.03033291185702</v>
      </c>
      <c r="E2426" s="8"/>
      <c r="F2426" s="8"/>
    </row>
    <row r="2427">
      <c r="A2427" s="10">
        <v>44844.041666666664</v>
      </c>
      <c r="B2427" s="11">
        <v>469.2</v>
      </c>
      <c r="C2427" s="11">
        <v>441.52503</v>
      </c>
      <c r="D2427" s="11">
        <v>0.0626804102136632</v>
      </c>
      <c r="E2427" s="8"/>
      <c r="F2427" s="8"/>
    </row>
    <row r="2428">
      <c r="A2428" s="10">
        <v>44844.083333333336</v>
      </c>
      <c r="B2428" s="11">
        <v>452.22</v>
      </c>
      <c r="C2428" s="11">
        <v>437.91127</v>
      </c>
      <c r="D2428" s="11">
        <v>0.0326749526222515</v>
      </c>
      <c r="E2428" s="8"/>
      <c r="F2428" s="8"/>
    </row>
    <row r="2429">
      <c r="A2429" s="10">
        <v>44844.125</v>
      </c>
      <c r="B2429" s="11">
        <v>440.17</v>
      </c>
      <c r="C2429" s="11">
        <v>436.88515</v>
      </c>
      <c r="D2429" s="11">
        <v>0.0075187952714804</v>
      </c>
      <c r="E2429" s="8"/>
      <c r="F2429" s="8"/>
    </row>
    <row r="2430">
      <c r="A2430" s="10">
        <v>44844.166666666664</v>
      </c>
      <c r="B2430" s="11">
        <v>420.14</v>
      </c>
      <c r="C2430" s="11">
        <v>431.58549</v>
      </c>
      <c r="D2430" s="11">
        <v>0.0265196357736679</v>
      </c>
      <c r="E2430" s="8"/>
      <c r="F2430" s="8"/>
    </row>
    <row r="2431">
      <c r="A2431" s="10">
        <v>44844.208333333336</v>
      </c>
      <c r="B2431" s="11">
        <v>413.47</v>
      </c>
      <c r="C2431" s="11">
        <v>424.51193</v>
      </c>
      <c r="D2431" s="11">
        <v>0.0260108826623552</v>
      </c>
      <c r="E2431" s="8"/>
      <c r="F2431" s="8"/>
    </row>
    <row r="2432">
      <c r="A2432" s="10">
        <v>44844.25</v>
      </c>
      <c r="B2432" s="11">
        <v>412.27</v>
      </c>
      <c r="C2432" s="11">
        <v>417.65455</v>
      </c>
      <c r="D2432" s="11">
        <v>0.0128923532618045</v>
      </c>
      <c r="E2432" s="8"/>
      <c r="F2432" s="8"/>
    </row>
    <row r="2433">
      <c r="A2433" s="10">
        <v>44844.291666666664</v>
      </c>
      <c r="B2433" s="11">
        <v>393.7</v>
      </c>
      <c r="C2433" s="11">
        <v>410.27764</v>
      </c>
      <c r="D2433" s="11">
        <v>0.0404059065953485</v>
      </c>
      <c r="E2433" s="8"/>
      <c r="F2433" s="8"/>
    </row>
    <row r="2434">
      <c r="A2434" s="10">
        <v>44844.333333333336</v>
      </c>
      <c r="B2434" s="11">
        <v>389.25</v>
      </c>
      <c r="C2434" s="11">
        <v>403.02479</v>
      </c>
      <c r="D2434" s="11">
        <v>0.0341785179020873</v>
      </c>
      <c r="E2434" s="8"/>
      <c r="F2434" s="8"/>
    </row>
    <row r="2435">
      <c r="A2435" s="10">
        <v>44844.375</v>
      </c>
      <c r="B2435" s="11">
        <v>389.28</v>
      </c>
      <c r="C2435" s="11">
        <v>397.7722</v>
      </c>
      <c r="D2435" s="11">
        <v>0.0213494055140103</v>
      </c>
      <c r="E2435" s="8"/>
      <c r="F2435" s="8"/>
    </row>
    <row r="2436">
      <c r="A2436" s="10">
        <v>44844.416666666664</v>
      </c>
      <c r="B2436" s="11">
        <v>397.82</v>
      </c>
      <c r="C2436" s="11">
        <v>395.6807</v>
      </c>
      <c r="D2436" s="11">
        <v>0.00540663216578415</v>
      </c>
      <c r="E2436" s="8"/>
      <c r="F2436" s="8"/>
    </row>
    <row r="2437">
      <c r="A2437" s="10">
        <v>44844.458333333336</v>
      </c>
      <c r="B2437" s="11">
        <v>399.81</v>
      </c>
      <c r="C2437" s="11">
        <v>395.00191</v>
      </c>
      <c r="D2437" s="11">
        <v>0.0121723208882711</v>
      </c>
      <c r="E2437" s="8"/>
      <c r="F2437" s="8"/>
    </row>
    <row r="2438">
      <c r="A2438" s="10">
        <v>44844.5</v>
      </c>
      <c r="B2438" s="11">
        <v>413.44</v>
      </c>
      <c r="C2438" s="11">
        <v>391.57149</v>
      </c>
      <c r="D2438" s="11">
        <v>0.0558480649344517</v>
      </c>
      <c r="E2438" s="8"/>
      <c r="F2438" s="8"/>
    </row>
    <row r="2439">
      <c r="A2439" s="10">
        <v>44844.541666666664</v>
      </c>
      <c r="B2439" s="11">
        <v>428.48</v>
      </c>
      <c r="C2439" s="11">
        <v>388.76591</v>
      </c>
      <c r="D2439" s="11">
        <v>0.102154250098729</v>
      </c>
      <c r="E2439" s="8"/>
      <c r="F2439" s="8"/>
    </row>
    <row r="2440">
      <c r="A2440" s="10">
        <v>44844.583333333336</v>
      </c>
      <c r="B2440" s="11">
        <v>416.35</v>
      </c>
      <c r="C2440" s="11">
        <v>386.3111</v>
      </c>
      <c r="D2440" s="11">
        <v>0.0777583144776321</v>
      </c>
      <c r="E2440" s="8"/>
      <c r="F2440" s="8"/>
    </row>
    <row r="2441">
      <c r="A2441" s="10">
        <v>44844.625</v>
      </c>
      <c r="B2441" s="11">
        <v>421.61</v>
      </c>
      <c r="C2441" s="11">
        <v>384.76132</v>
      </c>
      <c r="D2441" s="11">
        <v>0.0957702297102006</v>
      </c>
      <c r="E2441" s="8"/>
      <c r="F2441" s="8"/>
    </row>
    <row r="2442">
      <c r="A2442" s="10">
        <v>44844.666666666664</v>
      </c>
      <c r="B2442" s="11">
        <v>400.17</v>
      </c>
      <c r="C2442" s="11">
        <v>384.89758</v>
      </c>
      <c r="D2442" s="11">
        <v>0.0396791790688837</v>
      </c>
      <c r="E2442" s="8"/>
      <c r="F2442" s="8"/>
    </row>
    <row r="2443">
      <c r="A2443" s="10">
        <v>44844.708333333336</v>
      </c>
      <c r="B2443" s="11">
        <v>389.22</v>
      </c>
      <c r="C2443" s="11">
        <v>386.75579</v>
      </c>
      <c r="D2443" s="11">
        <v>0.00637148832341989</v>
      </c>
      <c r="E2443" s="8"/>
      <c r="F2443" s="8"/>
    </row>
    <row r="2444">
      <c r="A2444" s="10">
        <v>44844.75</v>
      </c>
      <c r="B2444" s="11">
        <v>389.86</v>
      </c>
      <c r="C2444" s="11">
        <v>391.12442</v>
      </c>
      <c r="D2444" s="11">
        <v>0.00323278203902475</v>
      </c>
      <c r="E2444" s="8"/>
      <c r="F2444" s="8"/>
    </row>
    <row r="2445">
      <c r="A2445" s="10">
        <v>44844.791666666664</v>
      </c>
      <c r="B2445" s="11">
        <v>390.96</v>
      </c>
      <c r="C2445" s="11">
        <v>398.85786</v>
      </c>
      <c r="D2445" s="11">
        <v>0.0198011893259419</v>
      </c>
      <c r="E2445" s="8"/>
      <c r="F2445" s="8"/>
    </row>
    <row r="2446">
      <c r="A2446" s="10">
        <v>44844.833333333336</v>
      </c>
      <c r="B2446" s="11">
        <v>403.63</v>
      </c>
      <c r="C2446" s="11">
        <v>403.87095</v>
      </c>
      <c r="D2446" s="11">
        <v>5.96601463908206E-4</v>
      </c>
      <c r="E2446" s="8"/>
      <c r="F2446" s="8"/>
    </row>
    <row r="2447">
      <c r="A2447" s="10">
        <v>44844.875</v>
      </c>
      <c r="B2447" s="11">
        <v>400.69</v>
      </c>
      <c r="C2447" s="11">
        <v>409.66617</v>
      </c>
      <c r="D2447" s="11">
        <v>0.0219109378741232</v>
      </c>
      <c r="E2447" s="8"/>
      <c r="F2447" s="8"/>
    </row>
    <row r="2448">
      <c r="A2448" s="10">
        <v>44844.916666666664</v>
      </c>
      <c r="B2448" s="11">
        <v>395.19</v>
      </c>
      <c r="C2448" s="11">
        <v>416.18496</v>
      </c>
      <c r="D2448" s="11">
        <v>0.0504462246785659</v>
      </c>
      <c r="E2448" s="8"/>
      <c r="F2448" s="8"/>
    </row>
    <row r="2449">
      <c r="A2449" s="10">
        <v>44844.958333333336</v>
      </c>
      <c r="B2449" s="11">
        <v>414.18</v>
      </c>
      <c r="C2449" s="11">
        <v>422.04002</v>
      </c>
      <c r="D2449" s="11">
        <v>0.0186238736316997</v>
      </c>
      <c r="E2449" s="8"/>
      <c r="F2449" s="8"/>
    </row>
    <row r="2450">
      <c r="A2450" s="10">
        <v>44845.0</v>
      </c>
      <c r="B2450" s="11">
        <v>431.56</v>
      </c>
      <c r="C2450" s="11">
        <v>412.39219</v>
      </c>
      <c r="D2450" s="11">
        <v>0.0464795659685019</v>
      </c>
      <c r="E2450" s="8"/>
      <c r="F2450" s="8"/>
    </row>
    <row r="2451">
      <c r="A2451" s="10">
        <v>44845.041666666664</v>
      </c>
      <c r="B2451" s="11">
        <v>437.35</v>
      </c>
      <c r="C2451" s="11">
        <v>408.98506</v>
      </c>
      <c r="D2451" s="11">
        <v>0.0693544649283767</v>
      </c>
      <c r="E2451" s="8"/>
      <c r="F2451" s="8"/>
    </row>
    <row r="2452">
      <c r="A2452" s="10">
        <v>44845.083333333336</v>
      </c>
      <c r="B2452" s="11">
        <v>427.55</v>
      </c>
      <c r="C2452" s="11">
        <v>403.2112</v>
      </c>
      <c r="D2452" s="11">
        <v>0.0603624105679603</v>
      </c>
      <c r="E2452" s="8"/>
      <c r="F2452" s="8"/>
    </row>
    <row r="2453">
      <c r="A2453" s="10">
        <v>44845.125</v>
      </c>
      <c r="B2453" s="11">
        <v>415.36</v>
      </c>
      <c r="C2453" s="11">
        <v>399.37129</v>
      </c>
      <c r="D2453" s="11">
        <v>0.0400347005414435</v>
      </c>
      <c r="E2453" s="8"/>
      <c r="F2453" s="8"/>
    </row>
    <row r="2454">
      <c r="A2454" s="10">
        <v>44845.166666666664</v>
      </c>
      <c r="B2454" s="11">
        <v>389.6</v>
      </c>
      <c r="C2454" s="11">
        <v>390.56369</v>
      </c>
      <c r="D2454" s="11">
        <v>0.00246743367259763</v>
      </c>
      <c r="E2454" s="8"/>
      <c r="F2454" s="8"/>
    </row>
    <row r="2455">
      <c r="A2455" s="10">
        <v>44845.208333333336</v>
      </c>
      <c r="B2455" s="11">
        <v>374.09</v>
      </c>
      <c r="C2455" s="11">
        <v>380.66064</v>
      </c>
      <c r="D2455" s="11">
        <v>0.0172611489330759</v>
      </c>
      <c r="E2455" s="8"/>
      <c r="F2455" s="8"/>
    </row>
    <row r="2456">
      <c r="A2456" s="10">
        <v>44845.25</v>
      </c>
      <c r="B2456" s="11">
        <v>360.79</v>
      </c>
      <c r="C2456" s="11">
        <v>372.22377</v>
      </c>
      <c r="D2456" s="11">
        <v>0.030717463315145</v>
      </c>
      <c r="E2456" s="8"/>
      <c r="F2456" s="8"/>
    </row>
    <row r="2457">
      <c r="A2457" s="10">
        <v>44845.291666666664</v>
      </c>
      <c r="B2457" s="11">
        <v>355.26</v>
      </c>
      <c r="C2457" s="11">
        <v>364.46678</v>
      </c>
      <c r="D2457" s="11">
        <v>0.0252609579397058</v>
      </c>
      <c r="E2457" s="8"/>
      <c r="F2457" s="8"/>
    </row>
    <row r="2458">
      <c r="A2458" s="10">
        <v>44845.333333333336</v>
      </c>
      <c r="B2458" s="11">
        <v>356.71</v>
      </c>
      <c r="C2458" s="11">
        <v>357.77605</v>
      </c>
      <c r="D2458" s="11">
        <v>0.00297965724648147</v>
      </c>
      <c r="E2458" s="8"/>
      <c r="F2458" s="8"/>
    </row>
    <row r="2459">
      <c r="A2459" s="10">
        <v>44845.375</v>
      </c>
      <c r="B2459" s="11">
        <v>358.25</v>
      </c>
      <c r="C2459" s="11">
        <v>352.51879</v>
      </c>
      <c r="D2459" s="11">
        <v>0.0162578851470583</v>
      </c>
      <c r="E2459" s="8"/>
      <c r="F2459" s="8"/>
    </row>
    <row r="2460">
      <c r="A2460" s="10">
        <v>44845.416666666664</v>
      </c>
      <c r="B2460" s="11">
        <v>355.16</v>
      </c>
      <c r="C2460" s="11">
        <v>350.99164</v>
      </c>
      <c r="D2460" s="11">
        <v>0.0118759523731106</v>
      </c>
      <c r="E2460" s="8"/>
      <c r="F2460" s="8"/>
    </row>
    <row r="2461">
      <c r="A2461" s="10">
        <v>44845.458333333336</v>
      </c>
      <c r="B2461" s="11">
        <v>351.66</v>
      </c>
      <c r="C2461" s="11">
        <v>350.84546</v>
      </c>
      <c r="D2461" s="11">
        <v>0.00232164896761104</v>
      </c>
      <c r="E2461" s="8"/>
      <c r="F2461" s="8"/>
    </row>
    <row r="2462">
      <c r="A2462" s="10">
        <v>44845.5</v>
      </c>
      <c r="B2462" s="11">
        <v>345.15</v>
      </c>
      <c r="C2462" s="11">
        <v>347.68281</v>
      </c>
      <c r="D2462" s="11">
        <v>0.00728482952608453</v>
      </c>
      <c r="E2462" s="8"/>
      <c r="F2462" s="8"/>
    </row>
    <row r="2463">
      <c r="A2463" s="10">
        <v>44845.541666666664</v>
      </c>
      <c r="B2463" s="11">
        <v>347.17</v>
      </c>
      <c r="C2463" s="11">
        <v>344.80296</v>
      </c>
      <c r="D2463" s="11">
        <v>0.00686490626414585</v>
      </c>
      <c r="E2463" s="8"/>
      <c r="F2463" s="8"/>
    </row>
    <row r="2464">
      <c r="A2464" s="10">
        <v>44845.583333333336</v>
      </c>
      <c r="B2464" s="11">
        <v>336.92</v>
      </c>
      <c r="C2464" s="11">
        <v>342.0058</v>
      </c>
      <c r="D2464" s="11">
        <v>0.0148705080440156</v>
      </c>
      <c r="E2464" s="8"/>
      <c r="F2464" s="8"/>
    </row>
    <row r="2465">
      <c r="A2465" s="10">
        <v>44845.625</v>
      </c>
      <c r="B2465" s="11">
        <v>327.23</v>
      </c>
      <c r="C2465" s="11">
        <v>340.56185</v>
      </c>
      <c r="D2465" s="11">
        <v>0.039146633717194</v>
      </c>
      <c r="E2465" s="8"/>
      <c r="F2465" s="8"/>
    </row>
    <row r="2466">
      <c r="A2466" s="10">
        <v>44845.666666666664</v>
      </c>
      <c r="B2466" s="11">
        <v>298.93</v>
      </c>
      <c r="C2466" s="11">
        <v>342.26519</v>
      </c>
      <c r="D2466" s="11">
        <v>0.126612905040094</v>
      </c>
      <c r="E2466" s="8"/>
      <c r="F2466" s="8"/>
    </row>
    <row r="2467">
      <c r="A2467" s="10">
        <v>44845.708333333336</v>
      </c>
      <c r="B2467" s="11">
        <v>296.13</v>
      </c>
      <c r="C2467" s="11">
        <v>346.97344</v>
      </c>
      <c r="D2467" s="11">
        <v>0.146534097826046</v>
      </c>
      <c r="E2467" s="8"/>
      <c r="F2467" s="8"/>
    </row>
    <row r="2468">
      <c r="A2468" s="10">
        <v>44845.75</v>
      </c>
      <c r="B2468" s="11">
        <v>303.48</v>
      </c>
      <c r="C2468" s="11">
        <v>355.50335</v>
      </c>
      <c r="D2468" s="11">
        <v>0.146337158285568</v>
      </c>
      <c r="E2468" s="8"/>
      <c r="F2468" s="8"/>
    </row>
    <row r="2469">
      <c r="A2469" s="10">
        <v>44845.791666666664</v>
      </c>
      <c r="B2469" s="11">
        <v>309.55</v>
      </c>
      <c r="C2469" s="11">
        <v>367.56831</v>
      </c>
      <c r="D2469" s="11">
        <v>0.157843612796761</v>
      </c>
      <c r="E2469" s="8"/>
      <c r="F2469" s="8"/>
    </row>
    <row r="2470">
      <c r="A2470" s="10">
        <v>44845.833333333336</v>
      </c>
      <c r="B2470" s="11">
        <v>313.76</v>
      </c>
      <c r="C2470" s="11">
        <v>376.738</v>
      </c>
      <c r="D2470" s="11">
        <v>0.16716657199433</v>
      </c>
      <c r="E2470" s="8"/>
      <c r="F2470" s="8"/>
    </row>
    <row r="2471">
      <c r="A2471" s="10">
        <v>44845.875</v>
      </c>
      <c r="B2471" s="11">
        <v>318.12</v>
      </c>
      <c r="C2471" s="11">
        <v>385.90489</v>
      </c>
      <c r="D2471" s="11">
        <v>0.17565180373848</v>
      </c>
      <c r="E2471" s="8"/>
      <c r="F2471" s="8"/>
    </row>
    <row r="2472">
      <c r="A2472" s="10">
        <v>44845.916666666664</v>
      </c>
      <c r="B2472" s="11">
        <v>323.04</v>
      </c>
      <c r="C2472" s="11">
        <v>395.41322</v>
      </c>
      <c r="D2472" s="11">
        <v>0.183031867270396</v>
      </c>
      <c r="E2472" s="8"/>
      <c r="F2472" s="8"/>
    </row>
    <row r="2473">
      <c r="A2473" s="10">
        <v>44845.958333333336</v>
      </c>
      <c r="B2473" s="11">
        <v>331.23</v>
      </c>
      <c r="C2473" s="11">
        <v>402.99545</v>
      </c>
      <c r="D2473" s="11">
        <v>0.178080050283446</v>
      </c>
      <c r="E2473" s="8"/>
      <c r="F2473" s="8"/>
    </row>
    <row r="2474">
      <c r="A2474" s="10">
        <v>44846.0</v>
      </c>
      <c r="B2474" s="11">
        <v>369.52</v>
      </c>
      <c r="C2474" s="11">
        <v>365.9395</v>
      </c>
      <c r="D2474" s="11">
        <v>0.00978440425261545</v>
      </c>
      <c r="E2474" s="8"/>
      <c r="F2474" s="8"/>
    </row>
    <row r="2475">
      <c r="A2475" s="10">
        <v>44846.041666666664</v>
      </c>
      <c r="B2475" s="11">
        <v>393.55</v>
      </c>
      <c r="C2475" s="11">
        <v>361.23545</v>
      </c>
      <c r="D2475" s="11">
        <v>0.0894556445110799</v>
      </c>
      <c r="E2475" s="8"/>
      <c r="F2475" s="8"/>
    </row>
    <row r="2476">
      <c r="A2476" s="10">
        <v>44846.083333333336</v>
      </c>
      <c r="B2476" s="11">
        <v>358.3</v>
      </c>
      <c r="C2476" s="11">
        <v>352.47335</v>
      </c>
      <c r="D2476" s="11">
        <v>0.0165307533179459</v>
      </c>
      <c r="E2476" s="8"/>
      <c r="F2476" s="8"/>
    </row>
    <row r="2477">
      <c r="A2477" s="10">
        <v>44846.125</v>
      </c>
      <c r="B2477" s="11">
        <v>327.87</v>
      </c>
      <c r="C2477" s="11">
        <v>346.27163</v>
      </c>
      <c r="D2477" s="11">
        <v>0.0531421820493928</v>
      </c>
      <c r="E2477" s="8"/>
      <c r="F2477" s="8"/>
    </row>
    <row r="2478">
      <c r="A2478" s="10">
        <v>44846.166666666664</v>
      </c>
      <c r="B2478" s="11">
        <v>308.39</v>
      </c>
      <c r="C2478" s="11">
        <v>336.20088</v>
      </c>
      <c r="D2478" s="11">
        <v>0.0827210208373041</v>
      </c>
      <c r="E2478" s="8"/>
      <c r="F2478" s="8"/>
    </row>
    <row r="2479">
      <c r="A2479" s="10">
        <v>44846.208333333336</v>
      </c>
      <c r="B2479" s="11">
        <v>296.52</v>
      </c>
      <c r="C2479" s="11">
        <v>325.79977</v>
      </c>
      <c r="D2479" s="11">
        <v>0.0898704440460471</v>
      </c>
      <c r="E2479" s="8"/>
      <c r="F2479" s="8"/>
    </row>
    <row r="2480">
      <c r="A2480" s="10">
        <v>44846.25</v>
      </c>
      <c r="B2480" s="11">
        <v>284.59</v>
      </c>
      <c r="C2480" s="11">
        <v>320.03523</v>
      </c>
      <c r="D2480" s="11">
        <v>0.110754150410253</v>
      </c>
      <c r="E2480" s="8"/>
      <c r="F2480" s="8"/>
    </row>
    <row r="2481">
      <c r="A2481" s="10">
        <v>44846.291666666664</v>
      </c>
      <c r="B2481" s="11">
        <v>278.26</v>
      </c>
      <c r="C2481" s="11">
        <v>317.39053</v>
      </c>
      <c r="D2481" s="11">
        <v>0.123288272022482</v>
      </c>
      <c r="E2481" s="8"/>
      <c r="F2481" s="8"/>
    </row>
    <row r="2482">
      <c r="A2482" s="10">
        <v>44846.333333333336</v>
      </c>
      <c r="B2482" s="11">
        <v>279.79</v>
      </c>
      <c r="C2482" s="11">
        <v>315.53039</v>
      </c>
      <c r="D2482" s="11">
        <v>0.113270832644678</v>
      </c>
      <c r="E2482" s="8"/>
      <c r="F2482" s="8"/>
    </row>
    <row r="2483">
      <c r="A2483" s="10">
        <v>44846.375</v>
      </c>
      <c r="B2483" s="11">
        <v>279.41</v>
      </c>
      <c r="C2483" s="11">
        <v>316.11129</v>
      </c>
      <c r="D2483" s="11">
        <v>0.116102433418306</v>
      </c>
      <c r="E2483" s="8"/>
      <c r="F2483" s="8"/>
    </row>
    <row r="2484">
      <c r="A2484" s="10">
        <v>44846.416666666664</v>
      </c>
      <c r="B2484" s="11">
        <v>284.02</v>
      </c>
      <c r="C2484" s="11">
        <v>321.32415</v>
      </c>
      <c r="D2484" s="11">
        <v>0.116095070974279</v>
      </c>
      <c r="E2484" s="8"/>
      <c r="F2484" s="8"/>
    </row>
    <row r="2485">
      <c r="A2485" s="10">
        <v>44846.458333333336</v>
      </c>
      <c r="B2485" s="11">
        <v>296.01</v>
      </c>
      <c r="C2485" s="11">
        <v>328.854</v>
      </c>
      <c r="D2485" s="11">
        <v>0.0998741082668904</v>
      </c>
      <c r="E2485" s="8"/>
      <c r="F2485" s="8"/>
    </row>
    <row r="2486">
      <c r="A2486" s="10">
        <v>44846.5</v>
      </c>
      <c r="B2486" s="11">
        <v>313.35</v>
      </c>
      <c r="C2486" s="11">
        <v>335.13917</v>
      </c>
      <c r="D2486" s="11">
        <v>0.0650152890215726</v>
      </c>
      <c r="E2486" s="8"/>
      <c r="F2486" s="8"/>
    </row>
    <row r="2487">
      <c r="A2487" s="10">
        <v>44846.541666666664</v>
      </c>
      <c r="B2487" s="11">
        <v>328.58</v>
      </c>
      <c r="C2487" s="11">
        <v>341.51606</v>
      </c>
      <c r="D2487" s="11">
        <v>0.0378783357948085</v>
      </c>
      <c r="E2487" s="8"/>
      <c r="F2487" s="8"/>
    </row>
    <row r="2488">
      <c r="A2488" s="10">
        <v>44846.583333333336</v>
      </c>
      <c r="B2488" s="11">
        <v>332.44</v>
      </c>
      <c r="C2488" s="11">
        <v>344.87444</v>
      </c>
      <c r="D2488" s="11">
        <v>0.0360549769939459</v>
      </c>
      <c r="E2488" s="8"/>
      <c r="F2488" s="8"/>
    </row>
    <row r="2489">
      <c r="A2489" s="10">
        <v>44846.625</v>
      </c>
      <c r="B2489" s="11">
        <v>329.6</v>
      </c>
      <c r="C2489" s="11">
        <v>348.98107</v>
      </c>
      <c r="D2489" s="11">
        <v>0.0555361641822003</v>
      </c>
      <c r="E2489" s="8"/>
      <c r="F2489" s="8"/>
    </row>
    <row r="2490">
      <c r="A2490" s="10">
        <v>44846.666666666664</v>
      </c>
      <c r="B2490" s="11">
        <v>332.48</v>
      </c>
      <c r="C2490" s="11">
        <v>355.22204</v>
      </c>
      <c r="D2490" s="11">
        <v>0.0640220409747097</v>
      </c>
      <c r="E2490" s="8"/>
      <c r="F2490" s="8"/>
    </row>
    <row r="2491">
      <c r="A2491" s="10">
        <v>44846.708333333336</v>
      </c>
      <c r="B2491" s="11">
        <v>356.03</v>
      </c>
      <c r="C2491" s="11">
        <v>364.76221</v>
      </c>
      <c r="D2491" s="11">
        <v>0.0239394590793821</v>
      </c>
      <c r="E2491" s="8"/>
      <c r="F2491" s="8"/>
    </row>
    <row r="2492">
      <c r="A2492" s="10">
        <v>44846.75</v>
      </c>
      <c r="B2492" s="11">
        <v>379.82</v>
      </c>
      <c r="C2492" s="11">
        <v>378.70357</v>
      </c>
      <c r="D2492" s="11">
        <v>0.0029480313586692</v>
      </c>
      <c r="E2492" s="8"/>
      <c r="F2492" s="8"/>
    </row>
    <row r="2493">
      <c r="A2493" s="10">
        <v>44846.791666666664</v>
      </c>
      <c r="B2493" s="11">
        <v>404.14</v>
      </c>
      <c r="C2493" s="11">
        <v>396.5419</v>
      </c>
      <c r="D2493" s="11">
        <v>0.0191609007774461</v>
      </c>
      <c r="E2493" s="8"/>
      <c r="F2493" s="8"/>
    </row>
    <row r="2494">
      <c r="A2494" s="10">
        <v>44846.833333333336</v>
      </c>
      <c r="B2494" s="11">
        <v>413.64</v>
      </c>
      <c r="C2494" s="11">
        <v>410.02272</v>
      </c>
      <c r="D2494" s="11">
        <v>0.0088221452703889</v>
      </c>
      <c r="E2494" s="8"/>
      <c r="F2494" s="8"/>
    </row>
    <row r="2495">
      <c r="A2495" s="10">
        <v>44846.875</v>
      </c>
      <c r="B2495" s="11">
        <v>415.81</v>
      </c>
      <c r="C2495" s="11">
        <v>422.02243</v>
      </c>
      <c r="D2495" s="11">
        <v>0.0147206156791239</v>
      </c>
      <c r="E2495" s="8"/>
      <c r="F2495" s="8"/>
    </row>
    <row r="2496">
      <c r="A2496" s="10">
        <v>44846.916666666664</v>
      </c>
      <c r="B2496" s="11">
        <v>419.27</v>
      </c>
      <c r="C2496" s="11">
        <v>434.33934</v>
      </c>
      <c r="D2496" s="11">
        <v>0.0346948540281891</v>
      </c>
      <c r="E2496" s="8"/>
      <c r="F2496" s="8"/>
    </row>
    <row r="2497">
      <c r="A2497" s="10">
        <v>44846.958333333336</v>
      </c>
      <c r="B2497" s="11">
        <v>430.93</v>
      </c>
      <c r="C2497" s="11">
        <v>444.64538</v>
      </c>
      <c r="D2497" s="11">
        <v>0.0308456595231012</v>
      </c>
      <c r="E2497" s="8"/>
      <c r="F2497" s="8"/>
    </row>
    <row r="2498">
      <c r="A2498" s="10">
        <v>44847.0</v>
      </c>
      <c r="B2498" s="11">
        <v>464.71</v>
      </c>
      <c r="C2498" s="11">
        <v>450.89162</v>
      </c>
      <c r="D2498" s="11">
        <v>0.0306467882459203</v>
      </c>
      <c r="E2498" s="8"/>
      <c r="F2498" s="8"/>
    </row>
    <row r="2499">
      <c r="A2499" s="10">
        <v>44847.041666666664</v>
      </c>
      <c r="B2499" s="11">
        <v>479.67</v>
      </c>
      <c r="C2499" s="11">
        <v>449.40785</v>
      </c>
      <c r="D2499" s="11">
        <v>0.0673378313262663</v>
      </c>
      <c r="E2499" s="8"/>
      <c r="F2499" s="8"/>
    </row>
    <row r="2500">
      <c r="A2500" s="10">
        <v>44847.083333333336</v>
      </c>
      <c r="B2500" s="11">
        <v>463.86</v>
      </c>
      <c r="C2500" s="11">
        <v>447.19528</v>
      </c>
      <c r="D2500" s="11">
        <v>0.0372649729218966</v>
      </c>
      <c r="E2500" s="8"/>
      <c r="F2500" s="8"/>
    </row>
    <row r="2501">
      <c r="A2501" s="10">
        <v>44847.125</v>
      </c>
      <c r="B2501" s="11">
        <v>449.6</v>
      </c>
      <c r="C2501" s="11">
        <v>447.49512</v>
      </c>
      <c r="D2501" s="11">
        <v>0.00470369375201239</v>
      </c>
      <c r="E2501" s="8"/>
      <c r="F2501" s="8"/>
    </row>
    <row r="2502">
      <c r="A2502" s="10">
        <v>44847.166666666664</v>
      </c>
      <c r="B2502" s="11">
        <v>436.44</v>
      </c>
      <c r="C2502" s="11">
        <v>442.53692</v>
      </c>
      <c r="D2502" s="11">
        <v>0.0137772007813495</v>
      </c>
      <c r="E2502" s="8"/>
      <c r="F2502" s="8"/>
    </row>
    <row r="2503">
      <c r="A2503" s="10">
        <v>44847.208333333336</v>
      </c>
      <c r="B2503" s="11">
        <v>421.89</v>
      </c>
      <c r="C2503" s="11">
        <v>435.13198</v>
      </c>
      <c r="D2503" s="11">
        <v>0.0304321001641846</v>
      </c>
      <c r="E2503" s="8"/>
      <c r="F2503" s="8"/>
    </row>
    <row r="2504">
      <c r="A2504" s="10">
        <v>44847.25</v>
      </c>
      <c r="B2504" s="11">
        <v>415.86</v>
      </c>
      <c r="C2504" s="11">
        <v>428.86788</v>
      </c>
      <c r="D2504" s="11">
        <v>0.0303307396207895</v>
      </c>
      <c r="E2504" s="8"/>
      <c r="F2504" s="8"/>
    </row>
    <row r="2505">
      <c r="A2505" s="10">
        <v>44847.291666666664</v>
      </c>
      <c r="B2505" s="11">
        <v>407.3</v>
      </c>
      <c r="C2505" s="11">
        <v>423.87231</v>
      </c>
      <c r="D2505" s="11">
        <v>0.0390974111991415</v>
      </c>
      <c r="E2505" s="8"/>
      <c r="F2505" s="8"/>
    </row>
    <row r="2506">
      <c r="A2506" s="10">
        <v>44847.333333333336</v>
      </c>
      <c r="B2506" s="11">
        <v>403.73</v>
      </c>
      <c r="C2506" s="11">
        <v>420.5819</v>
      </c>
      <c r="D2506" s="11">
        <v>0.0400680580880917</v>
      </c>
      <c r="E2506" s="8"/>
      <c r="F2506" s="8"/>
    </row>
    <row r="2507">
      <c r="A2507" s="10">
        <v>44847.375</v>
      </c>
      <c r="B2507" s="11">
        <v>395.16</v>
      </c>
      <c r="C2507" s="11">
        <v>420.1495</v>
      </c>
      <c r="D2507" s="11">
        <v>0.0594776383168371</v>
      </c>
      <c r="E2507" s="8"/>
      <c r="F2507" s="8"/>
    </row>
    <row r="2508">
      <c r="A2508" s="10">
        <v>44847.416666666664</v>
      </c>
      <c r="B2508" s="11">
        <v>394.27</v>
      </c>
      <c r="C2508" s="11">
        <v>422.10442</v>
      </c>
      <c r="D2508" s="11">
        <v>0.0659420244876848</v>
      </c>
      <c r="E2508" s="8"/>
      <c r="F2508" s="8"/>
    </row>
    <row r="2509">
      <c r="A2509" s="10">
        <v>44847.458333333336</v>
      </c>
      <c r="B2509" s="11">
        <v>399.81</v>
      </c>
      <c r="C2509" s="11">
        <v>424.34844</v>
      </c>
      <c r="D2509" s="11">
        <v>0.0578261581449432</v>
      </c>
      <c r="E2509" s="8"/>
      <c r="F2509" s="8"/>
    </row>
    <row r="2510">
      <c r="A2510" s="10">
        <v>44847.5</v>
      </c>
      <c r="B2510" s="11">
        <v>407.66</v>
      </c>
      <c r="C2510" s="11">
        <v>422.87775</v>
      </c>
      <c r="D2510" s="11">
        <v>0.0359861685794534</v>
      </c>
      <c r="E2510" s="8"/>
      <c r="F2510" s="8"/>
    </row>
    <row r="2511">
      <c r="A2511" s="10">
        <v>44847.541666666664</v>
      </c>
      <c r="B2511" s="11">
        <v>415.78</v>
      </c>
      <c r="C2511" s="11">
        <v>420.83012</v>
      </c>
      <c r="D2511" s="11">
        <v>0.0120003767791146</v>
      </c>
      <c r="E2511" s="8"/>
      <c r="F2511" s="8"/>
    </row>
    <row r="2512">
      <c r="A2512" s="10">
        <v>44847.583333333336</v>
      </c>
      <c r="B2512" s="11">
        <v>406.09</v>
      </c>
      <c r="C2512" s="11">
        <v>418.10007</v>
      </c>
      <c r="D2512" s="11">
        <v>0.0287253479771004</v>
      </c>
      <c r="E2512" s="8"/>
      <c r="F2512" s="8"/>
    </row>
    <row r="2513">
      <c r="A2513" s="10">
        <v>44847.625</v>
      </c>
      <c r="B2513" s="11">
        <v>389.62</v>
      </c>
      <c r="C2513" s="11">
        <v>415.64076</v>
      </c>
      <c r="D2513" s="11">
        <v>0.062603965982547</v>
      </c>
      <c r="E2513" s="8"/>
      <c r="F2513" s="8"/>
    </row>
    <row r="2514">
      <c r="A2514" s="10">
        <v>44847.666666666664</v>
      </c>
      <c r="B2514" s="11">
        <v>394.83</v>
      </c>
      <c r="C2514" s="11">
        <v>413.67229</v>
      </c>
      <c r="D2514" s="11">
        <v>0.0455488328696127</v>
      </c>
      <c r="E2514" s="8"/>
      <c r="F2514" s="8"/>
    </row>
    <row r="2515">
      <c r="A2515" s="10">
        <v>44847.708333333336</v>
      </c>
      <c r="B2515" s="11">
        <v>411.78</v>
      </c>
      <c r="C2515" s="11">
        <v>413.20565</v>
      </c>
      <c r="D2515" s="11">
        <v>0.00345021903742124</v>
      </c>
      <c r="E2515" s="8"/>
      <c r="F2515" s="8"/>
    </row>
    <row r="2516">
      <c r="A2516" s="10">
        <v>44847.75</v>
      </c>
      <c r="B2516" s="11">
        <v>424.15</v>
      </c>
      <c r="C2516" s="11">
        <v>415.44634</v>
      </c>
      <c r="D2516" s="11">
        <v>0.0209501424419816</v>
      </c>
      <c r="E2516" s="8"/>
      <c r="F2516" s="8"/>
    </row>
    <row r="2517">
      <c r="A2517" s="10">
        <v>44847.791666666664</v>
      </c>
      <c r="B2517" s="11">
        <v>433.8</v>
      </c>
      <c r="C2517" s="11">
        <v>421.40262</v>
      </c>
      <c r="D2517" s="11">
        <v>0.029419323496375</v>
      </c>
      <c r="E2517" s="8"/>
      <c r="F2517" s="8"/>
    </row>
    <row r="2518">
      <c r="A2518" s="10">
        <v>44847.833333333336</v>
      </c>
      <c r="B2518" s="11">
        <v>441.16</v>
      </c>
      <c r="C2518" s="11">
        <v>425.22461</v>
      </c>
      <c r="D2518" s="11">
        <v>0.0374752298555816</v>
      </c>
      <c r="E2518" s="8"/>
      <c r="F2518" s="8"/>
    </row>
    <row r="2519">
      <c r="A2519" s="10">
        <v>44847.875</v>
      </c>
      <c r="B2519" s="11">
        <v>436.77</v>
      </c>
      <c r="C2519" s="11">
        <v>430.38269</v>
      </c>
      <c r="D2519" s="11">
        <v>0.0148410011564358</v>
      </c>
      <c r="E2519" s="8"/>
      <c r="F2519" s="8"/>
    </row>
    <row r="2520">
      <c r="A2520" s="10">
        <v>44847.916666666664</v>
      </c>
      <c r="B2520" s="11">
        <v>439.1</v>
      </c>
      <c r="C2520" s="11">
        <v>436.19709</v>
      </c>
      <c r="D2520" s="11">
        <v>0.00665504210493476</v>
      </c>
      <c r="E2520" s="8"/>
      <c r="F2520" s="8"/>
    </row>
    <row r="2521">
      <c r="A2521" s="10">
        <v>44847.958333333336</v>
      </c>
      <c r="B2521" s="11">
        <v>455.12</v>
      </c>
      <c r="C2521" s="11">
        <v>442.2127</v>
      </c>
      <c r="D2521" s="11">
        <v>0.0291879903042133</v>
      </c>
      <c r="E2521" s="8"/>
      <c r="F2521" s="8"/>
    </row>
    <row r="2522">
      <c r="A2522" s="10">
        <v>44848.0</v>
      </c>
      <c r="B2522" s="11">
        <v>491.03</v>
      </c>
      <c r="C2522" s="11">
        <v>449.30738</v>
      </c>
      <c r="D2522" s="11">
        <v>0.0928598591013571</v>
      </c>
      <c r="E2522" s="8"/>
      <c r="F2522" s="8"/>
    </row>
    <row r="2523">
      <c r="A2523" s="10">
        <v>44848.041666666664</v>
      </c>
      <c r="B2523" s="11">
        <v>498.8</v>
      </c>
      <c r="C2523" s="11">
        <v>447.89962</v>
      </c>
      <c r="D2523" s="11">
        <v>0.113642382639217</v>
      </c>
      <c r="E2523" s="8"/>
      <c r="F2523" s="8"/>
    </row>
    <row r="2524">
      <c r="A2524" s="10">
        <v>44848.083333333336</v>
      </c>
      <c r="B2524" s="11">
        <v>484.03</v>
      </c>
      <c r="C2524" s="11">
        <v>443.16584</v>
      </c>
      <c r="D2524" s="11">
        <v>0.0922096342082683</v>
      </c>
      <c r="E2524" s="8"/>
      <c r="F2524" s="8"/>
    </row>
    <row r="2525">
      <c r="A2525" s="10">
        <v>44848.125</v>
      </c>
      <c r="B2525" s="11">
        <v>475.61</v>
      </c>
      <c r="C2525" s="11">
        <v>438.1347</v>
      </c>
      <c r="D2525" s="11">
        <v>0.0855337411074722</v>
      </c>
      <c r="E2525" s="8"/>
      <c r="F2525" s="8"/>
    </row>
    <row r="2526">
      <c r="A2526" s="10">
        <v>44848.166666666664</v>
      </c>
      <c r="B2526" s="11">
        <v>468.23</v>
      </c>
      <c r="C2526" s="11">
        <v>425.40174</v>
      </c>
      <c r="D2526" s="11">
        <v>0.100677209265763</v>
      </c>
      <c r="E2526" s="8"/>
      <c r="F2526" s="8"/>
    </row>
    <row r="2527">
      <c r="A2527" s="10">
        <v>44848.208333333336</v>
      </c>
      <c r="B2527" s="11">
        <v>459.43</v>
      </c>
      <c r="C2527" s="11">
        <v>409.8461</v>
      </c>
      <c r="D2527" s="11">
        <v>0.120981753882738</v>
      </c>
      <c r="E2527" s="8"/>
      <c r="F2527" s="8"/>
    </row>
    <row r="2528">
      <c r="A2528" s="10">
        <v>44848.25</v>
      </c>
      <c r="B2528" s="11">
        <v>440.07</v>
      </c>
      <c r="C2528" s="11">
        <v>393.56453</v>
      </c>
      <c r="D2528" s="11">
        <v>0.118164789901163</v>
      </c>
      <c r="E2528" s="8"/>
      <c r="F2528" s="8"/>
    </row>
    <row r="2529">
      <c r="A2529" s="10">
        <v>44848.291666666664</v>
      </c>
      <c r="B2529" s="11">
        <v>424.21</v>
      </c>
      <c r="C2529" s="11">
        <v>377.02856</v>
      </c>
      <c r="D2529" s="11">
        <v>0.125140228103674</v>
      </c>
      <c r="E2529" s="8"/>
      <c r="F2529" s="8"/>
    </row>
    <row r="2530">
      <c r="A2530" s="10">
        <v>44848.333333333336</v>
      </c>
      <c r="B2530" s="11">
        <v>417.6</v>
      </c>
      <c r="C2530" s="11">
        <v>364.13441</v>
      </c>
      <c r="D2530" s="11">
        <v>0.146829271092506</v>
      </c>
      <c r="E2530" s="8"/>
      <c r="F2530" s="8"/>
    </row>
    <row r="2531">
      <c r="A2531" s="10">
        <v>44848.375</v>
      </c>
      <c r="B2531" s="11">
        <v>416.94</v>
      </c>
      <c r="C2531" s="11">
        <v>355.52818</v>
      </c>
      <c r="D2531" s="11">
        <v>0.172734043191737</v>
      </c>
      <c r="E2531" s="8"/>
      <c r="F2531" s="8"/>
    </row>
    <row r="2532">
      <c r="A2532" s="10">
        <v>44848.416666666664</v>
      </c>
      <c r="B2532" s="11">
        <v>413.32</v>
      </c>
      <c r="C2532" s="11">
        <v>353.15532</v>
      </c>
      <c r="D2532" s="11">
        <v>0.170363227148892</v>
      </c>
      <c r="E2532" s="8"/>
      <c r="F2532" s="8"/>
    </row>
    <row r="2533">
      <c r="A2533" s="10">
        <v>44848.458333333336</v>
      </c>
      <c r="B2533" s="11">
        <v>410.6</v>
      </c>
      <c r="C2533" s="11">
        <v>353.50973</v>
      </c>
      <c r="D2533" s="11">
        <v>0.161495611450355</v>
      </c>
      <c r="E2533" s="8"/>
      <c r="F2533" s="8"/>
    </row>
    <row r="2534">
      <c r="A2534" s="10">
        <v>44848.5</v>
      </c>
      <c r="B2534" s="11">
        <v>414.73</v>
      </c>
      <c r="C2534" s="11">
        <v>350.74485</v>
      </c>
      <c r="D2534" s="11">
        <v>0.18242648466542</v>
      </c>
      <c r="E2534" s="8"/>
      <c r="F2534" s="8"/>
    </row>
    <row r="2535">
      <c r="A2535" s="10">
        <v>44848.541666666664</v>
      </c>
      <c r="B2535" s="11">
        <v>409.23</v>
      </c>
      <c r="C2535" s="11">
        <v>348.32855</v>
      </c>
      <c r="D2535" s="11">
        <v>0.174839099465145</v>
      </c>
      <c r="E2535" s="8"/>
      <c r="F2535" s="8"/>
    </row>
    <row r="2536">
      <c r="A2536" s="10">
        <v>44848.583333333336</v>
      </c>
      <c r="B2536" s="11">
        <v>367.24</v>
      </c>
      <c r="C2536" s="11">
        <v>345.84081</v>
      </c>
      <c r="D2536" s="11">
        <v>0.0618758381927223</v>
      </c>
      <c r="E2536" s="8"/>
      <c r="F2536" s="8"/>
    </row>
    <row r="2537">
      <c r="A2537" s="10">
        <v>44848.625</v>
      </c>
      <c r="B2537" s="11">
        <v>337.91</v>
      </c>
      <c r="C2537" s="11">
        <v>344.35963</v>
      </c>
      <c r="D2537" s="11">
        <v>0.0187293440871682</v>
      </c>
      <c r="E2537" s="8"/>
      <c r="F2537" s="8"/>
    </row>
    <row r="2538">
      <c r="A2538" s="10">
        <v>44848.666666666664</v>
      </c>
      <c r="B2538" s="11">
        <v>329.91</v>
      </c>
      <c r="C2538" s="11">
        <v>345.50396</v>
      </c>
      <c r="D2538" s="11">
        <v>0.0451339544704494</v>
      </c>
      <c r="E2538" s="8"/>
      <c r="F2538" s="8"/>
    </row>
    <row r="2539">
      <c r="A2539" s="10">
        <v>44848.708333333336</v>
      </c>
      <c r="B2539" s="11">
        <v>317.09</v>
      </c>
      <c r="C2539" s="11">
        <v>348.91721</v>
      </c>
      <c r="D2539" s="11">
        <v>0.0912170826999334</v>
      </c>
      <c r="E2539" s="8"/>
      <c r="F2539" s="8"/>
    </row>
    <row r="2540">
      <c r="A2540" s="10">
        <v>44848.75</v>
      </c>
      <c r="B2540" s="11">
        <v>322.56</v>
      </c>
      <c r="C2540" s="11">
        <v>355.47955</v>
      </c>
      <c r="D2540" s="11">
        <v>0.0926060303609589</v>
      </c>
      <c r="E2540" s="8"/>
      <c r="F2540" s="8"/>
    </row>
    <row r="2541">
      <c r="A2541" s="10">
        <v>44848.791666666664</v>
      </c>
      <c r="B2541" s="11">
        <v>331.58</v>
      </c>
      <c r="C2541" s="11">
        <v>366.37716</v>
      </c>
      <c r="D2541" s="11">
        <v>0.0949763353152255</v>
      </c>
      <c r="E2541" s="8"/>
      <c r="F2541" s="8"/>
    </row>
    <row r="2542">
      <c r="A2542" s="10">
        <v>44848.833333333336</v>
      </c>
      <c r="B2542" s="11">
        <v>347.55</v>
      </c>
      <c r="C2542" s="11">
        <v>374.95759</v>
      </c>
      <c r="D2542" s="11">
        <v>0.0730951732434592</v>
      </c>
      <c r="E2542" s="8"/>
      <c r="F2542" s="8"/>
    </row>
    <row r="2543">
      <c r="A2543" s="10">
        <v>44848.875</v>
      </c>
      <c r="B2543" s="11">
        <v>357.88</v>
      </c>
      <c r="C2543" s="11">
        <v>384.28716</v>
      </c>
      <c r="D2543" s="11">
        <v>0.0687172582086791</v>
      </c>
      <c r="E2543" s="8"/>
      <c r="F2543" s="8"/>
    </row>
    <row r="2544">
      <c r="A2544" s="10">
        <v>44848.916666666664</v>
      </c>
      <c r="B2544" s="11">
        <v>362.24</v>
      </c>
      <c r="C2544" s="11">
        <v>395.31595</v>
      </c>
      <c r="D2544" s="11">
        <v>0.0836696571438617</v>
      </c>
      <c r="E2544" s="8"/>
      <c r="F2544" s="8"/>
    </row>
    <row r="2545">
      <c r="A2545" s="10">
        <v>44848.958333333336</v>
      </c>
      <c r="B2545" s="11">
        <v>377.29</v>
      </c>
      <c r="C2545" s="11">
        <v>405.2361</v>
      </c>
      <c r="D2545" s="11">
        <v>0.0689625134582037</v>
      </c>
      <c r="E2545" s="8"/>
      <c r="F2545" s="8"/>
    </row>
    <row r="2546">
      <c r="A2546" s="10">
        <v>44849.0</v>
      </c>
      <c r="B2546" s="11">
        <v>417.12</v>
      </c>
      <c r="C2546" s="11">
        <v>391.40335</v>
      </c>
      <c r="D2546" s="11">
        <v>0.0657037043755502</v>
      </c>
      <c r="E2546" s="8"/>
      <c r="F2546" s="8"/>
    </row>
    <row r="2547">
      <c r="A2547" s="10">
        <v>44849.041666666664</v>
      </c>
      <c r="B2547" s="11">
        <v>415.83</v>
      </c>
      <c r="C2547" s="11">
        <v>384.01668</v>
      </c>
      <c r="D2547" s="11">
        <v>0.0828435889816035</v>
      </c>
      <c r="E2547" s="8"/>
      <c r="F2547" s="8"/>
    </row>
    <row r="2548">
      <c r="A2548" s="10">
        <v>44849.083333333336</v>
      </c>
      <c r="B2548" s="11">
        <v>384.27</v>
      </c>
      <c r="C2548" s="11">
        <v>371.39097</v>
      </c>
      <c r="D2548" s="11">
        <v>0.0346778221344477</v>
      </c>
      <c r="E2548" s="8"/>
      <c r="F2548" s="8"/>
    </row>
    <row r="2549">
      <c r="A2549" s="10">
        <v>44849.125</v>
      </c>
      <c r="B2549" s="11">
        <v>358.95</v>
      </c>
      <c r="C2549" s="11">
        <v>359.95454</v>
      </c>
      <c r="D2549" s="11">
        <v>0.00279074129749834</v>
      </c>
      <c r="E2549" s="8"/>
      <c r="F2549" s="8"/>
    </row>
    <row r="2550">
      <c r="A2550" s="10">
        <v>44849.166666666664</v>
      </c>
      <c r="B2550" s="11">
        <v>333.88</v>
      </c>
      <c r="C2550" s="11">
        <v>343.06477</v>
      </c>
      <c r="D2550" s="11">
        <v>0.0267726995109407</v>
      </c>
      <c r="E2550" s="8"/>
      <c r="F2550" s="8"/>
    </row>
    <row r="2551">
      <c r="A2551" s="10">
        <v>44849.208333333336</v>
      </c>
      <c r="B2551" s="11">
        <v>307.69</v>
      </c>
      <c r="C2551" s="11">
        <v>327.01657</v>
      </c>
      <c r="D2551" s="11">
        <v>0.0590996658059253</v>
      </c>
      <c r="E2551" s="8"/>
      <c r="F2551" s="8"/>
    </row>
    <row r="2552">
      <c r="A2552" s="10">
        <v>44849.25</v>
      </c>
      <c r="B2552" s="11">
        <v>284.69</v>
      </c>
      <c r="C2552" s="11">
        <v>316.06174</v>
      </c>
      <c r="D2552" s="11">
        <v>0.0992582651731272</v>
      </c>
      <c r="E2552" s="8"/>
      <c r="F2552" s="8"/>
    </row>
    <row r="2553">
      <c r="A2553" s="10">
        <v>44849.291666666664</v>
      </c>
      <c r="B2553" s="11">
        <v>275.93</v>
      </c>
      <c r="C2553" s="11">
        <v>308.03692</v>
      </c>
      <c r="D2553" s="11">
        <v>0.104230752599396</v>
      </c>
      <c r="E2553" s="8"/>
      <c r="F2553" s="8"/>
    </row>
    <row r="2554">
      <c r="A2554" s="10">
        <v>44849.333333333336</v>
      </c>
      <c r="B2554" s="11">
        <v>270.31</v>
      </c>
      <c r="C2554" s="11">
        <v>301.2618</v>
      </c>
      <c r="D2554" s="11">
        <v>0.102740539955613</v>
      </c>
      <c r="E2554" s="8"/>
      <c r="F2554" s="8"/>
    </row>
    <row r="2555">
      <c r="A2555" s="10">
        <v>44849.375</v>
      </c>
      <c r="B2555" s="11">
        <v>274.05</v>
      </c>
      <c r="C2555" s="11">
        <v>297.01696</v>
      </c>
      <c r="D2555" s="11">
        <v>0.0773254160301148</v>
      </c>
      <c r="E2555" s="8"/>
      <c r="F2555" s="8"/>
    </row>
    <row r="2556">
      <c r="A2556" s="10">
        <v>44849.416666666664</v>
      </c>
      <c r="B2556" s="11">
        <v>273.72</v>
      </c>
      <c r="C2556" s="11">
        <v>298.48776</v>
      </c>
      <c r="D2556" s="11">
        <v>0.0829774728451175</v>
      </c>
      <c r="E2556" s="8"/>
      <c r="F2556" s="8"/>
    </row>
    <row r="2557">
      <c r="A2557" s="10">
        <v>44849.458333333336</v>
      </c>
      <c r="B2557" s="11">
        <v>283.04</v>
      </c>
      <c r="C2557" s="11">
        <v>302.88944</v>
      </c>
      <c r="D2557" s="11">
        <v>0.0655336151699443</v>
      </c>
      <c r="E2557" s="8"/>
      <c r="F2557" s="8"/>
    </row>
    <row r="2558">
      <c r="A2558" s="10">
        <v>44849.5</v>
      </c>
      <c r="B2558" s="11">
        <v>299.4</v>
      </c>
      <c r="C2558" s="11">
        <v>306.12922</v>
      </c>
      <c r="D2558" s="11">
        <v>0.0219816324622654</v>
      </c>
      <c r="E2558" s="8"/>
      <c r="F2558" s="8"/>
    </row>
    <row r="2559">
      <c r="A2559" s="10">
        <v>44849.541666666664</v>
      </c>
      <c r="B2559" s="11">
        <v>314.68</v>
      </c>
      <c r="C2559" s="11">
        <v>309.88663</v>
      </c>
      <c r="D2559" s="11">
        <v>0.0154681407197205</v>
      </c>
      <c r="E2559" s="8"/>
      <c r="F2559" s="8"/>
    </row>
    <row r="2560">
      <c r="A2560" s="10">
        <v>44849.583333333336</v>
      </c>
      <c r="B2560" s="11">
        <v>325.36</v>
      </c>
      <c r="C2560" s="11">
        <v>311.61842</v>
      </c>
      <c r="D2560" s="11">
        <v>0.0440974573967739</v>
      </c>
      <c r="E2560" s="8"/>
      <c r="F2560" s="8"/>
    </row>
    <row r="2561">
      <c r="A2561" s="10">
        <v>44849.625</v>
      </c>
      <c r="B2561" s="11">
        <v>318.77</v>
      </c>
      <c r="C2561" s="11">
        <v>315.3293</v>
      </c>
      <c r="D2561" s="11">
        <v>0.0109114503473035</v>
      </c>
      <c r="E2561" s="8"/>
      <c r="F2561" s="8"/>
    </row>
    <row r="2562">
      <c r="A2562" s="10">
        <v>44849.666666666664</v>
      </c>
      <c r="B2562" s="11">
        <v>300.55</v>
      </c>
      <c r="C2562" s="11">
        <v>323.32494</v>
      </c>
      <c r="D2562" s="11">
        <v>0.0704397872926227</v>
      </c>
      <c r="E2562" s="8"/>
      <c r="F2562" s="8"/>
    </row>
    <row r="2563">
      <c r="A2563" s="10">
        <v>44849.708333333336</v>
      </c>
      <c r="B2563" s="11">
        <v>305.81</v>
      </c>
      <c r="C2563" s="11">
        <v>335.54292</v>
      </c>
      <c r="D2563" s="11">
        <v>0.0886113764522284</v>
      </c>
      <c r="E2563" s="8"/>
      <c r="F2563" s="8"/>
    </row>
    <row r="2564">
      <c r="A2564" s="10">
        <v>44849.75</v>
      </c>
      <c r="B2564" s="11">
        <v>338.54</v>
      </c>
      <c r="C2564" s="11">
        <v>352.02388</v>
      </c>
      <c r="D2564" s="11">
        <v>0.0383038787027743</v>
      </c>
      <c r="E2564" s="8"/>
      <c r="F2564" s="8"/>
    </row>
    <row r="2565">
      <c r="A2565" s="10">
        <v>44849.791666666664</v>
      </c>
      <c r="B2565" s="11">
        <v>360.05</v>
      </c>
      <c r="C2565" s="11">
        <v>372.0109</v>
      </c>
      <c r="D2565" s="11">
        <v>0.0321520149006386</v>
      </c>
      <c r="E2565" s="8"/>
      <c r="F2565" s="8"/>
    </row>
    <row r="2566">
      <c r="A2566" s="10">
        <v>44849.833333333336</v>
      </c>
      <c r="B2566" s="11">
        <v>369.6</v>
      </c>
      <c r="C2566" s="11">
        <v>386.83752</v>
      </c>
      <c r="D2566" s="11">
        <v>0.0445601036838411</v>
      </c>
      <c r="E2566" s="8"/>
      <c r="F2566" s="8"/>
    </row>
    <row r="2567">
      <c r="A2567" s="10">
        <v>44849.875</v>
      </c>
      <c r="B2567" s="11">
        <v>373.75</v>
      </c>
      <c r="C2567" s="11">
        <v>398.7875</v>
      </c>
      <c r="D2567" s="11">
        <v>0.0627840641945899</v>
      </c>
      <c r="E2567" s="8"/>
      <c r="F2567" s="8"/>
    </row>
    <row r="2568">
      <c r="A2568" s="10">
        <v>44849.916666666664</v>
      </c>
      <c r="B2568" s="11">
        <v>373.37</v>
      </c>
      <c r="C2568" s="11">
        <v>410.58406</v>
      </c>
      <c r="D2568" s="11">
        <v>0.0906368844421286</v>
      </c>
      <c r="E2568" s="8"/>
      <c r="F2568" s="8"/>
    </row>
    <row r="2569">
      <c r="A2569" s="10">
        <v>44849.958333333336</v>
      </c>
      <c r="B2569" s="11">
        <v>383.03</v>
      </c>
      <c r="C2569" s="11">
        <v>419.47183</v>
      </c>
      <c r="D2569" s="11">
        <v>0.0868755119980286</v>
      </c>
      <c r="E2569" s="8"/>
      <c r="F2569" s="8"/>
    </row>
    <row r="2570">
      <c r="A2570" s="10">
        <v>44850.0</v>
      </c>
      <c r="B2570" s="11">
        <v>416.99</v>
      </c>
      <c r="C2570" s="11">
        <v>402.87555</v>
      </c>
      <c r="D2570" s="11">
        <v>0.0350342680264415</v>
      </c>
      <c r="E2570" s="8"/>
      <c r="F2570" s="8"/>
    </row>
    <row r="2571">
      <c r="A2571" s="10">
        <v>44850.041666666664</v>
      </c>
      <c r="B2571" s="11">
        <v>416.81</v>
      </c>
      <c r="C2571" s="11">
        <v>394.14627</v>
      </c>
      <c r="D2571" s="11">
        <v>0.0575008105493424</v>
      </c>
      <c r="E2571" s="8"/>
      <c r="F2571" s="8"/>
    </row>
    <row r="2572">
      <c r="A2572" s="10">
        <v>44850.083333333336</v>
      </c>
      <c r="B2572" s="11">
        <v>376.9</v>
      </c>
      <c r="C2572" s="11">
        <v>385.33525</v>
      </c>
      <c r="D2572" s="11">
        <v>0.0218906783119374</v>
      </c>
      <c r="E2572" s="8"/>
      <c r="F2572" s="8"/>
    </row>
    <row r="2573">
      <c r="A2573" s="10">
        <v>44850.125</v>
      </c>
      <c r="B2573" s="11">
        <v>339.1</v>
      </c>
      <c r="C2573" s="11">
        <v>380.77501</v>
      </c>
      <c r="D2573" s="11">
        <v>0.109447860036823</v>
      </c>
      <c r="E2573" s="8"/>
      <c r="F2573" s="8"/>
    </row>
    <row r="2574">
      <c r="A2574" s="10">
        <v>44850.166666666664</v>
      </c>
      <c r="B2574" s="11">
        <v>318.75</v>
      </c>
      <c r="C2574" s="11">
        <v>375.23982</v>
      </c>
      <c r="D2574" s="11">
        <v>0.150543244584223</v>
      </c>
      <c r="E2574" s="8"/>
      <c r="F2574" s="8"/>
    </row>
    <row r="2575">
      <c r="A2575" s="10">
        <v>44850.208333333336</v>
      </c>
      <c r="B2575" s="11">
        <v>298.68</v>
      </c>
      <c r="C2575" s="11">
        <v>371.74836</v>
      </c>
      <c r="D2575" s="11">
        <v>0.196553281364845</v>
      </c>
      <c r="E2575" s="8"/>
      <c r="F2575" s="8"/>
    </row>
    <row r="2576">
      <c r="A2576" s="10">
        <v>44850.25</v>
      </c>
      <c r="B2576" s="11">
        <v>296.72</v>
      </c>
      <c r="C2576" s="11">
        <v>373.72008</v>
      </c>
      <c r="D2576" s="11">
        <v>0.206036774903826</v>
      </c>
      <c r="E2576" s="8"/>
      <c r="F2576" s="8"/>
    </row>
    <row r="2577">
      <c r="A2577" s="10">
        <v>44850.291666666664</v>
      </c>
      <c r="B2577" s="11">
        <v>291.29</v>
      </c>
      <c r="C2577" s="11">
        <v>380.16944</v>
      </c>
      <c r="D2577" s="11">
        <v>0.233789017865297</v>
      </c>
      <c r="E2577" s="8"/>
      <c r="F2577" s="8"/>
    </row>
    <row r="2578">
      <c r="A2578" s="10">
        <v>44850.333333333336</v>
      </c>
      <c r="B2578" s="11">
        <v>320.14</v>
      </c>
      <c r="C2578" s="11">
        <v>388.31043</v>
      </c>
      <c r="D2578" s="11">
        <v>0.175556525741531</v>
      </c>
      <c r="E2578" s="8"/>
      <c r="F2578" s="8"/>
    </row>
    <row r="2579">
      <c r="A2579" s="10">
        <v>44850.375</v>
      </c>
      <c r="B2579" s="11">
        <v>354.81</v>
      </c>
      <c r="C2579" s="11">
        <v>396.5861</v>
      </c>
      <c r="D2579" s="11">
        <v>0.10533929454411</v>
      </c>
      <c r="E2579" s="8"/>
      <c r="F2579" s="8"/>
    </row>
    <row r="2580">
      <c r="A2580" s="10">
        <v>44850.416666666664</v>
      </c>
      <c r="B2580" s="11">
        <v>366.78</v>
      </c>
      <c r="C2580" s="11">
        <v>404.11092</v>
      </c>
      <c r="D2580" s="11">
        <v>0.0923779045614507</v>
      </c>
      <c r="E2580" s="8"/>
      <c r="F2580" s="8"/>
    </row>
    <row r="2581">
      <c r="A2581" s="10">
        <v>44850.458333333336</v>
      </c>
      <c r="B2581" s="11">
        <v>377.7</v>
      </c>
      <c r="C2581" s="11">
        <v>409.54919</v>
      </c>
      <c r="D2581" s="11">
        <v>0.0777664582855114</v>
      </c>
      <c r="E2581" s="8"/>
      <c r="F2581" s="8"/>
    </row>
    <row r="2582">
      <c r="A2582" s="10">
        <v>44850.5</v>
      </c>
      <c r="B2582" s="11">
        <v>377.27</v>
      </c>
      <c r="C2582" s="11">
        <v>409.18021</v>
      </c>
      <c r="D2582" s="11">
        <v>0.0779857119678393</v>
      </c>
      <c r="E2582" s="8"/>
      <c r="F2582" s="8"/>
    </row>
    <row r="2583">
      <c r="A2583" s="10">
        <v>44850.541666666664</v>
      </c>
      <c r="B2583" s="11">
        <v>376.35</v>
      </c>
      <c r="C2583" s="11">
        <v>406.77142</v>
      </c>
      <c r="D2583" s="11">
        <v>0.0747875059658811</v>
      </c>
      <c r="E2583" s="8"/>
      <c r="F2583" s="8"/>
    </row>
    <row r="2584">
      <c r="A2584" s="10">
        <v>44850.583333333336</v>
      </c>
      <c r="B2584" s="11">
        <v>382.02</v>
      </c>
      <c r="C2584" s="11">
        <v>401.88767</v>
      </c>
      <c r="D2584" s="11">
        <v>0.0494358784383706</v>
      </c>
      <c r="E2584" s="8"/>
      <c r="F2584" s="8"/>
    </row>
    <row r="2585">
      <c r="A2585" s="10">
        <v>44850.625</v>
      </c>
      <c r="B2585" s="11">
        <v>392.07</v>
      </c>
      <c r="C2585" s="11">
        <v>396.50834</v>
      </c>
      <c r="D2585" s="11">
        <v>0.0111935602666011</v>
      </c>
      <c r="E2585" s="8"/>
      <c r="F2585" s="8"/>
    </row>
    <row r="2586">
      <c r="A2586" s="10">
        <v>44850.666666666664</v>
      </c>
      <c r="B2586" s="11">
        <v>405.9</v>
      </c>
      <c r="C2586" s="11">
        <v>391.40819</v>
      </c>
      <c r="D2586" s="11">
        <v>0.037024800119793</v>
      </c>
      <c r="E2586" s="8"/>
      <c r="F2586" s="8"/>
    </row>
    <row r="2587">
      <c r="A2587" s="10">
        <v>44850.708333333336</v>
      </c>
      <c r="B2587" s="11">
        <v>415.57</v>
      </c>
      <c r="C2587" s="11">
        <v>388.38375</v>
      </c>
      <c r="D2587" s="11">
        <v>0.0699984229515266</v>
      </c>
      <c r="E2587" s="8"/>
      <c r="F2587" s="8"/>
    </row>
    <row r="2588">
      <c r="A2588" s="10">
        <v>44850.75</v>
      </c>
      <c r="B2588" s="11">
        <v>407.5</v>
      </c>
      <c r="C2588" s="11">
        <v>391.25038</v>
      </c>
      <c r="D2588" s="11">
        <v>0.0415325347415636</v>
      </c>
      <c r="E2588" s="8"/>
      <c r="F2588" s="8"/>
    </row>
    <row r="2589">
      <c r="A2589" s="10">
        <v>44850.791666666664</v>
      </c>
      <c r="B2589" s="11">
        <v>393.77</v>
      </c>
      <c r="C2589" s="11">
        <v>398.73506</v>
      </c>
      <c r="D2589" s="11">
        <v>0.0124520276697012</v>
      </c>
      <c r="E2589" s="8"/>
      <c r="F2589" s="8"/>
    </row>
    <row r="2590">
      <c r="A2590" s="10">
        <v>44850.833333333336</v>
      </c>
      <c r="B2590" s="11">
        <v>380.99</v>
      </c>
      <c r="C2590" s="11">
        <v>403.72112</v>
      </c>
      <c r="D2590" s="11">
        <v>0.0563040150091726</v>
      </c>
      <c r="E2590" s="8"/>
      <c r="F2590" s="8"/>
    </row>
    <row r="2591">
      <c r="A2591" s="10">
        <v>44850.875</v>
      </c>
      <c r="B2591" s="11">
        <v>359.08</v>
      </c>
      <c r="C2591" s="11">
        <v>408.13332</v>
      </c>
      <c r="D2591" s="11">
        <v>0.120189451819322</v>
      </c>
      <c r="E2591" s="8"/>
      <c r="F2591" s="8"/>
    </row>
    <row r="2592">
      <c r="A2592" s="10">
        <v>44850.916666666664</v>
      </c>
      <c r="B2592" s="11">
        <v>347.8</v>
      </c>
      <c r="C2592" s="11">
        <v>411.19651</v>
      </c>
      <c r="D2592" s="11">
        <v>0.154175700567108</v>
      </c>
      <c r="E2592" s="8"/>
      <c r="F2592" s="8"/>
    </row>
    <row r="2593">
      <c r="A2593" s="10">
        <v>44850.958333333336</v>
      </c>
      <c r="B2593" s="11">
        <v>358.17</v>
      </c>
      <c r="C2593" s="11">
        <v>412.41924</v>
      </c>
      <c r="D2593" s="11">
        <v>0.131539062047638</v>
      </c>
      <c r="E2593" s="8"/>
      <c r="F2593" s="8"/>
    </row>
    <row r="2594">
      <c r="A2594" s="10">
        <v>44851.0</v>
      </c>
      <c r="B2594" s="11">
        <v>370.02</v>
      </c>
      <c r="C2594" s="11">
        <v>359.6508</v>
      </c>
      <c r="D2594" s="11">
        <v>0.0288312996940364</v>
      </c>
      <c r="E2594" s="8"/>
      <c r="F2594" s="8"/>
    </row>
    <row r="2595">
      <c r="A2595" s="10">
        <v>44851.041666666664</v>
      </c>
      <c r="B2595" s="11">
        <v>372.92</v>
      </c>
      <c r="C2595" s="11">
        <v>365.05069</v>
      </c>
      <c r="D2595" s="11">
        <v>0.021556759692743</v>
      </c>
      <c r="E2595" s="8"/>
      <c r="F2595" s="8"/>
    </row>
    <row r="2596">
      <c r="A2596" s="10">
        <v>44851.083333333336</v>
      </c>
      <c r="B2596" s="11">
        <v>376.49</v>
      </c>
      <c r="C2596" s="11">
        <v>372.92155</v>
      </c>
      <c r="D2596" s="11">
        <v>0.00956890262844822</v>
      </c>
      <c r="E2596" s="8"/>
      <c r="F2596" s="8"/>
    </row>
    <row r="2597">
      <c r="A2597" s="10">
        <v>44851.125</v>
      </c>
      <c r="B2597" s="11">
        <v>379.55</v>
      </c>
      <c r="C2597" s="11">
        <v>386.68728</v>
      </c>
      <c r="D2597" s="11">
        <v>0.0184574987829958</v>
      </c>
      <c r="E2597" s="8"/>
      <c r="F2597" s="8"/>
    </row>
    <row r="2598">
      <c r="A2598" s="10">
        <v>44851.166666666664</v>
      </c>
      <c r="B2598" s="11">
        <v>371.16</v>
      </c>
      <c r="C2598" s="11">
        <v>399.81152</v>
      </c>
      <c r="D2598" s="11">
        <v>0.0716625674017595</v>
      </c>
      <c r="E2598" s="8"/>
      <c r="F2598" s="8"/>
    </row>
    <row r="2599">
      <c r="A2599" s="10">
        <v>44851.208333333336</v>
      </c>
      <c r="B2599" s="11">
        <v>356.9</v>
      </c>
      <c r="C2599" s="11">
        <v>409.26206</v>
      </c>
      <c r="D2599" s="11">
        <v>0.127942619455123</v>
      </c>
      <c r="E2599" s="8"/>
      <c r="F2599" s="8"/>
    </row>
    <row r="2600">
      <c r="A2600" s="10">
        <v>44851.25</v>
      </c>
      <c r="B2600" s="11">
        <v>350.88</v>
      </c>
      <c r="C2600" s="11">
        <v>416.58456</v>
      </c>
      <c r="D2600" s="11">
        <v>0.157722024071175</v>
      </c>
      <c r="E2600" s="8"/>
      <c r="F2600" s="8"/>
    </row>
    <row r="2601">
      <c r="A2601" s="10">
        <v>44851.291666666664</v>
      </c>
      <c r="B2601" s="11">
        <v>354.33</v>
      </c>
      <c r="C2601" s="11">
        <v>423.08076</v>
      </c>
      <c r="D2601" s="11">
        <v>0.162500322633437</v>
      </c>
      <c r="E2601" s="8"/>
      <c r="F2601" s="8"/>
    </row>
    <row r="2602">
      <c r="A2602" s="10">
        <v>44851.333333333336</v>
      </c>
      <c r="B2602" s="11">
        <v>359.14</v>
      </c>
      <c r="C2602" s="11">
        <v>424.94746</v>
      </c>
      <c r="D2602" s="11">
        <v>0.154860226720733</v>
      </c>
      <c r="E2602" s="8"/>
      <c r="F2602" s="8"/>
    </row>
    <row r="2603">
      <c r="A2603" s="10">
        <v>44851.375</v>
      </c>
      <c r="B2603" s="11">
        <v>360.21</v>
      </c>
      <c r="C2603" s="11">
        <v>423.8386</v>
      </c>
      <c r="D2603" s="11">
        <v>0.150124599316815</v>
      </c>
      <c r="E2603" s="8"/>
      <c r="F2603" s="8"/>
    </row>
    <row r="2604">
      <c r="A2604" s="10">
        <v>44851.416666666664</v>
      </c>
      <c r="B2604" s="11">
        <v>345.09</v>
      </c>
      <c r="C2604" s="11">
        <v>420.51825</v>
      </c>
      <c r="D2604" s="11">
        <v>0.179369741979093</v>
      </c>
      <c r="E2604" s="8"/>
      <c r="F2604" s="8"/>
    </row>
    <row r="2605">
      <c r="A2605" s="10">
        <v>44851.458333333336</v>
      </c>
      <c r="B2605" s="11">
        <v>347.8</v>
      </c>
      <c r="C2605" s="11">
        <v>415.97003</v>
      </c>
      <c r="D2605" s="11">
        <v>0.163882071023241</v>
      </c>
      <c r="E2605" s="8"/>
      <c r="F2605" s="8"/>
    </row>
    <row r="2606">
      <c r="A2606" s="10">
        <v>44851.5</v>
      </c>
      <c r="B2606" s="11">
        <v>366.29</v>
      </c>
      <c r="C2606" s="11">
        <v>408.50959</v>
      </c>
      <c r="D2606" s="11">
        <v>0.103350303232783</v>
      </c>
      <c r="E2606" s="8"/>
      <c r="F2606" s="8"/>
    </row>
    <row r="2607">
      <c r="A2607" s="10">
        <v>44851.541666666664</v>
      </c>
      <c r="B2607" s="11">
        <v>384.22</v>
      </c>
      <c r="C2607" s="11">
        <v>403.64402</v>
      </c>
      <c r="D2607" s="11">
        <v>0.0481216592778953</v>
      </c>
      <c r="E2607" s="8"/>
      <c r="F2607" s="8"/>
    </row>
    <row r="2608">
      <c r="A2608" s="10">
        <v>44851.583333333336</v>
      </c>
      <c r="B2608" s="11">
        <v>386.52</v>
      </c>
      <c r="C2608" s="11">
        <v>400.94579</v>
      </c>
      <c r="D2608" s="11">
        <v>0.0359794026020325</v>
      </c>
      <c r="E2608" s="8"/>
      <c r="F2608" s="8"/>
    </row>
    <row r="2609">
      <c r="A2609" s="10">
        <v>44851.625</v>
      </c>
      <c r="B2609" s="11">
        <v>387.41</v>
      </c>
      <c r="C2609" s="11">
        <v>398.18914</v>
      </c>
      <c r="D2609" s="11">
        <v>0.0270704017693701</v>
      </c>
      <c r="E2609" s="8"/>
      <c r="F2609" s="8"/>
    </row>
    <row r="2610">
      <c r="A2610" s="10">
        <v>44851.666666666664</v>
      </c>
      <c r="B2610" s="11">
        <v>372.89</v>
      </c>
      <c r="C2610" s="11">
        <v>395.46622</v>
      </c>
      <c r="D2610" s="11">
        <v>0.0570876066228868</v>
      </c>
      <c r="E2610" s="8"/>
      <c r="F2610" s="8"/>
    </row>
    <row r="2611">
      <c r="A2611" s="10">
        <v>44851.708333333336</v>
      </c>
      <c r="B2611" s="11">
        <v>361.81</v>
      </c>
      <c r="C2611" s="11">
        <v>393.49534</v>
      </c>
      <c r="D2611" s="11">
        <v>0.0805227833193653</v>
      </c>
      <c r="E2611" s="8"/>
      <c r="F2611" s="8"/>
    </row>
    <row r="2612">
      <c r="A2612" s="10">
        <v>44851.75</v>
      </c>
      <c r="B2612" s="11">
        <v>354.35</v>
      </c>
      <c r="C2612" s="11">
        <v>393.94818</v>
      </c>
      <c r="D2612" s="11">
        <v>0.100516215102199</v>
      </c>
      <c r="E2612" s="8"/>
      <c r="F2612" s="8"/>
    </row>
    <row r="2613">
      <c r="A2613" s="10">
        <v>44851.791666666664</v>
      </c>
      <c r="B2613" s="11">
        <v>349.23</v>
      </c>
      <c r="C2613" s="11">
        <v>396.80292</v>
      </c>
      <c r="D2613" s="11">
        <v>0.119890549192531</v>
      </c>
      <c r="E2613" s="8"/>
      <c r="F2613" s="8"/>
    </row>
    <row r="2614">
      <c r="A2614" s="10">
        <v>44851.833333333336</v>
      </c>
      <c r="B2614" s="11">
        <v>349.38</v>
      </c>
      <c r="C2614" s="11">
        <v>396.82922</v>
      </c>
      <c r="D2614" s="11">
        <v>0.11957088240629</v>
      </c>
      <c r="E2614" s="8"/>
      <c r="F2614" s="8"/>
    </row>
    <row r="2615">
      <c r="A2615" s="10">
        <v>44851.875</v>
      </c>
      <c r="B2615" s="11">
        <v>341.63</v>
      </c>
      <c r="C2615" s="11">
        <v>398.56783</v>
      </c>
      <c r="D2615" s="11">
        <v>0.142856060410093</v>
      </c>
      <c r="E2615" s="8"/>
      <c r="F2615" s="8"/>
    </row>
    <row r="2616">
      <c r="A2616" s="10">
        <v>44851.916666666664</v>
      </c>
      <c r="B2616" s="11">
        <v>343.83</v>
      </c>
      <c r="C2616" s="11">
        <v>399.71948</v>
      </c>
      <c r="D2616" s="11">
        <v>0.139821756998182</v>
      </c>
      <c r="E2616" s="8"/>
      <c r="F2616" s="8"/>
    </row>
    <row r="2617">
      <c r="A2617" s="10">
        <v>44851.958333333336</v>
      </c>
      <c r="B2617" s="11">
        <v>358.33</v>
      </c>
      <c r="C2617" s="11">
        <v>402.5193</v>
      </c>
      <c r="D2617" s="11">
        <v>0.109781816673138</v>
      </c>
      <c r="E2617" s="8"/>
      <c r="F2617" s="8"/>
    </row>
    <row r="2618">
      <c r="A2618" s="10">
        <v>44852.0</v>
      </c>
      <c r="B2618" s="11">
        <v>403.75</v>
      </c>
      <c r="C2618" s="11">
        <v>388.88343</v>
      </c>
      <c r="D2618" s="11">
        <v>0.0382288594811047</v>
      </c>
      <c r="E2618" s="8"/>
      <c r="F2618" s="8"/>
    </row>
    <row r="2619">
      <c r="A2619" s="10">
        <v>44852.041666666664</v>
      </c>
      <c r="B2619" s="11">
        <v>424.51</v>
      </c>
      <c r="C2619" s="11">
        <v>397.46564</v>
      </c>
      <c r="D2619" s="11">
        <v>0.0680420073543966</v>
      </c>
      <c r="E2619" s="8"/>
      <c r="F2619" s="8"/>
    </row>
    <row r="2620">
      <c r="A2620" s="10">
        <v>44852.083333333336</v>
      </c>
      <c r="B2620" s="11">
        <v>416.32</v>
      </c>
      <c r="C2620" s="11">
        <v>405.41139</v>
      </c>
      <c r="D2620" s="11">
        <v>0.0269075074580416</v>
      </c>
      <c r="E2620" s="8"/>
      <c r="F2620" s="8"/>
    </row>
    <row r="2621">
      <c r="A2621" s="10">
        <v>44852.125</v>
      </c>
      <c r="B2621" s="11">
        <v>407.19</v>
      </c>
      <c r="C2621" s="11">
        <v>416.15922</v>
      </c>
      <c r="D2621" s="11">
        <v>0.0215523760353068</v>
      </c>
      <c r="E2621" s="8"/>
      <c r="F2621" s="8"/>
    </row>
    <row r="2622">
      <c r="A2622" s="10">
        <v>44852.166666666664</v>
      </c>
      <c r="B2622" s="11">
        <v>393.36</v>
      </c>
      <c r="C2622" s="11">
        <v>420.92304</v>
      </c>
      <c r="D2622" s="11">
        <v>0.0654823741651205</v>
      </c>
      <c r="E2622" s="8"/>
      <c r="F2622" s="8"/>
    </row>
    <row r="2623">
      <c r="A2623" s="10">
        <v>44852.208333333336</v>
      </c>
      <c r="B2623" s="11">
        <v>390.29</v>
      </c>
      <c r="C2623" s="11">
        <v>418.68634</v>
      </c>
      <c r="D2623" s="11">
        <v>0.0678224658583319</v>
      </c>
      <c r="E2623" s="8"/>
      <c r="F2623" s="8"/>
    </row>
    <row r="2624">
      <c r="A2624" s="10">
        <v>44852.25</v>
      </c>
      <c r="B2624" s="11">
        <v>384.87</v>
      </c>
      <c r="C2624" s="11">
        <v>412.19327</v>
      </c>
      <c r="D2624" s="11">
        <v>0.0662875209000864</v>
      </c>
      <c r="E2624" s="8"/>
      <c r="F2624" s="8"/>
    </row>
    <row r="2625">
      <c r="A2625" s="10">
        <v>44852.291666666664</v>
      </c>
      <c r="B2625" s="11">
        <v>386.72</v>
      </c>
      <c r="C2625" s="11">
        <v>403.95997</v>
      </c>
      <c r="D2625" s="11">
        <v>0.0426774217257219</v>
      </c>
      <c r="E2625" s="8"/>
      <c r="F2625" s="8"/>
    </row>
    <row r="2626">
      <c r="A2626" s="10">
        <v>44852.333333333336</v>
      </c>
      <c r="B2626" s="11">
        <v>390.4</v>
      </c>
      <c r="C2626" s="11">
        <v>393.72106</v>
      </c>
      <c r="D2626" s="11">
        <v>0.00843505805861653</v>
      </c>
      <c r="E2626" s="8"/>
      <c r="F2626" s="8"/>
    </row>
    <row r="2627">
      <c r="A2627" s="10">
        <v>44852.375</v>
      </c>
      <c r="B2627" s="11">
        <v>396.41</v>
      </c>
      <c r="C2627" s="11">
        <v>384.93362</v>
      </c>
      <c r="D2627" s="11">
        <v>0.0298139196051516</v>
      </c>
      <c r="E2627" s="8"/>
      <c r="F2627" s="8"/>
    </row>
    <row r="2628">
      <c r="A2628" s="10">
        <v>44852.416666666664</v>
      </c>
      <c r="B2628" s="11">
        <v>409.77</v>
      </c>
      <c r="C2628" s="11">
        <v>380.65744</v>
      </c>
      <c r="D2628" s="11">
        <v>0.0764796820994749</v>
      </c>
      <c r="E2628" s="8"/>
      <c r="F2628" s="8"/>
    </row>
    <row r="2629">
      <c r="A2629" s="10">
        <v>44852.458333333336</v>
      </c>
      <c r="B2629" s="11">
        <v>418.92</v>
      </c>
      <c r="C2629" s="11">
        <v>379.8021</v>
      </c>
      <c r="D2629" s="11">
        <v>0.10299548106764</v>
      </c>
      <c r="E2629" s="8"/>
      <c r="F2629" s="8"/>
    </row>
    <row r="2630">
      <c r="A2630" s="10">
        <v>44852.5</v>
      </c>
      <c r="B2630" s="11">
        <v>428.37</v>
      </c>
      <c r="C2630" s="11">
        <v>378.37946</v>
      </c>
      <c r="D2630" s="11">
        <v>0.132117478047037</v>
      </c>
      <c r="E2630" s="8"/>
      <c r="F2630" s="8"/>
    </row>
    <row r="2631">
      <c r="A2631" s="10">
        <v>44852.541666666664</v>
      </c>
      <c r="B2631" s="11">
        <v>430.65</v>
      </c>
      <c r="C2631" s="11">
        <v>380.17524</v>
      </c>
      <c r="D2631" s="11">
        <v>0.132767089198128</v>
      </c>
      <c r="E2631" s="8"/>
      <c r="F2631" s="8"/>
    </row>
    <row r="2632">
      <c r="A2632" s="10">
        <v>44852.583333333336</v>
      </c>
      <c r="B2632" s="11">
        <v>416.75</v>
      </c>
      <c r="C2632" s="11">
        <v>382.66763</v>
      </c>
      <c r="D2632" s="11">
        <v>0.0890652026146032</v>
      </c>
      <c r="E2632" s="8"/>
      <c r="F2632" s="8"/>
    </row>
    <row r="2633">
      <c r="A2633" s="10">
        <v>44852.625</v>
      </c>
      <c r="B2633" s="11">
        <v>405.96</v>
      </c>
      <c r="C2633" s="11">
        <v>384.7424</v>
      </c>
      <c r="D2633" s="11">
        <v>0.0551475480737241</v>
      </c>
      <c r="E2633" s="8"/>
      <c r="F2633" s="8"/>
    </row>
    <row r="2634">
      <c r="A2634" s="10">
        <v>44852.666666666664</v>
      </c>
      <c r="B2634" s="11">
        <v>398.28</v>
      </c>
      <c r="C2634" s="11">
        <v>385.56464</v>
      </c>
      <c r="D2634" s="11">
        <v>0.0329785428456301</v>
      </c>
      <c r="E2634" s="8"/>
      <c r="F2634" s="8"/>
    </row>
    <row r="2635">
      <c r="A2635" s="10">
        <v>44852.708333333336</v>
      </c>
      <c r="B2635" s="11">
        <v>391.52</v>
      </c>
      <c r="C2635" s="11">
        <v>386.80227</v>
      </c>
      <c r="D2635" s="11">
        <v>0.0121967484834046</v>
      </c>
      <c r="E2635" s="8"/>
      <c r="F2635" s="8"/>
    </row>
    <row r="2636">
      <c r="A2636" s="10">
        <v>44852.75</v>
      </c>
      <c r="B2636" s="11">
        <v>382.56</v>
      </c>
      <c r="C2636" s="11">
        <v>390.16845</v>
      </c>
      <c r="D2636" s="11">
        <v>0.0195004234709392</v>
      </c>
      <c r="E2636" s="8"/>
      <c r="F2636" s="8"/>
    </row>
    <row r="2637">
      <c r="A2637" s="10">
        <v>44852.791666666664</v>
      </c>
      <c r="B2637" s="11">
        <v>377.71</v>
      </c>
      <c r="C2637" s="11">
        <v>397.58652</v>
      </c>
      <c r="D2637" s="11">
        <v>0.0499929424166594</v>
      </c>
      <c r="E2637" s="8"/>
      <c r="F2637" s="8"/>
    </row>
    <row r="2638">
      <c r="A2638" s="10">
        <v>44852.833333333336</v>
      </c>
      <c r="B2638" s="11">
        <v>382.18</v>
      </c>
      <c r="C2638" s="11">
        <v>402.92521</v>
      </c>
      <c r="D2638" s="11">
        <v>0.0514865029170053</v>
      </c>
      <c r="E2638" s="8"/>
      <c r="F2638" s="8"/>
    </row>
    <row r="2639">
      <c r="A2639" s="10">
        <v>44852.875</v>
      </c>
      <c r="B2639" s="11">
        <v>388.94</v>
      </c>
      <c r="C2639" s="11">
        <v>410.86914</v>
      </c>
      <c r="D2639" s="11">
        <v>0.0533725652892792</v>
      </c>
      <c r="E2639" s="8"/>
      <c r="F2639" s="8"/>
    </row>
    <row r="2640">
      <c r="A2640" s="10">
        <v>44852.916666666664</v>
      </c>
      <c r="B2640" s="11">
        <v>397.0</v>
      </c>
      <c r="C2640" s="11">
        <v>419.91299</v>
      </c>
      <c r="D2640" s="11">
        <v>0.054566042360347</v>
      </c>
      <c r="E2640" s="8"/>
      <c r="F2640" s="8"/>
    </row>
    <row r="2641">
      <c r="A2641" s="10">
        <v>44852.958333333336</v>
      </c>
      <c r="B2641" s="11">
        <v>420.92</v>
      </c>
      <c r="C2641" s="11">
        <v>430.82282</v>
      </c>
      <c r="D2641" s="11">
        <v>0.022985829766399</v>
      </c>
      <c r="E2641" s="8"/>
      <c r="F2641" s="8"/>
    </row>
    <row r="2642">
      <c r="A2642" s="10">
        <v>44853.0</v>
      </c>
      <c r="B2642" s="11">
        <v>474.11</v>
      </c>
      <c r="C2642" s="11">
        <v>442.78623</v>
      </c>
      <c r="D2642" s="11">
        <v>0.0707424212356378</v>
      </c>
      <c r="E2642" s="8"/>
      <c r="F2642" s="8"/>
    </row>
    <row r="2643">
      <c r="A2643" s="10">
        <v>44853.041666666664</v>
      </c>
      <c r="B2643" s="11">
        <v>484.63</v>
      </c>
      <c r="C2643" s="11">
        <v>441.66642</v>
      </c>
      <c r="D2643" s="11">
        <v>0.0972760845164547</v>
      </c>
      <c r="E2643" s="8"/>
      <c r="F2643" s="8"/>
    </row>
    <row r="2644">
      <c r="A2644" s="10">
        <v>44853.083333333336</v>
      </c>
      <c r="B2644" s="11">
        <v>471.45</v>
      </c>
      <c r="C2644" s="11">
        <v>438.90003</v>
      </c>
      <c r="D2644" s="11">
        <v>0.0741626060039229</v>
      </c>
      <c r="E2644" s="8"/>
      <c r="F2644" s="8"/>
    </row>
    <row r="2645">
      <c r="A2645" s="10">
        <v>44853.125</v>
      </c>
      <c r="B2645" s="11">
        <v>456.97</v>
      </c>
      <c r="C2645" s="11">
        <v>437.04773</v>
      </c>
      <c r="D2645" s="11">
        <v>0.0455837397897022</v>
      </c>
      <c r="E2645" s="8"/>
      <c r="F2645" s="8"/>
    </row>
    <row r="2646">
      <c r="A2646" s="10">
        <v>44853.166666666664</v>
      </c>
      <c r="B2646" s="11">
        <v>439.21</v>
      </c>
      <c r="C2646" s="11">
        <v>427.31926</v>
      </c>
      <c r="D2646" s="11">
        <v>0.0278263610210314</v>
      </c>
      <c r="E2646" s="8"/>
      <c r="F2646" s="8"/>
    </row>
    <row r="2647">
      <c r="A2647" s="10">
        <v>44853.208333333336</v>
      </c>
      <c r="B2647" s="11">
        <v>429.78</v>
      </c>
      <c r="C2647" s="11">
        <v>414.74312</v>
      </c>
      <c r="D2647" s="11">
        <v>0.0362558877408261</v>
      </c>
      <c r="E2647" s="8"/>
      <c r="F2647" s="8"/>
    </row>
    <row r="2648">
      <c r="A2648" s="10">
        <v>44853.25</v>
      </c>
      <c r="B2648" s="11">
        <v>426.95</v>
      </c>
      <c r="C2648" s="11">
        <v>403.43509</v>
      </c>
      <c r="D2648" s="11">
        <v>0.058286724637661</v>
      </c>
      <c r="E2648" s="8"/>
      <c r="F2648" s="8"/>
    </row>
    <row r="2649">
      <c r="A2649" s="10">
        <v>44853.291666666664</v>
      </c>
      <c r="B2649" s="11">
        <v>424.88</v>
      </c>
      <c r="C2649" s="11">
        <v>394.32709</v>
      </c>
      <c r="D2649" s="11">
        <v>0.0774811337460989</v>
      </c>
      <c r="E2649" s="8"/>
      <c r="F2649" s="8"/>
    </row>
    <row r="2650">
      <c r="A2650" s="10">
        <v>44853.333333333336</v>
      </c>
      <c r="B2650" s="11">
        <v>422.72</v>
      </c>
      <c r="C2650" s="11">
        <v>388.67896</v>
      </c>
      <c r="D2650" s="11">
        <v>0.0875813807878872</v>
      </c>
      <c r="E2650" s="8"/>
      <c r="F2650" s="8"/>
    </row>
    <row r="2651">
      <c r="A2651" s="10">
        <v>44853.375</v>
      </c>
      <c r="B2651" s="11">
        <v>425.91</v>
      </c>
      <c r="C2651" s="11">
        <v>387.58375</v>
      </c>
      <c r="D2651" s="11">
        <v>0.098885079676328</v>
      </c>
      <c r="E2651" s="8"/>
      <c r="F2651" s="8"/>
    </row>
    <row r="2652">
      <c r="A2652" s="10">
        <v>44853.416666666664</v>
      </c>
      <c r="B2652" s="11">
        <v>428.04</v>
      </c>
      <c r="C2652" s="11">
        <v>391.1233</v>
      </c>
      <c r="D2652" s="11">
        <v>0.0943863482436358</v>
      </c>
      <c r="E2652" s="8"/>
      <c r="F2652" s="8"/>
    </row>
    <row r="2653">
      <c r="A2653" s="10">
        <v>44853.458333333336</v>
      </c>
      <c r="B2653" s="11">
        <v>429.28</v>
      </c>
      <c r="C2653" s="11">
        <v>397.09147</v>
      </c>
      <c r="D2653" s="11">
        <v>0.0810607440144709</v>
      </c>
      <c r="E2653" s="8"/>
      <c r="F2653" s="8"/>
    </row>
    <row r="2654">
      <c r="A2654" s="10">
        <v>44853.5</v>
      </c>
      <c r="B2654" s="11">
        <v>438.68</v>
      </c>
      <c r="C2654" s="11">
        <v>400.67076</v>
      </c>
      <c r="D2654" s="11">
        <v>0.0948640225206352</v>
      </c>
      <c r="E2654" s="8"/>
      <c r="F2654" s="8"/>
    </row>
    <row r="2655">
      <c r="A2655" s="10">
        <v>44853.541666666664</v>
      </c>
      <c r="B2655" s="11">
        <v>445.4</v>
      </c>
      <c r="C2655" s="11">
        <v>403.99372</v>
      </c>
      <c r="D2655" s="11">
        <v>0.102492385277672</v>
      </c>
      <c r="E2655" s="8"/>
      <c r="F2655" s="8"/>
    </row>
    <row r="2656">
      <c r="A2656" s="10">
        <v>44853.583333333336</v>
      </c>
      <c r="B2656" s="11">
        <v>413.04</v>
      </c>
      <c r="C2656" s="11">
        <v>405.79361</v>
      </c>
      <c r="D2656" s="11">
        <v>0.0178573290003261</v>
      </c>
      <c r="E2656" s="8"/>
      <c r="F2656" s="8"/>
    </row>
    <row r="2657">
      <c r="A2657" s="10">
        <v>44853.625</v>
      </c>
      <c r="B2657" s="11">
        <v>365.57</v>
      </c>
      <c r="C2657" s="11">
        <v>407.45902</v>
      </c>
      <c r="D2657" s="11">
        <v>0.10280547967744</v>
      </c>
      <c r="E2657" s="8"/>
      <c r="F2657" s="8"/>
    </row>
    <row r="2658">
      <c r="A2658" s="10">
        <v>44853.666666666664</v>
      </c>
      <c r="B2658" s="11">
        <v>353.94</v>
      </c>
      <c r="C2658" s="11">
        <v>408.84799</v>
      </c>
      <c r="D2658" s="11">
        <v>0.13429927832102</v>
      </c>
      <c r="E2658" s="8"/>
      <c r="F2658" s="8"/>
    </row>
    <row r="2659">
      <c r="A2659" s="10">
        <v>44853.708333333336</v>
      </c>
      <c r="B2659" s="11">
        <v>341.62</v>
      </c>
      <c r="C2659" s="11">
        <v>410.75145</v>
      </c>
      <c r="D2659" s="11">
        <v>0.168304822782731</v>
      </c>
      <c r="E2659" s="8"/>
      <c r="F2659" s="8"/>
    </row>
    <row r="2660">
      <c r="A2660" s="10">
        <v>44853.75</v>
      </c>
      <c r="B2660" s="11">
        <v>336.7</v>
      </c>
      <c r="C2660" s="11">
        <v>414.25683</v>
      </c>
      <c r="D2660" s="11">
        <v>0.187219194430662</v>
      </c>
      <c r="E2660" s="8"/>
      <c r="F2660" s="8"/>
    </row>
    <row r="2661">
      <c r="A2661" s="10">
        <v>44853.791666666664</v>
      </c>
      <c r="B2661" s="11">
        <v>340.27</v>
      </c>
      <c r="C2661" s="11">
        <v>420.58384</v>
      </c>
      <c r="D2661" s="11">
        <v>0.19095797879443</v>
      </c>
      <c r="E2661" s="8"/>
      <c r="F2661" s="8"/>
    </row>
    <row r="2662">
      <c r="A2662" s="10">
        <v>44853.833333333336</v>
      </c>
      <c r="B2662" s="11">
        <v>344.84</v>
      </c>
      <c r="C2662" s="11">
        <v>423.74629</v>
      </c>
      <c r="D2662" s="11">
        <v>0.186211164232257</v>
      </c>
      <c r="E2662" s="8"/>
      <c r="F2662" s="8"/>
    </row>
    <row r="2663">
      <c r="A2663" s="10">
        <v>44853.875</v>
      </c>
      <c r="B2663" s="11">
        <v>349.01</v>
      </c>
      <c r="C2663" s="11">
        <v>427.52473</v>
      </c>
      <c r="D2663" s="11">
        <v>0.183649563383152</v>
      </c>
      <c r="E2663" s="8"/>
      <c r="F2663" s="8"/>
    </row>
    <row r="2664">
      <c r="A2664" s="10">
        <v>44853.916666666664</v>
      </c>
      <c r="B2664" s="11">
        <v>357.08</v>
      </c>
      <c r="C2664" s="11">
        <v>432.5929</v>
      </c>
      <c r="D2664" s="11">
        <v>0.174558805750163</v>
      </c>
      <c r="E2664" s="8"/>
      <c r="F2664" s="8"/>
    </row>
    <row r="2665">
      <c r="A2665" s="10">
        <v>44853.958333333336</v>
      </c>
      <c r="B2665" s="11">
        <v>382.06</v>
      </c>
      <c r="C2665" s="11">
        <v>438.08788</v>
      </c>
      <c r="D2665" s="11">
        <v>0.12789187411439</v>
      </c>
      <c r="E2665" s="8"/>
      <c r="F2665" s="8"/>
    </row>
    <row r="2666">
      <c r="A2666" s="10">
        <v>44854.0</v>
      </c>
      <c r="B2666" s="11">
        <v>456.75</v>
      </c>
      <c r="C2666" s="11">
        <v>428.72952</v>
      </c>
      <c r="D2666" s="11">
        <v>0.0653570111057433</v>
      </c>
      <c r="E2666" s="8"/>
      <c r="F2666" s="8"/>
    </row>
    <row r="2667">
      <c r="A2667" s="10">
        <v>44854.041666666664</v>
      </c>
      <c r="B2667" s="11">
        <v>465.46</v>
      </c>
      <c r="C2667" s="11">
        <v>418.78776</v>
      </c>
      <c r="D2667" s="11">
        <v>0.111446046083104</v>
      </c>
      <c r="E2667" s="8"/>
      <c r="F2667" s="8"/>
    </row>
    <row r="2668">
      <c r="A2668" s="10">
        <v>44854.083333333336</v>
      </c>
      <c r="B2668" s="11">
        <v>417.43</v>
      </c>
      <c r="C2668" s="11">
        <v>403.91687</v>
      </c>
      <c r="D2668" s="11">
        <v>0.0334552255764905</v>
      </c>
      <c r="E2668" s="8"/>
      <c r="F2668" s="8"/>
    </row>
    <row r="2669">
      <c r="A2669" s="10">
        <v>44854.125</v>
      </c>
      <c r="B2669" s="11">
        <v>362.76</v>
      </c>
      <c r="C2669" s="11">
        <v>388.71216</v>
      </c>
      <c r="D2669" s="11">
        <v>0.0667644665399713</v>
      </c>
      <c r="E2669" s="8"/>
      <c r="F2669" s="8"/>
    </row>
    <row r="2670">
      <c r="A2670" s="10">
        <v>44854.166666666664</v>
      </c>
      <c r="B2670" s="11">
        <v>309.77</v>
      </c>
      <c r="C2670" s="11">
        <v>365.32581</v>
      </c>
      <c r="D2670" s="11">
        <v>0.152071954620452</v>
      </c>
      <c r="E2670" s="8"/>
      <c r="F2670" s="8"/>
    </row>
    <row r="2671">
      <c r="A2671" s="10">
        <v>44854.208333333336</v>
      </c>
      <c r="B2671" s="11">
        <v>269.3</v>
      </c>
      <c r="C2671" s="11">
        <v>342.07801</v>
      </c>
      <c r="D2671" s="11">
        <v>0.212752670070782</v>
      </c>
      <c r="E2671" s="8"/>
      <c r="F2671" s="8"/>
    </row>
    <row r="2672">
      <c r="A2672" s="10">
        <v>44854.25</v>
      </c>
      <c r="B2672" s="11">
        <v>244.22</v>
      </c>
      <c r="C2672" s="11">
        <v>324.15105</v>
      </c>
      <c r="D2672" s="11">
        <v>0.246585812385923</v>
      </c>
      <c r="E2672" s="8"/>
      <c r="F2672" s="8"/>
    </row>
    <row r="2673">
      <c r="A2673" s="10">
        <v>44854.291666666664</v>
      </c>
      <c r="B2673" s="11">
        <v>234.35</v>
      </c>
      <c r="C2673" s="11">
        <v>310.09717</v>
      </c>
      <c r="D2673" s="11">
        <v>0.244269143120525</v>
      </c>
      <c r="E2673" s="8"/>
      <c r="F2673" s="8"/>
    </row>
    <row r="2674">
      <c r="A2674" s="10">
        <v>44854.333333333336</v>
      </c>
      <c r="B2674" s="11">
        <v>229.36</v>
      </c>
      <c r="C2674" s="11">
        <v>301.43909</v>
      </c>
      <c r="D2674" s="11">
        <v>0.239116598978586</v>
      </c>
      <c r="E2674" s="8"/>
      <c r="F2674" s="8"/>
    </row>
    <row r="2675">
      <c r="A2675" s="10">
        <v>44854.375</v>
      </c>
      <c r="B2675" s="11">
        <v>229.83</v>
      </c>
      <c r="C2675" s="11">
        <v>299.58528</v>
      </c>
      <c r="D2675" s="11">
        <v>0.23283947729341</v>
      </c>
      <c r="E2675" s="8"/>
      <c r="F2675" s="8"/>
    </row>
    <row r="2676">
      <c r="A2676" s="10">
        <v>44854.416666666664</v>
      </c>
      <c r="B2676" s="11">
        <v>236.85</v>
      </c>
      <c r="C2676" s="11">
        <v>305.96371</v>
      </c>
      <c r="D2676" s="11">
        <v>0.225888586590873</v>
      </c>
      <c r="E2676" s="8"/>
      <c r="F2676" s="8"/>
    </row>
    <row r="2677">
      <c r="A2677" s="10">
        <v>44854.458333333336</v>
      </c>
      <c r="B2677" s="11">
        <v>236.73</v>
      </c>
      <c r="C2677" s="11">
        <v>317.11589</v>
      </c>
      <c r="D2677" s="11">
        <v>0.253490577214531</v>
      </c>
      <c r="E2677" s="8"/>
      <c r="F2677" s="8"/>
    </row>
    <row r="2678">
      <c r="A2678" s="10">
        <v>44854.5</v>
      </c>
      <c r="B2678" s="11">
        <v>272.58</v>
      </c>
      <c r="C2678" s="11">
        <v>327.98202</v>
      </c>
      <c r="D2678" s="11">
        <v>0.16891785714351</v>
      </c>
      <c r="E2678" s="8"/>
      <c r="F2678" s="8"/>
    </row>
    <row r="2679">
      <c r="A2679" s="10">
        <v>44854.541666666664</v>
      </c>
      <c r="B2679" s="11">
        <v>305.24</v>
      </c>
      <c r="C2679" s="11">
        <v>338.50774</v>
      </c>
      <c r="D2679" s="11">
        <v>0.0982776346561529</v>
      </c>
      <c r="E2679" s="8"/>
      <c r="F2679" s="8"/>
    </row>
    <row r="2680">
      <c r="A2680" s="10">
        <v>44854.583333333336</v>
      </c>
      <c r="B2680" s="11">
        <v>304.54</v>
      </c>
      <c r="C2680" s="11">
        <v>345.42204</v>
      </c>
      <c r="D2680" s="11">
        <v>0.118353883845975</v>
      </c>
      <c r="E2680" s="8"/>
      <c r="F2680" s="8"/>
    </row>
    <row r="2681">
      <c r="A2681" s="10">
        <v>44854.625</v>
      </c>
      <c r="B2681" s="11">
        <v>298.31</v>
      </c>
      <c r="C2681" s="11">
        <v>352.95859</v>
      </c>
      <c r="D2681" s="11">
        <v>0.154830032610907</v>
      </c>
      <c r="E2681" s="8"/>
      <c r="F2681" s="8"/>
    </row>
    <row r="2682">
      <c r="A2682" s="10">
        <v>44854.666666666664</v>
      </c>
      <c r="B2682" s="11">
        <v>324.61</v>
      </c>
      <c r="C2682" s="11">
        <v>362.27106</v>
      </c>
      <c r="D2682" s="11">
        <v>0.103958235029869</v>
      </c>
      <c r="E2682" s="8"/>
      <c r="F2682" s="8"/>
    </row>
    <row r="2683">
      <c r="A2683" s="10">
        <v>44854.708333333336</v>
      </c>
      <c r="B2683" s="11">
        <v>343.91</v>
      </c>
      <c r="C2683" s="11">
        <v>373.71791</v>
      </c>
      <c r="D2683" s="11">
        <v>0.079760453546366</v>
      </c>
      <c r="E2683" s="8"/>
      <c r="F2683" s="8"/>
    </row>
    <row r="2684">
      <c r="A2684" s="10">
        <v>44854.75</v>
      </c>
      <c r="B2684" s="11">
        <v>369.65</v>
      </c>
      <c r="C2684" s="11">
        <v>387.67623</v>
      </c>
      <c r="D2684" s="11">
        <v>0.0464981564642227</v>
      </c>
      <c r="E2684" s="8"/>
      <c r="F2684" s="8"/>
    </row>
    <row r="2685">
      <c r="A2685" s="10">
        <v>44854.791666666664</v>
      </c>
      <c r="B2685" s="11">
        <v>388.16</v>
      </c>
      <c r="C2685" s="11">
        <v>404.1414</v>
      </c>
      <c r="D2685" s="11">
        <v>0.0395440803639517</v>
      </c>
      <c r="E2685" s="8"/>
      <c r="F2685" s="8"/>
    </row>
    <row r="2686">
      <c r="A2686" s="10">
        <v>44854.833333333336</v>
      </c>
      <c r="B2686" s="11">
        <v>392.64</v>
      </c>
      <c r="C2686" s="11">
        <v>415.16622</v>
      </c>
      <c r="D2686" s="11">
        <v>0.0542583161028853</v>
      </c>
      <c r="E2686" s="8"/>
      <c r="F2686" s="8"/>
    </row>
    <row r="2687">
      <c r="A2687" s="10">
        <v>44854.875</v>
      </c>
      <c r="B2687" s="11">
        <v>393.11</v>
      </c>
      <c r="C2687" s="11">
        <v>423.55159</v>
      </c>
      <c r="D2687" s="11">
        <v>0.071872212780502</v>
      </c>
      <c r="E2687" s="8"/>
      <c r="F2687" s="8"/>
    </row>
    <row r="2688">
      <c r="A2688" s="10">
        <v>44854.916666666664</v>
      </c>
      <c r="B2688" s="11">
        <v>396.23</v>
      </c>
      <c r="C2688" s="11">
        <v>432.77723</v>
      </c>
      <c r="D2688" s="11">
        <v>0.0844481351294751</v>
      </c>
      <c r="E2688" s="8"/>
      <c r="F2688" s="8"/>
    </row>
    <row r="2689">
      <c r="A2689" s="10">
        <v>44854.958333333336</v>
      </c>
      <c r="B2689" s="11">
        <v>415.07</v>
      </c>
      <c r="C2689" s="11">
        <v>439.12982</v>
      </c>
      <c r="D2689" s="11">
        <v>0.054789765814583</v>
      </c>
      <c r="E2689" s="8"/>
      <c r="F2689" s="8"/>
    </row>
    <row r="2690">
      <c r="A2690" s="10">
        <v>44855.0</v>
      </c>
      <c r="B2690" s="11">
        <v>466.12</v>
      </c>
      <c r="C2690" s="11">
        <v>393.35524</v>
      </c>
      <c r="D2690" s="11">
        <v>0.184984849826838</v>
      </c>
      <c r="E2690" s="8"/>
      <c r="F2690" s="8"/>
    </row>
    <row r="2691">
      <c r="A2691" s="10">
        <v>44855.041666666664</v>
      </c>
      <c r="B2691" s="11">
        <v>473.86</v>
      </c>
      <c r="C2691" s="11">
        <v>388.3326</v>
      </c>
      <c r="D2691" s="11">
        <v>0.220242647668519</v>
      </c>
      <c r="E2691" s="8"/>
      <c r="F2691" s="8"/>
    </row>
    <row r="2692">
      <c r="A2692" s="10">
        <v>44855.083333333336</v>
      </c>
      <c r="B2692" s="11">
        <v>454.78</v>
      </c>
      <c r="C2692" s="11">
        <v>373.4546</v>
      </c>
      <c r="D2692" s="11">
        <v>0.217765158067406</v>
      </c>
      <c r="E2692" s="8"/>
      <c r="F2692" s="8"/>
    </row>
    <row r="2693">
      <c r="A2693" s="10">
        <v>44855.125</v>
      </c>
      <c r="B2693" s="11">
        <v>421.88</v>
      </c>
      <c r="C2693" s="11">
        <v>358.33279</v>
      </c>
      <c r="D2693" s="11">
        <v>0.177341320061722</v>
      </c>
      <c r="E2693" s="8"/>
      <c r="F2693" s="8"/>
    </row>
    <row r="2694">
      <c r="A2694" s="10">
        <v>44855.166666666664</v>
      </c>
      <c r="B2694" s="11">
        <v>384.86</v>
      </c>
      <c r="C2694" s="11">
        <v>334.56889</v>
      </c>
      <c r="D2694" s="11">
        <v>0.150316157608078</v>
      </c>
      <c r="E2694" s="8"/>
      <c r="F2694" s="8"/>
    </row>
    <row r="2695">
      <c r="A2695" s="10">
        <v>44855.208333333336</v>
      </c>
      <c r="B2695" s="11">
        <v>352.09</v>
      </c>
      <c r="C2695" s="11">
        <v>311.03866</v>
      </c>
      <c r="D2695" s="11">
        <v>0.131981471370793</v>
      </c>
      <c r="E2695" s="8"/>
      <c r="F2695" s="8"/>
    </row>
    <row r="2696">
      <c r="A2696" s="10">
        <v>44855.25</v>
      </c>
      <c r="B2696" s="11">
        <v>303.5</v>
      </c>
      <c r="C2696" s="11">
        <v>290.83559</v>
      </c>
      <c r="D2696" s="11">
        <v>0.0435449114050999</v>
      </c>
      <c r="E2696" s="8"/>
      <c r="F2696" s="8"/>
    </row>
    <row r="2697">
      <c r="A2697" s="10">
        <v>44855.291666666664</v>
      </c>
      <c r="B2697" s="11">
        <v>269.87</v>
      </c>
      <c r="C2697" s="11">
        <v>275.90927</v>
      </c>
      <c r="D2697" s="11">
        <v>0.0218886085269987</v>
      </c>
      <c r="E2697" s="8"/>
      <c r="F2697" s="8"/>
    </row>
    <row r="2698">
      <c r="A2698" s="10">
        <v>44855.333333333336</v>
      </c>
      <c r="B2698" s="11">
        <v>258.35</v>
      </c>
      <c r="C2698" s="11">
        <v>267.51746</v>
      </c>
      <c r="D2698" s="11">
        <v>0.0342686417551961</v>
      </c>
      <c r="E2698" s="8"/>
      <c r="F2698" s="8"/>
    </row>
    <row r="2699">
      <c r="A2699" s="10">
        <v>44855.375</v>
      </c>
      <c r="B2699" s="11">
        <v>249.73</v>
      </c>
      <c r="C2699" s="11">
        <v>265.06803</v>
      </c>
      <c r="D2699" s="11">
        <v>0.0578645036898641</v>
      </c>
      <c r="E2699" s="8"/>
      <c r="F2699" s="8"/>
    </row>
    <row r="2700">
      <c r="A2700" s="10">
        <v>44855.416666666664</v>
      </c>
      <c r="B2700" s="11">
        <v>244.19</v>
      </c>
      <c r="C2700" s="11">
        <v>271.23823</v>
      </c>
      <c r="D2700" s="11">
        <v>0.0997213040359391</v>
      </c>
      <c r="E2700" s="8"/>
      <c r="F2700" s="8"/>
    </row>
    <row r="2701">
      <c r="A2701" s="10">
        <v>44855.458333333336</v>
      </c>
      <c r="B2701" s="11">
        <v>258.12</v>
      </c>
      <c r="C2701" s="11">
        <v>281.83472</v>
      </c>
      <c r="D2701" s="11">
        <v>0.0841440685519512</v>
      </c>
      <c r="E2701" s="8"/>
      <c r="F2701" s="8"/>
    </row>
    <row r="2702">
      <c r="A2702" s="10">
        <v>44855.5</v>
      </c>
      <c r="B2702" s="11">
        <v>291.0</v>
      </c>
      <c r="C2702" s="11">
        <v>291.34631</v>
      </c>
      <c r="D2702" s="11">
        <v>0.00118865414839136</v>
      </c>
      <c r="E2702" s="8"/>
      <c r="F2702" s="8"/>
    </row>
    <row r="2703">
      <c r="A2703" s="10">
        <v>44855.541666666664</v>
      </c>
      <c r="B2703" s="11">
        <v>296.45</v>
      </c>
      <c r="C2703" s="11">
        <v>299.20348</v>
      </c>
      <c r="D2703" s="11">
        <v>0.00920270044987452</v>
      </c>
      <c r="E2703" s="8"/>
      <c r="F2703" s="8"/>
    </row>
    <row r="2704">
      <c r="A2704" s="10">
        <v>44855.583333333336</v>
      </c>
      <c r="B2704" s="11">
        <v>274.42</v>
      </c>
      <c r="C2704" s="11">
        <v>298.67478</v>
      </c>
      <c r="D2704" s="11">
        <v>0.0812079948631752</v>
      </c>
      <c r="E2704" s="8"/>
      <c r="F2704" s="8"/>
    </row>
    <row r="2705">
      <c r="A2705" s="10">
        <v>44855.625</v>
      </c>
      <c r="B2705" s="11">
        <v>270.91</v>
      </c>
      <c r="C2705" s="11">
        <v>293.07211</v>
      </c>
      <c r="D2705" s="11">
        <v>0.0756199899062383</v>
      </c>
      <c r="E2705" s="8"/>
      <c r="F2705" s="8"/>
    </row>
    <row r="2706">
      <c r="A2706" s="10">
        <v>44855.666666666664</v>
      </c>
      <c r="B2706" s="11">
        <v>304.51</v>
      </c>
      <c r="C2706" s="11">
        <v>287.44724</v>
      </c>
      <c r="D2706" s="11">
        <v>0.0593596236999874</v>
      </c>
      <c r="E2706" s="8"/>
      <c r="F2706" s="8"/>
    </row>
    <row r="2707">
      <c r="A2707" s="10">
        <v>44855.708333333336</v>
      </c>
      <c r="B2707" s="11">
        <v>311.41</v>
      </c>
      <c r="C2707" s="11">
        <v>282.1488</v>
      </c>
      <c r="D2707" s="11">
        <v>0.103708397838303</v>
      </c>
      <c r="E2707" s="8"/>
      <c r="F2707" s="8"/>
    </row>
    <row r="2708">
      <c r="A2708" s="10">
        <v>44855.75</v>
      </c>
      <c r="B2708" s="11">
        <v>307.96</v>
      </c>
      <c r="C2708" s="11">
        <v>281.80998</v>
      </c>
      <c r="D2708" s="11">
        <v>0.0927930941267587</v>
      </c>
      <c r="E2708" s="8"/>
      <c r="F2708" s="8"/>
    </row>
    <row r="2709">
      <c r="A2709" s="10">
        <v>44855.791666666664</v>
      </c>
      <c r="B2709" s="11">
        <v>274.05</v>
      </c>
      <c r="C2709" s="11">
        <v>286.69926</v>
      </c>
      <c r="D2709" s="11">
        <v>0.044120309204844</v>
      </c>
      <c r="E2709" s="8"/>
      <c r="F2709" s="8"/>
    </row>
    <row r="2710">
      <c r="A2710" s="10">
        <v>44855.833333333336</v>
      </c>
      <c r="B2710" s="11">
        <v>255.91</v>
      </c>
      <c r="C2710" s="11">
        <v>289.71691</v>
      </c>
      <c r="D2710" s="11">
        <v>0.116689460756708</v>
      </c>
      <c r="E2710" s="8"/>
      <c r="F2710" s="8"/>
    </row>
    <row r="2711">
      <c r="A2711" s="10">
        <v>44855.875</v>
      </c>
      <c r="B2711" s="11">
        <v>254.84</v>
      </c>
      <c r="C2711" s="11">
        <v>292.97557</v>
      </c>
      <c r="D2711" s="11">
        <v>0.130166382132134</v>
      </c>
      <c r="E2711" s="8"/>
      <c r="F2711" s="8"/>
    </row>
    <row r="2712">
      <c r="A2712" s="10">
        <v>44855.916666666664</v>
      </c>
      <c r="B2712" s="11">
        <v>260.07</v>
      </c>
      <c r="C2712" s="11">
        <v>300.67811</v>
      </c>
      <c r="D2712" s="11">
        <v>0.135055092637106</v>
      </c>
      <c r="E2712" s="8"/>
      <c r="F2712" s="8"/>
    </row>
    <row r="2713">
      <c r="A2713" s="10">
        <v>44855.958333333336</v>
      </c>
      <c r="B2713" s="11">
        <v>272.94</v>
      </c>
      <c r="C2713" s="11">
        <v>310.3402</v>
      </c>
      <c r="D2713" s="11">
        <v>0.120513552546527</v>
      </c>
      <c r="E2713" s="8"/>
      <c r="F2713" s="8"/>
    </row>
    <row r="2714">
      <c r="A2714" s="10">
        <v>44856.0</v>
      </c>
      <c r="B2714" s="11">
        <v>294.96</v>
      </c>
      <c r="C2714" s="11">
        <v>251.51331</v>
      </c>
      <c r="D2714" s="11">
        <v>0.172741116563572</v>
      </c>
      <c r="E2714" s="8"/>
      <c r="F2714" s="8"/>
    </row>
    <row r="2715">
      <c r="A2715" s="10">
        <v>44856.041666666664</v>
      </c>
      <c r="B2715" s="11">
        <v>291.01</v>
      </c>
      <c r="C2715" s="11">
        <v>249.86011</v>
      </c>
      <c r="D2715" s="11">
        <v>0.164691714895987</v>
      </c>
      <c r="E2715" s="8"/>
      <c r="F2715" s="8"/>
    </row>
    <row r="2716">
      <c r="A2716" s="10">
        <v>44856.083333333336</v>
      </c>
      <c r="B2716" s="11">
        <v>250.43</v>
      </c>
      <c r="C2716" s="11">
        <v>242.59048</v>
      </c>
      <c r="D2716" s="11">
        <v>0.0323158600452911</v>
      </c>
      <c r="E2716" s="8"/>
      <c r="F2716" s="8"/>
    </row>
    <row r="2717">
      <c r="A2717" s="10">
        <v>44856.125</v>
      </c>
      <c r="B2717" s="11">
        <v>239.89</v>
      </c>
      <c r="C2717" s="11">
        <v>239.54589</v>
      </c>
      <c r="D2717" s="11">
        <v>0.00143650972262547</v>
      </c>
      <c r="E2717" s="8"/>
      <c r="F2717" s="8"/>
    </row>
    <row r="2718">
      <c r="A2718" s="10">
        <v>44856.166666666664</v>
      </c>
      <c r="B2718" s="11">
        <v>230.8</v>
      </c>
      <c r="C2718" s="11">
        <v>234.32075</v>
      </c>
      <c r="D2718" s="11">
        <v>0.0150253445330812</v>
      </c>
      <c r="E2718" s="8"/>
      <c r="F2718" s="8"/>
    </row>
    <row r="2719">
      <c r="A2719" s="10">
        <v>44856.208333333336</v>
      </c>
      <c r="B2719" s="11">
        <v>212.11</v>
      </c>
      <c r="C2719" s="11">
        <v>228.0569</v>
      </c>
      <c r="D2719" s="11">
        <v>0.0699250932552358</v>
      </c>
      <c r="E2719" s="8"/>
      <c r="F2719" s="8"/>
    </row>
    <row r="2720">
      <c r="A2720" s="10">
        <v>44856.25</v>
      </c>
      <c r="B2720" s="11">
        <v>201.59</v>
      </c>
      <c r="C2720" s="11">
        <v>223.39231</v>
      </c>
      <c r="D2720" s="11">
        <v>0.0975965108199114</v>
      </c>
      <c r="E2720" s="8"/>
      <c r="F2720" s="8"/>
    </row>
    <row r="2721">
      <c r="A2721" s="10">
        <v>44856.291666666664</v>
      </c>
      <c r="B2721" s="11">
        <v>185.76</v>
      </c>
      <c r="C2721" s="11">
        <v>222.53831</v>
      </c>
      <c r="D2721" s="11">
        <v>0.16526731959095</v>
      </c>
      <c r="E2721" s="8"/>
      <c r="F2721" s="8"/>
    </row>
    <row r="2722">
      <c r="A2722" s="10">
        <v>44856.333333333336</v>
      </c>
      <c r="B2722" s="11">
        <v>175.75</v>
      </c>
      <c r="C2722" s="11">
        <v>219.11349</v>
      </c>
      <c r="D2722" s="11">
        <v>0.19790424587733</v>
      </c>
      <c r="E2722" s="8"/>
      <c r="F2722" s="8"/>
    </row>
    <row r="2723">
      <c r="A2723" s="10">
        <v>44856.375</v>
      </c>
      <c r="B2723" s="11">
        <v>167.89</v>
      </c>
      <c r="C2723" s="11">
        <v>216.22373</v>
      </c>
      <c r="D2723" s="11">
        <v>0.223535733103855</v>
      </c>
      <c r="E2723" s="8"/>
      <c r="F2723" s="8"/>
    </row>
    <row r="2724">
      <c r="A2724" s="10">
        <v>44856.416666666664</v>
      </c>
      <c r="B2724" s="11">
        <v>162.86</v>
      </c>
      <c r="C2724" s="11">
        <v>221.60587</v>
      </c>
      <c r="D2724" s="11">
        <v>0.265091669277533</v>
      </c>
      <c r="E2724" s="8"/>
      <c r="F2724" s="8"/>
    </row>
    <row r="2725">
      <c r="A2725" s="10">
        <v>44856.458333333336</v>
      </c>
      <c r="B2725" s="11">
        <v>164.64</v>
      </c>
      <c r="C2725" s="11">
        <v>227.51237</v>
      </c>
      <c r="D2725" s="11">
        <v>0.276347039943366</v>
      </c>
      <c r="E2725" s="8"/>
      <c r="F2725" s="8"/>
    </row>
    <row r="2726">
      <c r="A2726" s="10">
        <v>44856.5</v>
      </c>
      <c r="B2726" s="11">
        <v>174.84</v>
      </c>
      <c r="C2726" s="11">
        <v>230.37354</v>
      </c>
      <c r="D2726" s="11">
        <v>0.241058673665387</v>
      </c>
      <c r="E2726" s="8"/>
      <c r="F2726" s="8"/>
    </row>
    <row r="2727">
      <c r="A2727" s="10">
        <v>44856.541666666664</v>
      </c>
      <c r="B2727" s="11">
        <v>191.73</v>
      </c>
      <c r="C2727" s="11">
        <v>232.40461</v>
      </c>
      <c r="D2727" s="11">
        <v>0.17501636477865</v>
      </c>
      <c r="E2727" s="8"/>
      <c r="F2727" s="8"/>
    </row>
    <row r="2728">
      <c r="A2728" s="10">
        <v>44856.583333333336</v>
      </c>
      <c r="B2728" s="11">
        <v>195.92</v>
      </c>
      <c r="C2728" s="11">
        <v>225.64093</v>
      </c>
      <c r="D2728" s="11">
        <v>0.131717813784937</v>
      </c>
      <c r="E2728" s="8"/>
      <c r="F2728" s="8"/>
    </row>
    <row r="2729">
      <c r="A2729" s="10">
        <v>44856.625</v>
      </c>
      <c r="B2729" s="11">
        <v>205.53</v>
      </c>
      <c r="C2729" s="11">
        <v>218.66157</v>
      </c>
      <c r="D2729" s="11">
        <v>0.06005431132686</v>
      </c>
      <c r="E2729" s="8"/>
      <c r="F2729" s="8"/>
    </row>
    <row r="2730">
      <c r="A2730" s="10">
        <v>44856.666666666664</v>
      </c>
      <c r="B2730" s="11">
        <v>204.56</v>
      </c>
      <c r="C2730" s="11">
        <v>218.31167</v>
      </c>
      <c r="D2730" s="11">
        <v>0.0629909981449914</v>
      </c>
      <c r="E2730" s="8"/>
      <c r="F2730" s="8"/>
    </row>
    <row r="2731">
      <c r="A2731" s="10">
        <v>44856.708333333336</v>
      </c>
      <c r="B2731" s="11">
        <v>212.81</v>
      </c>
      <c r="C2731" s="11">
        <v>219.25555</v>
      </c>
      <c r="D2731" s="11">
        <v>0.0293974314447228</v>
      </c>
      <c r="E2731" s="8"/>
      <c r="F2731" s="8"/>
    </row>
    <row r="2732">
      <c r="A2732" s="10">
        <v>44856.75</v>
      </c>
      <c r="B2732" s="11">
        <v>218.64</v>
      </c>
      <c r="C2732" s="11">
        <v>223.38362</v>
      </c>
      <c r="D2732" s="11">
        <v>0.0212353081215176</v>
      </c>
      <c r="E2732" s="8"/>
      <c r="F2732" s="8"/>
    </row>
    <row r="2733">
      <c r="A2733" s="10">
        <v>44856.791666666664</v>
      </c>
      <c r="B2733" s="11">
        <v>223.89</v>
      </c>
      <c r="C2733" s="11">
        <v>235.71023</v>
      </c>
      <c r="D2733" s="11">
        <v>0.0501472931403953</v>
      </c>
      <c r="E2733" s="8"/>
      <c r="F2733" s="8"/>
    </row>
    <row r="2734">
      <c r="A2734" s="10">
        <v>44856.833333333336</v>
      </c>
      <c r="B2734" s="11">
        <v>232.9</v>
      </c>
      <c r="C2734" s="11">
        <v>244.42366</v>
      </c>
      <c r="D2734" s="11">
        <v>0.047146254171957</v>
      </c>
      <c r="E2734" s="8"/>
      <c r="F2734" s="8"/>
    </row>
    <row r="2735">
      <c r="A2735" s="10">
        <v>44856.875</v>
      </c>
      <c r="B2735" s="11">
        <v>237.83</v>
      </c>
      <c r="C2735" s="11">
        <v>254.34473</v>
      </c>
      <c r="D2735" s="11">
        <v>0.0649304980685072</v>
      </c>
      <c r="E2735" s="8"/>
      <c r="F2735" s="8"/>
    </row>
    <row r="2736">
      <c r="A2736" s="10">
        <v>44856.916666666664</v>
      </c>
      <c r="B2736" s="11">
        <v>239.98</v>
      </c>
      <c r="C2736" s="11">
        <v>268.81498</v>
      </c>
      <c r="D2736" s="11">
        <v>0.107267013170173</v>
      </c>
      <c r="E2736" s="8"/>
      <c r="F2736" s="8"/>
    </row>
    <row r="2737">
      <c r="A2737" s="10">
        <v>44856.958333333336</v>
      </c>
      <c r="B2737" s="11">
        <v>248.71</v>
      </c>
      <c r="C2737" s="11">
        <v>284.05808</v>
      </c>
      <c r="D2737" s="11">
        <v>0.124439621643573</v>
      </c>
      <c r="E2737" s="8"/>
      <c r="F2737" s="8"/>
    </row>
    <row r="2738">
      <c r="A2738" s="10">
        <v>44857.0</v>
      </c>
      <c r="B2738" s="11">
        <v>277.69</v>
      </c>
      <c r="C2738" s="11">
        <v>216.51232</v>
      </c>
      <c r="D2738" s="11">
        <v>0.282559809991413</v>
      </c>
      <c r="E2738" s="8"/>
      <c r="F2738" s="8"/>
    </row>
    <row r="2739">
      <c r="A2739" s="10">
        <v>44857.041666666664</v>
      </c>
      <c r="B2739" s="11">
        <v>263.27</v>
      </c>
      <c r="C2739" s="11">
        <v>216.09256</v>
      </c>
      <c r="D2739" s="11">
        <v>0.218320519688414</v>
      </c>
      <c r="E2739" s="8"/>
      <c r="F2739" s="8"/>
    </row>
    <row r="2740">
      <c r="A2740" s="10">
        <v>44857.083333333336</v>
      </c>
      <c r="B2740" s="11">
        <v>247.81</v>
      </c>
      <c r="C2740" s="11">
        <v>214.88734</v>
      </c>
      <c r="D2740" s="11">
        <v>0.153208932643495</v>
      </c>
      <c r="E2740" s="8"/>
      <c r="F2740" s="8"/>
    </row>
    <row r="2741">
      <c r="A2741" s="10">
        <v>44857.125</v>
      </c>
      <c r="B2741" s="11">
        <v>241.11</v>
      </c>
      <c r="C2741" s="11">
        <v>217.65556</v>
      </c>
      <c r="D2741" s="11">
        <v>0.107759434217991</v>
      </c>
      <c r="E2741" s="8"/>
      <c r="F2741" s="8"/>
    </row>
    <row r="2742">
      <c r="A2742" s="10">
        <v>44857.166666666664</v>
      </c>
      <c r="B2742" s="11">
        <v>240.87</v>
      </c>
      <c r="C2742" s="11">
        <v>216.42998</v>
      </c>
      <c r="D2742" s="11">
        <v>0.112923449884345</v>
      </c>
      <c r="E2742" s="8"/>
      <c r="F2742" s="8"/>
    </row>
    <row r="2743">
      <c r="A2743" s="10">
        <v>44857.208333333336</v>
      </c>
      <c r="B2743" s="11">
        <v>219.51</v>
      </c>
      <c r="C2743" s="11">
        <v>214.26805</v>
      </c>
      <c r="D2743" s="11">
        <v>0.0244644500194966</v>
      </c>
      <c r="E2743" s="8"/>
      <c r="F2743" s="8"/>
    </row>
    <row r="2744">
      <c r="A2744" s="10">
        <v>44857.25</v>
      </c>
      <c r="B2744" s="11">
        <v>203.03</v>
      </c>
      <c r="C2744" s="11">
        <v>212.68953</v>
      </c>
      <c r="D2744" s="11">
        <v>0.0454161048736155</v>
      </c>
      <c r="E2744" s="8"/>
      <c r="F2744" s="8"/>
    </row>
    <row r="2745">
      <c r="A2745" s="10">
        <v>44857.291666666664</v>
      </c>
      <c r="B2745" s="11">
        <v>190.02</v>
      </c>
      <c r="C2745" s="11">
        <v>213.67632</v>
      </c>
      <c r="D2745" s="11">
        <v>0.110711004382703</v>
      </c>
      <c r="E2745" s="8"/>
      <c r="F2745" s="8"/>
    </row>
    <row r="2746">
      <c r="A2746" s="10">
        <v>44857.333333333336</v>
      </c>
      <c r="B2746" s="11">
        <v>182.35</v>
      </c>
      <c r="C2746" s="11">
        <v>210.17423</v>
      </c>
      <c r="D2746" s="11">
        <v>0.132386496669929</v>
      </c>
      <c r="E2746" s="8"/>
      <c r="F2746" s="8"/>
    </row>
    <row r="2747">
      <c r="A2747" s="10">
        <v>44857.375</v>
      </c>
      <c r="B2747" s="11">
        <v>176.58</v>
      </c>
      <c r="C2747" s="11">
        <v>207.0088</v>
      </c>
      <c r="D2747" s="11">
        <v>0.146992784847793</v>
      </c>
      <c r="E2747" s="8"/>
      <c r="F2747" s="8"/>
    </row>
    <row r="2748">
      <c r="A2748" s="10">
        <v>44857.416666666664</v>
      </c>
      <c r="B2748" s="11">
        <v>173.59</v>
      </c>
      <c r="C2748" s="11">
        <v>212.07351</v>
      </c>
      <c r="D2748" s="11">
        <v>0.181463069102784</v>
      </c>
      <c r="E2748" s="8"/>
      <c r="F2748" s="8"/>
    </row>
    <row r="2749">
      <c r="A2749" s="10">
        <v>44857.458333333336</v>
      </c>
      <c r="B2749" s="11">
        <v>173.43</v>
      </c>
      <c r="C2749" s="11">
        <v>215.94698</v>
      </c>
      <c r="D2749" s="11">
        <v>0.196886198640055</v>
      </c>
      <c r="E2749" s="8"/>
      <c r="F2749" s="8"/>
    </row>
    <row r="2750">
      <c r="A2750" s="10">
        <v>44857.5</v>
      </c>
      <c r="B2750" s="11">
        <v>175.3</v>
      </c>
      <c r="C2750" s="11">
        <v>218.24578</v>
      </c>
      <c r="D2750" s="11">
        <v>0.196777138142144</v>
      </c>
      <c r="E2750" s="8"/>
      <c r="F2750" s="8"/>
    </row>
    <row r="2751">
      <c r="A2751" s="10">
        <v>44857.541666666664</v>
      </c>
      <c r="B2751" s="11">
        <v>180.95</v>
      </c>
      <c r="C2751" s="11">
        <v>218.71934</v>
      </c>
      <c r="D2751" s="11">
        <v>0.172684043395522</v>
      </c>
      <c r="E2751" s="8"/>
      <c r="F2751" s="8"/>
    </row>
    <row r="2752">
      <c r="A2752" s="10">
        <v>44857.583333333336</v>
      </c>
      <c r="B2752" s="11">
        <v>186.39</v>
      </c>
      <c r="C2752" s="11">
        <v>211.91905</v>
      </c>
      <c r="D2752" s="11">
        <v>0.120466045879311</v>
      </c>
      <c r="E2752" s="8"/>
      <c r="F2752" s="8"/>
    </row>
    <row r="2753">
      <c r="A2753" s="10">
        <v>44857.625</v>
      </c>
      <c r="B2753" s="11">
        <v>187.42</v>
      </c>
      <c r="C2753" s="11">
        <v>208.1098</v>
      </c>
      <c r="D2753" s="11">
        <v>0.0994177112274386</v>
      </c>
      <c r="E2753" s="8"/>
      <c r="F2753" s="8"/>
    </row>
    <row r="2754">
      <c r="A2754" s="10">
        <v>44857.666666666664</v>
      </c>
      <c r="B2754" s="11">
        <v>195.41</v>
      </c>
      <c r="C2754" s="11">
        <v>210.32889</v>
      </c>
      <c r="D2754" s="11">
        <v>0.0709312448708306</v>
      </c>
      <c r="E2754" s="8"/>
      <c r="F2754" s="8"/>
    </row>
    <row r="2755">
      <c r="A2755" s="10">
        <v>44857.708333333336</v>
      </c>
      <c r="B2755" s="11">
        <v>215.69</v>
      </c>
      <c r="C2755" s="11">
        <v>210.58519</v>
      </c>
      <c r="D2755" s="11">
        <v>0.0242410684246123</v>
      </c>
      <c r="E2755" s="8"/>
      <c r="F2755" s="8"/>
    </row>
    <row r="2756">
      <c r="A2756" s="10">
        <v>44857.75</v>
      </c>
      <c r="B2756" s="11">
        <v>222.12</v>
      </c>
      <c r="C2756" s="11">
        <v>209.62583</v>
      </c>
      <c r="D2756" s="11">
        <v>0.059602244627964</v>
      </c>
      <c r="E2756" s="8"/>
      <c r="F2756" s="8"/>
    </row>
    <row r="2757">
      <c r="A2757" s="10">
        <v>44857.791666666664</v>
      </c>
      <c r="B2757" s="11">
        <v>230.55</v>
      </c>
      <c r="C2757" s="11">
        <v>215.84362</v>
      </c>
      <c r="D2757" s="11">
        <v>0.0681344206513957</v>
      </c>
      <c r="E2757" s="8"/>
      <c r="F2757" s="8"/>
    </row>
    <row r="2758">
      <c r="A2758" s="10">
        <v>44857.833333333336</v>
      </c>
      <c r="B2758" s="11">
        <v>239.27</v>
      </c>
      <c r="C2758" s="11">
        <v>218.13752</v>
      </c>
      <c r="D2758" s="11">
        <v>0.0968768692336834</v>
      </c>
      <c r="E2758" s="8"/>
      <c r="F2758" s="8"/>
    </row>
    <row r="2759">
      <c r="A2759" s="10">
        <v>44857.875</v>
      </c>
      <c r="B2759" s="11">
        <v>246.74</v>
      </c>
      <c r="C2759" s="11">
        <v>221.33628</v>
      </c>
      <c r="D2759" s="11">
        <v>0.114774315353994</v>
      </c>
      <c r="E2759" s="8"/>
      <c r="F2759" s="8"/>
    </row>
    <row r="2760">
      <c r="A2760" s="10">
        <v>44857.916666666664</v>
      </c>
      <c r="B2760" s="11">
        <v>253.93</v>
      </c>
      <c r="C2760" s="11">
        <v>231.02028</v>
      </c>
      <c r="D2760" s="11">
        <v>0.0991675709162848</v>
      </c>
      <c r="E2760" s="8"/>
      <c r="F2760" s="8"/>
    </row>
    <row r="2761">
      <c r="A2761" s="10">
        <v>44857.958333333336</v>
      </c>
      <c r="B2761" s="11">
        <v>265.69</v>
      </c>
      <c r="C2761" s="11">
        <v>242.40361</v>
      </c>
      <c r="D2761" s="11">
        <v>0.0960645346824662</v>
      </c>
      <c r="E2761" s="8"/>
      <c r="F2761" s="8"/>
    </row>
    <row r="2762">
      <c r="A2762" s="10">
        <v>44858.0</v>
      </c>
      <c r="B2762" s="11">
        <v>270.72</v>
      </c>
      <c r="C2762" s="11">
        <v>246.37128</v>
      </c>
      <c r="D2762" s="11">
        <v>0.098829376540967</v>
      </c>
      <c r="E2762" s="8"/>
      <c r="F2762" s="8"/>
    </row>
    <row r="2763">
      <c r="A2763" s="10">
        <v>44858.041666666664</v>
      </c>
      <c r="B2763" s="11">
        <v>270.54</v>
      </c>
      <c r="C2763" s="11">
        <v>238.82466</v>
      </c>
      <c r="D2763" s="11">
        <v>0.132797593012379</v>
      </c>
      <c r="E2763" s="8"/>
      <c r="F2763" s="8"/>
    </row>
    <row r="2764">
      <c r="A2764" s="10">
        <v>44858.083333333336</v>
      </c>
      <c r="B2764" s="11">
        <v>265.59</v>
      </c>
      <c r="C2764" s="11">
        <v>233.28637</v>
      </c>
      <c r="D2764" s="11">
        <v>0.13847199902849</v>
      </c>
      <c r="E2764" s="8"/>
      <c r="F2764" s="8"/>
    </row>
    <row r="2765">
      <c r="A2765" s="10">
        <v>44858.125</v>
      </c>
      <c r="B2765" s="11">
        <v>255.54</v>
      </c>
      <c r="C2765" s="11">
        <v>231.87124</v>
      </c>
      <c r="D2765" s="11">
        <v>0.102077170070768</v>
      </c>
      <c r="E2765" s="8"/>
      <c r="F2765" s="8"/>
    </row>
    <row r="2766">
      <c r="A2766" s="10">
        <v>44858.166666666664</v>
      </c>
      <c r="B2766" s="11">
        <v>247.58</v>
      </c>
      <c r="C2766" s="11">
        <v>228.54407</v>
      </c>
      <c r="D2766" s="11">
        <v>0.0832921633013711</v>
      </c>
      <c r="E2766" s="8"/>
      <c r="F2766" s="8"/>
    </row>
    <row r="2767">
      <c r="A2767" s="10">
        <v>44858.208333333336</v>
      </c>
      <c r="B2767" s="11">
        <v>234.39</v>
      </c>
      <c r="C2767" s="11">
        <v>225.48415</v>
      </c>
      <c r="D2767" s="11">
        <v>0.0394965677188396</v>
      </c>
      <c r="E2767" s="8"/>
      <c r="F2767" s="8"/>
    </row>
    <row r="2768">
      <c r="A2768" s="10">
        <v>44858.25</v>
      </c>
      <c r="B2768" s="11">
        <v>223.9</v>
      </c>
      <c r="C2768" s="11">
        <v>226.37255</v>
      </c>
      <c r="D2768" s="11">
        <v>0.0109224815464595</v>
      </c>
      <c r="E2768" s="8"/>
      <c r="F2768" s="8"/>
    </row>
    <row r="2769">
      <c r="A2769" s="10">
        <v>44858.291666666664</v>
      </c>
      <c r="B2769" s="11">
        <v>215.24</v>
      </c>
      <c r="C2769" s="11">
        <v>230.88168</v>
      </c>
      <c r="D2769" s="11">
        <v>0.0677476012821804</v>
      </c>
      <c r="E2769" s="8"/>
      <c r="F2769" s="8"/>
    </row>
    <row r="2770">
      <c r="A2770" s="10">
        <v>44858.333333333336</v>
      </c>
      <c r="B2770" s="11">
        <v>212.36</v>
      </c>
      <c r="C2770" s="11">
        <v>231.51881</v>
      </c>
      <c r="D2770" s="11">
        <v>0.0827527145634516</v>
      </c>
      <c r="E2770" s="8"/>
      <c r="F2770" s="8"/>
    </row>
    <row r="2771">
      <c r="A2771" s="10">
        <v>44858.375</v>
      </c>
      <c r="B2771" s="11">
        <v>220.35</v>
      </c>
      <c r="C2771" s="11">
        <v>232.54274</v>
      </c>
      <c r="D2771" s="11">
        <v>0.0524322539589927</v>
      </c>
      <c r="E2771" s="8"/>
      <c r="F2771" s="8"/>
    </row>
    <row r="2772">
      <c r="A2772" s="10">
        <v>44858.416666666664</v>
      </c>
      <c r="B2772" s="11">
        <v>223.95</v>
      </c>
      <c r="C2772" s="11">
        <v>240.54521</v>
      </c>
      <c r="D2772" s="11">
        <v>0.0689899832135506</v>
      </c>
      <c r="E2772" s="8"/>
      <c r="F2772" s="8"/>
    </row>
    <row r="2773">
      <c r="A2773" s="10">
        <v>44858.458333333336</v>
      </c>
      <c r="B2773" s="11">
        <v>255.9</v>
      </c>
      <c r="C2773" s="11">
        <v>247.99789</v>
      </c>
      <c r="D2773" s="11">
        <v>0.03186361787191</v>
      </c>
      <c r="E2773" s="8"/>
      <c r="F2773" s="8"/>
    </row>
    <row r="2774">
      <c r="A2774" s="10">
        <v>44858.5</v>
      </c>
      <c r="B2774" s="11">
        <v>280.31</v>
      </c>
      <c r="C2774" s="11">
        <v>253.25975</v>
      </c>
      <c r="D2774" s="11">
        <v>0.106808326234231</v>
      </c>
      <c r="E2774" s="8"/>
      <c r="F2774" s="8"/>
    </row>
    <row r="2775">
      <c r="A2775" s="10">
        <v>44858.541666666664</v>
      </c>
      <c r="B2775" s="11">
        <v>352.36</v>
      </c>
      <c r="C2775" s="11">
        <v>257.52196</v>
      </c>
      <c r="D2775" s="11">
        <v>0.368271661181827</v>
      </c>
      <c r="E2775" s="8"/>
      <c r="F2775" s="8"/>
    </row>
    <row r="2776">
      <c r="A2776" s="10">
        <v>44858.583333333336</v>
      </c>
      <c r="B2776" s="11">
        <v>380.05</v>
      </c>
      <c r="C2776" s="11">
        <v>256.31543</v>
      </c>
      <c r="D2776" s="11">
        <v>0.482743352594886</v>
      </c>
      <c r="E2776" s="8"/>
      <c r="F2776" s="8"/>
    </row>
    <row r="2777">
      <c r="A2777" s="10">
        <v>44858.625</v>
      </c>
      <c r="B2777" s="11">
        <v>368.92</v>
      </c>
      <c r="C2777" s="11">
        <v>258.67177</v>
      </c>
      <c r="D2777" s="11">
        <v>0.426208975181172</v>
      </c>
      <c r="E2777" s="8"/>
      <c r="F2777" s="8"/>
    </row>
    <row r="2778">
      <c r="A2778" s="10">
        <v>44858.666666666664</v>
      </c>
      <c r="B2778" s="11">
        <v>358.24</v>
      </c>
      <c r="C2778" s="11">
        <v>266.02054</v>
      </c>
      <c r="D2778" s="11">
        <v>0.346662930614305</v>
      </c>
      <c r="E2778" s="8"/>
      <c r="F2778" s="8"/>
    </row>
    <row r="2779">
      <c r="A2779" s="10">
        <v>44858.708333333336</v>
      </c>
      <c r="B2779" s="11">
        <v>348.56</v>
      </c>
      <c r="C2779" s="11">
        <v>272.55855</v>
      </c>
      <c r="D2779" s="11">
        <v>0.278844490477367</v>
      </c>
      <c r="E2779" s="8"/>
      <c r="F2779" s="8"/>
    </row>
    <row r="2780">
      <c r="A2780" s="10">
        <v>44858.75</v>
      </c>
      <c r="B2780" s="11">
        <v>343.0</v>
      </c>
      <c r="C2780" s="11">
        <v>277.73153</v>
      </c>
      <c r="D2780" s="11">
        <v>0.235005618555444</v>
      </c>
      <c r="E2780" s="8"/>
      <c r="F2780" s="8"/>
    </row>
    <row r="2781">
      <c r="A2781" s="10">
        <v>44858.791666666664</v>
      </c>
      <c r="B2781" s="11">
        <v>352.13</v>
      </c>
      <c r="C2781" s="11">
        <v>286.89908</v>
      </c>
      <c r="D2781" s="11">
        <v>0.227365385765614</v>
      </c>
      <c r="E2781" s="8"/>
      <c r="F2781" s="8"/>
    </row>
    <row r="2782">
      <c r="A2782" s="10">
        <v>44858.833333333336</v>
      </c>
      <c r="B2782" s="11">
        <v>344.08</v>
      </c>
      <c r="C2782" s="11">
        <v>289.74285</v>
      </c>
      <c r="D2782" s="11">
        <v>0.187535775257266</v>
      </c>
      <c r="E2782" s="8"/>
      <c r="F2782" s="8"/>
    </row>
    <row r="2783">
      <c r="A2783" s="10">
        <v>44858.875</v>
      </c>
      <c r="B2783" s="11">
        <v>320.43</v>
      </c>
      <c r="C2783" s="11">
        <v>291.86834</v>
      </c>
      <c r="D2783" s="11">
        <v>0.0978580273557591</v>
      </c>
      <c r="E2783" s="8"/>
      <c r="F2783" s="8"/>
    </row>
    <row r="2784">
      <c r="A2784" s="10">
        <v>44858.916666666664</v>
      </c>
      <c r="B2784" s="11">
        <v>311.2</v>
      </c>
      <c r="C2784" s="11">
        <v>297.3766</v>
      </c>
      <c r="D2784" s="11">
        <v>0.0464844913823078</v>
      </c>
      <c r="E2784" s="8"/>
      <c r="F2784" s="8"/>
    </row>
    <row r="2785">
      <c r="A2785" s="10">
        <v>44858.958333333336</v>
      </c>
      <c r="B2785" s="11">
        <v>307.39</v>
      </c>
      <c r="C2785" s="11">
        <v>301.79326</v>
      </c>
      <c r="D2785" s="11">
        <v>0.0185449469613735</v>
      </c>
      <c r="E2785" s="8"/>
      <c r="F2785" s="8"/>
    </row>
    <row r="2786">
      <c r="A2786" s="10">
        <v>44859.0</v>
      </c>
      <c r="B2786" s="11">
        <v>305.68</v>
      </c>
      <c r="C2786" s="11">
        <v>325.41414</v>
      </c>
      <c r="D2786" s="11">
        <v>0.0606431545967854</v>
      </c>
      <c r="E2786" s="8"/>
      <c r="F2786" s="8"/>
    </row>
    <row r="2787">
      <c r="A2787" s="10">
        <v>44859.041666666664</v>
      </c>
      <c r="B2787" s="11">
        <v>302.35</v>
      </c>
      <c r="C2787" s="11">
        <v>322.84329</v>
      </c>
      <c r="D2787" s="11">
        <v>0.0634775156702188</v>
      </c>
      <c r="E2787" s="8"/>
      <c r="F2787" s="8"/>
    </row>
    <row r="2788">
      <c r="A2788" s="10">
        <v>44859.083333333336</v>
      </c>
      <c r="B2788" s="11">
        <v>292.21</v>
      </c>
      <c r="C2788" s="11">
        <v>318.45699</v>
      </c>
      <c r="D2788" s="11">
        <v>0.0824192617031268</v>
      </c>
      <c r="E2788" s="8"/>
      <c r="F2788" s="8"/>
    </row>
    <row r="2789">
      <c r="A2789" s="10">
        <v>44859.125</v>
      </c>
      <c r="B2789" s="11">
        <v>281.22</v>
      </c>
      <c r="C2789" s="11">
        <v>317.52294</v>
      </c>
      <c r="D2789" s="11">
        <v>0.114331707812985</v>
      </c>
      <c r="E2789" s="8"/>
      <c r="F2789" s="8"/>
    </row>
    <row r="2790">
      <c r="A2790" s="10">
        <v>44859.166666666664</v>
      </c>
      <c r="B2790" s="11">
        <v>255.37</v>
      </c>
      <c r="C2790" s="11">
        <v>314.5128</v>
      </c>
      <c r="D2790" s="11">
        <v>0.188045764751069</v>
      </c>
      <c r="E2790" s="8"/>
      <c r="F2790" s="8"/>
    </row>
    <row r="2791">
      <c r="A2791" s="10">
        <v>44859.208333333336</v>
      </c>
      <c r="B2791" s="11">
        <v>234.97</v>
      </c>
      <c r="C2791" s="11">
        <v>311.03789</v>
      </c>
      <c r="D2791" s="11">
        <v>0.244561490563095</v>
      </c>
      <c r="E2791" s="8"/>
      <c r="F2791" s="8"/>
    </row>
    <row r="2792">
      <c r="A2792" s="10">
        <v>44859.25</v>
      </c>
      <c r="B2792" s="11">
        <v>224.63</v>
      </c>
      <c r="C2792" s="11">
        <v>310.79233</v>
      </c>
      <c r="D2792" s="11">
        <v>0.277234415662703</v>
      </c>
      <c r="E2792" s="8"/>
      <c r="F2792" s="8"/>
    </row>
    <row r="2793">
      <c r="A2793" s="10">
        <v>44859.291666666664</v>
      </c>
      <c r="B2793" s="11">
        <v>216.79</v>
      </c>
      <c r="C2793" s="11">
        <v>313.19052</v>
      </c>
      <c r="D2793" s="11">
        <v>0.307801526048745</v>
      </c>
      <c r="E2793" s="8"/>
      <c r="F2793" s="8"/>
    </row>
    <row r="2794">
      <c r="A2794" s="10">
        <v>44859.333333333336</v>
      </c>
      <c r="B2794" s="11">
        <v>217.98</v>
      </c>
      <c r="C2794" s="11">
        <v>313.82514</v>
      </c>
      <c r="D2794" s="11">
        <v>0.305409375424798</v>
      </c>
      <c r="E2794" s="8"/>
      <c r="F2794" s="8"/>
    </row>
    <row r="2795">
      <c r="A2795" s="10">
        <v>44859.375</v>
      </c>
      <c r="B2795" s="11">
        <v>231.32</v>
      </c>
      <c r="C2795" s="11">
        <v>314.5103</v>
      </c>
      <c r="D2795" s="11">
        <v>0.264507394511403</v>
      </c>
      <c r="E2795" s="8"/>
      <c r="F2795" s="8"/>
    </row>
    <row r="2796">
      <c r="A2796" s="10">
        <v>44859.416666666664</v>
      </c>
      <c r="B2796" s="11">
        <v>249.22</v>
      </c>
      <c r="C2796" s="11">
        <v>319.35083</v>
      </c>
      <c r="D2796" s="11">
        <v>0.219604345477981</v>
      </c>
      <c r="E2796" s="8"/>
      <c r="F2796" s="8"/>
    </row>
    <row r="2797">
      <c r="A2797" s="10">
        <v>44859.458333333336</v>
      </c>
      <c r="B2797" s="11">
        <v>270.91</v>
      </c>
      <c r="C2797" s="11">
        <v>325.42732</v>
      </c>
      <c r="D2797" s="11">
        <v>0.167525332538153</v>
      </c>
      <c r="E2797" s="8"/>
      <c r="F2797" s="8"/>
    </row>
    <row r="2798">
      <c r="A2798" s="10">
        <v>44859.5</v>
      </c>
      <c r="B2798" s="11">
        <v>292.67</v>
      </c>
      <c r="C2798" s="11">
        <v>328.43067</v>
      </c>
      <c r="D2798" s="11">
        <v>0.108883466942962</v>
      </c>
      <c r="E2798" s="8"/>
      <c r="F2798" s="8"/>
    </row>
    <row r="2799">
      <c r="A2799" s="10">
        <v>44859.541666666664</v>
      </c>
      <c r="B2799" s="11">
        <v>315.76</v>
      </c>
      <c r="C2799" s="11">
        <v>330.53338</v>
      </c>
      <c r="D2799" s="11">
        <v>0.0446955765859412</v>
      </c>
      <c r="E2799" s="8"/>
      <c r="F2799" s="8"/>
    </row>
    <row r="2800">
      <c r="A2800" s="10">
        <v>44859.583333333336</v>
      </c>
      <c r="B2800" s="11">
        <v>305.58</v>
      </c>
      <c r="C2800" s="11">
        <v>328.51749</v>
      </c>
      <c r="D2800" s="11">
        <v>0.0698212140851314</v>
      </c>
      <c r="E2800" s="8"/>
      <c r="F2800" s="8"/>
    </row>
    <row r="2801">
      <c r="A2801" s="10">
        <v>44859.625</v>
      </c>
      <c r="B2801" s="11">
        <v>275.97</v>
      </c>
      <c r="C2801" s="11">
        <v>326.35239</v>
      </c>
      <c r="D2801" s="11">
        <v>0.154380331028064</v>
      </c>
      <c r="E2801" s="8"/>
      <c r="F2801" s="8"/>
    </row>
    <row r="2802">
      <c r="A2802" s="10">
        <v>44859.666666666664</v>
      </c>
      <c r="B2802" s="11">
        <v>274.88</v>
      </c>
      <c r="C2802" s="11">
        <v>326.88182</v>
      </c>
      <c r="D2802" s="11">
        <v>0.159084466673613</v>
      </c>
      <c r="E2802" s="8"/>
      <c r="F2802" s="8"/>
    </row>
    <row r="2803">
      <c r="A2803" s="10">
        <v>44859.708333333336</v>
      </c>
      <c r="B2803" s="11">
        <v>285.24</v>
      </c>
      <c r="C2803" s="11">
        <v>329.38477</v>
      </c>
      <c r="D2803" s="11">
        <v>0.134021891783278</v>
      </c>
      <c r="E2803" s="8"/>
      <c r="F2803" s="8"/>
    </row>
    <row r="2804">
      <c r="A2804" s="10">
        <v>44859.75</v>
      </c>
      <c r="B2804" s="11">
        <v>307.51</v>
      </c>
      <c r="C2804" s="11">
        <v>335.2684</v>
      </c>
      <c r="D2804" s="11">
        <v>0.0827945610143991</v>
      </c>
      <c r="E2804" s="8"/>
      <c r="F2804" s="8"/>
    </row>
    <row r="2805">
      <c r="A2805" s="10">
        <v>44859.791666666664</v>
      </c>
      <c r="B2805" s="11">
        <v>336.65</v>
      </c>
      <c r="C2805" s="11">
        <v>346.21118</v>
      </c>
      <c r="D2805" s="11">
        <v>0.0276166124964538</v>
      </c>
      <c r="E2805" s="8"/>
      <c r="F2805" s="8"/>
    </row>
    <row r="2806">
      <c r="A2806" s="10">
        <v>44859.833333333336</v>
      </c>
      <c r="B2806" s="11">
        <v>354.65</v>
      </c>
      <c r="C2806" s="11">
        <v>354.17791</v>
      </c>
      <c r="D2806" s="11">
        <v>0.00133291768535191</v>
      </c>
      <c r="E2806" s="8"/>
      <c r="F2806" s="8"/>
    </row>
    <row r="2807">
      <c r="A2807" s="10">
        <v>44859.875</v>
      </c>
      <c r="B2807" s="11">
        <v>373.72</v>
      </c>
      <c r="C2807" s="11">
        <v>363.13999</v>
      </c>
      <c r="D2807" s="11">
        <v>0.0291347972995208</v>
      </c>
      <c r="E2807" s="8"/>
      <c r="F2807" s="8"/>
    </row>
    <row r="2808">
      <c r="A2808" s="10">
        <v>44859.916666666664</v>
      </c>
      <c r="B2808" s="11">
        <v>392.74</v>
      </c>
      <c r="C2808" s="11">
        <v>373.56596</v>
      </c>
      <c r="D2808" s="11">
        <v>0.0513270534606525</v>
      </c>
      <c r="E2808" s="8"/>
      <c r="F2808" s="8"/>
    </row>
    <row r="2809">
      <c r="A2809" s="10">
        <v>44859.958333333336</v>
      </c>
      <c r="B2809" s="11">
        <v>431.22</v>
      </c>
      <c r="C2809" s="11">
        <v>382.78276</v>
      </c>
      <c r="D2809" s="11">
        <v>0.126539763703046</v>
      </c>
      <c r="E2809" s="8"/>
      <c r="F2809" s="8"/>
    </row>
    <row r="2810">
      <c r="A2810" s="10">
        <v>44860.0</v>
      </c>
      <c r="B2810" s="11">
        <v>498.84</v>
      </c>
      <c r="C2810" s="11">
        <v>446.5227</v>
      </c>
      <c r="D2810" s="11">
        <v>0.117166047773159</v>
      </c>
      <c r="E2810" s="8"/>
      <c r="F2810" s="8"/>
    </row>
    <row r="2811">
      <c r="A2811" s="10">
        <v>44860.041666666664</v>
      </c>
      <c r="B2811" s="11">
        <v>513.02</v>
      </c>
      <c r="C2811" s="11">
        <v>449.67676</v>
      </c>
      <c r="D2811" s="11">
        <v>0.140863939688588</v>
      </c>
      <c r="E2811" s="8"/>
      <c r="F2811" s="8"/>
    </row>
    <row r="2812">
      <c r="A2812" s="10">
        <v>44860.083333333336</v>
      </c>
      <c r="B2812" s="11">
        <v>501.79</v>
      </c>
      <c r="C2812" s="11">
        <v>448.96611</v>
      </c>
      <c r="D2812" s="11">
        <v>0.11765674251003</v>
      </c>
      <c r="E2812" s="8"/>
      <c r="F2812" s="8"/>
    </row>
    <row r="2813">
      <c r="A2813" s="10">
        <v>44860.125</v>
      </c>
      <c r="B2813" s="11">
        <v>491.76</v>
      </c>
      <c r="C2813" s="11">
        <v>449.05718</v>
      </c>
      <c r="D2813" s="11">
        <v>0.0950943931015644</v>
      </c>
      <c r="E2813" s="8"/>
      <c r="F2813" s="8"/>
    </row>
    <row r="2814">
      <c r="A2814" s="10">
        <v>44860.166666666664</v>
      </c>
      <c r="B2814" s="11">
        <v>473.29</v>
      </c>
      <c r="C2814" s="11">
        <v>443.28044</v>
      </c>
      <c r="D2814" s="11">
        <v>0.067698813870515</v>
      </c>
      <c r="E2814" s="8"/>
      <c r="F2814" s="8"/>
    </row>
    <row r="2815">
      <c r="A2815" s="10">
        <v>44860.208333333336</v>
      </c>
      <c r="B2815" s="11">
        <v>449.15</v>
      </c>
      <c r="C2815" s="11">
        <v>434.88575</v>
      </c>
      <c r="D2815" s="11">
        <v>0.0327999940214182</v>
      </c>
      <c r="E2815" s="8"/>
      <c r="F2815" s="8"/>
    </row>
    <row r="2816">
      <c r="A2816" s="10">
        <v>44860.25</v>
      </c>
      <c r="B2816" s="11">
        <v>429.61</v>
      </c>
      <c r="C2816" s="11">
        <v>427.1696</v>
      </c>
      <c r="D2816" s="11">
        <v>0.00571295335623136</v>
      </c>
      <c r="E2816" s="8"/>
      <c r="F2816" s="8"/>
    </row>
    <row r="2817">
      <c r="A2817" s="10">
        <v>44860.291666666664</v>
      </c>
      <c r="B2817" s="11">
        <v>408.21</v>
      </c>
      <c r="C2817" s="11">
        <v>421.78604</v>
      </c>
      <c r="D2817" s="11">
        <v>0.032187030182412</v>
      </c>
      <c r="E2817" s="8"/>
      <c r="F2817" s="8"/>
    </row>
    <row r="2818">
      <c r="A2818" s="10">
        <v>44860.333333333336</v>
      </c>
      <c r="B2818" s="11">
        <v>384.54</v>
      </c>
      <c r="C2818" s="11">
        <v>419.02453</v>
      </c>
      <c r="D2818" s="11">
        <v>0.0822971628892466</v>
      </c>
      <c r="E2818" s="8"/>
      <c r="F2818" s="8"/>
    </row>
    <row r="2819">
      <c r="A2819" s="10">
        <v>44860.375</v>
      </c>
      <c r="B2819" s="11">
        <v>376.76</v>
      </c>
      <c r="C2819" s="11">
        <v>417.89813</v>
      </c>
      <c r="D2819" s="11">
        <v>0.0984405697149207</v>
      </c>
      <c r="E2819" s="8"/>
      <c r="F2819" s="8"/>
    </row>
    <row r="2820">
      <c r="A2820" s="10">
        <v>44860.416666666664</v>
      </c>
      <c r="B2820" s="11">
        <v>383.88</v>
      </c>
      <c r="C2820" s="11">
        <v>419.64</v>
      </c>
      <c r="D2820" s="11">
        <v>0.0852158993422933</v>
      </c>
      <c r="E2820" s="8"/>
      <c r="F2820" s="8"/>
    </row>
    <row r="2821">
      <c r="A2821" s="10">
        <v>44860.458333333336</v>
      </c>
      <c r="B2821" s="11">
        <v>390.65</v>
      </c>
      <c r="C2821" s="11">
        <v>421.90839</v>
      </c>
      <c r="D2821" s="11">
        <v>0.0740880976555124</v>
      </c>
      <c r="E2821" s="8"/>
      <c r="F2821" s="8"/>
    </row>
    <row r="2822">
      <c r="A2822" s="10">
        <v>44860.5</v>
      </c>
      <c r="B2822" s="11">
        <v>392.92</v>
      </c>
      <c r="C2822" s="11">
        <v>416.93913</v>
      </c>
      <c r="D2822" s="11">
        <v>0.0576082412797282</v>
      </c>
      <c r="E2822" s="8"/>
      <c r="F2822" s="8"/>
    </row>
    <row r="2823">
      <c r="A2823" s="10">
        <v>44860.541666666664</v>
      </c>
      <c r="B2823" s="11">
        <v>391.54</v>
      </c>
      <c r="C2823" s="11">
        <v>409.06549</v>
      </c>
      <c r="D2823" s="11">
        <v>0.0428427487246601</v>
      </c>
      <c r="E2823" s="8"/>
      <c r="F2823" s="8"/>
    </row>
    <row r="2824">
      <c r="A2824" s="10">
        <v>44860.583333333336</v>
      </c>
      <c r="B2824" s="11">
        <v>361.34</v>
      </c>
      <c r="C2824" s="11">
        <v>399.67597</v>
      </c>
      <c r="D2824" s="11">
        <v>0.095917625470453</v>
      </c>
      <c r="E2824" s="8"/>
      <c r="F2824" s="8"/>
    </row>
    <row r="2825">
      <c r="A2825" s="10">
        <v>44860.625</v>
      </c>
      <c r="B2825" s="11">
        <v>318.01</v>
      </c>
      <c r="C2825" s="11">
        <v>388.79321</v>
      </c>
      <c r="D2825" s="11">
        <v>0.182058760748419</v>
      </c>
      <c r="E2825" s="8"/>
      <c r="F2825" s="8"/>
    </row>
    <row r="2826">
      <c r="A2826" s="10">
        <v>44860.666666666664</v>
      </c>
      <c r="B2826" s="11">
        <v>313.32</v>
      </c>
      <c r="C2826" s="11">
        <v>378.30247</v>
      </c>
      <c r="D2826" s="11">
        <v>0.171773845409997</v>
      </c>
      <c r="E2826" s="8"/>
      <c r="F2826" s="8"/>
    </row>
    <row r="2827">
      <c r="A2827" s="10">
        <v>44860.708333333336</v>
      </c>
      <c r="B2827" s="11">
        <v>276.26</v>
      </c>
      <c r="C2827" s="11">
        <v>369.74901</v>
      </c>
      <c r="D2827" s="11">
        <v>0.252844517420073</v>
      </c>
      <c r="E2827" s="8"/>
      <c r="F2827" s="8"/>
    </row>
    <row r="2828">
      <c r="A2828" s="10">
        <v>44860.75</v>
      </c>
      <c r="B2828" s="11">
        <v>259.57</v>
      </c>
      <c r="C2828" s="11">
        <v>365.15004</v>
      </c>
      <c r="D2828" s="11">
        <v>0.289141526590001</v>
      </c>
      <c r="E2828" s="8"/>
      <c r="F2828" s="8"/>
    </row>
    <row r="2829">
      <c r="A2829" s="10">
        <v>44860.791666666664</v>
      </c>
      <c r="B2829" s="11">
        <v>253.87</v>
      </c>
      <c r="C2829" s="11">
        <v>366.49816</v>
      </c>
      <c r="D2829" s="11">
        <v>0.307308937103531</v>
      </c>
      <c r="E2829" s="8"/>
      <c r="F2829" s="8"/>
    </row>
    <row r="2830">
      <c r="A2830" s="10">
        <v>44860.833333333336</v>
      </c>
      <c r="B2830" s="11">
        <v>259.36</v>
      </c>
      <c r="C2830" s="11">
        <v>369.50125</v>
      </c>
      <c r="D2830" s="11">
        <v>0.29808085899574</v>
      </c>
      <c r="E2830" s="8"/>
      <c r="F2830" s="8"/>
    </row>
    <row r="2831">
      <c r="A2831" s="10">
        <v>44860.875</v>
      </c>
      <c r="B2831" s="11">
        <v>263.29</v>
      </c>
      <c r="C2831" s="11">
        <v>376.07224</v>
      </c>
      <c r="D2831" s="11">
        <v>0.299895147804581</v>
      </c>
      <c r="E2831" s="8"/>
      <c r="F2831" s="8"/>
    </row>
    <row r="2832">
      <c r="A2832" s="10">
        <v>44860.916666666664</v>
      </c>
      <c r="B2832" s="11">
        <v>267.04</v>
      </c>
      <c r="C2832" s="11">
        <v>385.02152</v>
      </c>
      <c r="D2832" s="11">
        <v>0.306428378341034</v>
      </c>
      <c r="E2832" s="8"/>
      <c r="F2832" s="8"/>
    </row>
    <row r="2833">
      <c r="A2833" s="10">
        <v>44860.958333333336</v>
      </c>
      <c r="B2833" s="11">
        <v>286.8</v>
      </c>
      <c r="C2833" s="11">
        <v>396.30273</v>
      </c>
      <c r="D2833" s="11">
        <v>0.276310814210136</v>
      </c>
      <c r="E2833" s="8"/>
      <c r="F2833" s="8"/>
    </row>
    <row r="2834">
      <c r="A2834" s="10">
        <v>44861.0</v>
      </c>
      <c r="B2834" s="11">
        <v>347.48</v>
      </c>
      <c r="C2834" s="11">
        <v>316.62162</v>
      </c>
      <c r="D2834" s="11">
        <v>0.0974613799272456</v>
      </c>
      <c r="E2834" s="8"/>
      <c r="F2834" s="8"/>
    </row>
    <row r="2835">
      <c r="A2835" s="10">
        <v>44861.041666666664</v>
      </c>
      <c r="B2835" s="11">
        <v>345.93</v>
      </c>
      <c r="C2835" s="11">
        <v>315.71113</v>
      </c>
      <c r="D2835" s="11">
        <v>0.095716834563292</v>
      </c>
      <c r="E2835" s="8"/>
      <c r="F2835" s="8"/>
    </row>
    <row r="2836">
      <c r="A2836" s="10">
        <v>44861.083333333336</v>
      </c>
      <c r="B2836" s="11">
        <v>306.8</v>
      </c>
      <c r="C2836" s="11">
        <v>305.74753</v>
      </c>
      <c r="D2836" s="11">
        <v>0.00344228455418765</v>
      </c>
      <c r="E2836" s="8"/>
      <c r="F2836" s="8"/>
    </row>
    <row r="2837">
      <c r="A2837" s="10">
        <v>44861.125</v>
      </c>
      <c r="B2837" s="11">
        <v>289.39</v>
      </c>
      <c r="C2837" s="11">
        <v>297.76914</v>
      </c>
      <c r="D2837" s="11">
        <v>0.0281397192469307</v>
      </c>
      <c r="E2837" s="8"/>
      <c r="F2837" s="8"/>
    </row>
    <row r="2838">
      <c r="A2838" s="10">
        <v>44861.166666666664</v>
      </c>
      <c r="B2838" s="11">
        <v>271.13</v>
      </c>
      <c r="C2838" s="11">
        <v>284.48296</v>
      </c>
      <c r="D2838" s="11">
        <v>0.0469376443495947</v>
      </c>
      <c r="E2838" s="8"/>
      <c r="F2838" s="8"/>
    </row>
    <row r="2839">
      <c r="A2839" s="10">
        <v>44861.208333333336</v>
      </c>
      <c r="B2839" s="11">
        <v>251.57</v>
      </c>
      <c r="C2839" s="11">
        <v>270.49533</v>
      </c>
      <c r="D2839" s="11">
        <v>0.0699654592927723</v>
      </c>
      <c r="E2839" s="8"/>
      <c r="F2839" s="8"/>
    </row>
    <row r="2840">
      <c r="A2840" s="10">
        <v>44861.25</v>
      </c>
      <c r="B2840" s="11">
        <v>231.37</v>
      </c>
      <c r="C2840" s="11">
        <v>258.27116</v>
      </c>
      <c r="D2840" s="11">
        <v>0.104158590529426</v>
      </c>
      <c r="E2840" s="8"/>
      <c r="F2840" s="8"/>
    </row>
    <row r="2841">
      <c r="A2841" s="10">
        <v>44861.291666666664</v>
      </c>
      <c r="B2841" s="11">
        <v>212.17</v>
      </c>
      <c r="C2841" s="11">
        <v>250.13116</v>
      </c>
      <c r="D2841" s="11">
        <v>0.151765018000956</v>
      </c>
      <c r="E2841" s="8"/>
      <c r="F2841" s="8"/>
    </row>
    <row r="2842">
      <c r="A2842" s="10">
        <v>44861.333333333336</v>
      </c>
      <c r="B2842" s="11">
        <v>209.78</v>
      </c>
      <c r="C2842" s="11">
        <v>243.41541</v>
      </c>
      <c r="D2842" s="11">
        <v>0.138181103653215</v>
      </c>
      <c r="E2842" s="8"/>
      <c r="F2842" s="8"/>
    </row>
    <row r="2843">
      <c r="A2843" s="10">
        <v>44861.375</v>
      </c>
      <c r="B2843" s="11">
        <v>208.13</v>
      </c>
      <c r="C2843" s="11">
        <v>239.56151</v>
      </c>
      <c r="D2843" s="11">
        <v>0.131204340797484</v>
      </c>
      <c r="E2843" s="8"/>
      <c r="F2843" s="8"/>
    </row>
    <row r="2844">
      <c r="A2844" s="10">
        <v>44861.416666666664</v>
      </c>
      <c r="B2844" s="11">
        <v>220.85</v>
      </c>
      <c r="C2844" s="11">
        <v>244.28222</v>
      </c>
      <c r="D2844" s="11">
        <v>0.0959227405089081</v>
      </c>
      <c r="E2844" s="8"/>
      <c r="F2844" s="8"/>
    </row>
    <row r="2845">
      <c r="A2845" s="10">
        <v>44861.458333333336</v>
      </c>
      <c r="B2845" s="11">
        <v>241.71</v>
      </c>
      <c r="C2845" s="11">
        <v>251.62723</v>
      </c>
      <c r="D2845" s="11">
        <v>0.0394123879200195</v>
      </c>
      <c r="E2845" s="8"/>
      <c r="F2845" s="8"/>
    </row>
    <row r="2846">
      <c r="A2846" s="10">
        <v>44861.5</v>
      </c>
      <c r="B2846" s="11">
        <v>274.22</v>
      </c>
      <c r="C2846" s="11">
        <v>256.95225</v>
      </c>
      <c r="D2846" s="11">
        <v>0.0672021747231247</v>
      </c>
      <c r="E2846" s="8"/>
      <c r="F2846" s="8"/>
    </row>
    <row r="2847">
      <c r="A2847" s="10">
        <v>44861.541666666664</v>
      </c>
      <c r="B2847" s="11">
        <v>289.3</v>
      </c>
      <c r="C2847" s="11">
        <v>261.13893</v>
      </c>
      <c r="D2847" s="11">
        <v>0.107839417125589</v>
      </c>
      <c r="E2847" s="8"/>
      <c r="F2847" s="8"/>
    </row>
    <row r="2848">
      <c r="A2848" s="10">
        <v>44861.583333333336</v>
      </c>
      <c r="B2848" s="11">
        <v>271.75</v>
      </c>
      <c r="C2848" s="11">
        <v>256.7259</v>
      </c>
      <c r="D2848" s="11">
        <v>0.0585219488956898</v>
      </c>
      <c r="E2848" s="8"/>
      <c r="F2848" s="8"/>
    </row>
    <row r="2849">
      <c r="A2849" s="10">
        <v>44861.625</v>
      </c>
      <c r="B2849" s="11">
        <v>260.05</v>
      </c>
      <c r="C2849" s="11">
        <v>249.59431</v>
      </c>
      <c r="D2849" s="11">
        <v>0.0418907386149948</v>
      </c>
      <c r="E2849" s="8"/>
      <c r="F2849" s="8"/>
    </row>
    <row r="2850">
      <c r="A2850" s="10">
        <v>44861.666666666664</v>
      </c>
      <c r="B2850" s="11">
        <v>240.15</v>
      </c>
      <c r="C2850" s="11">
        <v>246.34844</v>
      </c>
      <c r="D2850" s="11">
        <v>0.0251612715712752</v>
      </c>
      <c r="E2850" s="8"/>
      <c r="F2850" s="8"/>
    </row>
    <row r="2851">
      <c r="A2851" s="10">
        <v>44861.708333333336</v>
      </c>
      <c r="B2851" s="11">
        <v>239.6</v>
      </c>
      <c r="C2851" s="11">
        <v>244.84365</v>
      </c>
      <c r="D2851" s="11">
        <v>0.021416320170035</v>
      </c>
      <c r="E2851" s="8"/>
      <c r="F2851" s="8"/>
    </row>
    <row r="2852">
      <c r="A2852" s="10">
        <v>44861.75</v>
      </c>
      <c r="B2852" s="11">
        <v>239.65</v>
      </c>
      <c r="C2852" s="11">
        <v>248.29287</v>
      </c>
      <c r="D2852" s="11">
        <v>0.0348091751486862</v>
      </c>
      <c r="E2852" s="8"/>
      <c r="F2852" s="8"/>
    </row>
    <row r="2853">
      <c r="A2853" s="10">
        <v>44861.791666666664</v>
      </c>
      <c r="B2853" s="11">
        <v>245.01</v>
      </c>
      <c r="C2853" s="11">
        <v>259.14723</v>
      </c>
      <c r="D2853" s="11">
        <v>0.0545528887188953</v>
      </c>
      <c r="E2853" s="8"/>
      <c r="F2853" s="8"/>
    </row>
    <row r="2854">
      <c r="A2854" s="10">
        <v>44861.833333333336</v>
      </c>
      <c r="B2854" s="11">
        <v>251.44</v>
      </c>
      <c r="C2854" s="11">
        <v>267.71678</v>
      </c>
      <c r="D2854" s="11">
        <v>0.0607985050470128</v>
      </c>
      <c r="E2854" s="8"/>
      <c r="F2854" s="8"/>
    </row>
    <row r="2855">
      <c r="A2855" s="10">
        <v>44861.875</v>
      </c>
      <c r="B2855" s="11">
        <v>264.14</v>
      </c>
      <c r="C2855" s="11">
        <v>277.11571</v>
      </c>
      <c r="D2855" s="11">
        <v>0.0468241587602521</v>
      </c>
      <c r="E2855" s="8"/>
      <c r="F2855" s="8"/>
    </row>
    <row r="2856">
      <c r="A2856" s="10">
        <v>44861.916666666664</v>
      </c>
      <c r="B2856" s="11">
        <v>281.47</v>
      </c>
      <c r="C2856" s="11">
        <v>291.16812</v>
      </c>
      <c r="D2856" s="11">
        <v>0.0333076299699292</v>
      </c>
      <c r="E2856" s="8"/>
      <c r="F2856" s="8"/>
    </row>
    <row r="2857">
      <c r="A2857" s="10">
        <v>44861.958333333336</v>
      </c>
      <c r="B2857" s="11">
        <v>298.7</v>
      </c>
      <c r="C2857" s="11">
        <v>307.00555</v>
      </c>
      <c r="D2857" s="11">
        <v>0.0270534197183081</v>
      </c>
      <c r="E2857" s="8"/>
      <c r="F2857" s="8"/>
    </row>
    <row r="2858">
      <c r="A2858" s="10">
        <v>44862.0</v>
      </c>
      <c r="B2858" s="11">
        <v>335.6</v>
      </c>
      <c r="C2858" s="11">
        <v>301.85122</v>
      </c>
      <c r="D2858" s="11">
        <v>0.111806008271227</v>
      </c>
      <c r="E2858" s="8"/>
      <c r="F2858" s="8"/>
    </row>
    <row r="2859">
      <c r="A2859" s="10">
        <v>44862.041666666664</v>
      </c>
      <c r="B2859" s="11">
        <v>328.06</v>
      </c>
      <c r="C2859" s="11">
        <v>303.07065</v>
      </c>
      <c r="D2859" s="11">
        <v>0.0824538766785896</v>
      </c>
      <c r="E2859" s="8"/>
      <c r="F2859" s="8"/>
    </row>
    <row r="2860">
      <c r="A2860" s="10">
        <v>44862.083333333336</v>
      </c>
      <c r="B2860" s="11">
        <v>295.49</v>
      </c>
      <c r="C2860" s="11">
        <v>304.60941</v>
      </c>
      <c r="D2860" s="11">
        <v>0.0299380442646207</v>
      </c>
      <c r="E2860" s="8"/>
      <c r="F2860" s="8"/>
    </row>
    <row r="2861">
      <c r="A2861" s="10">
        <v>44862.125</v>
      </c>
      <c r="B2861" s="11">
        <v>283.95</v>
      </c>
      <c r="C2861" s="11">
        <v>309.58577</v>
      </c>
      <c r="D2861" s="11">
        <v>0.0828066806817381</v>
      </c>
      <c r="E2861" s="8"/>
      <c r="F2861" s="8"/>
    </row>
    <row r="2862">
      <c r="A2862" s="10">
        <v>44862.166666666664</v>
      </c>
      <c r="B2862" s="11">
        <v>286.06</v>
      </c>
      <c r="C2862" s="11">
        <v>311.16932</v>
      </c>
      <c r="D2862" s="11">
        <v>0.0806934308305202</v>
      </c>
      <c r="E2862" s="8"/>
      <c r="F2862" s="8"/>
    </row>
    <row r="2863">
      <c r="A2863" s="10">
        <v>44862.208333333336</v>
      </c>
      <c r="B2863" s="11">
        <v>302.98</v>
      </c>
      <c r="C2863" s="11">
        <v>312.40575</v>
      </c>
      <c r="D2863" s="11">
        <v>0.0301714997243168</v>
      </c>
      <c r="E2863" s="8"/>
      <c r="F2863" s="8"/>
    </row>
    <row r="2864">
      <c r="A2864" s="10">
        <v>44862.25</v>
      </c>
      <c r="B2864" s="11">
        <v>315.78</v>
      </c>
      <c r="C2864" s="11">
        <v>315.31869</v>
      </c>
      <c r="D2864" s="11">
        <v>0.00146299605646582</v>
      </c>
      <c r="E2864" s="8"/>
      <c r="F2864" s="8"/>
    </row>
    <row r="2865">
      <c r="A2865" s="10">
        <v>44862.291666666664</v>
      </c>
      <c r="B2865" s="11">
        <v>314.4</v>
      </c>
      <c r="C2865" s="11">
        <v>319.95744</v>
      </c>
      <c r="D2865" s="11">
        <v>0.0173693101182458</v>
      </c>
      <c r="E2865" s="8"/>
      <c r="F2865" s="8"/>
    </row>
    <row r="2866">
      <c r="A2866" s="10">
        <v>44862.333333333336</v>
      </c>
      <c r="B2866" s="11">
        <v>312.59</v>
      </c>
      <c r="C2866" s="11">
        <v>321.72075</v>
      </c>
      <c r="D2866" s="11">
        <v>0.0283809794674419</v>
      </c>
      <c r="E2866" s="8"/>
      <c r="F2866" s="8"/>
    </row>
    <row r="2867">
      <c r="A2867" s="10">
        <v>44862.375</v>
      </c>
      <c r="B2867" s="11">
        <v>337.59</v>
      </c>
      <c r="C2867" s="11">
        <v>322.2381</v>
      </c>
      <c r="D2867" s="11">
        <v>0.0476414800112091</v>
      </c>
      <c r="E2867" s="8"/>
      <c r="F2867" s="8"/>
    </row>
    <row r="2868">
      <c r="A2868" s="10">
        <v>44862.416666666664</v>
      </c>
      <c r="B2868" s="11">
        <v>311.26</v>
      </c>
      <c r="C2868" s="11">
        <v>325.84414</v>
      </c>
      <c r="D2868" s="11">
        <v>0.0447580244960059</v>
      </c>
      <c r="E2868" s="8"/>
      <c r="F2868" s="8"/>
    </row>
    <row r="2869">
      <c r="A2869" s="10">
        <v>44862.458333333336</v>
      </c>
      <c r="B2869" s="11">
        <v>303.64</v>
      </c>
      <c r="C2869" s="11">
        <v>329.27574</v>
      </c>
      <c r="D2869" s="11">
        <v>0.0778549309463248</v>
      </c>
      <c r="E2869" s="8"/>
      <c r="F2869" s="8"/>
    </row>
    <row r="2870">
      <c r="A2870" s="10">
        <v>44862.5</v>
      </c>
      <c r="B2870" s="11">
        <v>312.13</v>
      </c>
      <c r="C2870" s="11">
        <v>329.51957</v>
      </c>
      <c r="D2870" s="11">
        <v>0.0527724954241715</v>
      </c>
      <c r="E2870" s="8"/>
      <c r="F2870" s="8"/>
    </row>
    <row r="2871">
      <c r="A2871" s="10">
        <v>44862.541666666664</v>
      </c>
      <c r="B2871" s="11">
        <v>343.41</v>
      </c>
      <c r="C2871" s="11">
        <v>327.34136</v>
      </c>
      <c r="D2871" s="11">
        <v>0.0490883278544453</v>
      </c>
      <c r="E2871" s="8"/>
      <c r="F2871" s="8"/>
    </row>
    <row r="2872">
      <c r="A2872" s="10">
        <v>44862.583333333336</v>
      </c>
      <c r="B2872" s="11">
        <v>359.76</v>
      </c>
      <c r="C2872" s="11">
        <v>321.36975</v>
      </c>
      <c r="D2872" s="11">
        <v>0.119458194182868</v>
      </c>
      <c r="E2872" s="8"/>
      <c r="F2872" s="8"/>
    </row>
    <row r="2873">
      <c r="A2873" s="10">
        <v>44862.625</v>
      </c>
      <c r="B2873" s="11">
        <v>333.71</v>
      </c>
      <c r="C2873" s="11">
        <v>315.613</v>
      </c>
      <c r="D2873" s="11">
        <v>0.0573392097283698</v>
      </c>
      <c r="E2873" s="8"/>
      <c r="F2873" s="8"/>
    </row>
    <row r="2874">
      <c r="A2874" s="10">
        <v>44862.666666666664</v>
      </c>
      <c r="B2874" s="11">
        <v>322.58</v>
      </c>
      <c r="C2874" s="11">
        <v>312.72822</v>
      </c>
      <c r="D2874" s="11">
        <v>0.0315026894598765</v>
      </c>
      <c r="E2874" s="8"/>
      <c r="F2874" s="8"/>
    </row>
    <row r="2875">
      <c r="A2875" s="10">
        <v>44862.708333333336</v>
      </c>
      <c r="B2875" s="11">
        <v>340.83</v>
      </c>
      <c r="C2875" s="11">
        <v>309.00554</v>
      </c>
      <c r="D2875" s="11">
        <v>0.102989933449089</v>
      </c>
      <c r="E2875" s="8"/>
      <c r="F2875" s="8"/>
    </row>
    <row r="2876">
      <c r="A2876" s="10">
        <v>44862.75</v>
      </c>
      <c r="B2876" s="11">
        <v>320.86</v>
      </c>
      <c r="C2876" s="11">
        <v>306.09166</v>
      </c>
      <c r="D2876" s="11">
        <v>0.048248096664901</v>
      </c>
      <c r="E2876" s="8"/>
      <c r="F2876" s="8"/>
    </row>
    <row r="2877">
      <c r="A2877" s="10">
        <v>44862.791666666664</v>
      </c>
      <c r="B2877" s="11">
        <v>295.25</v>
      </c>
      <c r="C2877" s="11">
        <v>308.54944</v>
      </c>
      <c r="D2877" s="11">
        <v>0.0431031085326228</v>
      </c>
      <c r="E2877" s="8"/>
      <c r="F2877" s="8"/>
    </row>
    <row r="2878">
      <c r="A2878" s="10">
        <v>44862.833333333336</v>
      </c>
      <c r="B2878" s="11">
        <v>260.85</v>
      </c>
      <c r="C2878" s="11">
        <v>309.39983</v>
      </c>
      <c r="D2878" s="11">
        <v>0.15691614956608</v>
      </c>
      <c r="E2878" s="8"/>
      <c r="F2878" s="8"/>
    </row>
    <row r="2879">
      <c r="A2879" s="10">
        <v>44862.875</v>
      </c>
      <c r="B2879" s="11">
        <v>243.13</v>
      </c>
      <c r="C2879" s="11">
        <v>312.6473</v>
      </c>
      <c r="D2879" s="11">
        <v>0.222350552843411</v>
      </c>
      <c r="E2879" s="8"/>
      <c r="F2879" s="8"/>
    </row>
    <row r="2880">
      <c r="A2880" s="10">
        <v>44862.916666666664</v>
      </c>
      <c r="B2880" s="11">
        <v>250.03</v>
      </c>
      <c r="C2880" s="11">
        <v>319.65231</v>
      </c>
      <c r="D2880" s="11">
        <v>0.217806372179822</v>
      </c>
      <c r="E2880" s="8"/>
      <c r="F2880" s="8"/>
    </row>
    <row r="2881">
      <c r="A2881" s="10">
        <v>44862.958333333336</v>
      </c>
      <c r="B2881" s="11">
        <v>264.55</v>
      </c>
      <c r="C2881" s="11">
        <v>326.46452</v>
      </c>
      <c r="D2881" s="11">
        <v>0.189651604407118</v>
      </c>
      <c r="E2881" s="8"/>
      <c r="F2881" s="8"/>
    </row>
    <row r="2882">
      <c r="A2882" s="10">
        <v>44863.0</v>
      </c>
      <c r="B2882" s="11">
        <v>293.07</v>
      </c>
      <c r="C2882" s="11">
        <v>322.3368</v>
      </c>
      <c r="D2882" s="11">
        <v>0.0907957142963508</v>
      </c>
      <c r="E2882" s="8"/>
      <c r="F2882" s="8"/>
    </row>
    <row r="2883">
      <c r="A2883" s="10">
        <v>44863.041666666664</v>
      </c>
      <c r="B2883" s="11">
        <v>334.21</v>
      </c>
      <c r="C2883" s="11">
        <v>331.11793</v>
      </c>
      <c r="D2883" s="11">
        <v>0.00933827413091154</v>
      </c>
      <c r="E2883" s="8"/>
      <c r="F2883" s="8"/>
    </row>
    <row r="2884">
      <c r="A2884" s="10">
        <v>44863.083333333336</v>
      </c>
      <c r="B2884" s="11">
        <v>348.12</v>
      </c>
      <c r="C2884" s="11">
        <v>341.29427</v>
      </c>
      <c r="D2884" s="11">
        <v>0.0199995446744535</v>
      </c>
      <c r="E2884" s="8"/>
      <c r="F2884" s="8"/>
    </row>
    <row r="2885">
      <c r="A2885" s="10">
        <v>44863.125</v>
      </c>
      <c r="B2885" s="11">
        <v>371.04</v>
      </c>
      <c r="C2885" s="11">
        <v>356.74984</v>
      </c>
      <c r="D2885" s="11">
        <v>0.0400565281262635</v>
      </c>
      <c r="E2885" s="8"/>
      <c r="F2885" s="8"/>
    </row>
    <row r="2886">
      <c r="A2886" s="10">
        <v>44863.166666666664</v>
      </c>
      <c r="B2886" s="11">
        <v>381.81</v>
      </c>
      <c r="C2886" s="11">
        <v>370.19237</v>
      </c>
      <c r="D2886" s="11">
        <v>0.0313826835490964</v>
      </c>
      <c r="E2886" s="8"/>
      <c r="F2886" s="8"/>
    </row>
    <row r="2887">
      <c r="A2887" s="10">
        <v>44863.208333333336</v>
      </c>
      <c r="B2887" s="11">
        <v>386.7</v>
      </c>
      <c r="C2887" s="11">
        <v>378.34977</v>
      </c>
      <c r="D2887" s="11">
        <v>0.022070133675514</v>
      </c>
      <c r="E2887" s="8"/>
      <c r="F2887" s="8"/>
    </row>
    <row r="2888">
      <c r="A2888" s="10">
        <v>44863.25</v>
      </c>
      <c r="B2888" s="11">
        <v>387.79</v>
      </c>
      <c r="C2888" s="11">
        <v>383.85387</v>
      </c>
      <c r="D2888" s="11">
        <v>0.0102542407609438</v>
      </c>
      <c r="E2888" s="8"/>
      <c r="F2888" s="8"/>
    </row>
    <row r="2889">
      <c r="A2889" s="10">
        <v>44863.291666666664</v>
      </c>
      <c r="B2889" s="11">
        <v>382.98</v>
      </c>
      <c r="C2889" s="11">
        <v>388.97899</v>
      </c>
      <c r="D2889" s="11">
        <v>0.0154224010916373</v>
      </c>
      <c r="E2889" s="8"/>
      <c r="F2889" s="8"/>
    </row>
    <row r="2890">
      <c r="A2890" s="10">
        <v>44863.333333333336</v>
      </c>
      <c r="B2890" s="11">
        <v>376.23</v>
      </c>
      <c r="C2890" s="11">
        <v>389.86537</v>
      </c>
      <c r="D2890" s="11">
        <v>0.034974560577155</v>
      </c>
      <c r="E2890" s="8"/>
      <c r="F2890" s="8"/>
    </row>
    <row r="2891">
      <c r="A2891" s="10">
        <v>44863.375</v>
      </c>
      <c r="B2891" s="11">
        <v>374.9</v>
      </c>
      <c r="C2891" s="11">
        <v>388.25119</v>
      </c>
      <c r="D2891" s="11">
        <v>0.034388020806839</v>
      </c>
      <c r="E2891" s="8"/>
      <c r="F2891" s="8"/>
    </row>
    <row r="2892">
      <c r="A2892" s="10">
        <v>44863.416666666664</v>
      </c>
      <c r="B2892" s="11">
        <v>387.52</v>
      </c>
      <c r="C2892" s="11">
        <v>386.91031</v>
      </c>
      <c r="D2892" s="11">
        <v>0.00157579155748007</v>
      </c>
      <c r="E2892" s="8"/>
      <c r="F2892" s="8"/>
    </row>
    <row r="2893">
      <c r="A2893" s="10">
        <v>44863.458333333336</v>
      </c>
      <c r="B2893" s="11">
        <v>392.45</v>
      </c>
      <c r="C2893" s="11">
        <v>386.56217</v>
      </c>
      <c r="D2893" s="11">
        <v>0.0152312628004959</v>
      </c>
      <c r="E2893" s="8"/>
      <c r="F2893" s="8"/>
    </row>
    <row r="2894">
      <c r="A2894" s="10">
        <v>44863.5</v>
      </c>
      <c r="B2894" s="11">
        <v>391.52</v>
      </c>
      <c r="C2894" s="11">
        <v>385.14759</v>
      </c>
      <c r="D2894" s="11">
        <v>0.016545371606765</v>
      </c>
      <c r="E2894" s="8"/>
      <c r="F2894" s="8"/>
    </row>
    <row r="2895">
      <c r="A2895" s="10">
        <v>44863.541666666664</v>
      </c>
      <c r="B2895" s="11">
        <v>400.12</v>
      </c>
      <c r="C2895" s="11">
        <v>386.08045</v>
      </c>
      <c r="D2895" s="11">
        <v>0.0363643121530759</v>
      </c>
      <c r="E2895" s="8"/>
      <c r="F2895" s="8"/>
    </row>
    <row r="2896">
      <c r="A2896" s="10">
        <v>44863.583333333336</v>
      </c>
      <c r="B2896" s="11">
        <v>381.46</v>
      </c>
      <c r="C2896" s="11">
        <v>387.04016</v>
      </c>
      <c r="D2896" s="11">
        <v>0.0144175219439761</v>
      </c>
      <c r="E2896" s="8"/>
      <c r="F2896" s="8"/>
    </row>
    <row r="2897">
      <c r="A2897" s="10">
        <v>44863.625</v>
      </c>
      <c r="B2897" s="11">
        <v>375.45</v>
      </c>
      <c r="C2897" s="11">
        <v>385.87655</v>
      </c>
      <c r="D2897" s="11">
        <v>0.0270204292020337</v>
      </c>
      <c r="E2897" s="8"/>
      <c r="F2897" s="8"/>
    </row>
    <row r="2898">
      <c r="A2898" s="10">
        <v>44863.666666666664</v>
      </c>
      <c r="B2898" s="11">
        <v>345.84</v>
      </c>
      <c r="C2898" s="11">
        <v>382.79365</v>
      </c>
      <c r="D2898" s="11">
        <v>0.0965367372212157</v>
      </c>
      <c r="E2898" s="8"/>
      <c r="F2898" s="8"/>
    </row>
    <row r="2899">
      <c r="A2899" s="10">
        <v>44863.708333333336</v>
      </c>
      <c r="B2899" s="11">
        <v>335.88</v>
      </c>
      <c r="C2899" s="11">
        <v>379.37215</v>
      </c>
      <c r="D2899" s="11">
        <v>0.114642442783425</v>
      </c>
      <c r="E2899" s="8"/>
      <c r="F2899" s="8"/>
    </row>
    <row r="2900">
      <c r="A2900" s="10">
        <v>44863.75</v>
      </c>
      <c r="B2900" s="11">
        <v>322.98</v>
      </c>
      <c r="C2900" s="11">
        <v>378.22074</v>
      </c>
      <c r="D2900" s="11">
        <v>0.146054232774225</v>
      </c>
      <c r="E2900" s="8"/>
      <c r="F2900" s="8"/>
    </row>
    <row r="2901">
      <c r="A2901" s="10">
        <v>44863.791666666664</v>
      </c>
      <c r="B2901" s="11">
        <v>325.54</v>
      </c>
      <c r="C2901" s="11">
        <v>379.41046</v>
      </c>
      <c r="D2901" s="11">
        <v>0.141984646390613</v>
      </c>
      <c r="E2901" s="8"/>
      <c r="F2901" s="8"/>
    </row>
    <row r="2902">
      <c r="A2902" s="10">
        <v>44863.833333333336</v>
      </c>
      <c r="B2902" s="11">
        <v>334.92</v>
      </c>
      <c r="C2902" s="11">
        <v>378.33324</v>
      </c>
      <c r="D2902" s="11">
        <v>0.114748680290423</v>
      </c>
      <c r="E2902" s="8"/>
      <c r="F2902" s="8"/>
    </row>
    <row r="2903">
      <c r="A2903" s="10">
        <v>44863.875</v>
      </c>
      <c r="B2903" s="11">
        <v>343.81</v>
      </c>
      <c r="C2903" s="11">
        <v>380.67956</v>
      </c>
      <c r="D2903" s="11">
        <v>0.0968519560125581</v>
      </c>
      <c r="E2903" s="8"/>
      <c r="F2903" s="8"/>
    </row>
    <row r="2904">
      <c r="A2904" s="10">
        <v>44863.916666666664</v>
      </c>
      <c r="B2904" s="11">
        <v>362.19</v>
      </c>
      <c r="C2904" s="11">
        <v>384.33799</v>
      </c>
      <c r="D2904" s="11">
        <v>0.0576263356115277</v>
      </c>
      <c r="E2904" s="8"/>
      <c r="F2904" s="8"/>
    </row>
    <row r="2905">
      <c r="A2905" s="10">
        <v>44863.958333333336</v>
      </c>
      <c r="B2905" s="11">
        <v>406.55</v>
      </c>
      <c r="C2905" s="11">
        <v>390.58714</v>
      </c>
      <c r="D2905" s="11">
        <v>0.0408688826774994</v>
      </c>
      <c r="E2905" s="8"/>
      <c r="F2905" s="8"/>
    </row>
    <row r="2906">
      <c r="A2906" s="10">
        <v>44864.0</v>
      </c>
      <c r="B2906" s="11">
        <v>497.26</v>
      </c>
      <c r="C2906" s="11">
        <v>430.49703</v>
      </c>
      <c r="D2906" s="11">
        <v>0.155083462480565</v>
      </c>
      <c r="E2906" s="8"/>
      <c r="F2906" s="8"/>
    </row>
    <row r="2907">
      <c r="A2907" s="10">
        <v>44864.041666666664</v>
      </c>
      <c r="B2907" s="11">
        <v>519.54</v>
      </c>
      <c r="C2907" s="11">
        <v>432.32324</v>
      </c>
      <c r="D2907" s="11">
        <v>0.201739698286865</v>
      </c>
      <c r="E2907" s="8"/>
      <c r="F2907" s="8"/>
    </row>
    <row r="2908">
      <c r="A2908" s="10">
        <v>44864.083333333336</v>
      </c>
      <c r="B2908" s="11">
        <v>517.24</v>
      </c>
      <c r="C2908" s="11">
        <v>434.13233</v>
      </c>
      <c r="D2908" s="11">
        <v>0.191433957475592</v>
      </c>
      <c r="E2908" s="8"/>
      <c r="F2908" s="8"/>
    </row>
    <row r="2909">
      <c r="A2909" s="10">
        <v>44864.125</v>
      </c>
      <c r="B2909" s="11">
        <v>514.25</v>
      </c>
      <c r="C2909" s="11">
        <v>439.16999</v>
      </c>
      <c r="D2909" s="11">
        <v>0.170958880865243</v>
      </c>
      <c r="E2909" s="8"/>
      <c r="F2909" s="8"/>
    </row>
    <row r="2910">
      <c r="A2910" s="10">
        <v>44864.166666666664</v>
      </c>
      <c r="B2910" s="11">
        <v>505.35</v>
      </c>
      <c r="C2910" s="11">
        <v>439.11935</v>
      </c>
      <c r="D2910" s="11">
        <v>0.150826079515739</v>
      </c>
      <c r="E2910" s="8"/>
      <c r="F2910" s="8"/>
    </row>
    <row r="2911">
      <c r="A2911" s="10">
        <v>44864.208333333336</v>
      </c>
      <c r="B2911" s="11">
        <v>499.87</v>
      </c>
      <c r="C2911" s="11">
        <v>435.60442</v>
      </c>
      <c r="D2911" s="11">
        <v>0.147531974078683</v>
      </c>
      <c r="E2911" s="8"/>
      <c r="F2911" s="8"/>
    </row>
    <row r="2912">
      <c r="A2912" s="10">
        <v>44864.25</v>
      </c>
      <c r="B2912" s="11">
        <v>495.79</v>
      </c>
      <c r="C2912" s="11">
        <v>432.07015</v>
      </c>
      <c r="D2912" s="11">
        <v>0.147475705044655</v>
      </c>
      <c r="E2912" s="8"/>
      <c r="F2912" s="8"/>
    </row>
    <row r="2913">
      <c r="A2913" s="10">
        <v>44864.291666666664</v>
      </c>
      <c r="B2913" s="11">
        <v>490.4</v>
      </c>
      <c r="C2913" s="11">
        <v>429.73933</v>
      </c>
      <c r="D2913" s="11">
        <v>0.141156896204962</v>
      </c>
      <c r="E2913" s="8"/>
      <c r="F2913" s="8"/>
    </row>
    <row r="2914">
      <c r="A2914" s="10">
        <v>44864.333333333336</v>
      </c>
      <c r="B2914" s="11">
        <v>486.87</v>
      </c>
      <c r="C2914" s="11">
        <v>426.99534</v>
      </c>
      <c r="D2914" s="11">
        <v>0.140223216487561</v>
      </c>
      <c r="E2914" s="8"/>
      <c r="F2914" s="8"/>
    </row>
    <row r="2915">
      <c r="A2915" s="10">
        <v>44864.375</v>
      </c>
      <c r="B2915" s="11">
        <v>485.95</v>
      </c>
      <c r="C2915" s="11">
        <v>426.08053</v>
      </c>
      <c r="D2915" s="11">
        <v>0.140512099907498</v>
      </c>
      <c r="E2915" s="8"/>
      <c r="F2915" s="8"/>
    </row>
    <row r="2916">
      <c r="A2916" s="10">
        <v>44864.416666666664</v>
      </c>
      <c r="B2916" s="11">
        <v>479.25</v>
      </c>
      <c r="C2916" s="11">
        <v>426.94874</v>
      </c>
      <c r="D2916" s="11">
        <v>0.12250009216563</v>
      </c>
      <c r="E2916" s="8"/>
      <c r="F2916" s="8"/>
    </row>
    <row r="2917">
      <c r="A2917" s="10">
        <v>44864.458333333336</v>
      </c>
      <c r="B2917" s="11">
        <v>471.12</v>
      </c>
      <c r="C2917" s="11">
        <v>430.2223</v>
      </c>
      <c r="D2917" s="11">
        <v>0.0950617855001937</v>
      </c>
      <c r="E2917" s="8"/>
      <c r="F2917" s="8"/>
    </row>
    <row r="2918">
      <c r="A2918" s="10">
        <v>44864.5</v>
      </c>
      <c r="B2918" s="11">
        <v>466.15</v>
      </c>
      <c r="C2918" s="11">
        <v>431.64471</v>
      </c>
      <c r="D2918" s="11">
        <v>0.0799391008405964</v>
      </c>
      <c r="E2918" s="8"/>
      <c r="F2918" s="8"/>
    </row>
    <row r="2919">
      <c r="A2919" s="10">
        <v>44864.541666666664</v>
      </c>
      <c r="B2919" s="11">
        <v>471.07</v>
      </c>
      <c r="C2919" s="11">
        <v>434.83446</v>
      </c>
      <c r="D2919" s="11">
        <v>0.0833318040157167</v>
      </c>
      <c r="E2919" s="8"/>
      <c r="F2919" s="8"/>
    </row>
    <row r="2920">
      <c r="A2920" s="10">
        <v>44864.583333333336</v>
      </c>
      <c r="B2920" s="11">
        <v>455.05</v>
      </c>
      <c r="C2920" s="11">
        <v>438.49314</v>
      </c>
      <c r="D2920" s="11">
        <v>0.0377585382521606</v>
      </c>
      <c r="E2920" s="8"/>
      <c r="F2920" s="8"/>
    </row>
    <row r="2921">
      <c r="A2921" s="10">
        <v>44864.625</v>
      </c>
      <c r="B2921" s="11">
        <v>401.45</v>
      </c>
      <c r="C2921" s="11">
        <v>441.46275</v>
      </c>
      <c r="D2921" s="11">
        <v>0.0906367524779837</v>
      </c>
      <c r="E2921" s="8"/>
      <c r="F2921" s="8"/>
    </row>
    <row r="2922">
      <c r="A2922" s="10">
        <v>44864.666666666664</v>
      </c>
      <c r="B2922" s="11">
        <v>396.68</v>
      </c>
      <c r="C2922" s="11">
        <v>441.92566</v>
      </c>
      <c r="D2922" s="11">
        <v>0.102382966402086</v>
      </c>
      <c r="E2922" s="8"/>
      <c r="F2922" s="8"/>
    </row>
    <row r="2923">
      <c r="A2923" s="10">
        <v>44864.708333333336</v>
      </c>
      <c r="B2923" s="11">
        <v>406.19</v>
      </c>
      <c r="C2923" s="11">
        <v>442.36182</v>
      </c>
      <c r="D2923" s="11">
        <v>0.0817697603287734</v>
      </c>
      <c r="E2923" s="8"/>
      <c r="F2923" s="8"/>
    </row>
    <row r="2924">
      <c r="A2924" s="10">
        <v>44864.75</v>
      </c>
      <c r="B2924" s="11">
        <v>410.17</v>
      </c>
      <c r="C2924" s="11">
        <v>444.33571</v>
      </c>
      <c r="D2924" s="11">
        <v>0.0768916592366613</v>
      </c>
      <c r="E2924" s="8"/>
      <c r="F2924" s="8"/>
    </row>
    <row r="2925">
      <c r="A2925" s="10">
        <v>44864.791666666664</v>
      </c>
      <c r="B2925" s="11">
        <v>414.76</v>
      </c>
      <c r="C2925" s="11">
        <v>447.01635</v>
      </c>
      <c r="D2925" s="11">
        <v>0.0721592174424939</v>
      </c>
      <c r="E2925" s="8"/>
      <c r="F2925" s="8"/>
    </row>
    <row r="2926">
      <c r="A2926" s="10">
        <v>44864.833333333336</v>
      </c>
      <c r="B2926" s="11">
        <v>416.93</v>
      </c>
      <c r="C2926" s="11">
        <v>445.63702</v>
      </c>
      <c r="D2926" s="11">
        <v>0.0644179426565593</v>
      </c>
      <c r="E2926" s="8"/>
      <c r="F2926" s="8"/>
    </row>
    <row r="2927">
      <c r="A2927" s="10">
        <v>44864.875</v>
      </c>
      <c r="B2927" s="11">
        <v>419.66</v>
      </c>
      <c r="C2927" s="11">
        <v>443.99873</v>
      </c>
      <c r="D2927" s="11">
        <v>0.0548171162561658</v>
      </c>
      <c r="E2927" s="8"/>
      <c r="F2927" s="8"/>
    </row>
    <row r="2928">
      <c r="A2928" s="10">
        <v>44864.916666666664</v>
      </c>
      <c r="B2928" s="11">
        <v>429.06</v>
      </c>
      <c r="C2928" s="11">
        <v>442.47913</v>
      </c>
      <c r="D2928" s="11">
        <v>0.0303271478589283</v>
      </c>
      <c r="E2928" s="8"/>
      <c r="F2928" s="8"/>
    </row>
    <row r="2929">
      <c r="A2929" s="10">
        <v>44864.958333333336</v>
      </c>
      <c r="B2929" s="11">
        <v>450.28</v>
      </c>
      <c r="C2929" s="11">
        <v>443.74783</v>
      </c>
      <c r="D2929" s="11">
        <v>0.0147204550836901</v>
      </c>
      <c r="E2929" s="8"/>
      <c r="F2929" s="8"/>
    </row>
    <row r="2930">
      <c r="A2930" s="10">
        <v>44865.0</v>
      </c>
      <c r="B2930" s="11">
        <v>507.92</v>
      </c>
      <c r="C2930" s="11">
        <v>466.63801</v>
      </c>
      <c r="D2930" s="11">
        <v>0.0884668396387169</v>
      </c>
      <c r="E2930" s="8"/>
      <c r="F2930" s="8"/>
    </row>
    <row r="2931">
      <c r="A2931" s="10">
        <v>44865.041666666664</v>
      </c>
      <c r="B2931" s="11">
        <v>510.26</v>
      </c>
      <c r="C2931" s="11">
        <v>457.19802</v>
      </c>
      <c r="D2931" s="11">
        <v>0.116059076546307</v>
      </c>
      <c r="E2931" s="8"/>
      <c r="F2931" s="8"/>
    </row>
    <row r="2932">
      <c r="A2932" s="10">
        <v>44865.083333333336</v>
      </c>
      <c r="B2932" s="11">
        <v>500.11</v>
      </c>
      <c r="C2932" s="11">
        <v>444.73407</v>
      </c>
      <c r="D2932" s="11">
        <v>0.124514701560867</v>
      </c>
      <c r="E2932" s="8"/>
      <c r="F2932" s="8"/>
    </row>
    <row r="2933">
      <c r="A2933" s="10">
        <v>44865.125</v>
      </c>
      <c r="B2933" s="11">
        <v>480.26</v>
      </c>
      <c r="C2933" s="11">
        <v>432.02018</v>
      </c>
      <c r="D2933" s="11">
        <v>0.111661033982255</v>
      </c>
      <c r="E2933" s="8"/>
      <c r="F2933" s="8"/>
    </row>
    <row r="2934">
      <c r="A2934" s="10">
        <v>44865.166666666664</v>
      </c>
      <c r="B2934" s="11">
        <v>470.88</v>
      </c>
      <c r="C2934" s="11">
        <v>412.25468</v>
      </c>
      <c r="D2934" s="11">
        <v>0.142206560274828</v>
      </c>
      <c r="E2934" s="8"/>
      <c r="F2934" s="8"/>
    </row>
    <row r="2935">
      <c r="A2935" s="10">
        <v>44865.208333333336</v>
      </c>
      <c r="B2935" s="11">
        <v>463.51</v>
      </c>
      <c r="C2935" s="11">
        <v>393.71515</v>
      </c>
      <c r="D2935" s="11">
        <v>0.177272451923681</v>
      </c>
      <c r="E2935" s="8"/>
      <c r="F2935" s="8"/>
    </row>
    <row r="2936">
      <c r="A2936" s="10">
        <v>44865.25</v>
      </c>
      <c r="B2936" s="11">
        <v>455.88</v>
      </c>
      <c r="C2936" s="11">
        <v>381.07564</v>
      </c>
      <c r="D2936" s="11">
        <v>0.196297931822669</v>
      </c>
      <c r="E2936" s="8"/>
      <c r="F2936" s="8"/>
    </row>
    <row r="2937">
      <c r="A2937" s="10">
        <v>44865.291666666664</v>
      </c>
      <c r="B2937" s="11">
        <v>451.49</v>
      </c>
      <c r="C2937" s="11">
        <v>373.00417</v>
      </c>
      <c r="D2937" s="11">
        <v>0.210415422433481</v>
      </c>
      <c r="E2937" s="8"/>
      <c r="F2937" s="8"/>
    </row>
    <row r="2938">
      <c r="A2938" s="10">
        <v>44865.333333333336</v>
      </c>
      <c r="B2938" s="11">
        <v>448.2</v>
      </c>
      <c r="C2938" s="11">
        <v>370.38244</v>
      </c>
      <c r="D2938" s="11">
        <v>0.210100565242779</v>
      </c>
      <c r="E2938" s="8"/>
      <c r="F2938" s="8"/>
    </row>
    <row r="2939">
      <c r="A2939" s="10">
        <v>44865.375</v>
      </c>
      <c r="B2939" s="11">
        <v>449.94</v>
      </c>
      <c r="C2939" s="11">
        <v>372.63096</v>
      </c>
      <c r="D2939" s="11">
        <v>0.207468107319907</v>
      </c>
      <c r="E2939" s="8"/>
      <c r="F2939" s="8"/>
    </row>
    <row r="2940">
      <c r="A2940" s="10">
        <v>44865.416666666664</v>
      </c>
      <c r="B2940" s="11">
        <v>454.59</v>
      </c>
      <c r="C2940" s="11">
        <v>379.17659</v>
      </c>
      <c r="D2940" s="11">
        <v>0.19888730472522</v>
      </c>
      <c r="E2940" s="8"/>
      <c r="F2940" s="8"/>
    </row>
    <row r="2941">
      <c r="A2941" s="10">
        <v>44865.458333333336</v>
      </c>
      <c r="B2941" s="11">
        <v>466.53</v>
      </c>
      <c r="C2941" s="11">
        <v>387.16754</v>
      </c>
      <c r="D2941" s="11">
        <v>0.204982215192936</v>
      </c>
      <c r="E2941" s="8"/>
      <c r="F2941" s="8"/>
    </row>
    <row r="2942">
      <c r="A2942" s="10">
        <v>44865.5</v>
      </c>
      <c r="B2942" s="11">
        <v>479.27</v>
      </c>
      <c r="C2942" s="11">
        <v>391.40501</v>
      </c>
      <c r="D2942" s="11">
        <v>0.224486114779164</v>
      </c>
      <c r="E2942" s="8"/>
      <c r="F2942" s="8"/>
    </row>
    <row r="2943">
      <c r="A2943" s="10">
        <v>44865.541666666664</v>
      </c>
      <c r="B2943" s="11">
        <v>485.11</v>
      </c>
      <c r="C2943" s="11">
        <v>393.98049</v>
      </c>
      <c r="D2943" s="11">
        <v>0.231304626277306</v>
      </c>
      <c r="E2943" s="8"/>
      <c r="F2943" s="8"/>
    </row>
    <row r="2944">
      <c r="A2944" s="10">
        <v>44865.583333333336</v>
      </c>
      <c r="B2944" s="11">
        <v>465.77</v>
      </c>
      <c r="C2944" s="11">
        <v>393.90936</v>
      </c>
      <c r="D2944" s="11">
        <v>0.182429379185099</v>
      </c>
      <c r="E2944" s="8"/>
      <c r="F2944" s="8"/>
    </row>
    <row r="2945">
      <c r="A2945" s="10">
        <v>44865.625</v>
      </c>
      <c r="B2945" s="11">
        <v>428.75</v>
      </c>
      <c r="C2945" s="11">
        <v>393.23527</v>
      </c>
      <c r="D2945" s="11">
        <v>0.0903142029960842</v>
      </c>
      <c r="E2945" s="8"/>
      <c r="F2945" s="8"/>
    </row>
    <row r="2946">
      <c r="A2946" s="10">
        <v>44865.666666666664</v>
      </c>
      <c r="B2946" s="11">
        <v>412.3</v>
      </c>
      <c r="C2946" s="11">
        <v>392.97126</v>
      </c>
      <c r="D2946" s="11">
        <v>0.0491861415005261</v>
      </c>
      <c r="E2946" s="8"/>
      <c r="F2946" s="8"/>
    </row>
    <row r="2947">
      <c r="A2947" s="10">
        <v>44865.708333333336</v>
      </c>
      <c r="B2947" s="11">
        <v>395.75</v>
      </c>
      <c r="C2947" s="11">
        <v>394.46351</v>
      </c>
      <c r="D2947" s="11">
        <v>0.00326136630483264</v>
      </c>
      <c r="E2947" s="8"/>
      <c r="F2947" s="8"/>
    </row>
    <row r="2948">
      <c r="A2948" s="10">
        <v>44865.75</v>
      </c>
      <c r="B2948" s="11">
        <v>384.84</v>
      </c>
      <c r="C2948" s="11">
        <v>398.81301</v>
      </c>
      <c r="D2948" s="11">
        <v>0.035036494922771</v>
      </c>
      <c r="E2948" s="8"/>
      <c r="F2948" s="8"/>
    </row>
    <row r="2949">
      <c r="A2949" s="10">
        <v>44865.791666666664</v>
      </c>
      <c r="B2949" s="11">
        <v>386.87</v>
      </c>
      <c r="C2949" s="11">
        <v>405.73664</v>
      </c>
      <c r="D2949" s="11">
        <v>0.0464997196210823</v>
      </c>
      <c r="E2949" s="8"/>
      <c r="F2949" s="8"/>
    </row>
    <row r="2950">
      <c r="A2950" s="10">
        <v>44865.833333333336</v>
      </c>
      <c r="B2950" s="11">
        <v>385.68</v>
      </c>
      <c r="C2950" s="11">
        <v>409.24589</v>
      </c>
      <c r="D2950" s="11">
        <v>0.0575836937543831</v>
      </c>
      <c r="E2950" s="8"/>
      <c r="F2950" s="8"/>
    </row>
    <row r="2951">
      <c r="A2951" s="10">
        <v>44865.875</v>
      </c>
      <c r="B2951" s="11">
        <v>393.71</v>
      </c>
      <c r="C2951" s="11">
        <v>411.55307</v>
      </c>
      <c r="D2951" s="11">
        <v>0.0433554535263216</v>
      </c>
      <c r="E2951" s="8"/>
      <c r="F2951" s="8"/>
    </row>
    <row r="2952">
      <c r="A2952" s="10">
        <v>44865.916666666664</v>
      </c>
      <c r="B2952" s="11">
        <v>409.73</v>
      </c>
      <c r="C2952" s="11">
        <v>414.49213</v>
      </c>
      <c r="D2952" s="11">
        <v>0.0114890721809361</v>
      </c>
      <c r="E2952" s="8"/>
      <c r="F2952" s="8"/>
    </row>
    <row r="2953">
      <c r="A2953" s="10">
        <v>44865.958333333336</v>
      </c>
      <c r="B2953" s="11">
        <v>430.91</v>
      </c>
      <c r="C2953" s="11">
        <v>416.80871</v>
      </c>
      <c r="D2953" s="11">
        <v>0.0338315626849544</v>
      </c>
      <c r="E2953" s="8"/>
      <c r="F2953" s="8"/>
    </row>
    <row r="2954">
      <c r="A2954" s="10">
        <v>44866.0</v>
      </c>
      <c r="B2954" s="11">
        <v>447.06</v>
      </c>
      <c r="C2954" s="11">
        <v>450.66868</v>
      </c>
      <c r="D2954" s="11">
        <v>0.0080073902628423</v>
      </c>
      <c r="E2954" s="8"/>
      <c r="F2954" s="8"/>
    </row>
    <row r="2955">
      <c r="A2955" s="10">
        <v>44866.041666666664</v>
      </c>
      <c r="B2955" s="11">
        <v>434.45</v>
      </c>
      <c r="C2955" s="11">
        <v>450.32537</v>
      </c>
      <c r="D2955" s="11">
        <v>0.0352531104343511</v>
      </c>
      <c r="E2955" s="8"/>
      <c r="F2955" s="8"/>
    </row>
    <row r="2956">
      <c r="A2956" s="10">
        <v>44866.083333333336</v>
      </c>
      <c r="B2956" s="11">
        <v>418.76</v>
      </c>
      <c r="C2956" s="11">
        <v>447.13398</v>
      </c>
      <c r="D2956" s="11">
        <v>0.0634574451264026</v>
      </c>
      <c r="E2956" s="8"/>
      <c r="F2956" s="8"/>
    </row>
    <row r="2957">
      <c r="A2957" s="10">
        <v>44866.125</v>
      </c>
      <c r="B2957" s="11">
        <v>404.26</v>
      </c>
      <c r="C2957" s="11">
        <v>445.25218</v>
      </c>
      <c r="D2957" s="11">
        <v>0.0920650854533716</v>
      </c>
      <c r="E2957" s="8"/>
      <c r="F2957" s="8"/>
    </row>
    <row r="2958">
      <c r="A2958" s="10">
        <v>44866.166666666664</v>
      </c>
      <c r="B2958" s="11">
        <v>374.84</v>
      </c>
      <c r="C2958" s="11">
        <v>437.72075</v>
      </c>
      <c r="D2958" s="11">
        <v>0.143654944390915</v>
      </c>
      <c r="E2958" s="8"/>
      <c r="F2958" s="8"/>
    </row>
    <row r="2959">
      <c r="A2959" s="10">
        <v>44866.208333333336</v>
      </c>
      <c r="B2959" s="11">
        <v>348.84</v>
      </c>
      <c r="C2959" s="11">
        <v>428.72109</v>
      </c>
      <c r="D2959" s="11">
        <v>0.186324143745762</v>
      </c>
      <c r="E2959" s="8"/>
      <c r="F2959" s="8"/>
    </row>
    <row r="2960">
      <c r="A2960" s="10">
        <v>44866.25</v>
      </c>
      <c r="B2960" s="11">
        <v>319.44</v>
      </c>
      <c r="C2960" s="11">
        <v>422.71606</v>
      </c>
      <c r="D2960" s="11">
        <v>0.244315439541142</v>
      </c>
      <c r="E2960" s="8"/>
      <c r="F2960" s="8"/>
    </row>
    <row r="2961">
      <c r="A2961" s="10">
        <v>44866.291666666664</v>
      </c>
      <c r="B2961" s="11">
        <v>304.79</v>
      </c>
      <c r="C2961" s="11">
        <v>420.73367</v>
      </c>
      <c r="D2961" s="11">
        <v>0.275574973593152</v>
      </c>
      <c r="E2961" s="8"/>
      <c r="F2961" s="8"/>
    </row>
    <row r="2962">
      <c r="A2962" s="10">
        <v>44866.333333333336</v>
      </c>
      <c r="B2962" s="11">
        <v>307.41</v>
      </c>
      <c r="C2962" s="11">
        <v>422.30557</v>
      </c>
      <c r="D2962" s="11">
        <v>0.272067380025321</v>
      </c>
      <c r="E2962" s="8"/>
      <c r="F2962" s="8"/>
    </row>
    <row r="2963">
      <c r="A2963" s="10">
        <v>44866.375</v>
      </c>
      <c r="B2963" s="11">
        <v>330.16</v>
      </c>
      <c r="C2963" s="11">
        <v>424.97516</v>
      </c>
      <c r="D2963" s="11">
        <v>0.223107534096816</v>
      </c>
      <c r="E2963" s="8"/>
      <c r="F2963" s="8"/>
    </row>
    <row r="2964">
      <c r="A2964" s="10">
        <v>44866.416666666664</v>
      </c>
      <c r="B2964" s="11">
        <v>346.12</v>
      </c>
      <c r="C2964" s="11">
        <v>429.00953</v>
      </c>
      <c r="D2964" s="11">
        <v>0.193211395560373</v>
      </c>
      <c r="E2964" s="8"/>
      <c r="F2964" s="8"/>
    </row>
    <row r="2965">
      <c r="A2965" s="10">
        <v>44866.458333333336</v>
      </c>
      <c r="B2965" s="11">
        <v>352.3</v>
      </c>
      <c r="C2965" s="11">
        <v>431.43952</v>
      </c>
      <c r="D2965" s="11">
        <v>0.183431318484685</v>
      </c>
      <c r="E2965" s="8"/>
      <c r="F2965" s="8"/>
    </row>
    <row r="2966">
      <c r="A2966" s="10">
        <v>44866.5</v>
      </c>
      <c r="B2966" s="11">
        <v>360.47</v>
      </c>
      <c r="C2966" s="11">
        <v>425.28357</v>
      </c>
      <c r="D2966" s="11">
        <v>0.152400832225895</v>
      </c>
      <c r="E2966" s="8"/>
      <c r="F2966" s="8"/>
    </row>
    <row r="2967">
      <c r="A2967" s="10">
        <v>44866.541666666664</v>
      </c>
      <c r="B2967" s="11">
        <v>380.94</v>
      </c>
      <c r="C2967" s="11">
        <v>415.75211</v>
      </c>
      <c r="D2967" s="11">
        <v>0.0837328522517901</v>
      </c>
      <c r="E2967" s="8"/>
      <c r="F2967" s="8"/>
    </row>
    <row r="2968">
      <c r="A2968" s="10">
        <v>44866.583333333336</v>
      </c>
      <c r="B2968" s="11">
        <v>388.41</v>
      </c>
      <c r="C2968" s="11">
        <v>405.33853</v>
      </c>
      <c r="D2968" s="11">
        <v>0.0417639300167195</v>
      </c>
      <c r="E2968" s="8"/>
      <c r="F2968" s="8"/>
    </row>
    <row r="2969">
      <c r="A2969" s="10">
        <v>44866.625</v>
      </c>
      <c r="B2969" s="11">
        <v>370.89</v>
      </c>
      <c r="C2969" s="11">
        <v>394.61324</v>
      </c>
      <c r="D2969" s="11">
        <v>0.0601176990412182</v>
      </c>
      <c r="E2969" s="8"/>
      <c r="F2969" s="8"/>
    </row>
    <row r="2970">
      <c r="A2970" s="10">
        <v>44866.666666666664</v>
      </c>
      <c r="B2970" s="11">
        <v>377.51</v>
      </c>
      <c r="C2970" s="11">
        <v>385.08125</v>
      </c>
      <c r="D2970" s="11">
        <v>0.0196614350867512</v>
      </c>
      <c r="E2970" s="8"/>
      <c r="F2970" s="8"/>
    </row>
    <row r="2971">
      <c r="A2971" s="10">
        <v>44866.708333333336</v>
      </c>
      <c r="B2971" s="11">
        <v>370.72</v>
      </c>
      <c r="C2971" s="11">
        <v>378.25097</v>
      </c>
      <c r="D2971" s="11">
        <v>0.0199099819889423</v>
      </c>
      <c r="E2971" s="8"/>
      <c r="F2971" s="8"/>
    </row>
    <row r="2972">
      <c r="A2972" s="10">
        <v>44866.75</v>
      </c>
      <c r="B2972" s="11">
        <v>364.87</v>
      </c>
      <c r="C2972" s="11">
        <v>376.02515</v>
      </c>
      <c r="D2972" s="11">
        <v>0.0296659678215672</v>
      </c>
      <c r="E2972" s="8"/>
      <c r="F2972" s="8"/>
    </row>
    <row r="2973">
      <c r="A2973" s="10">
        <v>44866.791666666664</v>
      </c>
      <c r="B2973" s="11">
        <v>360.81</v>
      </c>
      <c r="C2973" s="11">
        <v>379.07173</v>
      </c>
      <c r="D2973" s="11">
        <v>0.0481748665351541</v>
      </c>
      <c r="E2973" s="8"/>
      <c r="F2973" s="8"/>
    </row>
    <row r="2974">
      <c r="A2974" s="10">
        <v>44866.833333333336</v>
      </c>
      <c r="B2974" s="11">
        <v>341.9</v>
      </c>
      <c r="C2974" s="11">
        <v>382.96062</v>
      </c>
      <c r="D2974" s="11">
        <v>0.107218909348956</v>
      </c>
      <c r="E2974" s="8"/>
      <c r="F2974" s="8"/>
    </row>
    <row r="2975">
      <c r="A2975" s="10">
        <v>44866.875</v>
      </c>
      <c r="B2975" s="11">
        <v>325.01</v>
      </c>
      <c r="C2975" s="11">
        <v>389.14014</v>
      </c>
      <c r="D2975" s="11">
        <v>0.164799601500888</v>
      </c>
      <c r="E2975" s="8"/>
      <c r="F2975" s="8"/>
    </row>
    <row r="2976">
      <c r="A2976" s="10">
        <v>44866.916666666664</v>
      </c>
      <c r="B2976" s="11">
        <v>314.73</v>
      </c>
      <c r="C2976" s="11">
        <v>396.04443</v>
      </c>
      <c r="D2976" s="11">
        <v>0.205316433815266</v>
      </c>
      <c r="E2976" s="8"/>
      <c r="F2976" s="8"/>
    </row>
    <row r="2977">
      <c r="A2977" s="10">
        <v>44866.958333333336</v>
      </c>
      <c r="B2977" s="11">
        <v>329.17</v>
      </c>
      <c r="C2977" s="11">
        <v>403.83575</v>
      </c>
      <c r="D2977" s="11">
        <v>0.184891382201798</v>
      </c>
      <c r="E2977" s="8"/>
      <c r="F2977" s="8"/>
    </row>
    <row r="2978">
      <c r="A2978" s="10">
        <v>44867.0</v>
      </c>
      <c r="B2978" s="11">
        <v>385.74</v>
      </c>
      <c r="C2978" s="11">
        <v>349.9157</v>
      </c>
      <c r="D2978" s="11">
        <v>0.102379801763681</v>
      </c>
      <c r="E2978" s="8"/>
      <c r="F2978" s="8"/>
    </row>
    <row r="2979">
      <c r="A2979" s="10">
        <v>44867.041666666664</v>
      </c>
      <c r="B2979" s="11">
        <v>372.62</v>
      </c>
      <c r="C2979" s="11">
        <v>346.58485</v>
      </c>
      <c r="D2979" s="11">
        <v>0.075119123066112</v>
      </c>
      <c r="E2979" s="8"/>
      <c r="F2979" s="8"/>
    </row>
    <row r="2980">
      <c r="A2980" s="10">
        <v>44867.083333333336</v>
      </c>
      <c r="B2980" s="11">
        <v>327.3</v>
      </c>
      <c r="C2980" s="11">
        <v>339.59041</v>
      </c>
      <c r="D2980" s="11">
        <v>0.0361918641931025</v>
      </c>
      <c r="E2980" s="8"/>
      <c r="F2980" s="8"/>
    </row>
    <row r="2981">
      <c r="A2981" s="10">
        <v>44867.125</v>
      </c>
      <c r="B2981" s="11">
        <v>304.4</v>
      </c>
      <c r="C2981" s="11">
        <v>333.78071</v>
      </c>
      <c r="D2981" s="11">
        <v>0.0880239903618157</v>
      </c>
      <c r="E2981" s="8"/>
      <c r="F2981" s="8"/>
    </row>
    <row r="2982">
      <c r="A2982" s="10">
        <v>44867.166666666664</v>
      </c>
      <c r="B2982" s="11">
        <v>285.14</v>
      </c>
      <c r="C2982" s="11">
        <v>322.19389</v>
      </c>
      <c r="D2982" s="11">
        <v>0.115004943141535</v>
      </c>
      <c r="E2982" s="8"/>
      <c r="F2982" s="8"/>
    </row>
    <row r="2983">
      <c r="A2983" s="10">
        <v>44867.208333333336</v>
      </c>
      <c r="B2983" s="11">
        <v>271.38</v>
      </c>
      <c r="C2983" s="11">
        <v>310.4391</v>
      </c>
      <c r="D2983" s="11">
        <v>0.125818880418091</v>
      </c>
      <c r="E2983" s="8"/>
      <c r="F2983" s="8"/>
    </row>
    <row r="2984">
      <c r="A2984" s="10">
        <v>44867.25</v>
      </c>
      <c r="B2984" s="11">
        <v>262.48</v>
      </c>
      <c r="C2984" s="11">
        <v>303.05642</v>
      </c>
      <c r="D2984" s="11">
        <v>0.13389064650074</v>
      </c>
      <c r="E2984" s="8"/>
      <c r="F2984" s="8"/>
    </row>
    <row r="2985">
      <c r="A2985" s="10">
        <v>44867.291666666664</v>
      </c>
      <c r="B2985" s="11">
        <v>255.02</v>
      </c>
      <c r="C2985" s="11">
        <v>300.08204</v>
      </c>
      <c r="D2985" s="11">
        <v>0.15016573467709</v>
      </c>
      <c r="E2985" s="8"/>
      <c r="F2985" s="8"/>
    </row>
    <row r="2986">
      <c r="A2986" s="10">
        <v>44867.333333333336</v>
      </c>
      <c r="B2986" s="11">
        <v>254.94</v>
      </c>
      <c r="C2986" s="11">
        <v>300.16821</v>
      </c>
      <c r="D2986" s="11">
        <v>0.150676215845775</v>
      </c>
      <c r="E2986" s="8"/>
      <c r="F2986" s="8"/>
    </row>
    <row r="2987">
      <c r="A2987" s="10">
        <v>44867.375</v>
      </c>
      <c r="B2987" s="11">
        <v>253.56</v>
      </c>
      <c r="C2987" s="11">
        <v>304.21842</v>
      </c>
      <c r="D2987" s="11">
        <v>0.166519897118655</v>
      </c>
      <c r="E2987" s="8"/>
      <c r="F2987" s="8"/>
    </row>
    <row r="2988">
      <c r="A2988" s="10">
        <v>44867.416666666664</v>
      </c>
      <c r="B2988" s="11">
        <v>256.99</v>
      </c>
      <c r="C2988" s="11">
        <v>314.48909</v>
      </c>
      <c r="D2988" s="11">
        <v>0.182833337716103</v>
      </c>
      <c r="E2988" s="8"/>
      <c r="F2988" s="8"/>
    </row>
    <row r="2989">
      <c r="A2989" s="10">
        <v>44867.458333333336</v>
      </c>
      <c r="B2989" s="11">
        <v>268.66</v>
      </c>
      <c r="C2989" s="11">
        <v>327.5103</v>
      </c>
      <c r="D2989" s="11">
        <v>0.179689921202478</v>
      </c>
      <c r="E2989" s="8"/>
      <c r="F2989" s="8"/>
    </row>
    <row r="2990">
      <c r="A2990" s="10">
        <v>44867.5</v>
      </c>
      <c r="B2990" s="11">
        <v>289.76</v>
      </c>
      <c r="C2990" s="11">
        <v>337.94632</v>
      </c>
      <c r="D2990" s="11">
        <v>0.142585721898081</v>
      </c>
      <c r="E2990" s="8"/>
      <c r="F2990" s="8"/>
    </row>
    <row r="2991">
      <c r="A2991" s="10">
        <v>44867.541666666664</v>
      </c>
      <c r="B2991" s="11">
        <v>312.45</v>
      </c>
      <c r="C2991" s="11">
        <v>345.57962</v>
      </c>
      <c r="D2991" s="11">
        <v>0.0958668222391123</v>
      </c>
      <c r="E2991" s="8"/>
      <c r="F2991" s="8"/>
    </row>
    <row r="2992">
      <c r="A2992" s="10">
        <v>44867.583333333336</v>
      </c>
      <c r="B2992" s="11">
        <v>321.12</v>
      </c>
      <c r="C2992" s="11">
        <v>346.68985</v>
      </c>
      <c r="D2992" s="11">
        <v>0.0737542503768136</v>
      </c>
      <c r="E2992" s="8"/>
      <c r="F2992" s="8"/>
    </row>
    <row r="2993">
      <c r="A2993" s="10">
        <v>44867.625</v>
      </c>
      <c r="B2993" s="11">
        <v>315.31</v>
      </c>
      <c r="C2993" s="11">
        <v>345.63569</v>
      </c>
      <c r="D2993" s="11">
        <v>0.0877388848356487</v>
      </c>
      <c r="E2993" s="8"/>
      <c r="F2993" s="8"/>
    </row>
    <row r="2994">
      <c r="A2994" s="10">
        <v>44867.666666666664</v>
      </c>
      <c r="B2994" s="11">
        <v>291.94</v>
      </c>
      <c r="C2994" s="11">
        <v>345.16519</v>
      </c>
      <c r="D2994" s="11">
        <v>0.154202079300059</v>
      </c>
      <c r="E2994" s="8"/>
      <c r="F2994" s="8"/>
    </row>
    <row r="2995">
      <c r="A2995" s="10">
        <v>44867.708333333336</v>
      </c>
      <c r="B2995" s="11">
        <v>281.38</v>
      </c>
      <c r="C2995" s="11">
        <v>344.72193</v>
      </c>
      <c r="D2995" s="11">
        <v>0.183747897907162</v>
      </c>
      <c r="E2995" s="8"/>
      <c r="F2995" s="8"/>
    </row>
    <row r="2996">
      <c r="A2996" s="10">
        <v>44867.75</v>
      </c>
      <c r="B2996" s="11">
        <v>287.28</v>
      </c>
      <c r="C2996" s="11">
        <v>346.53162</v>
      </c>
      <c r="D2996" s="11">
        <v>0.170984743037302</v>
      </c>
      <c r="E2996" s="8"/>
      <c r="F2996" s="8"/>
    </row>
    <row r="2997">
      <c r="A2997" s="10">
        <v>44867.791666666664</v>
      </c>
      <c r="B2997" s="11">
        <v>294.66</v>
      </c>
      <c r="C2997" s="11">
        <v>352.75112</v>
      </c>
      <c r="D2997" s="11">
        <v>0.164680185848878</v>
      </c>
      <c r="E2997" s="8"/>
      <c r="F2997" s="8"/>
    </row>
    <row r="2998">
      <c r="A2998" s="10">
        <v>44867.833333333336</v>
      </c>
      <c r="B2998" s="11">
        <v>300.15</v>
      </c>
      <c r="C2998" s="11">
        <v>356.65855</v>
      </c>
      <c r="D2998" s="11">
        <v>0.158438792508969</v>
      </c>
      <c r="E2998" s="8"/>
      <c r="F2998" s="8"/>
    </row>
    <row r="2999">
      <c r="A2999" s="10">
        <v>44867.875</v>
      </c>
      <c r="B2999" s="11">
        <v>308.46</v>
      </c>
      <c r="C2999" s="11">
        <v>361.70273</v>
      </c>
      <c r="D2999" s="11">
        <v>0.147200243691829</v>
      </c>
      <c r="E2999" s="8"/>
      <c r="F2999" s="8"/>
    </row>
    <row r="3000">
      <c r="A3000" s="10">
        <v>44867.916666666664</v>
      </c>
      <c r="B3000" s="11">
        <v>321.93</v>
      </c>
      <c r="C3000" s="11">
        <v>370.414</v>
      </c>
      <c r="D3000" s="11">
        <v>0.130891380995318</v>
      </c>
      <c r="E3000" s="8"/>
      <c r="F3000" s="8"/>
    </row>
    <row r="3001">
      <c r="A3001" s="10">
        <v>44867.958333333336</v>
      </c>
      <c r="B3001" s="11">
        <v>334.57</v>
      </c>
      <c r="C3001" s="11">
        <v>378.18287</v>
      </c>
      <c r="D3001" s="11">
        <v>0.11532217204867</v>
      </c>
      <c r="E3001" s="8"/>
      <c r="F3001" s="8"/>
    </row>
    <row r="3002">
      <c r="A3002" s="10">
        <v>44868.0</v>
      </c>
      <c r="B3002" s="11">
        <v>354.97</v>
      </c>
      <c r="C3002" s="11">
        <v>323.40228</v>
      </c>
      <c r="D3002" s="11">
        <v>0.0976113093574974</v>
      </c>
      <c r="E3002" s="8"/>
      <c r="F3002" s="8"/>
    </row>
    <row r="3003">
      <c r="A3003" s="10">
        <v>44868.041666666664</v>
      </c>
      <c r="B3003" s="11">
        <v>351.12</v>
      </c>
      <c r="C3003" s="11">
        <v>319.80711</v>
      </c>
      <c r="D3003" s="11">
        <v>0.097911800647584</v>
      </c>
      <c r="E3003" s="8"/>
      <c r="F3003" s="8"/>
    </row>
    <row r="3004">
      <c r="A3004" s="10">
        <v>44868.083333333336</v>
      </c>
      <c r="B3004" s="11">
        <v>332.66</v>
      </c>
      <c r="C3004" s="11">
        <v>313.56738</v>
      </c>
      <c r="D3004" s="11">
        <v>0.0608884125638324</v>
      </c>
      <c r="E3004" s="8"/>
      <c r="F3004" s="8"/>
    </row>
    <row r="3005">
      <c r="A3005" s="10">
        <v>44868.125</v>
      </c>
      <c r="B3005" s="11">
        <v>323.66</v>
      </c>
      <c r="C3005" s="11">
        <v>309.27674</v>
      </c>
      <c r="D3005" s="11">
        <v>0.0465061161728489</v>
      </c>
      <c r="E3005" s="8"/>
      <c r="F3005" s="8"/>
    </row>
    <row r="3006">
      <c r="A3006" s="10">
        <v>44868.166666666664</v>
      </c>
      <c r="B3006" s="11">
        <v>301.46</v>
      </c>
      <c r="C3006" s="11">
        <v>299.40491</v>
      </c>
      <c r="D3006" s="11">
        <v>0.00686391549156627</v>
      </c>
      <c r="E3006" s="8"/>
      <c r="F3006" s="8"/>
    </row>
    <row r="3007">
      <c r="A3007" s="10">
        <v>44868.208333333336</v>
      </c>
      <c r="B3007" s="11">
        <v>284.45</v>
      </c>
      <c r="C3007" s="11">
        <v>289.61321</v>
      </c>
      <c r="D3007" s="11">
        <v>0.0178279505965905</v>
      </c>
      <c r="E3007" s="8"/>
      <c r="F3007" s="8"/>
    </row>
    <row r="3008">
      <c r="A3008" s="10">
        <v>44868.25</v>
      </c>
      <c r="B3008" s="11">
        <v>270.79</v>
      </c>
      <c r="C3008" s="11">
        <v>281.9091</v>
      </c>
      <c r="D3008" s="11">
        <v>0.0394421464223751</v>
      </c>
      <c r="E3008" s="8"/>
      <c r="F3008" s="8"/>
    </row>
    <row r="3009">
      <c r="A3009" s="10">
        <v>44868.291666666664</v>
      </c>
      <c r="B3009" s="11">
        <v>257.95</v>
      </c>
      <c r="C3009" s="11">
        <v>276.75872</v>
      </c>
      <c r="D3009" s="11">
        <v>0.0679607132161906</v>
      </c>
      <c r="E3009" s="8"/>
      <c r="F3009" s="8"/>
    </row>
    <row r="3010">
      <c r="A3010" s="10">
        <v>44868.333333333336</v>
      </c>
      <c r="B3010" s="11">
        <v>253.56</v>
      </c>
      <c r="C3010" s="11">
        <v>271.10515</v>
      </c>
      <c r="D3010" s="11">
        <v>0.0647171401944964</v>
      </c>
      <c r="E3010" s="8"/>
      <c r="F3010" s="8"/>
    </row>
    <row r="3011">
      <c r="A3011" s="10">
        <v>44868.375</v>
      </c>
      <c r="B3011" s="11">
        <v>252.49</v>
      </c>
      <c r="C3011" s="11">
        <v>266.7442</v>
      </c>
      <c r="D3011" s="11">
        <v>0.0534377129849495</v>
      </c>
      <c r="E3011" s="8"/>
      <c r="F3011" s="8"/>
    </row>
    <row r="3012">
      <c r="A3012" s="10">
        <v>44868.416666666664</v>
      </c>
      <c r="B3012" s="11">
        <v>255.91</v>
      </c>
      <c r="C3012" s="11">
        <v>268.57329</v>
      </c>
      <c r="D3012" s="11">
        <v>0.0471502210811804</v>
      </c>
      <c r="E3012" s="8"/>
      <c r="F3012" s="8"/>
    </row>
    <row r="3013">
      <c r="A3013" s="10">
        <v>44868.458333333336</v>
      </c>
      <c r="B3013" s="11">
        <v>264.32</v>
      </c>
      <c r="C3013" s="11">
        <v>272.20321</v>
      </c>
      <c r="D3013" s="11">
        <v>0.0289607532548937</v>
      </c>
      <c r="E3013" s="8"/>
      <c r="F3013" s="8"/>
    </row>
    <row r="3014">
      <c r="A3014" s="10">
        <v>44868.5</v>
      </c>
      <c r="B3014" s="11">
        <v>282.06</v>
      </c>
      <c r="C3014" s="11">
        <v>274.81242</v>
      </c>
      <c r="D3014" s="11">
        <v>0.0263728255076682</v>
      </c>
      <c r="E3014" s="8"/>
      <c r="F3014" s="8"/>
    </row>
    <row r="3015">
      <c r="A3015" s="10">
        <v>44868.541666666664</v>
      </c>
      <c r="B3015" s="11">
        <v>290.79</v>
      </c>
      <c r="C3015" s="11">
        <v>277.17405</v>
      </c>
      <c r="D3015" s="11">
        <v>0.0491241874915779</v>
      </c>
      <c r="E3015" s="8"/>
      <c r="F3015" s="8"/>
    </row>
    <row r="3016">
      <c r="A3016" s="10">
        <v>44868.583333333336</v>
      </c>
      <c r="B3016" s="11">
        <v>285.46</v>
      </c>
      <c r="C3016" s="11">
        <v>275.39278</v>
      </c>
      <c r="D3016" s="11">
        <v>0.0365558603242974</v>
      </c>
      <c r="E3016" s="8"/>
      <c r="F3016" s="8"/>
    </row>
    <row r="3017">
      <c r="A3017" s="10">
        <v>44868.625</v>
      </c>
      <c r="B3017" s="11">
        <v>281.42</v>
      </c>
      <c r="C3017" s="11">
        <v>274.31494</v>
      </c>
      <c r="D3017" s="11">
        <v>0.0259011047666599</v>
      </c>
      <c r="E3017" s="8"/>
      <c r="F3017" s="8"/>
    </row>
    <row r="3018">
      <c r="A3018" s="10">
        <v>44868.666666666664</v>
      </c>
      <c r="B3018" s="11">
        <v>285.38</v>
      </c>
      <c r="C3018" s="11">
        <v>276.79035</v>
      </c>
      <c r="D3018" s="11">
        <v>0.0310330544399398</v>
      </c>
      <c r="E3018" s="8"/>
      <c r="F3018" s="8"/>
    </row>
    <row r="3019">
      <c r="A3019" s="10">
        <v>44868.708333333336</v>
      </c>
      <c r="B3019" s="11">
        <v>269.66</v>
      </c>
      <c r="C3019" s="11">
        <v>279.15922</v>
      </c>
      <c r="D3019" s="11">
        <v>0.0340279643996712</v>
      </c>
      <c r="E3019" s="8"/>
      <c r="F3019" s="8"/>
    </row>
    <row r="3020">
      <c r="A3020" s="10">
        <v>44868.75</v>
      </c>
      <c r="B3020" s="11">
        <v>267.8</v>
      </c>
      <c r="C3020" s="11">
        <v>282.6948</v>
      </c>
      <c r="D3020" s="11">
        <v>0.0526886239152611</v>
      </c>
      <c r="E3020" s="8"/>
      <c r="F3020" s="8"/>
    </row>
    <row r="3021">
      <c r="A3021" s="10">
        <v>44868.791666666664</v>
      </c>
      <c r="B3021" s="11">
        <v>267.51</v>
      </c>
      <c r="C3021" s="11">
        <v>291.07551</v>
      </c>
      <c r="D3021" s="11">
        <v>0.0809601261198512</v>
      </c>
      <c r="E3021" s="8"/>
      <c r="F3021" s="8"/>
    </row>
    <row r="3022">
      <c r="A3022" s="10">
        <v>44868.833333333336</v>
      </c>
      <c r="B3022" s="11">
        <v>265.7</v>
      </c>
      <c r="C3022" s="11">
        <v>295.70014</v>
      </c>
      <c r="D3022" s="11">
        <v>0.101454601949123</v>
      </c>
      <c r="E3022" s="8"/>
      <c r="F3022" s="8"/>
    </row>
    <row r="3023">
      <c r="A3023" s="10">
        <v>44868.875</v>
      </c>
      <c r="B3023" s="11">
        <v>266.97</v>
      </c>
      <c r="C3023" s="11">
        <v>300.17244</v>
      </c>
      <c r="D3023" s="11">
        <v>0.110611220670358</v>
      </c>
      <c r="E3023" s="8"/>
      <c r="F3023" s="8"/>
    </row>
    <row r="3024">
      <c r="A3024" s="10">
        <v>44868.916666666664</v>
      </c>
      <c r="B3024" s="11">
        <v>267.36</v>
      </c>
      <c r="C3024" s="11">
        <v>307.81126</v>
      </c>
      <c r="D3024" s="11">
        <v>0.131415790312544</v>
      </c>
      <c r="E3024" s="8"/>
      <c r="F3024" s="8"/>
    </row>
    <row r="3025">
      <c r="A3025" s="10">
        <v>44868.958333333336</v>
      </c>
      <c r="B3025" s="11">
        <v>272.72</v>
      </c>
      <c r="C3025" s="11">
        <v>314.98022</v>
      </c>
      <c r="D3025" s="11">
        <v>0.134167853460766</v>
      </c>
      <c r="E3025" s="8"/>
      <c r="F3025" s="8"/>
    </row>
    <row r="3026">
      <c r="A3026" s="10">
        <v>44869.0</v>
      </c>
      <c r="B3026" s="11">
        <v>280.01</v>
      </c>
      <c r="C3026" s="11">
        <v>269.13112</v>
      </c>
      <c r="D3026" s="11">
        <v>0.0404222298781351</v>
      </c>
      <c r="E3026" s="8"/>
      <c r="F3026" s="8"/>
    </row>
    <row r="3027">
      <c r="A3027" s="10">
        <v>44869.041666666664</v>
      </c>
      <c r="B3027" s="11">
        <v>283.28</v>
      </c>
      <c r="C3027" s="11">
        <v>265.29865</v>
      </c>
      <c r="D3027" s="11">
        <v>0.0677777666791744</v>
      </c>
      <c r="E3027" s="8"/>
      <c r="F3027" s="8"/>
    </row>
    <row r="3028">
      <c r="A3028" s="10">
        <v>44869.083333333336</v>
      </c>
      <c r="B3028" s="11">
        <v>283.18</v>
      </c>
      <c r="C3028" s="11">
        <v>260.06856</v>
      </c>
      <c r="D3028" s="11">
        <v>0.088866720375581</v>
      </c>
      <c r="E3028" s="8"/>
      <c r="F3028" s="8"/>
    </row>
    <row r="3029">
      <c r="A3029" s="10">
        <v>44869.125</v>
      </c>
      <c r="B3029" s="11">
        <v>278.53</v>
      </c>
      <c r="C3029" s="11">
        <v>258.13272</v>
      </c>
      <c r="D3029" s="11">
        <v>0.0790185761805011</v>
      </c>
      <c r="E3029" s="8"/>
      <c r="F3029" s="8"/>
    </row>
    <row r="3030">
      <c r="A3030" s="10">
        <v>44869.166666666664</v>
      </c>
      <c r="B3030" s="11">
        <v>261.73</v>
      </c>
      <c r="C3030" s="11">
        <v>253.12741</v>
      </c>
      <c r="D3030" s="11">
        <v>0.0339852171679077</v>
      </c>
      <c r="E3030" s="8"/>
      <c r="F3030" s="8"/>
    </row>
    <row r="3031">
      <c r="A3031" s="10">
        <v>44869.208333333336</v>
      </c>
      <c r="B3031" s="11">
        <v>247.07</v>
      </c>
      <c r="C3031" s="11">
        <v>247.47461</v>
      </c>
      <c r="D3031" s="11">
        <v>0.00163495560211214</v>
      </c>
      <c r="E3031" s="8"/>
      <c r="F3031" s="8"/>
    </row>
    <row r="3032">
      <c r="A3032" s="10">
        <v>44869.25</v>
      </c>
      <c r="B3032" s="11">
        <v>234.0</v>
      </c>
      <c r="C3032" s="11">
        <v>244.01377</v>
      </c>
      <c r="D3032" s="11">
        <v>0.0410377250431399</v>
      </c>
      <c r="E3032" s="8"/>
      <c r="F3032" s="8"/>
    </row>
    <row r="3033">
      <c r="A3033" s="10">
        <v>44869.291666666664</v>
      </c>
      <c r="B3033" s="11">
        <v>215.45</v>
      </c>
      <c r="C3033" s="11">
        <v>243.2314</v>
      </c>
      <c r="D3033" s="11">
        <v>0.114217983368923</v>
      </c>
      <c r="E3033" s="8"/>
      <c r="F3033" s="8"/>
    </row>
    <row r="3034">
      <c r="A3034" s="10">
        <v>44869.333333333336</v>
      </c>
      <c r="B3034" s="11">
        <v>206.51</v>
      </c>
      <c r="C3034" s="11">
        <v>239.06251</v>
      </c>
      <c r="D3034" s="11">
        <v>0.136167356395613</v>
      </c>
      <c r="E3034" s="8"/>
      <c r="F3034" s="8"/>
    </row>
    <row r="3035">
      <c r="A3035" s="10">
        <v>44869.375</v>
      </c>
      <c r="B3035" s="11">
        <v>202.91</v>
      </c>
      <c r="C3035" s="11">
        <v>235.17421</v>
      </c>
      <c r="D3035" s="11">
        <v>0.137192806983384</v>
      </c>
      <c r="E3035" s="8"/>
      <c r="F3035" s="8"/>
    </row>
    <row r="3036">
      <c r="A3036" s="10">
        <v>44869.416666666664</v>
      </c>
      <c r="B3036" s="11">
        <v>205.14</v>
      </c>
      <c r="C3036" s="11">
        <v>238.61369</v>
      </c>
      <c r="D3036" s="11">
        <v>0.140284029805666</v>
      </c>
      <c r="E3036" s="8"/>
      <c r="F3036" s="8"/>
    </row>
    <row r="3037">
      <c r="A3037" s="10">
        <v>44869.458333333336</v>
      </c>
      <c r="B3037" s="11">
        <v>222.16</v>
      </c>
      <c r="C3037" s="11">
        <v>243.03571</v>
      </c>
      <c r="D3037" s="11">
        <v>0.0858956488328402</v>
      </c>
      <c r="E3037" s="8"/>
      <c r="F3037" s="8"/>
    </row>
    <row r="3038">
      <c r="A3038" s="10">
        <v>44869.5</v>
      </c>
      <c r="B3038" s="11">
        <v>259.25</v>
      </c>
      <c r="C3038" s="11">
        <v>245.87171</v>
      </c>
      <c r="D3038" s="11">
        <v>0.0544116685892817</v>
      </c>
      <c r="E3038" s="8"/>
      <c r="F3038" s="8"/>
    </row>
    <row r="3039">
      <c r="A3039" s="10">
        <v>44869.541666666664</v>
      </c>
      <c r="B3039" s="11">
        <v>280.2</v>
      </c>
      <c r="C3039" s="11">
        <v>248.97259</v>
      </c>
      <c r="D3039" s="11">
        <v>0.125425091974984</v>
      </c>
      <c r="E3039" s="8"/>
      <c r="F3039" s="8"/>
    </row>
    <row r="3040">
      <c r="A3040" s="10">
        <v>44869.583333333336</v>
      </c>
      <c r="B3040" s="11">
        <v>275.89</v>
      </c>
      <c r="C3040" s="11">
        <v>246.8781</v>
      </c>
      <c r="D3040" s="11">
        <v>0.117515081329611</v>
      </c>
      <c r="E3040" s="8"/>
      <c r="F3040" s="8"/>
    </row>
    <row r="3041">
      <c r="A3041" s="10">
        <v>44869.625</v>
      </c>
      <c r="B3041" s="11">
        <v>254.17</v>
      </c>
      <c r="C3041" s="11">
        <v>247.0034</v>
      </c>
      <c r="D3041" s="11">
        <v>0.0290141755133734</v>
      </c>
      <c r="E3041" s="8"/>
      <c r="F3041" s="8"/>
    </row>
    <row r="3042">
      <c r="A3042" s="10">
        <v>44869.666666666664</v>
      </c>
      <c r="B3042" s="11">
        <v>253.96</v>
      </c>
      <c r="C3042" s="11">
        <v>252.49709</v>
      </c>
      <c r="D3042" s="11">
        <v>0.00579376974205929</v>
      </c>
      <c r="E3042" s="8"/>
      <c r="F3042" s="8"/>
    </row>
    <row r="3043">
      <c r="A3043" s="10">
        <v>44869.708333333336</v>
      </c>
      <c r="B3043" s="11">
        <v>263.69</v>
      </c>
      <c r="C3043" s="11">
        <v>258.59175</v>
      </c>
      <c r="D3043" s="11">
        <v>0.0197154394910124</v>
      </c>
      <c r="E3043" s="8"/>
      <c r="F3043" s="8"/>
    </row>
    <row r="3044">
      <c r="A3044" s="10">
        <v>44869.75</v>
      </c>
      <c r="B3044" s="11">
        <v>266.32</v>
      </c>
      <c r="C3044" s="11">
        <v>265.67489</v>
      </c>
      <c r="D3044" s="11">
        <v>0.00242819334563378</v>
      </c>
      <c r="E3044" s="8"/>
      <c r="F3044" s="8"/>
    </row>
    <row r="3045">
      <c r="A3045" s="10">
        <v>44869.791666666664</v>
      </c>
      <c r="B3045" s="11">
        <v>268.55</v>
      </c>
      <c r="C3045" s="11">
        <v>278.52408</v>
      </c>
      <c r="D3045" s="11">
        <v>0.0358104764227208</v>
      </c>
      <c r="E3045" s="8"/>
      <c r="F3045" s="8"/>
    </row>
    <row r="3046">
      <c r="A3046" s="10">
        <v>44869.833333333336</v>
      </c>
      <c r="B3046" s="11">
        <v>275.2</v>
      </c>
      <c r="C3046" s="11">
        <v>286.20078</v>
      </c>
      <c r="D3046" s="11">
        <v>0.0384372816873525</v>
      </c>
      <c r="E3046" s="8"/>
      <c r="F3046" s="8"/>
    </row>
    <row r="3047">
      <c r="A3047" s="10">
        <v>44869.875</v>
      </c>
      <c r="B3047" s="11">
        <v>280.03</v>
      </c>
      <c r="C3047" s="11">
        <v>293.57207</v>
      </c>
      <c r="D3047" s="11">
        <v>0.0461286048090338</v>
      </c>
      <c r="E3047" s="8"/>
      <c r="F3047" s="8"/>
    </row>
    <row r="3048">
      <c r="A3048" s="10">
        <v>44869.916666666664</v>
      </c>
      <c r="B3048" s="11">
        <v>287.88</v>
      </c>
      <c r="C3048" s="11">
        <v>303.78487</v>
      </c>
      <c r="D3048" s="11">
        <v>0.0523557015857966</v>
      </c>
      <c r="E3048" s="8"/>
      <c r="F3048" s="8"/>
    </row>
    <row r="3049">
      <c r="A3049" s="10">
        <v>44869.958333333336</v>
      </c>
      <c r="B3049" s="11">
        <v>293.67</v>
      </c>
      <c r="C3049" s="11">
        <v>313.31962</v>
      </c>
      <c r="D3049" s="11">
        <v>0.0627142979427843</v>
      </c>
      <c r="E3049" s="8"/>
      <c r="F3049" s="8"/>
    </row>
    <row r="3050">
      <c r="A3050" s="10">
        <v>44870.0</v>
      </c>
      <c r="B3050" s="11">
        <v>312.59</v>
      </c>
      <c r="C3050" s="11">
        <v>321.49476</v>
      </c>
      <c r="D3050" s="11">
        <v>0.0276979942068107</v>
      </c>
      <c r="E3050" s="8"/>
      <c r="F3050" s="8"/>
    </row>
    <row r="3051">
      <c r="A3051" s="10">
        <v>44870.041666666664</v>
      </c>
      <c r="B3051" s="11">
        <v>344.14</v>
      </c>
      <c r="C3051" s="11">
        <v>326.98628</v>
      </c>
      <c r="D3051" s="11">
        <v>0.0524600604037575</v>
      </c>
      <c r="E3051" s="8"/>
      <c r="F3051" s="8"/>
    </row>
    <row r="3052">
      <c r="A3052" s="10">
        <v>44870.083333333336</v>
      </c>
      <c r="B3052" s="11">
        <v>349.49</v>
      </c>
      <c r="C3052" s="11">
        <v>334.58496</v>
      </c>
      <c r="D3052" s="11">
        <v>0.0445478481758414</v>
      </c>
      <c r="E3052" s="8"/>
      <c r="F3052" s="8"/>
    </row>
    <row r="3053">
      <c r="A3053" s="10">
        <v>44870.125</v>
      </c>
      <c r="B3053" s="11">
        <v>342.84</v>
      </c>
      <c r="C3053" s="11">
        <v>347.76286</v>
      </c>
      <c r="D3053" s="11">
        <v>0.0141557957051538</v>
      </c>
      <c r="E3053" s="8"/>
      <c r="F3053" s="8"/>
    </row>
    <row r="3054">
      <c r="A3054" s="10">
        <v>44870.166666666664</v>
      </c>
      <c r="B3054" s="11">
        <v>342.77</v>
      </c>
      <c r="C3054" s="11">
        <v>358.65605</v>
      </c>
      <c r="D3054" s="11">
        <v>0.0442932720638617</v>
      </c>
      <c r="E3054" s="8"/>
      <c r="F3054" s="8"/>
    </row>
    <row r="3055">
      <c r="A3055" s="10">
        <v>44870.208333333336</v>
      </c>
      <c r="B3055" s="11">
        <v>363.92</v>
      </c>
      <c r="C3055" s="11">
        <v>365.12724</v>
      </c>
      <c r="D3055" s="11">
        <v>0.00330635424516657</v>
      </c>
      <c r="E3055" s="8"/>
      <c r="F3055" s="8"/>
    </row>
    <row r="3056">
      <c r="A3056" s="10">
        <v>44870.25</v>
      </c>
      <c r="B3056" s="11">
        <v>366.9</v>
      </c>
      <c r="C3056" s="11">
        <v>370.90393</v>
      </c>
      <c r="D3056" s="11">
        <v>0.010795059518512</v>
      </c>
      <c r="E3056" s="8"/>
      <c r="F3056" s="8"/>
    </row>
    <row r="3057">
      <c r="A3057" s="10">
        <v>44870.291666666664</v>
      </c>
      <c r="B3057" s="11">
        <v>347.09</v>
      </c>
      <c r="C3057" s="11">
        <v>378.38255</v>
      </c>
      <c r="D3057" s="11">
        <v>0.082700827509091</v>
      </c>
      <c r="E3057" s="8"/>
      <c r="F3057" s="8"/>
    </row>
    <row r="3058">
      <c r="A3058" s="10">
        <v>44870.333333333336</v>
      </c>
      <c r="B3058" s="11">
        <v>332.51</v>
      </c>
      <c r="C3058" s="11">
        <v>382.89687</v>
      </c>
      <c r="D3058" s="11">
        <v>0.131593841443519</v>
      </c>
      <c r="E3058" s="8"/>
      <c r="F3058" s="8"/>
    </row>
    <row r="3059">
      <c r="A3059" s="10">
        <v>44870.375</v>
      </c>
      <c r="B3059" s="11">
        <v>347.1</v>
      </c>
      <c r="C3059" s="11">
        <v>385.87354</v>
      </c>
      <c r="D3059" s="11">
        <v>0.100482505226971</v>
      </c>
      <c r="E3059" s="8"/>
      <c r="F3059" s="8"/>
    </row>
    <row r="3060">
      <c r="A3060" s="10">
        <v>44870.416666666664</v>
      </c>
      <c r="B3060" s="11">
        <v>375.91</v>
      </c>
      <c r="C3060" s="11">
        <v>389.23416</v>
      </c>
      <c r="D3060" s="11">
        <v>0.0342317334120929</v>
      </c>
      <c r="E3060" s="8"/>
      <c r="F3060" s="8"/>
    </row>
    <row r="3061">
      <c r="A3061" s="10">
        <v>44870.458333333336</v>
      </c>
      <c r="B3061" s="11">
        <v>379.3</v>
      </c>
      <c r="C3061" s="11">
        <v>394.03566</v>
      </c>
      <c r="D3061" s="11">
        <v>0.0373967675920499</v>
      </c>
      <c r="E3061" s="8"/>
      <c r="F3061" s="8"/>
    </row>
    <row r="3062">
      <c r="A3062" s="10">
        <v>44870.5</v>
      </c>
      <c r="B3062" s="11">
        <v>392.02</v>
      </c>
      <c r="C3062" s="11">
        <v>398.37372</v>
      </c>
      <c r="D3062" s="11">
        <v>0.0159491444365356</v>
      </c>
      <c r="E3062" s="8"/>
      <c r="F3062" s="8"/>
    </row>
    <row r="3063">
      <c r="A3063" s="10">
        <v>44870.541666666664</v>
      </c>
      <c r="B3063" s="11">
        <v>396.52</v>
      </c>
      <c r="C3063" s="11">
        <v>403.94567</v>
      </c>
      <c r="D3063" s="11">
        <v>0.0183828434155514</v>
      </c>
      <c r="E3063" s="8"/>
      <c r="F3063" s="8"/>
    </row>
    <row r="3064">
      <c r="A3064" s="10">
        <v>44870.583333333336</v>
      </c>
      <c r="B3064" s="11">
        <v>387.88</v>
      </c>
      <c r="C3064" s="11">
        <v>407.91408</v>
      </c>
      <c r="D3064" s="11">
        <v>0.0491134799759793</v>
      </c>
      <c r="E3064" s="8"/>
      <c r="F3064" s="8"/>
    </row>
    <row r="3065">
      <c r="A3065" s="10">
        <v>44870.625</v>
      </c>
      <c r="B3065" s="11">
        <v>322.54</v>
      </c>
      <c r="C3065" s="11">
        <v>408.9045</v>
      </c>
      <c r="D3065" s="11">
        <v>0.211209463334348</v>
      </c>
      <c r="E3065" s="8"/>
      <c r="F3065" s="8"/>
    </row>
    <row r="3066">
      <c r="A3066" s="10">
        <v>44870.666666666664</v>
      </c>
      <c r="B3066" s="11">
        <v>306.44</v>
      </c>
      <c r="C3066" s="11">
        <v>406.50172</v>
      </c>
      <c r="D3066" s="11">
        <v>0.246153251208875</v>
      </c>
      <c r="E3066" s="8"/>
      <c r="F3066" s="8"/>
    </row>
    <row r="3067">
      <c r="A3067" s="10">
        <v>44870.708333333336</v>
      </c>
      <c r="B3067" s="11">
        <v>269.87</v>
      </c>
      <c r="C3067" s="11">
        <v>401.68284</v>
      </c>
      <c r="D3067" s="11">
        <v>0.328151533682643</v>
      </c>
      <c r="E3067" s="8"/>
      <c r="F3067" s="8"/>
    </row>
    <row r="3068">
      <c r="A3068" s="10">
        <v>44870.75</v>
      </c>
      <c r="B3068" s="11">
        <v>245.59</v>
      </c>
      <c r="C3068" s="11">
        <v>397.54282</v>
      </c>
      <c r="D3068" s="11">
        <v>0.382230070209795</v>
      </c>
      <c r="E3068" s="8"/>
      <c r="F3068" s="8"/>
    </row>
    <row r="3069">
      <c r="A3069" s="10">
        <v>44870.791666666664</v>
      </c>
      <c r="B3069" s="11">
        <v>233.26</v>
      </c>
      <c r="C3069" s="11">
        <v>395.19203</v>
      </c>
      <c r="D3069" s="11">
        <v>0.409755303010539</v>
      </c>
      <c r="E3069" s="8"/>
      <c r="F3069" s="8"/>
    </row>
    <row r="3070">
      <c r="A3070" s="10">
        <v>44870.833333333336</v>
      </c>
      <c r="B3070" s="11">
        <v>238.23</v>
      </c>
      <c r="C3070" s="11">
        <v>390.23767</v>
      </c>
      <c r="D3070" s="11">
        <v>0.389525875346682</v>
      </c>
      <c r="E3070" s="8"/>
      <c r="F3070" s="8"/>
    </row>
    <row r="3071">
      <c r="A3071" s="10">
        <v>44870.875</v>
      </c>
      <c r="B3071" s="11">
        <v>245.44</v>
      </c>
      <c r="C3071" s="11">
        <v>388.41741</v>
      </c>
      <c r="D3071" s="11">
        <v>0.368102475118198</v>
      </c>
      <c r="E3071" s="8"/>
      <c r="F3071" s="8"/>
    </row>
    <row r="3072">
      <c r="A3072" s="10">
        <v>44870.916666666664</v>
      </c>
      <c r="B3072" s="11">
        <v>254.24</v>
      </c>
      <c r="C3072" s="11">
        <v>388.35497</v>
      </c>
      <c r="D3072" s="11">
        <v>0.345341196483207</v>
      </c>
      <c r="E3072" s="8"/>
      <c r="F3072" s="8"/>
    </row>
    <row r="3073">
      <c r="A3073" s="10">
        <v>44870.958333333336</v>
      </c>
      <c r="B3073" s="11">
        <v>279.53</v>
      </c>
      <c r="C3073" s="11">
        <v>390.744</v>
      </c>
      <c r="D3073" s="11">
        <v>0.284621133018037</v>
      </c>
      <c r="E3073" s="8"/>
      <c r="F3073" s="8"/>
    </row>
    <row r="3074">
      <c r="A3074" s="10">
        <v>44871.0</v>
      </c>
      <c r="B3074" s="11">
        <v>304.39</v>
      </c>
      <c r="C3074" s="11">
        <v>320.19331</v>
      </c>
      <c r="D3074" s="11">
        <v>0.0493555283837754</v>
      </c>
      <c r="E3074" s="8"/>
      <c r="F3074" s="8"/>
    </row>
    <row r="3075">
      <c r="A3075" s="10">
        <v>44871.041666666664</v>
      </c>
      <c r="B3075" s="11">
        <v>274.99</v>
      </c>
      <c r="C3075" s="11">
        <v>326.116</v>
      </c>
      <c r="D3075" s="11">
        <v>0.156772436801628</v>
      </c>
      <c r="E3075" s="8"/>
      <c r="F3075" s="8"/>
    </row>
    <row r="3076">
      <c r="A3076" s="10">
        <v>44871.083333333336</v>
      </c>
      <c r="B3076" s="11">
        <v>255.99</v>
      </c>
      <c r="C3076" s="11">
        <v>327.69933</v>
      </c>
      <c r="D3076" s="11">
        <v>0.218826599370831</v>
      </c>
      <c r="E3076" s="8"/>
      <c r="F3076" s="8"/>
    </row>
    <row r="3077">
      <c r="A3077" s="10">
        <v>44871.125</v>
      </c>
      <c r="B3077" s="11">
        <v>256.95</v>
      </c>
      <c r="C3077" s="11">
        <v>330.62011</v>
      </c>
      <c r="D3077" s="11">
        <v>0.222824044187753</v>
      </c>
      <c r="E3077" s="8"/>
      <c r="F3077" s="8"/>
    </row>
    <row r="3078">
      <c r="A3078" s="10">
        <v>44871.166666666664</v>
      </c>
      <c r="B3078" s="11">
        <v>250.01</v>
      </c>
      <c r="C3078" s="11">
        <v>327.8208</v>
      </c>
      <c r="D3078" s="11">
        <v>0.23735772714849</v>
      </c>
      <c r="E3078" s="8"/>
      <c r="F3078" s="8"/>
    </row>
    <row r="3079">
      <c r="A3079" s="10">
        <v>44871.208333333336</v>
      </c>
      <c r="B3079" s="11">
        <v>243.21</v>
      </c>
      <c r="C3079" s="11">
        <v>320.98699</v>
      </c>
      <c r="D3079" s="11">
        <v>0.242305739556609</v>
      </c>
      <c r="E3079" s="8"/>
      <c r="F3079" s="8"/>
    </row>
    <row r="3080">
      <c r="A3080" s="10">
        <v>44871.25</v>
      </c>
      <c r="B3080" s="11">
        <v>232.98</v>
      </c>
      <c r="C3080" s="11">
        <v>315.00793</v>
      </c>
      <c r="D3080" s="11">
        <v>0.260399571528246</v>
      </c>
      <c r="E3080" s="8"/>
      <c r="F3080" s="8"/>
    </row>
    <row r="3081">
      <c r="A3081" s="10">
        <v>44871.291666666664</v>
      </c>
      <c r="B3081" s="11">
        <v>224.59</v>
      </c>
      <c r="C3081" s="11">
        <v>311.24494</v>
      </c>
      <c r="D3081" s="11">
        <v>0.278413971966901</v>
      </c>
      <c r="E3081" s="8"/>
      <c r="F3081" s="8"/>
    </row>
    <row r="3082">
      <c r="A3082" s="10">
        <v>44871.333333333336</v>
      </c>
      <c r="B3082" s="11">
        <v>219.35</v>
      </c>
      <c r="C3082" s="11">
        <v>307.50306</v>
      </c>
      <c r="D3082" s="11">
        <v>0.286673765132613</v>
      </c>
      <c r="E3082" s="8"/>
      <c r="F3082" s="8"/>
    </row>
    <row r="3083">
      <c r="A3083" s="10">
        <v>44871.375</v>
      </c>
      <c r="B3083" s="11">
        <v>218.69</v>
      </c>
      <c r="C3083" s="11">
        <v>306.99583</v>
      </c>
      <c r="D3083" s="11">
        <v>0.287645047165624</v>
      </c>
      <c r="E3083" s="8"/>
      <c r="F3083" s="8"/>
    </row>
    <row r="3084">
      <c r="A3084" s="10">
        <v>44871.416666666664</v>
      </c>
      <c r="B3084" s="11">
        <v>222.18</v>
      </c>
      <c r="C3084" s="11">
        <v>314.23343</v>
      </c>
      <c r="D3084" s="11">
        <v>0.292946011504886</v>
      </c>
      <c r="E3084" s="8"/>
      <c r="F3084" s="8"/>
    </row>
    <row r="3085">
      <c r="A3085" s="10">
        <v>44871.458333333336</v>
      </c>
      <c r="B3085" s="11">
        <v>225.83</v>
      </c>
      <c r="C3085" s="11">
        <v>325.73197</v>
      </c>
      <c r="D3085" s="11">
        <v>0.306699922638849</v>
      </c>
      <c r="E3085" s="8"/>
      <c r="F3085" s="8"/>
    </row>
    <row r="3086">
      <c r="A3086" s="10">
        <v>44871.5</v>
      </c>
      <c r="B3086" s="11">
        <v>233.02</v>
      </c>
      <c r="C3086" s="11">
        <v>335.84235</v>
      </c>
      <c r="D3086" s="11">
        <v>0.306162549184163</v>
      </c>
      <c r="E3086" s="8"/>
      <c r="F3086" s="8"/>
    </row>
    <row r="3087">
      <c r="A3087" s="10">
        <v>44871.541666666664</v>
      </c>
      <c r="B3087" s="11">
        <v>242.34</v>
      </c>
      <c r="C3087" s="11">
        <v>344.5001</v>
      </c>
      <c r="D3087" s="11">
        <v>0.296545922628179</v>
      </c>
      <c r="E3087" s="8"/>
      <c r="F3087" s="8"/>
    </row>
    <row r="3088">
      <c r="A3088" s="10">
        <v>44871.583333333336</v>
      </c>
      <c r="B3088" s="11">
        <v>249.95</v>
      </c>
      <c r="C3088" s="11">
        <v>346.85401</v>
      </c>
      <c r="D3088" s="11">
        <v>0.279379817462684</v>
      </c>
      <c r="E3088" s="8"/>
      <c r="F3088" s="8"/>
    </row>
    <row r="3089">
      <c r="A3089" s="10">
        <v>44871.625</v>
      </c>
      <c r="B3089" s="11">
        <v>259.62</v>
      </c>
      <c r="C3089" s="11">
        <v>346.8303</v>
      </c>
      <c r="D3089" s="11">
        <v>0.251449484084868</v>
      </c>
      <c r="E3089" s="8"/>
      <c r="F3089" s="8"/>
    </row>
    <row r="3090">
      <c r="A3090" s="10">
        <v>44871.666666666664</v>
      </c>
      <c r="B3090" s="11">
        <v>284.33</v>
      </c>
      <c r="C3090" s="11">
        <v>346.68563</v>
      </c>
      <c r="D3090" s="11">
        <v>0.179862170808752</v>
      </c>
      <c r="E3090" s="8"/>
      <c r="F3090" s="8"/>
    </row>
    <row r="3091">
      <c r="A3091" s="10">
        <v>44871.708333333336</v>
      </c>
      <c r="B3091" s="11">
        <v>300.68</v>
      </c>
      <c r="C3091" s="11">
        <v>347.54187</v>
      </c>
      <c r="D3091" s="11">
        <v>0.134838055627657</v>
      </c>
      <c r="E3091" s="8"/>
      <c r="F3091" s="8"/>
    </row>
    <row r="3092">
      <c r="A3092" s="10">
        <v>44871.75</v>
      </c>
      <c r="B3092" s="11">
        <v>326.72</v>
      </c>
      <c r="C3092" s="11">
        <v>351.52222</v>
      </c>
      <c r="D3092" s="11">
        <v>0.0705566208588463</v>
      </c>
      <c r="E3092" s="8"/>
      <c r="F3092" s="8"/>
    </row>
    <row r="3093">
      <c r="A3093" s="10">
        <v>44871.791666666664</v>
      </c>
      <c r="B3093" s="11">
        <v>354.17</v>
      </c>
      <c r="C3093" s="11">
        <v>361.44347</v>
      </c>
      <c r="D3093" s="11">
        <v>0.0201233957830251</v>
      </c>
      <c r="E3093" s="8"/>
      <c r="F3093" s="8"/>
    </row>
    <row r="3094">
      <c r="A3094" s="10">
        <v>44871.833333333336</v>
      </c>
      <c r="B3094" s="11">
        <v>365.79</v>
      </c>
      <c r="C3094" s="11">
        <v>369.81318</v>
      </c>
      <c r="D3094" s="11">
        <v>0.0108789524483685</v>
      </c>
      <c r="E3094" s="8"/>
      <c r="F3094" s="8"/>
    </row>
    <row r="3095">
      <c r="A3095" s="10">
        <v>44871.875</v>
      </c>
      <c r="B3095" s="11">
        <v>371.89</v>
      </c>
      <c r="C3095" s="11">
        <v>380.98682</v>
      </c>
      <c r="D3095" s="11">
        <v>0.0238769939600536</v>
      </c>
      <c r="E3095" s="8"/>
      <c r="F3095" s="8"/>
    </row>
    <row r="3096">
      <c r="A3096" s="10">
        <v>44871.916666666664</v>
      </c>
      <c r="B3096" s="11">
        <v>383.03</v>
      </c>
      <c r="C3096" s="11">
        <v>396.19937</v>
      </c>
      <c r="D3096" s="11">
        <v>0.0332392502289946</v>
      </c>
      <c r="E3096" s="8"/>
      <c r="F3096" s="8"/>
    </row>
    <row r="3097">
      <c r="A3097" s="10">
        <v>44871.958333333336</v>
      </c>
      <c r="B3097" s="11">
        <v>417.42</v>
      </c>
      <c r="C3097" s="11">
        <v>412.61812</v>
      </c>
      <c r="D3097" s="11">
        <v>0.011637588770944</v>
      </c>
      <c r="E3097" s="8"/>
      <c r="F3097" s="8"/>
    </row>
    <row r="3098">
      <c r="A3098" s="10">
        <v>44872.0</v>
      </c>
      <c r="B3098" s="11">
        <v>462.68</v>
      </c>
      <c r="C3098" s="11">
        <v>417.78433</v>
      </c>
      <c r="D3098" s="11">
        <v>0.10746135452232</v>
      </c>
      <c r="E3098" s="8"/>
      <c r="F3098" s="8"/>
    </row>
    <row r="3099">
      <c r="A3099" s="10">
        <v>44872.041666666664</v>
      </c>
      <c r="B3099" s="11">
        <v>449.38</v>
      </c>
      <c r="C3099" s="11">
        <v>417.3078</v>
      </c>
      <c r="D3099" s="11">
        <v>0.0768550216411004</v>
      </c>
      <c r="E3099" s="8"/>
      <c r="F3099" s="8"/>
    </row>
    <row r="3100">
      <c r="A3100" s="10">
        <v>44872.083333333336</v>
      </c>
      <c r="B3100" s="11">
        <v>414.0</v>
      </c>
      <c r="C3100" s="11">
        <v>413.06036</v>
      </c>
      <c r="D3100" s="11">
        <v>0.00227482491905056</v>
      </c>
      <c r="E3100" s="8"/>
      <c r="F3100" s="8"/>
    </row>
    <row r="3101">
      <c r="A3101" s="10">
        <v>44872.125</v>
      </c>
      <c r="B3101" s="11">
        <v>379.14</v>
      </c>
      <c r="C3101" s="11">
        <v>408.34407</v>
      </c>
      <c r="D3101" s="11">
        <v>0.0715182909353869</v>
      </c>
      <c r="E3101" s="8"/>
      <c r="F3101" s="8"/>
    </row>
    <row r="3102">
      <c r="A3102" s="10">
        <v>44872.166666666664</v>
      </c>
      <c r="B3102" s="11">
        <v>354.44</v>
      </c>
      <c r="C3102" s="11">
        <v>396.04865</v>
      </c>
      <c r="D3102" s="11">
        <v>0.10505944156103</v>
      </c>
      <c r="E3102" s="8"/>
      <c r="F3102" s="8"/>
    </row>
    <row r="3103">
      <c r="A3103" s="10">
        <v>44872.208333333336</v>
      </c>
      <c r="B3103" s="11">
        <v>331.43</v>
      </c>
      <c r="C3103" s="11">
        <v>381.92364</v>
      </c>
      <c r="D3103" s="11">
        <v>0.132208731567388</v>
      </c>
      <c r="E3103" s="8"/>
      <c r="F3103" s="8"/>
    </row>
    <row r="3104">
      <c r="A3104" s="10">
        <v>44872.25</v>
      </c>
      <c r="B3104" s="11">
        <v>326.14</v>
      </c>
      <c r="C3104" s="11">
        <v>369.62082</v>
      </c>
      <c r="D3104" s="11">
        <v>0.117636284665999</v>
      </c>
      <c r="E3104" s="8"/>
      <c r="F3104" s="8"/>
    </row>
    <row r="3105">
      <c r="A3105" s="10">
        <v>44872.291666666664</v>
      </c>
      <c r="B3105" s="11">
        <v>341.31</v>
      </c>
      <c r="C3105" s="11">
        <v>359.8198</v>
      </c>
      <c r="D3105" s="11">
        <v>0.0514418606202326</v>
      </c>
      <c r="E3105" s="8"/>
      <c r="F3105" s="8"/>
    </row>
    <row r="3106">
      <c r="A3106" s="10">
        <v>44872.333333333336</v>
      </c>
      <c r="B3106" s="11">
        <v>351.04</v>
      </c>
      <c r="C3106" s="11">
        <v>353.63327</v>
      </c>
      <c r="D3106" s="11">
        <v>0.00733321839316747</v>
      </c>
      <c r="E3106" s="8"/>
      <c r="F3106" s="8"/>
    </row>
    <row r="3107">
      <c r="A3107" s="10">
        <v>44872.375</v>
      </c>
      <c r="B3107" s="11">
        <v>368.57</v>
      </c>
      <c r="C3107" s="11">
        <v>351.2541</v>
      </c>
      <c r="D3107" s="11">
        <v>0.0492973605147954</v>
      </c>
      <c r="E3107" s="8"/>
      <c r="F3107" s="8"/>
    </row>
    <row r="3108">
      <c r="A3108" s="10">
        <v>44872.416666666664</v>
      </c>
      <c r="B3108" s="11">
        <v>379.52</v>
      </c>
      <c r="C3108" s="11">
        <v>354.7898</v>
      </c>
      <c r="D3108" s="11">
        <v>0.0697038077193875</v>
      </c>
      <c r="E3108" s="8"/>
      <c r="F3108" s="8"/>
    </row>
    <row r="3109">
      <c r="A3109" s="10">
        <v>44872.458333333336</v>
      </c>
      <c r="B3109" s="11">
        <v>394.42</v>
      </c>
      <c r="C3109" s="11">
        <v>361.8722</v>
      </c>
      <c r="D3109" s="11">
        <v>0.0899428030116709</v>
      </c>
      <c r="E3109" s="8"/>
      <c r="F3109" s="8"/>
    </row>
    <row r="3110">
      <c r="A3110" s="10">
        <v>44872.5</v>
      </c>
      <c r="B3110" s="11">
        <v>411.43</v>
      </c>
      <c r="C3110" s="11">
        <v>366.11404</v>
      </c>
      <c r="D3110" s="11">
        <v>0.12377553179878</v>
      </c>
      <c r="E3110" s="8"/>
      <c r="F3110" s="8"/>
    </row>
    <row r="3111">
      <c r="A3111" s="10">
        <v>44872.541666666664</v>
      </c>
      <c r="B3111" s="11">
        <v>433.4</v>
      </c>
      <c r="C3111" s="11">
        <v>368.83339</v>
      </c>
      <c r="D3111" s="11">
        <v>0.175056303877476</v>
      </c>
      <c r="E3111" s="8"/>
      <c r="F3111" s="8"/>
    </row>
    <row r="3112">
      <c r="A3112" s="10">
        <v>44872.583333333336</v>
      </c>
      <c r="B3112" s="11">
        <v>444.28</v>
      </c>
      <c r="C3112" s="11">
        <v>367.77013</v>
      </c>
      <c r="D3112" s="11">
        <v>0.208037205196626</v>
      </c>
      <c r="E3112" s="8"/>
      <c r="F3112" s="8"/>
    </row>
    <row r="3113">
      <c r="A3113" s="10">
        <v>44872.625</v>
      </c>
      <c r="B3113" s="11">
        <v>440.31</v>
      </c>
      <c r="C3113" s="11">
        <v>363.48844</v>
      </c>
      <c r="D3113" s="11">
        <v>0.211345263139592</v>
      </c>
      <c r="E3113" s="8"/>
      <c r="F3113" s="8"/>
    </row>
    <row r="3114">
      <c r="A3114" s="10">
        <v>44872.666666666664</v>
      </c>
      <c r="B3114" s="11">
        <v>436.74</v>
      </c>
      <c r="C3114" s="11">
        <v>358.04071</v>
      </c>
      <c r="D3114" s="11">
        <v>0.219805423802226</v>
      </c>
      <c r="E3114" s="8"/>
      <c r="F3114" s="8"/>
    </row>
    <row r="3115">
      <c r="A3115" s="10">
        <v>44872.708333333336</v>
      </c>
      <c r="B3115" s="11">
        <v>430.67</v>
      </c>
      <c r="C3115" s="11">
        <v>352.43547</v>
      </c>
      <c r="D3115" s="11">
        <v>0.221982566056702</v>
      </c>
      <c r="E3115" s="8"/>
      <c r="F3115" s="8"/>
    </row>
    <row r="3116">
      <c r="A3116" s="10">
        <v>44872.75</v>
      </c>
      <c r="B3116" s="11">
        <v>425.97</v>
      </c>
      <c r="C3116" s="11">
        <v>349.79792</v>
      </c>
      <c r="D3116" s="11">
        <v>0.217760242828202</v>
      </c>
      <c r="E3116" s="8"/>
      <c r="F3116" s="8"/>
    </row>
    <row r="3117">
      <c r="A3117" s="10">
        <v>44872.791666666664</v>
      </c>
      <c r="B3117" s="11">
        <v>421.2</v>
      </c>
      <c r="C3117" s="11">
        <v>351.70047</v>
      </c>
      <c r="D3117" s="11">
        <v>0.197610000350582</v>
      </c>
      <c r="E3117" s="8"/>
      <c r="F3117" s="8"/>
    </row>
    <row r="3118">
      <c r="A3118" s="10">
        <v>44872.833333333336</v>
      </c>
      <c r="B3118" s="11">
        <v>413.82</v>
      </c>
      <c r="C3118" s="11">
        <v>352.47184</v>
      </c>
      <c r="D3118" s="11">
        <v>0.174051237681852</v>
      </c>
      <c r="E3118" s="8"/>
      <c r="F3118" s="8"/>
    </row>
    <row r="3119">
      <c r="A3119" s="10">
        <v>44872.875</v>
      </c>
      <c r="B3119" s="11">
        <v>403.35</v>
      </c>
      <c r="C3119" s="11">
        <v>355.01727</v>
      </c>
      <c r="D3119" s="11">
        <v>0.136141912194863</v>
      </c>
      <c r="E3119" s="8"/>
      <c r="F3119" s="8"/>
    </row>
    <row r="3120">
      <c r="A3120" s="10">
        <v>44872.916666666664</v>
      </c>
      <c r="B3120" s="11">
        <v>396.27</v>
      </c>
      <c r="C3120" s="11">
        <v>360.40609</v>
      </c>
      <c r="D3120" s="11">
        <v>0.0995097224910932</v>
      </c>
      <c r="E3120" s="8"/>
      <c r="F3120" s="8"/>
    </row>
    <row r="3121">
      <c r="A3121" s="10">
        <v>44872.958333333336</v>
      </c>
      <c r="B3121" s="11">
        <v>413.0</v>
      </c>
      <c r="C3121" s="11">
        <v>367.22682</v>
      </c>
      <c r="D3121" s="11">
        <v>0.124645525618199</v>
      </c>
      <c r="E3121" s="8"/>
      <c r="F3121" s="8"/>
    </row>
    <row r="3122">
      <c r="A3122" s="10">
        <v>44873.0</v>
      </c>
      <c r="B3122" s="11">
        <v>431.96</v>
      </c>
      <c r="C3122" s="11">
        <v>371.96588</v>
      </c>
      <c r="D3122" s="11">
        <v>0.161289309653885</v>
      </c>
      <c r="E3122" s="8"/>
      <c r="F3122" s="8"/>
    </row>
    <row r="3123">
      <c r="A3123" s="10">
        <v>44873.041666666664</v>
      </c>
      <c r="B3123" s="11">
        <v>414.07</v>
      </c>
      <c r="C3123" s="11">
        <v>366.62684</v>
      </c>
      <c r="D3123" s="11">
        <v>0.129404492044281</v>
      </c>
      <c r="E3123" s="8"/>
      <c r="F3123" s="8"/>
    </row>
    <row r="3124">
      <c r="A3124" s="10">
        <v>44873.083333333336</v>
      </c>
      <c r="B3124" s="11">
        <v>389.42</v>
      </c>
      <c r="C3124" s="11">
        <v>356.11118</v>
      </c>
      <c r="D3124" s="11">
        <v>0.0935348898622054</v>
      </c>
      <c r="E3124" s="8"/>
      <c r="F3124" s="8"/>
    </row>
    <row r="3125">
      <c r="A3125" s="10">
        <v>44873.125</v>
      </c>
      <c r="B3125" s="11">
        <v>370.14</v>
      </c>
      <c r="C3125" s="11">
        <v>346.80238</v>
      </c>
      <c r="D3125" s="11">
        <v>0.0672937134975831</v>
      </c>
      <c r="E3125" s="8"/>
      <c r="F3125" s="8"/>
    </row>
    <row r="3126">
      <c r="A3126" s="10">
        <v>44873.166666666664</v>
      </c>
      <c r="B3126" s="11">
        <v>354.34</v>
      </c>
      <c r="C3126" s="11">
        <v>331.88233</v>
      </c>
      <c r="D3126" s="11">
        <v>0.0676675675984315</v>
      </c>
      <c r="E3126" s="8"/>
      <c r="F3126" s="8"/>
    </row>
    <row r="3127">
      <c r="A3127" s="10">
        <v>44873.208333333336</v>
      </c>
      <c r="B3127" s="11">
        <v>339.78</v>
      </c>
      <c r="C3127" s="11">
        <v>317.59071</v>
      </c>
      <c r="D3127" s="11">
        <v>0.0698675663403377</v>
      </c>
      <c r="E3127" s="8"/>
      <c r="F3127" s="8"/>
    </row>
    <row r="3128">
      <c r="A3128" s="10">
        <v>44873.25</v>
      </c>
      <c r="B3128" s="11">
        <v>312.35</v>
      </c>
      <c r="C3128" s="11">
        <v>306.49598</v>
      </c>
      <c r="D3128" s="11">
        <v>0.0190998263664014</v>
      </c>
      <c r="E3128" s="8"/>
      <c r="F3128" s="8"/>
    </row>
    <row r="3129">
      <c r="A3129" s="10">
        <v>44873.291666666664</v>
      </c>
      <c r="B3129" s="11">
        <v>295.29</v>
      </c>
      <c r="C3129" s="11">
        <v>298.21194</v>
      </c>
      <c r="D3129" s="11">
        <v>0.00979819922703298</v>
      </c>
      <c r="E3129" s="8"/>
      <c r="F3129" s="8"/>
    </row>
    <row r="3130">
      <c r="A3130" s="10">
        <v>44873.333333333336</v>
      </c>
      <c r="B3130" s="11">
        <v>292.05</v>
      </c>
      <c r="C3130" s="11">
        <v>290.68702</v>
      </c>
      <c r="D3130" s="11">
        <v>0.00468882305099138</v>
      </c>
      <c r="E3130" s="8"/>
      <c r="F3130" s="8"/>
    </row>
    <row r="3131">
      <c r="A3131" s="10">
        <v>44873.375</v>
      </c>
      <c r="B3131" s="11">
        <v>300.57</v>
      </c>
      <c r="C3131" s="11">
        <v>284.72659</v>
      </c>
      <c r="D3131" s="11">
        <v>0.0556442937064641</v>
      </c>
      <c r="E3131" s="8"/>
      <c r="F3131" s="8"/>
    </row>
    <row r="3132">
      <c r="A3132" s="10">
        <v>44873.416666666664</v>
      </c>
      <c r="B3132" s="11">
        <v>296.17</v>
      </c>
      <c r="C3132" s="11">
        <v>284.55108</v>
      </c>
      <c r="D3132" s="11">
        <v>0.0408324579193303</v>
      </c>
      <c r="E3132" s="8"/>
      <c r="F3132" s="8"/>
    </row>
    <row r="3133">
      <c r="A3133" s="10">
        <v>44873.458333333336</v>
      </c>
      <c r="B3133" s="11">
        <v>292.54</v>
      </c>
      <c r="C3133" s="11">
        <v>287.38087</v>
      </c>
      <c r="D3133" s="11">
        <v>0.0179522387833261</v>
      </c>
      <c r="E3133" s="8"/>
      <c r="F3133" s="8"/>
    </row>
    <row r="3134">
      <c r="A3134" s="10">
        <v>44873.5</v>
      </c>
      <c r="B3134" s="11">
        <v>298.97</v>
      </c>
      <c r="C3134" s="11">
        <v>289.44573</v>
      </c>
      <c r="D3134" s="11">
        <v>0.0329052012617356</v>
      </c>
      <c r="E3134" s="8"/>
      <c r="F3134" s="8"/>
    </row>
    <row r="3135">
      <c r="A3135" s="10">
        <v>44873.541666666664</v>
      </c>
      <c r="B3135" s="11">
        <v>316.46</v>
      </c>
      <c r="C3135" s="11">
        <v>292.08236</v>
      </c>
      <c r="D3135" s="11">
        <v>0.0834615277690853</v>
      </c>
      <c r="E3135" s="8"/>
      <c r="F3135" s="8"/>
    </row>
    <row r="3136">
      <c r="A3136" s="10">
        <v>44873.583333333336</v>
      </c>
      <c r="B3136" s="11">
        <v>328.37</v>
      </c>
      <c r="C3136" s="11">
        <v>291.47874</v>
      </c>
      <c r="D3136" s="11">
        <v>0.126565868920662</v>
      </c>
      <c r="E3136" s="8"/>
      <c r="F3136" s="8"/>
    </row>
    <row r="3137">
      <c r="A3137" s="10">
        <v>44873.625</v>
      </c>
      <c r="B3137" s="11">
        <v>330.04</v>
      </c>
      <c r="C3137" s="11">
        <v>291.16501</v>
      </c>
      <c r="D3137" s="11">
        <v>0.133515321775786</v>
      </c>
      <c r="E3137" s="8"/>
      <c r="F3137" s="8"/>
    </row>
    <row r="3138">
      <c r="A3138" s="10">
        <v>44873.666666666664</v>
      </c>
      <c r="B3138" s="11">
        <v>317.34</v>
      </c>
      <c r="C3138" s="11">
        <v>294.45963</v>
      </c>
      <c r="D3138" s="11">
        <v>0.0777029095635281</v>
      </c>
      <c r="E3138" s="8"/>
      <c r="F3138" s="8"/>
    </row>
    <row r="3139">
      <c r="A3139" s="10">
        <v>44873.708333333336</v>
      </c>
      <c r="B3139" s="11">
        <v>303.9</v>
      </c>
      <c r="C3139" s="11">
        <v>300.17567</v>
      </c>
      <c r="D3139" s="11">
        <v>0.0124071681092606</v>
      </c>
      <c r="E3139" s="8"/>
      <c r="F3139" s="8"/>
    </row>
    <row r="3140">
      <c r="A3140" s="10">
        <v>44873.75</v>
      </c>
      <c r="B3140" s="11">
        <v>307.59</v>
      </c>
      <c r="C3140" s="11">
        <v>309.70065</v>
      </c>
      <c r="D3140" s="11">
        <v>0.00681512938380988</v>
      </c>
      <c r="E3140" s="8"/>
      <c r="F3140" s="8"/>
    </row>
    <row r="3141">
      <c r="A3141" s="10">
        <v>44873.791666666664</v>
      </c>
      <c r="B3141" s="11">
        <v>314.71</v>
      </c>
      <c r="C3141" s="11">
        <v>323.44134</v>
      </c>
      <c r="D3141" s="11">
        <v>0.0269951268443299</v>
      </c>
      <c r="E3141" s="8"/>
      <c r="F3141" s="8"/>
    </row>
    <row r="3142">
      <c r="A3142" s="10">
        <v>44873.833333333336</v>
      </c>
      <c r="B3142" s="11">
        <v>314.97</v>
      </c>
      <c r="C3142" s="11">
        <v>332.77193</v>
      </c>
      <c r="D3142" s="11">
        <v>0.0534958883100505</v>
      </c>
      <c r="E3142" s="8"/>
      <c r="F3142" s="8"/>
    </row>
    <row r="3143">
      <c r="A3143" s="10">
        <v>44873.875</v>
      </c>
      <c r="B3143" s="11">
        <v>315.98</v>
      </c>
      <c r="C3143" s="11">
        <v>340.56179</v>
      </c>
      <c r="D3143" s="11">
        <v>0.0721801174465284</v>
      </c>
      <c r="E3143" s="8"/>
      <c r="F3143" s="8"/>
    </row>
    <row r="3144">
      <c r="A3144" s="10">
        <v>44873.916666666664</v>
      </c>
      <c r="B3144" s="11">
        <v>322.9</v>
      </c>
      <c r="C3144" s="11">
        <v>349.77597</v>
      </c>
      <c r="D3144" s="11">
        <v>0.0768376684081527</v>
      </c>
      <c r="E3144" s="8"/>
      <c r="F3144" s="8"/>
    </row>
    <row r="3145">
      <c r="A3145" s="10">
        <v>44873.958333333336</v>
      </c>
      <c r="B3145" s="11">
        <v>330.17</v>
      </c>
      <c r="C3145" s="11">
        <v>357.84187</v>
      </c>
      <c r="D3145" s="11">
        <v>0.0773298831687861</v>
      </c>
      <c r="E3145" s="8"/>
      <c r="F3145" s="8"/>
    </row>
    <row r="3146">
      <c r="A3146" s="10">
        <v>44874.0</v>
      </c>
      <c r="B3146" s="11">
        <v>339.09</v>
      </c>
      <c r="C3146" s="11">
        <v>328.67727</v>
      </c>
      <c r="D3146" s="11">
        <v>0.0316807122074488</v>
      </c>
      <c r="E3146" s="8"/>
      <c r="F3146" s="8"/>
    </row>
    <row r="3147">
      <c r="A3147" s="10">
        <v>44874.041666666664</v>
      </c>
      <c r="B3147" s="11">
        <v>339.7</v>
      </c>
      <c r="C3147" s="11">
        <v>323.42441</v>
      </c>
      <c r="D3147" s="11">
        <v>0.0503227013693863</v>
      </c>
      <c r="E3147" s="8"/>
      <c r="F3147" s="8"/>
    </row>
    <row r="3148">
      <c r="A3148" s="10">
        <v>44874.083333333336</v>
      </c>
      <c r="B3148" s="11">
        <v>327.22</v>
      </c>
      <c r="C3148" s="11">
        <v>315.69559</v>
      </c>
      <c r="D3148" s="11">
        <v>0.0365048178214971</v>
      </c>
      <c r="E3148" s="8"/>
      <c r="F3148" s="8"/>
    </row>
    <row r="3149">
      <c r="A3149" s="10">
        <v>44874.125</v>
      </c>
      <c r="B3149" s="11">
        <v>313.27</v>
      </c>
      <c r="C3149" s="11">
        <v>310.20678</v>
      </c>
      <c r="D3149" s="11">
        <v>0.0098747680498795</v>
      </c>
      <c r="E3149" s="8"/>
      <c r="F3149" s="8"/>
    </row>
    <row r="3150">
      <c r="A3150" s="10">
        <v>44874.166666666664</v>
      </c>
      <c r="B3150" s="11">
        <v>299.9</v>
      </c>
      <c r="C3150" s="11">
        <v>300.33123</v>
      </c>
      <c r="D3150" s="11">
        <v>0.00143584801354167</v>
      </c>
      <c r="E3150" s="8"/>
      <c r="F3150" s="8"/>
    </row>
    <row r="3151">
      <c r="A3151" s="10">
        <v>44874.208333333336</v>
      </c>
      <c r="B3151" s="11">
        <v>284.8</v>
      </c>
      <c r="C3151" s="11">
        <v>290.56379</v>
      </c>
      <c r="D3151" s="11">
        <v>0.0198365735799356</v>
      </c>
      <c r="E3151" s="8"/>
      <c r="F3151" s="8"/>
    </row>
    <row r="3152">
      <c r="A3152" s="10">
        <v>44874.25</v>
      </c>
      <c r="B3152" s="11">
        <v>274.44</v>
      </c>
      <c r="C3152" s="11">
        <v>284.33441</v>
      </c>
      <c r="D3152" s="11">
        <v>0.0347984966012379</v>
      </c>
      <c r="E3152" s="8"/>
      <c r="F3152" s="8"/>
    </row>
    <row r="3153">
      <c r="A3153" s="10">
        <v>44874.291666666664</v>
      </c>
      <c r="B3153" s="11">
        <v>265.72</v>
      </c>
      <c r="C3153" s="11">
        <v>281.10507</v>
      </c>
      <c r="D3153" s="11">
        <v>0.0547306741923935</v>
      </c>
      <c r="E3153" s="8"/>
      <c r="F3153" s="8"/>
    </row>
    <row r="3154">
      <c r="A3154" s="10">
        <v>44874.333333333336</v>
      </c>
      <c r="B3154" s="11">
        <v>254.03</v>
      </c>
      <c r="C3154" s="11">
        <v>277.32274</v>
      </c>
      <c r="D3154" s="11">
        <v>0.0839914534235454</v>
      </c>
      <c r="E3154" s="8"/>
      <c r="F3154" s="8"/>
    </row>
    <row r="3155">
      <c r="A3155" s="10">
        <v>44874.375</v>
      </c>
      <c r="B3155" s="11">
        <v>249.17</v>
      </c>
      <c r="C3155" s="11">
        <v>274.92482</v>
      </c>
      <c r="D3155" s="11">
        <v>0.0936795011814503</v>
      </c>
      <c r="E3155" s="8"/>
      <c r="F3155" s="8"/>
    </row>
    <row r="3156">
      <c r="A3156" s="10">
        <v>44874.416666666664</v>
      </c>
      <c r="B3156" s="11">
        <v>249.97</v>
      </c>
      <c r="C3156" s="11">
        <v>278.59672</v>
      </c>
      <c r="D3156" s="11">
        <v>0.102753255673649</v>
      </c>
      <c r="E3156" s="8"/>
      <c r="F3156" s="8"/>
    </row>
    <row r="3157">
      <c r="A3157" s="10">
        <v>44874.458333333336</v>
      </c>
      <c r="B3157" s="11">
        <v>254.51</v>
      </c>
      <c r="C3157" s="11">
        <v>284.78576</v>
      </c>
      <c r="D3157" s="11">
        <v>0.106310652611282</v>
      </c>
      <c r="E3157" s="8"/>
      <c r="F3157" s="8"/>
    </row>
    <row r="3158">
      <c r="A3158" s="10">
        <v>44874.5</v>
      </c>
      <c r="B3158" s="11">
        <v>272.18</v>
      </c>
      <c r="C3158" s="11">
        <v>289.65309</v>
      </c>
      <c r="D3158" s="11">
        <v>0.0603241967831243</v>
      </c>
      <c r="E3158" s="8"/>
      <c r="F3158" s="8"/>
    </row>
    <row r="3159">
      <c r="A3159" s="10">
        <v>44874.541666666664</v>
      </c>
      <c r="B3159" s="11">
        <v>286.22</v>
      </c>
      <c r="C3159" s="11">
        <v>294.54473</v>
      </c>
      <c r="D3159" s="11">
        <v>0.0282630417458156</v>
      </c>
      <c r="E3159" s="8"/>
      <c r="F3159" s="8"/>
    </row>
    <row r="3160">
      <c r="A3160" s="10">
        <v>44874.583333333336</v>
      </c>
      <c r="B3160" s="11">
        <v>291.26</v>
      </c>
      <c r="C3160" s="11">
        <v>295.7735</v>
      </c>
      <c r="D3160" s="11">
        <v>0.0152599877947146</v>
      </c>
      <c r="E3160" s="8"/>
      <c r="F3160" s="8"/>
    </row>
    <row r="3161">
      <c r="A3161" s="10">
        <v>44874.625</v>
      </c>
      <c r="B3161" s="11">
        <v>284.55</v>
      </c>
      <c r="C3161" s="11">
        <v>297.9199</v>
      </c>
      <c r="D3161" s="11">
        <v>0.0448774989518994</v>
      </c>
      <c r="E3161" s="8"/>
      <c r="F3161" s="8"/>
    </row>
    <row r="3162">
      <c r="A3162" s="10">
        <v>44874.666666666664</v>
      </c>
      <c r="B3162" s="11">
        <v>275.97</v>
      </c>
      <c r="C3162" s="11">
        <v>303.75077</v>
      </c>
      <c r="D3162" s="11">
        <v>0.091459093255961</v>
      </c>
      <c r="E3162" s="8"/>
      <c r="F3162" s="8"/>
    </row>
    <row r="3163">
      <c r="A3163" s="10">
        <v>44874.708333333336</v>
      </c>
      <c r="B3163" s="11">
        <v>278.09</v>
      </c>
      <c r="C3163" s="11">
        <v>310.61467</v>
      </c>
      <c r="D3163" s="11">
        <v>0.104710669331876</v>
      </c>
      <c r="E3163" s="8"/>
      <c r="F3163" s="8"/>
    </row>
    <row r="3164">
      <c r="A3164" s="10">
        <v>44874.75</v>
      </c>
      <c r="B3164" s="11">
        <v>286.88</v>
      </c>
      <c r="C3164" s="11">
        <v>318.62664</v>
      </c>
      <c r="D3164" s="11">
        <v>0.0996358622116468</v>
      </c>
      <c r="E3164" s="8"/>
      <c r="F3164" s="8"/>
    </row>
    <row r="3165">
      <c r="A3165" s="10">
        <v>44874.791666666664</v>
      </c>
      <c r="B3165" s="11">
        <v>300.41</v>
      </c>
      <c r="C3165" s="11">
        <v>330.42335</v>
      </c>
      <c r="D3165" s="11">
        <v>0.0908330177028954</v>
      </c>
      <c r="E3165" s="8"/>
      <c r="F3165" s="8"/>
    </row>
    <row r="3166">
      <c r="A3166" s="10">
        <v>44874.833333333336</v>
      </c>
      <c r="B3166" s="11">
        <v>308.11</v>
      </c>
      <c r="C3166" s="11">
        <v>337.63332</v>
      </c>
      <c r="D3166" s="11">
        <v>0.0874419621854857</v>
      </c>
      <c r="E3166" s="8"/>
      <c r="F3166" s="8"/>
    </row>
    <row r="3167">
      <c r="A3167" s="10">
        <v>44874.875</v>
      </c>
      <c r="B3167" s="11">
        <v>307.65</v>
      </c>
      <c r="C3167" s="11">
        <v>344.2887</v>
      </c>
      <c r="D3167" s="11">
        <v>0.106418537698158</v>
      </c>
      <c r="E3167" s="8"/>
      <c r="F3167" s="8"/>
    </row>
    <row r="3168">
      <c r="A3168" s="10">
        <v>44874.916666666664</v>
      </c>
      <c r="B3168" s="11">
        <v>304.0</v>
      </c>
      <c r="C3168" s="11">
        <v>353.10258</v>
      </c>
      <c r="D3168" s="11">
        <v>0.139060382962933</v>
      </c>
      <c r="E3168" s="8"/>
      <c r="F3168" s="8"/>
    </row>
    <row r="3169">
      <c r="A3169" s="10">
        <v>44874.958333333336</v>
      </c>
      <c r="B3169" s="11">
        <v>312.6</v>
      </c>
      <c r="C3169" s="11">
        <v>360.02532</v>
      </c>
      <c r="D3169" s="11">
        <v>0.131727735149294</v>
      </c>
      <c r="E3169" s="8"/>
      <c r="F3169" s="8"/>
    </row>
    <row r="3170">
      <c r="A3170" s="10">
        <v>44875.0</v>
      </c>
      <c r="B3170" s="11">
        <v>315.72</v>
      </c>
      <c r="C3170" s="11">
        <v>323.24054</v>
      </c>
      <c r="D3170" s="11">
        <v>0.0232660791867257</v>
      </c>
      <c r="E3170" s="8"/>
      <c r="F3170" s="8"/>
    </row>
    <row r="3171">
      <c r="A3171" s="10">
        <v>44875.041666666664</v>
      </c>
      <c r="B3171" s="11">
        <v>312.5</v>
      </c>
      <c r="C3171" s="11">
        <v>322.41664</v>
      </c>
      <c r="D3171" s="11">
        <v>0.0307572214635075</v>
      </c>
      <c r="E3171" s="8"/>
      <c r="F3171" s="8"/>
    </row>
    <row r="3172">
      <c r="A3172" s="10">
        <v>44875.083333333336</v>
      </c>
      <c r="B3172" s="11">
        <v>302.2</v>
      </c>
      <c r="C3172" s="11">
        <v>317.55221</v>
      </c>
      <c r="D3172" s="11">
        <v>0.0483454673485031</v>
      </c>
      <c r="E3172" s="8"/>
      <c r="F3172" s="8"/>
    </row>
    <row r="3173">
      <c r="A3173" s="10">
        <v>44875.125</v>
      </c>
      <c r="B3173" s="11">
        <v>301.55</v>
      </c>
      <c r="C3173" s="11">
        <v>314.74039</v>
      </c>
      <c r="D3173" s="11">
        <v>0.0419087934662595</v>
      </c>
      <c r="E3173" s="8"/>
      <c r="F3173" s="8"/>
    </row>
    <row r="3174">
      <c r="A3174" s="10">
        <v>44875.166666666664</v>
      </c>
      <c r="B3174" s="11">
        <v>302.9</v>
      </c>
      <c r="C3174" s="11">
        <v>307.05407</v>
      </c>
      <c r="D3174" s="11">
        <v>0.0135287898968414</v>
      </c>
      <c r="E3174" s="8"/>
      <c r="F3174" s="8"/>
    </row>
    <row r="3175">
      <c r="A3175" s="10">
        <v>44875.208333333336</v>
      </c>
      <c r="B3175" s="11">
        <v>294.22</v>
      </c>
      <c r="C3175" s="11">
        <v>297.22775</v>
      </c>
      <c r="D3175" s="11">
        <v>0.0101193445093871</v>
      </c>
      <c r="E3175" s="8"/>
      <c r="F3175" s="8"/>
    </row>
    <row r="3176">
      <c r="A3176" s="10">
        <v>44875.25</v>
      </c>
      <c r="B3176" s="11">
        <v>271.1</v>
      </c>
      <c r="C3176" s="11">
        <v>291.62812</v>
      </c>
      <c r="D3176" s="11">
        <v>0.0703914286454955</v>
      </c>
      <c r="E3176" s="8"/>
      <c r="F3176" s="8"/>
    </row>
    <row r="3177">
      <c r="A3177" s="10">
        <v>44875.291666666664</v>
      </c>
      <c r="B3177" s="11">
        <v>248.52</v>
      </c>
      <c r="C3177" s="11">
        <v>290.276</v>
      </c>
      <c r="D3177" s="11">
        <v>0.143849302043572</v>
      </c>
      <c r="E3177" s="8"/>
      <c r="F3177" s="8"/>
    </row>
    <row r="3178">
      <c r="A3178" s="10">
        <v>44875.333333333336</v>
      </c>
      <c r="B3178" s="11">
        <v>235.21</v>
      </c>
      <c r="C3178" s="11">
        <v>290.4095</v>
      </c>
      <c r="D3178" s="11">
        <v>0.190074704856418</v>
      </c>
      <c r="E3178" s="8"/>
      <c r="F3178" s="8"/>
    </row>
    <row r="3179">
      <c r="A3179" s="10">
        <v>44875.375</v>
      </c>
      <c r="B3179" s="11">
        <v>231.91</v>
      </c>
      <c r="C3179" s="11">
        <v>294.54893</v>
      </c>
      <c r="D3179" s="11">
        <v>0.212660524687697</v>
      </c>
      <c r="E3179" s="8"/>
      <c r="F3179" s="8"/>
    </row>
    <row r="3180">
      <c r="A3180" s="10">
        <v>44875.416666666664</v>
      </c>
      <c r="B3180" s="11">
        <v>231.15</v>
      </c>
      <c r="C3180" s="11">
        <v>305.4366</v>
      </c>
      <c r="D3180" s="11">
        <v>0.243214467421389</v>
      </c>
      <c r="E3180" s="8"/>
      <c r="F3180" s="8"/>
    </row>
    <row r="3181">
      <c r="A3181" s="10">
        <v>44875.458333333336</v>
      </c>
      <c r="B3181" s="11">
        <v>237.0</v>
      </c>
      <c r="C3181" s="11">
        <v>321.36161</v>
      </c>
      <c r="D3181" s="11">
        <v>0.262513030103377</v>
      </c>
      <c r="E3181" s="8"/>
      <c r="F3181" s="8"/>
    </row>
    <row r="3182">
      <c r="A3182" s="10">
        <v>44875.5</v>
      </c>
      <c r="B3182" s="11">
        <v>260.22</v>
      </c>
      <c r="C3182" s="11">
        <v>338.11329</v>
      </c>
      <c r="D3182" s="11">
        <v>0.230376303753099</v>
      </c>
      <c r="E3182" s="8"/>
      <c r="F3182" s="8"/>
    </row>
    <row r="3183">
      <c r="A3183" s="10">
        <v>44875.541666666664</v>
      </c>
      <c r="B3183" s="11">
        <v>309.13</v>
      </c>
      <c r="C3183" s="11">
        <v>354.25553</v>
      </c>
      <c r="D3183" s="11">
        <v>0.127381300159238</v>
      </c>
      <c r="E3183" s="8"/>
      <c r="F3183" s="8"/>
    </row>
    <row r="3184">
      <c r="A3184" s="10">
        <v>44875.583333333336</v>
      </c>
      <c r="B3184" s="11">
        <v>340.61</v>
      </c>
      <c r="C3184" s="11">
        <v>364.7057</v>
      </c>
      <c r="D3184" s="11">
        <v>0.0660688878731535</v>
      </c>
      <c r="E3184" s="8"/>
      <c r="F3184" s="8"/>
    </row>
    <row r="3185">
      <c r="A3185" s="10">
        <v>44875.625</v>
      </c>
      <c r="B3185" s="11">
        <v>342.12</v>
      </c>
      <c r="C3185" s="11">
        <v>373.58903</v>
      </c>
      <c r="D3185" s="11">
        <v>0.0842343523844904</v>
      </c>
      <c r="E3185" s="8"/>
      <c r="F3185" s="8"/>
    </row>
    <row r="3186">
      <c r="A3186" s="10">
        <v>44875.666666666664</v>
      </c>
      <c r="B3186" s="11">
        <v>304.77</v>
      </c>
      <c r="C3186" s="11">
        <v>381.98166</v>
      </c>
      <c r="D3186" s="11">
        <v>0.202134468969007</v>
      </c>
      <c r="E3186" s="8"/>
      <c r="F3186" s="8"/>
    </row>
    <row r="3187">
      <c r="A3187" s="10">
        <v>44875.708333333336</v>
      </c>
      <c r="B3187" s="11">
        <v>308.06</v>
      </c>
      <c r="C3187" s="11">
        <v>390.81358</v>
      </c>
      <c r="D3187" s="11">
        <v>0.211746940830459</v>
      </c>
      <c r="E3187" s="8"/>
      <c r="F3187" s="8"/>
    </row>
    <row r="3188">
      <c r="A3188" s="10">
        <v>44875.75</v>
      </c>
      <c r="B3188" s="11">
        <v>345.68</v>
      </c>
      <c r="C3188" s="11">
        <v>401.00005</v>
      </c>
      <c r="D3188" s="11">
        <v>0.137955219706331</v>
      </c>
      <c r="E3188" s="8"/>
      <c r="F3188" s="8"/>
    </row>
    <row r="3189">
      <c r="A3189" s="10">
        <v>44875.791666666664</v>
      </c>
      <c r="B3189" s="11">
        <v>379.92</v>
      </c>
      <c r="C3189" s="11">
        <v>414.64319</v>
      </c>
      <c r="D3189" s="11">
        <v>0.0837423375987436</v>
      </c>
      <c r="E3189" s="8"/>
      <c r="F3189" s="8"/>
    </row>
    <row r="3190">
      <c r="A3190" s="10">
        <v>44875.833333333336</v>
      </c>
      <c r="B3190" s="11">
        <v>399.27</v>
      </c>
      <c r="C3190" s="11">
        <v>424.00363</v>
      </c>
      <c r="D3190" s="11">
        <v>0.0583335336067759</v>
      </c>
      <c r="E3190" s="8"/>
      <c r="F3190" s="8"/>
    </row>
    <row r="3191">
      <c r="A3191" s="10">
        <v>44875.875</v>
      </c>
      <c r="B3191" s="11">
        <v>401.02</v>
      </c>
      <c r="C3191" s="11">
        <v>433.66464</v>
      </c>
      <c r="D3191" s="11">
        <v>0.0752762318827747</v>
      </c>
      <c r="E3191" s="8"/>
      <c r="F3191" s="8"/>
    </row>
    <row r="3192">
      <c r="A3192" s="10">
        <v>44875.916666666664</v>
      </c>
      <c r="B3192" s="11">
        <v>400.39</v>
      </c>
      <c r="C3192" s="11">
        <v>446.79117</v>
      </c>
      <c r="D3192" s="11">
        <v>0.103854268203196</v>
      </c>
      <c r="E3192" s="8"/>
      <c r="F3192" s="8"/>
    </row>
    <row r="3193">
      <c r="A3193" s="10">
        <v>44875.958333333336</v>
      </c>
      <c r="B3193" s="11">
        <v>419.02</v>
      </c>
      <c r="C3193" s="11">
        <v>458.49592</v>
      </c>
      <c r="D3193" s="11">
        <v>0.0860987378033811</v>
      </c>
      <c r="E3193" s="8"/>
      <c r="F3193" s="8"/>
    </row>
    <row r="3194">
      <c r="A3194" s="10">
        <v>44876.0</v>
      </c>
      <c r="B3194" s="11">
        <v>443.74</v>
      </c>
      <c r="C3194" s="11">
        <v>437.17373</v>
      </c>
      <c r="D3194" s="11">
        <v>0.0150198183225694</v>
      </c>
      <c r="E3194" s="8"/>
      <c r="F3194" s="8"/>
    </row>
    <row r="3195">
      <c r="A3195" s="10">
        <v>44876.041666666664</v>
      </c>
      <c r="B3195" s="11">
        <v>428.41</v>
      </c>
      <c r="C3195" s="11">
        <v>437.1218</v>
      </c>
      <c r="D3195" s="11">
        <v>0.0199299142710338</v>
      </c>
      <c r="E3195" s="8"/>
      <c r="F3195" s="8"/>
    </row>
    <row r="3196">
      <c r="A3196" s="10">
        <v>44876.083333333336</v>
      </c>
      <c r="B3196" s="11">
        <v>415.91</v>
      </c>
      <c r="C3196" s="11">
        <v>437.08244</v>
      </c>
      <c r="D3196" s="11">
        <v>0.0484403811784339</v>
      </c>
      <c r="E3196" s="8"/>
      <c r="F3196" s="8"/>
    </row>
    <row r="3197">
      <c r="A3197" s="10">
        <v>44876.125</v>
      </c>
      <c r="B3197" s="11">
        <v>403.71</v>
      </c>
      <c r="C3197" s="11">
        <v>439.59312</v>
      </c>
      <c r="D3197" s="11">
        <v>0.081628029119291</v>
      </c>
      <c r="E3197" s="8"/>
      <c r="F3197" s="8"/>
    </row>
    <row r="3198">
      <c r="A3198" s="10">
        <v>44876.166666666664</v>
      </c>
      <c r="B3198" s="11">
        <v>376.13</v>
      </c>
      <c r="C3198" s="11">
        <v>438.04301</v>
      </c>
      <c r="D3198" s="11">
        <v>0.141340025035441</v>
      </c>
      <c r="E3198" s="8"/>
      <c r="F3198" s="8"/>
    </row>
    <row r="3199">
      <c r="A3199" s="10">
        <v>44876.208333333336</v>
      </c>
      <c r="B3199" s="11">
        <v>349.86</v>
      </c>
      <c r="C3199" s="11">
        <v>434.65534</v>
      </c>
      <c r="D3199" s="11">
        <v>0.195086387297116</v>
      </c>
      <c r="E3199" s="8"/>
      <c r="F3199" s="8"/>
    </row>
    <row r="3200">
      <c r="A3200" s="10">
        <v>44876.25</v>
      </c>
      <c r="B3200" s="11">
        <v>348.48</v>
      </c>
      <c r="C3200" s="11">
        <v>430.93707</v>
      </c>
      <c r="D3200" s="11">
        <v>0.191343645604681</v>
      </c>
      <c r="E3200" s="8"/>
      <c r="F3200" s="8"/>
    </row>
    <row r="3201">
      <c r="A3201" s="10">
        <v>44876.291666666664</v>
      </c>
      <c r="B3201" s="11">
        <v>332.94</v>
      </c>
      <c r="C3201" s="11">
        <v>426.11548</v>
      </c>
      <c r="D3201" s="11">
        <v>0.218662509045669</v>
      </c>
      <c r="E3201" s="8"/>
      <c r="F3201" s="8"/>
    </row>
    <row r="3202">
      <c r="A3202" s="10">
        <v>44876.333333333336</v>
      </c>
      <c r="B3202" s="11">
        <v>321.68</v>
      </c>
      <c r="C3202" s="11">
        <v>418.76683</v>
      </c>
      <c r="D3202" s="11">
        <v>0.231839828383733</v>
      </c>
      <c r="E3202" s="8"/>
      <c r="F3202" s="8"/>
    </row>
    <row r="3203">
      <c r="A3203" s="10">
        <v>44876.375</v>
      </c>
      <c r="B3203" s="11">
        <v>294.44</v>
      </c>
      <c r="C3203" s="11">
        <v>410.1803</v>
      </c>
      <c r="D3203" s="11">
        <v>0.282169328951195</v>
      </c>
      <c r="E3203" s="8"/>
      <c r="F3203" s="8"/>
    </row>
    <row r="3204">
      <c r="A3204" s="10">
        <v>44876.416666666664</v>
      </c>
      <c r="B3204" s="11">
        <v>281.99</v>
      </c>
      <c r="C3204" s="11">
        <v>403.02418</v>
      </c>
      <c r="D3204" s="11">
        <v>0.30031493395756</v>
      </c>
      <c r="E3204" s="8"/>
      <c r="F3204" s="8"/>
    </row>
    <row r="3205">
      <c r="A3205" s="10">
        <v>44876.458333333336</v>
      </c>
      <c r="B3205" s="11">
        <v>253.1</v>
      </c>
      <c r="C3205" s="11">
        <v>397.57968</v>
      </c>
      <c r="D3205" s="11">
        <v>0.363398048914371</v>
      </c>
      <c r="E3205" s="8"/>
      <c r="F3205" s="8"/>
    </row>
    <row r="3206">
      <c r="A3206" s="10">
        <v>44876.5</v>
      </c>
      <c r="B3206" s="11">
        <v>231.15</v>
      </c>
      <c r="C3206" s="11">
        <v>390.28649</v>
      </c>
      <c r="D3206" s="11">
        <v>0.407742758402936</v>
      </c>
      <c r="E3206" s="8"/>
      <c r="F3206" s="8"/>
    </row>
    <row r="3207">
      <c r="A3207" s="10">
        <v>44876.541666666664</v>
      </c>
      <c r="B3207" s="11">
        <v>242.93</v>
      </c>
      <c r="C3207" s="11">
        <v>385.87511</v>
      </c>
      <c r="D3207" s="11">
        <v>0.370443976031519</v>
      </c>
      <c r="E3207" s="8"/>
      <c r="F3207" s="8"/>
    </row>
    <row r="3208">
      <c r="A3208" s="10">
        <v>44876.583333333336</v>
      </c>
      <c r="B3208" s="11">
        <v>260.45</v>
      </c>
      <c r="C3208" s="11">
        <v>384.23612</v>
      </c>
      <c r="D3208" s="11">
        <v>0.322161591679616</v>
      </c>
      <c r="E3208" s="8"/>
      <c r="F3208" s="8"/>
    </row>
    <row r="3209">
      <c r="A3209" s="10">
        <v>44876.625</v>
      </c>
      <c r="B3209" s="11">
        <v>272.39</v>
      </c>
      <c r="C3209" s="11">
        <v>383.40713</v>
      </c>
      <c r="D3209" s="11">
        <v>0.289554161394964</v>
      </c>
      <c r="E3209" s="8"/>
      <c r="F3209" s="8"/>
    </row>
    <row r="3210">
      <c r="A3210" s="10">
        <v>44876.666666666664</v>
      </c>
      <c r="B3210" s="11">
        <v>275.41</v>
      </c>
      <c r="C3210" s="11">
        <v>383.79613</v>
      </c>
      <c r="D3210" s="11">
        <v>0.282405479179792</v>
      </c>
      <c r="E3210" s="8"/>
      <c r="F3210" s="8"/>
    </row>
    <row r="3211">
      <c r="A3211" s="10">
        <v>44876.708333333336</v>
      </c>
      <c r="B3211" s="11">
        <v>290.17</v>
      </c>
      <c r="C3211" s="11">
        <v>386.99998</v>
      </c>
      <c r="D3211" s="11">
        <v>0.250206679597244</v>
      </c>
      <c r="E3211" s="8"/>
      <c r="F3211" s="8"/>
    </row>
    <row r="3212">
      <c r="A3212" s="10">
        <v>44876.75</v>
      </c>
      <c r="B3212" s="11">
        <v>299.83</v>
      </c>
      <c r="C3212" s="11">
        <v>393.83884</v>
      </c>
      <c r="D3212" s="11">
        <v>0.238698753022937</v>
      </c>
      <c r="E3212" s="8"/>
      <c r="F3212" s="8"/>
    </row>
    <row r="3213">
      <c r="A3213" s="10">
        <v>44876.791666666664</v>
      </c>
      <c r="B3213" s="11">
        <v>302.04</v>
      </c>
      <c r="C3213" s="11">
        <v>403.17683</v>
      </c>
      <c r="D3213" s="11">
        <v>0.25084980701892</v>
      </c>
      <c r="E3213" s="8"/>
      <c r="F3213" s="8"/>
    </row>
    <row r="3214">
      <c r="A3214" s="10">
        <v>44876.833333333336</v>
      </c>
      <c r="B3214" s="11">
        <v>301.98</v>
      </c>
      <c r="C3214" s="11">
        <v>408.63564</v>
      </c>
      <c r="D3214" s="11">
        <v>0.261004253079834</v>
      </c>
      <c r="E3214" s="8"/>
      <c r="F3214" s="8"/>
    </row>
    <row r="3215">
      <c r="A3215" s="10">
        <v>44876.875</v>
      </c>
      <c r="B3215" s="11">
        <v>298.87</v>
      </c>
      <c r="C3215" s="11">
        <v>413.91815</v>
      </c>
      <c r="D3215" s="11">
        <v>0.277949034126674</v>
      </c>
      <c r="E3215" s="8"/>
      <c r="F3215" s="8"/>
    </row>
    <row r="3216">
      <c r="A3216" s="10">
        <v>44876.916666666664</v>
      </c>
      <c r="B3216" s="11">
        <v>298.21</v>
      </c>
      <c r="C3216" s="11">
        <v>417.96961</v>
      </c>
      <c r="D3216" s="11">
        <v>0.286527075497187</v>
      </c>
      <c r="E3216" s="8"/>
      <c r="F3216" s="8"/>
    </row>
    <row r="3217">
      <c r="A3217" s="10">
        <v>44876.958333333336</v>
      </c>
      <c r="B3217" s="11">
        <v>297.27</v>
      </c>
      <c r="C3217" s="11">
        <v>422.60118</v>
      </c>
      <c r="D3217" s="11">
        <v>0.296570823583597</v>
      </c>
      <c r="E3217" s="8"/>
      <c r="F3217" s="8"/>
    </row>
    <row r="3218">
      <c r="A3218" s="10">
        <v>44877.0</v>
      </c>
      <c r="B3218" s="11">
        <v>320.83</v>
      </c>
      <c r="C3218" s="11">
        <v>333.01411</v>
      </c>
      <c r="D3218" s="11">
        <v>0.0365873686253115</v>
      </c>
      <c r="E3218" s="8"/>
      <c r="F3218" s="8"/>
    </row>
    <row r="3219">
      <c r="A3219" s="10">
        <v>44877.041666666664</v>
      </c>
      <c r="B3219" s="11">
        <v>338.91</v>
      </c>
      <c r="C3219" s="11">
        <v>338.54363</v>
      </c>
      <c r="D3219" s="11">
        <v>0.00108219433932346</v>
      </c>
      <c r="E3219" s="8"/>
      <c r="F3219" s="8"/>
    </row>
    <row r="3220">
      <c r="A3220" s="10">
        <v>44877.083333333336</v>
      </c>
      <c r="B3220" s="11">
        <v>334.36</v>
      </c>
      <c r="C3220" s="11">
        <v>343.00552</v>
      </c>
      <c r="D3220" s="11">
        <v>0.025205192033061</v>
      </c>
      <c r="E3220" s="8"/>
      <c r="F3220" s="8"/>
    </row>
    <row r="3221">
      <c r="A3221" s="10">
        <v>44877.125</v>
      </c>
      <c r="B3221" s="11">
        <v>329.86</v>
      </c>
      <c r="C3221" s="11">
        <v>350.15109</v>
      </c>
      <c r="D3221" s="11">
        <v>0.0579495268742416</v>
      </c>
      <c r="E3221" s="8"/>
      <c r="F3221" s="8"/>
    </row>
    <row r="3222">
      <c r="A3222" s="10">
        <v>44877.166666666664</v>
      </c>
      <c r="B3222" s="11">
        <v>330.68</v>
      </c>
      <c r="C3222" s="11">
        <v>351.74056</v>
      </c>
      <c r="D3222" s="11">
        <v>0.0598752671571342</v>
      </c>
      <c r="E3222" s="8"/>
      <c r="F3222" s="8"/>
    </row>
    <row r="3223">
      <c r="A3223" s="10">
        <v>44877.208333333336</v>
      </c>
      <c r="B3223" s="11">
        <v>337.5</v>
      </c>
      <c r="C3223" s="11">
        <v>348.41028</v>
      </c>
      <c r="D3223" s="11">
        <v>0.031314460641058</v>
      </c>
      <c r="E3223" s="8"/>
      <c r="F3223" s="8"/>
    </row>
    <row r="3224">
      <c r="A3224" s="10">
        <v>44877.25</v>
      </c>
      <c r="B3224" s="11">
        <v>344.48</v>
      </c>
      <c r="C3224" s="11">
        <v>344.16359</v>
      </c>
      <c r="D3224" s="11">
        <v>9.19359308170916E-4</v>
      </c>
      <c r="E3224" s="8"/>
      <c r="F3224" s="8"/>
    </row>
    <row r="3225">
      <c r="A3225" s="10">
        <v>44877.291666666664</v>
      </c>
      <c r="B3225" s="11">
        <v>353.97</v>
      </c>
      <c r="C3225" s="11">
        <v>341.08629</v>
      </c>
      <c r="D3225" s="11">
        <v>0.0377725824160214</v>
      </c>
      <c r="E3225" s="8"/>
      <c r="F3225" s="8"/>
    </row>
    <row r="3226">
      <c r="A3226" s="10">
        <v>44877.333333333336</v>
      </c>
      <c r="B3226" s="11">
        <v>354.74</v>
      </c>
      <c r="C3226" s="11">
        <v>337.49625</v>
      </c>
      <c r="D3226" s="11">
        <v>0.0510931602943737</v>
      </c>
      <c r="E3226" s="8"/>
      <c r="F3226" s="8"/>
    </row>
    <row r="3227">
      <c r="A3227" s="10">
        <v>44877.375</v>
      </c>
      <c r="B3227" s="11">
        <v>348.34</v>
      </c>
      <c r="C3227" s="11">
        <v>335.78353</v>
      </c>
      <c r="D3227" s="11">
        <v>0.0373945380823174</v>
      </c>
      <c r="E3227" s="8"/>
      <c r="F3227" s="8"/>
    </row>
    <row r="3228">
      <c r="A3228" s="10">
        <v>44877.416666666664</v>
      </c>
      <c r="B3228" s="11">
        <v>357.04</v>
      </c>
      <c r="C3228" s="11">
        <v>338.89076</v>
      </c>
      <c r="D3228" s="11">
        <v>0.0535548387332839</v>
      </c>
      <c r="E3228" s="8"/>
      <c r="F3228" s="8"/>
    </row>
    <row r="3229">
      <c r="A3229" s="10">
        <v>44877.458333333336</v>
      </c>
      <c r="B3229" s="11">
        <v>374.5</v>
      </c>
      <c r="C3229" s="11">
        <v>344.53809</v>
      </c>
      <c r="D3229" s="11">
        <v>0.0869625474501236</v>
      </c>
      <c r="E3229" s="8"/>
      <c r="F3229" s="8"/>
    </row>
    <row r="3230">
      <c r="A3230" s="10">
        <v>44877.5</v>
      </c>
      <c r="B3230" s="11">
        <v>384.7</v>
      </c>
      <c r="C3230" s="11">
        <v>349.00126</v>
      </c>
      <c r="D3230" s="11">
        <v>0.102288284002183</v>
      </c>
      <c r="E3230" s="8"/>
      <c r="F3230" s="8"/>
    </row>
    <row r="3231">
      <c r="A3231" s="10">
        <v>44877.541666666664</v>
      </c>
      <c r="B3231" s="11">
        <v>404.57</v>
      </c>
      <c r="C3231" s="11">
        <v>354.47523</v>
      </c>
      <c r="D3231" s="11">
        <v>0.141320932354003</v>
      </c>
      <c r="E3231" s="8"/>
      <c r="F3231" s="8"/>
    </row>
    <row r="3232">
      <c r="A3232" s="10">
        <v>44877.583333333336</v>
      </c>
      <c r="B3232" s="11">
        <v>409.9</v>
      </c>
      <c r="C3232" s="11">
        <v>357.40588</v>
      </c>
      <c r="D3232" s="11">
        <v>0.14687536757929</v>
      </c>
      <c r="E3232" s="8"/>
      <c r="F3232" s="8"/>
    </row>
    <row r="3233">
      <c r="A3233" s="10">
        <v>44877.625</v>
      </c>
      <c r="B3233" s="11">
        <v>373.79</v>
      </c>
      <c r="C3233" s="11">
        <v>359.27112</v>
      </c>
      <c r="D3233" s="11">
        <v>0.0404120431388975</v>
      </c>
      <c r="E3233" s="8"/>
      <c r="F3233" s="8"/>
    </row>
    <row r="3234">
      <c r="A3234" s="10">
        <v>44877.666666666664</v>
      </c>
      <c r="B3234" s="11">
        <v>355.27</v>
      </c>
      <c r="C3234" s="11">
        <v>360.43548</v>
      </c>
      <c r="D3234" s="11">
        <v>0.0143312195569648</v>
      </c>
      <c r="E3234" s="8"/>
      <c r="F3234" s="8"/>
    </row>
    <row r="3235">
      <c r="A3235" s="10">
        <v>44877.708333333336</v>
      </c>
      <c r="B3235" s="11">
        <v>349.1</v>
      </c>
      <c r="C3235" s="11">
        <v>360.9974</v>
      </c>
      <c r="D3235" s="11">
        <v>0.0329570240672093</v>
      </c>
      <c r="E3235" s="8"/>
      <c r="F3235" s="8"/>
    </row>
    <row r="3236">
      <c r="A3236" s="10">
        <v>44877.75</v>
      </c>
      <c r="B3236" s="11">
        <v>343.49</v>
      </c>
      <c r="C3236" s="11">
        <v>362.98502</v>
      </c>
      <c r="D3236" s="11">
        <v>0.053707505615521</v>
      </c>
      <c r="E3236" s="8"/>
      <c r="F3236" s="8"/>
    </row>
    <row r="3237">
      <c r="A3237" s="10">
        <v>44877.791666666664</v>
      </c>
      <c r="B3237" s="11">
        <v>342.15</v>
      </c>
      <c r="C3237" s="11">
        <v>368.68742</v>
      </c>
      <c r="D3237" s="11">
        <v>0.0719781000393232</v>
      </c>
      <c r="E3237" s="8"/>
      <c r="F3237" s="8"/>
    </row>
    <row r="3238">
      <c r="A3238" s="10">
        <v>44877.833333333336</v>
      </c>
      <c r="B3238" s="11">
        <v>334.66</v>
      </c>
      <c r="C3238" s="11">
        <v>371.79674</v>
      </c>
      <c r="D3238" s="11">
        <v>0.0998845229250799</v>
      </c>
      <c r="E3238" s="8"/>
      <c r="F3238" s="8"/>
    </row>
    <row r="3239">
      <c r="A3239" s="10">
        <v>44877.875</v>
      </c>
      <c r="B3239" s="11">
        <v>324.58</v>
      </c>
      <c r="C3239" s="11">
        <v>377.24377</v>
      </c>
      <c r="D3239" s="11">
        <v>0.139601430661134</v>
      </c>
      <c r="E3239" s="8"/>
      <c r="F3239" s="8"/>
    </row>
    <row r="3240">
      <c r="A3240" s="10">
        <v>44877.916666666664</v>
      </c>
      <c r="B3240" s="11">
        <v>330.25</v>
      </c>
      <c r="C3240" s="11">
        <v>385.41341</v>
      </c>
      <c r="D3240" s="11">
        <v>0.143127894797433</v>
      </c>
      <c r="E3240" s="8"/>
      <c r="F3240" s="8"/>
    </row>
    <row r="3241">
      <c r="A3241" s="10">
        <v>44877.958333333336</v>
      </c>
      <c r="B3241" s="11">
        <v>381.32</v>
      </c>
      <c r="C3241" s="11">
        <v>394.48483</v>
      </c>
      <c r="D3241" s="11">
        <v>0.0333722085079925</v>
      </c>
      <c r="E3241" s="8"/>
      <c r="F3241" s="8"/>
    </row>
    <row r="3242">
      <c r="A3242" s="10">
        <v>44878.0</v>
      </c>
      <c r="B3242" s="11">
        <v>453.13</v>
      </c>
      <c r="C3242" s="11">
        <v>396.1708</v>
      </c>
      <c r="D3242" s="11">
        <v>0.143774351870455</v>
      </c>
      <c r="E3242" s="8"/>
      <c r="F3242" s="8"/>
    </row>
    <row r="3243">
      <c r="A3243" s="10">
        <v>44878.041666666664</v>
      </c>
      <c r="B3243" s="11">
        <v>444.94</v>
      </c>
      <c r="C3243" s="11">
        <v>404.43946</v>
      </c>
      <c r="D3243" s="11">
        <v>0.100139931944326</v>
      </c>
      <c r="E3243" s="8"/>
      <c r="F3243" s="8"/>
    </row>
    <row r="3244">
      <c r="A3244" s="10">
        <v>44878.083333333336</v>
      </c>
      <c r="B3244" s="11">
        <v>418.4</v>
      </c>
      <c r="C3244" s="11">
        <v>408.35528</v>
      </c>
      <c r="D3244" s="11">
        <v>0.0245979922189324</v>
      </c>
      <c r="E3244" s="8"/>
      <c r="F3244" s="8"/>
    </row>
    <row r="3245">
      <c r="A3245" s="10">
        <v>44878.125</v>
      </c>
      <c r="B3245" s="11">
        <v>398.23</v>
      </c>
      <c r="C3245" s="11">
        <v>413.03968</v>
      </c>
      <c r="D3245" s="11">
        <v>0.0358553444550411</v>
      </c>
      <c r="E3245" s="8"/>
      <c r="F3245" s="8"/>
    </row>
    <row r="3246">
      <c r="A3246" s="10">
        <v>44878.166666666664</v>
      </c>
      <c r="B3246" s="11">
        <v>383.95</v>
      </c>
      <c r="C3246" s="11">
        <v>410.28364</v>
      </c>
      <c r="D3246" s="11">
        <v>0.0641839874482931</v>
      </c>
      <c r="E3246" s="8"/>
      <c r="F3246" s="8"/>
    </row>
    <row r="3247">
      <c r="A3247" s="10">
        <v>44878.208333333336</v>
      </c>
      <c r="B3247" s="11">
        <v>363.53</v>
      </c>
      <c r="C3247" s="11">
        <v>402.69031</v>
      </c>
      <c r="D3247" s="11">
        <v>0.0972467154722447</v>
      </c>
      <c r="E3247" s="8"/>
      <c r="F3247" s="8"/>
    </row>
    <row r="3248">
      <c r="A3248" s="10">
        <v>44878.25</v>
      </c>
      <c r="B3248" s="11">
        <v>331.32</v>
      </c>
      <c r="C3248" s="11">
        <v>393.63669</v>
      </c>
      <c r="D3248" s="11">
        <v>0.158310166666628</v>
      </c>
      <c r="E3248" s="8"/>
      <c r="F3248" s="8"/>
    </row>
    <row r="3249">
      <c r="A3249" s="10">
        <v>44878.291666666664</v>
      </c>
      <c r="B3249" s="11">
        <v>301.15</v>
      </c>
      <c r="C3249" s="11">
        <v>385.56915</v>
      </c>
      <c r="D3249" s="11">
        <v>0.218946847796303</v>
      </c>
      <c r="E3249" s="8"/>
      <c r="F3249" s="8"/>
    </row>
    <row r="3250">
      <c r="A3250" s="10">
        <v>44878.333333333336</v>
      </c>
      <c r="B3250" s="11">
        <v>284.22</v>
      </c>
      <c r="C3250" s="11">
        <v>378.60824</v>
      </c>
      <c r="D3250" s="11">
        <v>0.24930318473787</v>
      </c>
      <c r="E3250" s="8"/>
      <c r="F3250" s="8"/>
    </row>
    <row r="3251">
      <c r="A3251" s="10">
        <v>44878.375</v>
      </c>
      <c r="B3251" s="11">
        <v>271.49</v>
      </c>
      <c r="C3251" s="11">
        <v>373.6354</v>
      </c>
      <c r="D3251" s="11">
        <v>0.273382554222645</v>
      </c>
      <c r="E3251" s="8"/>
      <c r="F3251" s="8"/>
    </row>
    <row r="3252">
      <c r="A3252" s="10">
        <v>44878.416666666664</v>
      </c>
      <c r="B3252" s="11">
        <v>266.63</v>
      </c>
      <c r="C3252" s="11">
        <v>373.26857</v>
      </c>
      <c r="D3252" s="11">
        <v>0.28568858610303</v>
      </c>
      <c r="E3252" s="8"/>
      <c r="F3252" s="8"/>
    </row>
    <row r="3253">
      <c r="A3253" s="10">
        <v>44878.458333333336</v>
      </c>
      <c r="B3253" s="11">
        <v>276.52</v>
      </c>
      <c r="C3253" s="11">
        <v>374.9405</v>
      </c>
      <c r="D3253" s="11">
        <v>0.262496316082151</v>
      </c>
      <c r="E3253" s="8"/>
      <c r="F3253" s="8"/>
    </row>
    <row r="3254">
      <c r="A3254" s="10">
        <v>44878.5</v>
      </c>
      <c r="B3254" s="11">
        <v>287.97</v>
      </c>
      <c r="C3254" s="11">
        <v>371.92923</v>
      </c>
      <c r="D3254" s="11">
        <v>0.22573980001518</v>
      </c>
      <c r="E3254" s="8"/>
      <c r="F3254" s="8"/>
    </row>
    <row r="3255">
      <c r="A3255" s="10">
        <v>44878.541666666664</v>
      </c>
      <c r="B3255" s="11">
        <v>294.12</v>
      </c>
      <c r="C3255" s="11">
        <v>367.86198</v>
      </c>
      <c r="D3255" s="11">
        <v>0.20046099898663</v>
      </c>
      <c r="E3255" s="8"/>
      <c r="F3255" s="8"/>
    </row>
    <row r="3256">
      <c r="A3256" s="10">
        <v>44878.583333333336</v>
      </c>
      <c r="B3256" s="11">
        <v>287.98</v>
      </c>
      <c r="C3256" s="11">
        <v>361.4491</v>
      </c>
      <c r="D3256" s="11">
        <v>0.203262644726463</v>
      </c>
      <c r="E3256" s="8"/>
      <c r="F3256" s="8"/>
    </row>
    <row r="3257">
      <c r="A3257" s="10">
        <v>44878.625</v>
      </c>
      <c r="B3257" s="11">
        <v>263.95</v>
      </c>
      <c r="C3257" s="11">
        <v>352.34226</v>
      </c>
      <c r="D3257" s="11">
        <v>0.250870446253026</v>
      </c>
      <c r="E3257" s="8"/>
      <c r="F3257" s="8"/>
    </row>
    <row r="3258">
      <c r="A3258" s="10">
        <v>44878.666666666664</v>
      </c>
      <c r="B3258" s="11">
        <v>257.81</v>
      </c>
      <c r="C3258" s="11">
        <v>343.42376</v>
      </c>
      <c r="D3258" s="11">
        <v>0.249294807091972</v>
      </c>
      <c r="E3258" s="8"/>
      <c r="F3258" s="8"/>
    </row>
    <row r="3259">
      <c r="A3259" s="10">
        <v>44878.708333333336</v>
      </c>
      <c r="B3259" s="11">
        <v>242.51</v>
      </c>
      <c r="C3259" s="11">
        <v>335.61914</v>
      </c>
      <c r="D3259" s="11">
        <v>0.277425000254753</v>
      </c>
      <c r="E3259" s="8"/>
      <c r="F3259" s="8"/>
    </row>
    <row r="3260">
      <c r="A3260" s="10">
        <v>44878.75</v>
      </c>
      <c r="B3260" s="11">
        <v>232.83</v>
      </c>
      <c r="C3260" s="11">
        <v>331.81291</v>
      </c>
      <c r="D3260" s="11">
        <v>0.29830939971564</v>
      </c>
      <c r="E3260" s="8"/>
      <c r="F3260" s="8"/>
    </row>
    <row r="3261">
      <c r="A3261" s="10">
        <v>44878.791666666664</v>
      </c>
      <c r="B3261" s="11">
        <v>225.56</v>
      </c>
      <c r="C3261" s="11">
        <v>333.80027</v>
      </c>
      <c r="D3261" s="11">
        <v>0.324266574140278</v>
      </c>
      <c r="E3261" s="8"/>
      <c r="F3261" s="8"/>
    </row>
    <row r="3262">
      <c r="A3262" s="10">
        <v>44878.833333333336</v>
      </c>
      <c r="B3262" s="11">
        <v>219.77</v>
      </c>
      <c r="C3262" s="11">
        <v>336.46804</v>
      </c>
      <c r="D3262" s="11">
        <v>0.346832465871052</v>
      </c>
      <c r="E3262" s="8"/>
      <c r="F3262" s="8"/>
    </row>
    <row r="3263">
      <c r="A3263" s="10">
        <v>44878.875</v>
      </c>
      <c r="B3263" s="11">
        <v>217.43</v>
      </c>
      <c r="C3263" s="11">
        <v>342.5441</v>
      </c>
      <c r="D3263" s="11">
        <v>0.365249613115508</v>
      </c>
      <c r="E3263" s="8"/>
      <c r="F3263" s="8"/>
    </row>
    <row r="3264">
      <c r="A3264" s="10">
        <v>44878.916666666664</v>
      </c>
      <c r="B3264" s="11">
        <v>223.01</v>
      </c>
      <c r="C3264" s="11">
        <v>350.88674</v>
      </c>
      <c r="D3264" s="11">
        <v>0.364438792984881</v>
      </c>
      <c r="E3264" s="8"/>
      <c r="F3264" s="8"/>
    </row>
    <row r="3265">
      <c r="A3265" s="10">
        <v>44878.958333333336</v>
      </c>
      <c r="B3265" s="11">
        <v>252.68</v>
      </c>
      <c r="C3265" s="11">
        <v>362.16414</v>
      </c>
      <c r="D3265" s="11">
        <v>0.302305302783428</v>
      </c>
      <c r="E3265" s="8"/>
      <c r="F3265" s="8"/>
    </row>
    <row r="3266">
      <c r="A3266" s="10">
        <v>44879.0</v>
      </c>
      <c r="B3266" s="11">
        <v>311.37</v>
      </c>
      <c r="C3266" s="11">
        <v>285.7001</v>
      </c>
      <c r="D3266" s="11">
        <v>0.0898491110083615</v>
      </c>
      <c r="E3266" s="8"/>
      <c r="F3266" s="8"/>
    </row>
    <row r="3267">
      <c r="A3267" s="10">
        <v>44879.041666666664</v>
      </c>
      <c r="B3267" s="11">
        <v>329.25</v>
      </c>
      <c r="C3267" s="11">
        <v>281.80131</v>
      </c>
      <c r="D3267" s="11">
        <v>0.168376399669682</v>
      </c>
      <c r="E3267" s="8"/>
      <c r="F3267" s="8"/>
    </row>
    <row r="3268">
      <c r="A3268" s="10">
        <v>44879.083333333336</v>
      </c>
      <c r="B3268" s="11">
        <v>317.33</v>
      </c>
      <c r="C3268" s="11">
        <v>276.12831</v>
      </c>
      <c r="D3268" s="11">
        <v>0.149212118091042</v>
      </c>
      <c r="E3268" s="8"/>
      <c r="F3268" s="8"/>
    </row>
    <row r="3269">
      <c r="A3269" s="10">
        <v>44879.125</v>
      </c>
      <c r="B3269" s="11">
        <v>300.12</v>
      </c>
      <c r="C3269" s="11">
        <v>272.73895</v>
      </c>
      <c r="D3269" s="11">
        <v>0.100392884844647</v>
      </c>
      <c r="E3269" s="8"/>
      <c r="F3269" s="8"/>
    </row>
    <row r="3270">
      <c r="A3270" s="10">
        <v>44879.166666666664</v>
      </c>
      <c r="B3270" s="11">
        <v>284.44</v>
      </c>
      <c r="C3270" s="11">
        <v>264.43331</v>
      </c>
      <c r="D3270" s="11">
        <v>0.0756587360344277</v>
      </c>
      <c r="E3270" s="8"/>
      <c r="F3270" s="8"/>
    </row>
    <row r="3271">
      <c r="A3271" s="10">
        <v>44879.208333333336</v>
      </c>
      <c r="B3271" s="11">
        <v>270.0</v>
      </c>
      <c r="C3271" s="11">
        <v>256.45888</v>
      </c>
      <c r="D3271" s="11">
        <v>0.0528003553630117</v>
      </c>
      <c r="E3271" s="8"/>
      <c r="F3271" s="8"/>
    </row>
    <row r="3272">
      <c r="A3272" s="10">
        <v>44879.25</v>
      </c>
      <c r="B3272" s="11">
        <v>249.84</v>
      </c>
      <c r="C3272" s="11">
        <v>252.6008</v>
      </c>
      <c r="D3272" s="11">
        <v>0.0109294982438693</v>
      </c>
      <c r="E3272" s="8"/>
      <c r="F3272" s="8"/>
    </row>
    <row r="3273">
      <c r="A3273" s="10">
        <v>44879.291666666664</v>
      </c>
      <c r="B3273" s="11">
        <v>235.81</v>
      </c>
      <c r="C3273" s="11">
        <v>252.76387</v>
      </c>
      <c r="D3273" s="11">
        <v>0.0670739453387859</v>
      </c>
      <c r="E3273" s="8"/>
      <c r="F3273" s="8"/>
    </row>
    <row r="3274">
      <c r="A3274" s="10">
        <v>44879.333333333336</v>
      </c>
      <c r="B3274" s="11">
        <v>234.01</v>
      </c>
      <c r="C3274" s="11">
        <v>252.43014</v>
      </c>
      <c r="D3274" s="11">
        <v>0.0729712386959814</v>
      </c>
      <c r="E3274" s="8"/>
      <c r="F3274" s="8"/>
    </row>
    <row r="3275">
      <c r="A3275" s="10">
        <v>44879.375</v>
      </c>
      <c r="B3275" s="11">
        <v>246.42</v>
      </c>
      <c r="C3275" s="11">
        <v>254.46988</v>
      </c>
      <c r="D3275" s="11">
        <v>0.0316339206824792</v>
      </c>
      <c r="E3275" s="8"/>
      <c r="F3275" s="8"/>
    </row>
    <row r="3276">
      <c r="A3276" s="10">
        <v>44879.416666666664</v>
      </c>
      <c r="B3276" s="11">
        <v>269.77</v>
      </c>
      <c r="C3276" s="11">
        <v>263.71185</v>
      </c>
      <c r="D3276" s="11">
        <v>0.0229726119626401</v>
      </c>
      <c r="E3276" s="8"/>
      <c r="F3276" s="8"/>
    </row>
    <row r="3277">
      <c r="A3277" s="10">
        <v>44879.458333333336</v>
      </c>
      <c r="B3277" s="11">
        <v>299.2</v>
      </c>
      <c r="C3277" s="11">
        <v>273.17246</v>
      </c>
      <c r="D3277" s="11">
        <v>0.095278784691546</v>
      </c>
      <c r="E3277" s="8"/>
      <c r="F3277" s="8"/>
    </row>
    <row r="3278">
      <c r="A3278" s="10">
        <v>44879.5</v>
      </c>
      <c r="B3278" s="11">
        <v>332.75</v>
      </c>
      <c r="C3278" s="11">
        <v>279.23843</v>
      </c>
      <c r="D3278" s="11">
        <v>0.191633973876733</v>
      </c>
      <c r="E3278" s="8"/>
      <c r="F3278" s="8"/>
    </row>
    <row r="3279">
      <c r="A3279" s="10">
        <v>44879.541666666664</v>
      </c>
      <c r="B3279" s="11">
        <v>380.36</v>
      </c>
      <c r="C3279" s="11">
        <v>282.04595</v>
      </c>
      <c r="D3279" s="11">
        <v>0.348574585098633</v>
      </c>
      <c r="E3279" s="8"/>
      <c r="F3279" s="8"/>
    </row>
    <row r="3280">
      <c r="A3280" s="10">
        <v>44879.583333333336</v>
      </c>
      <c r="B3280" s="11">
        <v>409.64</v>
      </c>
      <c r="C3280" s="11">
        <v>278.16399</v>
      </c>
      <c r="D3280" s="11">
        <v>0.472656471457718</v>
      </c>
      <c r="E3280" s="8"/>
      <c r="F3280" s="8"/>
    </row>
    <row r="3281">
      <c r="A3281" s="10">
        <v>44879.625</v>
      </c>
      <c r="B3281" s="11">
        <v>403.15</v>
      </c>
      <c r="C3281" s="11">
        <v>276.40144</v>
      </c>
      <c r="D3281" s="11">
        <v>0.458566930765628</v>
      </c>
      <c r="E3281" s="8"/>
      <c r="F3281" s="8"/>
    </row>
    <row r="3282">
      <c r="A3282" s="10">
        <v>44879.666666666664</v>
      </c>
      <c r="B3282" s="11">
        <v>401.64</v>
      </c>
      <c r="C3282" s="11">
        <v>279.37172</v>
      </c>
      <c r="D3282" s="11">
        <v>0.437654462663579</v>
      </c>
      <c r="E3282" s="8"/>
      <c r="F3282" s="8"/>
    </row>
    <row r="3283">
      <c r="A3283" s="10">
        <v>44879.708333333336</v>
      </c>
      <c r="B3283" s="11">
        <v>392.25</v>
      </c>
      <c r="C3283" s="11">
        <v>282.0107</v>
      </c>
      <c r="D3283" s="11">
        <v>0.390904671347576</v>
      </c>
      <c r="E3283" s="8"/>
      <c r="F3283" s="8"/>
    </row>
    <row r="3284">
      <c r="A3284" s="10">
        <v>44879.75</v>
      </c>
      <c r="B3284" s="11">
        <v>364.34</v>
      </c>
      <c r="C3284" s="11">
        <v>284.81297</v>
      </c>
      <c r="D3284" s="11">
        <v>0.279225451003863</v>
      </c>
      <c r="E3284" s="8"/>
      <c r="F3284" s="8"/>
    </row>
    <row r="3285">
      <c r="A3285" s="10">
        <v>44879.791666666664</v>
      </c>
      <c r="B3285" s="11">
        <v>341.28</v>
      </c>
      <c r="C3285" s="11">
        <v>294.22221</v>
      </c>
      <c r="D3285" s="11">
        <v>0.159939625224077</v>
      </c>
      <c r="E3285" s="8"/>
      <c r="F3285" s="8"/>
    </row>
    <row r="3286">
      <c r="A3286" s="10">
        <v>44879.833333333336</v>
      </c>
      <c r="B3286" s="11">
        <v>312.33</v>
      </c>
      <c r="C3286" s="11">
        <v>300.73527</v>
      </c>
      <c r="D3286" s="11">
        <v>0.0385546065148925</v>
      </c>
      <c r="E3286" s="8"/>
      <c r="F3286" s="8"/>
    </row>
    <row r="3287">
      <c r="A3287" s="10">
        <v>44879.875</v>
      </c>
      <c r="B3287" s="11">
        <v>283.54</v>
      </c>
      <c r="C3287" s="11">
        <v>307.86944</v>
      </c>
      <c r="D3287" s="11">
        <v>0.0790251867804741</v>
      </c>
      <c r="E3287" s="8"/>
      <c r="F3287" s="8"/>
    </row>
    <row r="3288">
      <c r="A3288" s="10">
        <v>44879.916666666664</v>
      </c>
      <c r="B3288" s="11">
        <v>266.61</v>
      </c>
      <c r="C3288" s="11">
        <v>319.55867</v>
      </c>
      <c r="D3288" s="11">
        <v>0.165693110438843</v>
      </c>
      <c r="E3288" s="8"/>
      <c r="F3288" s="8"/>
    </row>
    <row r="3289">
      <c r="A3289" s="10">
        <v>44879.958333333336</v>
      </c>
      <c r="B3289" s="11">
        <v>274.21</v>
      </c>
      <c r="C3289" s="11">
        <v>329.51749</v>
      </c>
      <c r="D3289" s="11">
        <v>0.167843867710937</v>
      </c>
      <c r="E3289" s="8"/>
      <c r="F3289" s="8"/>
    </row>
    <row r="3290">
      <c r="A3290" s="10">
        <v>44880.0</v>
      </c>
      <c r="B3290" s="11">
        <v>294.59</v>
      </c>
      <c r="C3290" s="11">
        <v>293.55796</v>
      </c>
      <c r="D3290" s="11">
        <v>0.00351562601129942</v>
      </c>
      <c r="E3290" s="8"/>
      <c r="F3290" s="8"/>
    </row>
    <row r="3291">
      <c r="A3291" s="10">
        <v>44880.041666666664</v>
      </c>
      <c r="B3291" s="11">
        <v>309.6</v>
      </c>
      <c r="C3291" s="11">
        <v>296.05818</v>
      </c>
      <c r="D3291" s="11">
        <v>0.0457404014305567</v>
      </c>
      <c r="E3291" s="8"/>
      <c r="F3291" s="8"/>
    </row>
    <row r="3292">
      <c r="A3292" s="10">
        <v>44880.083333333336</v>
      </c>
      <c r="B3292" s="11">
        <v>311.8</v>
      </c>
      <c r="C3292" s="11">
        <v>298.10192</v>
      </c>
      <c r="D3292" s="11">
        <v>0.0459509955521252</v>
      </c>
      <c r="E3292" s="8"/>
      <c r="F3292" s="8"/>
    </row>
    <row r="3293">
      <c r="A3293" s="10">
        <v>44880.125</v>
      </c>
      <c r="B3293" s="11">
        <v>331.28</v>
      </c>
      <c r="C3293" s="11">
        <v>303.18114</v>
      </c>
      <c r="D3293" s="11">
        <v>0.0926801053653929</v>
      </c>
      <c r="E3293" s="8"/>
      <c r="F3293" s="8"/>
    </row>
    <row r="3294">
      <c r="A3294" s="10">
        <v>44880.166666666664</v>
      </c>
      <c r="B3294" s="11">
        <v>346.97</v>
      </c>
      <c r="C3294" s="11">
        <v>302.62789</v>
      </c>
      <c r="D3294" s="11">
        <v>0.146523540840865</v>
      </c>
      <c r="E3294" s="8"/>
      <c r="F3294" s="8"/>
    </row>
    <row r="3295">
      <c r="A3295" s="10">
        <v>44880.208333333336</v>
      </c>
      <c r="B3295" s="11">
        <v>353.13</v>
      </c>
      <c r="C3295" s="11">
        <v>298.76749</v>
      </c>
      <c r="D3295" s="11">
        <v>0.181955908254944</v>
      </c>
      <c r="E3295" s="8"/>
      <c r="F3295" s="8"/>
    </row>
    <row r="3296">
      <c r="A3296" s="10">
        <v>44880.25</v>
      </c>
      <c r="B3296" s="11">
        <v>356.54</v>
      </c>
      <c r="C3296" s="11">
        <v>295.98076</v>
      </c>
      <c r="D3296" s="11">
        <v>0.204605326373241</v>
      </c>
      <c r="E3296" s="8"/>
      <c r="F3296" s="8"/>
    </row>
    <row r="3297">
      <c r="A3297" s="10">
        <v>44880.291666666664</v>
      </c>
      <c r="B3297" s="11">
        <v>351.36</v>
      </c>
      <c r="C3297" s="11">
        <v>296.08939</v>
      </c>
      <c r="D3297" s="11">
        <v>0.186668661109403</v>
      </c>
      <c r="E3297" s="8"/>
      <c r="F3297" s="8"/>
    </row>
    <row r="3298">
      <c r="A3298" s="10">
        <v>44880.333333333336</v>
      </c>
      <c r="B3298" s="11">
        <v>346.15</v>
      </c>
      <c r="C3298" s="11">
        <v>295.18485</v>
      </c>
      <c r="D3298" s="11">
        <v>0.172655032939529</v>
      </c>
      <c r="E3298" s="8"/>
      <c r="F3298" s="8"/>
    </row>
    <row r="3299">
      <c r="A3299" s="10">
        <v>44880.375</v>
      </c>
      <c r="B3299" s="11">
        <v>351.72</v>
      </c>
      <c r="C3299" s="11">
        <v>295.71509</v>
      </c>
      <c r="D3299" s="11">
        <v>0.18938806944211</v>
      </c>
      <c r="E3299" s="8"/>
      <c r="F3299" s="8"/>
    </row>
    <row r="3300">
      <c r="A3300" s="10">
        <v>44880.416666666664</v>
      </c>
      <c r="B3300" s="11">
        <v>357.03</v>
      </c>
      <c r="C3300" s="11">
        <v>301.73266</v>
      </c>
      <c r="D3300" s="11">
        <v>0.183266007730154</v>
      </c>
      <c r="E3300" s="8"/>
      <c r="F3300" s="8"/>
    </row>
    <row r="3301">
      <c r="A3301" s="10">
        <v>44880.458333333336</v>
      </c>
      <c r="B3301" s="11">
        <v>370.41</v>
      </c>
      <c r="C3301" s="11">
        <v>308.6276</v>
      </c>
      <c r="D3301" s="11">
        <v>0.200184299783946</v>
      </c>
      <c r="E3301" s="8"/>
      <c r="F3301" s="8"/>
    </row>
    <row r="3302">
      <c r="A3302" s="10">
        <v>44880.5</v>
      </c>
      <c r="B3302" s="11">
        <v>379.83</v>
      </c>
      <c r="C3302" s="11">
        <v>313.57655</v>
      </c>
      <c r="D3302" s="11">
        <v>0.211283177903449</v>
      </c>
      <c r="E3302" s="8"/>
      <c r="F3302" s="8"/>
    </row>
    <row r="3303">
      <c r="A3303" s="10">
        <v>44880.541666666664</v>
      </c>
      <c r="B3303" s="11">
        <v>384.65</v>
      </c>
      <c r="C3303" s="11">
        <v>318.0004</v>
      </c>
      <c r="D3303" s="11">
        <v>0.209589673472108</v>
      </c>
      <c r="E3303" s="8"/>
      <c r="F3303" s="8"/>
    </row>
    <row r="3304">
      <c r="A3304" s="10">
        <v>44880.583333333336</v>
      </c>
      <c r="B3304" s="11">
        <v>387.1</v>
      </c>
      <c r="C3304" s="11">
        <v>318.28723</v>
      </c>
      <c r="D3304" s="11">
        <v>0.216197080856809</v>
      </c>
      <c r="E3304" s="8"/>
      <c r="F3304" s="8"/>
    </row>
    <row r="3305">
      <c r="A3305" s="10">
        <v>44880.625</v>
      </c>
      <c r="B3305" s="11">
        <v>376.95</v>
      </c>
      <c r="C3305" s="11">
        <v>319.27472</v>
      </c>
      <c r="D3305" s="11">
        <v>0.180644681169871</v>
      </c>
      <c r="E3305" s="8"/>
      <c r="F3305" s="8"/>
    </row>
    <row r="3306">
      <c r="A3306" s="10">
        <v>44880.666666666664</v>
      </c>
      <c r="B3306" s="11">
        <v>363.87</v>
      </c>
      <c r="C3306" s="11">
        <v>321.59606</v>
      </c>
      <c r="D3306" s="11">
        <v>0.131450428839208</v>
      </c>
      <c r="E3306" s="8"/>
      <c r="F3306" s="8"/>
    </row>
    <row r="3307">
      <c r="A3307" s="10">
        <v>44880.708333333336</v>
      </c>
      <c r="B3307" s="11">
        <v>356.94</v>
      </c>
      <c r="C3307" s="11">
        <v>322.47194</v>
      </c>
      <c r="D3307" s="11">
        <v>0.106887005424409</v>
      </c>
      <c r="E3307" s="8"/>
      <c r="F3307" s="8"/>
    </row>
    <row r="3308">
      <c r="A3308" s="10">
        <v>44880.75</v>
      </c>
      <c r="B3308" s="11">
        <v>358.08</v>
      </c>
      <c r="C3308" s="11">
        <v>323.49617</v>
      </c>
      <c r="D3308" s="11">
        <v>0.106906458892542</v>
      </c>
      <c r="E3308" s="8"/>
      <c r="F3308" s="8"/>
    </row>
    <row r="3309">
      <c r="A3309" s="10">
        <v>44880.791666666664</v>
      </c>
      <c r="B3309" s="11">
        <v>368.41</v>
      </c>
      <c r="C3309" s="11">
        <v>329.91016</v>
      </c>
      <c r="D3309" s="11">
        <v>0.116697951951525</v>
      </c>
      <c r="E3309" s="8"/>
      <c r="F3309" s="8"/>
    </row>
    <row r="3310">
      <c r="A3310" s="10">
        <v>44880.833333333336</v>
      </c>
      <c r="B3310" s="11">
        <v>375.53</v>
      </c>
      <c r="C3310" s="11">
        <v>333.83225</v>
      </c>
      <c r="D3310" s="11">
        <v>0.124906296500712</v>
      </c>
      <c r="E3310" s="8"/>
      <c r="F3310" s="8"/>
    </row>
    <row r="3311">
      <c r="A3311" s="10">
        <v>44880.875</v>
      </c>
      <c r="B3311" s="11">
        <v>391.95</v>
      </c>
      <c r="C3311" s="11">
        <v>339.68927</v>
      </c>
      <c r="D3311" s="11">
        <v>0.153848633487893</v>
      </c>
      <c r="E3311" s="8"/>
      <c r="F3311" s="8"/>
    </row>
    <row r="3312">
      <c r="A3312" s="10">
        <v>44880.916666666664</v>
      </c>
      <c r="B3312" s="11">
        <v>411.73</v>
      </c>
      <c r="C3312" s="11">
        <v>348.95584</v>
      </c>
      <c r="D3312" s="11">
        <v>0.179891415486842</v>
      </c>
      <c r="E3312" s="8"/>
      <c r="F3312" s="8"/>
    </row>
    <row r="3313">
      <c r="A3313" s="10">
        <v>44880.958333333336</v>
      </c>
      <c r="B3313" s="11">
        <v>444.86</v>
      </c>
      <c r="C3313" s="11">
        <v>358.06745</v>
      </c>
      <c r="D3313" s="11">
        <v>0.242391622025403</v>
      </c>
      <c r="E3313" s="8"/>
      <c r="F3313" s="8"/>
    </row>
    <row r="3314">
      <c r="A3314" s="10">
        <v>44881.0</v>
      </c>
      <c r="B3314" s="11">
        <v>468.1</v>
      </c>
      <c r="C3314" s="11">
        <v>452.6399</v>
      </c>
      <c r="D3314" s="11">
        <v>0.0341554069802507</v>
      </c>
      <c r="E3314" s="8"/>
      <c r="F3314" s="8"/>
    </row>
    <row r="3315">
      <c r="A3315" s="10">
        <v>44881.041666666664</v>
      </c>
      <c r="B3315" s="11">
        <v>462.77</v>
      </c>
      <c r="C3315" s="11">
        <v>453.08181</v>
      </c>
      <c r="D3315" s="11">
        <v>0.021382871230253</v>
      </c>
      <c r="E3315" s="8"/>
      <c r="F3315" s="8"/>
    </row>
    <row r="3316">
      <c r="A3316" s="10">
        <v>44881.083333333336</v>
      </c>
      <c r="B3316" s="11">
        <v>450.07</v>
      </c>
      <c r="C3316" s="11">
        <v>453.29258</v>
      </c>
      <c r="D3316" s="11">
        <v>0.00710927145553539</v>
      </c>
      <c r="E3316" s="8"/>
      <c r="F3316" s="8"/>
    </row>
    <row r="3317">
      <c r="A3317" s="10">
        <v>44881.125</v>
      </c>
      <c r="B3317" s="11">
        <v>449.56</v>
      </c>
      <c r="C3317" s="11">
        <v>454.92902</v>
      </c>
      <c r="D3317" s="11">
        <v>0.0118018850501117</v>
      </c>
      <c r="E3317" s="8"/>
      <c r="F3317" s="8"/>
    </row>
    <row r="3318">
      <c r="A3318" s="10">
        <v>44881.166666666664</v>
      </c>
      <c r="B3318" s="11">
        <v>449.2</v>
      </c>
      <c r="C3318" s="11">
        <v>451.16338</v>
      </c>
      <c r="D3318" s="11">
        <v>0.00435181596520539</v>
      </c>
      <c r="E3318" s="8"/>
      <c r="F3318" s="8"/>
    </row>
    <row r="3319">
      <c r="A3319" s="10">
        <v>44881.208333333336</v>
      </c>
      <c r="B3319" s="11">
        <v>449.18</v>
      </c>
      <c r="C3319" s="11">
        <v>444.48184</v>
      </c>
      <c r="D3319" s="11">
        <v>0.0105699706426701</v>
      </c>
      <c r="E3319" s="8"/>
      <c r="F3319" s="8"/>
    </row>
    <row r="3320">
      <c r="A3320" s="10">
        <v>44881.25</v>
      </c>
      <c r="B3320" s="11">
        <v>448.15</v>
      </c>
      <c r="C3320" s="11">
        <v>437.94518</v>
      </c>
      <c r="D3320" s="11">
        <v>0.0233015922221132</v>
      </c>
      <c r="E3320" s="8"/>
      <c r="F3320" s="8"/>
    </row>
    <row r="3321">
      <c r="A3321" s="10">
        <v>44881.291666666664</v>
      </c>
      <c r="B3321" s="11">
        <v>443.55</v>
      </c>
      <c r="C3321" s="11">
        <v>432.15594</v>
      </c>
      <c r="D3321" s="11">
        <v>0.0263656216318582</v>
      </c>
      <c r="E3321" s="8"/>
      <c r="F3321" s="8"/>
    </row>
    <row r="3322">
      <c r="A3322" s="10">
        <v>44881.333333333336</v>
      </c>
      <c r="B3322" s="11">
        <v>437.73</v>
      </c>
      <c r="C3322" s="11">
        <v>426.03272</v>
      </c>
      <c r="D3322" s="11">
        <v>0.0274562949061753</v>
      </c>
      <c r="E3322" s="8"/>
      <c r="F3322" s="8"/>
    </row>
    <row r="3323">
      <c r="A3323" s="10">
        <v>44881.375</v>
      </c>
      <c r="B3323" s="11">
        <v>435.97</v>
      </c>
      <c r="C3323" s="11">
        <v>420.28132</v>
      </c>
      <c r="D3323" s="11">
        <v>0.0373289966825078</v>
      </c>
      <c r="E3323" s="8"/>
      <c r="F3323" s="8"/>
    </row>
    <row r="3324">
      <c r="A3324" s="10">
        <v>44881.416666666664</v>
      </c>
      <c r="B3324" s="11">
        <v>432.65</v>
      </c>
      <c r="C3324" s="11">
        <v>417.55866</v>
      </c>
      <c r="D3324" s="11">
        <v>0.0361418441183808</v>
      </c>
      <c r="E3324" s="8"/>
      <c r="F3324" s="8"/>
    </row>
    <row r="3325">
      <c r="A3325" s="10">
        <v>44881.458333333336</v>
      </c>
      <c r="B3325" s="11">
        <v>437.4</v>
      </c>
      <c r="C3325" s="11">
        <v>418.49416</v>
      </c>
      <c r="D3325" s="11">
        <v>0.0451758753336007</v>
      </c>
      <c r="E3325" s="8"/>
      <c r="F3325" s="8"/>
    </row>
    <row r="3326">
      <c r="A3326" s="10">
        <v>44881.5</v>
      </c>
      <c r="B3326" s="11">
        <v>449.33</v>
      </c>
      <c r="C3326" s="11">
        <v>418.16366</v>
      </c>
      <c r="D3326" s="11">
        <v>0.0745314406325982</v>
      </c>
      <c r="E3326" s="8"/>
      <c r="F3326" s="8"/>
    </row>
    <row r="3327">
      <c r="A3327" s="10">
        <v>44881.541666666664</v>
      </c>
      <c r="B3327" s="11">
        <v>462.57</v>
      </c>
      <c r="C3327" s="11">
        <v>419.67508</v>
      </c>
      <c r="D3327" s="11">
        <v>0.102209833378717</v>
      </c>
      <c r="E3327" s="8"/>
      <c r="F3327" s="8"/>
    </row>
    <row r="3328">
      <c r="A3328" s="10">
        <v>44881.583333333336</v>
      </c>
      <c r="B3328" s="11">
        <v>467.03</v>
      </c>
      <c r="C3328" s="11">
        <v>421.95516</v>
      </c>
      <c r="D3328" s="11">
        <v>0.106823767719773</v>
      </c>
      <c r="E3328" s="8"/>
      <c r="F3328" s="8"/>
    </row>
    <row r="3329">
      <c r="A3329" s="10">
        <v>44881.625</v>
      </c>
      <c r="B3329" s="11">
        <v>451.95</v>
      </c>
      <c r="C3329" s="11">
        <v>421.92778</v>
      </c>
      <c r="D3329" s="11">
        <v>0.0711548786856366</v>
      </c>
      <c r="E3329" s="8"/>
      <c r="F3329" s="8"/>
    </row>
    <row r="3330">
      <c r="A3330" s="10">
        <v>44881.666666666664</v>
      </c>
      <c r="B3330" s="11">
        <v>433.83</v>
      </c>
      <c r="C3330" s="11">
        <v>418.31215</v>
      </c>
      <c r="D3330" s="11">
        <v>0.0370963406154949</v>
      </c>
      <c r="E3330" s="8"/>
      <c r="F3330" s="8"/>
    </row>
    <row r="3331">
      <c r="A3331" s="10">
        <v>44881.708333333336</v>
      </c>
      <c r="B3331" s="11">
        <v>417.37</v>
      </c>
      <c r="C3331" s="11">
        <v>414.29474</v>
      </c>
      <c r="D3331" s="11">
        <v>0.00742287966291827</v>
      </c>
      <c r="E3331" s="8"/>
      <c r="F3331" s="8"/>
    </row>
    <row r="3332">
      <c r="A3332" s="10">
        <v>44881.75</v>
      </c>
      <c r="B3332" s="11">
        <v>402.53</v>
      </c>
      <c r="C3332" s="11">
        <v>412.50163</v>
      </c>
      <c r="D3332" s="11">
        <v>0.0241735529626876</v>
      </c>
      <c r="E3332" s="8"/>
      <c r="F3332" s="8"/>
    </row>
    <row r="3333">
      <c r="A3333" s="10">
        <v>44881.791666666664</v>
      </c>
      <c r="B3333" s="11">
        <v>392.19</v>
      </c>
      <c r="C3333" s="11">
        <v>413.32639</v>
      </c>
      <c r="D3333" s="11">
        <v>0.0511372864432876</v>
      </c>
      <c r="E3333" s="8"/>
      <c r="F3333" s="8"/>
    </row>
    <row r="3334">
      <c r="A3334" s="10">
        <v>44881.833333333336</v>
      </c>
      <c r="B3334" s="11">
        <v>388.3</v>
      </c>
      <c r="C3334" s="11">
        <v>411.76846</v>
      </c>
      <c r="D3334" s="11">
        <v>0.0569943118032886</v>
      </c>
      <c r="E3334" s="8"/>
      <c r="F3334" s="8"/>
    </row>
    <row r="3335">
      <c r="A3335" s="10">
        <v>44881.875</v>
      </c>
      <c r="B3335" s="11">
        <v>389.13</v>
      </c>
      <c r="C3335" s="11">
        <v>411.47535</v>
      </c>
      <c r="D3335" s="11">
        <v>0.0543054401679225</v>
      </c>
      <c r="E3335" s="8"/>
      <c r="F3335" s="8"/>
    </row>
    <row r="3336">
      <c r="A3336" s="10">
        <v>44881.916666666664</v>
      </c>
      <c r="B3336" s="11">
        <v>405.35</v>
      </c>
      <c r="C3336" s="11">
        <v>411.80513</v>
      </c>
      <c r="D3336" s="11">
        <v>0.0156752054060132</v>
      </c>
      <c r="E3336" s="8"/>
      <c r="F3336" s="8"/>
    </row>
    <row r="3337">
      <c r="A3337" s="10">
        <v>44881.958333333336</v>
      </c>
      <c r="B3337" s="11">
        <v>442.82</v>
      </c>
      <c r="C3337" s="11">
        <v>415.12635</v>
      </c>
      <c r="D3337" s="11">
        <v>0.0667113759461426</v>
      </c>
      <c r="E3337" s="8"/>
      <c r="F3337" s="8"/>
    </row>
    <row r="3338">
      <c r="A3338" s="10">
        <v>44882.0</v>
      </c>
      <c r="B3338" s="11">
        <v>471.94</v>
      </c>
      <c r="C3338" s="11">
        <v>464.2779</v>
      </c>
      <c r="D3338" s="11">
        <v>0.0165032623779852</v>
      </c>
      <c r="E3338" s="8"/>
      <c r="F3338" s="8"/>
    </row>
    <row r="3339">
      <c r="A3339" s="10">
        <v>44882.041666666664</v>
      </c>
      <c r="B3339" s="11">
        <v>476.02</v>
      </c>
      <c r="C3339" s="11">
        <v>465.61784</v>
      </c>
      <c r="D3339" s="11">
        <v>0.0223405529307038</v>
      </c>
      <c r="E3339" s="8"/>
      <c r="F3339" s="8"/>
    </row>
    <row r="3340">
      <c r="A3340" s="10">
        <v>44882.083333333336</v>
      </c>
      <c r="B3340" s="11">
        <v>474.04</v>
      </c>
      <c r="C3340" s="11">
        <v>465.01696</v>
      </c>
      <c r="D3340" s="11">
        <v>0.019403679384081</v>
      </c>
      <c r="E3340" s="8"/>
      <c r="F3340" s="8"/>
    </row>
    <row r="3341">
      <c r="A3341" s="10">
        <v>44882.125</v>
      </c>
      <c r="B3341" s="11">
        <v>472.16</v>
      </c>
      <c r="C3341" s="11">
        <v>464.77395</v>
      </c>
      <c r="D3341" s="11">
        <v>0.0158917039132679</v>
      </c>
      <c r="E3341" s="8"/>
      <c r="F3341" s="8"/>
    </row>
    <row r="3342">
      <c r="A3342" s="10">
        <v>44882.166666666664</v>
      </c>
      <c r="B3342" s="11">
        <v>464.64</v>
      </c>
      <c r="C3342" s="11">
        <v>457.10634</v>
      </c>
      <c r="D3342" s="11">
        <v>0.0164811977886808</v>
      </c>
      <c r="E3342" s="8"/>
      <c r="F3342" s="8"/>
    </row>
    <row r="3343">
      <c r="A3343" s="10">
        <v>44882.208333333336</v>
      </c>
      <c r="B3343" s="11">
        <v>455.87</v>
      </c>
      <c r="C3343" s="11">
        <v>445.93594</v>
      </c>
      <c r="D3343" s="11">
        <v>0.0222768768088079</v>
      </c>
      <c r="E3343" s="8"/>
      <c r="F3343" s="8"/>
    </row>
    <row r="3344">
      <c r="A3344" s="10">
        <v>44882.25</v>
      </c>
      <c r="B3344" s="11">
        <v>449.0</v>
      </c>
      <c r="C3344" s="11">
        <v>434.48332</v>
      </c>
      <c r="D3344" s="11">
        <v>0.0334113631796037</v>
      </c>
      <c r="E3344" s="8"/>
      <c r="F3344" s="8"/>
    </row>
    <row r="3345">
      <c r="A3345" s="10">
        <v>44882.291666666664</v>
      </c>
      <c r="B3345" s="11">
        <v>442.1</v>
      </c>
      <c r="C3345" s="11">
        <v>424.07084</v>
      </c>
      <c r="D3345" s="11">
        <v>0.042514500643336</v>
      </c>
      <c r="E3345" s="8"/>
      <c r="F3345" s="8"/>
    </row>
    <row r="3346">
      <c r="A3346" s="10">
        <v>44882.333333333336</v>
      </c>
      <c r="B3346" s="11">
        <v>431.42</v>
      </c>
      <c r="C3346" s="11">
        <v>416.0704</v>
      </c>
      <c r="D3346" s="11">
        <v>0.0368918336896833</v>
      </c>
      <c r="E3346" s="8"/>
      <c r="F3346" s="8"/>
    </row>
    <row r="3347">
      <c r="A3347" s="10">
        <v>44882.375</v>
      </c>
      <c r="B3347" s="11">
        <v>420.41</v>
      </c>
      <c r="C3347" s="11">
        <v>411.08897</v>
      </c>
      <c r="D3347" s="11">
        <v>0.0226739968236073</v>
      </c>
      <c r="E3347" s="8"/>
      <c r="F3347" s="8"/>
    </row>
    <row r="3348">
      <c r="A3348" s="10">
        <v>44882.416666666664</v>
      </c>
      <c r="B3348" s="11">
        <v>411.15</v>
      </c>
      <c r="C3348" s="11">
        <v>410.57371</v>
      </c>
      <c r="D3348" s="11">
        <v>0.00140362128885449</v>
      </c>
      <c r="E3348" s="8"/>
      <c r="F3348" s="8"/>
    </row>
    <row r="3349">
      <c r="A3349" s="10">
        <v>44882.458333333336</v>
      </c>
      <c r="B3349" s="11">
        <v>410.94</v>
      </c>
      <c r="C3349" s="11">
        <v>413.21614</v>
      </c>
      <c r="D3349" s="11">
        <v>0.00550835211809489</v>
      </c>
      <c r="E3349" s="8"/>
      <c r="F3349" s="8"/>
    </row>
    <row r="3350">
      <c r="A3350" s="10">
        <v>44882.5</v>
      </c>
      <c r="B3350" s="11">
        <v>411.09</v>
      </c>
      <c r="C3350" s="11">
        <v>413.06972</v>
      </c>
      <c r="D3350" s="11">
        <v>0.0047927018228304</v>
      </c>
      <c r="E3350" s="8"/>
      <c r="F3350" s="8"/>
    </row>
    <row r="3351">
      <c r="A3351" s="10">
        <v>44882.541666666664</v>
      </c>
      <c r="B3351" s="11">
        <v>409.15</v>
      </c>
      <c r="C3351" s="11">
        <v>413.19972</v>
      </c>
      <c r="D3351" s="11">
        <v>0.00980087789023679</v>
      </c>
      <c r="E3351" s="8"/>
      <c r="F3351" s="8"/>
    </row>
    <row r="3352">
      <c r="A3352" s="10">
        <v>44882.583333333336</v>
      </c>
      <c r="B3352" s="11">
        <v>400.9</v>
      </c>
      <c r="C3352" s="11">
        <v>413.00144</v>
      </c>
      <c r="D3352" s="11">
        <v>0.0293012053420443</v>
      </c>
      <c r="E3352" s="8"/>
      <c r="F3352" s="8"/>
    </row>
    <row r="3353">
      <c r="A3353" s="10">
        <v>44882.625</v>
      </c>
      <c r="B3353" s="11">
        <v>365.11</v>
      </c>
      <c r="C3353" s="11">
        <v>411.61957</v>
      </c>
      <c r="D3353" s="11">
        <v>0.112991639343095</v>
      </c>
      <c r="E3353" s="8"/>
      <c r="F3353" s="8"/>
    </row>
    <row r="3354">
      <c r="A3354" s="10">
        <v>44882.666666666664</v>
      </c>
      <c r="B3354" s="11">
        <v>352.54</v>
      </c>
      <c r="C3354" s="11">
        <v>408.61585</v>
      </c>
      <c r="D3354" s="11">
        <v>0.137233663353979</v>
      </c>
      <c r="E3354" s="8"/>
      <c r="F3354" s="8"/>
    </row>
    <row r="3355">
      <c r="A3355" s="10">
        <v>44882.708333333336</v>
      </c>
      <c r="B3355" s="11">
        <v>324.03</v>
      </c>
      <c r="C3355" s="11">
        <v>405.83164</v>
      </c>
      <c r="D3355" s="11">
        <v>0.201565457045192</v>
      </c>
      <c r="E3355" s="8"/>
      <c r="F3355" s="8"/>
    </row>
    <row r="3356">
      <c r="A3356" s="10">
        <v>44882.75</v>
      </c>
      <c r="B3356" s="11">
        <v>320.05</v>
      </c>
      <c r="C3356" s="11">
        <v>405.08233</v>
      </c>
      <c r="D3356" s="11">
        <v>0.209913698284494</v>
      </c>
      <c r="E3356" s="8"/>
      <c r="F3356" s="8"/>
    </row>
    <row r="3357">
      <c r="A3357" s="10">
        <v>44882.791666666664</v>
      </c>
      <c r="B3357" s="11">
        <v>318.28</v>
      </c>
      <c r="C3357" s="11">
        <v>408.37439</v>
      </c>
      <c r="D3357" s="11">
        <v>0.220617140070904</v>
      </c>
      <c r="E3357" s="8"/>
      <c r="F3357" s="8"/>
    </row>
    <row r="3358">
      <c r="A3358" s="10">
        <v>44882.833333333336</v>
      </c>
      <c r="B3358" s="11">
        <v>311.82</v>
      </c>
      <c r="C3358" s="11">
        <v>410.48901</v>
      </c>
      <c r="D3358" s="11">
        <v>0.240369431571383</v>
      </c>
      <c r="E3358" s="8"/>
      <c r="F3358" s="8"/>
    </row>
    <row r="3359">
      <c r="A3359" s="10">
        <v>44882.875</v>
      </c>
      <c r="B3359" s="11">
        <v>310.26</v>
      </c>
      <c r="C3359" s="11">
        <v>414.75685</v>
      </c>
      <c r="D3359" s="11">
        <v>0.251947255361786</v>
      </c>
      <c r="E3359" s="8"/>
      <c r="F3359" s="8"/>
    </row>
    <row r="3360">
      <c r="A3360" s="10">
        <v>44882.916666666664</v>
      </c>
      <c r="B3360" s="11">
        <v>325.96</v>
      </c>
      <c r="C3360" s="11">
        <v>420.82895</v>
      </c>
      <c r="D3360" s="11">
        <v>0.225433516396626</v>
      </c>
      <c r="E3360" s="8"/>
      <c r="F3360" s="8"/>
    </row>
    <row r="3361">
      <c r="A3361" s="10">
        <v>44882.958333333336</v>
      </c>
      <c r="B3361" s="11">
        <v>368.28</v>
      </c>
      <c r="C3361" s="11">
        <v>428.79885</v>
      </c>
      <c r="D3361" s="11">
        <v>0.141135756310913</v>
      </c>
      <c r="E3361" s="8"/>
      <c r="F3361" s="8"/>
    </row>
    <row r="3362">
      <c r="A3362" s="10">
        <v>44883.0</v>
      </c>
      <c r="B3362" s="11">
        <v>427.71</v>
      </c>
      <c r="C3362" s="11">
        <v>401.52864</v>
      </c>
      <c r="D3362" s="11">
        <v>0.0652042155697785</v>
      </c>
      <c r="E3362" s="8"/>
      <c r="F3362" s="8"/>
    </row>
    <row r="3363">
      <c r="A3363" s="10">
        <v>44883.041666666664</v>
      </c>
      <c r="B3363" s="11">
        <v>429.49</v>
      </c>
      <c r="C3363" s="11">
        <v>403.17578</v>
      </c>
      <c r="D3363" s="11">
        <v>0.0652673630345554</v>
      </c>
      <c r="E3363" s="8"/>
      <c r="F3363" s="8"/>
    </row>
    <row r="3364">
      <c r="A3364" s="10">
        <v>44883.083333333336</v>
      </c>
      <c r="B3364" s="11">
        <v>415.72</v>
      </c>
      <c r="C3364" s="11">
        <v>402.69533</v>
      </c>
      <c r="D3364" s="11">
        <v>0.0323437324192461</v>
      </c>
      <c r="E3364" s="8"/>
      <c r="F3364" s="8"/>
    </row>
    <row r="3365">
      <c r="A3365" s="10">
        <v>44883.125</v>
      </c>
      <c r="B3365" s="11">
        <v>392.82</v>
      </c>
      <c r="C3365" s="11">
        <v>403.21136</v>
      </c>
      <c r="D3365" s="11">
        <v>0.0257714961205458</v>
      </c>
      <c r="E3365" s="8"/>
      <c r="F3365" s="8"/>
    </row>
    <row r="3366">
      <c r="A3366" s="10">
        <v>44883.166666666664</v>
      </c>
      <c r="B3366" s="11">
        <v>367.52</v>
      </c>
      <c r="C3366" s="11">
        <v>396.53905</v>
      </c>
      <c r="D3366" s="11">
        <v>0.0731808128354571</v>
      </c>
      <c r="E3366" s="8"/>
      <c r="F3366" s="8"/>
    </row>
    <row r="3367">
      <c r="A3367" s="10">
        <v>44883.208333333336</v>
      </c>
      <c r="B3367" s="11">
        <v>340.21</v>
      </c>
      <c r="C3367" s="11">
        <v>386.17015</v>
      </c>
      <c r="D3367" s="11">
        <v>0.119015283806891</v>
      </c>
      <c r="E3367" s="8"/>
      <c r="F3367" s="8"/>
    </row>
    <row r="3368">
      <c r="A3368" s="10">
        <v>44883.25</v>
      </c>
      <c r="B3368" s="11">
        <v>315.38</v>
      </c>
      <c r="C3368" s="11">
        <v>375.39971</v>
      </c>
      <c r="D3368" s="11">
        <v>0.159882142689987</v>
      </c>
      <c r="E3368" s="8"/>
      <c r="F3368" s="8"/>
    </row>
    <row r="3369">
      <c r="A3369" s="10">
        <v>44883.291666666664</v>
      </c>
      <c r="B3369" s="11">
        <v>289.86</v>
      </c>
      <c r="C3369" s="11">
        <v>364.95305</v>
      </c>
      <c r="D3369" s="11">
        <v>0.205760850608043</v>
      </c>
      <c r="E3369" s="8"/>
      <c r="F3369" s="8"/>
    </row>
    <row r="3370">
      <c r="A3370" s="10">
        <v>44883.333333333336</v>
      </c>
      <c r="B3370" s="11">
        <v>281.24</v>
      </c>
      <c r="C3370" s="11">
        <v>356.21503</v>
      </c>
      <c r="D3370" s="11">
        <v>0.210476885267867</v>
      </c>
      <c r="E3370" s="8"/>
      <c r="F3370" s="8"/>
    </row>
    <row r="3371">
      <c r="A3371" s="10">
        <v>44883.375</v>
      </c>
      <c r="B3371" s="11">
        <v>294.29</v>
      </c>
      <c r="C3371" s="11">
        <v>351.62136</v>
      </c>
      <c r="D3371" s="11">
        <v>0.163048570200627</v>
      </c>
      <c r="E3371" s="8"/>
      <c r="F3371" s="8"/>
    </row>
    <row r="3372">
      <c r="A3372" s="10">
        <v>44883.416666666664</v>
      </c>
      <c r="B3372" s="11">
        <v>311.56</v>
      </c>
      <c r="C3372" s="11">
        <v>352.24352</v>
      </c>
      <c r="D3372" s="11">
        <v>0.115498278009486</v>
      </c>
      <c r="E3372" s="8"/>
      <c r="F3372" s="8"/>
    </row>
    <row r="3373">
      <c r="A3373" s="10">
        <v>44883.458333333336</v>
      </c>
      <c r="B3373" s="11">
        <v>326.56</v>
      </c>
      <c r="C3373" s="11">
        <v>355.17756</v>
      </c>
      <c r="D3373" s="11">
        <v>0.0805725451799376</v>
      </c>
      <c r="E3373" s="8"/>
      <c r="F3373" s="8"/>
    </row>
    <row r="3374">
      <c r="A3374" s="10">
        <v>44883.5</v>
      </c>
      <c r="B3374" s="11">
        <v>340.87</v>
      </c>
      <c r="C3374" s="11">
        <v>355.44551</v>
      </c>
      <c r="D3374" s="11">
        <v>0.0410063134571597</v>
      </c>
      <c r="E3374" s="8"/>
      <c r="F3374" s="8"/>
    </row>
    <row r="3375">
      <c r="A3375" s="10">
        <v>44883.541666666664</v>
      </c>
      <c r="B3375" s="11">
        <v>354.33</v>
      </c>
      <c r="C3375" s="11">
        <v>356.49394</v>
      </c>
      <c r="D3375" s="11">
        <v>0.00607006110678915</v>
      </c>
      <c r="E3375" s="8"/>
      <c r="F3375" s="8"/>
    </row>
    <row r="3376">
      <c r="A3376" s="10">
        <v>44883.583333333336</v>
      </c>
      <c r="B3376" s="11">
        <v>363.31</v>
      </c>
      <c r="C3376" s="11">
        <v>356.47939</v>
      </c>
      <c r="D3376" s="11">
        <v>0.0191613041079316</v>
      </c>
      <c r="E3376" s="8"/>
      <c r="F3376" s="8"/>
    </row>
    <row r="3377">
      <c r="A3377" s="10">
        <v>44883.625</v>
      </c>
      <c r="B3377" s="11">
        <v>348.13</v>
      </c>
      <c r="C3377" s="11">
        <v>357.09336</v>
      </c>
      <c r="D3377" s="11">
        <v>0.0251008867821009</v>
      </c>
      <c r="E3377" s="8"/>
      <c r="F3377" s="8"/>
    </row>
    <row r="3378">
      <c r="A3378" s="10">
        <v>44883.666666666664</v>
      </c>
      <c r="B3378" s="11">
        <v>326.65</v>
      </c>
      <c r="C3378" s="11">
        <v>359.66026</v>
      </c>
      <c r="D3378" s="11">
        <v>0.0917817831750441</v>
      </c>
      <c r="E3378" s="8"/>
      <c r="F3378" s="8"/>
    </row>
    <row r="3379">
      <c r="A3379" s="10">
        <v>44883.708333333336</v>
      </c>
      <c r="B3379" s="11">
        <v>326.34</v>
      </c>
      <c r="C3379" s="11">
        <v>364.08631</v>
      </c>
      <c r="D3379" s="11">
        <v>0.103674071128903</v>
      </c>
      <c r="E3379" s="8"/>
      <c r="F3379" s="8"/>
    </row>
    <row r="3380">
      <c r="A3380" s="10">
        <v>44883.75</v>
      </c>
      <c r="B3380" s="11">
        <v>329.93</v>
      </c>
      <c r="C3380" s="11">
        <v>370.72708</v>
      </c>
      <c r="D3380" s="11">
        <v>0.110046128812602</v>
      </c>
      <c r="E3380" s="8"/>
      <c r="F3380" s="8"/>
    </row>
    <row r="3381">
      <c r="A3381" s="10">
        <v>44883.791666666664</v>
      </c>
      <c r="B3381" s="11">
        <v>337.53</v>
      </c>
      <c r="C3381" s="11">
        <v>380.14088</v>
      </c>
      <c r="D3381" s="11">
        <v>0.112092337977436</v>
      </c>
      <c r="E3381" s="8"/>
      <c r="F3381" s="8"/>
    </row>
    <row r="3382">
      <c r="A3382" s="10">
        <v>44883.833333333336</v>
      </c>
      <c r="B3382" s="11">
        <v>351.38</v>
      </c>
      <c r="C3382" s="11">
        <v>386.09029</v>
      </c>
      <c r="D3382" s="11">
        <v>0.0899020019384584</v>
      </c>
      <c r="E3382" s="8"/>
      <c r="F3382" s="8"/>
    </row>
    <row r="3383">
      <c r="A3383" s="10">
        <v>44883.875</v>
      </c>
      <c r="B3383" s="11">
        <v>350.25</v>
      </c>
      <c r="C3383" s="11">
        <v>392.6074</v>
      </c>
      <c r="D3383" s="11">
        <v>0.107887421378201</v>
      </c>
      <c r="E3383" s="8"/>
      <c r="F3383" s="8"/>
    </row>
    <row r="3384">
      <c r="A3384" s="10">
        <v>44883.916666666664</v>
      </c>
      <c r="B3384" s="11">
        <v>350.1</v>
      </c>
      <c r="C3384" s="11">
        <v>400.24289</v>
      </c>
      <c r="D3384" s="11">
        <v>0.125281151152991</v>
      </c>
      <c r="E3384" s="8"/>
      <c r="F3384" s="8"/>
    </row>
    <row r="3385">
      <c r="A3385" s="10">
        <v>44883.958333333336</v>
      </c>
      <c r="B3385" s="11">
        <v>358.18</v>
      </c>
      <c r="C3385" s="11">
        <v>407.61237</v>
      </c>
      <c r="D3385" s="11">
        <v>0.121272987863444</v>
      </c>
      <c r="E3385" s="8"/>
      <c r="F3385" s="8"/>
    </row>
    <row r="3386">
      <c r="A3386" s="10">
        <v>44884.0</v>
      </c>
      <c r="B3386" s="11">
        <v>378.98</v>
      </c>
      <c r="C3386" s="11">
        <v>367.64927</v>
      </c>
      <c r="D3386" s="11">
        <v>0.0308194002397992</v>
      </c>
      <c r="E3386" s="8"/>
      <c r="F3386" s="8"/>
    </row>
    <row r="3387">
      <c r="A3387" s="10">
        <v>44884.041666666664</v>
      </c>
      <c r="B3387" s="11">
        <v>393.12</v>
      </c>
      <c r="C3387" s="11">
        <v>367.73637</v>
      </c>
      <c r="D3387" s="11">
        <v>0.069026705191004</v>
      </c>
      <c r="E3387" s="8"/>
      <c r="F3387" s="8"/>
    </row>
    <row r="3388">
      <c r="A3388" s="10">
        <v>44884.083333333336</v>
      </c>
      <c r="B3388" s="11">
        <v>402.77</v>
      </c>
      <c r="C3388" s="11">
        <v>366.45798</v>
      </c>
      <c r="D3388" s="11">
        <v>0.0990891779734199</v>
      </c>
      <c r="E3388" s="8"/>
      <c r="F3388" s="8"/>
    </row>
    <row r="3389">
      <c r="A3389" s="10">
        <v>44884.125</v>
      </c>
      <c r="B3389" s="11">
        <v>407.6</v>
      </c>
      <c r="C3389" s="11">
        <v>367.8819</v>
      </c>
      <c r="D3389" s="11">
        <v>0.107964267880534</v>
      </c>
      <c r="E3389" s="8"/>
      <c r="F3389" s="8"/>
    </row>
    <row r="3390">
      <c r="A3390" s="10">
        <v>44884.166666666664</v>
      </c>
      <c r="B3390" s="11">
        <v>413.74</v>
      </c>
      <c r="C3390" s="11">
        <v>364.86952</v>
      </c>
      <c r="D3390" s="11">
        <v>0.133939606684603</v>
      </c>
      <c r="E3390" s="8"/>
      <c r="F3390" s="8"/>
    </row>
    <row r="3391">
      <c r="A3391" s="10">
        <v>44884.208333333336</v>
      </c>
      <c r="B3391" s="11">
        <v>411.41</v>
      </c>
      <c r="C3391" s="11">
        <v>360.07671</v>
      </c>
      <c r="D3391" s="11">
        <v>0.142562094615894</v>
      </c>
      <c r="E3391" s="8"/>
      <c r="F3391" s="8"/>
    </row>
    <row r="3392">
      <c r="A3392" s="10">
        <v>44884.25</v>
      </c>
      <c r="B3392" s="11">
        <v>408.64</v>
      </c>
      <c r="C3392" s="11">
        <v>357.4824</v>
      </c>
      <c r="D3392" s="11">
        <v>0.143105226998587</v>
      </c>
      <c r="E3392" s="8"/>
      <c r="F3392" s="8"/>
    </row>
    <row r="3393">
      <c r="A3393" s="10">
        <v>44884.291666666664</v>
      </c>
      <c r="B3393" s="11">
        <v>404.38</v>
      </c>
      <c r="C3393" s="11">
        <v>357.67061</v>
      </c>
      <c r="D3393" s="11">
        <v>0.130593313216313</v>
      </c>
      <c r="E3393" s="8"/>
      <c r="F3393" s="8"/>
    </row>
    <row r="3394">
      <c r="A3394" s="10">
        <v>44884.333333333336</v>
      </c>
      <c r="B3394" s="11">
        <v>402.5</v>
      </c>
      <c r="C3394" s="11">
        <v>357.74799</v>
      </c>
      <c r="D3394" s="11">
        <v>0.125093672783458</v>
      </c>
      <c r="E3394" s="8"/>
      <c r="F3394" s="8"/>
    </row>
    <row r="3395">
      <c r="A3395" s="10">
        <v>44884.375</v>
      </c>
      <c r="B3395" s="11">
        <v>401.96</v>
      </c>
      <c r="C3395" s="11">
        <v>358.28418</v>
      </c>
      <c r="D3395" s="11">
        <v>0.121902730955075</v>
      </c>
      <c r="E3395" s="8"/>
      <c r="F3395" s="8"/>
    </row>
    <row r="3396">
      <c r="A3396" s="10">
        <v>44884.416666666664</v>
      </c>
      <c r="B3396" s="11">
        <v>404.88</v>
      </c>
      <c r="C3396" s="11">
        <v>361.65954</v>
      </c>
      <c r="D3396" s="11">
        <v>0.119505930909495</v>
      </c>
      <c r="E3396" s="8"/>
      <c r="F3396" s="8"/>
    </row>
    <row r="3397">
      <c r="A3397" s="10">
        <v>44884.458333333336</v>
      </c>
      <c r="B3397" s="11">
        <v>406.14</v>
      </c>
      <c r="C3397" s="11">
        <v>366.04525</v>
      </c>
      <c r="D3397" s="11">
        <v>0.109534955036296</v>
      </c>
      <c r="E3397" s="8"/>
      <c r="F3397" s="8"/>
    </row>
    <row r="3398">
      <c r="A3398" s="10">
        <v>44884.5</v>
      </c>
      <c r="B3398" s="11">
        <v>409.01</v>
      </c>
      <c r="C3398" s="11">
        <v>367.21418</v>
      </c>
      <c r="D3398" s="11">
        <v>0.113818643931451</v>
      </c>
      <c r="E3398" s="8"/>
      <c r="F3398" s="8"/>
    </row>
    <row r="3399">
      <c r="A3399" s="10">
        <v>44884.541666666664</v>
      </c>
      <c r="B3399" s="11">
        <v>411.33</v>
      </c>
      <c r="C3399" s="11">
        <v>367.91365</v>
      </c>
      <c r="D3399" s="11">
        <v>0.118006901891245</v>
      </c>
      <c r="E3399" s="8"/>
      <c r="F3399" s="8"/>
    </row>
    <row r="3400">
      <c r="A3400" s="10">
        <v>44884.583333333336</v>
      </c>
      <c r="B3400" s="11">
        <v>415.62</v>
      </c>
      <c r="C3400" s="11">
        <v>366.31021</v>
      </c>
      <c r="D3400" s="11">
        <v>0.134612109228405</v>
      </c>
      <c r="E3400" s="8"/>
      <c r="F3400" s="8"/>
    </row>
    <row r="3401">
      <c r="A3401" s="10">
        <v>44884.625</v>
      </c>
      <c r="B3401" s="11">
        <v>420.63</v>
      </c>
      <c r="C3401" s="11">
        <v>363.41885</v>
      </c>
      <c r="D3401" s="11">
        <v>0.157424828128755</v>
      </c>
      <c r="E3401" s="8"/>
      <c r="F3401" s="8"/>
    </row>
    <row r="3402">
      <c r="A3402" s="10">
        <v>44884.666666666664</v>
      </c>
      <c r="B3402" s="11">
        <v>413.01</v>
      </c>
      <c r="C3402" s="11">
        <v>360.12282</v>
      </c>
      <c r="D3402" s="11">
        <v>0.146858730029938</v>
      </c>
      <c r="E3402" s="8"/>
      <c r="F3402" s="8"/>
    </row>
    <row r="3403">
      <c r="A3403" s="10">
        <v>44884.708333333336</v>
      </c>
      <c r="B3403" s="11">
        <v>404.77</v>
      </c>
      <c r="C3403" s="11">
        <v>357.2604</v>
      </c>
      <c r="D3403" s="11">
        <v>0.132983112597981</v>
      </c>
      <c r="E3403" s="8"/>
      <c r="F3403" s="8"/>
    </row>
    <row r="3404">
      <c r="A3404" s="10">
        <v>44884.75</v>
      </c>
      <c r="B3404" s="11">
        <v>396.19</v>
      </c>
      <c r="C3404" s="11">
        <v>357.69903</v>
      </c>
      <c r="D3404" s="11">
        <v>0.107607141120846</v>
      </c>
      <c r="E3404" s="8"/>
      <c r="F3404" s="8"/>
    </row>
    <row r="3405">
      <c r="A3405" s="10">
        <v>44884.791666666664</v>
      </c>
      <c r="B3405" s="11">
        <v>386.13</v>
      </c>
      <c r="C3405" s="11">
        <v>361.89532</v>
      </c>
      <c r="D3405" s="11">
        <v>0.0669659944759715</v>
      </c>
      <c r="E3405" s="8"/>
      <c r="F3405" s="8"/>
    </row>
    <row r="3406">
      <c r="A3406" s="10">
        <v>44884.833333333336</v>
      </c>
      <c r="B3406" s="11">
        <v>388.03</v>
      </c>
      <c r="C3406" s="11">
        <v>363.87484</v>
      </c>
      <c r="D3406" s="11">
        <v>0.0663831552629469</v>
      </c>
      <c r="E3406" s="8"/>
      <c r="F3406" s="8"/>
    </row>
    <row r="3407">
      <c r="A3407" s="10">
        <v>44884.875</v>
      </c>
      <c r="B3407" s="11">
        <v>389.77</v>
      </c>
      <c r="C3407" s="11">
        <v>366.77066</v>
      </c>
      <c r="D3407" s="11">
        <v>0.0627076876869048</v>
      </c>
      <c r="E3407" s="8"/>
      <c r="F3407" s="8"/>
    </row>
    <row r="3408">
      <c r="A3408" s="10">
        <v>44884.916666666664</v>
      </c>
      <c r="B3408" s="11">
        <v>402.27</v>
      </c>
      <c r="C3408" s="11">
        <v>370.56892</v>
      </c>
      <c r="D3408" s="11">
        <v>0.0855470555922498</v>
      </c>
      <c r="E3408" s="8"/>
      <c r="F3408" s="8"/>
    </row>
    <row r="3409">
      <c r="A3409" s="10">
        <v>44884.958333333336</v>
      </c>
      <c r="B3409" s="11">
        <v>423.58</v>
      </c>
      <c r="C3409" s="11">
        <v>375.22928</v>
      </c>
      <c r="D3409" s="11">
        <v>0.12885646877024</v>
      </c>
      <c r="E3409" s="8"/>
      <c r="F3409" s="8"/>
    </row>
    <row r="3410">
      <c r="A3410" s="10">
        <v>44885.0</v>
      </c>
      <c r="B3410" s="11">
        <v>443.24</v>
      </c>
      <c r="C3410" s="11">
        <v>438.56249</v>
      </c>
      <c r="D3410" s="11">
        <v>0.0106655496232702</v>
      </c>
      <c r="E3410" s="8"/>
      <c r="F3410" s="8"/>
    </row>
    <row r="3411">
      <c r="A3411" s="10">
        <v>44885.041666666664</v>
      </c>
      <c r="B3411" s="11">
        <v>447.53</v>
      </c>
      <c r="C3411" s="11">
        <v>440.34911</v>
      </c>
      <c r="D3411" s="11">
        <v>0.016307265841868</v>
      </c>
      <c r="E3411" s="8"/>
      <c r="F3411" s="8"/>
    </row>
    <row r="3412">
      <c r="A3412" s="10">
        <v>44885.083333333336</v>
      </c>
      <c r="B3412" s="11">
        <v>447.98</v>
      </c>
      <c r="C3412" s="11">
        <v>441.28478</v>
      </c>
      <c r="D3412" s="11">
        <v>0.0151721072274462</v>
      </c>
      <c r="E3412" s="8"/>
      <c r="F3412" s="8"/>
    </row>
    <row r="3413">
      <c r="A3413" s="10">
        <v>44885.125</v>
      </c>
      <c r="B3413" s="11">
        <v>447.54</v>
      </c>
      <c r="C3413" s="11">
        <v>443.96874</v>
      </c>
      <c r="D3413" s="11">
        <v>0.00804394471556712</v>
      </c>
      <c r="E3413" s="8"/>
      <c r="F3413" s="8"/>
    </row>
    <row r="3414">
      <c r="A3414" s="10">
        <v>44885.166666666664</v>
      </c>
      <c r="B3414" s="11">
        <v>447.27</v>
      </c>
      <c r="C3414" s="11">
        <v>440.82599</v>
      </c>
      <c r="D3414" s="11">
        <v>0.0146180355654619</v>
      </c>
      <c r="E3414" s="8"/>
      <c r="F3414" s="8"/>
    </row>
    <row r="3415">
      <c r="A3415" s="10">
        <v>44885.208333333336</v>
      </c>
      <c r="B3415" s="11">
        <v>448.77</v>
      </c>
      <c r="C3415" s="11">
        <v>434.27903</v>
      </c>
      <c r="D3415" s="11">
        <v>0.0333678787115279</v>
      </c>
      <c r="E3415" s="8"/>
      <c r="F3415" s="8"/>
    </row>
    <row r="3416">
      <c r="A3416" s="10">
        <v>44885.25</v>
      </c>
      <c r="B3416" s="11">
        <v>446.56</v>
      </c>
      <c r="C3416" s="11">
        <v>427.39189</v>
      </c>
      <c r="D3416" s="11">
        <v>0.044849026030887</v>
      </c>
      <c r="E3416" s="8"/>
      <c r="F3416" s="8"/>
    </row>
    <row r="3417">
      <c r="A3417" s="10">
        <v>44885.291666666664</v>
      </c>
      <c r="B3417" s="11">
        <v>445.6</v>
      </c>
      <c r="C3417" s="11">
        <v>421.37004</v>
      </c>
      <c r="D3417" s="11">
        <v>0.0575028067966104</v>
      </c>
      <c r="E3417" s="8"/>
      <c r="F3417" s="8"/>
    </row>
    <row r="3418">
      <c r="A3418" s="10">
        <v>44885.333333333336</v>
      </c>
      <c r="B3418" s="11">
        <v>442.77</v>
      </c>
      <c r="C3418" s="11">
        <v>415.50058</v>
      </c>
      <c r="D3418" s="11">
        <v>0.065630281430654</v>
      </c>
      <c r="E3418" s="8"/>
      <c r="F3418" s="8"/>
    </row>
    <row r="3419">
      <c r="A3419" s="10">
        <v>44885.375</v>
      </c>
      <c r="B3419" s="11">
        <v>439.14</v>
      </c>
      <c r="C3419" s="11">
        <v>411.16449</v>
      </c>
      <c r="D3419" s="11">
        <v>0.0680397035259537</v>
      </c>
      <c r="E3419" s="8"/>
      <c r="F3419" s="8"/>
    </row>
    <row r="3420">
      <c r="A3420" s="10">
        <v>44885.416666666664</v>
      </c>
      <c r="B3420" s="11">
        <v>443.28</v>
      </c>
      <c r="C3420" s="11">
        <v>410.37002</v>
      </c>
      <c r="D3420" s="11">
        <v>0.0801958681094685</v>
      </c>
      <c r="E3420" s="8"/>
      <c r="F3420" s="8"/>
    </row>
    <row r="3421">
      <c r="A3421" s="10">
        <v>44885.458333333336</v>
      </c>
      <c r="B3421" s="11">
        <v>445.24</v>
      </c>
      <c r="C3421" s="11">
        <v>412.99299</v>
      </c>
      <c r="D3421" s="11">
        <v>0.078081252662424</v>
      </c>
      <c r="E3421" s="8"/>
      <c r="F3421" s="8"/>
    </row>
    <row r="3422">
      <c r="A3422" s="10">
        <v>44885.5</v>
      </c>
      <c r="B3422" s="11">
        <v>450.99</v>
      </c>
      <c r="C3422" s="11">
        <v>414.27444</v>
      </c>
      <c r="D3422" s="11">
        <v>0.0886261773716958</v>
      </c>
      <c r="E3422" s="8"/>
      <c r="F3422" s="8"/>
    </row>
    <row r="3423">
      <c r="A3423" s="10">
        <v>44885.541666666664</v>
      </c>
      <c r="B3423" s="11">
        <v>454.68</v>
      </c>
      <c r="C3423" s="11">
        <v>416.99666</v>
      </c>
      <c r="D3423" s="11">
        <v>0.0903684456369506</v>
      </c>
      <c r="E3423" s="8"/>
      <c r="F3423" s="8"/>
    </row>
    <row r="3424">
      <c r="A3424" s="10">
        <v>44885.583333333336</v>
      </c>
      <c r="B3424" s="11">
        <v>450.44</v>
      </c>
      <c r="C3424" s="11">
        <v>419.18517</v>
      </c>
      <c r="D3424" s="11">
        <v>0.0745609154064299</v>
      </c>
      <c r="E3424" s="8"/>
      <c r="F3424" s="8"/>
    </row>
    <row r="3425">
      <c r="A3425" s="10">
        <v>44885.625</v>
      </c>
      <c r="B3425" s="11">
        <v>432.85</v>
      </c>
      <c r="C3425" s="11">
        <v>418.95165</v>
      </c>
      <c r="D3425" s="11">
        <v>0.0331741144831391</v>
      </c>
      <c r="E3425" s="8"/>
      <c r="F3425" s="8"/>
    </row>
    <row r="3426">
      <c r="A3426" s="10">
        <v>44885.666666666664</v>
      </c>
      <c r="B3426" s="11">
        <v>424.85</v>
      </c>
      <c r="C3426" s="11">
        <v>415.55473</v>
      </c>
      <c r="D3426" s="11">
        <v>0.0223683412290843</v>
      </c>
      <c r="E3426" s="8"/>
      <c r="F3426" s="8"/>
    </row>
    <row r="3427">
      <c r="A3427" s="10">
        <v>44885.708333333336</v>
      </c>
      <c r="B3427" s="11">
        <v>411.56</v>
      </c>
      <c r="C3427" s="11">
        <v>411.79822</v>
      </c>
      <c r="D3427" s="11">
        <v>5.7848720181455E-4</v>
      </c>
      <c r="E3427" s="8"/>
      <c r="F3427" s="8"/>
    </row>
    <row r="3428">
      <c r="A3428" s="10">
        <v>44885.75</v>
      </c>
      <c r="B3428" s="11">
        <v>400.56</v>
      </c>
      <c r="C3428" s="11">
        <v>410.32816</v>
      </c>
      <c r="D3428" s="11">
        <v>0.0238057266164721</v>
      </c>
      <c r="E3428" s="8"/>
      <c r="F3428" s="8"/>
    </row>
    <row r="3429">
      <c r="A3429" s="10">
        <v>44885.791666666664</v>
      </c>
      <c r="B3429" s="11">
        <v>403.32</v>
      </c>
      <c r="C3429" s="11">
        <v>412.01665</v>
      </c>
      <c r="D3429" s="11">
        <v>0.0211075207761628</v>
      </c>
      <c r="E3429" s="8"/>
      <c r="F3429" s="8"/>
    </row>
    <row r="3430">
      <c r="A3430" s="10">
        <v>44885.833333333336</v>
      </c>
      <c r="B3430" s="11">
        <v>409.21</v>
      </c>
      <c r="C3430" s="11">
        <v>411.58301</v>
      </c>
      <c r="D3430" s="11">
        <v>0.00576556840866687</v>
      </c>
      <c r="E3430" s="8"/>
      <c r="F3430" s="8"/>
    </row>
    <row r="3431">
      <c r="A3431" s="10">
        <v>44885.875</v>
      </c>
      <c r="B3431" s="11">
        <v>417.02</v>
      </c>
      <c r="C3431" s="11">
        <v>412.78846</v>
      </c>
      <c r="D3431" s="11">
        <v>0.0102511102175676</v>
      </c>
      <c r="E3431" s="8"/>
      <c r="F3431" s="8"/>
    </row>
    <row r="3432">
      <c r="A3432" s="10">
        <v>44885.916666666664</v>
      </c>
      <c r="B3432" s="11">
        <v>426.41</v>
      </c>
      <c r="C3432" s="11">
        <v>415.12518</v>
      </c>
      <c r="D3432" s="11">
        <v>0.0271841375654447</v>
      </c>
      <c r="E3432" s="8"/>
      <c r="F3432" s="8"/>
    </row>
    <row r="3433">
      <c r="A3433" s="10">
        <v>44885.958333333336</v>
      </c>
      <c r="B3433" s="11">
        <v>438.32</v>
      </c>
      <c r="C3433" s="11">
        <v>420.27174</v>
      </c>
      <c r="D3433" s="11">
        <v>0.0429442626810928</v>
      </c>
      <c r="E3433" s="8"/>
      <c r="F3433" s="8"/>
    </row>
    <row r="3434">
      <c r="A3434" s="10">
        <v>44886.0</v>
      </c>
      <c r="B3434" s="11">
        <v>445.9</v>
      </c>
      <c r="C3434" s="11">
        <v>475.18203</v>
      </c>
      <c r="D3434" s="11">
        <v>0.0616227638069563</v>
      </c>
      <c r="E3434" s="8"/>
      <c r="F3434" s="8"/>
    </row>
    <row r="3435">
      <c r="A3435" s="10">
        <v>44886.041666666664</v>
      </c>
      <c r="B3435" s="11">
        <v>432.66</v>
      </c>
      <c r="C3435" s="11">
        <v>473.74995</v>
      </c>
      <c r="D3435" s="11">
        <v>0.0867334128478535</v>
      </c>
      <c r="E3435" s="8"/>
      <c r="F3435" s="8"/>
    </row>
    <row r="3436">
      <c r="A3436" s="10">
        <v>44886.083333333336</v>
      </c>
      <c r="B3436" s="11">
        <v>417.47</v>
      </c>
      <c r="C3436" s="11">
        <v>470.10832</v>
      </c>
      <c r="D3436" s="11">
        <v>0.111970619877563</v>
      </c>
      <c r="E3436" s="8"/>
      <c r="F3436" s="8"/>
    </row>
    <row r="3437">
      <c r="A3437" s="10">
        <v>44886.125</v>
      </c>
      <c r="B3437" s="11">
        <v>414.06</v>
      </c>
      <c r="C3437" s="11">
        <v>467.22532</v>
      </c>
      <c r="D3437" s="11">
        <v>0.113789466718113</v>
      </c>
      <c r="E3437" s="8"/>
      <c r="F3437" s="8"/>
    </row>
    <row r="3438">
      <c r="A3438" s="10">
        <v>44886.166666666664</v>
      </c>
      <c r="B3438" s="11">
        <v>410.16</v>
      </c>
      <c r="C3438" s="11">
        <v>457.05827</v>
      </c>
      <c r="D3438" s="11">
        <v>0.102608951808267</v>
      </c>
      <c r="E3438" s="8"/>
      <c r="F3438" s="8"/>
    </row>
    <row r="3439">
      <c r="A3439" s="10">
        <v>44886.208333333336</v>
      </c>
      <c r="B3439" s="11">
        <v>404.0</v>
      </c>
      <c r="C3439" s="11">
        <v>444.92634</v>
      </c>
      <c r="D3439" s="11">
        <v>0.0919845293942363</v>
      </c>
      <c r="E3439" s="8"/>
      <c r="F3439" s="8"/>
    </row>
    <row r="3440">
      <c r="A3440" s="10">
        <v>44886.25</v>
      </c>
      <c r="B3440" s="11">
        <v>393.17</v>
      </c>
      <c r="C3440" s="11">
        <v>435.20559</v>
      </c>
      <c r="D3440" s="11">
        <v>0.0965878907943254</v>
      </c>
      <c r="E3440" s="8"/>
      <c r="F3440" s="8"/>
    </row>
    <row r="3441">
      <c r="A3441" s="10">
        <v>44886.291666666664</v>
      </c>
      <c r="B3441" s="11">
        <v>390.87</v>
      </c>
      <c r="C3441" s="11">
        <v>427.9668</v>
      </c>
      <c r="D3441" s="11">
        <v>0.0866814902464396</v>
      </c>
      <c r="E3441" s="8"/>
      <c r="F3441" s="8"/>
    </row>
    <row r="3442">
      <c r="A3442" s="10">
        <v>44886.333333333336</v>
      </c>
      <c r="B3442" s="11">
        <v>388.49</v>
      </c>
      <c r="C3442" s="11">
        <v>423.41592</v>
      </c>
      <c r="D3442" s="11">
        <v>0.0824860812980296</v>
      </c>
      <c r="E3442" s="8"/>
      <c r="F3442" s="8"/>
    </row>
    <row r="3443">
      <c r="A3443" s="10">
        <v>44886.375</v>
      </c>
      <c r="B3443" s="11">
        <v>394.81</v>
      </c>
      <c r="C3443" s="11">
        <v>422.65243</v>
      </c>
      <c r="D3443" s="11">
        <v>0.0658754759791632</v>
      </c>
      <c r="E3443" s="8"/>
      <c r="F3443" s="8"/>
    </row>
    <row r="3444">
      <c r="A3444" s="10">
        <v>44886.416666666664</v>
      </c>
      <c r="B3444" s="11">
        <v>406.25</v>
      </c>
      <c r="C3444" s="11">
        <v>425.5333</v>
      </c>
      <c r="D3444" s="11">
        <v>0.0453156074976975</v>
      </c>
      <c r="E3444" s="8"/>
      <c r="F3444" s="8"/>
    </row>
    <row r="3445">
      <c r="A3445" s="10">
        <v>44886.458333333336</v>
      </c>
      <c r="B3445" s="11">
        <v>416.13</v>
      </c>
      <c r="C3445" s="11">
        <v>431.21784</v>
      </c>
      <c r="D3445" s="11">
        <v>0.0349889049117263</v>
      </c>
      <c r="E3445" s="8"/>
      <c r="F3445" s="8"/>
    </row>
    <row r="3446">
      <c r="A3446" s="10">
        <v>44886.5</v>
      </c>
      <c r="B3446" s="11">
        <v>426.97</v>
      </c>
      <c r="C3446" s="11">
        <v>434.00175</v>
      </c>
      <c r="D3446" s="11">
        <v>0.0162021236089485</v>
      </c>
      <c r="E3446" s="8"/>
      <c r="F3446" s="8"/>
    </row>
    <row r="3447">
      <c r="A3447" s="10">
        <v>44886.541666666664</v>
      </c>
      <c r="B3447" s="11">
        <v>438.21</v>
      </c>
      <c r="C3447" s="11">
        <v>436.59634</v>
      </c>
      <c r="D3447" s="11">
        <v>0.00369599983362201</v>
      </c>
      <c r="E3447" s="8"/>
      <c r="F3447" s="8"/>
    </row>
    <row r="3448">
      <c r="A3448" s="10">
        <v>44886.583333333336</v>
      </c>
      <c r="B3448" s="11">
        <v>447.72</v>
      </c>
      <c r="C3448" s="11">
        <v>437.94462</v>
      </c>
      <c r="D3448" s="11">
        <v>0.0223210414138665</v>
      </c>
      <c r="E3448" s="8"/>
      <c r="F3448" s="8"/>
    </row>
    <row r="3449">
      <c r="A3449" s="10">
        <v>44886.625</v>
      </c>
      <c r="B3449" s="11">
        <v>439.5</v>
      </c>
      <c r="C3449" s="11">
        <v>437.66992</v>
      </c>
      <c r="D3449" s="11">
        <v>0.00418141598581874</v>
      </c>
      <c r="E3449" s="8"/>
      <c r="F3449" s="8"/>
    </row>
    <row r="3450">
      <c r="A3450" s="10">
        <v>44886.666666666664</v>
      </c>
      <c r="B3450" s="11">
        <v>435.83</v>
      </c>
      <c r="C3450" s="11">
        <v>435.11047</v>
      </c>
      <c r="D3450" s="11">
        <v>0.00165367199736646</v>
      </c>
      <c r="E3450" s="8"/>
      <c r="F3450" s="8"/>
    </row>
    <row r="3451">
      <c r="A3451" s="10">
        <v>44886.708333333336</v>
      </c>
      <c r="B3451" s="11">
        <v>428.23</v>
      </c>
      <c r="C3451" s="11">
        <v>433.23046</v>
      </c>
      <c r="D3451" s="11">
        <v>0.0115422632102091</v>
      </c>
      <c r="E3451" s="8"/>
      <c r="F3451" s="8"/>
    </row>
    <row r="3452">
      <c r="A3452" s="10">
        <v>44886.75</v>
      </c>
      <c r="B3452" s="11">
        <v>420.93</v>
      </c>
      <c r="C3452" s="11">
        <v>434.02371</v>
      </c>
      <c r="D3452" s="11">
        <v>0.030168190581109</v>
      </c>
      <c r="E3452" s="8"/>
      <c r="F3452" s="8"/>
    </row>
    <row r="3453">
      <c r="A3453" s="10">
        <v>44886.791666666664</v>
      </c>
      <c r="B3453" s="11">
        <v>407.69</v>
      </c>
      <c r="C3453" s="11">
        <v>436.94145</v>
      </c>
      <c r="D3453" s="11">
        <v>0.0669459260502751</v>
      </c>
      <c r="E3453" s="8"/>
      <c r="F3453" s="8"/>
    </row>
    <row r="3454">
      <c r="A3454" s="10">
        <v>44886.833333333336</v>
      </c>
      <c r="B3454" s="11">
        <v>403.22</v>
      </c>
      <c r="C3454" s="11">
        <v>437.08893</v>
      </c>
      <c r="D3454" s="11">
        <v>0.0774875035155888</v>
      </c>
      <c r="E3454" s="8"/>
      <c r="F3454" s="8"/>
    </row>
    <row r="3455">
      <c r="A3455" s="10">
        <v>44886.875</v>
      </c>
      <c r="B3455" s="11">
        <v>402.57</v>
      </c>
      <c r="C3455" s="11">
        <v>437.20858</v>
      </c>
      <c r="D3455" s="11">
        <v>0.0792266702542754</v>
      </c>
      <c r="E3455" s="8"/>
      <c r="F3455" s="8"/>
    </row>
    <row r="3456">
      <c r="A3456" s="10">
        <v>44886.916666666664</v>
      </c>
      <c r="B3456" s="11">
        <v>407.99</v>
      </c>
      <c r="C3456" s="11">
        <v>437.98391</v>
      </c>
      <c r="D3456" s="11">
        <v>0.0684817622638237</v>
      </c>
      <c r="E3456" s="8"/>
      <c r="F3456" s="8"/>
    </row>
    <row r="3457">
      <c r="A3457" s="10">
        <v>44886.958333333336</v>
      </c>
      <c r="B3457" s="11">
        <v>425.35</v>
      </c>
      <c r="C3457" s="11">
        <v>440.85187</v>
      </c>
      <c r="D3457" s="11">
        <v>0.0351634439023701</v>
      </c>
      <c r="E3457" s="8"/>
      <c r="F3457" s="8"/>
    </row>
    <row r="3458">
      <c r="A3458" s="10">
        <v>44887.0</v>
      </c>
      <c r="B3458" s="11">
        <v>448.99</v>
      </c>
      <c r="C3458" s="11">
        <v>444.84695</v>
      </c>
      <c r="D3458" s="11">
        <v>0.0093134279104308</v>
      </c>
      <c r="E3458" s="8"/>
      <c r="F3458" s="8"/>
    </row>
    <row r="3459">
      <c r="A3459" s="10">
        <v>44887.041666666664</v>
      </c>
      <c r="B3459" s="11">
        <v>433.69</v>
      </c>
      <c r="C3459" s="11">
        <v>447.49689</v>
      </c>
      <c r="D3459" s="11">
        <v>0.0308535998987613</v>
      </c>
      <c r="E3459" s="8"/>
      <c r="F3459" s="8"/>
    </row>
    <row r="3460">
      <c r="A3460" s="10">
        <v>44887.083333333336</v>
      </c>
      <c r="B3460" s="11">
        <v>412.9</v>
      </c>
      <c r="C3460" s="11">
        <v>446.5223</v>
      </c>
      <c r="D3460" s="11">
        <v>0.0752981430042799</v>
      </c>
      <c r="E3460" s="8"/>
      <c r="F3460" s="8"/>
    </row>
    <row r="3461">
      <c r="A3461" s="10">
        <v>44887.125</v>
      </c>
      <c r="B3461" s="11">
        <v>399.68</v>
      </c>
      <c r="C3461" s="11">
        <v>446.17514</v>
      </c>
      <c r="D3461" s="11">
        <v>0.104208271218338</v>
      </c>
      <c r="E3461" s="8"/>
      <c r="F3461" s="8"/>
    </row>
    <row r="3462">
      <c r="A3462" s="10">
        <v>44887.166666666664</v>
      </c>
      <c r="B3462" s="11">
        <v>386.02</v>
      </c>
      <c r="C3462" s="11">
        <v>440.23748</v>
      </c>
      <c r="D3462" s="11">
        <v>0.12315507530163</v>
      </c>
      <c r="E3462" s="8"/>
      <c r="F3462" s="8"/>
    </row>
    <row r="3463">
      <c r="A3463" s="10">
        <v>44887.208333333336</v>
      </c>
      <c r="B3463" s="11">
        <v>377.25</v>
      </c>
      <c r="C3463" s="11">
        <v>431.94618</v>
      </c>
      <c r="D3463" s="11">
        <v>0.12662730342933</v>
      </c>
      <c r="E3463" s="8"/>
      <c r="F3463" s="8"/>
    </row>
    <row r="3464">
      <c r="A3464" s="10">
        <v>44887.25</v>
      </c>
      <c r="B3464" s="11">
        <v>369.8</v>
      </c>
      <c r="C3464" s="11">
        <v>424.53624</v>
      </c>
      <c r="D3464" s="11">
        <v>0.12893184336866</v>
      </c>
      <c r="E3464" s="8"/>
      <c r="F3464" s="8"/>
    </row>
    <row r="3465">
      <c r="A3465" s="10">
        <v>44887.291666666664</v>
      </c>
      <c r="B3465" s="11">
        <v>370.31</v>
      </c>
      <c r="C3465" s="11">
        <v>419.11502</v>
      </c>
      <c r="D3465" s="11">
        <v>0.116447795166109</v>
      </c>
      <c r="E3465" s="8"/>
      <c r="F3465" s="8"/>
    </row>
    <row r="3466">
      <c r="A3466" s="10">
        <v>44887.333333333336</v>
      </c>
      <c r="B3466" s="11">
        <v>381.62</v>
      </c>
      <c r="C3466" s="11">
        <v>414.92967</v>
      </c>
      <c r="D3466" s="11">
        <v>0.0802778697411539</v>
      </c>
      <c r="E3466" s="8"/>
      <c r="F3466" s="8"/>
    </row>
    <row r="3467">
      <c r="A3467" s="10">
        <v>44887.375</v>
      </c>
      <c r="B3467" s="11">
        <v>387.68</v>
      </c>
      <c r="C3467" s="11">
        <v>412.70605</v>
      </c>
      <c r="D3467" s="11">
        <v>0.0606389220608711</v>
      </c>
      <c r="E3467" s="8"/>
      <c r="F3467" s="8"/>
    </row>
    <row r="3468">
      <c r="A3468" s="10">
        <v>44887.416666666664</v>
      </c>
      <c r="B3468" s="11">
        <v>391.33</v>
      </c>
      <c r="C3468" s="11">
        <v>414.79883</v>
      </c>
      <c r="D3468" s="11">
        <v>0.0565788240048797</v>
      </c>
      <c r="E3468" s="8"/>
      <c r="F3468" s="8"/>
    </row>
    <row r="3469">
      <c r="A3469" s="10">
        <v>44887.458333333336</v>
      </c>
      <c r="B3469" s="11">
        <v>403.21</v>
      </c>
      <c r="C3469" s="11">
        <v>420.70746</v>
      </c>
      <c r="D3469" s="11">
        <v>0.0415905627154794</v>
      </c>
      <c r="E3469" s="8"/>
      <c r="F3469" s="8"/>
    </row>
    <row r="3470">
      <c r="A3470" s="10">
        <v>44887.5</v>
      </c>
      <c r="B3470" s="11">
        <v>410.69</v>
      </c>
      <c r="C3470" s="11">
        <v>423.01646</v>
      </c>
      <c r="D3470" s="11">
        <v>0.0291394334868198</v>
      </c>
      <c r="E3470" s="8"/>
      <c r="F3470" s="8"/>
    </row>
    <row r="3471">
      <c r="A3471" s="10">
        <v>44887.541666666664</v>
      </c>
      <c r="B3471" s="11">
        <v>418.76</v>
      </c>
      <c r="C3471" s="11">
        <v>422.90358</v>
      </c>
      <c r="D3471" s="11">
        <v>0.00979793077183216</v>
      </c>
      <c r="E3471" s="8"/>
      <c r="F3471" s="8"/>
    </row>
    <row r="3472">
      <c r="A3472" s="10">
        <v>44887.583333333336</v>
      </c>
      <c r="B3472" s="11">
        <v>416.79</v>
      </c>
      <c r="C3472" s="11">
        <v>419.16663</v>
      </c>
      <c r="D3472" s="11">
        <v>0.00566989314010988</v>
      </c>
      <c r="E3472" s="8"/>
      <c r="F3472" s="8"/>
    </row>
    <row r="3473">
      <c r="A3473" s="10">
        <v>44887.625</v>
      </c>
      <c r="B3473" s="11">
        <v>396.99</v>
      </c>
      <c r="C3473" s="11">
        <v>411.32852</v>
      </c>
      <c r="D3473" s="11">
        <v>0.0348590464867352</v>
      </c>
      <c r="E3473" s="8"/>
      <c r="F3473" s="8"/>
    </row>
    <row r="3474">
      <c r="A3474" s="10">
        <v>44887.666666666664</v>
      </c>
      <c r="B3474" s="11">
        <v>400.14</v>
      </c>
      <c r="C3474" s="11">
        <v>400.63831</v>
      </c>
      <c r="D3474" s="11">
        <v>0.00124379019070843</v>
      </c>
      <c r="E3474" s="8"/>
      <c r="F3474" s="8"/>
    </row>
    <row r="3475">
      <c r="A3475" s="10">
        <v>44887.708333333336</v>
      </c>
      <c r="B3475" s="11">
        <v>399.37</v>
      </c>
      <c r="C3475" s="11">
        <v>389.34974</v>
      </c>
      <c r="D3475" s="11">
        <v>0.0257358846573263</v>
      </c>
      <c r="E3475" s="8"/>
      <c r="F3475" s="8"/>
    </row>
    <row r="3476">
      <c r="A3476" s="10">
        <v>44887.75</v>
      </c>
      <c r="B3476" s="11">
        <v>386.02</v>
      </c>
      <c r="C3476" s="11">
        <v>381.23247</v>
      </c>
      <c r="D3476" s="11">
        <v>0.012558033160187</v>
      </c>
      <c r="E3476" s="8"/>
      <c r="F3476" s="8"/>
    </row>
    <row r="3477">
      <c r="A3477" s="10">
        <v>44887.791666666664</v>
      </c>
      <c r="B3477" s="11">
        <v>373.89</v>
      </c>
      <c r="C3477" s="11">
        <v>378.66251</v>
      </c>
      <c r="D3477" s="11">
        <v>0.012603597858156</v>
      </c>
      <c r="E3477" s="8"/>
      <c r="F3477" s="8"/>
    </row>
    <row r="3478">
      <c r="A3478" s="10">
        <v>44887.833333333336</v>
      </c>
      <c r="B3478" s="11">
        <v>367.43</v>
      </c>
      <c r="C3478" s="11">
        <v>376.70649</v>
      </c>
      <c r="D3478" s="11">
        <v>0.0246252460370405</v>
      </c>
      <c r="E3478" s="8"/>
      <c r="F3478" s="8"/>
    </row>
    <row r="3479">
      <c r="A3479" s="10">
        <v>44887.875</v>
      </c>
      <c r="B3479" s="11">
        <v>361.28</v>
      </c>
      <c r="C3479" s="11">
        <v>378.16704</v>
      </c>
      <c r="D3479" s="11">
        <v>0.0446549757482831</v>
      </c>
      <c r="E3479" s="8"/>
      <c r="F3479" s="8"/>
    </row>
    <row r="3480">
      <c r="A3480" s="10">
        <v>44887.916666666664</v>
      </c>
      <c r="B3480" s="11">
        <v>366.03</v>
      </c>
      <c r="C3480" s="11">
        <v>382.96564</v>
      </c>
      <c r="D3480" s="11">
        <v>0.0442223485114749</v>
      </c>
      <c r="E3480" s="8"/>
      <c r="F3480" s="8"/>
    </row>
    <row r="3481">
      <c r="A3481" s="10">
        <v>44887.958333333336</v>
      </c>
      <c r="B3481" s="11">
        <v>392.03</v>
      </c>
      <c r="C3481" s="11">
        <v>391.86322</v>
      </c>
      <c r="D3481" s="11">
        <v>4.25607690356753E-4</v>
      </c>
      <c r="E3481" s="8"/>
      <c r="F3481" s="8"/>
    </row>
    <row r="3482">
      <c r="A3482" s="10">
        <v>44888.0</v>
      </c>
      <c r="B3482" s="11">
        <v>421.54</v>
      </c>
      <c r="C3482" s="11">
        <v>411.34449</v>
      </c>
      <c r="D3482" s="11">
        <v>0.0247858188157571</v>
      </c>
      <c r="E3482" s="8"/>
      <c r="F3482" s="8"/>
    </row>
    <row r="3483">
      <c r="A3483" s="10">
        <v>44888.041666666664</v>
      </c>
      <c r="B3483" s="11">
        <v>402.9</v>
      </c>
      <c r="C3483" s="11">
        <v>414.67818</v>
      </c>
      <c r="D3483" s="11">
        <v>0.0284031824389699</v>
      </c>
      <c r="E3483" s="8"/>
      <c r="F3483" s="8"/>
    </row>
    <row r="3484">
      <c r="A3484" s="10">
        <v>44888.083333333336</v>
      </c>
      <c r="B3484" s="11">
        <v>376.13</v>
      </c>
      <c r="C3484" s="11">
        <v>417.25438</v>
      </c>
      <c r="D3484" s="11">
        <v>0.0985594926528992</v>
      </c>
      <c r="E3484" s="8"/>
      <c r="F3484" s="8"/>
    </row>
    <row r="3485">
      <c r="A3485" s="10">
        <v>44888.125</v>
      </c>
      <c r="B3485" s="11">
        <v>363.0</v>
      </c>
      <c r="C3485" s="11">
        <v>422.45423</v>
      </c>
      <c r="D3485" s="11">
        <v>0.140735317054346</v>
      </c>
      <c r="E3485" s="8"/>
      <c r="F3485" s="8"/>
    </row>
    <row r="3486">
      <c r="A3486" s="10">
        <v>44888.166666666664</v>
      </c>
      <c r="B3486" s="11">
        <v>356.74</v>
      </c>
      <c r="C3486" s="11">
        <v>423.14624</v>
      </c>
      <c r="D3486" s="11">
        <v>0.156934491489277</v>
      </c>
      <c r="E3486" s="8"/>
      <c r="F3486" s="8"/>
    </row>
    <row r="3487">
      <c r="A3487" s="10">
        <v>44888.208333333336</v>
      </c>
      <c r="B3487" s="11">
        <v>352.64</v>
      </c>
      <c r="C3487" s="11">
        <v>420.67286</v>
      </c>
      <c r="D3487" s="11">
        <v>0.161723910594089</v>
      </c>
      <c r="E3487" s="8"/>
      <c r="F3487" s="8"/>
    </row>
    <row r="3488">
      <c r="A3488" s="10">
        <v>44888.25</v>
      </c>
      <c r="B3488" s="11">
        <v>356.03</v>
      </c>
      <c r="C3488" s="11">
        <v>418.79678</v>
      </c>
      <c r="D3488" s="11">
        <v>0.14987407496304</v>
      </c>
      <c r="E3488" s="8"/>
      <c r="F3488" s="8"/>
    </row>
    <row r="3489">
      <c r="A3489" s="10">
        <v>44888.291666666664</v>
      </c>
      <c r="B3489" s="11">
        <v>349.32</v>
      </c>
      <c r="C3489" s="11">
        <v>418.33196</v>
      </c>
      <c r="D3489" s="11">
        <v>0.164969370258012</v>
      </c>
      <c r="E3489" s="8"/>
      <c r="F3489" s="8"/>
    </row>
    <row r="3490">
      <c r="A3490" s="10">
        <v>44888.333333333336</v>
      </c>
      <c r="B3490" s="11">
        <v>356.65</v>
      </c>
      <c r="C3490" s="11">
        <v>416.54943</v>
      </c>
      <c r="D3490" s="11">
        <v>0.143799092463048</v>
      </c>
      <c r="E3490" s="8"/>
      <c r="F3490" s="8"/>
    </row>
    <row r="3491">
      <c r="A3491" s="10">
        <v>44888.375</v>
      </c>
      <c r="B3491" s="11">
        <v>375.03</v>
      </c>
      <c r="C3491" s="11">
        <v>414.36552</v>
      </c>
      <c r="D3491" s="11">
        <v>0.09492952019753</v>
      </c>
      <c r="E3491" s="8"/>
      <c r="F3491" s="8"/>
    </row>
    <row r="3492">
      <c r="A3492" s="10">
        <v>44888.416666666664</v>
      </c>
      <c r="B3492" s="11">
        <v>390.92</v>
      </c>
      <c r="C3492" s="11">
        <v>413.61742</v>
      </c>
      <c r="D3492" s="11">
        <v>0.0548753966890465</v>
      </c>
      <c r="E3492" s="8"/>
      <c r="F3492" s="8"/>
    </row>
    <row r="3493">
      <c r="A3493" s="10">
        <v>44888.458333333336</v>
      </c>
      <c r="B3493" s="11">
        <v>403.9</v>
      </c>
      <c r="C3493" s="11">
        <v>414.92978</v>
      </c>
      <c r="D3493" s="11">
        <v>0.0265822809825797</v>
      </c>
      <c r="E3493" s="8"/>
      <c r="F3493" s="8"/>
    </row>
    <row r="3494">
      <c r="A3494" s="10">
        <v>44888.5</v>
      </c>
      <c r="B3494" s="11">
        <v>405.82</v>
      </c>
      <c r="C3494" s="11">
        <v>413.11133</v>
      </c>
      <c r="D3494" s="11">
        <v>0.017649794306053</v>
      </c>
      <c r="E3494" s="8"/>
      <c r="F3494" s="8"/>
    </row>
    <row r="3495">
      <c r="A3495" s="10">
        <v>44888.541666666664</v>
      </c>
      <c r="B3495" s="11">
        <v>410.97</v>
      </c>
      <c r="C3495" s="11">
        <v>411.09443</v>
      </c>
      <c r="D3495" s="11">
        <v>3.0267984900686E-4</v>
      </c>
      <c r="E3495" s="8"/>
      <c r="F3495" s="8"/>
    </row>
    <row r="3496">
      <c r="A3496" s="10">
        <v>44888.583333333336</v>
      </c>
      <c r="B3496" s="11">
        <v>411.87</v>
      </c>
      <c r="C3496" s="11">
        <v>408.54253</v>
      </c>
      <c r="D3496" s="11">
        <v>0.00814473342591775</v>
      </c>
      <c r="E3496" s="8"/>
      <c r="F3496" s="8"/>
    </row>
    <row r="3497">
      <c r="A3497" s="10">
        <v>44888.625</v>
      </c>
      <c r="B3497" s="11">
        <v>404.9</v>
      </c>
      <c r="C3497" s="11">
        <v>403.65915</v>
      </c>
      <c r="D3497" s="11">
        <v>0.00307400439207179</v>
      </c>
      <c r="E3497" s="8"/>
      <c r="F3497" s="8"/>
    </row>
    <row r="3498">
      <c r="A3498" s="10">
        <v>44888.666666666664</v>
      </c>
      <c r="B3498" s="11">
        <v>401.09</v>
      </c>
      <c r="C3498" s="11">
        <v>396.72789</v>
      </c>
      <c r="D3498" s="11">
        <v>0.0109952189144049</v>
      </c>
      <c r="E3498" s="8"/>
      <c r="F3498" s="8"/>
    </row>
    <row r="3499">
      <c r="A3499" s="10">
        <v>44888.708333333336</v>
      </c>
      <c r="B3499" s="11">
        <v>382.5</v>
      </c>
      <c r="C3499" s="11">
        <v>388.79496</v>
      </c>
      <c r="D3499" s="11">
        <v>0.016190950623434</v>
      </c>
      <c r="E3499" s="8"/>
      <c r="F3499" s="8"/>
    </row>
    <row r="3500">
      <c r="A3500" s="10">
        <v>44888.75</v>
      </c>
      <c r="B3500" s="11">
        <v>355.8</v>
      </c>
      <c r="C3500" s="11">
        <v>382.42703</v>
      </c>
      <c r="D3500" s="11">
        <v>0.0696264330478941</v>
      </c>
      <c r="E3500" s="8"/>
      <c r="F3500" s="8"/>
    </row>
    <row r="3501">
      <c r="A3501" s="10">
        <v>44888.791666666664</v>
      </c>
      <c r="B3501" s="11">
        <v>338.97</v>
      </c>
      <c r="C3501" s="11">
        <v>378.91436</v>
      </c>
      <c r="D3501" s="11">
        <v>0.105417910263416</v>
      </c>
      <c r="E3501" s="8"/>
      <c r="F3501" s="8"/>
    </row>
    <row r="3502">
      <c r="A3502" s="10">
        <v>44888.833333333336</v>
      </c>
      <c r="B3502" s="11">
        <v>333.71</v>
      </c>
      <c r="C3502" s="11">
        <v>374.20403</v>
      </c>
      <c r="D3502" s="11">
        <v>0.108213773111957</v>
      </c>
      <c r="E3502" s="8"/>
      <c r="F3502" s="8"/>
    </row>
    <row r="3503">
      <c r="A3503" s="10">
        <v>44888.875</v>
      </c>
      <c r="B3503" s="11">
        <v>330.26</v>
      </c>
      <c r="C3503" s="11">
        <v>371.90223</v>
      </c>
      <c r="D3503" s="11">
        <v>0.111970906977352</v>
      </c>
      <c r="E3503" s="8"/>
      <c r="F3503" s="8"/>
    </row>
    <row r="3504">
      <c r="A3504" s="10">
        <v>44888.916666666664</v>
      </c>
      <c r="B3504" s="11">
        <v>326.08</v>
      </c>
      <c r="C3504" s="11">
        <v>371.25425</v>
      </c>
      <c r="D3504" s="11">
        <v>0.121680088510771</v>
      </c>
      <c r="E3504" s="8"/>
      <c r="F3504" s="8"/>
    </row>
    <row r="3505">
      <c r="A3505" s="10">
        <v>44888.958333333336</v>
      </c>
      <c r="B3505" s="11">
        <v>341.63</v>
      </c>
      <c r="C3505" s="11">
        <v>374.17521</v>
      </c>
      <c r="D3505" s="11">
        <v>0.0869785307262872</v>
      </c>
      <c r="E3505" s="8"/>
      <c r="F3505" s="8"/>
    </row>
    <row r="3506">
      <c r="A3506" s="10">
        <v>44889.0</v>
      </c>
      <c r="B3506" s="11">
        <v>365.65</v>
      </c>
      <c r="C3506" s="11">
        <v>350.30629</v>
      </c>
      <c r="D3506" s="11">
        <v>0.0438008406871597</v>
      </c>
      <c r="E3506" s="8"/>
      <c r="F3506" s="8"/>
    </row>
    <row r="3507">
      <c r="A3507" s="10">
        <v>44889.041666666664</v>
      </c>
      <c r="B3507" s="11">
        <v>352.11</v>
      </c>
      <c r="C3507" s="11">
        <v>355.4148</v>
      </c>
      <c r="D3507" s="11">
        <v>0.00929843101637861</v>
      </c>
      <c r="E3507" s="8"/>
      <c r="F3507" s="8"/>
    </row>
    <row r="3508">
      <c r="A3508" s="10">
        <v>44889.083333333336</v>
      </c>
      <c r="B3508" s="11">
        <v>331.73</v>
      </c>
      <c r="C3508" s="11">
        <v>361.92436</v>
      </c>
      <c r="D3508" s="11">
        <v>0.0834272664045049</v>
      </c>
      <c r="E3508" s="8"/>
      <c r="F3508" s="8"/>
    </row>
    <row r="3509">
      <c r="A3509" s="10">
        <v>44889.125</v>
      </c>
      <c r="B3509" s="11">
        <v>313.87</v>
      </c>
      <c r="C3509" s="11">
        <v>372.65981</v>
      </c>
      <c r="D3509" s="11">
        <v>0.157757312225324</v>
      </c>
      <c r="E3509" s="8"/>
      <c r="F3509" s="8"/>
    </row>
    <row r="3510">
      <c r="A3510" s="10">
        <v>44889.166666666664</v>
      </c>
      <c r="B3510" s="11">
        <v>310.57</v>
      </c>
      <c r="C3510" s="11">
        <v>379.72889</v>
      </c>
      <c r="D3510" s="11">
        <v>0.182127016988357</v>
      </c>
      <c r="E3510" s="8"/>
      <c r="F3510" s="8"/>
    </row>
    <row r="3511">
      <c r="A3511" s="10">
        <v>44889.208333333336</v>
      </c>
      <c r="B3511" s="11">
        <v>309.4</v>
      </c>
      <c r="C3511" s="11">
        <v>382.68412</v>
      </c>
      <c r="D3511" s="11">
        <v>0.191500290108719</v>
      </c>
      <c r="E3511" s="8"/>
      <c r="F3511" s="8"/>
    </row>
    <row r="3512">
      <c r="A3512" s="10">
        <v>44889.25</v>
      </c>
      <c r="B3512" s="11">
        <v>313.66</v>
      </c>
      <c r="C3512" s="11">
        <v>385.54633</v>
      </c>
      <c r="D3512" s="11">
        <v>0.186453155967014</v>
      </c>
      <c r="E3512" s="8"/>
      <c r="F3512" s="8"/>
    </row>
    <row r="3513">
      <c r="A3513" s="10">
        <v>44889.291666666664</v>
      </c>
      <c r="B3513" s="11">
        <v>321.16</v>
      </c>
      <c r="C3513" s="11">
        <v>389.90639</v>
      </c>
      <c r="D3513" s="11">
        <v>0.1763151150203</v>
      </c>
      <c r="E3513" s="8"/>
      <c r="F3513" s="8"/>
    </row>
    <row r="3514">
      <c r="A3514" s="10">
        <v>44889.333333333336</v>
      </c>
      <c r="B3514" s="11">
        <v>338.36</v>
      </c>
      <c r="C3514" s="11">
        <v>391.79284</v>
      </c>
      <c r="D3514" s="11">
        <v>0.136380338139921</v>
      </c>
      <c r="E3514" s="8"/>
      <c r="F3514" s="8"/>
    </row>
    <row r="3515">
      <c r="A3515" s="10">
        <v>44889.375</v>
      </c>
      <c r="B3515" s="11">
        <v>343.59</v>
      </c>
      <c r="C3515" s="11">
        <v>392.41632</v>
      </c>
      <c r="D3515" s="11">
        <v>0.124424794565119</v>
      </c>
      <c r="E3515" s="8"/>
      <c r="F3515" s="8"/>
    </row>
    <row r="3516">
      <c r="A3516" s="10">
        <v>44889.416666666664</v>
      </c>
      <c r="B3516" s="11">
        <v>356.43</v>
      </c>
      <c r="C3516" s="11">
        <v>393.57965</v>
      </c>
      <c r="D3516" s="11">
        <v>0.0943891535042525</v>
      </c>
      <c r="E3516" s="8"/>
      <c r="F3516" s="8"/>
    </row>
    <row r="3517">
      <c r="A3517" s="10">
        <v>44889.458333333336</v>
      </c>
      <c r="B3517" s="11">
        <v>373.98</v>
      </c>
      <c r="C3517" s="11">
        <v>394.98638</v>
      </c>
      <c r="D3517" s="11">
        <v>0.0531825426486857</v>
      </c>
      <c r="E3517" s="8"/>
      <c r="F3517" s="8"/>
    </row>
    <row r="3518">
      <c r="A3518" s="10">
        <v>44889.5</v>
      </c>
      <c r="B3518" s="11">
        <v>392.02</v>
      </c>
      <c r="C3518" s="11">
        <v>393.80368</v>
      </c>
      <c r="D3518" s="11">
        <v>0.00452936346354103</v>
      </c>
      <c r="E3518" s="8"/>
      <c r="F3518" s="8"/>
    </row>
    <row r="3519">
      <c r="A3519" s="10">
        <v>44889.541666666664</v>
      </c>
      <c r="B3519" s="11">
        <v>408.86</v>
      </c>
      <c r="C3519" s="11">
        <v>393.48418</v>
      </c>
      <c r="D3519" s="11">
        <v>0.0390760817880912</v>
      </c>
      <c r="E3519" s="8"/>
      <c r="F3519" s="8"/>
    </row>
    <row r="3520">
      <c r="A3520" s="10">
        <v>44889.583333333336</v>
      </c>
      <c r="B3520" s="11">
        <v>425.49</v>
      </c>
      <c r="C3520" s="11">
        <v>392.87486</v>
      </c>
      <c r="D3520" s="11">
        <v>0.0830166124653534</v>
      </c>
      <c r="E3520" s="8"/>
      <c r="F3520" s="8"/>
    </row>
    <row r="3521">
      <c r="A3521" s="10">
        <v>44889.625</v>
      </c>
      <c r="B3521" s="11">
        <v>415.58</v>
      </c>
      <c r="C3521" s="11">
        <v>391.06607</v>
      </c>
      <c r="D3521" s="11">
        <v>0.0626848808437918</v>
      </c>
      <c r="E3521" s="8"/>
      <c r="F3521" s="8"/>
    </row>
    <row r="3522">
      <c r="A3522" s="10">
        <v>44889.666666666664</v>
      </c>
      <c r="B3522" s="11">
        <v>409.66</v>
      </c>
      <c r="C3522" s="11">
        <v>387.37006</v>
      </c>
      <c r="D3522" s="11">
        <v>0.0575417212161414</v>
      </c>
      <c r="E3522" s="8"/>
      <c r="F3522" s="8"/>
    </row>
    <row r="3523">
      <c r="A3523" s="10">
        <v>44889.708333333336</v>
      </c>
      <c r="B3523" s="11">
        <v>395.35</v>
      </c>
      <c r="C3523" s="11">
        <v>382.17765</v>
      </c>
      <c r="D3523" s="11">
        <v>0.0344665628667714</v>
      </c>
      <c r="E3523" s="8"/>
      <c r="F3523" s="8"/>
    </row>
    <row r="3524">
      <c r="A3524" s="10">
        <v>44889.75</v>
      </c>
      <c r="B3524" s="11">
        <v>376.07</v>
      </c>
      <c r="C3524" s="11">
        <v>378.30686</v>
      </c>
      <c r="D3524" s="11">
        <v>0.0059128190273895</v>
      </c>
      <c r="E3524" s="8"/>
      <c r="F3524" s="8"/>
    </row>
    <row r="3525">
      <c r="A3525" s="10">
        <v>44889.791666666664</v>
      </c>
      <c r="B3525" s="11">
        <v>349.97</v>
      </c>
      <c r="C3525" s="11">
        <v>376.64559</v>
      </c>
      <c r="D3525" s="11">
        <v>0.0708241134590212</v>
      </c>
      <c r="E3525" s="8"/>
      <c r="F3525" s="8"/>
    </row>
    <row r="3526">
      <c r="A3526" s="10">
        <v>44889.833333333336</v>
      </c>
      <c r="B3526" s="11">
        <v>325.45</v>
      </c>
      <c r="C3526" s="11">
        <v>372.52237</v>
      </c>
      <c r="D3526" s="11">
        <v>0.126361190067592</v>
      </c>
      <c r="E3526" s="8"/>
      <c r="F3526" s="8"/>
    </row>
    <row r="3527">
      <c r="A3527" s="10">
        <v>44889.875</v>
      </c>
      <c r="B3527" s="11">
        <v>304.29</v>
      </c>
      <c r="C3527" s="11">
        <v>370.33178</v>
      </c>
      <c r="D3527" s="11">
        <v>0.178331387060543</v>
      </c>
      <c r="E3527" s="8"/>
      <c r="F3527" s="8"/>
    </row>
    <row r="3528">
      <c r="A3528" s="10">
        <v>44889.916666666664</v>
      </c>
      <c r="B3528" s="11">
        <v>295.04</v>
      </c>
      <c r="C3528" s="11">
        <v>369.33822</v>
      </c>
      <c r="D3528" s="11">
        <v>0.201165804069776</v>
      </c>
      <c r="E3528" s="8"/>
      <c r="F3528" s="8"/>
    </row>
    <row r="3529">
      <c r="A3529" s="10">
        <v>44889.958333333336</v>
      </c>
      <c r="B3529" s="11">
        <v>288.21</v>
      </c>
      <c r="C3529" s="11">
        <v>371.07238</v>
      </c>
      <c r="D3529" s="11">
        <v>0.223305167579435</v>
      </c>
      <c r="E3529" s="8"/>
      <c r="F3529" s="8"/>
    </row>
    <row r="3530">
      <c r="A3530" s="10">
        <v>44890.0</v>
      </c>
      <c r="B3530" s="11">
        <v>316.62</v>
      </c>
      <c r="C3530" s="11">
        <v>306.3127</v>
      </c>
      <c r="D3530" s="11">
        <v>0.0336496005552495</v>
      </c>
      <c r="E3530" s="8"/>
      <c r="F3530" s="8"/>
    </row>
    <row r="3531">
      <c r="A3531" s="10">
        <v>44890.041666666664</v>
      </c>
      <c r="B3531" s="11">
        <v>307.55</v>
      </c>
      <c r="C3531" s="11">
        <v>310.40265</v>
      </c>
      <c r="D3531" s="11">
        <v>0.00919015994225559</v>
      </c>
      <c r="E3531" s="8"/>
      <c r="F3531" s="8"/>
    </row>
    <row r="3532">
      <c r="A3532" s="10">
        <v>44890.083333333336</v>
      </c>
      <c r="B3532" s="11">
        <v>289.96</v>
      </c>
      <c r="C3532" s="11">
        <v>315.14792</v>
      </c>
      <c r="D3532" s="11">
        <v>0.0799241194420703</v>
      </c>
      <c r="E3532" s="8"/>
      <c r="F3532" s="8"/>
    </row>
    <row r="3533">
      <c r="A3533" s="10">
        <v>44890.125</v>
      </c>
      <c r="B3533" s="11">
        <v>284.08</v>
      </c>
      <c r="C3533" s="11">
        <v>323.57859</v>
      </c>
      <c r="D3533" s="11">
        <v>0.122067995907887</v>
      </c>
      <c r="E3533" s="8"/>
      <c r="F3533" s="8"/>
    </row>
    <row r="3534">
      <c r="A3534" s="10">
        <v>44890.166666666664</v>
      </c>
      <c r="B3534" s="11">
        <v>269.83</v>
      </c>
      <c r="C3534" s="11">
        <v>328.22388</v>
      </c>
      <c r="D3534" s="11">
        <v>0.177908688423279</v>
      </c>
      <c r="E3534" s="8"/>
      <c r="F3534" s="8"/>
    </row>
    <row r="3535">
      <c r="A3535" s="10">
        <v>44890.208333333336</v>
      </c>
      <c r="B3535" s="11">
        <v>249.6</v>
      </c>
      <c r="C3535" s="11">
        <v>329.65837</v>
      </c>
      <c r="D3535" s="11">
        <v>0.242852532456554</v>
      </c>
      <c r="E3535" s="8"/>
      <c r="F3535" s="8"/>
    </row>
    <row r="3536">
      <c r="A3536" s="10">
        <v>44890.25</v>
      </c>
      <c r="B3536" s="11">
        <v>235.37</v>
      </c>
      <c r="C3536" s="11">
        <v>330.67839</v>
      </c>
      <c r="D3536" s="11">
        <v>0.28822079967185</v>
      </c>
      <c r="E3536" s="8"/>
      <c r="F3536" s="8"/>
    </row>
    <row r="3537">
      <c r="A3537" s="10">
        <v>44890.291666666664</v>
      </c>
      <c r="B3537" s="11">
        <v>220.29</v>
      </c>
      <c r="C3537" s="11">
        <v>332.56781</v>
      </c>
      <c r="D3537" s="11">
        <v>0.33760877217792</v>
      </c>
      <c r="E3537" s="8"/>
      <c r="F3537" s="8"/>
    </row>
    <row r="3538">
      <c r="A3538" s="10">
        <v>44890.333333333336</v>
      </c>
      <c r="B3538" s="11">
        <v>199.25</v>
      </c>
      <c r="C3538" s="11">
        <v>331.2181</v>
      </c>
      <c r="D3538" s="11">
        <v>0.398432633965353</v>
      </c>
      <c r="E3538" s="8"/>
      <c r="F3538" s="8"/>
    </row>
    <row r="3539">
      <c r="A3539" s="10">
        <v>44890.375</v>
      </c>
      <c r="B3539" s="11">
        <v>197.91</v>
      </c>
      <c r="C3539" s="11">
        <v>329.0636</v>
      </c>
      <c r="D3539" s="11">
        <v>0.398566113055348</v>
      </c>
      <c r="E3539" s="8"/>
      <c r="F3539" s="8"/>
    </row>
    <row r="3540">
      <c r="A3540" s="10">
        <v>44890.416666666664</v>
      </c>
      <c r="B3540" s="11">
        <v>197.65</v>
      </c>
      <c r="C3540" s="11">
        <v>330.23225</v>
      </c>
      <c r="D3540" s="11">
        <v>0.401481835889741</v>
      </c>
      <c r="E3540" s="8"/>
      <c r="F3540" s="8"/>
    </row>
    <row r="3541">
      <c r="A3541" s="10">
        <v>44890.458333333336</v>
      </c>
      <c r="B3541" s="11">
        <v>204.53</v>
      </c>
      <c r="C3541" s="11">
        <v>332.87535</v>
      </c>
      <c r="D3541" s="11">
        <v>0.385565798128338</v>
      </c>
      <c r="E3541" s="8"/>
      <c r="F3541" s="8"/>
    </row>
    <row r="3542">
      <c r="A3542" s="10">
        <v>44890.5</v>
      </c>
      <c r="B3542" s="11">
        <v>208.34</v>
      </c>
      <c r="C3542" s="11">
        <v>334.51893</v>
      </c>
      <c r="D3542" s="11">
        <v>0.377195185934619</v>
      </c>
      <c r="E3542" s="8"/>
      <c r="F3542" s="8"/>
    </row>
    <row r="3543">
      <c r="A3543" s="10">
        <v>44890.541666666664</v>
      </c>
      <c r="B3543" s="11">
        <v>220.79</v>
      </c>
      <c r="C3543" s="11">
        <v>337.19258</v>
      </c>
      <c r="D3543" s="11">
        <v>0.345210977062425</v>
      </c>
      <c r="E3543" s="8"/>
      <c r="F3543" s="8"/>
    </row>
    <row r="3544">
      <c r="A3544" s="10">
        <v>44890.583333333336</v>
      </c>
      <c r="B3544" s="11">
        <v>237.76</v>
      </c>
      <c r="C3544" s="11">
        <v>338.19697</v>
      </c>
      <c r="D3544" s="11">
        <v>0.296977734602412</v>
      </c>
      <c r="E3544" s="8"/>
      <c r="F3544" s="8"/>
    </row>
    <row r="3545">
      <c r="A3545" s="10">
        <v>44890.625</v>
      </c>
      <c r="B3545" s="11">
        <v>249.14</v>
      </c>
      <c r="C3545" s="11">
        <v>339.12035</v>
      </c>
      <c r="D3545" s="11">
        <v>0.265334563378458</v>
      </c>
      <c r="E3545" s="8"/>
      <c r="F3545" s="8"/>
    </row>
    <row r="3546">
      <c r="A3546" s="10">
        <v>44890.666666666664</v>
      </c>
      <c r="B3546" s="11">
        <v>282.21</v>
      </c>
      <c r="C3546" s="11">
        <v>341.149</v>
      </c>
      <c r="D3546" s="11">
        <v>0.172766152033275</v>
      </c>
      <c r="E3546" s="8"/>
      <c r="F3546" s="8"/>
    </row>
    <row r="3547">
      <c r="A3547" s="10">
        <v>44890.708333333336</v>
      </c>
      <c r="B3547" s="11">
        <v>282.37</v>
      </c>
      <c r="C3547" s="11">
        <v>342.63458</v>
      </c>
      <c r="D3547" s="11">
        <v>0.175885866511196</v>
      </c>
      <c r="E3547" s="8"/>
      <c r="F3547" s="8"/>
    </row>
    <row r="3548">
      <c r="A3548" s="10">
        <v>44890.75</v>
      </c>
      <c r="B3548" s="11">
        <v>264.3</v>
      </c>
      <c r="C3548" s="11">
        <v>344.48109</v>
      </c>
      <c r="D3548" s="11">
        <v>0.232759046367392</v>
      </c>
      <c r="E3548" s="8"/>
      <c r="F3548" s="8"/>
    </row>
    <row r="3549">
      <c r="A3549" s="10">
        <v>44890.791666666664</v>
      </c>
      <c r="B3549" s="11">
        <v>266.32</v>
      </c>
      <c r="C3549" s="11">
        <v>349.51465</v>
      </c>
      <c r="D3549" s="11">
        <v>0.238029078323326</v>
      </c>
      <c r="E3549" s="8"/>
      <c r="F3549" s="8"/>
    </row>
    <row r="3550">
      <c r="A3550" s="10">
        <v>44890.833333333336</v>
      </c>
      <c r="B3550" s="11">
        <v>263.22</v>
      </c>
      <c r="C3550" s="11">
        <v>350.99202</v>
      </c>
      <c r="D3550" s="11">
        <v>0.250068420358958</v>
      </c>
      <c r="E3550" s="8"/>
      <c r="F3550" s="8"/>
    </row>
    <row r="3551">
      <c r="A3551" s="10">
        <v>44890.875</v>
      </c>
      <c r="B3551" s="11">
        <v>271.9</v>
      </c>
      <c r="C3551" s="11">
        <v>354.20865</v>
      </c>
      <c r="D3551" s="11">
        <v>0.232373348307558</v>
      </c>
      <c r="E3551" s="8"/>
      <c r="F3551" s="8"/>
    </row>
    <row r="3552">
      <c r="A3552" s="10">
        <v>44890.916666666664</v>
      </c>
      <c r="B3552" s="11">
        <v>284.79</v>
      </c>
      <c r="C3552" s="11">
        <v>359.82922</v>
      </c>
      <c r="D3552" s="11">
        <v>0.208541207409448</v>
      </c>
      <c r="E3552" s="8"/>
      <c r="F3552" s="8"/>
    </row>
    <row r="3553">
      <c r="A3553" s="10">
        <v>44890.958333333336</v>
      </c>
      <c r="B3553" s="11">
        <v>318.76</v>
      </c>
      <c r="C3553" s="11">
        <v>366.08905</v>
      </c>
      <c r="D3553" s="11">
        <v>0.129282888958301</v>
      </c>
      <c r="E3553" s="8"/>
      <c r="F3553" s="8"/>
    </row>
    <row r="3554">
      <c r="A3554" s="10">
        <v>44891.0</v>
      </c>
      <c r="B3554" s="11">
        <v>339.02</v>
      </c>
      <c r="C3554" s="11">
        <v>310.22491</v>
      </c>
      <c r="D3554" s="11">
        <v>0.0928200446572777</v>
      </c>
      <c r="E3554" s="8"/>
      <c r="F3554" s="8"/>
    </row>
    <row r="3555">
      <c r="A3555" s="10">
        <v>44891.041666666664</v>
      </c>
      <c r="B3555" s="11">
        <v>349.58</v>
      </c>
      <c r="C3555" s="11">
        <v>322.88004</v>
      </c>
      <c r="D3555" s="11">
        <v>0.0826931265246373</v>
      </c>
      <c r="E3555" s="8"/>
      <c r="F3555" s="8"/>
    </row>
    <row r="3556">
      <c r="A3556" s="10">
        <v>44891.083333333336</v>
      </c>
      <c r="B3556" s="11">
        <v>377.27</v>
      </c>
      <c r="C3556" s="11">
        <v>338.29208</v>
      </c>
      <c r="D3556" s="11">
        <v>0.115219723736955</v>
      </c>
      <c r="E3556" s="8"/>
      <c r="F3556" s="8"/>
    </row>
    <row r="3557">
      <c r="A3557" s="10">
        <v>44891.125</v>
      </c>
      <c r="B3557" s="11">
        <v>386.49</v>
      </c>
      <c r="C3557" s="11">
        <v>358.54019</v>
      </c>
      <c r="D3557" s="11">
        <v>0.0779544686468761</v>
      </c>
      <c r="E3557" s="8"/>
      <c r="F3557" s="8"/>
    </row>
    <row r="3558">
      <c r="A3558" s="10">
        <v>44891.166666666664</v>
      </c>
      <c r="B3558" s="11">
        <v>397.66</v>
      </c>
      <c r="C3558" s="11">
        <v>374.09153</v>
      </c>
      <c r="D3558" s="11">
        <v>0.0630018808498552</v>
      </c>
      <c r="E3558" s="8"/>
      <c r="F3558" s="8"/>
    </row>
    <row r="3559">
      <c r="A3559" s="10">
        <v>44891.208333333336</v>
      </c>
      <c r="B3559" s="11">
        <v>376.76</v>
      </c>
      <c r="C3559" s="11">
        <v>381.85221</v>
      </c>
      <c r="D3559" s="11">
        <v>0.0133355519927461</v>
      </c>
      <c r="E3559" s="8"/>
      <c r="F3559" s="8"/>
    </row>
    <row r="3560">
      <c r="A3560" s="10">
        <v>44891.25</v>
      </c>
      <c r="B3560" s="11">
        <v>356.27</v>
      </c>
      <c r="C3560" s="11">
        <v>385.62745</v>
      </c>
      <c r="D3560" s="11">
        <v>0.0761290463114076</v>
      </c>
      <c r="E3560" s="8"/>
      <c r="F3560" s="8"/>
    </row>
    <row r="3561">
      <c r="A3561" s="10">
        <v>44891.291666666664</v>
      </c>
      <c r="B3561" s="11">
        <v>355.99</v>
      </c>
      <c r="C3561" s="11">
        <v>388.81232</v>
      </c>
      <c r="D3561" s="11">
        <v>0.0844168723871712</v>
      </c>
      <c r="E3561" s="8"/>
      <c r="F3561" s="8"/>
    </row>
    <row r="3562">
      <c r="A3562" s="10">
        <v>44891.333333333336</v>
      </c>
      <c r="B3562" s="11">
        <v>377.07</v>
      </c>
      <c r="C3562" s="11">
        <v>387.09302</v>
      </c>
      <c r="D3562" s="11">
        <v>0.0258930527861236</v>
      </c>
      <c r="E3562" s="8"/>
      <c r="F3562" s="8"/>
    </row>
    <row r="3563">
      <c r="A3563" s="10">
        <v>44891.375</v>
      </c>
      <c r="B3563" s="11">
        <v>397.63</v>
      </c>
      <c r="C3563" s="11">
        <v>383.07545</v>
      </c>
      <c r="D3563" s="11">
        <v>0.037993951322122</v>
      </c>
      <c r="E3563" s="8"/>
      <c r="F3563" s="8"/>
    </row>
    <row r="3564">
      <c r="A3564" s="10">
        <v>44891.416666666664</v>
      </c>
      <c r="B3564" s="11">
        <v>401.01</v>
      </c>
      <c r="C3564" s="11">
        <v>379.79264</v>
      </c>
      <c r="D3564" s="11">
        <v>0.0558656428939749</v>
      </c>
      <c r="E3564" s="8"/>
      <c r="F3564" s="8"/>
    </row>
    <row r="3565">
      <c r="A3565" s="10">
        <v>44891.458333333336</v>
      </c>
      <c r="B3565" s="11">
        <v>397.91</v>
      </c>
      <c r="C3565" s="11">
        <v>377.76038</v>
      </c>
      <c r="D3565" s="11">
        <v>0.0533396858611801</v>
      </c>
      <c r="E3565" s="8"/>
      <c r="F3565" s="8"/>
    </row>
    <row r="3566">
      <c r="A3566" s="10">
        <v>44891.5</v>
      </c>
      <c r="B3566" s="11">
        <v>401.43</v>
      </c>
      <c r="C3566" s="11">
        <v>375.96505</v>
      </c>
      <c r="D3566" s="11">
        <v>0.0677322267056472</v>
      </c>
      <c r="E3566" s="8"/>
      <c r="F3566" s="8"/>
    </row>
    <row r="3567">
      <c r="A3567" s="10">
        <v>44891.541666666664</v>
      </c>
      <c r="B3567" s="11">
        <v>411.02</v>
      </c>
      <c r="C3567" s="11">
        <v>377.8252</v>
      </c>
      <c r="D3567" s="11">
        <v>0.0878575595275275</v>
      </c>
      <c r="E3567" s="8"/>
      <c r="F3567" s="8"/>
    </row>
    <row r="3568">
      <c r="A3568" s="10">
        <v>44891.583333333336</v>
      </c>
      <c r="B3568" s="11">
        <v>402.04</v>
      </c>
      <c r="C3568" s="11">
        <v>381.03317</v>
      </c>
      <c r="D3568" s="11">
        <v>0.0551312369996555</v>
      </c>
      <c r="E3568" s="8"/>
      <c r="F3568" s="8"/>
    </row>
    <row r="3569">
      <c r="A3569" s="10">
        <v>44891.625</v>
      </c>
      <c r="B3569" s="11">
        <v>383.0</v>
      </c>
      <c r="C3569" s="11">
        <v>383.06842</v>
      </c>
      <c r="D3569" s="11">
        <v>1.78610390279635E-4</v>
      </c>
      <c r="E3569" s="8"/>
      <c r="F3569" s="8"/>
    </row>
    <row r="3570">
      <c r="A3570" s="10">
        <v>44891.666666666664</v>
      </c>
      <c r="B3570" s="11">
        <v>352.53</v>
      </c>
      <c r="C3570" s="11">
        <v>382.15707</v>
      </c>
      <c r="D3570" s="11">
        <v>0.0775258979246413</v>
      </c>
      <c r="E3570" s="8"/>
      <c r="F3570" s="8"/>
    </row>
    <row r="3571">
      <c r="A3571" s="10">
        <v>44891.708333333336</v>
      </c>
      <c r="B3571" s="11">
        <v>323.3</v>
      </c>
      <c r="C3571" s="11">
        <v>378.18839</v>
      </c>
      <c r="D3571" s="11">
        <v>0.145135047641203</v>
      </c>
      <c r="E3571" s="8"/>
      <c r="F3571" s="8"/>
    </row>
    <row r="3572">
      <c r="A3572" s="10">
        <v>44891.75</v>
      </c>
      <c r="B3572" s="11">
        <v>294.29</v>
      </c>
      <c r="C3572" s="11">
        <v>373.52524</v>
      </c>
      <c r="D3572" s="11">
        <v>0.21212820852481</v>
      </c>
      <c r="E3572" s="8"/>
      <c r="F3572" s="8"/>
    </row>
    <row r="3573">
      <c r="A3573" s="10">
        <v>44891.791666666664</v>
      </c>
      <c r="B3573" s="11">
        <v>270.69</v>
      </c>
      <c r="C3573" s="11">
        <v>370.65754</v>
      </c>
      <c r="D3573" s="11">
        <v>0.269703241434128</v>
      </c>
      <c r="E3573" s="8"/>
      <c r="F3573" s="8"/>
    </row>
    <row r="3574">
      <c r="A3574" s="10">
        <v>44891.833333333336</v>
      </c>
      <c r="B3574" s="11">
        <v>257.02</v>
      </c>
      <c r="C3574" s="11">
        <v>365.07293</v>
      </c>
      <c r="D3574" s="11">
        <v>0.295976286162877</v>
      </c>
      <c r="E3574" s="8"/>
      <c r="F3574" s="8"/>
    </row>
    <row r="3575">
      <c r="A3575" s="10">
        <v>44891.875</v>
      </c>
      <c r="B3575" s="11">
        <v>265.08</v>
      </c>
      <c r="C3575" s="11">
        <v>362.99995</v>
      </c>
      <c r="D3575" s="11">
        <v>0.269751965530573</v>
      </c>
      <c r="E3575" s="8"/>
      <c r="F3575" s="8"/>
    </row>
    <row r="3576">
      <c r="A3576" s="10">
        <v>44891.916666666664</v>
      </c>
      <c r="B3576" s="11">
        <v>293.93</v>
      </c>
      <c r="C3576" s="11">
        <v>362.86755</v>
      </c>
      <c r="D3576" s="11">
        <v>0.189979925182067</v>
      </c>
      <c r="E3576" s="8"/>
      <c r="F3576" s="8"/>
    </row>
    <row r="3577">
      <c r="A3577" s="10">
        <v>44891.958333333336</v>
      </c>
      <c r="B3577" s="11">
        <v>337.47</v>
      </c>
      <c r="C3577" s="11">
        <v>366.65571</v>
      </c>
      <c r="D3577" s="11">
        <v>0.0795997694949302</v>
      </c>
      <c r="E3577" s="8"/>
      <c r="F3577" s="8"/>
    </row>
    <row r="3578">
      <c r="A3578" s="10">
        <v>44892.0</v>
      </c>
      <c r="B3578" s="11">
        <v>413.87</v>
      </c>
      <c r="C3578" s="11">
        <v>349.9784</v>
      </c>
      <c r="D3578" s="11">
        <v>0.182558695050894</v>
      </c>
      <c r="E3578" s="8"/>
      <c r="F3578" s="8"/>
    </row>
    <row r="3579">
      <c r="A3579" s="10">
        <v>44892.041666666664</v>
      </c>
      <c r="B3579" s="11">
        <v>408.71</v>
      </c>
      <c r="C3579" s="11">
        <v>356.67514</v>
      </c>
      <c r="D3579" s="11">
        <v>0.145888664962744</v>
      </c>
      <c r="E3579" s="8"/>
      <c r="F3579" s="8"/>
    </row>
    <row r="3580">
      <c r="A3580" s="10">
        <v>44892.083333333336</v>
      </c>
      <c r="B3580" s="11">
        <v>375.78</v>
      </c>
      <c r="C3580" s="11">
        <v>360.29271</v>
      </c>
      <c r="D3580" s="11">
        <v>0.0429852993695042</v>
      </c>
      <c r="E3580" s="8"/>
      <c r="F3580" s="8"/>
    </row>
    <row r="3581">
      <c r="A3581" s="10">
        <v>44892.125</v>
      </c>
      <c r="B3581" s="11">
        <v>344.6</v>
      </c>
      <c r="C3581" s="11">
        <v>365.47206</v>
      </c>
      <c r="D3581" s="11">
        <v>0.0571098649784609</v>
      </c>
      <c r="E3581" s="8"/>
      <c r="F3581" s="8"/>
    </row>
    <row r="3582">
      <c r="A3582" s="10">
        <v>44892.166666666664</v>
      </c>
      <c r="B3582" s="11">
        <v>328.02</v>
      </c>
      <c r="C3582" s="11">
        <v>363.3865</v>
      </c>
      <c r="D3582" s="11">
        <v>0.097324749268341</v>
      </c>
      <c r="E3582" s="8"/>
      <c r="F3582" s="8"/>
    </row>
    <row r="3583">
      <c r="A3583" s="10">
        <v>44892.208333333336</v>
      </c>
      <c r="B3583" s="11">
        <v>306.8</v>
      </c>
      <c r="C3583" s="11">
        <v>355.38039</v>
      </c>
      <c r="D3583" s="11">
        <v>0.13669969240565</v>
      </c>
      <c r="E3583" s="8"/>
      <c r="F3583" s="8"/>
    </row>
    <row r="3584">
      <c r="A3584" s="10">
        <v>44892.25</v>
      </c>
      <c r="B3584" s="11">
        <v>292.31</v>
      </c>
      <c r="C3584" s="11">
        <v>346.20319</v>
      </c>
      <c r="D3584" s="11">
        <v>0.155669247299541</v>
      </c>
      <c r="E3584" s="8"/>
      <c r="F3584" s="8"/>
    </row>
    <row r="3585">
      <c r="A3585" s="10">
        <v>44892.291666666664</v>
      </c>
      <c r="B3585" s="11">
        <v>285.57</v>
      </c>
      <c r="C3585" s="11">
        <v>337.86822</v>
      </c>
      <c r="D3585" s="11">
        <v>0.154788810856493</v>
      </c>
      <c r="E3585" s="8"/>
      <c r="F3585" s="8"/>
    </row>
    <row r="3586">
      <c r="A3586" s="10">
        <v>44892.333333333336</v>
      </c>
      <c r="B3586" s="11">
        <v>282.94</v>
      </c>
      <c r="C3586" s="11">
        <v>329.4897</v>
      </c>
      <c r="D3586" s="11">
        <v>0.141278164385715</v>
      </c>
      <c r="E3586" s="8"/>
      <c r="F3586" s="8"/>
    </row>
    <row r="3587">
      <c r="A3587" s="10">
        <v>44892.375</v>
      </c>
      <c r="B3587" s="11">
        <v>289.03</v>
      </c>
      <c r="C3587" s="11">
        <v>324.57571</v>
      </c>
      <c r="D3587" s="11">
        <v>0.109514387259601</v>
      </c>
      <c r="E3587" s="8"/>
      <c r="F3587" s="8"/>
    </row>
    <row r="3588">
      <c r="A3588" s="10">
        <v>44892.416666666664</v>
      </c>
      <c r="B3588" s="11">
        <v>294.84</v>
      </c>
      <c r="C3588" s="11">
        <v>326.7256</v>
      </c>
      <c r="D3588" s="11">
        <v>0.0975913733114271</v>
      </c>
      <c r="E3588" s="8"/>
      <c r="F3588" s="8"/>
    </row>
    <row r="3589">
      <c r="A3589" s="10">
        <v>44892.458333333336</v>
      </c>
      <c r="B3589" s="11">
        <v>302.78</v>
      </c>
      <c r="C3589" s="11">
        <v>333.75447</v>
      </c>
      <c r="D3589" s="11">
        <v>0.0928061577722091</v>
      </c>
      <c r="E3589" s="8"/>
      <c r="F3589" s="8"/>
    </row>
    <row r="3590">
      <c r="A3590" s="10">
        <v>44892.5</v>
      </c>
      <c r="B3590" s="11">
        <v>327.58</v>
      </c>
      <c r="C3590" s="11">
        <v>341.45854</v>
      </c>
      <c r="D3590" s="11">
        <v>0.040644875948922</v>
      </c>
      <c r="E3590" s="8"/>
      <c r="F3590" s="8"/>
    </row>
    <row r="3591">
      <c r="A3591" s="10">
        <v>44892.541666666664</v>
      </c>
      <c r="B3591" s="11">
        <v>352.42</v>
      </c>
      <c r="C3591" s="11">
        <v>351.35728</v>
      </c>
      <c r="D3591" s="11">
        <v>0.00302461357852045</v>
      </c>
      <c r="E3591" s="8"/>
      <c r="F3591" s="8"/>
    </row>
    <row r="3592">
      <c r="A3592" s="10">
        <v>44892.583333333336</v>
      </c>
      <c r="B3592" s="11">
        <v>370.19</v>
      </c>
      <c r="C3592" s="11">
        <v>358.95545</v>
      </c>
      <c r="D3592" s="11">
        <v>0.0312978950451929</v>
      </c>
      <c r="E3592" s="8"/>
      <c r="F3592" s="8"/>
    </row>
    <row r="3593">
      <c r="A3593" s="10">
        <v>44892.625</v>
      </c>
      <c r="B3593" s="11">
        <v>352.45</v>
      </c>
      <c r="C3593" s="11">
        <v>365.6203</v>
      </c>
      <c r="D3593" s="11">
        <v>0.03602179638275</v>
      </c>
      <c r="E3593" s="8"/>
      <c r="F3593" s="8"/>
    </row>
    <row r="3594">
      <c r="A3594" s="10">
        <v>44892.666666666664</v>
      </c>
      <c r="B3594" s="11">
        <v>348.19</v>
      </c>
      <c r="C3594" s="11">
        <v>371.08861</v>
      </c>
      <c r="D3594" s="11">
        <v>0.0617065826946292</v>
      </c>
      <c r="E3594" s="8"/>
      <c r="F3594" s="8"/>
    </row>
    <row r="3595">
      <c r="A3595" s="10">
        <v>44892.708333333336</v>
      </c>
      <c r="B3595" s="11">
        <v>346.62</v>
      </c>
      <c r="C3595" s="11">
        <v>377.24297</v>
      </c>
      <c r="D3595" s="11">
        <v>0.0811757207828154</v>
      </c>
      <c r="E3595" s="8"/>
      <c r="F3595" s="8"/>
    </row>
    <row r="3596">
      <c r="A3596" s="10">
        <v>44892.75</v>
      </c>
      <c r="B3596" s="11">
        <v>356.57</v>
      </c>
      <c r="C3596" s="11">
        <v>385.40409</v>
      </c>
      <c r="D3596" s="11">
        <v>0.0748152153756334</v>
      </c>
      <c r="E3596" s="8"/>
      <c r="F3596" s="8"/>
    </row>
    <row r="3597">
      <c r="A3597" s="10">
        <v>44892.791666666664</v>
      </c>
      <c r="B3597" s="11">
        <v>359.24</v>
      </c>
      <c r="C3597" s="11">
        <v>397.28161</v>
      </c>
      <c r="D3597" s="11">
        <v>0.0957547720368934</v>
      </c>
      <c r="E3597" s="8"/>
      <c r="F3597" s="8"/>
    </row>
    <row r="3598">
      <c r="A3598" s="10">
        <v>44892.833333333336</v>
      </c>
      <c r="B3598" s="11">
        <v>360.17</v>
      </c>
      <c r="C3598" s="11">
        <v>405.80508</v>
      </c>
      <c r="D3598" s="11">
        <v>0.112455664675267</v>
      </c>
      <c r="E3598" s="8"/>
      <c r="F3598" s="8"/>
    </row>
    <row r="3599">
      <c r="A3599" s="10">
        <v>44892.875</v>
      </c>
      <c r="B3599" s="11">
        <v>363.65</v>
      </c>
      <c r="C3599" s="11">
        <v>415.53333</v>
      </c>
      <c r="D3599" s="11">
        <v>0.12485961114118</v>
      </c>
      <c r="E3599" s="8"/>
      <c r="F3599" s="8"/>
    </row>
    <row r="3600">
      <c r="A3600" s="10">
        <v>44892.916666666664</v>
      </c>
      <c r="B3600" s="11">
        <v>368.05</v>
      </c>
      <c r="C3600" s="11">
        <v>427.46855</v>
      </c>
      <c r="D3600" s="11">
        <v>0.139000986154419</v>
      </c>
      <c r="E3600" s="8"/>
      <c r="F3600" s="8"/>
    </row>
    <row r="3601">
      <c r="A3601" s="10">
        <v>44892.958333333336</v>
      </c>
      <c r="B3601" s="11">
        <v>412.22</v>
      </c>
      <c r="C3601" s="11">
        <v>440.42821</v>
      </c>
      <c r="D3601" s="11">
        <v>0.0640472371195295</v>
      </c>
      <c r="E3601" s="8"/>
      <c r="F3601" s="8"/>
    </row>
    <row r="3602">
      <c r="A3602" s="10">
        <v>44893.0</v>
      </c>
      <c r="B3602" s="11">
        <v>461.42</v>
      </c>
      <c r="C3602" s="11">
        <v>398.20941</v>
      </c>
      <c r="D3602" s="11">
        <v>0.158737057469335</v>
      </c>
      <c r="E3602" s="8"/>
      <c r="F3602" s="8"/>
    </row>
    <row r="3603">
      <c r="A3603" s="10">
        <v>44893.041666666664</v>
      </c>
      <c r="B3603" s="11">
        <v>469.79</v>
      </c>
      <c r="C3603" s="11">
        <v>406.31358</v>
      </c>
      <c r="D3603" s="11">
        <v>0.156225199266044</v>
      </c>
      <c r="E3603" s="8"/>
      <c r="F3603" s="8"/>
    </row>
    <row r="3604">
      <c r="A3604" s="10">
        <v>44893.083333333336</v>
      </c>
      <c r="B3604" s="11">
        <v>465.56</v>
      </c>
      <c r="C3604" s="11">
        <v>413.18579</v>
      </c>
      <c r="D3604" s="11">
        <v>0.126757045541183</v>
      </c>
      <c r="E3604" s="8"/>
      <c r="F3604" s="8"/>
    </row>
    <row r="3605">
      <c r="A3605" s="10">
        <v>44893.125</v>
      </c>
      <c r="B3605" s="11">
        <v>463.05</v>
      </c>
      <c r="C3605" s="11">
        <v>420.13754</v>
      </c>
      <c r="D3605" s="11">
        <v>0.102139075694116</v>
      </c>
      <c r="E3605" s="8"/>
      <c r="F3605" s="8"/>
    </row>
    <row r="3606">
      <c r="A3606" s="10">
        <v>44893.166666666664</v>
      </c>
      <c r="B3606" s="11">
        <v>457.29</v>
      </c>
      <c r="C3606" s="11">
        <v>418.20157</v>
      </c>
      <c r="D3606" s="11">
        <v>0.0934679178751051</v>
      </c>
      <c r="E3606" s="8"/>
      <c r="F3606" s="8"/>
    </row>
    <row r="3607">
      <c r="A3607" s="10">
        <v>44893.208333333336</v>
      </c>
      <c r="B3607" s="11">
        <v>446.36</v>
      </c>
      <c r="C3607" s="11">
        <v>411.48231</v>
      </c>
      <c r="D3607" s="11">
        <v>0.0847610921597092</v>
      </c>
      <c r="E3607" s="8"/>
      <c r="F3607" s="8"/>
    </row>
    <row r="3608">
      <c r="A3608" s="10">
        <v>44893.25</v>
      </c>
      <c r="B3608" s="11">
        <v>429.99</v>
      </c>
      <c r="C3608" s="11">
        <v>403.5126</v>
      </c>
      <c r="D3608" s="11">
        <v>0.0656172818395261</v>
      </c>
      <c r="E3608" s="8"/>
      <c r="F3608" s="8"/>
    </row>
    <row r="3609">
      <c r="A3609" s="10">
        <v>44893.291666666664</v>
      </c>
      <c r="B3609" s="11">
        <v>412.95</v>
      </c>
      <c r="C3609" s="11">
        <v>395.89911</v>
      </c>
      <c r="D3609" s="11">
        <v>0.0430687757797686</v>
      </c>
      <c r="E3609" s="8"/>
      <c r="F3609" s="8"/>
    </row>
    <row r="3610">
      <c r="A3610" s="10">
        <v>44893.333333333336</v>
      </c>
      <c r="B3610" s="11">
        <v>383.33</v>
      </c>
      <c r="C3610" s="11">
        <v>387.29798</v>
      </c>
      <c r="D3610" s="11">
        <v>0.0102452896862514</v>
      </c>
      <c r="E3610" s="8"/>
      <c r="F3610" s="8"/>
    </row>
    <row r="3611">
      <c r="A3611" s="10">
        <v>44893.375</v>
      </c>
      <c r="B3611" s="11">
        <v>354.58</v>
      </c>
      <c r="C3611" s="11">
        <v>379.29962</v>
      </c>
      <c r="D3611" s="11">
        <v>0.0651717499743343</v>
      </c>
      <c r="E3611" s="8"/>
      <c r="F3611" s="8"/>
    </row>
    <row r="3612">
      <c r="A3612" s="10">
        <v>44893.416666666664</v>
      </c>
      <c r="B3612" s="11">
        <v>326.71</v>
      </c>
      <c r="C3612" s="11">
        <v>374.79354</v>
      </c>
      <c r="D3612" s="11">
        <v>0.128293406551244</v>
      </c>
      <c r="E3612" s="8"/>
      <c r="F3612" s="8"/>
    </row>
    <row r="3613">
      <c r="A3613" s="10">
        <v>44893.458333333336</v>
      </c>
      <c r="B3613" s="11">
        <v>310.51</v>
      </c>
      <c r="C3613" s="11">
        <v>373.83468</v>
      </c>
      <c r="D3613" s="11">
        <v>0.169392202991974</v>
      </c>
      <c r="E3613" s="8"/>
      <c r="F3613" s="8"/>
    </row>
    <row r="3614">
      <c r="A3614" s="10">
        <v>44893.5</v>
      </c>
      <c r="B3614" s="11">
        <v>303.36</v>
      </c>
      <c r="C3614" s="11">
        <v>372.79835</v>
      </c>
      <c r="D3614" s="11">
        <v>0.186262492846333</v>
      </c>
      <c r="E3614" s="8"/>
      <c r="F3614" s="8"/>
    </row>
    <row r="3615">
      <c r="A3615" s="10">
        <v>44893.541666666664</v>
      </c>
      <c r="B3615" s="11">
        <v>311.05</v>
      </c>
      <c r="C3615" s="11">
        <v>372.02664</v>
      </c>
      <c r="D3615" s="11">
        <v>0.163903961286213</v>
      </c>
      <c r="E3615" s="8"/>
      <c r="F3615" s="8"/>
    </row>
    <row r="3616">
      <c r="A3616" s="10">
        <v>44893.583333333336</v>
      </c>
      <c r="B3616" s="11">
        <v>311.33</v>
      </c>
      <c r="C3616" s="11">
        <v>368.87148</v>
      </c>
      <c r="D3616" s="11">
        <v>0.155993301515205</v>
      </c>
      <c r="E3616" s="8"/>
      <c r="F3616" s="8"/>
    </row>
    <row r="3617">
      <c r="A3617" s="10">
        <v>44893.625</v>
      </c>
      <c r="B3617" s="11">
        <v>287.98</v>
      </c>
      <c r="C3617" s="11">
        <v>359.86411</v>
      </c>
      <c r="D3617" s="11">
        <v>0.199753484725109</v>
      </c>
      <c r="E3617" s="8"/>
      <c r="F3617" s="8"/>
    </row>
    <row r="3618">
      <c r="A3618" s="10">
        <v>44893.666666666664</v>
      </c>
      <c r="B3618" s="11">
        <v>276.69</v>
      </c>
      <c r="C3618" s="11">
        <v>345.31487</v>
      </c>
      <c r="D3618" s="11">
        <v>0.198731291241526</v>
      </c>
      <c r="E3618" s="8"/>
      <c r="F3618" s="8"/>
    </row>
    <row r="3619">
      <c r="A3619" s="10">
        <v>44893.708333333336</v>
      </c>
      <c r="B3619" s="11">
        <v>272.54</v>
      </c>
      <c r="C3619" s="11">
        <v>326.05604</v>
      </c>
      <c r="D3619" s="11">
        <v>0.164131417409105</v>
      </c>
      <c r="E3619" s="8"/>
      <c r="F3619" s="8"/>
    </row>
    <row r="3620">
      <c r="A3620" s="10">
        <v>44893.75</v>
      </c>
      <c r="B3620" s="11">
        <v>262.09</v>
      </c>
      <c r="C3620" s="11">
        <v>307.78585</v>
      </c>
      <c r="D3620" s="11">
        <v>0.148466376865603</v>
      </c>
      <c r="E3620" s="8"/>
      <c r="F3620" s="8"/>
    </row>
    <row r="3621">
      <c r="A3621" s="10">
        <v>44893.791666666664</v>
      </c>
      <c r="B3621" s="11">
        <v>259.44</v>
      </c>
      <c r="C3621" s="11">
        <v>293.4515</v>
      </c>
      <c r="D3621" s="11">
        <v>0.115901605546402</v>
      </c>
      <c r="E3621" s="8"/>
      <c r="F3621" s="8"/>
    </row>
    <row r="3622">
      <c r="A3622" s="10">
        <v>44893.833333333336</v>
      </c>
      <c r="B3622" s="11">
        <v>257.42</v>
      </c>
      <c r="C3622" s="11">
        <v>278.93805</v>
      </c>
      <c r="D3622" s="11">
        <v>0.0771427562499987</v>
      </c>
      <c r="E3622" s="8"/>
      <c r="F3622" s="8"/>
    </row>
    <row r="3623">
      <c r="A3623" s="10">
        <v>44893.875</v>
      </c>
      <c r="B3623" s="11">
        <v>253.13</v>
      </c>
      <c r="C3623" s="11">
        <v>268.15792</v>
      </c>
      <c r="D3623" s="11">
        <v>0.0560413058096512</v>
      </c>
      <c r="E3623" s="8"/>
      <c r="F3623" s="8"/>
    </row>
    <row r="3624">
      <c r="A3624" s="10">
        <v>44893.916666666664</v>
      </c>
      <c r="B3624" s="11">
        <v>250.88</v>
      </c>
      <c r="C3624" s="11">
        <v>261.22742</v>
      </c>
      <c r="D3624" s="11">
        <v>0.0396107728660337</v>
      </c>
      <c r="E3624" s="8"/>
      <c r="F3624" s="8"/>
    </row>
    <row r="3625">
      <c r="A3625" s="10">
        <v>44893.958333333336</v>
      </c>
      <c r="B3625" s="11">
        <v>274.32</v>
      </c>
      <c r="C3625" s="11">
        <v>262.03236</v>
      </c>
      <c r="D3625" s="11">
        <v>0.0468935974167465</v>
      </c>
      <c r="E3625" s="8"/>
      <c r="F3625" s="8"/>
    </row>
    <row r="3626">
      <c r="A3626" s="10">
        <v>44894.0</v>
      </c>
      <c r="B3626" s="11">
        <v>301.08</v>
      </c>
      <c r="C3626" s="11">
        <v>263.10763</v>
      </c>
      <c r="D3626" s="11">
        <v>0.144322572477278</v>
      </c>
      <c r="E3626" s="8"/>
      <c r="F3626" s="8"/>
    </row>
    <row r="3627">
      <c r="A3627" s="10">
        <v>44894.041666666664</v>
      </c>
      <c r="B3627" s="11">
        <v>282.37</v>
      </c>
      <c r="C3627" s="11">
        <v>261.70294</v>
      </c>
      <c r="D3627" s="11">
        <v>0.0789714475504172</v>
      </c>
      <c r="E3627" s="8"/>
      <c r="F3627" s="8"/>
    </row>
    <row r="3628">
      <c r="A3628" s="10">
        <v>44894.083333333336</v>
      </c>
      <c r="B3628" s="11">
        <v>267.28</v>
      </c>
      <c r="C3628" s="11">
        <v>255.97436</v>
      </c>
      <c r="D3628" s="11">
        <v>0.044167079859092</v>
      </c>
      <c r="E3628" s="8"/>
      <c r="F3628" s="8"/>
    </row>
    <row r="3629">
      <c r="A3629" s="10">
        <v>44894.125</v>
      </c>
      <c r="B3629" s="11">
        <v>263.1</v>
      </c>
      <c r="C3629" s="11">
        <v>253.39688</v>
      </c>
      <c r="D3629" s="11">
        <v>0.038292184181589</v>
      </c>
      <c r="E3629" s="8"/>
      <c r="F3629" s="8"/>
    </row>
    <row r="3630">
      <c r="A3630" s="10">
        <v>44894.166666666664</v>
      </c>
      <c r="B3630" s="11">
        <v>251.81</v>
      </c>
      <c r="C3630" s="11">
        <v>247.39688</v>
      </c>
      <c r="D3630" s="11">
        <v>0.0178382201101323</v>
      </c>
      <c r="E3630" s="8"/>
      <c r="F3630" s="8"/>
    </row>
    <row r="3631">
      <c r="A3631" s="10">
        <v>44894.208333333336</v>
      </c>
      <c r="B3631" s="11">
        <v>233.12</v>
      </c>
      <c r="C3631" s="11">
        <v>239.41996</v>
      </c>
      <c r="D3631" s="11">
        <v>0.0263134285044571</v>
      </c>
      <c r="E3631" s="8"/>
      <c r="F3631" s="8"/>
    </row>
    <row r="3632">
      <c r="A3632" s="10">
        <v>44894.25</v>
      </c>
      <c r="B3632" s="11">
        <v>197.85</v>
      </c>
      <c r="C3632" s="11">
        <v>232.664</v>
      </c>
      <c r="D3632" s="11">
        <v>0.149632087473781</v>
      </c>
      <c r="E3632" s="8"/>
      <c r="F3632" s="8"/>
    </row>
    <row r="3633">
      <c r="A3633" s="10">
        <v>44894.291666666664</v>
      </c>
      <c r="B3633" s="11">
        <v>177.66</v>
      </c>
      <c r="C3633" s="11">
        <v>229.12037</v>
      </c>
      <c r="D3633" s="11">
        <v>0.224599715861143</v>
      </c>
      <c r="E3633" s="8"/>
      <c r="F3633" s="8"/>
    </row>
    <row r="3634">
      <c r="A3634" s="10">
        <v>44894.333333333336</v>
      </c>
      <c r="B3634" s="11">
        <v>173.08</v>
      </c>
      <c r="C3634" s="11">
        <v>223.50756</v>
      </c>
      <c r="D3634" s="11">
        <v>0.225619034989241</v>
      </c>
      <c r="E3634" s="8"/>
      <c r="F3634" s="8"/>
    </row>
    <row r="3635">
      <c r="A3635" s="10">
        <v>44894.375</v>
      </c>
      <c r="B3635" s="11">
        <v>167.48</v>
      </c>
      <c r="C3635" s="11">
        <v>219.44123</v>
      </c>
      <c r="D3635" s="11">
        <v>0.236788820405354</v>
      </c>
      <c r="E3635" s="8"/>
      <c r="F3635" s="8"/>
    </row>
    <row r="3636">
      <c r="A3636" s="10">
        <v>44894.416666666664</v>
      </c>
      <c r="B3636" s="11">
        <v>166.55</v>
      </c>
      <c r="C3636" s="11">
        <v>224.52263</v>
      </c>
      <c r="D3636" s="11">
        <v>0.258203950310042</v>
      </c>
      <c r="E3636" s="8"/>
      <c r="F3636" s="8"/>
    </row>
    <row r="3637">
      <c r="A3637" s="10">
        <v>44894.458333333336</v>
      </c>
      <c r="B3637" s="11">
        <v>177.15</v>
      </c>
      <c r="C3637" s="11">
        <v>231.96748</v>
      </c>
      <c r="D3637" s="11">
        <v>0.236315366274617</v>
      </c>
      <c r="E3637" s="8"/>
      <c r="F3637" s="8"/>
    </row>
    <row r="3638">
      <c r="A3638" s="10">
        <v>44894.5</v>
      </c>
      <c r="B3638" s="11">
        <v>202.23</v>
      </c>
      <c r="C3638" s="11">
        <v>238.15756</v>
      </c>
      <c r="D3638" s="11">
        <v>0.150856265070905</v>
      </c>
      <c r="E3638" s="8"/>
      <c r="F3638" s="8"/>
    </row>
    <row r="3639">
      <c r="A3639" s="10">
        <v>44894.541666666664</v>
      </c>
      <c r="B3639" s="11">
        <v>232.09</v>
      </c>
      <c r="C3639" s="11">
        <v>244.78764</v>
      </c>
      <c r="D3639" s="11">
        <v>0.0518720634751003</v>
      </c>
      <c r="E3639" s="8"/>
      <c r="F3639" s="8"/>
    </row>
    <row r="3640">
      <c r="A3640" s="10">
        <v>44894.583333333336</v>
      </c>
      <c r="B3640" s="11">
        <v>247.06</v>
      </c>
      <c r="C3640" s="11">
        <v>243.7826</v>
      </c>
      <c r="D3640" s="11">
        <v>0.0134439455482056</v>
      </c>
      <c r="E3640" s="8"/>
      <c r="F3640" s="8"/>
    </row>
    <row r="3641">
      <c r="A3641" s="10">
        <v>44894.625</v>
      </c>
      <c r="B3641" s="11">
        <v>246.42</v>
      </c>
      <c r="C3641" s="11">
        <v>242.18569</v>
      </c>
      <c r="D3641" s="11">
        <v>0.0174837332461715</v>
      </c>
      <c r="E3641" s="8"/>
      <c r="F3641" s="8"/>
    </row>
    <row r="3642">
      <c r="A3642" s="10">
        <v>44894.666666666664</v>
      </c>
      <c r="B3642" s="11">
        <v>250.35</v>
      </c>
      <c r="C3642" s="11">
        <v>244.95965</v>
      </c>
      <c r="D3642" s="11">
        <v>0.0220050526688782</v>
      </c>
      <c r="E3642" s="8"/>
      <c r="F3642" s="8"/>
    </row>
    <row r="3643">
      <c r="A3643" s="10">
        <v>44894.708333333336</v>
      </c>
      <c r="B3643" s="11">
        <v>245.59</v>
      </c>
      <c r="C3643" s="11">
        <v>248.43511</v>
      </c>
      <c r="D3643" s="11">
        <v>0.0114521252652252</v>
      </c>
      <c r="E3643" s="8"/>
      <c r="F3643" s="8"/>
    </row>
    <row r="3644">
      <c r="A3644" s="10">
        <v>44894.75</v>
      </c>
      <c r="B3644" s="11">
        <v>248.68</v>
      </c>
      <c r="C3644" s="11">
        <v>254.39137</v>
      </c>
      <c r="D3644" s="11">
        <v>0.0224511153817835</v>
      </c>
      <c r="E3644" s="8"/>
      <c r="F3644" s="8"/>
    </row>
    <row r="3645">
      <c r="A3645" s="10">
        <v>44894.791666666664</v>
      </c>
      <c r="B3645" s="11">
        <v>250.76</v>
      </c>
      <c r="C3645" s="11">
        <v>267.12735</v>
      </c>
      <c r="D3645" s="11">
        <v>0.0612717117884035</v>
      </c>
      <c r="E3645" s="8"/>
      <c r="F3645" s="8"/>
    </row>
    <row r="3646">
      <c r="A3646" s="10">
        <v>44894.833333333336</v>
      </c>
      <c r="B3646" s="11">
        <v>260.33</v>
      </c>
      <c r="C3646" s="11">
        <v>275.38708</v>
      </c>
      <c r="D3646" s="11">
        <v>0.0546760581505858</v>
      </c>
      <c r="E3646" s="8"/>
      <c r="F3646" s="8"/>
    </row>
    <row r="3647">
      <c r="A3647" s="10">
        <v>44894.875</v>
      </c>
      <c r="B3647" s="11">
        <v>271.99</v>
      </c>
      <c r="C3647" s="11">
        <v>284.41152</v>
      </c>
      <c r="D3647" s="11">
        <v>0.0436744615689265</v>
      </c>
      <c r="E3647" s="8"/>
      <c r="F3647" s="8"/>
    </row>
    <row r="3648">
      <c r="A3648" s="10">
        <v>44894.916666666664</v>
      </c>
      <c r="B3648" s="11">
        <v>283.08</v>
      </c>
      <c r="C3648" s="11">
        <v>297.14291</v>
      </c>
      <c r="D3648" s="11">
        <v>0.0473270925427767</v>
      </c>
      <c r="E3648" s="8"/>
      <c r="F3648" s="8"/>
    </row>
    <row r="3649">
      <c r="A3649" s="10">
        <v>44894.958333333336</v>
      </c>
      <c r="B3649" s="11">
        <v>312.58</v>
      </c>
      <c r="C3649" s="11">
        <v>310.74065</v>
      </c>
      <c r="D3649" s="11">
        <v>0.00591924487510715</v>
      </c>
      <c r="E3649" s="8"/>
      <c r="F3649" s="8"/>
    </row>
    <row r="3650">
      <c r="A3650" s="10">
        <v>44895.0</v>
      </c>
      <c r="B3650" s="11">
        <v>351.11</v>
      </c>
      <c r="C3650" s="11">
        <v>320.44661</v>
      </c>
      <c r="D3650" s="11">
        <v>0.0956895440398011</v>
      </c>
      <c r="E3650" s="8"/>
      <c r="F3650" s="8"/>
    </row>
    <row r="3651">
      <c r="A3651" s="10">
        <v>44895.041666666664</v>
      </c>
      <c r="B3651" s="11">
        <v>351.11</v>
      </c>
      <c r="C3651" s="11">
        <v>320.65563</v>
      </c>
      <c r="D3651" s="11">
        <v>0.0949753166660446</v>
      </c>
      <c r="E3651" s="8"/>
      <c r="F3651" s="8"/>
    </row>
    <row r="3652">
      <c r="A3652" s="10">
        <v>44895.083333333336</v>
      </c>
      <c r="B3652" s="11">
        <v>319.55</v>
      </c>
      <c r="C3652" s="11">
        <v>318.8556</v>
      </c>
      <c r="D3652" s="11">
        <v>0.00217778831546326</v>
      </c>
      <c r="E3652" s="8"/>
      <c r="F3652" s="8"/>
    </row>
    <row r="3653">
      <c r="A3653" s="10">
        <v>44895.125</v>
      </c>
      <c r="B3653" s="11">
        <v>291.78</v>
      </c>
      <c r="C3653" s="11">
        <v>320.00758</v>
      </c>
      <c r="D3653" s="11">
        <v>0.0882090980469901</v>
      </c>
      <c r="E3653" s="8"/>
      <c r="F3653" s="8"/>
    </row>
    <row r="3654">
      <c r="A3654" s="10">
        <v>44895.166666666664</v>
      </c>
      <c r="B3654" s="11">
        <v>275.67</v>
      </c>
      <c r="C3654" s="11">
        <v>316.63598</v>
      </c>
      <c r="D3654" s="11">
        <v>0.129378790117282</v>
      </c>
      <c r="E3654" s="8"/>
      <c r="F3654" s="8"/>
    </row>
    <row r="3655">
      <c r="A3655" s="10">
        <v>44895.208333333336</v>
      </c>
      <c r="B3655" s="11">
        <v>269.57</v>
      </c>
      <c r="C3655" s="11">
        <v>312.04084</v>
      </c>
      <c r="D3655" s="11">
        <v>0.136106671165223</v>
      </c>
      <c r="E3655" s="8"/>
      <c r="F3655" s="8"/>
    </row>
    <row r="3656">
      <c r="A3656" s="10">
        <v>44895.25</v>
      </c>
      <c r="B3656" s="11">
        <v>258.41</v>
      </c>
      <c r="C3656" s="11">
        <v>309.89317</v>
      </c>
      <c r="D3656" s="11">
        <v>0.166131993163966</v>
      </c>
      <c r="E3656" s="8"/>
      <c r="F3656" s="8"/>
    </row>
    <row r="3657">
      <c r="A3657" s="10">
        <v>44895.291666666664</v>
      </c>
      <c r="B3657" s="11">
        <v>261.01</v>
      </c>
      <c r="C3657" s="11">
        <v>311.43317</v>
      </c>
      <c r="D3657" s="11">
        <v>0.161906870742124</v>
      </c>
      <c r="E3657" s="8"/>
      <c r="F3657" s="8"/>
    </row>
    <row r="3658">
      <c r="A3658" s="10">
        <v>44895.333333333336</v>
      </c>
      <c r="B3658" s="11">
        <v>283.38</v>
      </c>
      <c r="C3658" s="11">
        <v>312.7883</v>
      </c>
      <c r="D3658" s="11">
        <v>0.09401982107387</v>
      </c>
      <c r="E3658" s="8"/>
      <c r="F3658" s="8"/>
    </row>
    <row r="3659">
      <c r="A3659" s="10">
        <v>44895.375</v>
      </c>
      <c r="B3659" s="11">
        <v>314.09</v>
      </c>
      <c r="C3659" s="11">
        <v>314.71454</v>
      </c>
      <c r="D3659" s="11">
        <v>0.00198446503297885</v>
      </c>
      <c r="E3659" s="8"/>
      <c r="F3659" s="8"/>
    </row>
    <row r="3660">
      <c r="A3660" s="10">
        <v>44895.416666666664</v>
      </c>
      <c r="B3660" s="11">
        <v>334.37</v>
      </c>
      <c r="C3660" s="11">
        <v>320.705</v>
      </c>
      <c r="D3660" s="11">
        <v>0.0426092514928049</v>
      </c>
      <c r="E3660" s="8"/>
      <c r="F3660" s="8"/>
    </row>
    <row r="3661">
      <c r="A3661" s="10">
        <v>44895.458333333336</v>
      </c>
      <c r="B3661" s="11">
        <v>342.6</v>
      </c>
      <c r="C3661" s="11">
        <v>326.95221</v>
      </c>
      <c r="D3661" s="11">
        <v>0.0478595633288426</v>
      </c>
      <c r="E3661" s="8"/>
      <c r="F3661" s="8"/>
    </row>
    <row r="3662">
      <c r="A3662" s="10">
        <v>44895.5</v>
      </c>
      <c r="B3662" s="11">
        <v>346.52</v>
      </c>
      <c r="C3662" s="11">
        <v>330.17258</v>
      </c>
      <c r="D3662" s="11">
        <v>0.0495117432222869</v>
      </c>
      <c r="E3662" s="8"/>
      <c r="F3662" s="8"/>
    </row>
    <row r="3663">
      <c r="A3663" s="10">
        <v>44895.541666666664</v>
      </c>
      <c r="B3663" s="11">
        <v>375.33</v>
      </c>
      <c r="C3663" s="11">
        <v>331.68488</v>
      </c>
      <c r="D3663" s="11">
        <v>0.131586100638654</v>
      </c>
      <c r="E3663" s="8"/>
      <c r="F3663" s="8"/>
    </row>
    <row r="3664">
      <c r="A3664" s="10">
        <v>44895.583333333336</v>
      </c>
      <c r="B3664" s="11">
        <v>384.15</v>
      </c>
      <c r="C3664" s="11">
        <v>327.87959</v>
      </c>
      <c r="D3664" s="11">
        <v>0.1716191300593</v>
      </c>
      <c r="E3664" s="8"/>
      <c r="F3664" s="8"/>
    </row>
    <row r="3665">
      <c r="A3665" s="10">
        <v>44895.625</v>
      </c>
      <c r="B3665" s="11">
        <v>353.76</v>
      </c>
      <c r="C3665" s="11">
        <v>321.82671</v>
      </c>
      <c r="D3665" s="11">
        <v>0.0992251078227783</v>
      </c>
      <c r="E3665" s="8"/>
      <c r="F3665" s="8"/>
    </row>
    <row r="3666">
      <c r="A3666" s="10">
        <v>44895.666666666664</v>
      </c>
      <c r="B3666" s="11">
        <v>328.49</v>
      </c>
      <c r="C3666" s="11">
        <v>315.97865</v>
      </c>
      <c r="D3666" s="11">
        <v>0.0395955549528425</v>
      </c>
      <c r="E3666" s="8"/>
      <c r="F3666" s="8"/>
    </row>
    <row r="3667">
      <c r="A3667" s="10">
        <v>44895.708333333336</v>
      </c>
      <c r="B3667" s="11">
        <v>331.43</v>
      </c>
      <c r="C3667" s="11">
        <v>309.59759</v>
      </c>
      <c r="D3667" s="11">
        <v>0.070518669089123</v>
      </c>
      <c r="E3667" s="8"/>
      <c r="F3667" s="8"/>
    </row>
    <row r="3668">
      <c r="A3668" s="10">
        <v>44895.75</v>
      </c>
      <c r="B3668" s="11">
        <v>337.23</v>
      </c>
      <c r="C3668" s="11">
        <v>306.40914</v>
      </c>
      <c r="D3668" s="11">
        <v>0.100587273604175</v>
      </c>
      <c r="E3668" s="8"/>
      <c r="F3668" s="8"/>
    </row>
    <row r="3669">
      <c r="A3669" s="10">
        <v>44895.791666666664</v>
      </c>
      <c r="B3669" s="11">
        <v>337.85</v>
      </c>
      <c r="C3669" s="11">
        <v>308.22632</v>
      </c>
      <c r="D3669" s="11">
        <v>0.0961101569781582</v>
      </c>
      <c r="E3669" s="8"/>
      <c r="F3669" s="8"/>
    </row>
    <row r="3670">
      <c r="A3670" s="10">
        <v>44895.833333333336</v>
      </c>
      <c r="B3670" s="11">
        <v>334.64</v>
      </c>
      <c r="C3670" s="11">
        <v>308.25699</v>
      </c>
      <c r="D3670" s="11">
        <v>0.0855877104360229</v>
      </c>
      <c r="E3670" s="8"/>
      <c r="F3670" s="8"/>
    </row>
    <row r="3671">
      <c r="A3671" s="10">
        <v>44895.875</v>
      </c>
      <c r="B3671" s="11">
        <v>325.28</v>
      </c>
      <c r="C3671" s="11">
        <v>310.0323</v>
      </c>
      <c r="D3671" s="11">
        <v>0.0491810046888661</v>
      </c>
      <c r="E3671" s="8"/>
      <c r="F3671" s="8"/>
    </row>
    <row r="3672">
      <c r="A3672" s="10">
        <v>44895.916666666664</v>
      </c>
      <c r="B3672" s="11">
        <v>324.27</v>
      </c>
      <c r="C3672" s="11">
        <v>314.57407</v>
      </c>
      <c r="D3672" s="11">
        <v>0.0308224069453657</v>
      </c>
      <c r="E3672" s="8"/>
      <c r="F3672" s="8"/>
    </row>
    <row r="3673">
      <c r="A3673" s="10">
        <v>44895.958333333336</v>
      </c>
      <c r="B3673" s="11">
        <v>359.61</v>
      </c>
      <c r="C3673" s="11">
        <v>321.08241</v>
      </c>
      <c r="D3673" s="11">
        <v>0.119992839221556</v>
      </c>
      <c r="E3673" s="8"/>
      <c r="F3673" s="8"/>
    </row>
    <row r="3674">
      <c r="A3674" s="10">
        <v>44896.0</v>
      </c>
      <c r="B3674" s="11">
        <v>404.18</v>
      </c>
      <c r="C3674" s="11">
        <v>353.15399</v>
      </c>
      <c r="D3674" s="11">
        <v>0.144486573689851</v>
      </c>
      <c r="E3674" s="8"/>
      <c r="F3674" s="8"/>
    </row>
    <row r="3675">
      <c r="A3675" s="10">
        <v>44896.041666666664</v>
      </c>
      <c r="B3675" s="11">
        <v>400.83</v>
      </c>
      <c r="C3675" s="11">
        <v>358.27224</v>
      </c>
      <c r="D3675" s="11">
        <v>0.118786094060762</v>
      </c>
      <c r="E3675" s="8"/>
      <c r="F3675" s="8"/>
    </row>
    <row r="3676">
      <c r="A3676" s="10">
        <v>44896.083333333336</v>
      </c>
      <c r="B3676" s="11">
        <v>387.37</v>
      </c>
      <c r="C3676" s="11">
        <v>359.43017</v>
      </c>
      <c r="D3676" s="11">
        <v>0.0777336805087898</v>
      </c>
      <c r="E3676" s="8"/>
      <c r="F3676" s="8"/>
    </row>
    <row r="3677">
      <c r="A3677" s="10">
        <v>44896.125</v>
      </c>
      <c r="B3677" s="11">
        <v>372.53</v>
      </c>
      <c r="C3677" s="11">
        <v>361.0561</v>
      </c>
      <c r="D3677" s="11">
        <v>0.0317787180440933</v>
      </c>
      <c r="E3677" s="8"/>
      <c r="F3677" s="8"/>
    </row>
    <row r="3678">
      <c r="A3678" s="10">
        <v>44896.166666666664</v>
      </c>
      <c r="B3678" s="11">
        <v>361.38</v>
      </c>
      <c r="C3678" s="11">
        <v>355.46757</v>
      </c>
      <c r="D3678" s="11">
        <v>0.0166328253235589</v>
      </c>
      <c r="E3678" s="8"/>
      <c r="F3678" s="8"/>
    </row>
    <row r="3679">
      <c r="A3679" s="10">
        <v>44896.208333333336</v>
      </c>
      <c r="B3679" s="11">
        <v>351.35</v>
      </c>
      <c r="C3679" s="11">
        <v>347.1124</v>
      </c>
      <c r="D3679" s="11">
        <v>0.0122081492911231</v>
      </c>
      <c r="E3679" s="8"/>
      <c r="F3679" s="8"/>
    </row>
    <row r="3680">
      <c r="A3680" s="10">
        <v>44896.25</v>
      </c>
      <c r="B3680" s="11">
        <v>346.67</v>
      </c>
      <c r="C3680" s="11">
        <v>339.57448</v>
      </c>
      <c r="D3680" s="11">
        <v>0.0208953275876326</v>
      </c>
      <c r="E3680" s="8"/>
      <c r="F3680" s="8"/>
    </row>
    <row r="3681">
      <c r="A3681" s="10">
        <v>44896.291666666664</v>
      </c>
      <c r="B3681" s="11">
        <v>352.29</v>
      </c>
      <c r="C3681" s="11">
        <v>334.48835</v>
      </c>
      <c r="D3681" s="11">
        <v>0.0532205381741994</v>
      </c>
      <c r="E3681" s="8"/>
      <c r="F3681" s="8"/>
    </row>
    <row r="3682">
      <c r="A3682" s="10">
        <v>44896.333333333336</v>
      </c>
      <c r="B3682" s="11">
        <v>354.28</v>
      </c>
      <c r="C3682" s="11">
        <v>331.58803</v>
      </c>
      <c r="D3682" s="11">
        <v>0.0684342254453514</v>
      </c>
      <c r="E3682" s="8"/>
      <c r="F3682" s="8"/>
    </row>
    <row r="3683">
      <c r="A3683" s="10">
        <v>44896.375</v>
      </c>
      <c r="B3683" s="11">
        <v>350.47</v>
      </c>
      <c r="C3683" s="11">
        <v>331.67799</v>
      </c>
      <c r="D3683" s="11">
        <v>0.0566573923099329</v>
      </c>
      <c r="E3683" s="8"/>
      <c r="F3683" s="8"/>
    </row>
    <row r="3684">
      <c r="A3684" s="10">
        <v>44896.416666666664</v>
      </c>
      <c r="B3684" s="11">
        <v>352.1</v>
      </c>
      <c r="C3684" s="11">
        <v>337.66892</v>
      </c>
      <c r="D3684" s="11">
        <v>0.0427373653459134</v>
      </c>
      <c r="E3684" s="8"/>
      <c r="F3684" s="8"/>
    </row>
    <row r="3685">
      <c r="A3685" s="10">
        <v>44896.458333333336</v>
      </c>
      <c r="B3685" s="11">
        <v>363.09</v>
      </c>
      <c r="C3685" s="11">
        <v>345.29659</v>
      </c>
      <c r="D3685" s="11">
        <v>0.0515308013901903</v>
      </c>
      <c r="E3685" s="8"/>
      <c r="F3685" s="8"/>
    </row>
    <row r="3686">
      <c r="A3686" s="10">
        <v>44896.5</v>
      </c>
      <c r="B3686" s="11">
        <v>377.14</v>
      </c>
      <c r="C3686" s="11">
        <v>349.04048</v>
      </c>
      <c r="D3686" s="11">
        <v>0.0805050462914788</v>
      </c>
      <c r="E3686" s="8"/>
      <c r="F3686" s="8"/>
    </row>
    <row r="3687">
      <c r="A3687" s="10">
        <v>44896.541666666664</v>
      </c>
      <c r="B3687" s="11">
        <v>384.42</v>
      </c>
      <c r="C3687" s="11">
        <v>350.16064</v>
      </c>
      <c r="D3687" s="11">
        <v>0.0978389804176734</v>
      </c>
      <c r="E3687" s="8"/>
      <c r="F3687" s="8"/>
    </row>
    <row r="3688">
      <c r="A3688" s="10">
        <v>44896.583333333336</v>
      </c>
      <c r="B3688" s="11">
        <v>372.84</v>
      </c>
      <c r="C3688" s="11">
        <v>345.75027</v>
      </c>
      <c r="D3688" s="11">
        <v>0.0783505678824198</v>
      </c>
      <c r="E3688" s="8"/>
      <c r="F3688" s="8"/>
    </row>
    <row r="3689">
      <c r="A3689" s="10">
        <v>44896.625</v>
      </c>
      <c r="B3689" s="11">
        <v>352.64</v>
      </c>
      <c r="C3689" s="11">
        <v>338.24903</v>
      </c>
      <c r="D3689" s="11">
        <v>0.0425454878614137</v>
      </c>
      <c r="E3689" s="8"/>
      <c r="F3689" s="8"/>
    </row>
    <row r="3690">
      <c r="A3690" s="10">
        <v>44896.666666666664</v>
      </c>
      <c r="B3690" s="11">
        <v>325.75</v>
      </c>
      <c r="C3690" s="11">
        <v>330.9184</v>
      </c>
      <c r="D3690" s="11">
        <v>0.0156183518353769</v>
      </c>
      <c r="E3690" s="8"/>
      <c r="F3690" s="8"/>
    </row>
    <row r="3691">
      <c r="A3691" s="10">
        <v>44896.708333333336</v>
      </c>
      <c r="B3691" s="11">
        <v>322.08</v>
      </c>
      <c r="C3691" s="11">
        <v>324.3219</v>
      </c>
      <c r="D3691" s="11">
        <v>0.00691257667151075</v>
      </c>
      <c r="E3691" s="8"/>
      <c r="F3691" s="8"/>
    </row>
    <row r="3692">
      <c r="A3692" s="10">
        <v>44896.75</v>
      </c>
      <c r="B3692" s="11">
        <v>318.42</v>
      </c>
      <c r="C3692" s="11">
        <v>321.87708</v>
      </c>
      <c r="D3692" s="11">
        <v>0.0107403733126942</v>
      </c>
      <c r="E3692" s="8"/>
      <c r="F3692" s="8"/>
    </row>
    <row r="3693">
      <c r="A3693" s="10">
        <v>44896.791666666664</v>
      </c>
      <c r="B3693" s="11">
        <v>328.62</v>
      </c>
      <c r="C3693" s="11">
        <v>325.27753</v>
      </c>
      <c r="D3693" s="11">
        <v>0.0102757482202966</v>
      </c>
      <c r="E3693" s="8"/>
      <c r="F3693" s="8"/>
    </row>
    <row r="3694">
      <c r="A3694" s="10">
        <v>44896.833333333336</v>
      </c>
      <c r="B3694" s="11">
        <v>331.58</v>
      </c>
      <c r="C3694" s="11">
        <v>328.29203</v>
      </c>
      <c r="D3694" s="11">
        <v>0.0100153817319292</v>
      </c>
      <c r="E3694" s="8"/>
      <c r="F3694" s="8"/>
    </row>
    <row r="3695">
      <c r="A3695" s="10">
        <v>44896.875</v>
      </c>
      <c r="B3695" s="11">
        <v>316.6</v>
      </c>
      <c r="C3695" s="11">
        <v>334.1498</v>
      </c>
      <c r="D3695" s="11">
        <v>0.0525207556610837</v>
      </c>
      <c r="E3695" s="8"/>
      <c r="F3695" s="8"/>
    </row>
    <row r="3696">
      <c r="A3696" s="10">
        <v>44896.916666666664</v>
      </c>
      <c r="B3696" s="11">
        <v>311.16</v>
      </c>
      <c r="C3696" s="11">
        <v>343.70539</v>
      </c>
      <c r="D3696" s="11">
        <v>0.0946897865058211</v>
      </c>
      <c r="E3696" s="8"/>
      <c r="F3696" s="8"/>
    </row>
    <row r="3697">
      <c r="A3697" s="10">
        <v>44896.958333333336</v>
      </c>
      <c r="B3697" s="11">
        <v>328.19</v>
      </c>
      <c r="C3697" s="11">
        <v>355.16173</v>
      </c>
      <c r="D3697" s="11">
        <v>0.075942106712905</v>
      </c>
      <c r="E3697" s="8"/>
      <c r="F3697" s="8"/>
    </row>
    <row r="3698">
      <c r="A3698" s="10">
        <v>44897.0</v>
      </c>
      <c r="B3698" s="11">
        <v>358.89</v>
      </c>
      <c r="C3698" s="11">
        <v>321.27016</v>
      </c>
      <c r="D3698" s="11">
        <v>0.117097211891698</v>
      </c>
      <c r="E3698" s="8"/>
      <c r="F3698" s="8"/>
    </row>
    <row r="3699">
      <c r="A3699" s="10">
        <v>44897.041666666664</v>
      </c>
      <c r="B3699" s="11">
        <v>336.08</v>
      </c>
      <c r="C3699" s="11">
        <v>322.76681</v>
      </c>
      <c r="D3699" s="11">
        <v>0.0412470848536129</v>
      </c>
      <c r="E3699" s="8"/>
      <c r="F3699" s="8"/>
    </row>
    <row r="3700">
      <c r="A3700" s="10">
        <v>44897.083333333336</v>
      </c>
      <c r="B3700" s="11">
        <v>314.42</v>
      </c>
      <c r="C3700" s="11">
        <v>317.61971</v>
      </c>
      <c r="D3700" s="11">
        <v>0.0100740284663063</v>
      </c>
      <c r="E3700" s="8"/>
      <c r="F3700" s="8"/>
    </row>
    <row r="3701">
      <c r="A3701" s="10">
        <v>44897.125</v>
      </c>
      <c r="B3701" s="11">
        <v>308.91</v>
      </c>
      <c r="C3701" s="11">
        <v>313.66768</v>
      </c>
      <c r="D3701" s="11">
        <v>0.0151678999889309</v>
      </c>
      <c r="E3701" s="8"/>
      <c r="F3701" s="8"/>
    </row>
    <row r="3702">
      <c r="A3702" s="10">
        <v>44897.166666666664</v>
      </c>
      <c r="B3702" s="11">
        <v>301.26</v>
      </c>
      <c r="C3702" s="11">
        <v>302.67433</v>
      </c>
      <c r="D3702" s="11">
        <v>0.00467277816390972</v>
      </c>
      <c r="E3702" s="8"/>
      <c r="F3702" s="8"/>
    </row>
    <row r="3703">
      <c r="A3703" s="10">
        <v>44897.208333333336</v>
      </c>
      <c r="B3703" s="11">
        <v>285.38</v>
      </c>
      <c r="C3703" s="11">
        <v>289.92432</v>
      </c>
      <c r="D3703" s="11">
        <v>0.0156741593806274</v>
      </c>
      <c r="E3703" s="8"/>
      <c r="F3703" s="8"/>
    </row>
    <row r="3704">
      <c r="A3704" s="10">
        <v>44897.25</v>
      </c>
      <c r="B3704" s="11">
        <v>270.72</v>
      </c>
      <c r="C3704" s="11">
        <v>277.443</v>
      </c>
      <c r="D3704" s="11">
        <v>0.0242320044117168</v>
      </c>
      <c r="E3704" s="8"/>
      <c r="F3704" s="8"/>
    </row>
    <row r="3705">
      <c r="A3705" s="10">
        <v>44897.291666666664</v>
      </c>
      <c r="B3705" s="11">
        <v>262.91</v>
      </c>
      <c r="C3705" s="11">
        <v>267.7727</v>
      </c>
      <c r="D3705" s="11">
        <v>0.0181598049390395</v>
      </c>
      <c r="E3705" s="8"/>
      <c r="F3705" s="8"/>
    </row>
    <row r="3706">
      <c r="A3706" s="10">
        <v>44897.333333333336</v>
      </c>
      <c r="B3706" s="11">
        <v>250.04</v>
      </c>
      <c r="C3706" s="11">
        <v>259.42425</v>
      </c>
      <c r="D3706" s="11">
        <v>0.0361733723813405</v>
      </c>
      <c r="E3706" s="8"/>
      <c r="F3706" s="8"/>
    </row>
    <row r="3707">
      <c r="A3707" s="10">
        <v>44897.375</v>
      </c>
      <c r="B3707" s="11">
        <v>247.06</v>
      </c>
      <c r="C3707" s="11">
        <v>254.16239</v>
      </c>
      <c r="D3707" s="11">
        <v>0.0279442997053969</v>
      </c>
      <c r="E3707" s="8"/>
      <c r="F3707" s="8"/>
    </row>
    <row r="3708">
      <c r="A3708" s="10">
        <v>44897.416666666664</v>
      </c>
      <c r="B3708" s="11">
        <v>247.82</v>
      </c>
      <c r="C3708" s="11">
        <v>257.34651</v>
      </c>
      <c r="D3708" s="11">
        <v>0.0370182210747681</v>
      </c>
      <c r="E3708" s="8"/>
      <c r="F3708" s="8"/>
    </row>
    <row r="3709">
      <c r="A3709" s="10">
        <v>44897.458333333336</v>
      </c>
      <c r="B3709" s="11">
        <v>254.27</v>
      </c>
      <c r="C3709" s="11">
        <v>264.10004</v>
      </c>
      <c r="D3709" s="11">
        <v>0.0372208955364034</v>
      </c>
      <c r="E3709" s="8"/>
      <c r="F3709" s="8"/>
    </row>
    <row r="3710">
      <c r="A3710" s="10">
        <v>44897.5</v>
      </c>
      <c r="B3710" s="11">
        <v>269.73</v>
      </c>
      <c r="C3710" s="11">
        <v>270.67658</v>
      </c>
      <c r="D3710" s="11">
        <v>0.00349708866574264</v>
      </c>
      <c r="E3710" s="8"/>
      <c r="F3710" s="8"/>
    </row>
    <row r="3711">
      <c r="A3711" s="10">
        <v>44897.541666666664</v>
      </c>
      <c r="B3711" s="11">
        <v>291.49</v>
      </c>
      <c r="C3711" s="11">
        <v>276.75776</v>
      </c>
      <c r="D3711" s="11">
        <v>0.0532315335981906</v>
      </c>
      <c r="E3711" s="8"/>
      <c r="F3711" s="8"/>
    </row>
    <row r="3712">
      <c r="A3712" s="10">
        <v>44897.583333333336</v>
      </c>
      <c r="B3712" s="11">
        <v>296.29</v>
      </c>
      <c r="C3712" s="11">
        <v>275.57963</v>
      </c>
      <c r="D3712" s="11">
        <v>0.075152035003458</v>
      </c>
      <c r="E3712" s="8"/>
      <c r="F3712" s="8"/>
    </row>
    <row r="3713">
      <c r="A3713" s="10">
        <v>44897.625</v>
      </c>
      <c r="B3713" s="11">
        <v>298.09</v>
      </c>
      <c r="C3713" s="11">
        <v>271.18089</v>
      </c>
      <c r="D3713" s="11">
        <v>0.099229374164234</v>
      </c>
      <c r="E3713" s="8"/>
      <c r="F3713" s="8"/>
    </row>
    <row r="3714">
      <c r="A3714" s="10">
        <v>44897.666666666664</v>
      </c>
      <c r="B3714" s="11">
        <v>301.36</v>
      </c>
      <c r="C3714" s="11">
        <v>268.12248</v>
      </c>
      <c r="D3714" s="11">
        <v>0.123963943642472</v>
      </c>
      <c r="E3714" s="8"/>
      <c r="F3714" s="8"/>
    </row>
    <row r="3715">
      <c r="A3715" s="10">
        <v>44897.708333333336</v>
      </c>
      <c r="B3715" s="11">
        <v>297.99</v>
      </c>
      <c r="C3715" s="11">
        <v>264.78469</v>
      </c>
      <c r="D3715" s="11">
        <v>0.125404946940096</v>
      </c>
      <c r="E3715" s="8"/>
      <c r="F3715" s="8"/>
    </row>
    <row r="3716">
      <c r="A3716" s="10">
        <v>44897.75</v>
      </c>
      <c r="B3716" s="11">
        <v>292.57</v>
      </c>
      <c r="C3716" s="11">
        <v>264.81927</v>
      </c>
      <c r="D3716" s="11">
        <v>0.104791203449809</v>
      </c>
      <c r="E3716" s="8"/>
      <c r="F3716" s="8"/>
    </row>
    <row r="3717">
      <c r="A3717" s="10">
        <v>44897.791666666664</v>
      </c>
      <c r="B3717" s="11">
        <v>289.04</v>
      </c>
      <c r="C3717" s="11">
        <v>271.20929</v>
      </c>
      <c r="D3717" s="11">
        <v>0.0657452036395951</v>
      </c>
      <c r="E3717" s="8"/>
      <c r="F3717" s="8"/>
    </row>
    <row r="3718">
      <c r="A3718" s="10">
        <v>44897.833333333336</v>
      </c>
      <c r="B3718" s="11">
        <v>281.93</v>
      </c>
      <c r="C3718" s="11">
        <v>275.49548</v>
      </c>
      <c r="D3718" s="11">
        <v>0.0233561726675153</v>
      </c>
      <c r="E3718" s="8"/>
      <c r="F3718" s="8"/>
    </row>
    <row r="3719">
      <c r="A3719" s="10">
        <v>44897.875</v>
      </c>
      <c r="B3719" s="11">
        <v>282.11</v>
      </c>
      <c r="C3719" s="11">
        <v>281.23021</v>
      </c>
      <c r="D3719" s="11">
        <v>0.00312836234770088</v>
      </c>
      <c r="E3719" s="8"/>
      <c r="F3719" s="8"/>
    </row>
    <row r="3720">
      <c r="A3720" s="10">
        <v>44897.916666666664</v>
      </c>
      <c r="B3720" s="11">
        <v>283.81</v>
      </c>
      <c r="C3720" s="11">
        <v>291.80653</v>
      </c>
      <c r="D3720" s="11">
        <v>0.0274035334301806</v>
      </c>
      <c r="E3720" s="8"/>
      <c r="F3720" s="8"/>
    </row>
    <row r="3721">
      <c r="A3721" s="10">
        <v>44897.958333333336</v>
      </c>
      <c r="B3721" s="11">
        <v>308.42</v>
      </c>
      <c r="C3721" s="11">
        <v>305.02359</v>
      </c>
      <c r="D3721" s="11">
        <v>0.01113490927046</v>
      </c>
      <c r="E3721" s="8"/>
      <c r="F3721" s="8"/>
    </row>
    <row r="3722">
      <c r="A3722" s="10">
        <v>44898.0</v>
      </c>
      <c r="B3722" s="11">
        <v>352.42</v>
      </c>
      <c r="C3722" s="11">
        <v>337.49516</v>
      </c>
      <c r="D3722" s="11">
        <v>0.0442223823298681</v>
      </c>
      <c r="E3722" s="8"/>
      <c r="F3722" s="8"/>
    </row>
    <row r="3723">
      <c r="A3723" s="10">
        <v>44898.041666666664</v>
      </c>
      <c r="B3723" s="11">
        <v>358.12</v>
      </c>
      <c r="C3723" s="11">
        <v>339.02317</v>
      </c>
      <c r="D3723" s="11">
        <v>0.056328981880501</v>
      </c>
      <c r="E3723" s="8"/>
      <c r="F3723" s="8"/>
    </row>
    <row r="3724">
      <c r="A3724" s="10">
        <v>44898.083333333336</v>
      </c>
      <c r="B3724" s="11">
        <v>351.17</v>
      </c>
      <c r="C3724" s="11">
        <v>338.77064</v>
      </c>
      <c r="D3724" s="11">
        <v>0.0366010466550466</v>
      </c>
      <c r="E3724" s="8"/>
      <c r="F3724" s="8"/>
    </row>
    <row r="3725">
      <c r="A3725" s="10">
        <v>44898.125</v>
      </c>
      <c r="B3725" s="11">
        <v>359.57</v>
      </c>
      <c r="C3725" s="11">
        <v>339.91362</v>
      </c>
      <c r="D3725" s="11">
        <v>0.0578275739583486</v>
      </c>
      <c r="E3725" s="8"/>
      <c r="F3725" s="8"/>
    </row>
    <row r="3726">
      <c r="A3726" s="10">
        <v>44898.166666666664</v>
      </c>
      <c r="B3726" s="11">
        <v>369.61</v>
      </c>
      <c r="C3726" s="11">
        <v>334.78319</v>
      </c>
      <c r="D3726" s="11">
        <v>0.104027953135878</v>
      </c>
      <c r="E3726" s="8"/>
      <c r="F3726" s="8"/>
    </row>
    <row r="3727">
      <c r="A3727" s="10">
        <v>44898.208333333336</v>
      </c>
      <c r="B3727" s="11">
        <v>375.15</v>
      </c>
      <c r="C3727" s="11">
        <v>326.53458</v>
      </c>
      <c r="D3727" s="11">
        <v>0.148882914636483</v>
      </c>
      <c r="E3727" s="8"/>
      <c r="F3727" s="8"/>
    </row>
    <row r="3728">
      <c r="A3728" s="10">
        <v>44898.25</v>
      </c>
      <c r="B3728" s="11">
        <v>380.33</v>
      </c>
      <c r="C3728" s="11">
        <v>319.96932</v>
      </c>
      <c r="D3728" s="11">
        <v>0.188645211359639</v>
      </c>
      <c r="E3728" s="8"/>
      <c r="F3728" s="8"/>
    </row>
    <row r="3729">
      <c r="A3729" s="10">
        <v>44898.291666666664</v>
      </c>
      <c r="B3729" s="11">
        <v>373.02</v>
      </c>
      <c r="C3729" s="11">
        <v>316.43003</v>
      </c>
      <c r="D3729" s="11">
        <v>0.178838809957449</v>
      </c>
      <c r="E3729" s="8"/>
      <c r="F3729" s="8"/>
    </row>
    <row r="3730">
      <c r="A3730" s="10">
        <v>44898.333333333336</v>
      </c>
      <c r="B3730" s="11">
        <v>334.91</v>
      </c>
      <c r="C3730" s="11">
        <v>314.67475</v>
      </c>
      <c r="D3730" s="11">
        <v>0.0643052866491512</v>
      </c>
      <c r="E3730" s="8"/>
      <c r="F3730" s="8"/>
    </row>
    <row r="3731">
      <c r="A3731" s="10">
        <v>44898.375</v>
      </c>
      <c r="B3731" s="11">
        <v>296.3</v>
      </c>
      <c r="C3731" s="11">
        <v>317.09678</v>
      </c>
      <c r="D3731" s="11">
        <v>0.0655849611591767</v>
      </c>
      <c r="E3731" s="8"/>
      <c r="F3731" s="8"/>
    </row>
    <row r="3732">
      <c r="A3732" s="10">
        <v>44898.416666666664</v>
      </c>
      <c r="B3732" s="11">
        <v>264.19</v>
      </c>
      <c r="C3732" s="11">
        <v>326.41409</v>
      </c>
      <c r="D3732" s="11">
        <v>0.190629301572122</v>
      </c>
      <c r="E3732" s="8"/>
      <c r="F3732" s="8"/>
    </row>
    <row r="3733">
      <c r="A3733" s="10">
        <v>44898.458333333336</v>
      </c>
      <c r="B3733" s="11">
        <v>256.77</v>
      </c>
      <c r="C3733" s="11">
        <v>339.49024</v>
      </c>
      <c r="D3733" s="11">
        <v>0.243660141746637</v>
      </c>
      <c r="E3733" s="8"/>
      <c r="F3733" s="8"/>
    </row>
    <row r="3734">
      <c r="A3734" s="10">
        <v>44898.5</v>
      </c>
      <c r="B3734" s="11">
        <v>255.17</v>
      </c>
      <c r="C3734" s="11">
        <v>351.56413</v>
      </c>
      <c r="D3734" s="11">
        <v>0.27418647630519</v>
      </c>
      <c r="E3734" s="8"/>
      <c r="F3734" s="8"/>
    </row>
    <row r="3735">
      <c r="A3735" s="10">
        <v>44898.541666666664</v>
      </c>
      <c r="B3735" s="11">
        <v>277.31</v>
      </c>
      <c r="C3735" s="11">
        <v>362.29016</v>
      </c>
      <c r="D3735" s="11">
        <v>0.234563809295841</v>
      </c>
      <c r="E3735" s="8"/>
      <c r="F3735" s="8"/>
    </row>
    <row r="3736">
      <c r="A3736" s="10">
        <v>44898.583333333336</v>
      </c>
      <c r="B3736" s="11">
        <v>297.95</v>
      </c>
      <c r="C3736" s="11">
        <v>367.06959</v>
      </c>
      <c r="D3736" s="11">
        <v>0.188301052124748</v>
      </c>
      <c r="E3736" s="8"/>
      <c r="F3736" s="8"/>
    </row>
    <row r="3737">
      <c r="A3737" s="10">
        <v>44898.625</v>
      </c>
      <c r="B3737" s="11">
        <v>298.69</v>
      </c>
      <c r="C3737" s="11">
        <v>369.17634</v>
      </c>
      <c r="D3737" s="11">
        <v>0.190928649436201</v>
      </c>
      <c r="E3737" s="8"/>
      <c r="F3737" s="8"/>
    </row>
    <row r="3738">
      <c r="A3738" s="10">
        <v>44898.666666666664</v>
      </c>
      <c r="B3738" s="11">
        <v>293.59</v>
      </c>
      <c r="C3738" s="11">
        <v>369.9347</v>
      </c>
      <c r="D3738" s="11">
        <v>0.206373449151972</v>
      </c>
      <c r="E3738" s="8"/>
      <c r="F3738" s="8"/>
    </row>
    <row r="3739">
      <c r="A3739" s="10">
        <v>44898.708333333336</v>
      </c>
      <c r="B3739" s="11">
        <v>302.99</v>
      </c>
      <c r="C3739" s="11">
        <v>369.34091</v>
      </c>
      <c r="D3739" s="11">
        <v>0.179646792985916</v>
      </c>
      <c r="E3739" s="8"/>
      <c r="F3739" s="8"/>
    </row>
    <row r="3740">
      <c r="A3740" s="10">
        <v>44898.75</v>
      </c>
      <c r="B3740" s="11">
        <v>333.68</v>
      </c>
      <c r="C3740" s="11">
        <v>369.70844</v>
      </c>
      <c r="D3740" s="11">
        <v>0.0974509535135308</v>
      </c>
      <c r="E3740" s="8"/>
      <c r="F3740" s="8"/>
    </row>
    <row r="3741">
      <c r="A3741" s="10">
        <v>44898.791666666664</v>
      </c>
      <c r="B3741" s="11">
        <v>360.71</v>
      </c>
      <c r="C3741" s="11">
        <v>373.65014</v>
      </c>
      <c r="D3741" s="11">
        <v>0.0346317011951341</v>
      </c>
      <c r="E3741" s="8"/>
      <c r="F3741" s="8"/>
    </row>
    <row r="3742">
      <c r="A3742" s="10">
        <v>44898.833333333336</v>
      </c>
      <c r="B3742" s="11">
        <v>370.51</v>
      </c>
      <c r="C3742" s="11">
        <v>374.54865</v>
      </c>
      <c r="D3742" s="11">
        <v>0.0107827114047801</v>
      </c>
      <c r="E3742" s="8"/>
      <c r="F3742" s="8"/>
    </row>
    <row r="3743">
      <c r="A3743" s="10">
        <v>44898.875</v>
      </c>
      <c r="B3743" s="11">
        <v>371.26</v>
      </c>
      <c r="C3743" s="11">
        <v>377.48864</v>
      </c>
      <c r="D3743" s="11">
        <v>0.0165002051452461</v>
      </c>
      <c r="E3743" s="8"/>
      <c r="F3743" s="8"/>
    </row>
    <row r="3744">
      <c r="A3744" s="10">
        <v>44898.916666666664</v>
      </c>
      <c r="B3744" s="11">
        <v>377.76</v>
      </c>
      <c r="C3744" s="11">
        <v>384.52855</v>
      </c>
      <c r="D3744" s="11">
        <v>0.0176022040496082</v>
      </c>
      <c r="E3744" s="8"/>
      <c r="F3744" s="8"/>
    </row>
    <row r="3745">
      <c r="A3745" s="10">
        <v>44898.958333333336</v>
      </c>
      <c r="B3745" s="11">
        <v>410.17</v>
      </c>
      <c r="C3745" s="11">
        <v>392.09254</v>
      </c>
      <c r="D3745" s="11">
        <v>0.0461050852944053</v>
      </c>
      <c r="E3745" s="8"/>
      <c r="F3745" s="8"/>
    </row>
    <row r="3746">
      <c r="A3746" s="10">
        <v>44899.0</v>
      </c>
      <c r="B3746" s="11">
        <v>452.45</v>
      </c>
      <c r="C3746" s="11">
        <v>430.24683</v>
      </c>
      <c r="D3746" s="11">
        <v>0.0516056562229639</v>
      </c>
      <c r="E3746" s="8"/>
      <c r="F3746" s="8"/>
    </row>
    <row r="3747">
      <c r="A3747" s="10">
        <v>44899.041666666664</v>
      </c>
      <c r="B3747" s="11">
        <v>452.36</v>
      </c>
      <c r="C3747" s="11">
        <v>434.37197</v>
      </c>
      <c r="D3747" s="11">
        <v>0.0414115809544525</v>
      </c>
      <c r="E3747" s="8"/>
      <c r="F3747" s="8"/>
    </row>
    <row r="3748">
      <c r="A3748" s="10">
        <v>44899.083333333336</v>
      </c>
      <c r="B3748" s="11">
        <v>456.11</v>
      </c>
      <c r="C3748" s="11">
        <v>439.58571</v>
      </c>
      <c r="D3748" s="11">
        <v>0.0375905986570855</v>
      </c>
      <c r="E3748" s="8"/>
      <c r="F3748" s="8"/>
    </row>
    <row r="3749">
      <c r="A3749" s="10">
        <v>44899.125</v>
      </c>
      <c r="B3749" s="11">
        <v>456.49</v>
      </c>
      <c r="C3749" s="11">
        <v>446.43326</v>
      </c>
      <c r="D3749" s="11">
        <v>0.0225268610138948</v>
      </c>
      <c r="E3749" s="8"/>
      <c r="F3749" s="8"/>
    </row>
    <row r="3750">
      <c r="A3750" s="10">
        <v>44899.166666666664</v>
      </c>
      <c r="B3750" s="11">
        <v>457.98</v>
      </c>
      <c r="C3750" s="11">
        <v>445.49831</v>
      </c>
      <c r="D3750" s="11">
        <v>0.0280173677875456</v>
      </c>
      <c r="E3750" s="8"/>
      <c r="F3750" s="8"/>
    </row>
    <row r="3751">
      <c r="A3751" s="10">
        <v>44899.208333333336</v>
      </c>
      <c r="B3751" s="11">
        <v>463.24</v>
      </c>
      <c r="C3751" s="11">
        <v>438.72799</v>
      </c>
      <c r="D3751" s="11">
        <v>0.0558706318236044</v>
      </c>
      <c r="E3751" s="8"/>
      <c r="F3751" s="8"/>
    </row>
    <row r="3752">
      <c r="A3752" s="10">
        <v>44899.25</v>
      </c>
      <c r="B3752" s="11">
        <v>461.02</v>
      </c>
      <c r="C3752" s="11">
        <v>429.20964</v>
      </c>
      <c r="D3752" s="11">
        <v>0.0741138060179636</v>
      </c>
      <c r="E3752" s="8"/>
      <c r="F3752" s="8"/>
    </row>
    <row r="3753">
      <c r="A3753" s="10">
        <v>44899.291666666664</v>
      </c>
      <c r="B3753" s="11">
        <v>462.64</v>
      </c>
      <c r="C3753" s="11">
        <v>418.90101</v>
      </c>
      <c r="D3753" s="11">
        <v>0.104413665653372</v>
      </c>
      <c r="E3753" s="8"/>
      <c r="F3753" s="8"/>
    </row>
    <row r="3754">
      <c r="A3754" s="10">
        <v>44899.333333333336</v>
      </c>
      <c r="B3754" s="11">
        <v>457.03</v>
      </c>
      <c r="C3754" s="11">
        <v>407.35787</v>
      </c>
      <c r="D3754" s="11">
        <v>0.121937327490444</v>
      </c>
      <c r="E3754" s="8"/>
      <c r="F3754" s="8"/>
    </row>
    <row r="3755">
      <c r="A3755" s="10">
        <v>44899.375</v>
      </c>
      <c r="B3755" s="11">
        <v>449.11</v>
      </c>
      <c r="C3755" s="11">
        <v>397.78026</v>
      </c>
      <c r="D3755" s="11">
        <v>0.12904044056887</v>
      </c>
      <c r="E3755" s="8"/>
      <c r="F3755" s="8"/>
    </row>
    <row r="3756">
      <c r="A3756" s="10">
        <v>44899.416666666664</v>
      </c>
      <c r="B3756" s="11">
        <v>444.4</v>
      </c>
      <c r="C3756" s="11">
        <v>392.59635</v>
      </c>
      <c r="D3756" s="11">
        <v>0.13195143052145</v>
      </c>
      <c r="E3756" s="8"/>
      <c r="F3756" s="8"/>
    </row>
    <row r="3757">
      <c r="A3757" s="10">
        <v>44899.458333333336</v>
      </c>
      <c r="B3757" s="11">
        <v>446.01</v>
      </c>
      <c r="C3757" s="11">
        <v>392.76507</v>
      </c>
      <c r="D3757" s="11">
        <v>0.135564320931084</v>
      </c>
      <c r="E3757" s="8"/>
      <c r="F3757" s="8"/>
    </row>
    <row r="3758">
      <c r="A3758" s="10">
        <v>44899.5</v>
      </c>
      <c r="B3758" s="11">
        <v>436.96</v>
      </c>
      <c r="C3758" s="11">
        <v>394.73321</v>
      </c>
      <c r="D3758" s="11">
        <v>0.106975518984075</v>
      </c>
      <c r="E3758" s="8"/>
      <c r="F3758" s="8"/>
    </row>
    <row r="3759">
      <c r="A3759" s="10">
        <v>44899.541666666664</v>
      </c>
      <c r="B3759" s="11">
        <v>429.84</v>
      </c>
      <c r="C3759" s="11">
        <v>401.21273</v>
      </c>
      <c r="D3759" s="11">
        <v>0.0713518486813714</v>
      </c>
      <c r="E3759" s="8"/>
      <c r="F3759" s="8"/>
    </row>
    <row r="3760">
      <c r="A3760" s="10">
        <v>44899.583333333336</v>
      </c>
      <c r="B3760" s="11">
        <v>418.74</v>
      </c>
      <c r="C3760" s="11">
        <v>409.23991</v>
      </c>
      <c r="D3760" s="11">
        <v>0.0232139871206598</v>
      </c>
      <c r="E3760" s="8"/>
      <c r="F3760" s="8"/>
    </row>
    <row r="3761">
      <c r="A3761" s="10">
        <v>44899.625</v>
      </c>
      <c r="B3761" s="11">
        <v>416.59</v>
      </c>
      <c r="C3761" s="11">
        <v>416.06959</v>
      </c>
      <c r="D3761" s="11">
        <v>0.00125077634248628</v>
      </c>
      <c r="E3761" s="8"/>
      <c r="F3761" s="8"/>
    </row>
    <row r="3762">
      <c r="A3762" s="10">
        <v>44899.666666666664</v>
      </c>
      <c r="B3762" s="11">
        <v>401.36</v>
      </c>
      <c r="C3762" s="11">
        <v>419.23544</v>
      </c>
      <c r="D3762" s="11">
        <v>0.0426381891759913</v>
      </c>
      <c r="E3762" s="8"/>
      <c r="F3762" s="8"/>
    </row>
    <row r="3763">
      <c r="A3763" s="10">
        <v>44899.708333333336</v>
      </c>
      <c r="B3763" s="11">
        <v>390.1</v>
      </c>
      <c r="C3763" s="11">
        <v>419.8229</v>
      </c>
      <c r="D3763" s="11">
        <v>0.0707986629600243</v>
      </c>
      <c r="E3763" s="8"/>
      <c r="F3763" s="8"/>
    </row>
    <row r="3764">
      <c r="A3764" s="10">
        <v>44899.75</v>
      </c>
      <c r="B3764" s="11">
        <v>379.2</v>
      </c>
      <c r="C3764" s="11">
        <v>419.66058</v>
      </c>
      <c r="D3764" s="11">
        <v>0.0964126294635536</v>
      </c>
      <c r="E3764" s="8"/>
      <c r="F3764" s="8"/>
    </row>
    <row r="3765">
      <c r="A3765" s="10">
        <v>44899.791666666664</v>
      </c>
      <c r="B3765" s="11">
        <v>361.87</v>
      </c>
      <c r="C3765" s="11">
        <v>420.97055</v>
      </c>
      <c r="D3765" s="11">
        <v>0.140391174632049</v>
      </c>
      <c r="E3765" s="8"/>
      <c r="F3765" s="8"/>
    </row>
    <row r="3766">
      <c r="A3766" s="10">
        <v>44899.833333333336</v>
      </c>
      <c r="B3766" s="11">
        <v>357.9</v>
      </c>
      <c r="C3766" s="11">
        <v>418.25628</v>
      </c>
      <c r="D3766" s="11">
        <v>0.144304539790771</v>
      </c>
      <c r="E3766" s="8"/>
      <c r="F3766" s="8"/>
    </row>
    <row r="3767">
      <c r="A3767" s="10">
        <v>44899.875</v>
      </c>
      <c r="B3767" s="11">
        <v>383.44</v>
      </c>
      <c r="C3767" s="11">
        <v>416.70629</v>
      </c>
      <c r="D3767" s="11">
        <v>0.079831504343263</v>
      </c>
      <c r="E3767" s="8"/>
      <c r="F3767" s="8"/>
    </row>
    <row r="3768">
      <c r="A3768" s="10">
        <v>44899.916666666664</v>
      </c>
      <c r="B3768" s="11">
        <v>397.01</v>
      </c>
      <c r="C3768" s="11">
        <v>415.83752</v>
      </c>
      <c r="D3768" s="11">
        <v>0.0452761453560034</v>
      </c>
      <c r="E3768" s="8"/>
      <c r="F3768" s="8"/>
    </row>
    <row r="3769">
      <c r="A3769" s="10">
        <v>44899.958333333336</v>
      </c>
      <c r="B3769" s="11">
        <v>423.57</v>
      </c>
      <c r="C3769" s="11">
        <v>418.24565</v>
      </c>
      <c r="D3769" s="11">
        <v>0.0127301981502975</v>
      </c>
      <c r="E3769" s="8"/>
      <c r="F3769" s="8"/>
    </row>
    <row r="3770">
      <c r="A3770" s="10">
        <v>44900.0</v>
      </c>
      <c r="B3770" s="11">
        <v>437.37</v>
      </c>
      <c r="C3770" s="11">
        <v>401.84128</v>
      </c>
      <c r="D3770" s="11">
        <v>0.0884148089514348</v>
      </c>
      <c r="E3770" s="8"/>
      <c r="F3770" s="8"/>
    </row>
    <row r="3771">
      <c r="A3771" s="10">
        <v>44900.041666666664</v>
      </c>
      <c r="B3771" s="11">
        <v>416.71</v>
      </c>
      <c r="C3771" s="11">
        <v>404.58536</v>
      </c>
      <c r="D3771" s="11">
        <v>0.0299680640940641</v>
      </c>
      <c r="E3771" s="8"/>
      <c r="F3771" s="8"/>
    </row>
    <row r="3772">
      <c r="A3772" s="10">
        <v>44900.083333333336</v>
      </c>
      <c r="B3772" s="11">
        <v>391.28</v>
      </c>
      <c r="C3772" s="11">
        <v>401.31498</v>
      </c>
      <c r="D3772" s="11">
        <v>0.0250052465023857</v>
      </c>
      <c r="E3772" s="8"/>
      <c r="F3772" s="8"/>
    </row>
    <row r="3773">
      <c r="A3773" s="10">
        <v>44900.125</v>
      </c>
      <c r="B3773" s="11">
        <v>360.29</v>
      </c>
      <c r="C3773" s="11">
        <v>395.87802</v>
      </c>
      <c r="D3773" s="11">
        <v>0.0898964281977564</v>
      </c>
      <c r="E3773" s="8"/>
      <c r="F3773" s="8"/>
    </row>
    <row r="3774">
      <c r="A3774" s="10">
        <v>44900.166666666664</v>
      </c>
      <c r="B3774" s="11">
        <v>334.91</v>
      </c>
      <c r="C3774" s="11">
        <v>378.90014</v>
      </c>
      <c r="D3774" s="11">
        <v>0.116099561219481</v>
      </c>
      <c r="E3774" s="8"/>
      <c r="F3774" s="8"/>
    </row>
    <row r="3775">
      <c r="A3775" s="10">
        <v>44900.208333333336</v>
      </c>
      <c r="B3775" s="11">
        <v>310.95</v>
      </c>
      <c r="C3775" s="11">
        <v>358.25489</v>
      </c>
      <c r="D3775" s="11">
        <v>0.132042552161674</v>
      </c>
      <c r="E3775" s="8"/>
      <c r="F3775" s="8"/>
    </row>
    <row r="3776">
      <c r="A3776" s="10">
        <v>44900.25</v>
      </c>
      <c r="B3776" s="11">
        <v>284.01</v>
      </c>
      <c r="C3776" s="11">
        <v>335.04546</v>
      </c>
      <c r="D3776" s="11">
        <v>0.152323986124151</v>
      </c>
      <c r="E3776" s="8"/>
      <c r="F3776" s="8"/>
    </row>
    <row r="3777">
      <c r="A3777" s="10">
        <v>44900.291666666664</v>
      </c>
      <c r="B3777" s="11">
        <v>253.14</v>
      </c>
      <c r="C3777" s="11">
        <v>311.87096</v>
      </c>
      <c r="D3777" s="11">
        <v>0.188318142862676</v>
      </c>
      <c r="E3777" s="8"/>
      <c r="F3777" s="8"/>
    </row>
    <row r="3778">
      <c r="A3778" s="10">
        <v>44900.333333333336</v>
      </c>
      <c r="B3778" s="11">
        <v>239.76</v>
      </c>
      <c r="C3778" s="11">
        <v>292.05203</v>
      </c>
      <c r="D3778" s="11">
        <v>0.179050390438991</v>
      </c>
      <c r="E3778" s="8"/>
      <c r="F3778" s="8"/>
    </row>
    <row r="3779">
      <c r="A3779" s="10">
        <v>44900.375</v>
      </c>
      <c r="B3779" s="11">
        <v>232.38</v>
      </c>
      <c r="C3779" s="11">
        <v>277.16587</v>
      </c>
      <c r="D3779" s="11">
        <v>0.161585082607753</v>
      </c>
      <c r="E3779" s="8"/>
      <c r="F3779" s="8"/>
    </row>
    <row r="3780">
      <c r="A3780" s="10">
        <v>44900.416666666664</v>
      </c>
      <c r="B3780" s="11">
        <v>235.12</v>
      </c>
      <c r="C3780" s="11">
        <v>271.14181</v>
      </c>
      <c r="D3780" s="11">
        <v>0.132852288623432</v>
      </c>
      <c r="E3780" s="8"/>
      <c r="F3780" s="8"/>
    </row>
    <row r="3781">
      <c r="A3781" s="10">
        <v>44900.458333333336</v>
      </c>
      <c r="B3781" s="11">
        <v>246.06</v>
      </c>
      <c r="C3781" s="11">
        <v>272.33426</v>
      </c>
      <c r="D3781" s="11">
        <v>0.096477982608578</v>
      </c>
      <c r="E3781" s="8"/>
      <c r="F3781" s="8"/>
    </row>
    <row r="3782">
      <c r="A3782" s="10">
        <v>44900.5</v>
      </c>
      <c r="B3782" s="11">
        <v>276.26</v>
      </c>
      <c r="C3782" s="11">
        <v>277.32184</v>
      </c>
      <c r="D3782" s="11">
        <v>0.00382890867881165</v>
      </c>
      <c r="E3782" s="8"/>
      <c r="F3782" s="8"/>
    </row>
    <row r="3783">
      <c r="A3783" s="10">
        <v>44900.541666666664</v>
      </c>
      <c r="B3783" s="11">
        <v>299.78</v>
      </c>
      <c r="C3783" s="11">
        <v>286.05399</v>
      </c>
      <c r="D3783" s="11">
        <v>0.0479839837227929</v>
      </c>
      <c r="E3783" s="8"/>
      <c r="F3783" s="8"/>
    </row>
    <row r="3784">
      <c r="A3784" s="10">
        <v>44900.583333333336</v>
      </c>
      <c r="B3784" s="11">
        <v>313.93</v>
      </c>
      <c r="C3784" s="11">
        <v>291.72403</v>
      </c>
      <c r="D3784" s="11">
        <v>0.0761197834816692</v>
      </c>
      <c r="E3784" s="8"/>
      <c r="F3784" s="8"/>
    </row>
    <row r="3785">
      <c r="A3785" s="10">
        <v>44900.625</v>
      </c>
      <c r="B3785" s="11">
        <v>304.21</v>
      </c>
      <c r="C3785" s="11">
        <v>293.58699</v>
      </c>
      <c r="D3785" s="11">
        <v>0.0361835175325717</v>
      </c>
      <c r="E3785" s="8"/>
      <c r="F3785" s="8"/>
    </row>
    <row r="3786">
      <c r="A3786" s="10">
        <v>44900.666666666664</v>
      </c>
      <c r="B3786" s="11">
        <v>297.81</v>
      </c>
      <c r="C3786" s="11">
        <v>293.39061</v>
      </c>
      <c r="D3786" s="11">
        <v>0.015063161019366</v>
      </c>
      <c r="E3786" s="8"/>
      <c r="F3786" s="8"/>
    </row>
    <row r="3787">
      <c r="A3787" s="10">
        <v>44900.708333333336</v>
      </c>
      <c r="B3787" s="11">
        <v>280.58</v>
      </c>
      <c r="C3787" s="11">
        <v>291.89745</v>
      </c>
      <c r="D3787" s="11">
        <v>0.0387720070867354</v>
      </c>
      <c r="E3787" s="8"/>
      <c r="F3787" s="8"/>
    </row>
    <row r="3788">
      <c r="A3788" s="10">
        <v>44900.75</v>
      </c>
      <c r="B3788" s="11">
        <v>279.37</v>
      </c>
      <c r="C3788" s="11">
        <v>293.3713</v>
      </c>
      <c r="D3788" s="11">
        <v>0.0477255273436768</v>
      </c>
      <c r="E3788" s="8"/>
      <c r="F3788" s="8"/>
    </row>
    <row r="3789">
      <c r="A3789" s="10">
        <v>44900.791666666664</v>
      </c>
      <c r="B3789" s="11">
        <v>279.91</v>
      </c>
      <c r="C3789" s="11">
        <v>298.97092</v>
      </c>
      <c r="D3789" s="11">
        <v>0.0637550969840142</v>
      </c>
      <c r="E3789" s="8"/>
      <c r="F3789" s="8"/>
    </row>
    <row r="3790">
      <c r="A3790" s="10">
        <v>44900.833333333336</v>
      </c>
      <c r="B3790" s="11">
        <v>280.8</v>
      </c>
      <c r="C3790" s="11">
        <v>300.75754</v>
      </c>
      <c r="D3790" s="11">
        <v>0.0663575716173233</v>
      </c>
      <c r="E3790" s="8"/>
      <c r="F3790" s="8"/>
    </row>
    <row r="3791">
      <c r="A3791" s="10">
        <v>44900.875</v>
      </c>
      <c r="B3791" s="11">
        <v>282.83</v>
      </c>
      <c r="C3791" s="11">
        <v>302.59438</v>
      </c>
      <c r="D3791" s="11">
        <v>0.0653164146670537</v>
      </c>
      <c r="E3791" s="8"/>
      <c r="F3791" s="8"/>
    </row>
    <row r="3792">
      <c r="A3792" s="10">
        <v>44900.916666666664</v>
      </c>
      <c r="B3792" s="11">
        <v>275.75</v>
      </c>
      <c r="C3792" s="11">
        <v>307.68062</v>
      </c>
      <c r="D3792" s="11">
        <v>0.10377845702469</v>
      </c>
      <c r="E3792" s="8"/>
      <c r="F3792" s="8"/>
    </row>
    <row r="3793">
      <c r="A3793" s="10">
        <v>44900.958333333336</v>
      </c>
      <c r="B3793" s="11">
        <v>296.68</v>
      </c>
      <c r="C3793" s="11">
        <v>315.96078</v>
      </c>
      <c r="D3793" s="11">
        <v>0.0610227003490749</v>
      </c>
      <c r="E3793" s="8"/>
      <c r="F3793" s="8"/>
    </row>
    <row r="3794">
      <c r="A3794" s="10">
        <v>44901.0</v>
      </c>
      <c r="B3794" s="11">
        <v>328.14</v>
      </c>
      <c r="C3794" s="11">
        <v>315.20059</v>
      </c>
      <c r="D3794" s="11">
        <v>0.0410513508239309</v>
      </c>
      <c r="E3794" s="8"/>
      <c r="F3794" s="8"/>
    </row>
    <row r="3795">
      <c r="A3795" s="10">
        <v>44901.041666666664</v>
      </c>
      <c r="B3795" s="11">
        <v>317.0</v>
      </c>
      <c r="C3795" s="11">
        <v>310.56345</v>
      </c>
      <c r="D3795" s="11">
        <v>0.0207253944403309</v>
      </c>
      <c r="E3795" s="8"/>
      <c r="F3795" s="8"/>
    </row>
    <row r="3796">
      <c r="A3796" s="10">
        <v>44901.083333333336</v>
      </c>
      <c r="B3796" s="11">
        <v>304.81</v>
      </c>
      <c r="C3796" s="11">
        <v>302.78358</v>
      </c>
      <c r="D3796" s="11">
        <v>0.00669263504976072</v>
      </c>
      <c r="E3796" s="8"/>
      <c r="F3796" s="8"/>
    </row>
    <row r="3797">
      <c r="A3797" s="10">
        <v>44901.125</v>
      </c>
      <c r="B3797" s="11">
        <v>292.81</v>
      </c>
      <c r="C3797" s="11">
        <v>296.77727</v>
      </c>
      <c r="D3797" s="11">
        <v>0.013367836424939</v>
      </c>
      <c r="E3797" s="8"/>
      <c r="F3797" s="8"/>
    </row>
    <row r="3798">
      <c r="A3798" s="10">
        <v>44901.166666666664</v>
      </c>
      <c r="B3798" s="11">
        <v>285.5</v>
      </c>
      <c r="C3798" s="11">
        <v>286.48807</v>
      </c>
      <c r="D3798" s="11">
        <v>0.00344890452157394</v>
      </c>
      <c r="E3798" s="8"/>
      <c r="F3798" s="8"/>
    </row>
    <row r="3799">
      <c r="A3799" s="10">
        <v>44901.208333333336</v>
      </c>
      <c r="B3799" s="11">
        <v>284.14</v>
      </c>
      <c r="C3799" s="11">
        <v>275.03413</v>
      </c>
      <c r="D3799" s="11">
        <v>0.0331081455236118</v>
      </c>
      <c r="E3799" s="8"/>
      <c r="F3799" s="8"/>
    </row>
    <row r="3800">
      <c r="A3800" s="10">
        <v>44901.25</v>
      </c>
      <c r="B3800" s="11">
        <v>276.85</v>
      </c>
      <c r="C3800" s="11">
        <v>267.39604</v>
      </c>
      <c r="D3800" s="11">
        <v>0.0353556470021021</v>
      </c>
      <c r="E3800" s="8"/>
      <c r="F3800" s="8"/>
    </row>
    <row r="3801">
      <c r="A3801" s="10">
        <v>44901.291666666664</v>
      </c>
      <c r="B3801" s="11">
        <v>278.2</v>
      </c>
      <c r="C3801" s="11">
        <v>263.15361</v>
      </c>
      <c r="D3801" s="11">
        <v>0.0571772129593813</v>
      </c>
      <c r="E3801" s="8"/>
      <c r="F3801" s="8"/>
    </row>
    <row r="3802">
      <c r="A3802" s="10">
        <v>44901.333333333336</v>
      </c>
      <c r="B3802" s="11">
        <v>274.31</v>
      </c>
      <c r="C3802" s="11">
        <v>258.34753</v>
      </c>
      <c r="D3802" s="11">
        <v>0.0617868109673817</v>
      </c>
      <c r="E3802" s="8"/>
      <c r="F3802" s="8"/>
    </row>
    <row r="3803">
      <c r="A3803" s="10">
        <v>44901.375</v>
      </c>
      <c r="B3803" s="11">
        <v>275.21</v>
      </c>
      <c r="C3803" s="11">
        <v>256.17753</v>
      </c>
      <c r="D3803" s="11">
        <v>0.0742940647448665</v>
      </c>
      <c r="E3803" s="8"/>
      <c r="F3803" s="8"/>
    </row>
    <row r="3804">
      <c r="A3804" s="10">
        <v>44901.416666666664</v>
      </c>
      <c r="B3804" s="11">
        <v>287.53</v>
      </c>
      <c r="C3804" s="11">
        <v>261.9833</v>
      </c>
      <c r="D3804" s="11">
        <v>0.0975127040540369</v>
      </c>
      <c r="E3804" s="8"/>
      <c r="F3804" s="8"/>
    </row>
    <row r="3805">
      <c r="A3805" s="10">
        <v>44901.458333333336</v>
      </c>
      <c r="B3805" s="11">
        <v>299.04</v>
      </c>
      <c r="C3805" s="11">
        <v>272.55074</v>
      </c>
      <c r="D3805" s="11">
        <v>0.0971901965850468</v>
      </c>
      <c r="E3805" s="8"/>
      <c r="F3805" s="8"/>
    </row>
    <row r="3806">
      <c r="A3806" s="10">
        <v>44901.5</v>
      </c>
      <c r="B3806" s="11">
        <v>330.31</v>
      </c>
      <c r="C3806" s="11">
        <v>283.48836</v>
      </c>
      <c r="D3806" s="11">
        <v>0.165162477923255</v>
      </c>
      <c r="E3806" s="8"/>
      <c r="F3806" s="8"/>
    </row>
    <row r="3807">
      <c r="A3807" s="10">
        <v>44901.541666666664</v>
      </c>
      <c r="B3807" s="11">
        <v>359.44</v>
      </c>
      <c r="C3807" s="11">
        <v>295.5279</v>
      </c>
      <c r="D3807" s="11">
        <v>0.216264183517021</v>
      </c>
      <c r="E3807" s="8"/>
      <c r="F3807" s="8"/>
    </row>
    <row r="3808">
      <c r="A3808" s="10">
        <v>44901.583333333336</v>
      </c>
      <c r="B3808" s="11">
        <v>374.3</v>
      </c>
      <c r="C3808" s="11">
        <v>303.32274</v>
      </c>
      <c r="D3808" s="11">
        <v>0.233999139002898</v>
      </c>
      <c r="E3808" s="8"/>
      <c r="F3808" s="8"/>
    </row>
    <row r="3809">
      <c r="A3809" s="10">
        <v>44901.625</v>
      </c>
      <c r="B3809" s="11">
        <v>386.16</v>
      </c>
      <c r="C3809" s="11">
        <v>311.57632</v>
      </c>
      <c r="D3809" s="11">
        <v>0.239375315813473</v>
      </c>
      <c r="E3809" s="8"/>
      <c r="F3809" s="8"/>
    </row>
    <row r="3810">
      <c r="A3810" s="10">
        <v>44901.666666666664</v>
      </c>
      <c r="B3810" s="11">
        <v>389.29</v>
      </c>
      <c r="C3810" s="11">
        <v>322.13226</v>
      </c>
      <c r="D3810" s="11">
        <v>0.208478778250896</v>
      </c>
      <c r="E3810" s="8"/>
      <c r="F3810" s="8"/>
    </row>
    <row r="3811">
      <c r="A3811" s="10">
        <v>44901.708333333336</v>
      </c>
      <c r="B3811" s="11">
        <v>385.17</v>
      </c>
      <c r="C3811" s="11">
        <v>334.05666</v>
      </c>
      <c r="D3811" s="11">
        <v>0.15300799570947</v>
      </c>
      <c r="E3811" s="8"/>
      <c r="F3811" s="8"/>
    </row>
    <row r="3812">
      <c r="A3812" s="10">
        <v>44901.75</v>
      </c>
      <c r="B3812" s="11">
        <v>386.66</v>
      </c>
      <c r="C3812" s="11">
        <v>346.85492</v>
      </c>
      <c r="D3812" s="11">
        <v>0.114760027045313</v>
      </c>
      <c r="E3812" s="8"/>
      <c r="F3812" s="8"/>
    </row>
    <row r="3813">
      <c r="A3813" s="10">
        <v>44901.791666666664</v>
      </c>
      <c r="B3813" s="11">
        <v>383.87</v>
      </c>
      <c r="C3813" s="11">
        <v>362.5722</v>
      </c>
      <c r="D3813" s="11">
        <v>0.0587408521668235</v>
      </c>
      <c r="E3813" s="8"/>
      <c r="F3813" s="8"/>
    </row>
    <row r="3814">
      <c r="A3814" s="10">
        <v>44901.833333333336</v>
      </c>
      <c r="B3814" s="11">
        <v>383.82</v>
      </c>
      <c r="C3814" s="11">
        <v>372.28539</v>
      </c>
      <c r="D3814" s="11">
        <v>0.0309832464819529</v>
      </c>
      <c r="E3814" s="8"/>
      <c r="F3814" s="8"/>
    </row>
    <row r="3815">
      <c r="A3815" s="10">
        <v>44901.875</v>
      </c>
      <c r="B3815" s="11">
        <v>389.65</v>
      </c>
      <c r="C3815" s="11">
        <v>380.82871</v>
      </c>
      <c r="D3815" s="11">
        <v>0.0231634059312386</v>
      </c>
      <c r="E3815" s="8"/>
      <c r="F3815" s="8"/>
    </row>
    <row r="3816">
      <c r="A3816" s="10">
        <v>44901.916666666664</v>
      </c>
      <c r="B3816" s="11">
        <v>403.28</v>
      </c>
      <c r="C3816" s="11">
        <v>391.47418</v>
      </c>
      <c r="D3816" s="11">
        <v>0.0301573401341564</v>
      </c>
      <c r="E3816" s="8"/>
      <c r="F3816" s="8"/>
    </row>
    <row r="3817">
      <c r="A3817" s="10">
        <v>44901.958333333336</v>
      </c>
      <c r="B3817" s="11">
        <v>416.56</v>
      </c>
      <c r="C3817" s="11">
        <v>400.52163</v>
      </c>
      <c r="D3817" s="11">
        <v>0.040043705005395</v>
      </c>
      <c r="E3817" s="8"/>
      <c r="F3817" s="8"/>
    </row>
    <row r="3818">
      <c r="A3818" s="10">
        <v>44902.0</v>
      </c>
      <c r="B3818" s="11">
        <v>421.36</v>
      </c>
      <c r="C3818" s="11">
        <v>431.6441</v>
      </c>
      <c r="D3818" s="11">
        <v>0.0238254154290536</v>
      </c>
      <c r="E3818" s="8"/>
      <c r="F3818" s="8"/>
    </row>
    <row r="3819">
      <c r="A3819" s="10">
        <v>44902.041666666664</v>
      </c>
      <c r="B3819" s="11">
        <v>409.73</v>
      </c>
      <c r="C3819" s="11">
        <v>433.20077</v>
      </c>
      <c r="D3819" s="11">
        <v>0.054179889846456</v>
      </c>
      <c r="E3819" s="8"/>
      <c r="F3819" s="8"/>
    </row>
    <row r="3820">
      <c r="A3820" s="10">
        <v>44902.083333333336</v>
      </c>
      <c r="B3820" s="11">
        <v>393.48</v>
      </c>
      <c r="C3820" s="11">
        <v>433.47898</v>
      </c>
      <c r="D3820" s="11">
        <v>0.0922743243513214</v>
      </c>
      <c r="E3820" s="8"/>
      <c r="F3820" s="8"/>
    </row>
    <row r="3821">
      <c r="A3821" s="10">
        <v>44902.125</v>
      </c>
      <c r="B3821" s="11">
        <v>380.96</v>
      </c>
      <c r="C3821" s="11">
        <v>434.64319</v>
      </c>
      <c r="D3821" s="11">
        <v>0.123510942389319</v>
      </c>
      <c r="E3821" s="8"/>
      <c r="F3821" s="8"/>
    </row>
    <row r="3822">
      <c r="A3822" s="10">
        <v>44902.166666666664</v>
      </c>
      <c r="B3822" s="11">
        <v>361.03</v>
      </c>
      <c r="C3822" s="11">
        <v>429.65645</v>
      </c>
      <c r="D3822" s="11">
        <v>0.159724007401727</v>
      </c>
      <c r="E3822" s="8"/>
      <c r="F3822" s="8"/>
    </row>
    <row r="3823">
      <c r="A3823" s="10">
        <v>44902.208333333336</v>
      </c>
      <c r="B3823" s="11">
        <v>340.87</v>
      </c>
      <c r="C3823" s="11">
        <v>421.20949</v>
      </c>
      <c r="D3823" s="11">
        <v>0.190735232484909</v>
      </c>
      <c r="E3823" s="8"/>
      <c r="F3823" s="8"/>
    </row>
    <row r="3824">
      <c r="A3824" s="10">
        <v>44902.25</v>
      </c>
      <c r="B3824" s="11">
        <v>326.73</v>
      </c>
      <c r="C3824" s="11">
        <v>412.43275</v>
      </c>
      <c r="D3824" s="11">
        <v>0.207798119814684</v>
      </c>
      <c r="E3824" s="8"/>
      <c r="F3824" s="8"/>
    </row>
    <row r="3825">
      <c r="A3825" s="10">
        <v>44902.291666666664</v>
      </c>
      <c r="B3825" s="11">
        <v>326.02</v>
      </c>
      <c r="C3825" s="11">
        <v>404.48611</v>
      </c>
      <c r="D3825" s="11">
        <v>0.193989627975111</v>
      </c>
      <c r="E3825" s="8"/>
      <c r="F3825" s="8"/>
    </row>
    <row r="3826">
      <c r="A3826" s="10">
        <v>44902.333333333336</v>
      </c>
      <c r="B3826" s="11">
        <v>335.06</v>
      </c>
      <c r="C3826" s="11">
        <v>397.1113</v>
      </c>
      <c r="D3826" s="11">
        <v>0.156256696800116</v>
      </c>
      <c r="E3826" s="8"/>
      <c r="F3826" s="8"/>
    </row>
    <row r="3827">
      <c r="A3827" s="10">
        <v>44902.375</v>
      </c>
      <c r="B3827" s="11">
        <v>352.99</v>
      </c>
      <c r="C3827" s="11">
        <v>393.21506</v>
      </c>
      <c r="D3827" s="11">
        <v>0.102297862141902</v>
      </c>
      <c r="E3827" s="8"/>
      <c r="F3827" s="8"/>
    </row>
    <row r="3828">
      <c r="A3828" s="10">
        <v>44902.416666666664</v>
      </c>
      <c r="B3828" s="11">
        <v>381.49</v>
      </c>
      <c r="C3828" s="11">
        <v>395.16926</v>
      </c>
      <c r="D3828" s="11">
        <v>0.0346162047118746</v>
      </c>
      <c r="E3828" s="8"/>
      <c r="F3828" s="8"/>
    </row>
    <row r="3829">
      <c r="A3829" s="10">
        <v>44902.458333333336</v>
      </c>
      <c r="B3829" s="11">
        <v>389.09</v>
      </c>
      <c r="C3829" s="11">
        <v>402.72063</v>
      </c>
      <c r="D3829" s="11">
        <v>0.0338463664004499</v>
      </c>
      <c r="E3829" s="8"/>
      <c r="F3829" s="8"/>
    </row>
    <row r="3830">
      <c r="A3830" s="10">
        <v>44902.5</v>
      </c>
      <c r="B3830" s="11">
        <v>414.25</v>
      </c>
      <c r="C3830" s="11">
        <v>409.9721</v>
      </c>
      <c r="D3830" s="11">
        <v>0.0104346125016799</v>
      </c>
      <c r="E3830" s="8"/>
      <c r="F3830" s="8"/>
    </row>
    <row r="3831">
      <c r="A3831" s="10">
        <v>44902.541666666664</v>
      </c>
      <c r="B3831" s="11">
        <v>429.41</v>
      </c>
      <c r="C3831" s="11">
        <v>416.84854</v>
      </c>
      <c r="D3831" s="11">
        <v>0.0301343504765544</v>
      </c>
      <c r="E3831" s="8"/>
      <c r="F3831" s="8"/>
    </row>
    <row r="3832">
      <c r="A3832" s="10">
        <v>44902.583333333336</v>
      </c>
      <c r="B3832" s="11">
        <v>431.91</v>
      </c>
      <c r="C3832" s="11">
        <v>419.92643</v>
      </c>
      <c r="D3832" s="11">
        <v>0.0285373083089817</v>
      </c>
      <c r="E3832" s="8"/>
      <c r="F3832" s="8"/>
    </row>
    <row r="3833">
      <c r="A3833" s="10">
        <v>44902.625</v>
      </c>
      <c r="B3833" s="11">
        <v>426.26</v>
      </c>
      <c r="C3833" s="11">
        <v>418.87366</v>
      </c>
      <c r="D3833" s="11">
        <v>0.0176338134988006</v>
      </c>
      <c r="E3833" s="8"/>
      <c r="F3833" s="8"/>
    </row>
    <row r="3834">
      <c r="A3834" s="10">
        <v>44902.666666666664</v>
      </c>
      <c r="B3834" s="11">
        <v>409.61</v>
      </c>
      <c r="C3834" s="11">
        <v>413.29255</v>
      </c>
      <c r="D3834" s="11">
        <v>0.0089102743323101</v>
      </c>
      <c r="E3834" s="8"/>
      <c r="F3834" s="8"/>
    </row>
    <row r="3835">
      <c r="A3835" s="10">
        <v>44902.708333333336</v>
      </c>
      <c r="B3835" s="11">
        <v>385.01</v>
      </c>
      <c r="C3835" s="11">
        <v>404.77567</v>
      </c>
      <c r="D3835" s="11">
        <v>0.0488311711027493</v>
      </c>
      <c r="E3835" s="8"/>
      <c r="F3835" s="8"/>
    </row>
    <row r="3836">
      <c r="A3836" s="10">
        <v>44902.75</v>
      </c>
      <c r="B3836" s="11">
        <v>378.0</v>
      </c>
      <c r="C3836" s="11">
        <v>396.90565</v>
      </c>
      <c r="D3836" s="11">
        <v>0.0476326048772547</v>
      </c>
      <c r="E3836" s="8"/>
      <c r="F3836" s="8"/>
    </row>
    <row r="3837">
      <c r="A3837" s="10">
        <v>44902.791666666664</v>
      </c>
      <c r="B3837" s="11">
        <v>381.8</v>
      </c>
      <c r="C3837" s="11">
        <v>393.41497</v>
      </c>
      <c r="D3837" s="11">
        <v>0.029523457127216</v>
      </c>
      <c r="E3837" s="8"/>
      <c r="F3837" s="8"/>
    </row>
    <row r="3838">
      <c r="A3838" s="10">
        <v>44902.833333333336</v>
      </c>
      <c r="B3838" s="11">
        <v>382.68</v>
      </c>
      <c r="C3838" s="11">
        <v>389.0798</v>
      </c>
      <c r="D3838" s="11">
        <v>0.0164485537414174</v>
      </c>
      <c r="E3838" s="8"/>
      <c r="F3838" s="8"/>
    </row>
    <row r="3839">
      <c r="A3839" s="10">
        <v>44902.875</v>
      </c>
      <c r="B3839" s="11">
        <v>393.82</v>
      </c>
      <c r="C3839" s="11">
        <v>388.12732</v>
      </c>
      <c r="D3839" s="11">
        <v>0.0146670427631839</v>
      </c>
      <c r="E3839" s="8"/>
      <c r="F3839" s="8"/>
    </row>
    <row r="3840">
      <c r="A3840" s="10">
        <v>44902.916666666664</v>
      </c>
      <c r="B3840" s="11">
        <v>397.65</v>
      </c>
      <c r="C3840" s="11">
        <v>390.97366</v>
      </c>
      <c r="D3840" s="11">
        <v>0.0170761887130708</v>
      </c>
      <c r="E3840" s="8"/>
      <c r="F3840" s="8"/>
    </row>
    <row r="3841">
      <c r="A3841" s="10">
        <v>44902.958333333336</v>
      </c>
      <c r="B3841" s="11">
        <v>411.24</v>
      </c>
      <c r="C3841" s="11">
        <v>397.86914</v>
      </c>
      <c r="D3841" s="11">
        <v>0.033606175135875</v>
      </c>
      <c r="E3841" s="8"/>
      <c r="F3841" s="8"/>
    </row>
    <row r="3842">
      <c r="A3842" s="10">
        <v>44903.0</v>
      </c>
      <c r="B3842" s="11">
        <v>421.57</v>
      </c>
      <c r="C3842" s="11">
        <v>419.22883</v>
      </c>
      <c r="D3842" s="11">
        <v>0.00558446803384198</v>
      </c>
      <c r="E3842" s="8"/>
      <c r="F3842" s="8"/>
    </row>
    <row r="3843">
      <c r="A3843" s="10">
        <v>44903.041666666664</v>
      </c>
      <c r="B3843" s="11">
        <v>415.66</v>
      </c>
      <c r="C3843" s="11">
        <v>425.99679</v>
      </c>
      <c r="D3843" s="11">
        <v>0.0242649480997261</v>
      </c>
      <c r="E3843" s="8"/>
      <c r="F3843" s="8"/>
    </row>
    <row r="3844">
      <c r="A3844" s="10">
        <v>44903.083333333336</v>
      </c>
      <c r="B3844" s="11">
        <v>410.78</v>
      </c>
      <c r="C3844" s="11">
        <v>431.36681</v>
      </c>
      <c r="D3844" s="11">
        <v>0.0477246035688281</v>
      </c>
      <c r="E3844" s="8"/>
      <c r="F3844" s="8"/>
    </row>
    <row r="3845">
      <c r="A3845" s="10">
        <v>44903.125</v>
      </c>
      <c r="B3845" s="11">
        <v>405.53</v>
      </c>
      <c r="C3845" s="11">
        <v>438.57501</v>
      </c>
      <c r="D3845" s="11">
        <v>0.0753463130514437</v>
      </c>
      <c r="E3845" s="8"/>
      <c r="F3845" s="8"/>
    </row>
    <row r="3846">
      <c r="A3846" s="10">
        <v>44903.166666666664</v>
      </c>
      <c r="B3846" s="11">
        <v>397.09</v>
      </c>
      <c r="C3846" s="11">
        <v>438.66812</v>
      </c>
      <c r="D3846" s="11">
        <v>0.0947826343067739</v>
      </c>
      <c r="E3846" s="8"/>
      <c r="F3846" s="8"/>
    </row>
    <row r="3847">
      <c r="A3847" s="10">
        <v>44903.208333333336</v>
      </c>
      <c r="B3847" s="11">
        <v>392.14</v>
      </c>
      <c r="C3847" s="11">
        <v>432.22002</v>
      </c>
      <c r="D3847" s="11">
        <v>0.0927305958664293</v>
      </c>
      <c r="E3847" s="8"/>
      <c r="F3847" s="8"/>
    </row>
    <row r="3848">
      <c r="A3848" s="10">
        <v>44903.25</v>
      </c>
      <c r="B3848" s="11">
        <v>385.17</v>
      </c>
      <c r="C3848" s="11">
        <v>422.53701</v>
      </c>
      <c r="D3848" s="11">
        <v>0.0884348805327135</v>
      </c>
      <c r="E3848" s="8"/>
      <c r="F3848" s="8"/>
    </row>
    <row r="3849">
      <c r="A3849" s="10">
        <v>44903.291666666664</v>
      </c>
      <c r="B3849" s="11">
        <v>373.93</v>
      </c>
      <c r="C3849" s="11">
        <v>412.55804</v>
      </c>
      <c r="D3849" s="11">
        <v>0.0936305592299207</v>
      </c>
      <c r="E3849" s="8"/>
      <c r="F3849" s="8"/>
    </row>
    <row r="3850">
      <c r="A3850" s="10">
        <v>44903.333333333336</v>
      </c>
      <c r="B3850" s="11">
        <v>372.56</v>
      </c>
      <c r="C3850" s="11">
        <v>402.96887</v>
      </c>
      <c r="D3850" s="11">
        <v>0.0754620822198994</v>
      </c>
      <c r="E3850" s="8"/>
      <c r="F3850" s="8"/>
    </row>
    <row r="3851">
      <c r="A3851" s="10">
        <v>44903.375</v>
      </c>
      <c r="B3851" s="11">
        <v>380.82</v>
      </c>
      <c r="C3851" s="11">
        <v>396.95662</v>
      </c>
      <c r="D3851" s="11">
        <v>0.0406508398827055</v>
      </c>
      <c r="E3851" s="8"/>
      <c r="F3851" s="8"/>
    </row>
    <row r="3852">
      <c r="A3852" s="10">
        <v>44903.416666666664</v>
      </c>
      <c r="B3852" s="11">
        <v>380.07</v>
      </c>
      <c r="C3852" s="11">
        <v>397.20675</v>
      </c>
      <c r="D3852" s="11">
        <v>0.0431431490023772</v>
      </c>
      <c r="E3852" s="8"/>
      <c r="F3852" s="8"/>
    </row>
    <row r="3853">
      <c r="A3853" s="10">
        <v>44903.458333333336</v>
      </c>
      <c r="B3853" s="11">
        <v>368.53</v>
      </c>
      <c r="C3853" s="11">
        <v>402.21264</v>
      </c>
      <c r="D3853" s="11">
        <v>0.0837433652010539</v>
      </c>
      <c r="E3853" s="8"/>
      <c r="F3853" s="8"/>
    </row>
    <row r="3854">
      <c r="A3854" s="10">
        <v>44903.5</v>
      </c>
      <c r="B3854" s="11">
        <v>372.14</v>
      </c>
      <c r="C3854" s="11">
        <v>406.41762</v>
      </c>
      <c r="D3854" s="11">
        <v>0.0843408806931156</v>
      </c>
      <c r="E3854" s="8"/>
      <c r="F3854" s="8"/>
    </row>
    <row r="3855">
      <c r="A3855" s="10">
        <v>44903.541666666664</v>
      </c>
      <c r="B3855" s="11">
        <v>386.78</v>
      </c>
      <c r="C3855" s="11">
        <v>411.0615</v>
      </c>
      <c r="D3855" s="11">
        <v>0.059070236448804</v>
      </c>
      <c r="E3855" s="8"/>
      <c r="F3855" s="8"/>
    </row>
    <row r="3856">
      <c r="A3856" s="10">
        <v>44903.583333333336</v>
      </c>
      <c r="B3856" s="11">
        <v>389.45</v>
      </c>
      <c r="C3856" s="11">
        <v>412.90472</v>
      </c>
      <c r="D3856" s="11">
        <v>0.0568041944398213</v>
      </c>
      <c r="E3856" s="8"/>
      <c r="F3856" s="8"/>
    </row>
    <row r="3857">
      <c r="A3857" s="10">
        <v>44903.625</v>
      </c>
      <c r="B3857" s="11">
        <v>384.96</v>
      </c>
      <c r="C3857" s="11">
        <v>411.61352</v>
      </c>
      <c r="D3857" s="11">
        <v>0.0647537525006467</v>
      </c>
      <c r="E3857" s="8"/>
      <c r="F3857" s="8"/>
    </row>
    <row r="3858">
      <c r="A3858" s="10">
        <v>44903.666666666664</v>
      </c>
      <c r="B3858" s="11">
        <v>361.73</v>
      </c>
      <c r="C3858" s="11">
        <v>406.40877</v>
      </c>
      <c r="D3858" s="11">
        <v>0.109935545928302</v>
      </c>
      <c r="E3858" s="8"/>
      <c r="F3858" s="8"/>
    </row>
    <row r="3859">
      <c r="A3859" s="10">
        <v>44903.708333333336</v>
      </c>
      <c r="B3859" s="11">
        <v>346.51</v>
      </c>
      <c r="C3859" s="11">
        <v>399.10724</v>
      </c>
      <c r="D3859" s="11">
        <v>0.131787235931876</v>
      </c>
      <c r="E3859" s="8"/>
      <c r="F3859" s="8"/>
    </row>
    <row r="3860">
      <c r="A3860" s="10">
        <v>44903.75</v>
      </c>
      <c r="B3860" s="11">
        <v>346.81</v>
      </c>
      <c r="C3860" s="11">
        <v>393.53826</v>
      </c>
      <c r="D3860" s="11">
        <v>0.118738798103137</v>
      </c>
      <c r="E3860" s="8"/>
      <c r="F3860" s="8"/>
    </row>
    <row r="3861">
      <c r="A3861" s="10">
        <v>44903.791666666664</v>
      </c>
      <c r="B3861" s="11">
        <v>357.14</v>
      </c>
      <c r="C3861" s="11">
        <v>393.81055</v>
      </c>
      <c r="D3861" s="11">
        <v>0.0931172361939008</v>
      </c>
      <c r="E3861" s="8"/>
      <c r="F3861" s="8"/>
    </row>
    <row r="3862">
      <c r="A3862" s="10">
        <v>44903.833333333336</v>
      </c>
      <c r="B3862" s="11">
        <v>365.78</v>
      </c>
      <c r="C3862" s="11">
        <v>394.43728</v>
      </c>
      <c r="D3862" s="11">
        <v>0.07265357878951</v>
      </c>
      <c r="E3862" s="8"/>
      <c r="F3862" s="8"/>
    </row>
    <row r="3863">
      <c r="A3863" s="10">
        <v>44903.875</v>
      </c>
      <c r="B3863" s="11">
        <v>372.25</v>
      </c>
      <c r="C3863" s="11">
        <v>399.64146</v>
      </c>
      <c r="D3863" s="11">
        <v>0.0685400859060018</v>
      </c>
      <c r="E3863" s="8"/>
      <c r="F3863" s="8"/>
    </row>
    <row r="3864">
      <c r="A3864" s="10">
        <v>44903.916666666664</v>
      </c>
      <c r="B3864" s="11">
        <v>372.98</v>
      </c>
      <c r="C3864" s="11">
        <v>407.93433</v>
      </c>
      <c r="D3864" s="11">
        <v>0.0856861691439403</v>
      </c>
      <c r="E3864" s="8"/>
      <c r="F3864" s="8"/>
    </row>
    <row r="3865">
      <c r="A3865" s="10">
        <v>44903.958333333336</v>
      </c>
      <c r="B3865" s="11">
        <v>404.68</v>
      </c>
      <c r="C3865" s="11">
        <v>419.28632</v>
      </c>
      <c r="D3865" s="11">
        <v>0.034836147289518</v>
      </c>
      <c r="E3865" s="8"/>
      <c r="F3865" s="8"/>
    </row>
    <row r="3866">
      <c r="A3866" s="10">
        <v>44904.0</v>
      </c>
      <c r="B3866" s="11">
        <v>442.35</v>
      </c>
      <c r="C3866" s="11">
        <v>439.3002</v>
      </c>
      <c r="D3866" s="11">
        <v>0.00694240521629629</v>
      </c>
      <c r="E3866" s="8"/>
      <c r="F3866" s="8"/>
    </row>
    <row r="3867">
      <c r="A3867" s="10">
        <v>44904.041666666664</v>
      </c>
      <c r="B3867" s="11">
        <v>441.99</v>
      </c>
      <c r="C3867" s="11">
        <v>436.90655</v>
      </c>
      <c r="D3867" s="11">
        <v>0.0116350967958709</v>
      </c>
      <c r="E3867" s="8"/>
      <c r="F3867" s="8"/>
    </row>
    <row r="3868">
      <c r="A3868" s="10">
        <v>44904.083333333336</v>
      </c>
      <c r="B3868" s="11">
        <v>439.09</v>
      </c>
      <c r="C3868" s="11">
        <v>431.7516</v>
      </c>
      <c r="D3868" s="11">
        <v>0.0169968102029036</v>
      </c>
      <c r="E3868" s="8"/>
      <c r="F3868" s="8"/>
    </row>
    <row r="3869">
      <c r="A3869" s="10">
        <v>44904.125</v>
      </c>
      <c r="B3869" s="11">
        <v>436.33</v>
      </c>
      <c r="C3869" s="11">
        <v>425.69903</v>
      </c>
      <c r="D3869" s="11">
        <v>0.0249729721019096</v>
      </c>
      <c r="E3869" s="8"/>
      <c r="F3869" s="8"/>
    </row>
    <row r="3870">
      <c r="A3870" s="10">
        <v>44904.166666666664</v>
      </c>
      <c r="B3870" s="11">
        <v>433.25</v>
      </c>
      <c r="C3870" s="11">
        <v>411.22938</v>
      </c>
      <c r="D3870" s="11">
        <v>0.0535482654473763</v>
      </c>
      <c r="E3870" s="8"/>
      <c r="F3870" s="8"/>
    </row>
    <row r="3871">
      <c r="A3871" s="10">
        <v>44904.208333333336</v>
      </c>
      <c r="B3871" s="11">
        <v>429.15</v>
      </c>
      <c r="C3871" s="11">
        <v>394.38507</v>
      </c>
      <c r="D3871" s="11">
        <v>0.0881497111439842</v>
      </c>
      <c r="E3871" s="8"/>
      <c r="F3871" s="8"/>
    </row>
    <row r="3872">
      <c r="A3872" s="10">
        <v>44904.25</v>
      </c>
      <c r="B3872" s="11">
        <v>422.29</v>
      </c>
      <c r="C3872" s="11">
        <v>378.12665</v>
      </c>
      <c r="D3872" s="11">
        <v>0.116795126712174</v>
      </c>
      <c r="E3872" s="8"/>
      <c r="F3872" s="8"/>
    </row>
    <row r="3873">
      <c r="A3873" s="10">
        <v>44904.291666666664</v>
      </c>
      <c r="B3873" s="11">
        <v>418.03</v>
      </c>
      <c r="C3873" s="11">
        <v>363.01408</v>
      </c>
      <c r="D3873" s="11">
        <v>0.151553129840032</v>
      </c>
      <c r="E3873" s="8"/>
      <c r="F3873" s="8"/>
    </row>
    <row r="3874">
      <c r="A3874" s="10">
        <v>44904.333333333336</v>
      </c>
      <c r="B3874" s="11">
        <v>419.33</v>
      </c>
      <c r="C3874" s="11">
        <v>351.27718</v>
      </c>
      <c r="D3874" s="11">
        <v>0.193729692318755</v>
      </c>
      <c r="E3874" s="8"/>
      <c r="F3874" s="8"/>
    </row>
    <row r="3875">
      <c r="A3875" s="10">
        <v>44904.375</v>
      </c>
      <c r="B3875" s="11">
        <v>422.31</v>
      </c>
      <c r="C3875" s="11">
        <v>345.56482</v>
      </c>
      <c r="D3875" s="11">
        <v>0.222086206576236</v>
      </c>
      <c r="E3875" s="8"/>
      <c r="F3875" s="8"/>
    </row>
    <row r="3876">
      <c r="A3876" s="10">
        <v>44904.416666666664</v>
      </c>
      <c r="B3876" s="11">
        <v>426.71</v>
      </c>
      <c r="C3876" s="11">
        <v>348.14341</v>
      </c>
      <c r="D3876" s="11">
        <v>0.225673063867559</v>
      </c>
      <c r="E3876" s="8"/>
      <c r="F3876" s="8"/>
    </row>
    <row r="3877">
      <c r="A3877" s="10">
        <v>44904.458333333336</v>
      </c>
      <c r="B3877" s="11">
        <v>434.6</v>
      </c>
      <c r="C3877" s="11">
        <v>357.23937</v>
      </c>
      <c r="D3877" s="11">
        <v>0.21655124405801</v>
      </c>
      <c r="E3877" s="8"/>
      <c r="F3877" s="8"/>
    </row>
    <row r="3878">
      <c r="A3878" s="10">
        <v>44904.5</v>
      </c>
      <c r="B3878" s="11">
        <v>433.9</v>
      </c>
      <c r="C3878" s="11">
        <v>366.93063</v>
      </c>
      <c r="D3878" s="11">
        <v>0.182512345725948</v>
      </c>
      <c r="E3878" s="8"/>
      <c r="F3878" s="8"/>
    </row>
    <row r="3879">
      <c r="A3879" s="10">
        <v>44904.541666666664</v>
      </c>
      <c r="B3879" s="11">
        <v>437.52</v>
      </c>
      <c r="C3879" s="11">
        <v>377.28684</v>
      </c>
      <c r="D3879" s="11">
        <v>0.159648187039866</v>
      </c>
      <c r="E3879" s="8"/>
      <c r="F3879" s="8"/>
    </row>
    <row r="3880">
      <c r="A3880" s="10">
        <v>44904.583333333336</v>
      </c>
      <c r="B3880" s="11">
        <v>443.74</v>
      </c>
      <c r="C3880" s="11">
        <v>383.90909</v>
      </c>
      <c r="D3880" s="11">
        <v>0.155846557319077</v>
      </c>
      <c r="E3880" s="8"/>
      <c r="F3880" s="8"/>
    </row>
    <row r="3881">
      <c r="A3881" s="10">
        <v>44904.625</v>
      </c>
      <c r="B3881" s="11">
        <v>446.39</v>
      </c>
      <c r="C3881" s="11">
        <v>387.59632</v>
      </c>
      <c r="D3881" s="11">
        <v>0.151687921082429</v>
      </c>
      <c r="E3881" s="8"/>
      <c r="F3881" s="8"/>
    </row>
    <row r="3882">
      <c r="A3882" s="10">
        <v>44904.666666666664</v>
      </c>
      <c r="B3882" s="11">
        <v>439.63</v>
      </c>
      <c r="C3882" s="11">
        <v>388.91026</v>
      </c>
      <c r="D3882" s="11">
        <v>0.130415021707064</v>
      </c>
      <c r="E3882" s="8"/>
      <c r="F3882" s="8"/>
    </row>
    <row r="3883">
      <c r="A3883" s="10">
        <v>44904.708333333336</v>
      </c>
      <c r="B3883" s="11">
        <v>427.29</v>
      </c>
      <c r="C3883" s="11">
        <v>388.73727</v>
      </c>
      <c r="D3883" s="11">
        <v>0.0991742572046153</v>
      </c>
      <c r="E3883" s="8"/>
      <c r="F3883" s="8"/>
    </row>
    <row r="3884">
      <c r="A3884" s="10">
        <v>44904.75</v>
      </c>
      <c r="B3884" s="11">
        <v>414.69</v>
      </c>
      <c r="C3884" s="11">
        <v>389.48698</v>
      </c>
      <c r="D3884" s="11">
        <v>0.064708247757088</v>
      </c>
      <c r="E3884" s="8"/>
      <c r="F3884" s="8"/>
    </row>
    <row r="3885">
      <c r="A3885" s="10">
        <v>44904.791666666664</v>
      </c>
      <c r="B3885" s="11">
        <v>405.56</v>
      </c>
      <c r="C3885" s="11">
        <v>393.7177</v>
      </c>
      <c r="D3885" s="11">
        <v>0.0300781499028365</v>
      </c>
      <c r="E3885" s="8"/>
      <c r="F3885" s="8"/>
    </row>
    <row r="3886">
      <c r="A3886" s="10">
        <v>44904.833333333336</v>
      </c>
      <c r="B3886" s="11">
        <v>398.88</v>
      </c>
      <c r="C3886" s="11">
        <v>394.73214</v>
      </c>
      <c r="D3886" s="11">
        <v>0.0105080371717387</v>
      </c>
      <c r="E3886" s="8"/>
      <c r="F3886" s="8"/>
    </row>
    <row r="3887">
      <c r="A3887" s="10">
        <v>44904.875</v>
      </c>
      <c r="B3887" s="11">
        <v>393.19</v>
      </c>
      <c r="C3887" s="11">
        <v>396.56494</v>
      </c>
      <c r="D3887" s="11">
        <v>0.00851043463398448</v>
      </c>
      <c r="E3887" s="8"/>
      <c r="F3887" s="8"/>
    </row>
    <row r="3888">
      <c r="A3888" s="10">
        <v>44904.916666666664</v>
      </c>
      <c r="B3888" s="11">
        <v>388.99</v>
      </c>
      <c r="C3888" s="11">
        <v>401.43628</v>
      </c>
      <c r="D3888" s="11">
        <v>0.0310043725993076</v>
      </c>
      <c r="E3888" s="8"/>
      <c r="F3888" s="8"/>
    </row>
    <row r="3889">
      <c r="A3889" s="10">
        <v>44904.958333333336</v>
      </c>
      <c r="B3889" s="11">
        <v>406.36</v>
      </c>
      <c r="C3889" s="11">
        <v>407.47598</v>
      </c>
      <c r="D3889" s="11">
        <v>0.00273876266277089</v>
      </c>
      <c r="E3889" s="8"/>
      <c r="F3889" s="8"/>
    </row>
    <row r="3890">
      <c r="A3890" s="10">
        <v>44905.0</v>
      </c>
      <c r="B3890" s="11">
        <v>419.13</v>
      </c>
      <c r="C3890" s="11">
        <v>427.60081</v>
      </c>
      <c r="D3890" s="11">
        <v>0.0198100887601219</v>
      </c>
      <c r="E3890" s="8"/>
      <c r="F3890" s="8"/>
    </row>
    <row r="3891">
      <c r="A3891" s="10">
        <v>44905.041666666664</v>
      </c>
      <c r="B3891" s="11">
        <v>415.39</v>
      </c>
      <c r="C3891" s="11">
        <v>429.80577</v>
      </c>
      <c r="D3891" s="11">
        <v>0.0335401965404047</v>
      </c>
      <c r="E3891" s="8"/>
      <c r="F3891" s="8"/>
    </row>
    <row r="3892">
      <c r="A3892" s="10">
        <v>44905.083333333336</v>
      </c>
      <c r="B3892" s="11">
        <v>408.25</v>
      </c>
      <c r="C3892" s="11">
        <v>429.62058</v>
      </c>
      <c r="D3892" s="11">
        <v>0.0497429150158496</v>
      </c>
      <c r="E3892" s="8"/>
      <c r="F3892" s="8"/>
    </row>
    <row r="3893">
      <c r="A3893" s="10">
        <v>44905.125</v>
      </c>
      <c r="B3893" s="11">
        <v>404.47</v>
      </c>
      <c r="C3893" s="11">
        <v>430.26318</v>
      </c>
      <c r="D3893" s="11">
        <v>0.0599474489078985</v>
      </c>
      <c r="E3893" s="8"/>
      <c r="F3893" s="8"/>
    </row>
    <row r="3894">
      <c r="A3894" s="10">
        <v>44905.166666666664</v>
      </c>
      <c r="B3894" s="11">
        <v>392.08</v>
      </c>
      <c r="C3894" s="11">
        <v>425.00464</v>
      </c>
      <c r="D3894" s="11">
        <v>0.0774688953984126</v>
      </c>
      <c r="E3894" s="8"/>
      <c r="F3894" s="8"/>
    </row>
    <row r="3895">
      <c r="A3895" s="10">
        <v>44905.208333333336</v>
      </c>
      <c r="B3895" s="11">
        <v>366.06</v>
      </c>
      <c r="C3895" s="11">
        <v>416.28157</v>
      </c>
      <c r="D3895" s="11">
        <v>0.120643270371061</v>
      </c>
      <c r="E3895" s="8"/>
      <c r="F3895" s="8"/>
    </row>
    <row r="3896">
      <c r="A3896" s="10">
        <v>44905.25</v>
      </c>
      <c r="B3896" s="11">
        <v>358.49</v>
      </c>
      <c r="C3896" s="11">
        <v>406.82568</v>
      </c>
      <c r="D3896" s="11">
        <v>0.118811772157549</v>
      </c>
      <c r="E3896" s="8"/>
      <c r="F3896" s="8"/>
    </row>
    <row r="3897">
      <c r="A3897" s="10">
        <v>44905.291666666664</v>
      </c>
      <c r="B3897" s="11">
        <v>365.8</v>
      </c>
      <c r="C3897" s="11">
        <v>397.97092</v>
      </c>
      <c r="D3897" s="11">
        <v>0.0808373636948146</v>
      </c>
      <c r="E3897" s="8"/>
      <c r="F3897" s="8"/>
    </row>
    <row r="3898">
      <c r="A3898" s="10">
        <v>44905.333333333336</v>
      </c>
      <c r="B3898" s="11">
        <v>363.68</v>
      </c>
      <c r="C3898" s="11">
        <v>390.50478</v>
      </c>
      <c r="D3898" s="11">
        <v>0.0686925778475745</v>
      </c>
      <c r="E3898" s="8"/>
      <c r="F3898" s="8"/>
    </row>
    <row r="3899">
      <c r="A3899" s="10">
        <v>44905.375</v>
      </c>
      <c r="B3899" s="11">
        <v>370.17</v>
      </c>
      <c r="C3899" s="11">
        <v>387.18064</v>
      </c>
      <c r="D3899" s="11">
        <v>0.0439346347482662</v>
      </c>
      <c r="E3899" s="8"/>
      <c r="F3899" s="8"/>
    </row>
    <row r="3900">
      <c r="A3900" s="10">
        <v>44905.416666666664</v>
      </c>
      <c r="B3900" s="11">
        <v>386.16</v>
      </c>
      <c r="C3900" s="11">
        <v>390.1796</v>
      </c>
      <c r="D3900" s="11">
        <v>0.0103019224992797</v>
      </c>
      <c r="E3900" s="8"/>
      <c r="F3900" s="8"/>
    </row>
    <row r="3901">
      <c r="A3901" s="10">
        <v>44905.458333333336</v>
      </c>
      <c r="B3901" s="11">
        <v>394.3</v>
      </c>
      <c r="C3901" s="11">
        <v>397.81236</v>
      </c>
      <c r="D3901" s="11">
        <v>0.00882918771050753</v>
      </c>
      <c r="E3901" s="8"/>
      <c r="F3901" s="8"/>
    </row>
    <row r="3902">
      <c r="A3902" s="10">
        <v>44905.5</v>
      </c>
      <c r="B3902" s="11">
        <v>399.19</v>
      </c>
      <c r="C3902" s="11">
        <v>403.56686</v>
      </c>
      <c r="D3902" s="11">
        <v>0.0108454395883745</v>
      </c>
      <c r="E3902" s="8"/>
      <c r="F3902" s="8"/>
    </row>
    <row r="3903">
      <c r="A3903" s="10">
        <v>44905.541666666664</v>
      </c>
      <c r="B3903" s="11">
        <v>404.35</v>
      </c>
      <c r="C3903" s="11">
        <v>408.0148</v>
      </c>
      <c r="D3903" s="11">
        <v>0.00898202712254545</v>
      </c>
      <c r="E3903" s="8"/>
      <c r="F3903" s="8"/>
    </row>
    <row r="3904">
      <c r="A3904" s="10">
        <v>44905.583333333336</v>
      </c>
      <c r="B3904" s="11">
        <v>413.38</v>
      </c>
      <c r="C3904" s="11">
        <v>408.35666</v>
      </c>
      <c r="D3904" s="11">
        <v>0.0123013544091579</v>
      </c>
      <c r="E3904" s="8"/>
      <c r="F3904" s="8"/>
    </row>
    <row r="3905">
      <c r="A3905" s="10">
        <v>44905.625</v>
      </c>
      <c r="B3905" s="11">
        <v>411.99</v>
      </c>
      <c r="C3905" s="11">
        <v>405.63063</v>
      </c>
      <c r="D3905" s="11">
        <v>0.0156777361709593</v>
      </c>
      <c r="E3905" s="8"/>
      <c r="F3905" s="8"/>
    </row>
    <row r="3906">
      <c r="A3906" s="10">
        <v>44905.666666666664</v>
      </c>
      <c r="B3906" s="11">
        <v>404.37</v>
      </c>
      <c r="C3906" s="11">
        <v>400.70094</v>
      </c>
      <c r="D3906" s="11">
        <v>0.00915660442423719</v>
      </c>
      <c r="E3906" s="8"/>
      <c r="F3906" s="8"/>
    </row>
    <row r="3907">
      <c r="A3907" s="10">
        <v>44905.708333333336</v>
      </c>
      <c r="B3907" s="11">
        <v>389.5</v>
      </c>
      <c r="C3907" s="11">
        <v>394.87295</v>
      </c>
      <c r="D3907" s="11">
        <v>0.0136067816243173</v>
      </c>
      <c r="E3907" s="8"/>
      <c r="F3907" s="8"/>
    </row>
    <row r="3908">
      <c r="A3908" s="10">
        <v>44905.75</v>
      </c>
      <c r="B3908" s="11">
        <v>374.9</v>
      </c>
      <c r="C3908" s="11">
        <v>390.96839</v>
      </c>
      <c r="D3908" s="11">
        <v>0.0410989492014943</v>
      </c>
      <c r="E3908" s="8"/>
      <c r="F3908" s="8"/>
    </row>
    <row r="3909">
      <c r="A3909" s="10">
        <v>44905.791666666664</v>
      </c>
      <c r="B3909" s="11">
        <v>368.19</v>
      </c>
      <c r="C3909" s="11">
        <v>392.37091</v>
      </c>
      <c r="D3909" s="11">
        <v>0.0616276828473343</v>
      </c>
      <c r="E3909" s="8"/>
      <c r="F3909" s="8"/>
    </row>
    <row r="3910">
      <c r="A3910" s="10">
        <v>44905.833333333336</v>
      </c>
      <c r="B3910" s="11">
        <v>365.54</v>
      </c>
      <c r="C3910" s="11">
        <v>393.15157</v>
      </c>
      <c r="D3910" s="11">
        <v>0.0702313614059838</v>
      </c>
      <c r="E3910" s="8"/>
      <c r="F3910" s="8"/>
    </row>
    <row r="3911">
      <c r="A3911" s="10">
        <v>44905.875</v>
      </c>
      <c r="B3911" s="11">
        <v>371.87</v>
      </c>
      <c r="C3911" s="11">
        <v>397.30243</v>
      </c>
      <c r="D3911" s="11">
        <v>0.0640127723356738</v>
      </c>
      <c r="E3911" s="8"/>
      <c r="F3911" s="8"/>
    </row>
    <row r="3912">
      <c r="A3912" s="10">
        <v>44905.916666666664</v>
      </c>
      <c r="B3912" s="11">
        <v>380.55</v>
      </c>
      <c r="C3912" s="11">
        <v>405.15733</v>
      </c>
      <c r="D3912" s="11">
        <v>0.0607352457377483</v>
      </c>
      <c r="E3912" s="8"/>
      <c r="F3912" s="8"/>
    </row>
    <row r="3913">
      <c r="A3913" s="10">
        <v>44905.958333333336</v>
      </c>
      <c r="B3913" s="11">
        <v>390.22</v>
      </c>
      <c r="C3913" s="11">
        <v>415.42609</v>
      </c>
      <c r="D3913" s="11">
        <v>0.0606752695768336</v>
      </c>
      <c r="E3913" s="8"/>
      <c r="F3913" s="8"/>
    </row>
    <row r="3914">
      <c r="A3914" s="10">
        <v>44906.0</v>
      </c>
      <c r="B3914" s="11">
        <v>403.78</v>
      </c>
      <c r="C3914" s="11">
        <v>415.8043</v>
      </c>
      <c r="D3914" s="11">
        <v>0.0289181713609023</v>
      </c>
      <c r="E3914" s="8"/>
      <c r="F3914" s="8"/>
    </row>
    <row r="3915">
      <c r="A3915" s="10">
        <v>44906.041666666664</v>
      </c>
      <c r="B3915" s="11">
        <v>399.28</v>
      </c>
      <c r="C3915" s="11">
        <v>418.56008</v>
      </c>
      <c r="D3915" s="11">
        <v>0.046062873458931</v>
      </c>
      <c r="E3915" s="8"/>
      <c r="F3915" s="8"/>
    </row>
    <row r="3916">
      <c r="A3916" s="10">
        <v>44906.083333333336</v>
      </c>
      <c r="B3916" s="11">
        <v>399.26</v>
      </c>
      <c r="C3916" s="11">
        <v>421.66509</v>
      </c>
      <c r="D3916" s="11">
        <v>0.0531347994684597</v>
      </c>
      <c r="E3916" s="8"/>
      <c r="F3916" s="8"/>
    </row>
    <row r="3917">
      <c r="A3917" s="10">
        <v>44906.125</v>
      </c>
      <c r="B3917" s="11">
        <v>408.7</v>
      </c>
      <c r="C3917" s="11">
        <v>428.23524</v>
      </c>
      <c r="D3917" s="11">
        <v>0.0456180112594189</v>
      </c>
      <c r="E3917" s="8"/>
      <c r="F3917" s="8"/>
    </row>
    <row r="3918">
      <c r="A3918" s="10">
        <v>44906.166666666664</v>
      </c>
      <c r="B3918" s="11">
        <v>422.02</v>
      </c>
      <c r="C3918" s="11">
        <v>429.81667</v>
      </c>
      <c r="D3918" s="11">
        <v>0.0181395244628366</v>
      </c>
      <c r="E3918" s="8"/>
      <c r="F3918" s="8"/>
    </row>
    <row r="3919">
      <c r="A3919" s="10">
        <v>44906.208333333336</v>
      </c>
      <c r="B3919" s="11">
        <v>427.53</v>
      </c>
      <c r="C3919" s="11">
        <v>427.28313</v>
      </c>
      <c r="D3919" s="11">
        <v>5.77766784286438E-4</v>
      </c>
      <c r="E3919" s="8"/>
      <c r="F3919" s="8"/>
    </row>
    <row r="3920">
      <c r="A3920" s="10">
        <v>44906.25</v>
      </c>
      <c r="B3920" s="11">
        <v>434.82</v>
      </c>
      <c r="C3920" s="11">
        <v>424.22961</v>
      </c>
      <c r="D3920" s="11">
        <v>0.0249638161749247</v>
      </c>
      <c r="E3920" s="8"/>
      <c r="F3920" s="8"/>
    </row>
    <row r="3921">
      <c r="A3921" s="10">
        <v>44906.291666666664</v>
      </c>
      <c r="B3921" s="11">
        <v>439.65</v>
      </c>
      <c r="C3921" s="11">
        <v>422.4674</v>
      </c>
      <c r="D3921" s="11">
        <v>0.0406720139826173</v>
      </c>
      <c r="E3921" s="8"/>
      <c r="F3921" s="8"/>
    </row>
    <row r="3922">
      <c r="A3922" s="10">
        <v>44906.333333333336</v>
      </c>
      <c r="B3922" s="11">
        <v>438.85</v>
      </c>
      <c r="C3922" s="11">
        <v>420.22372</v>
      </c>
      <c r="D3922" s="11">
        <v>0.0443246754371695</v>
      </c>
      <c r="E3922" s="8"/>
      <c r="F3922" s="8"/>
    </row>
    <row r="3923">
      <c r="A3923" s="10">
        <v>44906.375</v>
      </c>
      <c r="B3923" s="11">
        <v>440.88</v>
      </c>
      <c r="C3923" s="11">
        <v>419.483</v>
      </c>
      <c r="D3923" s="11">
        <v>0.0510080265469637</v>
      </c>
      <c r="E3923" s="8"/>
      <c r="F3923" s="8"/>
    </row>
    <row r="3924">
      <c r="A3924" s="10">
        <v>44906.416666666664</v>
      </c>
      <c r="B3924" s="11">
        <v>443.53</v>
      </c>
      <c r="C3924" s="11">
        <v>420.92869</v>
      </c>
      <c r="D3924" s="11">
        <v>0.0536939166584248</v>
      </c>
      <c r="E3924" s="8"/>
      <c r="F3924" s="8"/>
    </row>
    <row r="3925">
      <c r="A3925" s="10">
        <v>44906.458333333336</v>
      </c>
      <c r="B3925" s="11">
        <v>442.43</v>
      </c>
      <c r="C3925" s="11">
        <v>424.34267</v>
      </c>
      <c r="D3925" s="11">
        <v>0.042624348854665</v>
      </c>
      <c r="E3925" s="8"/>
      <c r="F3925" s="8"/>
    </row>
    <row r="3926">
      <c r="A3926" s="10">
        <v>44906.5</v>
      </c>
      <c r="B3926" s="11">
        <v>445.17</v>
      </c>
      <c r="C3926" s="11">
        <v>425.44416</v>
      </c>
      <c r="D3926" s="11">
        <v>0.0463652856346647</v>
      </c>
      <c r="E3926" s="8"/>
      <c r="F3926" s="8"/>
    </row>
    <row r="3927">
      <c r="A3927" s="10">
        <v>44906.541666666664</v>
      </c>
      <c r="B3927" s="11">
        <v>450.18</v>
      </c>
      <c r="C3927" s="11">
        <v>427.07909</v>
      </c>
      <c r="D3927" s="11">
        <v>0.0540904730315876</v>
      </c>
      <c r="E3927" s="8"/>
      <c r="F3927" s="8"/>
    </row>
    <row r="3928">
      <c r="A3928" s="10">
        <v>44906.583333333336</v>
      </c>
      <c r="B3928" s="11">
        <v>453.53</v>
      </c>
      <c r="C3928" s="11">
        <v>427.88112</v>
      </c>
      <c r="D3928" s="11">
        <v>0.0599439395690091</v>
      </c>
      <c r="E3928" s="8"/>
      <c r="F3928" s="8"/>
    </row>
    <row r="3929">
      <c r="A3929" s="10">
        <v>44906.625</v>
      </c>
      <c r="B3929" s="11">
        <v>448.65</v>
      </c>
      <c r="C3929" s="11">
        <v>427.66232</v>
      </c>
      <c r="D3929" s="11">
        <v>0.0490753545928478</v>
      </c>
      <c r="E3929" s="8"/>
      <c r="F3929" s="8"/>
    </row>
    <row r="3930">
      <c r="A3930" s="10">
        <v>44906.666666666664</v>
      </c>
      <c r="B3930" s="11">
        <v>446.25</v>
      </c>
      <c r="C3930" s="11">
        <v>425.423</v>
      </c>
      <c r="D3930" s="11">
        <v>0.0489559802831534</v>
      </c>
      <c r="E3930" s="8"/>
      <c r="F3930" s="8"/>
    </row>
    <row r="3931">
      <c r="A3931" s="10">
        <v>44906.708333333336</v>
      </c>
      <c r="B3931" s="11">
        <v>438.06</v>
      </c>
      <c r="C3931" s="11">
        <v>422.12103</v>
      </c>
      <c r="D3931" s="11">
        <v>0.0377592417037359</v>
      </c>
      <c r="E3931" s="8"/>
      <c r="F3931" s="8"/>
    </row>
    <row r="3932">
      <c r="A3932" s="10">
        <v>44906.75</v>
      </c>
      <c r="B3932" s="11">
        <v>424.48</v>
      </c>
      <c r="C3932" s="11">
        <v>419.91414</v>
      </c>
      <c r="D3932" s="11">
        <v>0.010873318054972</v>
      </c>
      <c r="E3932" s="8"/>
      <c r="F3932" s="8"/>
    </row>
    <row r="3933">
      <c r="A3933" s="10">
        <v>44906.791666666664</v>
      </c>
      <c r="B3933" s="11">
        <v>414.73</v>
      </c>
      <c r="C3933" s="11">
        <v>420.87567</v>
      </c>
      <c r="D3933" s="11">
        <v>0.014602103276723</v>
      </c>
      <c r="E3933" s="8"/>
      <c r="F3933" s="8"/>
    </row>
    <row r="3934">
      <c r="A3934" s="10">
        <v>44906.833333333336</v>
      </c>
      <c r="B3934" s="11">
        <v>407.15</v>
      </c>
      <c r="C3934" s="11">
        <v>419.83752</v>
      </c>
      <c r="D3934" s="11">
        <v>0.0302200718030156</v>
      </c>
      <c r="E3934" s="8"/>
      <c r="F3934" s="8"/>
    </row>
    <row r="3935">
      <c r="A3935" s="10">
        <v>44906.875</v>
      </c>
      <c r="B3935" s="11">
        <v>397.05</v>
      </c>
      <c r="C3935" s="11">
        <v>420.99038</v>
      </c>
      <c r="D3935" s="11">
        <v>0.0568668101157085</v>
      </c>
      <c r="E3935" s="8"/>
      <c r="F3935" s="8"/>
    </row>
    <row r="3936">
      <c r="A3936" s="10">
        <v>44906.916666666664</v>
      </c>
      <c r="B3936" s="11">
        <v>389.0</v>
      </c>
      <c r="C3936" s="11">
        <v>423.26525</v>
      </c>
      <c r="D3936" s="11">
        <v>0.080954555092817</v>
      </c>
      <c r="E3936" s="8"/>
      <c r="F3936" s="8"/>
    </row>
    <row r="3937">
      <c r="A3937" s="10">
        <v>44906.958333333336</v>
      </c>
      <c r="B3937" s="11">
        <v>401.53</v>
      </c>
      <c r="C3937" s="11">
        <v>427.72359</v>
      </c>
      <c r="D3937" s="11">
        <v>0.0612395262089706</v>
      </c>
      <c r="E3937" s="8"/>
      <c r="F3937" s="8"/>
    </row>
    <row r="3938">
      <c r="A3938" s="10">
        <v>44907.0</v>
      </c>
      <c r="B3938" s="11">
        <v>424.94</v>
      </c>
      <c r="C3938" s="11">
        <v>390.61431</v>
      </c>
      <c r="D3938" s="11">
        <v>0.087876171254453</v>
      </c>
      <c r="E3938" s="8"/>
      <c r="F3938" s="8"/>
    </row>
    <row r="3939">
      <c r="A3939" s="10">
        <v>44907.041666666664</v>
      </c>
      <c r="B3939" s="11">
        <v>429.68</v>
      </c>
      <c r="C3939" s="11">
        <v>387.21019</v>
      </c>
      <c r="D3939" s="11">
        <v>0.109681540147484</v>
      </c>
      <c r="E3939" s="8"/>
      <c r="F3939" s="8"/>
    </row>
    <row r="3940">
      <c r="A3940" s="10">
        <v>44907.083333333336</v>
      </c>
      <c r="B3940" s="11">
        <v>421.78</v>
      </c>
      <c r="C3940" s="11">
        <v>382.04742</v>
      </c>
      <c r="D3940" s="11">
        <v>0.103999079485996</v>
      </c>
      <c r="E3940" s="8"/>
      <c r="F3940" s="8"/>
    </row>
    <row r="3941">
      <c r="A3941" s="10">
        <v>44907.125</v>
      </c>
      <c r="B3941" s="11">
        <v>403.63</v>
      </c>
      <c r="C3941" s="11">
        <v>376.32391</v>
      </c>
      <c r="D3941" s="11">
        <v>0.072560071986922</v>
      </c>
      <c r="E3941" s="8"/>
      <c r="F3941" s="8"/>
    </row>
    <row r="3942">
      <c r="A3942" s="10">
        <v>44907.166666666664</v>
      </c>
      <c r="B3942" s="11">
        <v>383.56</v>
      </c>
      <c r="C3942" s="11">
        <v>361.10238</v>
      </c>
      <c r="D3942" s="11">
        <v>0.0621918360106073</v>
      </c>
      <c r="E3942" s="8"/>
      <c r="F3942" s="8"/>
    </row>
    <row r="3943">
      <c r="A3943" s="10">
        <v>44907.208333333336</v>
      </c>
      <c r="B3943" s="11">
        <v>369.06</v>
      </c>
      <c r="C3943" s="11">
        <v>343.8085</v>
      </c>
      <c r="D3943" s="11">
        <v>0.0734464098473424</v>
      </c>
      <c r="E3943" s="8"/>
      <c r="F3943" s="8"/>
    </row>
    <row r="3944">
      <c r="A3944" s="10">
        <v>44907.25</v>
      </c>
      <c r="B3944" s="11">
        <v>342.49</v>
      </c>
      <c r="C3944" s="11">
        <v>325.71834</v>
      </c>
      <c r="D3944" s="11">
        <v>0.0514912976653387</v>
      </c>
      <c r="E3944" s="8"/>
      <c r="F3944" s="8"/>
    </row>
    <row r="3945">
      <c r="A3945" s="10">
        <v>44907.291666666664</v>
      </c>
      <c r="B3945" s="11">
        <v>320.09</v>
      </c>
      <c r="C3945" s="11">
        <v>308.28243</v>
      </c>
      <c r="D3945" s="11">
        <v>0.0383011448300832</v>
      </c>
      <c r="E3945" s="8"/>
      <c r="F3945" s="8"/>
    </row>
    <row r="3946">
      <c r="A3946" s="10">
        <v>44907.333333333336</v>
      </c>
      <c r="B3946" s="11">
        <v>307.46</v>
      </c>
      <c r="C3946" s="11">
        <v>291.63531</v>
      </c>
      <c r="D3946" s="11">
        <v>0.0542619136208162</v>
      </c>
      <c r="E3946" s="8"/>
      <c r="F3946" s="8"/>
    </row>
    <row r="3947">
      <c r="A3947" s="10">
        <v>44907.375</v>
      </c>
      <c r="B3947" s="11">
        <v>296.26</v>
      </c>
      <c r="C3947" s="11">
        <v>277.49123</v>
      </c>
      <c r="D3947" s="11">
        <v>0.0676373447910408</v>
      </c>
      <c r="E3947" s="8"/>
      <c r="F3947" s="8"/>
    </row>
    <row r="3948">
      <c r="A3948" s="10">
        <v>44907.416666666664</v>
      </c>
      <c r="B3948" s="11">
        <v>291.11</v>
      </c>
      <c r="C3948" s="11">
        <v>269.99241</v>
      </c>
      <c r="D3948" s="11">
        <v>0.0782154950207674</v>
      </c>
      <c r="E3948" s="8"/>
      <c r="F3948" s="8"/>
    </row>
    <row r="3949">
      <c r="A3949" s="10">
        <v>44907.458333333336</v>
      </c>
      <c r="B3949" s="11">
        <v>285.23</v>
      </c>
      <c r="C3949" s="11">
        <v>268.44594</v>
      </c>
      <c r="D3949" s="11">
        <v>0.0625230539899393</v>
      </c>
      <c r="E3949" s="8"/>
      <c r="F3949" s="8"/>
    </row>
    <row r="3950">
      <c r="A3950" s="10">
        <v>44907.5</v>
      </c>
      <c r="B3950" s="11">
        <v>285.26</v>
      </c>
      <c r="C3950" s="11">
        <v>271.83559</v>
      </c>
      <c r="D3950" s="11">
        <v>0.049384298796195</v>
      </c>
      <c r="E3950" s="8"/>
      <c r="F3950" s="8"/>
    </row>
    <row r="3951">
      <c r="A3951" s="10">
        <v>44907.541666666664</v>
      </c>
      <c r="B3951" s="11">
        <v>292.22</v>
      </c>
      <c r="C3951" s="11">
        <v>279.65788</v>
      </c>
      <c r="D3951" s="11">
        <v>0.0449195996193636</v>
      </c>
      <c r="E3951" s="8"/>
      <c r="F3951" s="8"/>
    </row>
    <row r="3952">
      <c r="A3952" s="10">
        <v>44907.583333333336</v>
      </c>
      <c r="B3952" s="11">
        <v>297.16</v>
      </c>
      <c r="C3952" s="11">
        <v>285.63388</v>
      </c>
      <c r="D3952" s="11">
        <v>0.0403527760782441</v>
      </c>
      <c r="E3952" s="8"/>
      <c r="F3952" s="8"/>
    </row>
    <row r="3953">
      <c r="A3953" s="10">
        <v>44907.625</v>
      </c>
      <c r="B3953" s="11">
        <v>291.81</v>
      </c>
      <c r="C3953" s="11">
        <v>289.6443</v>
      </c>
      <c r="D3953" s="11">
        <v>0.0074771020869391</v>
      </c>
      <c r="E3953" s="8"/>
      <c r="F3953" s="8"/>
    </row>
    <row r="3954">
      <c r="A3954" s="10">
        <v>44907.666666666664</v>
      </c>
      <c r="B3954" s="11">
        <v>276.24</v>
      </c>
      <c r="C3954" s="11">
        <v>291.40574</v>
      </c>
      <c r="D3954" s="11">
        <v>0.0520433811633222</v>
      </c>
      <c r="E3954" s="8"/>
      <c r="F3954" s="8"/>
    </row>
    <row r="3955">
      <c r="A3955" s="10">
        <v>44907.708333333336</v>
      </c>
      <c r="B3955" s="11">
        <v>254.08</v>
      </c>
      <c r="C3955" s="11">
        <v>289.86706</v>
      </c>
      <c r="D3955" s="11">
        <v>0.123460251054397</v>
      </c>
      <c r="E3955" s="8"/>
      <c r="F3955" s="8"/>
    </row>
    <row r="3956">
      <c r="A3956" s="10">
        <v>44907.75</v>
      </c>
      <c r="B3956" s="11">
        <v>241.89</v>
      </c>
      <c r="C3956" s="11">
        <v>288.99483</v>
      </c>
      <c r="D3956" s="11">
        <v>0.162995407218876</v>
      </c>
      <c r="E3956" s="8"/>
      <c r="F3956" s="8"/>
    </row>
    <row r="3957">
      <c r="A3957" s="10">
        <v>44907.791666666664</v>
      </c>
      <c r="B3957" s="11">
        <v>240.28</v>
      </c>
      <c r="C3957" s="11">
        <v>290.45171</v>
      </c>
      <c r="D3957" s="11">
        <v>0.172736838078866</v>
      </c>
      <c r="E3957" s="8"/>
      <c r="F3957" s="8"/>
    </row>
    <row r="3958">
      <c r="A3958" s="10">
        <v>44907.833333333336</v>
      </c>
      <c r="B3958" s="11">
        <v>242.33</v>
      </c>
      <c r="C3958" s="11">
        <v>285.95918</v>
      </c>
      <c r="D3958" s="11">
        <v>0.152571356513191</v>
      </c>
      <c r="E3958" s="8"/>
      <c r="F3958" s="8"/>
    </row>
    <row r="3959">
      <c r="A3959" s="10">
        <v>44907.875</v>
      </c>
      <c r="B3959" s="11">
        <v>233.05</v>
      </c>
      <c r="C3959" s="11">
        <v>280.42761</v>
      </c>
      <c r="D3959" s="11">
        <v>0.168947736636916</v>
      </c>
      <c r="E3959" s="8"/>
      <c r="F3959" s="8"/>
    </row>
    <row r="3960">
      <c r="A3960" s="10">
        <v>44907.916666666664</v>
      </c>
      <c r="B3960" s="11">
        <v>227.77</v>
      </c>
      <c r="C3960" s="11">
        <v>277.28925</v>
      </c>
      <c r="D3960" s="11">
        <v>0.178583374580875</v>
      </c>
      <c r="E3960" s="8"/>
      <c r="F3960" s="8"/>
    </row>
    <row r="3961">
      <c r="A3961" s="10">
        <v>44907.958333333336</v>
      </c>
      <c r="B3961" s="11">
        <v>235.87</v>
      </c>
      <c r="C3961" s="11">
        <v>276.87095</v>
      </c>
      <c r="D3961" s="11">
        <v>0.148086861406008</v>
      </c>
      <c r="E3961" s="8"/>
      <c r="F3961" s="8"/>
    </row>
    <row r="3962">
      <c r="A3962" s="10">
        <v>44908.0</v>
      </c>
      <c r="B3962" s="11">
        <v>249.67</v>
      </c>
      <c r="C3962" s="11">
        <v>229.05063</v>
      </c>
      <c r="D3962" s="11">
        <v>0.0900210141312424</v>
      </c>
      <c r="E3962" s="8"/>
      <c r="F3962" s="8"/>
    </row>
    <row r="3963">
      <c r="A3963" s="10">
        <v>44908.041666666664</v>
      </c>
      <c r="B3963" s="11">
        <v>250.5</v>
      </c>
      <c r="C3963" s="11">
        <v>224.11077</v>
      </c>
      <c r="D3963" s="11">
        <v>0.117750833661407</v>
      </c>
      <c r="E3963" s="8"/>
      <c r="F3963" s="8"/>
    </row>
    <row r="3964">
      <c r="A3964" s="10">
        <v>44908.083333333336</v>
      </c>
      <c r="B3964" s="11">
        <v>234.21</v>
      </c>
      <c r="C3964" s="11">
        <v>219.66173</v>
      </c>
      <c r="D3964" s="11">
        <v>0.0662303351612499</v>
      </c>
      <c r="E3964" s="8"/>
      <c r="F3964" s="8"/>
    </row>
    <row r="3965">
      <c r="A3965" s="10">
        <v>44908.125</v>
      </c>
      <c r="B3965" s="11">
        <v>232.66</v>
      </c>
      <c r="C3965" s="11">
        <v>219.2098</v>
      </c>
      <c r="D3965" s="11">
        <v>0.0613576582798761</v>
      </c>
      <c r="E3965" s="8"/>
      <c r="F3965" s="8"/>
    </row>
    <row r="3966">
      <c r="A3966" s="10">
        <v>44908.166666666664</v>
      </c>
      <c r="B3966" s="11">
        <v>227.89</v>
      </c>
      <c r="C3966" s="11">
        <v>216.90987</v>
      </c>
      <c r="D3966" s="11">
        <v>0.0506207025065294</v>
      </c>
      <c r="E3966" s="8"/>
      <c r="F3966" s="8"/>
    </row>
    <row r="3967">
      <c r="A3967" s="10">
        <v>44908.208333333336</v>
      </c>
      <c r="B3967" s="11">
        <v>212.06</v>
      </c>
      <c r="C3967" s="11">
        <v>212.7641</v>
      </c>
      <c r="D3967" s="11">
        <v>0.00330929889017936</v>
      </c>
      <c r="E3967" s="8"/>
      <c r="F3967" s="8"/>
    </row>
    <row r="3968">
      <c r="A3968" s="10">
        <v>44908.25</v>
      </c>
      <c r="B3968" s="11">
        <v>193.29</v>
      </c>
      <c r="C3968" s="11">
        <v>211.1904</v>
      </c>
      <c r="D3968" s="11">
        <v>0.0847595345242966</v>
      </c>
      <c r="E3968" s="8"/>
      <c r="F3968" s="8"/>
    </row>
    <row r="3969">
      <c r="A3969" s="10">
        <v>44908.291666666664</v>
      </c>
      <c r="B3969" s="11">
        <v>180.97</v>
      </c>
      <c r="C3969" s="11">
        <v>213.15411</v>
      </c>
      <c r="D3969" s="11">
        <v>0.150989863624961</v>
      </c>
      <c r="E3969" s="8"/>
      <c r="F3969" s="8"/>
    </row>
    <row r="3970">
      <c r="A3970" s="10">
        <v>44908.333333333336</v>
      </c>
      <c r="B3970" s="11">
        <v>175.42</v>
      </c>
      <c r="C3970" s="11">
        <v>211.0598</v>
      </c>
      <c r="D3970" s="11">
        <v>0.168861147409407</v>
      </c>
      <c r="E3970" s="8"/>
      <c r="F3970" s="8"/>
    </row>
    <row r="3971">
      <c r="A3971" s="10">
        <v>44908.375</v>
      </c>
      <c r="B3971" s="11">
        <v>173.62</v>
      </c>
      <c r="C3971" s="11">
        <v>210.20946</v>
      </c>
      <c r="D3971" s="11">
        <v>0.174061909487803</v>
      </c>
      <c r="E3971" s="8"/>
      <c r="F3971" s="8"/>
    </row>
    <row r="3972">
      <c r="A3972" s="10">
        <v>44908.416666666664</v>
      </c>
      <c r="B3972" s="11">
        <v>185.35</v>
      </c>
      <c r="C3972" s="11">
        <v>218.58645</v>
      </c>
      <c r="D3972" s="11">
        <v>0.152051739712136</v>
      </c>
      <c r="E3972" s="8"/>
      <c r="F3972" s="8"/>
    </row>
    <row r="3973">
      <c r="A3973" s="10">
        <v>44908.458333333336</v>
      </c>
      <c r="B3973" s="11">
        <v>211.7</v>
      </c>
      <c r="C3973" s="11">
        <v>229.07698</v>
      </c>
      <c r="D3973" s="11">
        <v>0.0758565090215525</v>
      </c>
      <c r="E3973" s="8"/>
      <c r="F3973" s="8"/>
    </row>
    <row r="3974">
      <c r="A3974" s="10">
        <v>44908.5</v>
      </c>
      <c r="B3974" s="11">
        <v>242.94</v>
      </c>
      <c r="C3974" s="11">
        <v>239.67293</v>
      </c>
      <c r="D3974" s="11">
        <v>0.0136313683819027</v>
      </c>
      <c r="E3974" s="8"/>
      <c r="F3974" s="8"/>
    </row>
    <row r="3975">
      <c r="A3975" s="10">
        <v>44908.541666666664</v>
      </c>
      <c r="B3975" s="11">
        <v>273.51</v>
      </c>
      <c r="C3975" s="11">
        <v>250.96895</v>
      </c>
      <c r="D3975" s="11">
        <v>0.0898160907952955</v>
      </c>
      <c r="E3975" s="8"/>
      <c r="F3975" s="8"/>
    </row>
    <row r="3976">
      <c r="A3976" s="10">
        <v>44908.583333333336</v>
      </c>
      <c r="B3976" s="11">
        <v>274.47</v>
      </c>
      <c r="C3976" s="11">
        <v>255.43742</v>
      </c>
      <c r="D3976" s="11">
        <v>0.074509756636283</v>
      </c>
      <c r="E3976" s="8"/>
      <c r="F3976" s="8"/>
    </row>
    <row r="3977">
      <c r="A3977" s="10">
        <v>44908.625</v>
      </c>
      <c r="B3977" s="11">
        <v>272.49</v>
      </c>
      <c r="C3977" s="11">
        <v>261.31449</v>
      </c>
      <c r="D3977" s="11">
        <v>0.0427665147845419</v>
      </c>
      <c r="E3977" s="8"/>
      <c r="F3977" s="8"/>
    </row>
    <row r="3978">
      <c r="A3978" s="10">
        <v>44908.666666666664</v>
      </c>
      <c r="B3978" s="11">
        <v>273.48</v>
      </c>
      <c r="C3978" s="11">
        <v>270.50405</v>
      </c>
      <c r="D3978" s="11">
        <v>0.0110014988685012</v>
      </c>
      <c r="E3978" s="8"/>
      <c r="F3978" s="8"/>
    </row>
    <row r="3979">
      <c r="A3979" s="10">
        <v>44908.708333333336</v>
      </c>
      <c r="B3979" s="11">
        <v>265.24</v>
      </c>
      <c r="C3979" s="11">
        <v>278.67223</v>
      </c>
      <c r="D3979" s="11">
        <v>0.048200820009945</v>
      </c>
      <c r="E3979" s="8"/>
      <c r="F3979" s="8"/>
    </row>
    <row r="3980">
      <c r="A3980" s="10">
        <v>44908.75</v>
      </c>
      <c r="B3980" s="11">
        <v>259.97</v>
      </c>
      <c r="C3980" s="11">
        <v>285.73741</v>
      </c>
      <c r="D3980" s="11">
        <v>0.0901786363920635</v>
      </c>
      <c r="E3980" s="8"/>
      <c r="F3980" s="8"/>
    </row>
    <row r="3981">
      <c r="A3981" s="10">
        <v>44908.791666666664</v>
      </c>
      <c r="B3981" s="11">
        <v>256.04</v>
      </c>
      <c r="C3981" s="11">
        <v>296.33225</v>
      </c>
      <c r="D3981" s="11">
        <v>0.135969844659162</v>
      </c>
      <c r="E3981" s="8"/>
      <c r="F3981" s="8"/>
    </row>
    <row r="3982">
      <c r="A3982" s="10">
        <v>44908.833333333336</v>
      </c>
      <c r="B3982" s="11">
        <v>269.04</v>
      </c>
      <c r="C3982" s="11">
        <v>299.53371</v>
      </c>
      <c r="D3982" s="11">
        <v>0.101803933854389</v>
      </c>
      <c r="E3982" s="8"/>
      <c r="F3982" s="8"/>
    </row>
    <row r="3983">
      <c r="A3983" s="10">
        <v>44908.875</v>
      </c>
      <c r="B3983" s="11">
        <v>273.44</v>
      </c>
      <c r="C3983" s="11">
        <v>302.40888</v>
      </c>
      <c r="D3983" s="11">
        <v>0.0957937478555524</v>
      </c>
      <c r="E3983" s="8"/>
      <c r="F3983" s="8"/>
    </row>
    <row r="3984">
      <c r="A3984" s="10">
        <v>44908.916666666664</v>
      </c>
      <c r="B3984" s="11">
        <v>276.03</v>
      </c>
      <c r="C3984" s="11">
        <v>309.22507</v>
      </c>
      <c r="D3984" s="11">
        <v>0.107349219777038</v>
      </c>
      <c r="E3984" s="8"/>
      <c r="F3984" s="8"/>
    </row>
    <row r="3985">
      <c r="A3985" s="10">
        <v>44908.958333333336</v>
      </c>
      <c r="B3985" s="11">
        <v>274.68</v>
      </c>
      <c r="C3985" s="11">
        <v>316.56681</v>
      </c>
      <c r="D3985" s="11">
        <v>0.132315860907844</v>
      </c>
      <c r="E3985" s="8"/>
      <c r="F3985" s="8"/>
    </row>
    <row r="3986">
      <c r="A3986" s="10">
        <v>44909.0</v>
      </c>
      <c r="B3986" s="11">
        <v>303.64</v>
      </c>
      <c r="C3986" s="11">
        <v>260.31059</v>
      </c>
      <c r="D3986" s="11">
        <v>0.166452736325479</v>
      </c>
      <c r="E3986" s="8"/>
      <c r="F3986" s="8"/>
    </row>
    <row r="3987">
      <c r="A3987" s="10">
        <v>44909.041666666664</v>
      </c>
      <c r="B3987" s="11">
        <v>331.98</v>
      </c>
      <c r="C3987" s="11">
        <v>270.04899</v>
      </c>
      <c r="D3987" s="11">
        <v>0.229332500003055</v>
      </c>
      <c r="E3987" s="8"/>
      <c r="F3987" s="8"/>
    </row>
    <row r="3988">
      <c r="A3988" s="10">
        <v>44909.083333333336</v>
      </c>
      <c r="B3988" s="11">
        <v>343.61</v>
      </c>
      <c r="C3988" s="11">
        <v>281.96537</v>
      </c>
      <c r="D3988" s="11">
        <v>0.218624826162163</v>
      </c>
      <c r="E3988" s="8"/>
      <c r="F3988" s="8"/>
    </row>
    <row r="3989">
      <c r="A3989" s="10">
        <v>44909.125</v>
      </c>
      <c r="B3989" s="11">
        <v>344.86</v>
      </c>
      <c r="C3989" s="11">
        <v>297.65981</v>
      </c>
      <c r="D3989" s="11">
        <v>0.158570920273046</v>
      </c>
      <c r="E3989" s="8"/>
      <c r="F3989" s="8"/>
    </row>
    <row r="3990">
      <c r="A3990" s="10">
        <v>44909.166666666664</v>
      </c>
      <c r="B3990" s="11">
        <v>333.2</v>
      </c>
      <c r="C3990" s="11">
        <v>308.49379</v>
      </c>
      <c r="D3990" s="11">
        <v>0.0800865715967896</v>
      </c>
      <c r="E3990" s="8"/>
      <c r="F3990" s="8"/>
    </row>
    <row r="3991">
      <c r="A3991" s="10">
        <v>44909.208333333336</v>
      </c>
      <c r="B3991" s="11">
        <v>324.17</v>
      </c>
      <c r="C3991" s="11">
        <v>314.96732</v>
      </c>
      <c r="D3991" s="11">
        <v>0.029217888382833</v>
      </c>
      <c r="E3991" s="8"/>
      <c r="F3991" s="8"/>
    </row>
    <row r="3992">
      <c r="A3992" s="10">
        <v>44909.25</v>
      </c>
      <c r="B3992" s="11">
        <v>313.35</v>
      </c>
      <c r="C3992" s="11">
        <v>318.66889</v>
      </c>
      <c r="D3992" s="11">
        <v>0.0166909609532325</v>
      </c>
      <c r="E3992" s="8"/>
      <c r="F3992" s="8"/>
    </row>
    <row r="3993">
      <c r="A3993" s="10">
        <v>44909.291666666664</v>
      </c>
      <c r="B3993" s="11">
        <v>297.78</v>
      </c>
      <c r="C3993" s="11">
        <v>321.67383</v>
      </c>
      <c r="D3993" s="11">
        <v>0.0742796826213684</v>
      </c>
      <c r="E3993" s="8"/>
      <c r="F3993" s="8"/>
    </row>
    <row r="3994">
      <c r="A3994" s="10">
        <v>44909.333333333336</v>
      </c>
      <c r="B3994" s="11">
        <v>303.38</v>
      </c>
      <c r="C3994" s="11">
        <v>319.14655</v>
      </c>
      <c r="D3994" s="11">
        <v>0.0494022260306432</v>
      </c>
      <c r="E3994" s="8"/>
      <c r="F3994" s="8"/>
    </row>
    <row r="3995">
      <c r="A3995" s="10">
        <v>44909.375</v>
      </c>
      <c r="B3995" s="11">
        <v>309.3</v>
      </c>
      <c r="C3995" s="11">
        <v>314.74219</v>
      </c>
      <c r="D3995" s="11">
        <v>0.0172909453289372</v>
      </c>
      <c r="E3995" s="8"/>
      <c r="F3995" s="8"/>
    </row>
    <row r="3996">
      <c r="A3996" s="10">
        <v>44909.416666666664</v>
      </c>
      <c r="B3996" s="11">
        <v>301.74</v>
      </c>
      <c r="C3996" s="11">
        <v>313.95109</v>
      </c>
      <c r="D3996" s="11">
        <v>0.0388948800910358</v>
      </c>
      <c r="E3996" s="8"/>
      <c r="F3996" s="8"/>
    </row>
    <row r="3997">
      <c r="A3997" s="10">
        <v>44909.458333333336</v>
      </c>
      <c r="B3997" s="11">
        <v>314.8</v>
      </c>
      <c r="C3997" s="11">
        <v>313.19723</v>
      </c>
      <c r="D3997" s="11">
        <v>0.00511744628137362</v>
      </c>
      <c r="E3997" s="8"/>
      <c r="F3997" s="8"/>
    </row>
    <row r="3998">
      <c r="A3998" s="10">
        <v>44909.5</v>
      </c>
      <c r="B3998" s="11">
        <v>332.73</v>
      </c>
      <c r="C3998" s="11">
        <v>311.67436</v>
      </c>
      <c r="D3998" s="11">
        <v>0.0675565356097949</v>
      </c>
      <c r="E3998" s="8"/>
      <c r="F3998" s="8"/>
    </row>
    <row r="3999">
      <c r="A3999" s="10">
        <v>44909.541666666664</v>
      </c>
      <c r="B3999" s="11">
        <v>331.81</v>
      </c>
      <c r="C3999" s="11">
        <v>310.48002</v>
      </c>
      <c r="D3999" s="11">
        <v>0.068700008457871</v>
      </c>
      <c r="E3999" s="8"/>
      <c r="F3999" s="8"/>
    </row>
    <row r="4000">
      <c r="A4000" s="10">
        <v>44909.583333333336</v>
      </c>
      <c r="B4000" s="11">
        <v>321.21</v>
      </c>
      <c r="C4000" s="11">
        <v>307.49269</v>
      </c>
      <c r="D4000" s="11">
        <v>0.0446101987009837</v>
      </c>
      <c r="E4000" s="8"/>
      <c r="F4000" s="8"/>
    </row>
    <row r="4001">
      <c r="A4001" s="10">
        <v>44909.625</v>
      </c>
      <c r="B4001" s="11">
        <v>301.29</v>
      </c>
      <c r="C4001" s="11">
        <v>305.64809</v>
      </c>
      <c r="D4001" s="11">
        <v>0.0142585219492129</v>
      </c>
      <c r="E4001" s="8"/>
      <c r="F4001" s="8"/>
    </row>
    <row r="4002">
      <c r="A4002" s="10">
        <v>44909.666666666664</v>
      </c>
      <c r="B4002" s="11">
        <v>283.18</v>
      </c>
      <c r="C4002" s="11">
        <v>305.53627</v>
      </c>
      <c r="D4002" s="11">
        <v>0.0731705928071976</v>
      </c>
      <c r="E4002" s="8"/>
      <c r="F4002" s="8"/>
    </row>
    <row r="4003">
      <c r="A4003" s="10">
        <v>44909.708333333336</v>
      </c>
      <c r="B4003" s="11">
        <v>260.2</v>
      </c>
      <c r="C4003" s="11">
        <v>303.11566</v>
      </c>
      <c r="D4003" s="11">
        <v>0.141581797522437</v>
      </c>
      <c r="E4003" s="8"/>
      <c r="F4003" s="8"/>
    </row>
    <row r="4004">
      <c r="A4004" s="10">
        <v>44909.75</v>
      </c>
      <c r="B4004" s="11">
        <v>253.61</v>
      </c>
      <c r="C4004" s="11">
        <v>299.69143</v>
      </c>
      <c r="D4004" s="11">
        <v>0.15376292208289</v>
      </c>
      <c r="E4004" s="8"/>
      <c r="F4004" s="8"/>
    </row>
    <row r="4005">
      <c r="A4005" s="10">
        <v>44909.791666666664</v>
      </c>
      <c r="B4005" s="11">
        <v>251.16</v>
      </c>
      <c r="C4005" s="11">
        <v>301.17652</v>
      </c>
      <c r="D4005" s="11">
        <v>0.166070449316566</v>
      </c>
      <c r="E4005" s="8"/>
      <c r="F4005" s="8"/>
    </row>
    <row r="4006">
      <c r="A4006" s="10">
        <v>44909.833333333336</v>
      </c>
      <c r="B4006" s="11">
        <v>251.08</v>
      </c>
      <c r="C4006" s="11">
        <v>300.49828</v>
      </c>
      <c r="D4006" s="11">
        <v>0.164454452118661</v>
      </c>
      <c r="E4006" s="8"/>
      <c r="F4006" s="8"/>
    </row>
    <row r="4007">
      <c r="A4007" s="10">
        <v>44909.875</v>
      </c>
      <c r="B4007" s="11">
        <v>256.9</v>
      </c>
      <c r="C4007" s="11">
        <v>303.01829</v>
      </c>
      <c r="D4007" s="11">
        <v>0.152196390521509</v>
      </c>
      <c r="E4007" s="8"/>
      <c r="F4007" s="8"/>
    </row>
    <row r="4008">
      <c r="A4008" s="10">
        <v>44909.916666666664</v>
      </c>
      <c r="B4008" s="11">
        <v>272.17</v>
      </c>
      <c r="C4008" s="11">
        <v>309.92921</v>
      </c>
      <c r="D4008" s="11">
        <v>0.12183172408951</v>
      </c>
      <c r="E4008" s="8"/>
      <c r="F4008" s="8"/>
    </row>
    <row r="4009">
      <c r="A4009" s="10">
        <v>44909.958333333336</v>
      </c>
      <c r="B4009" s="11">
        <v>331.13</v>
      </c>
      <c r="C4009" s="11">
        <v>318.96391</v>
      </c>
      <c r="D4009" s="11">
        <v>0.0381425284133242</v>
      </c>
      <c r="E4009" s="8"/>
      <c r="F4009" s="8"/>
    </row>
    <row r="4010">
      <c r="A4010" s="10">
        <v>44910.0</v>
      </c>
      <c r="B4010" s="11">
        <v>428.53</v>
      </c>
      <c r="C4010" s="11">
        <v>384.35637</v>
      </c>
      <c r="D4010" s="11">
        <v>0.114928835445084</v>
      </c>
      <c r="E4010" s="8"/>
      <c r="F4010" s="8"/>
    </row>
    <row r="4011">
      <c r="A4011" s="10">
        <v>44910.041666666664</v>
      </c>
      <c r="B4011" s="11">
        <v>443.94</v>
      </c>
      <c r="C4011" s="11">
        <v>391.56425</v>
      </c>
      <c r="D4011" s="11">
        <v>0.133760296043369</v>
      </c>
      <c r="E4011" s="8"/>
      <c r="F4011" s="8"/>
    </row>
    <row r="4012">
      <c r="A4012" s="10">
        <v>44910.083333333336</v>
      </c>
      <c r="B4012" s="11">
        <v>440.74</v>
      </c>
      <c r="C4012" s="11">
        <v>396.75265</v>
      </c>
      <c r="D4012" s="11">
        <v>0.110868446625372</v>
      </c>
      <c r="E4012" s="8"/>
      <c r="F4012" s="8"/>
    </row>
    <row r="4013">
      <c r="A4013" s="10">
        <v>44910.125</v>
      </c>
      <c r="B4013" s="11">
        <v>438.21</v>
      </c>
      <c r="C4013" s="11">
        <v>403.78732</v>
      </c>
      <c r="D4013" s="11">
        <v>0.0852495318575134</v>
      </c>
      <c r="E4013" s="8"/>
      <c r="F4013" s="8"/>
    </row>
    <row r="4014">
      <c r="A4014" s="10">
        <v>44910.166666666664</v>
      </c>
      <c r="B4014" s="11">
        <v>426.29</v>
      </c>
      <c r="C4014" s="11">
        <v>404.48922</v>
      </c>
      <c r="D4014" s="11">
        <v>0.0538970605940994</v>
      </c>
      <c r="E4014" s="8"/>
      <c r="F4014" s="8"/>
    </row>
    <row r="4015">
      <c r="A4015" s="10">
        <v>44910.208333333336</v>
      </c>
      <c r="B4015" s="11">
        <v>414.98</v>
      </c>
      <c r="C4015" s="11">
        <v>399.22254</v>
      </c>
      <c r="D4015" s="11">
        <v>0.0394703665779994</v>
      </c>
      <c r="E4015" s="8"/>
      <c r="F4015" s="8"/>
    </row>
    <row r="4016">
      <c r="A4016" s="10">
        <v>44910.25</v>
      </c>
      <c r="B4016" s="11">
        <v>410.83</v>
      </c>
      <c r="C4016" s="11">
        <v>392.51092</v>
      </c>
      <c r="D4016" s="11">
        <v>0.0466715168077361</v>
      </c>
      <c r="E4016" s="8"/>
      <c r="F4016" s="8"/>
    </row>
    <row r="4017">
      <c r="A4017" s="10">
        <v>44910.291666666664</v>
      </c>
      <c r="B4017" s="11">
        <v>410.68</v>
      </c>
      <c r="C4017" s="11">
        <v>387.29001</v>
      </c>
      <c r="D4017" s="11">
        <v>0.0603939926051798</v>
      </c>
      <c r="E4017" s="8"/>
      <c r="F4017" s="8"/>
    </row>
    <row r="4018">
      <c r="A4018" s="10">
        <v>44910.333333333336</v>
      </c>
      <c r="B4018" s="11">
        <v>412.07</v>
      </c>
      <c r="C4018" s="11">
        <v>382.97991</v>
      </c>
      <c r="D4018" s="11">
        <v>0.0759572218814296</v>
      </c>
      <c r="E4018" s="8"/>
      <c r="F4018" s="8"/>
    </row>
    <row r="4019">
      <c r="A4019" s="10">
        <v>44910.375</v>
      </c>
      <c r="B4019" s="11">
        <v>413.12</v>
      </c>
      <c r="C4019" s="11">
        <v>381.25321</v>
      </c>
      <c r="D4019" s="11">
        <v>0.0835843191982566</v>
      </c>
      <c r="E4019" s="8"/>
      <c r="F4019" s="8"/>
    </row>
    <row r="4020">
      <c r="A4020" s="10">
        <v>44910.416666666664</v>
      </c>
      <c r="B4020" s="11">
        <v>417.76</v>
      </c>
      <c r="C4020" s="11">
        <v>384.89781</v>
      </c>
      <c r="D4020" s="11">
        <v>0.0853789996882549</v>
      </c>
      <c r="E4020" s="8"/>
      <c r="F4020" s="8"/>
    </row>
    <row r="4021">
      <c r="A4021" s="10">
        <v>44910.458333333336</v>
      </c>
      <c r="B4021" s="11">
        <v>422.61</v>
      </c>
      <c r="C4021" s="11">
        <v>392.00167</v>
      </c>
      <c r="D4021" s="11">
        <v>0.0780821418439366</v>
      </c>
      <c r="E4021" s="8"/>
      <c r="F4021" s="8"/>
    </row>
    <row r="4022">
      <c r="A4022" s="10">
        <v>44910.5</v>
      </c>
      <c r="B4022" s="11">
        <v>428.39</v>
      </c>
      <c r="C4022" s="11">
        <v>396.90182</v>
      </c>
      <c r="D4022" s="11">
        <v>0.0793349347705183</v>
      </c>
      <c r="E4022" s="8"/>
      <c r="F4022" s="8"/>
    </row>
    <row r="4023">
      <c r="A4023" s="10">
        <v>44910.541666666664</v>
      </c>
      <c r="B4023" s="11">
        <v>438.7</v>
      </c>
      <c r="C4023" s="11">
        <v>401.59951</v>
      </c>
      <c r="D4023" s="11">
        <v>0.0923818109240222</v>
      </c>
      <c r="E4023" s="8"/>
      <c r="F4023" s="8"/>
    </row>
    <row r="4024">
      <c r="A4024" s="10">
        <v>44910.583333333336</v>
      </c>
      <c r="B4024" s="11">
        <v>444.15</v>
      </c>
      <c r="C4024" s="11">
        <v>402.74836</v>
      </c>
      <c r="D4024" s="11">
        <v>0.102797786687449</v>
      </c>
      <c r="E4024" s="8"/>
      <c r="F4024" s="8"/>
    </row>
    <row r="4025">
      <c r="A4025" s="10">
        <v>44910.625</v>
      </c>
      <c r="B4025" s="11">
        <v>410.39</v>
      </c>
      <c r="C4025" s="11">
        <v>400.23123</v>
      </c>
      <c r="D4025" s="11">
        <v>0.0253822521545857</v>
      </c>
      <c r="E4025" s="8"/>
      <c r="F4025" s="8"/>
    </row>
    <row r="4026">
      <c r="A4026" s="10">
        <v>44910.666666666664</v>
      </c>
      <c r="B4026" s="11">
        <v>388.74</v>
      </c>
      <c r="C4026" s="11">
        <v>394.07238</v>
      </c>
      <c r="D4026" s="11">
        <v>0.0135314735836091</v>
      </c>
      <c r="E4026" s="8"/>
      <c r="F4026" s="8"/>
    </row>
    <row r="4027">
      <c r="A4027" s="10">
        <v>44910.708333333336</v>
      </c>
      <c r="B4027" s="11">
        <v>373.94</v>
      </c>
      <c r="C4027" s="11">
        <v>386.99151</v>
      </c>
      <c r="D4027" s="11">
        <v>0.0337255719124174</v>
      </c>
      <c r="E4027" s="8"/>
      <c r="F4027" s="8"/>
    </row>
    <row r="4028">
      <c r="A4028" s="10">
        <v>44910.75</v>
      </c>
      <c r="B4028" s="11">
        <v>359.93</v>
      </c>
      <c r="C4028" s="11">
        <v>383.19678</v>
      </c>
      <c r="D4028" s="11">
        <v>0.060717577010955</v>
      </c>
      <c r="E4028" s="8"/>
      <c r="F4028" s="8"/>
    </row>
    <row r="4029">
      <c r="A4029" s="10">
        <v>44910.791666666664</v>
      </c>
      <c r="B4029" s="11">
        <v>364.17</v>
      </c>
      <c r="C4029" s="11">
        <v>384.55677</v>
      </c>
      <c r="D4029" s="11">
        <v>0.0530136811789842</v>
      </c>
      <c r="E4029" s="8"/>
      <c r="F4029" s="8"/>
    </row>
    <row r="4030">
      <c r="A4030" s="10">
        <v>44910.833333333336</v>
      </c>
      <c r="B4030" s="11">
        <v>372.21</v>
      </c>
      <c r="C4030" s="11">
        <v>385.53086</v>
      </c>
      <c r="D4030" s="11">
        <v>0.034551994099772</v>
      </c>
      <c r="E4030" s="8"/>
      <c r="F4030" s="8"/>
    </row>
    <row r="4031">
      <c r="A4031" s="10">
        <v>44910.875</v>
      </c>
      <c r="B4031" s="11">
        <v>369.13</v>
      </c>
      <c r="C4031" s="11">
        <v>390.39501</v>
      </c>
      <c r="D4031" s="11">
        <v>0.0544704964338555</v>
      </c>
      <c r="E4031" s="8"/>
      <c r="F4031" s="8"/>
    </row>
    <row r="4032">
      <c r="A4032" s="10">
        <v>44910.916666666664</v>
      </c>
      <c r="B4032" s="11">
        <v>367.94</v>
      </c>
      <c r="C4032" s="11">
        <v>397.88169</v>
      </c>
      <c r="D4032" s="11">
        <v>0.0752527466142008</v>
      </c>
      <c r="E4032" s="8"/>
      <c r="F4032" s="8"/>
    </row>
    <row r="4033">
      <c r="A4033" s="10">
        <v>44910.958333333336</v>
      </c>
      <c r="B4033" s="11">
        <v>413.51</v>
      </c>
      <c r="C4033" s="11">
        <v>408.2198</v>
      </c>
      <c r="D4033" s="11">
        <v>0.0129591950218974</v>
      </c>
      <c r="E4033" s="8"/>
      <c r="F4033" s="8"/>
    </row>
    <row r="4034">
      <c r="A4034" s="10">
        <v>44911.0</v>
      </c>
      <c r="B4034" s="11">
        <v>467.49</v>
      </c>
      <c r="C4034" s="11">
        <v>444.11917</v>
      </c>
      <c r="D4034" s="11">
        <v>0.0526228804759767</v>
      </c>
      <c r="E4034" s="8"/>
      <c r="F4034" s="8"/>
    </row>
    <row r="4035">
      <c r="A4035" s="10">
        <v>44911.041666666664</v>
      </c>
      <c r="B4035" s="11">
        <v>454.22</v>
      </c>
      <c r="C4035" s="11">
        <v>445.05484</v>
      </c>
      <c r="D4035" s="11">
        <v>0.020593327330178</v>
      </c>
      <c r="E4035" s="8"/>
      <c r="F4035" s="8"/>
    </row>
    <row r="4036">
      <c r="A4036" s="10">
        <v>44911.083333333336</v>
      </c>
      <c r="B4036" s="11">
        <v>430.4</v>
      </c>
      <c r="C4036" s="11">
        <v>441.4809</v>
      </c>
      <c r="D4036" s="11">
        <v>0.0250993870856022</v>
      </c>
      <c r="E4036" s="8"/>
      <c r="F4036" s="8"/>
    </row>
    <row r="4037">
      <c r="A4037" s="10">
        <v>44911.125</v>
      </c>
      <c r="B4037" s="11">
        <v>418.2</v>
      </c>
      <c r="C4037" s="11">
        <v>436.70201</v>
      </c>
      <c r="D4037" s="11">
        <v>0.0423675860800365</v>
      </c>
      <c r="E4037" s="8"/>
      <c r="F4037" s="8"/>
    </row>
    <row r="4038">
      <c r="A4038" s="10">
        <v>44911.166666666664</v>
      </c>
      <c r="B4038" s="11">
        <v>407.64</v>
      </c>
      <c r="C4038" s="11">
        <v>424.43652</v>
      </c>
      <c r="D4038" s="11">
        <v>0.0395736917266214</v>
      </c>
      <c r="E4038" s="8"/>
      <c r="F4038" s="8"/>
    </row>
    <row r="4039">
      <c r="A4039" s="10">
        <v>44911.208333333336</v>
      </c>
      <c r="B4039" s="11">
        <v>397.62</v>
      </c>
      <c r="C4039" s="11">
        <v>410.29878</v>
      </c>
      <c r="D4039" s="11">
        <v>0.030901334876014</v>
      </c>
      <c r="E4039" s="8"/>
      <c r="F4039" s="8"/>
    </row>
    <row r="4040">
      <c r="A4040" s="10">
        <v>44911.25</v>
      </c>
      <c r="B4040" s="11">
        <v>388.23</v>
      </c>
      <c r="C4040" s="11">
        <v>396.87575</v>
      </c>
      <c r="D4040" s="11">
        <v>0.021784525761526</v>
      </c>
      <c r="E4040" s="8"/>
      <c r="F4040" s="8"/>
    </row>
    <row r="4041">
      <c r="A4041" s="10">
        <v>44911.291666666664</v>
      </c>
      <c r="B4041" s="11">
        <v>385.65</v>
      </c>
      <c r="C4041" s="11">
        <v>385.10566</v>
      </c>
      <c r="D4041" s="11">
        <v>0.00141348221160908</v>
      </c>
      <c r="E4041" s="8"/>
      <c r="F4041" s="8"/>
    </row>
    <row r="4042">
      <c r="A4042" s="10">
        <v>44911.333333333336</v>
      </c>
      <c r="B4042" s="11">
        <v>383.04</v>
      </c>
      <c r="C4042" s="11">
        <v>375.91013</v>
      </c>
      <c r="D4042" s="11">
        <v>0.0189669536173447</v>
      </c>
      <c r="E4042" s="8"/>
      <c r="F4042" s="8"/>
    </row>
    <row r="4043">
      <c r="A4043" s="10">
        <v>44911.375</v>
      </c>
      <c r="B4043" s="11">
        <v>382.41</v>
      </c>
      <c r="C4043" s="11">
        <v>370.64402</v>
      </c>
      <c r="D4043" s="11">
        <v>0.0317446913078484</v>
      </c>
      <c r="E4043" s="8"/>
      <c r="F4043" s="8"/>
    </row>
    <row r="4044">
      <c r="A4044" s="10">
        <v>44911.416666666664</v>
      </c>
      <c r="B4044" s="11">
        <v>379.89</v>
      </c>
      <c r="C4044" s="11">
        <v>372.1307</v>
      </c>
      <c r="D4044" s="11">
        <v>0.0208510074551763</v>
      </c>
      <c r="E4044" s="8"/>
      <c r="F4044" s="8"/>
    </row>
    <row r="4045">
      <c r="A4045" s="10">
        <v>44911.458333333336</v>
      </c>
      <c r="B4045" s="11">
        <v>375.21</v>
      </c>
      <c r="C4045" s="11">
        <v>379.69659</v>
      </c>
      <c r="D4045" s="11">
        <v>0.011816250443545</v>
      </c>
      <c r="E4045" s="8"/>
      <c r="F4045" s="8"/>
    </row>
    <row r="4046">
      <c r="A4046" s="10">
        <v>44911.5</v>
      </c>
      <c r="B4046" s="11">
        <v>388.0</v>
      </c>
      <c r="C4046" s="11">
        <v>385.81818</v>
      </c>
      <c r="D4046" s="11">
        <v>0.00565504715200309</v>
      </c>
      <c r="E4046" s="8"/>
      <c r="F4046" s="8"/>
    </row>
    <row r="4047">
      <c r="A4047" s="10">
        <v>44911.541666666664</v>
      </c>
      <c r="B4047" s="11">
        <v>394.62</v>
      </c>
      <c r="C4047" s="11">
        <v>390.54897</v>
      </c>
      <c r="D4047" s="11">
        <v>0.0104238656678572</v>
      </c>
      <c r="E4047" s="8"/>
      <c r="F4047" s="8"/>
    </row>
    <row r="4048">
      <c r="A4048" s="10">
        <v>44911.583333333336</v>
      </c>
      <c r="B4048" s="11">
        <v>386.3</v>
      </c>
      <c r="C4048" s="11">
        <v>390.96645</v>
      </c>
      <c r="D4048" s="11">
        <v>0.0119356788798629</v>
      </c>
      <c r="E4048" s="8"/>
      <c r="F4048" s="8"/>
    </row>
    <row r="4049">
      <c r="A4049" s="10">
        <v>44911.625</v>
      </c>
      <c r="B4049" s="11">
        <v>371.58</v>
      </c>
      <c r="C4049" s="11">
        <v>386.75833</v>
      </c>
      <c r="D4049" s="11">
        <v>0.0392449982913102</v>
      </c>
      <c r="E4049" s="8"/>
      <c r="F4049" s="8"/>
    </row>
    <row r="4050">
      <c r="A4050" s="10">
        <v>44911.666666666664</v>
      </c>
      <c r="B4050" s="11">
        <v>354.59</v>
      </c>
      <c r="C4050" s="11">
        <v>379.43616</v>
      </c>
      <c r="D4050" s="11">
        <v>0.065481792773783</v>
      </c>
      <c r="E4050" s="8"/>
      <c r="F4050" s="8"/>
    </row>
    <row r="4051">
      <c r="A4051" s="10">
        <v>44911.708333333336</v>
      </c>
      <c r="B4051" s="11">
        <v>334.85</v>
      </c>
      <c r="C4051" s="11">
        <v>370.63175</v>
      </c>
      <c r="D4051" s="11">
        <v>0.0965425924789227</v>
      </c>
      <c r="E4051" s="8"/>
      <c r="F4051" s="8"/>
    </row>
    <row r="4052">
      <c r="A4052" s="10">
        <v>44911.75</v>
      </c>
      <c r="B4052" s="11">
        <v>349.82</v>
      </c>
      <c r="C4052" s="11">
        <v>363.73459</v>
      </c>
      <c r="D4052" s="11">
        <v>0.0382547890207528</v>
      </c>
      <c r="E4052" s="8"/>
      <c r="F4052" s="8"/>
    </row>
    <row r="4053">
      <c r="A4053" s="10">
        <v>44911.791666666664</v>
      </c>
      <c r="B4053" s="11">
        <v>372.88</v>
      </c>
      <c r="C4053" s="11">
        <v>361.50724</v>
      </c>
      <c r="D4053" s="11">
        <v>0.0314592869564658</v>
      </c>
      <c r="E4053" s="8"/>
      <c r="F4053" s="8"/>
    </row>
    <row r="4054">
      <c r="A4054" s="10">
        <v>44911.833333333336</v>
      </c>
      <c r="B4054" s="11">
        <v>390.96</v>
      </c>
      <c r="C4054" s="11">
        <v>358.59013</v>
      </c>
      <c r="D4054" s="11">
        <v>0.0902698297914669</v>
      </c>
      <c r="E4054" s="8"/>
      <c r="F4054" s="8"/>
    </row>
    <row r="4055">
      <c r="A4055" s="10">
        <v>44911.875</v>
      </c>
      <c r="B4055" s="11">
        <v>403.45</v>
      </c>
      <c r="C4055" s="11">
        <v>358.20723</v>
      </c>
      <c r="D4055" s="11">
        <v>0.126303341225133</v>
      </c>
      <c r="E4055" s="8"/>
      <c r="F4055" s="8"/>
    </row>
    <row r="4056">
      <c r="A4056" s="10">
        <v>44911.916666666664</v>
      </c>
      <c r="B4056" s="11">
        <v>417.58</v>
      </c>
      <c r="C4056" s="11">
        <v>362.20796</v>
      </c>
      <c r="D4056" s="11">
        <v>0.152873614373356</v>
      </c>
      <c r="E4056" s="8"/>
      <c r="F4056" s="8"/>
    </row>
    <row r="4057">
      <c r="A4057" s="10">
        <v>44911.958333333336</v>
      </c>
      <c r="B4057" s="11">
        <v>439.43</v>
      </c>
      <c r="C4057" s="11">
        <v>370.58064</v>
      </c>
      <c r="D4057" s="11">
        <v>0.185787795066682</v>
      </c>
      <c r="E4057" s="8"/>
      <c r="F4057" s="8"/>
    </row>
    <row r="4058">
      <c r="A4058" s="10">
        <v>44912.0</v>
      </c>
      <c r="B4058" s="11">
        <v>465.16</v>
      </c>
      <c r="C4058" s="11">
        <v>437.24053</v>
      </c>
      <c r="D4058" s="11">
        <v>0.0638538014762722</v>
      </c>
      <c r="E4058" s="8"/>
      <c r="F4058" s="8"/>
    </row>
    <row r="4059">
      <c r="A4059" s="10">
        <v>44912.041666666664</v>
      </c>
      <c r="B4059" s="11">
        <v>462.5</v>
      </c>
      <c r="C4059" s="11">
        <v>439.58151</v>
      </c>
      <c r="D4059" s="11">
        <v>0.0521370655467288</v>
      </c>
      <c r="E4059" s="8"/>
      <c r="F4059" s="8"/>
    </row>
    <row r="4060">
      <c r="A4060" s="10">
        <v>44912.083333333336</v>
      </c>
      <c r="B4060" s="11">
        <v>448.2</v>
      </c>
      <c r="C4060" s="11">
        <v>437.54107</v>
      </c>
      <c r="D4060" s="11">
        <v>0.024360981701672</v>
      </c>
      <c r="E4060" s="8"/>
      <c r="F4060" s="8"/>
    </row>
    <row r="4061">
      <c r="A4061" s="10">
        <v>44912.125</v>
      </c>
      <c r="B4061" s="11">
        <v>432.93</v>
      </c>
      <c r="C4061" s="11">
        <v>434.62831</v>
      </c>
      <c r="D4061" s="11">
        <v>0.00390749972085341</v>
      </c>
      <c r="E4061" s="8"/>
      <c r="F4061" s="8"/>
    </row>
    <row r="4062">
      <c r="A4062" s="10">
        <v>44912.166666666664</v>
      </c>
      <c r="B4062" s="11">
        <v>422.75</v>
      </c>
      <c r="C4062" s="11">
        <v>423.95028</v>
      </c>
      <c r="D4062" s="11">
        <v>0.00283118105264612</v>
      </c>
      <c r="E4062" s="8"/>
      <c r="F4062" s="8"/>
    </row>
    <row r="4063">
      <c r="A4063" s="10">
        <v>44912.208333333336</v>
      </c>
      <c r="B4063" s="11">
        <v>410.2</v>
      </c>
      <c r="C4063" s="11">
        <v>410.4796</v>
      </c>
      <c r="D4063" s="11">
        <v>6.81154434958561E-4</v>
      </c>
      <c r="E4063" s="8"/>
      <c r="F4063" s="8"/>
    </row>
    <row r="4064">
      <c r="A4064" s="10">
        <v>44912.25</v>
      </c>
      <c r="B4064" s="11">
        <v>402.42</v>
      </c>
      <c r="C4064" s="11">
        <v>396.91476</v>
      </c>
      <c r="D4064" s="11">
        <v>0.0138700813242622</v>
      </c>
      <c r="E4064" s="8"/>
      <c r="F4064" s="8"/>
    </row>
    <row r="4065">
      <c r="A4065" s="10">
        <v>44912.291666666664</v>
      </c>
      <c r="B4065" s="11">
        <v>392.58</v>
      </c>
      <c r="C4065" s="11">
        <v>384.88087</v>
      </c>
      <c r="D4065" s="11">
        <v>0.0200039300472376</v>
      </c>
      <c r="E4065" s="8"/>
      <c r="F4065" s="8"/>
    </row>
    <row r="4066">
      <c r="A4066" s="10">
        <v>44912.333333333336</v>
      </c>
      <c r="B4066" s="11">
        <v>389.64</v>
      </c>
      <c r="C4066" s="11">
        <v>376.56907</v>
      </c>
      <c r="D4066" s="11">
        <v>0.0347105777965247</v>
      </c>
      <c r="E4066" s="8"/>
      <c r="F4066" s="8"/>
    </row>
    <row r="4067">
      <c r="A4067" s="10">
        <v>44912.375</v>
      </c>
      <c r="B4067" s="11">
        <v>391.28</v>
      </c>
      <c r="C4067" s="11">
        <v>372.22566</v>
      </c>
      <c r="D4067" s="11">
        <v>0.0511902913947414</v>
      </c>
      <c r="E4067" s="8"/>
      <c r="F4067" s="8"/>
    </row>
    <row r="4068">
      <c r="A4068" s="10">
        <v>44912.416666666664</v>
      </c>
      <c r="B4068" s="11">
        <v>398.33</v>
      </c>
      <c r="C4068" s="11">
        <v>374.04218</v>
      </c>
      <c r="D4068" s="11">
        <v>0.0649333719528637</v>
      </c>
      <c r="E4068" s="8"/>
      <c r="F4068" s="8"/>
    </row>
    <row r="4069">
      <c r="A4069" s="10">
        <v>44912.458333333336</v>
      </c>
      <c r="B4069" s="11">
        <v>403.93</v>
      </c>
      <c r="C4069" s="11">
        <v>379.29413</v>
      </c>
      <c r="D4069" s="11">
        <v>0.0649518883933163</v>
      </c>
      <c r="E4069" s="8"/>
      <c r="F4069" s="8"/>
    </row>
    <row r="4070">
      <c r="A4070" s="10">
        <v>44912.5</v>
      </c>
      <c r="B4070" s="11">
        <v>406.42</v>
      </c>
      <c r="C4070" s="11">
        <v>380.47148</v>
      </c>
      <c r="D4070" s="11">
        <v>0.0682009595042446</v>
      </c>
      <c r="E4070" s="8"/>
      <c r="F4070" s="8"/>
    </row>
    <row r="4071">
      <c r="A4071" s="10">
        <v>44912.541666666664</v>
      </c>
      <c r="B4071" s="11">
        <v>413.37</v>
      </c>
      <c r="C4071" s="11">
        <v>380.04043</v>
      </c>
      <c r="D4071" s="11">
        <v>0.0877000639116211</v>
      </c>
      <c r="E4071" s="8"/>
      <c r="F4071" s="8"/>
    </row>
    <row r="4072">
      <c r="A4072" s="10">
        <v>44912.583333333336</v>
      </c>
      <c r="B4072" s="11">
        <v>428.48</v>
      </c>
      <c r="C4072" s="11">
        <v>376.72256</v>
      </c>
      <c r="D4072" s="11">
        <v>0.137388745712494</v>
      </c>
      <c r="E4072" s="8"/>
      <c r="F4072" s="8"/>
    </row>
    <row r="4073">
      <c r="A4073" s="10">
        <v>44912.625</v>
      </c>
      <c r="B4073" s="11">
        <v>407.62</v>
      </c>
      <c r="C4073" s="11">
        <v>370.86899</v>
      </c>
      <c r="D4073" s="11">
        <v>0.0990943189938851</v>
      </c>
      <c r="E4073" s="8"/>
      <c r="F4073" s="8"/>
    </row>
    <row r="4074">
      <c r="A4074" s="10">
        <v>44912.666666666664</v>
      </c>
      <c r="B4074" s="11">
        <v>385.25</v>
      </c>
      <c r="C4074" s="11">
        <v>364.5079</v>
      </c>
      <c r="D4074" s="11">
        <v>0.0569043908239025</v>
      </c>
      <c r="E4074" s="8"/>
      <c r="F4074" s="8"/>
    </row>
    <row r="4075">
      <c r="A4075" s="10">
        <v>44912.708333333336</v>
      </c>
      <c r="B4075" s="11">
        <v>377.36</v>
      </c>
      <c r="C4075" s="11">
        <v>358.84337</v>
      </c>
      <c r="D4075" s="11">
        <v>0.0516008697610883</v>
      </c>
      <c r="E4075" s="8"/>
      <c r="F4075" s="8"/>
    </row>
    <row r="4076">
      <c r="A4076" s="10">
        <v>44912.75</v>
      </c>
      <c r="B4076" s="11">
        <v>371.5</v>
      </c>
      <c r="C4076" s="11">
        <v>356.20118</v>
      </c>
      <c r="D4076" s="11">
        <v>0.0429499419401136</v>
      </c>
      <c r="E4076" s="8"/>
      <c r="F4076" s="8"/>
    </row>
    <row r="4077">
      <c r="A4077" s="10">
        <v>44912.791666666664</v>
      </c>
      <c r="B4077" s="11">
        <v>361.52</v>
      </c>
      <c r="C4077" s="11">
        <v>358.89932</v>
      </c>
      <c r="D4077" s="11">
        <v>0.00730199210185183</v>
      </c>
      <c r="E4077" s="8"/>
      <c r="F4077" s="8"/>
    </row>
    <row r="4078">
      <c r="A4078" s="10">
        <v>44912.833333333336</v>
      </c>
      <c r="B4078" s="11">
        <v>359.09</v>
      </c>
      <c r="C4078" s="11">
        <v>361.49416</v>
      </c>
      <c r="D4078" s="11">
        <v>0.00665061919672518</v>
      </c>
      <c r="E4078" s="8"/>
      <c r="F4078" s="8"/>
    </row>
    <row r="4079">
      <c r="A4079" s="10">
        <v>44912.875</v>
      </c>
      <c r="B4079" s="11">
        <v>353.31</v>
      </c>
      <c r="C4079" s="11">
        <v>366.81741</v>
      </c>
      <c r="D4079" s="11">
        <v>0.0368232522005975</v>
      </c>
      <c r="E4079" s="8"/>
      <c r="F4079" s="8"/>
    </row>
    <row r="4080">
      <c r="A4080" s="10">
        <v>44912.916666666664</v>
      </c>
      <c r="B4080" s="11">
        <v>357.33</v>
      </c>
      <c r="C4080" s="11">
        <v>375.6462</v>
      </c>
      <c r="D4080" s="11">
        <v>0.0487591781841531</v>
      </c>
      <c r="E4080" s="8"/>
      <c r="F4080" s="8"/>
    </row>
    <row r="4081">
      <c r="A4081" s="10">
        <v>44912.958333333336</v>
      </c>
      <c r="B4081" s="11">
        <v>407.45</v>
      </c>
      <c r="C4081" s="11">
        <v>386.75235</v>
      </c>
      <c r="D4081" s="11">
        <v>0.0535165461825894</v>
      </c>
      <c r="E4081" s="8"/>
      <c r="F4081" s="8"/>
    </row>
    <row r="4082">
      <c r="A4082" s="10">
        <v>44913.0</v>
      </c>
      <c r="B4082" s="11">
        <v>463.62</v>
      </c>
      <c r="C4082" s="11">
        <v>418.40482</v>
      </c>
      <c r="D4082" s="11">
        <v>0.108065628880661</v>
      </c>
      <c r="E4082" s="8"/>
      <c r="F4082" s="8"/>
    </row>
    <row r="4083">
      <c r="A4083" s="10">
        <v>44913.041666666664</v>
      </c>
      <c r="B4083" s="11">
        <v>458.86</v>
      </c>
      <c r="C4083" s="11">
        <v>426.433</v>
      </c>
      <c r="D4083" s="11">
        <v>0.0760424263600613</v>
      </c>
      <c r="E4083" s="8"/>
      <c r="F4083" s="8"/>
    </row>
    <row r="4084">
      <c r="A4084" s="10">
        <v>44913.083333333336</v>
      </c>
      <c r="B4084" s="11">
        <v>442.3</v>
      </c>
      <c r="C4084" s="11">
        <v>430.30792</v>
      </c>
      <c r="D4084" s="11">
        <v>0.0278686016283409</v>
      </c>
      <c r="E4084" s="8"/>
      <c r="F4084" s="8"/>
    </row>
    <row r="4085">
      <c r="A4085" s="10">
        <v>44913.125</v>
      </c>
      <c r="B4085" s="11">
        <v>429.8</v>
      </c>
      <c r="C4085" s="11">
        <v>432.69626</v>
      </c>
      <c r="D4085" s="11">
        <v>0.00669351752659009</v>
      </c>
      <c r="E4085" s="8"/>
      <c r="F4085" s="8"/>
    </row>
    <row r="4086">
      <c r="A4086" s="10">
        <v>44913.166666666664</v>
      </c>
      <c r="B4086" s="11">
        <v>417.19</v>
      </c>
      <c r="C4086" s="11">
        <v>424.37735</v>
      </c>
      <c r="D4086" s="11">
        <v>0.0169362243295971</v>
      </c>
      <c r="E4086" s="8"/>
      <c r="F4086" s="8"/>
    </row>
    <row r="4087">
      <c r="A4087" s="10">
        <v>44913.208333333336</v>
      </c>
      <c r="B4087" s="11">
        <v>396.04</v>
      </c>
      <c r="C4087" s="11">
        <v>410.86921</v>
      </c>
      <c r="D4087" s="11">
        <v>0.0360922883464545</v>
      </c>
      <c r="E4087" s="8"/>
      <c r="F4087" s="8"/>
    </row>
    <row r="4088">
      <c r="A4088" s="10">
        <v>44913.25</v>
      </c>
      <c r="B4088" s="11">
        <v>373.12</v>
      </c>
      <c r="C4088" s="11">
        <v>395.72597</v>
      </c>
      <c r="D4088" s="11">
        <v>0.0571253132565447</v>
      </c>
      <c r="E4088" s="8"/>
      <c r="F4088" s="8"/>
    </row>
    <row r="4089">
      <c r="A4089" s="10">
        <v>44913.291666666664</v>
      </c>
      <c r="B4089" s="11">
        <v>351.85</v>
      </c>
      <c r="C4089" s="11">
        <v>381.18496</v>
      </c>
      <c r="D4089" s="11">
        <v>0.0769572860377281</v>
      </c>
      <c r="E4089" s="8"/>
      <c r="F4089" s="8"/>
    </row>
    <row r="4090">
      <c r="A4090" s="10">
        <v>44913.333333333336</v>
      </c>
      <c r="B4090" s="11">
        <v>337.46</v>
      </c>
      <c r="C4090" s="11">
        <v>368.14675</v>
      </c>
      <c r="D4090" s="11">
        <v>0.0833546676698898</v>
      </c>
      <c r="E4090" s="8"/>
      <c r="F4090" s="8"/>
    </row>
    <row r="4091">
      <c r="A4091" s="10">
        <v>44913.375</v>
      </c>
      <c r="B4091" s="11">
        <v>330.97</v>
      </c>
      <c r="C4091" s="11">
        <v>358.25832</v>
      </c>
      <c r="D4091" s="11">
        <v>0.0761693964288114</v>
      </c>
      <c r="E4091" s="8"/>
      <c r="F4091" s="8"/>
    </row>
    <row r="4092">
      <c r="A4092" s="10">
        <v>44913.416666666664</v>
      </c>
      <c r="B4092" s="11">
        <v>324.75</v>
      </c>
      <c r="C4092" s="11">
        <v>354.7225</v>
      </c>
      <c r="D4092" s="11">
        <v>0.0844956268632523</v>
      </c>
      <c r="E4092" s="8"/>
      <c r="F4092" s="8"/>
    </row>
    <row r="4093">
      <c r="A4093" s="10">
        <v>44913.458333333336</v>
      </c>
      <c r="B4093" s="11">
        <v>320.42</v>
      </c>
      <c r="C4093" s="11">
        <v>356.83545</v>
      </c>
      <c r="D4093" s="11">
        <v>0.102051099463351</v>
      </c>
      <c r="E4093" s="8"/>
      <c r="F4093" s="8"/>
    </row>
    <row r="4094">
      <c r="A4094" s="10">
        <v>44913.5</v>
      </c>
      <c r="B4094" s="11">
        <v>319.28</v>
      </c>
      <c r="C4094" s="11">
        <v>359.14346</v>
      </c>
      <c r="D4094" s="11">
        <v>0.110995923467463</v>
      </c>
      <c r="E4094" s="8"/>
      <c r="F4094" s="8"/>
    </row>
    <row r="4095">
      <c r="A4095" s="10">
        <v>44913.541666666664</v>
      </c>
      <c r="B4095" s="11">
        <v>326.5</v>
      </c>
      <c r="C4095" s="11">
        <v>361.122</v>
      </c>
      <c r="D4095" s="11">
        <v>0.0958734167400491</v>
      </c>
      <c r="E4095" s="8"/>
      <c r="F4095" s="8"/>
    </row>
    <row r="4096">
      <c r="A4096" s="10">
        <v>44913.583333333336</v>
      </c>
      <c r="B4096" s="11">
        <v>331.47</v>
      </c>
      <c r="C4096" s="11">
        <v>359.14949</v>
      </c>
      <c r="D4096" s="11">
        <v>0.0770695511777003</v>
      </c>
      <c r="E4096" s="8"/>
      <c r="F4096" s="8"/>
    </row>
    <row r="4097">
      <c r="A4097" s="10">
        <v>44913.625</v>
      </c>
      <c r="B4097" s="11">
        <v>308.59</v>
      </c>
      <c r="C4097" s="11">
        <v>350.4684</v>
      </c>
      <c r="D4097" s="11">
        <v>0.119492656113932</v>
      </c>
      <c r="E4097" s="8"/>
      <c r="F4097" s="8"/>
    </row>
    <row r="4098">
      <c r="A4098" s="10">
        <v>44913.666666666664</v>
      </c>
      <c r="B4098" s="11">
        <v>299.25</v>
      </c>
      <c r="C4098" s="11">
        <v>335.73762</v>
      </c>
      <c r="D4098" s="11">
        <v>0.108678973777201</v>
      </c>
      <c r="E4098" s="8"/>
      <c r="F4098" s="8"/>
    </row>
    <row r="4099">
      <c r="A4099" s="10">
        <v>44913.708333333336</v>
      </c>
      <c r="B4099" s="11">
        <v>286.0</v>
      </c>
      <c r="C4099" s="11">
        <v>316.71591</v>
      </c>
      <c r="D4099" s="11">
        <v>0.0969825292325857</v>
      </c>
      <c r="E4099" s="8"/>
      <c r="F4099" s="8"/>
    </row>
    <row r="4100">
      <c r="A4100" s="10">
        <v>44913.75</v>
      </c>
      <c r="B4100" s="11">
        <v>256.68</v>
      </c>
      <c r="C4100" s="11">
        <v>299.7576</v>
      </c>
      <c r="D4100" s="11">
        <v>0.143708116157855</v>
      </c>
      <c r="E4100" s="8"/>
      <c r="F4100" s="8"/>
    </row>
    <row r="4101">
      <c r="A4101" s="10">
        <v>44913.791666666664</v>
      </c>
      <c r="B4101" s="11">
        <v>247.01</v>
      </c>
      <c r="C4101" s="11">
        <v>288.519</v>
      </c>
      <c r="D4101" s="11">
        <v>0.143869207920448</v>
      </c>
      <c r="E4101" s="8"/>
      <c r="F4101" s="8"/>
    </row>
    <row r="4102">
      <c r="A4102" s="10">
        <v>44913.833333333336</v>
      </c>
      <c r="B4102" s="11">
        <v>249.56</v>
      </c>
      <c r="C4102" s="11">
        <v>278.18033</v>
      </c>
      <c r="D4102" s="11">
        <v>0.102884089611943</v>
      </c>
      <c r="E4102" s="8"/>
      <c r="F4102" s="8"/>
    </row>
    <row r="4103">
      <c r="A4103" s="10">
        <v>44913.875</v>
      </c>
      <c r="B4103" s="11">
        <v>244.13</v>
      </c>
      <c r="C4103" s="11">
        <v>271.81298</v>
      </c>
      <c r="D4103" s="11">
        <v>0.101845688163972</v>
      </c>
      <c r="E4103" s="8"/>
      <c r="F4103" s="8"/>
    </row>
    <row r="4104">
      <c r="A4104" s="10">
        <v>44913.916666666664</v>
      </c>
      <c r="B4104" s="11">
        <v>240.06</v>
      </c>
      <c r="C4104" s="11">
        <v>269.97412</v>
      </c>
      <c r="D4104" s="11">
        <v>0.110803657772826</v>
      </c>
      <c r="E4104" s="8"/>
      <c r="F4104" s="8"/>
    </row>
    <row r="4105">
      <c r="A4105" s="10">
        <v>44913.958333333336</v>
      </c>
      <c r="B4105" s="11">
        <v>251.81</v>
      </c>
      <c r="C4105" s="11">
        <v>275.62099</v>
      </c>
      <c r="D4105" s="11">
        <v>0.0863903362367285</v>
      </c>
      <c r="E4105" s="8"/>
      <c r="F4105" s="8"/>
    </row>
    <row r="4106">
      <c r="A4106" s="10">
        <v>44914.0</v>
      </c>
      <c r="B4106" s="11">
        <v>279.69</v>
      </c>
      <c r="C4106" s="11">
        <v>278.28138</v>
      </c>
      <c r="D4106" s="11">
        <v>0.00506185501883016</v>
      </c>
      <c r="E4106" s="8"/>
      <c r="F4106" s="8"/>
    </row>
    <row r="4107">
      <c r="A4107" s="10">
        <v>44914.041666666664</v>
      </c>
      <c r="B4107" s="11">
        <v>284.99</v>
      </c>
      <c r="C4107" s="11">
        <v>273.26266</v>
      </c>
      <c r="D4107" s="11">
        <v>0.0429159988415542</v>
      </c>
      <c r="E4107" s="8"/>
      <c r="F4107" s="8"/>
    </row>
    <row r="4108">
      <c r="A4108" s="10">
        <v>44914.083333333336</v>
      </c>
      <c r="B4108" s="11">
        <v>273.93</v>
      </c>
      <c r="C4108" s="11">
        <v>267.42495</v>
      </c>
      <c r="D4108" s="11">
        <v>0.0243247685004708</v>
      </c>
      <c r="E4108" s="8"/>
      <c r="F4108" s="8"/>
    </row>
    <row r="4109">
      <c r="A4109" s="10">
        <v>44914.125</v>
      </c>
      <c r="B4109" s="11">
        <v>269.78</v>
      </c>
      <c r="C4109" s="11">
        <v>264.61178</v>
      </c>
      <c r="D4109" s="11">
        <v>0.0195313300110825</v>
      </c>
      <c r="E4109" s="8"/>
      <c r="F4109" s="8"/>
    </row>
    <row r="4110">
      <c r="A4110" s="10">
        <v>44914.166666666664</v>
      </c>
      <c r="B4110" s="11">
        <v>266.9</v>
      </c>
      <c r="C4110" s="11">
        <v>257.68205</v>
      </c>
      <c r="D4110" s="11">
        <v>0.0357725732157128</v>
      </c>
      <c r="E4110" s="8"/>
      <c r="F4110" s="8"/>
    </row>
    <row r="4111">
      <c r="A4111" s="10">
        <v>44914.208333333336</v>
      </c>
      <c r="B4111" s="11">
        <v>260.6</v>
      </c>
      <c r="C4111" s="11">
        <v>249.83321</v>
      </c>
      <c r="D4111" s="11">
        <v>0.0430959118685622</v>
      </c>
      <c r="E4111" s="8"/>
      <c r="F4111" s="8"/>
    </row>
    <row r="4112">
      <c r="A4112" s="10">
        <v>44914.25</v>
      </c>
      <c r="B4112" s="11">
        <v>255.21</v>
      </c>
      <c r="C4112" s="11">
        <v>246.76922</v>
      </c>
      <c r="D4112" s="11">
        <v>0.0342051573530929</v>
      </c>
      <c r="E4112" s="8"/>
      <c r="F4112" s="8"/>
    </row>
    <row r="4113">
      <c r="A4113" s="10">
        <v>44914.291666666664</v>
      </c>
      <c r="B4113" s="11">
        <v>243.86</v>
      </c>
      <c r="C4113" s="11">
        <v>249.01249</v>
      </c>
      <c r="D4113" s="11">
        <v>0.0206916930150772</v>
      </c>
      <c r="E4113" s="8"/>
      <c r="F4113" s="8"/>
    </row>
    <row r="4114">
      <c r="A4114" s="10">
        <v>44914.333333333336</v>
      </c>
      <c r="B4114" s="11">
        <v>234.47</v>
      </c>
      <c r="C4114" s="11">
        <v>251.63925</v>
      </c>
      <c r="D4114" s="11">
        <v>0.0682296183922023</v>
      </c>
      <c r="E4114" s="8"/>
      <c r="F4114" s="8"/>
    </row>
    <row r="4115">
      <c r="A4115" s="10">
        <v>44914.375</v>
      </c>
      <c r="B4115" s="11">
        <v>234.56</v>
      </c>
      <c r="C4115" s="11">
        <v>257.57561</v>
      </c>
      <c r="D4115" s="11">
        <v>0.0893547723714989</v>
      </c>
      <c r="E4115" s="8"/>
      <c r="F4115" s="8"/>
    </row>
    <row r="4116">
      <c r="A4116" s="10">
        <v>44914.416666666664</v>
      </c>
      <c r="B4116" s="11">
        <v>244.59</v>
      </c>
      <c r="C4116" s="11">
        <v>270.87581</v>
      </c>
      <c r="D4116" s="11">
        <v>0.0970400789941338</v>
      </c>
      <c r="E4116" s="8"/>
      <c r="F4116" s="8"/>
    </row>
    <row r="4117">
      <c r="A4117" s="10">
        <v>44914.458333333336</v>
      </c>
      <c r="B4117" s="11">
        <v>262.45</v>
      </c>
      <c r="C4117" s="11">
        <v>286.16899</v>
      </c>
      <c r="D4117" s="11">
        <v>0.0828845571282898</v>
      </c>
      <c r="E4117" s="8"/>
      <c r="F4117" s="8"/>
    </row>
    <row r="4118">
      <c r="A4118" s="10">
        <v>44914.5</v>
      </c>
      <c r="B4118" s="11">
        <v>283.92</v>
      </c>
      <c r="C4118" s="11">
        <v>299.84714</v>
      </c>
      <c r="D4118" s="11">
        <v>0.0531175318197132</v>
      </c>
      <c r="E4118" s="8"/>
      <c r="F4118" s="8"/>
    </row>
    <row r="4119">
      <c r="A4119" s="10">
        <v>44914.541666666664</v>
      </c>
      <c r="B4119" s="11">
        <v>313.29</v>
      </c>
      <c r="C4119" s="11">
        <v>311.30348</v>
      </c>
      <c r="D4119" s="11">
        <v>0.00638129711881165</v>
      </c>
      <c r="E4119" s="8"/>
      <c r="F4119" s="8"/>
    </row>
    <row r="4120">
      <c r="A4120" s="10">
        <v>44914.583333333336</v>
      </c>
      <c r="B4120" s="11">
        <v>342.08</v>
      </c>
      <c r="C4120" s="11">
        <v>315.58939</v>
      </c>
      <c r="D4120" s="11">
        <v>0.0839401159842541</v>
      </c>
      <c r="E4120" s="8"/>
      <c r="F4120" s="8"/>
    </row>
    <row r="4121">
      <c r="A4121" s="10">
        <v>44914.625</v>
      </c>
      <c r="B4121" s="11">
        <v>348.89</v>
      </c>
      <c r="C4121" s="11">
        <v>320.42635</v>
      </c>
      <c r="D4121" s="11">
        <v>0.0888305534173452</v>
      </c>
      <c r="E4121" s="8"/>
      <c r="F4121" s="8"/>
    </row>
    <row r="4122">
      <c r="A4122" s="10">
        <v>44914.666666666664</v>
      </c>
      <c r="B4122" s="11">
        <v>339.16</v>
      </c>
      <c r="C4122" s="11">
        <v>327.09177</v>
      </c>
      <c r="D4122" s="11">
        <v>0.0368955476929304</v>
      </c>
      <c r="E4122" s="8"/>
      <c r="F4122" s="8"/>
    </row>
    <row r="4123">
      <c r="A4123" s="10">
        <v>44914.708333333336</v>
      </c>
      <c r="B4123" s="11">
        <v>338.66</v>
      </c>
      <c r="C4123" s="11">
        <v>331.87354</v>
      </c>
      <c r="D4123" s="11">
        <v>0.0204489336510528</v>
      </c>
      <c r="E4123" s="8"/>
      <c r="F4123" s="8"/>
    </row>
    <row r="4124">
      <c r="A4124" s="10">
        <v>44914.75</v>
      </c>
      <c r="B4124" s="11">
        <v>348.29</v>
      </c>
      <c r="C4124" s="11">
        <v>335.29609</v>
      </c>
      <c r="D4124" s="11">
        <v>0.038753538700675</v>
      </c>
      <c r="E4124" s="8"/>
      <c r="F4124" s="8"/>
    </row>
    <row r="4125">
      <c r="A4125" s="10">
        <v>44914.791666666664</v>
      </c>
      <c r="B4125" s="11">
        <v>353.62</v>
      </c>
      <c r="C4125" s="11">
        <v>342.79008</v>
      </c>
      <c r="D4125" s="11">
        <v>0.0315934463447717</v>
      </c>
      <c r="E4125" s="8"/>
      <c r="F4125" s="8"/>
    </row>
    <row r="4126">
      <c r="A4126" s="10">
        <v>44914.833333333336</v>
      </c>
      <c r="B4126" s="11">
        <v>353.42</v>
      </c>
      <c r="C4126" s="11">
        <v>345.75675</v>
      </c>
      <c r="D4126" s="11">
        <v>0.0221637032393438</v>
      </c>
      <c r="E4126" s="8"/>
      <c r="F4126" s="8"/>
    </row>
    <row r="4127">
      <c r="A4127" s="10">
        <v>44914.875</v>
      </c>
      <c r="B4127" s="11">
        <v>355.45</v>
      </c>
      <c r="C4127" s="11">
        <v>349.3894</v>
      </c>
      <c r="D4127" s="11">
        <v>0.0173462617927159</v>
      </c>
      <c r="E4127" s="8"/>
      <c r="F4127" s="8"/>
    </row>
    <row r="4128">
      <c r="A4128" s="10">
        <v>44914.916666666664</v>
      </c>
      <c r="B4128" s="11">
        <v>357.72</v>
      </c>
      <c r="C4128" s="11">
        <v>357.77666</v>
      </c>
      <c r="D4128" s="11">
        <v>1.58366954401009E-4</v>
      </c>
      <c r="E4128" s="8"/>
      <c r="F4128" s="8"/>
    </row>
    <row r="4129">
      <c r="A4129" s="10">
        <v>44914.958333333336</v>
      </c>
      <c r="B4129" s="11">
        <v>381.15</v>
      </c>
      <c r="C4129" s="11">
        <v>364.41848</v>
      </c>
      <c r="D4129" s="11">
        <v>0.045912929552859</v>
      </c>
      <c r="E4129" s="8"/>
      <c r="F4129" s="8"/>
    </row>
    <row r="4130">
      <c r="A4130" s="10">
        <v>44915.0</v>
      </c>
      <c r="B4130" s="11">
        <v>421.57</v>
      </c>
      <c r="C4130" s="11">
        <v>391.61277</v>
      </c>
      <c r="D4130" s="11">
        <v>0.0764970713289047</v>
      </c>
      <c r="E4130" s="8"/>
      <c r="F4130" s="8"/>
    </row>
    <row r="4131">
      <c r="A4131" s="10">
        <v>44915.041666666664</v>
      </c>
      <c r="B4131" s="11">
        <v>414.08</v>
      </c>
      <c r="C4131" s="11">
        <v>396.95994</v>
      </c>
      <c r="D4131" s="11">
        <v>0.0431279287275183</v>
      </c>
      <c r="E4131" s="8"/>
      <c r="F4131" s="8"/>
    </row>
    <row r="4132">
      <c r="A4132" s="10">
        <v>44915.083333333336</v>
      </c>
      <c r="B4132" s="11">
        <v>406.29</v>
      </c>
      <c r="C4132" s="11">
        <v>401.73191</v>
      </c>
      <c r="D4132" s="11">
        <v>0.0113460989444428</v>
      </c>
      <c r="E4132" s="8"/>
      <c r="F4132" s="8"/>
    </row>
    <row r="4133">
      <c r="A4133" s="10">
        <v>44915.125</v>
      </c>
      <c r="B4133" s="11">
        <v>404.58</v>
      </c>
      <c r="C4133" s="11">
        <v>409.46626</v>
      </c>
      <c r="D4133" s="11">
        <v>0.0119332420698105</v>
      </c>
      <c r="E4133" s="8"/>
      <c r="F4133" s="8"/>
    </row>
    <row r="4134">
      <c r="A4134" s="10">
        <v>44915.166666666664</v>
      </c>
      <c r="B4134" s="11">
        <v>403.81</v>
      </c>
      <c r="C4134" s="11">
        <v>412.43793</v>
      </c>
      <c r="D4134" s="11">
        <v>0.0209193417297967</v>
      </c>
      <c r="E4134" s="8"/>
      <c r="F4134" s="8"/>
    </row>
    <row r="4135">
      <c r="A4135" s="10">
        <v>44915.208333333336</v>
      </c>
      <c r="B4135" s="11">
        <v>393.29</v>
      </c>
      <c r="C4135" s="11">
        <v>410.59425</v>
      </c>
      <c r="D4135" s="11">
        <v>0.0421444041167161</v>
      </c>
      <c r="E4135" s="8"/>
      <c r="F4135" s="8"/>
    </row>
    <row r="4136">
      <c r="A4136" s="10">
        <v>44915.25</v>
      </c>
      <c r="B4136" s="11">
        <v>382.76</v>
      </c>
      <c r="C4136" s="11">
        <v>407.64026</v>
      </c>
      <c r="D4136" s="11">
        <v>0.061034844791827</v>
      </c>
      <c r="E4136" s="8"/>
      <c r="F4136" s="8"/>
    </row>
    <row r="4137">
      <c r="A4137" s="10">
        <v>44915.291666666664</v>
      </c>
      <c r="B4137" s="11">
        <v>362.03</v>
      </c>
      <c r="C4137" s="11">
        <v>405.21699</v>
      </c>
      <c r="D4137" s="11">
        <v>0.10657744138517</v>
      </c>
      <c r="E4137" s="8"/>
      <c r="F4137" s="8"/>
    </row>
    <row r="4138">
      <c r="A4138" s="10">
        <v>44915.333333333336</v>
      </c>
      <c r="B4138" s="11">
        <v>357.01</v>
      </c>
      <c r="C4138" s="11">
        <v>401.44077</v>
      </c>
      <c r="D4138" s="11">
        <v>0.110678270171711</v>
      </c>
      <c r="E4138" s="8"/>
      <c r="F4138" s="8"/>
    </row>
    <row r="4139">
      <c r="A4139" s="10">
        <v>44915.375</v>
      </c>
      <c r="B4139" s="11">
        <v>349.47</v>
      </c>
      <c r="C4139" s="11">
        <v>397.64036</v>
      </c>
      <c r="D4139" s="11">
        <v>0.121140520041778</v>
      </c>
      <c r="E4139" s="8"/>
      <c r="F4139" s="8"/>
    </row>
    <row r="4140">
      <c r="A4140" s="10">
        <v>44915.416666666664</v>
      </c>
      <c r="B4140" s="11">
        <v>336.24</v>
      </c>
      <c r="C4140" s="11">
        <v>396.09063</v>
      </c>
      <c r="D4140" s="11">
        <v>0.151103372478162</v>
      </c>
      <c r="E4140" s="8"/>
      <c r="F4140" s="8"/>
    </row>
    <row r="4141">
      <c r="A4141" s="10">
        <v>44915.458333333336</v>
      </c>
      <c r="B4141" s="11">
        <v>330.42</v>
      </c>
      <c r="C4141" s="11">
        <v>396.42242</v>
      </c>
      <c r="D4141" s="11">
        <v>0.166495174516113</v>
      </c>
      <c r="E4141" s="8"/>
      <c r="F4141" s="8"/>
    </row>
    <row r="4142">
      <c r="A4142" s="10">
        <v>44915.5</v>
      </c>
      <c r="B4142" s="11">
        <v>340.6</v>
      </c>
      <c r="C4142" s="11">
        <v>394.12158</v>
      </c>
      <c r="D4142" s="11">
        <v>0.135799668721514</v>
      </c>
      <c r="E4142" s="8"/>
      <c r="F4142" s="8"/>
    </row>
    <row r="4143">
      <c r="A4143" s="10">
        <v>44915.541666666664</v>
      </c>
      <c r="B4143" s="11">
        <v>359.64</v>
      </c>
      <c r="C4143" s="11">
        <v>393.44335</v>
      </c>
      <c r="D4143" s="11">
        <v>0.0859166891497849</v>
      </c>
      <c r="E4143" s="8"/>
      <c r="F4143" s="8"/>
    </row>
    <row r="4144">
      <c r="A4144" s="10">
        <v>44915.583333333336</v>
      </c>
      <c r="B4144" s="11">
        <v>376.09</v>
      </c>
      <c r="C4144" s="11">
        <v>393.14762</v>
      </c>
      <c r="D4144" s="11">
        <v>0.0433873159400024</v>
      </c>
      <c r="E4144" s="8"/>
      <c r="F4144" s="8"/>
    </row>
    <row r="4145">
      <c r="A4145" s="10">
        <v>44915.625</v>
      </c>
      <c r="B4145" s="11">
        <v>379.31</v>
      </c>
      <c r="C4145" s="11">
        <v>391.50335</v>
      </c>
      <c r="D4145" s="11">
        <v>0.0311449442258923</v>
      </c>
      <c r="E4145" s="8"/>
      <c r="F4145" s="8"/>
    </row>
    <row r="4146">
      <c r="A4146" s="10">
        <v>44915.666666666664</v>
      </c>
      <c r="B4146" s="11">
        <v>376.07</v>
      </c>
      <c r="C4146" s="11">
        <v>388.38179</v>
      </c>
      <c r="D4146" s="11">
        <v>0.031700224668103</v>
      </c>
      <c r="E4146" s="8"/>
      <c r="F4146" s="8"/>
    </row>
    <row r="4147">
      <c r="A4147" s="10">
        <v>44915.708333333336</v>
      </c>
      <c r="B4147" s="11">
        <v>385.95</v>
      </c>
      <c r="C4147" s="11">
        <v>385.40636</v>
      </c>
      <c r="D4147" s="11">
        <v>0.00141056312615075</v>
      </c>
      <c r="E4147" s="8"/>
      <c r="F4147" s="8"/>
    </row>
    <row r="4148">
      <c r="A4148" s="10">
        <v>44915.75</v>
      </c>
      <c r="B4148" s="11">
        <v>394.13</v>
      </c>
      <c r="C4148" s="11">
        <v>385.00377</v>
      </c>
      <c r="D4148" s="11">
        <v>0.0237042613894404</v>
      </c>
      <c r="E4148" s="8"/>
      <c r="F4148" s="8"/>
    </row>
    <row r="4149">
      <c r="A4149" s="10">
        <v>44915.791666666664</v>
      </c>
      <c r="B4149" s="11">
        <v>396.9</v>
      </c>
      <c r="C4149" s="11">
        <v>387.35728</v>
      </c>
      <c r="D4149" s="11">
        <v>0.0246354476673317</v>
      </c>
      <c r="E4149" s="8"/>
      <c r="F4149" s="8"/>
    </row>
    <row r="4150">
      <c r="A4150" s="10">
        <v>44915.833333333336</v>
      </c>
      <c r="B4150" s="11">
        <v>395.79</v>
      </c>
      <c r="C4150" s="11">
        <v>387.66931</v>
      </c>
      <c r="D4150" s="11">
        <v>0.0209474667984422</v>
      </c>
      <c r="E4150" s="8"/>
      <c r="F4150" s="8"/>
    </row>
    <row r="4151">
      <c r="A4151" s="10">
        <v>44915.875</v>
      </c>
      <c r="B4151" s="11">
        <v>394.72</v>
      </c>
      <c r="C4151" s="11">
        <v>389.93989</v>
      </c>
      <c r="D4151" s="11">
        <v>0.0122585817008873</v>
      </c>
      <c r="E4151" s="8"/>
      <c r="F4151" s="8"/>
    </row>
    <row r="4152">
      <c r="A4152" s="10">
        <v>44915.916666666664</v>
      </c>
      <c r="B4152" s="11">
        <v>401.59</v>
      </c>
      <c r="C4152" s="11">
        <v>392.78647</v>
      </c>
      <c r="D4152" s="11">
        <v>0.0224130174341289</v>
      </c>
      <c r="E4152" s="8"/>
      <c r="F4152" s="8"/>
    </row>
    <row r="4153">
      <c r="A4153" s="10">
        <v>44915.958333333336</v>
      </c>
      <c r="B4153" s="11">
        <v>428.24</v>
      </c>
      <c r="C4153" s="11">
        <v>397.79358</v>
      </c>
      <c r="D4153" s="11">
        <v>0.0765382387518672</v>
      </c>
      <c r="E4153" s="8"/>
      <c r="F4153" s="8"/>
    </row>
    <row r="4154">
      <c r="A4154" s="10">
        <v>44916.0</v>
      </c>
      <c r="B4154" s="11">
        <v>453.36</v>
      </c>
      <c r="C4154" s="11">
        <v>444.13914</v>
      </c>
      <c r="D4154" s="11">
        <v>0.0207611965925813</v>
      </c>
      <c r="E4154" s="8"/>
      <c r="F4154" s="8"/>
    </row>
    <row r="4155">
      <c r="A4155" s="10">
        <v>44916.041666666664</v>
      </c>
      <c r="B4155" s="11">
        <v>448.73</v>
      </c>
      <c r="C4155" s="11">
        <v>447.15966</v>
      </c>
      <c r="D4155" s="11">
        <v>0.00351181052423209</v>
      </c>
      <c r="E4155" s="8"/>
      <c r="F4155" s="8"/>
    </row>
    <row r="4156">
      <c r="A4156" s="10">
        <v>44916.083333333336</v>
      </c>
      <c r="B4156" s="11">
        <v>446.91</v>
      </c>
      <c r="C4156" s="11">
        <v>449.6156</v>
      </c>
      <c r="D4156" s="11">
        <v>0.00601758479910382</v>
      </c>
      <c r="E4156" s="8"/>
      <c r="F4156" s="8"/>
    </row>
    <row r="4157">
      <c r="A4157" s="10">
        <v>44916.125</v>
      </c>
      <c r="B4157" s="11">
        <v>447.45</v>
      </c>
      <c r="C4157" s="11">
        <v>453.02895</v>
      </c>
      <c r="D4157" s="11">
        <v>0.0123147759100163</v>
      </c>
      <c r="E4157" s="8"/>
      <c r="F4157" s="8"/>
    </row>
    <row r="4158">
      <c r="A4158" s="10">
        <v>44916.166666666664</v>
      </c>
      <c r="B4158" s="11">
        <v>444.93</v>
      </c>
      <c r="C4158" s="11">
        <v>448.90483</v>
      </c>
      <c r="D4158" s="11">
        <v>0.00885450486242261</v>
      </c>
      <c r="E4158" s="8"/>
      <c r="F4158" s="8"/>
    </row>
    <row r="4159">
      <c r="A4159" s="10">
        <v>44916.208333333336</v>
      </c>
      <c r="B4159" s="11">
        <v>445.89</v>
      </c>
      <c r="C4159" s="11">
        <v>440.06091</v>
      </c>
      <c r="D4159" s="11">
        <v>0.0132460981367329</v>
      </c>
      <c r="E4159" s="8"/>
      <c r="F4159" s="8"/>
    </row>
    <row r="4160">
      <c r="A4160" s="10">
        <v>44916.25</v>
      </c>
      <c r="B4160" s="11">
        <v>443.34</v>
      </c>
      <c r="C4160" s="11">
        <v>430.33163</v>
      </c>
      <c r="D4160" s="11">
        <v>0.0302287098905557</v>
      </c>
      <c r="E4160" s="8"/>
      <c r="F4160" s="8"/>
    </row>
    <row r="4161">
      <c r="A4161" s="10">
        <v>44916.291666666664</v>
      </c>
      <c r="B4161" s="11">
        <v>432.34</v>
      </c>
      <c r="C4161" s="11">
        <v>421.14983</v>
      </c>
      <c r="D4161" s="11">
        <v>0.0265705200450869</v>
      </c>
      <c r="E4161" s="8"/>
      <c r="F4161" s="8"/>
    </row>
    <row r="4162">
      <c r="A4162" s="10">
        <v>44916.333333333336</v>
      </c>
      <c r="B4162" s="11">
        <v>425.38</v>
      </c>
      <c r="C4162" s="11">
        <v>412.03291</v>
      </c>
      <c r="D4162" s="11">
        <v>0.0323932619848253</v>
      </c>
      <c r="E4162" s="8"/>
      <c r="F4162" s="8"/>
    </row>
    <row r="4163">
      <c r="A4163" s="10">
        <v>44916.375</v>
      </c>
      <c r="B4163" s="11">
        <v>421.85</v>
      </c>
      <c r="C4163" s="11">
        <v>405.78186</v>
      </c>
      <c r="D4163" s="11">
        <v>0.0395979751288044</v>
      </c>
      <c r="E4163" s="8"/>
      <c r="F4163" s="8"/>
    </row>
    <row r="4164">
      <c r="A4164" s="10">
        <v>44916.416666666664</v>
      </c>
      <c r="B4164" s="11">
        <v>423.13</v>
      </c>
      <c r="C4164" s="11">
        <v>404.24166</v>
      </c>
      <c r="D4164" s="11">
        <v>0.0467253671974332</v>
      </c>
      <c r="E4164" s="8"/>
      <c r="F4164" s="8"/>
    </row>
    <row r="4165">
      <c r="A4165" s="10">
        <v>44916.458333333336</v>
      </c>
      <c r="B4165" s="11">
        <v>431.66</v>
      </c>
      <c r="C4165" s="11">
        <v>408.11781</v>
      </c>
      <c r="D4165" s="11">
        <v>0.0576847895954357</v>
      </c>
      <c r="E4165" s="8"/>
      <c r="F4165" s="8"/>
    </row>
    <row r="4166">
      <c r="A4166" s="10">
        <v>44916.5</v>
      </c>
      <c r="B4166" s="11">
        <v>429.38</v>
      </c>
      <c r="C4166" s="11">
        <v>412.69979</v>
      </c>
      <c r="D4166" s="11">
        <v>0.0404172970381205</v>
      </c>
      <c r="E4166" s="8"/>
      <c r="F4166" s="8"/>
    </row>
    <row r="4167">
      <c r="A4167" s="10">
        <v>44916.541666666664</v>
      </c>
      <c r="B4167" s="11">
        <v>429.52</v>
      </c>
      <c r="C4167" s="11">
        <v>419.14369</v>
      </c>
      <c r="D4167" s="11">
        <v>0.0247559733035704</v>
      </c>
      <c r="E4167" s="8"/>
      <c r="F4167" s="8"/>
    </row>
    <row r="4168">
      <c r="A4168" s="10">
        <v>44916.583333333336</v>
      </c>
      <c r="B4168" s="11">
        <v>426.12</v>
      </c>
      <c r="C4168" s="11">
        <v>424.3838</v>
      </c>
      <c r="D4168" s="11">
        <v>0.00409110809602062</v>
      </c>
      <c r="E4168" s="8"/>
      <c r="F4168" s="8"/>
    </row>
    <row r="4169">
      <c r="A4169" s="10">
        <v>44916.625</v>
      </c>
      <c r="B4169" s="11">
        <v>414.44</v>
      </c>
      <c r="C4169" s="11">
        <v>426.58266</v>
      </c>
      <c r="D4169" s="11">
        <v>0.0284649638595248</v>
      </c>
      <c r="E4169" s="8"/>
      <c r="F4169" s="8"/>
    </row>
    <row r="4170">
      <c r="A4170" s="10">
        <v>44916.666666666664</v>
      </c>
      <c r="B4170" s="11">
        <v>391.37</v>
      </c>
      <c r="C4170" s="11">
        <v>423.70144</v>
      </c>
      <c r="D4170" s="11">
        <v>0.0763071279625577</v>
      </c>
      <c r="E4170" s="8"/>
      <c r="F4170" s="8"/>
    </row>
    <row r="4171">
      <c r="A4171" s="10">
        <v>44916.708333333336</v>
      </c>
      <c r="B4171" s="11">
        <v>370.14</v>
      </c>
      <c r="C4171" s="11">
        <v>417.66078</v>
      </c>
      <c r="D4171" s="11">
        <v>0.113778411274336</v>
      </c>
      <c r="E4171" s="8"/>
      <c r="F4171" s="8"/>
    </row>
    <row r="4172">
      <c r="A4172" s="10">
        <v>44916.75</v>
      </c>
      <c r="B4172" s="11">
        <v>342.19</v>
      </c>
      <c r="C4172" s="11">
        <v>411.56909</v>
      </c>
      <c r="D4172" s="11">
        <v>0.168572158808136</v>
      </c>
      <c r="E4172" s="8"/>
      <c r="F4172" s="8"/>
    </row>
    <row r="4173">
      <c r="A4173" s="10">
        <v>44916.791666666664</v>
      </c>
      <c r="B4173" s="11">
        <v>306.15</v>
      </c>
      <c r="C4173" s="11">
        <v>408.75902</v>
      </c>
      <c r="D4173" s="11">
        <v>0.251025702136187</v>
      </c>
      <c r="E4173" s="8"/>
      <c r="F4173" s="8"/>
    </row>
    <row r="4174">
      <c r="A4174" s="10">
        <v>44916.833333333336</v>
      </c>
      <c r="B4174" s="11">
        <v>290.93</v>
      </c>
      <c r="C4174" s="11">
        <v>404.20863</v>
      </c>
      <c r="D4174" s="11">
        <v>0.280247925433952</v>
      </c>
      <c r="E4174" s="8"/>
      <c r="F4174" s="8"/>
    </row>
    <row r="4175">
      <c r="A4175" s="10">
        <v>44916.875</v>
      </c>
      <c r="B4175" s="11">
        <v>285.1</v>
      </c>
      <c r="C4175" s="11">
        <v>402.23553</v>
      </c>
      <c r="D4175" s="11">
        <v>0.291211296028473</v>
      </c>
      <c r="E4175" s="8"/>
      <c r="F4175" s="8"/>
    </row>
    <row r="4176">
      <c r="A4176" s="10">
        <v>44916.916666666664</v>
      </c>
      <c r="B4176" s="11">
        <v>283.75</v>
      </c>
      <c r="C4176" s="11">
        <v>402.66244</v>
      </c>
      <c r="D4176" s="11">
        <v>0.295315450827745</v>
      </c>
      <c r="E4176" s="8"/>
      <c r="F4176" s="8"/>
    </row>
    <row r="4177">
      <c r="A4177" s="10">
        <v>44916.958333333336</v>
      </c>
      <c r="B4177" s="11">
        <v>315.16</v>
      </c>
      <c r="C4177" s="11">
        <v>407.4276</v>
      </c>
      <c r="D4177" s="11">
        <v>0.226463793812692</v>
      </c>
      <c r="E4177" s="8"/>
      <c r="F4177" s="8"/>
    </row>
    <row r="4178">
      <c r="A4178" s="10">
        <v>44917.0</v>
      </c>
      <c r="B4178" s="11">
        <v>366.36</v>
      </c>
      <c r="C4178" s="11">
        <v>315.86489</v>
      </c>
      <c r="D4178" s="11">
        <v>0.15986300345062</v>
      </c>
      <c r="E4178" s="8"/>
      <c r="F4178" s="8"/>
    </row>
    <row r="4179">
      <c r="A4179" s="10">
        <v>44917.041666666664</v>
      </c>
      <c r="B4179" s="11">
        <v>354.29</v>
      </c>
      <c r="C4179" s="11">
        <v>324.73523</v>
      </c>
      <c r="D4179" s="11">
        <v>0.0910118991401087</v>
      </c>
      <c r="E4179" s="8"/>
      <c r="F4179" s="8"/>
    </row>
    <row r="4180">
      <c r="A4180" s="10">
        <v>44917.083333333336</v>
      </c>
      <c r="B4180" s="11">
        <v>324.23</v>
      </c>
      <c r="C4180" s="11">
        <v>333.38552</v>
      </c>
      <c r="D4180" s="11">
        <v>0.0274622605084946</v>
      </c>
      <c r="E4180" s="8"/>
      <c r="F4180" s="8"/>
    </row>
    <row r="4181">
      <c r="A4181" s="10">
        <v>44917.125</v>
      </c>
      <c r="B4181" s="11">
        <v>305.55</v>
      </c>
      <c r="C4181" s="11">
        <v>344.98917</v>
      </c>
      <c r="D4181" s="11">
        <v>0.114320023437257</v>
      </c>
      <c r="E4181" s="8"/>
      <c r="F4181" s="8"/>
    </row>
    <row r="4182">
      <c r="A4182" s="10">
        <v>44917.166666666664</v>
      </c>
      <c r="B4182" s="11">
        <v>297.71</v>
      </c>
      <c r="C4182" s="11">
        <v>350.46165</v>
      </c>
      <c r="D4182" s="11">
        <v>0.150520463508632</v>
      </c>
      <c r="E4182" s="8"/>
      <c r="F4182" s="8"/>
    </row>
    <row r="4183">
      <c r="A4183" s="10">
        <v>44917.208333333336</v>
      </c>
      <c r="B4183" s="11">
        <v>289.46</v>
      </c>
      <c r="C4183" s="11">
        <v>351.43535</v>
      </c>
      <c r="D4183" s="11">
        <v>0.176349220418492</v>
      </c>
      <c r="E4183" s="8"/>
      <c r="F4183" s="8"/>
    </row>
    <row r="4184">
      <c r="A4184" s="10">
        <v>44917.25</v>
      </c>
      <c r="B4184" s="11">
        <v>278.28</v>
      </c>
      <c r="C4184" s="11">
        <v>349.21813</v>
      </c>
      <c r="D4184" s="11">
        <v>0.203134155720953</v>
      </c>
      <c r="E4184" s="8"/>
      <c r="F4184" s="8"/>
    </row>
    <row r="4185">
      <c r="A4185" s="10">
        <v>44917.291666666664</v>
      </c>
      <c r="B4185" s="11">
        <v>269.62</v>
      </c>
      <c r="C4185" s="11">
        <v>346.50824</v>
      </c>
      <c r="D4185" s="11">
        <v>0.221894405743424</v>
      </c>
      <c r="E4185" s="8"/>
      <c r="F4185" s="8"/>
    </row>
    <row r="4186">
      <c r="A4186" s="10">
        <v>44917.333333333336</v>
      </c>
      <c r="B4186" s="11">
        <v>266.84</v>
      </c>
      <c r="C4186" s="11">
        <v>338.93896</v>
      </c>
      <c r="D4186" s="11">
        <v>0.212719600012934</v>
      </c>
      <c r="E4186" s="8"/>
      <c r="F4186" s="8"/>
    </row>
    <row r="4187">
      <c r="A4187" s="10">
        <v>44917.375</v>
      </c>
      <c r="B4187" s="11">
        <v>265.66</v>
      </c>
      <c r="C4187" s="11">
        <v>328.57057</v>
      </c>
      <c r="D4187" s="11">
        <v>0.19146745248669</v>
      </c>
      <c r="E4187" s="8"/>
      <c r="F4187" s="8"/>
    </row>
    <row r="4188">
      <c r="A4188" s="10">
        <v>44917.416666666664</v>
      </c>
      <c r="B4188" s="11">
        <v>265.12</v>
      </c>
      <c r="C4188" s="11">
        <v>320.75677</v>
      </c>
      <c r="D4188" s="11">
        <v>0.173454702140815</v>
      </c>
      <c r="E4188" s="8"/>
      <c r="F4188" s="8"/>
    </row>
    <row r="4189">
      <c r="A4189" s="10">
        <v>44917.458333333336</v>
      </c>
      <c r="B4189" s="11">
        <v>267.99</v>
      </c>
      <c r="C4189" s="11">
        <v>314.58724</v>
      </c>
      <c r="D4189" s="11">
        <v>0.148121837363778</v>
      </c>
      <c r="E4189" s="8"/>
      <c r="F4189" s="8"/>
    </row>
    <row r="4190">
      <c r="A4190" s="10">
        <v>44917.5</v>
      </c>
      <c r="B4190" s="11">
        <v>285.73</v>
      </c>
      <c r="C4190" s="11">
        <v>309.64399</v>
      </c>
      <c r="D4190" s="11">
        <v>0.0772305963374259</v>
      </c>
      <c r="E4190" s="8"/>
      <c r="F4190" s="8"/>
    </row>
    <row r="4191">
      <c r="A4191" s="10">
        <v>44917.541666666664</v>
      </c>
      <c r="B4191" s="11">
        <v>291.83</v>
      </c>
      <c r="C4191" s="11">
        <v>307.3782</v>
      </c>
      <c r="D4191" s="11">
        <v>0.0505832879495032</v>
      </c>
      <c r="E4191" s="8"/>
      <c r="F4191" s="8"/>
    </row>
    <row r="4192">
      <c r="A4192" s="10">
        <v>44917.583333333336</v>
      </c>
      <c r="B4192" s="11">
        <v>295.36</v>
      </c>
      <c r="C4192" s="11">
        <v>304.08084</v>
      </c>
      <c r="D4192" s="11">
        <v>0.0286793472420031</v>
      </c>
      <c r="E4192" s="8"/>
      <c r="F4192" s="8"/>
    </row>
    <row r="4193">
      <c r="A4193" s="10">
        <v>44917.625</v>
      </c>
      <c r="B4193" s="11">
        <v>293.42</v>
      </c>
      <c r="C4193" s="11">
        <v>297.89708</v>
      </c>
      <c r="D4193" s="11">
        <v>0.0150289489242392</v>
      </c>
      <c r="E4193" s="8"/>
      <c r="F4193" s="8"/>
    </row>
    <row r="4194">
      <c r="A4194" s="10">
        <v>44917.666666666664</v>
      </c>
      <c r="B4194" s="11">
        <v>288.61</v>
      </c>
      <c r="C4194" s="11">
        <v>290.6397</v>
      </c>
      <c r="D4194" s="11">
        <v>0.00698356074548656</v>
      </c>
      <c r="E4194" s="8"/>
      <c r="F4194" s="8"/>
    </row>
    <row r="4195">
      <c r="A4195" s="10">
        <v>44917.708333333336</v>
      </c>
      <c r="B4195" s="11">
        <v>284.35</v>
      </c>
      <c r="C4195" s="11">
        <v>280.1194</v>
      </c>
      <c r="D4195" s="11">
        <v>0.0151028454294848</v>
      </c>
      <c r="E4195" s="8"/>
      <c r="F4195" s="8"/>
    </row>
    <row r="4196">
      <c r="A4196" s="10">
        <v>44917.75</v>
      </c>
      <c r="B4196" s="11">
        <v>285.22</v>
      </c>
      <c r="C4196" s="11">
        <v>270.1646</v>
      </c>
      <c r="D4196" s="11">
        <v>0.0557267680517729</v>
      </c>
      <c r="E4196" s="8"/>
      <c r="F4196" s="8"/>
    </row>
    <row r="4197">
      <c r="A4197" s="10">
        <v>44917.791666666664</v>
      </c>
      <c r="B4197" s="11">
        <v>291.24</v>
      </c>
      <c r="C4197" s="11">
        <v>263.51892</v>
      </c>
      <c r="D4197" s="11">
        <v>0.105195786321528</v>
      </c>
      <c r="E4197" s="8"/>
      <c r="F4197" s="8"/>
    </row>
    <row r="4198">
      <c r="A4198" s="10">
        <v>44917.833333333336</v>
      </c>
      <c r="B4198" s="11">
        <v>299.21</v>
      </c>
      <c r="C4198" s="11">
        <v>254.39917</v>
      </c>
      <c r="D4198" s="11">
        <v>0.176143774368446</v>
      </c>
      <c r="E4198" s="8"/>
      <c r="F4198" s="8"/>
    </row>
    <row r="4199">
      <c r="A4199" s="10">
        <v>44917.875</v>
      </c>
      <c r="B4199" s="11">
        <v>305.61</v>
      </c>
      <c r="C4199" s="11">
        <v>247.96729</v>
      </c>
      <c r="D4199" s="11">
        <v>0.232460942731599</v>
      </c>
      <c r="E4199" s="8"/>
      <c r="F4199" s="8"/>
    </row>
    <row r="4200">
      <c r="A4200" s="10">
        <v>44917.916666666664</v>
      </c>
      <c r="B4200" s="11">
        <v>311.31</v>
      </c>
      <c r="C4200" s="11">
        <v>244.71331</v>
      </c>
      <c r="D4200" s="11">
        <v>0.272141674680465</v>
      </c>
      <c r="E4200" s="8"/>
      <c r="F4200" s="8"/>
    </row>
    <row r="4201">
      <c r="A4201" s="10">
        <v>44917.958333333336</v>
      </c>
      <c r="B4201" s="11">
        <v>313.18</v>
      </c>
      <c r="C4201" s="11">
        <v>247.74485</v>
      </c>
      <c r="D4201" s="11">
        <v>0.264123149280398</v>
      </c>
      <c r="E4201" s="8"/>
      <c r="F4201" s="8"/>
    </row>
    <row r="4202">
      <c r="A4202" s="10">
        <v>44918.0</v>
      </c>
      <c r="B4202" s="11">
        <v>325.99</v>
      </c>
      <c r="C4202" s="11">
        <v>313.58599</v>
      </c>
      <c r="D4202" s="11">
        <v>0.0395553704424104</v>
      </c>
      <c r="E4202" s="8"/>
      <c r="F4202" s="8"/>
    </row>
    <row r="4203">
      <c r="A4203" s="10">
        <v>44918.041666666664</v>
      </c>
      <c r="B4203" s="11">
        <v>336.03</v>
      </c>
      <c r="C4203" s="11">
        <v>311.13359</v>
      </c>
      <c r="D4203" s="11">
        <v>0.0800183933852977</v>
      </c>
      <c r="E4203" s="8"/>
      <c r="F4203" s="8"/>
    </row>
    <row r="4204">
      <c r="A4204" s="10">
        <v>44918.083333333336</v>
      </c>
      <c r="B4204" s="11">
        <v>343.2</v>
      </c>
      <c r="C4204" s="11">
        <v>306.55821</v>
      </c>
      <c r="D4204" s="11">
        <v>0.119526369885836</v>
      </c>
      <c r="E4204" s="8"/>
      <c r="F4204" s="8"/>
    </row>
    <row r="4205">
      <c r="A4205" s="10">
        <v>44918.125</v>
      </c>
      <c r="B4205" s="11">
        <v>347.4</v>
      </c>
      <c r="C4205" s="11">
        <v>304.89595</v>
      </c>
      <c r="D4205" s="11">
        <v>0.139405098690225</v>
      </c>
      <c r="E4205" s="8"/>
      <c r="F4205" s="8"/>
    </row>
    <row r="4206">
      <c r="A4206" s="10">
        <v>44918.166666666664</v>
      </c>
      <c r="B4206" s="11">
        <v>351.88</v>
      </c>
      <c r="C4206" s="11">
        <v>299.51569</v>
      </c>
      <c r="D4206" s="11">
        <v>0.174829939626868</v>
      </c>
      <c r="E4206" s="8"/>
      <c r="F4206" s="8"/>
    </row>
    <row r="4207">
      <c r="A4207" s="10">
        <v>44918.208333333336</v>
      </c>
      <c r="B4207" s="11">
        <v>355.73</v>
      </c>
      <c r="C4207" s="11">
        <v>293.29267</v>
      </c>
      <c r="D4207" s="11">
        <v>0.212884045141666</v>
      </c>
      <c r="E4207" s="8"/>
      <c r="F4207" s="8"/>
    </row>
    <row r="4208">
      <c r="A4208" s="10">
        <v>44918.25</v>
      </c>
      <c r="B4208" s="11">
        <v>360.82</v>
      </c>
      <c r="C4208" s="11">
        <v>290.77131</v>
      </c>
      <c r="D4208" s="11">
        <v>0.240906470449233</v>
      </c>
      <c r="E4208" s="8"/>
      <c r="F4208" s="8"/>
    </row>
    <row r="4209">
      <c r="A4209" s="10">
        <v>44918.291666666664</v>
      </c>
      <c r="B4209" s="11">
        <v>370.51</v>
      </c>
      <c r="C4209" s="11">
        <v>291.96062</v>
      </c>
      <c r="D4209" s="11">
        <v>0.269041009708775</v>
      </c>
      <c r="E4209" s="8"/>
      <c r="F4209" s="8"/>
    </row>
    <row r="4210">
      <c r="A4210" s="10">
        <v>44918.333333333336</v>
      </c>
      <c r="B4210" s="11">
        <v>383.68</v>
      </c>
      <c r="C4210" s="11">
        <v>292.84296</v>
      </c>
      <c r="D4210" s="11">
        <v>0.310190280824917</v>
      </c>
      <c r="E4210" s="8"/>
      <c r="F4210" s="8"/>
    </row>
    <row r="4211">
      <c r="A4211" s="10">
        <v>44918.375</v>
      </c>
      <c r="B4211" s="11">
        <v>391.71</v>
      </c>
      <c r="C4211" s="11">
        <v>295.64818</v>
      </c>
      <c r="D4211" s="11">
        <v>0.324919368690177</v>
      </c>
      <c r="E4211" s="8"/>
      <c r="F4211" s="8"/>
    </row>
    <row r="4212">
      <c r="A4212" s="10">
        <v>44918.416666666664</v>
      </c>
      <c r="B4212" s="11">
        <v>398.23</v>
      </c>
      <c r="C4212" s="11">
        <v>304.09807</v>
      </c>
      <c r="D4212" s="11">
        <v>0.309544647882836</v>
      </c>
      <c r="E4212" s="8"/>
      <c r="F4212" s="8"/>
    </row>
    <row r="4213">
      <c r="A4213" s="10">
        <v>44918.458333333336</v>
      </c>
      <c r="B4213" s="11">
        <v>399.51</v>
      </c>
      <c r="C4213" s="11">
        <v>315.23322</v>
      </c>
      <c r="D4213" s="11">
        <v>0.267347394414839</v>
      </c>
      <c r="E4213" s="8"/>
      <c r="F4213" s="8"/>
    </row>
    <row r="4214">
      <c r="A4214" s="10">
        <v>44918.5</v>
      </c>
      <c r="B4214" s="11">
        <v>404.8</v>
      </c>
      <c r="C4214" s="11">
        <v>324.63904</v>
      </c>
      <c r="D4214" s="11">
        <v>0.246923352163683</v>
      </c>
      <c r="E4214" s="8"/>
      <c r="F4214" s="8"/>
    </row>
    <row r="4215">
      <c r="A4215" s="10">
        <v>44918.541666666664</v>
      </c>
      <c r="B4215" s="11">
        <v>412.67</v>
      </c>
      <c r="C4215" s="11">
        <v>332.73074</v>
      </c>
      <c r="D4215" s="11">
        <v>0.240252102946664</v>
      </c>
      <c r="E4215" s="8"/>
      <c r="F4215" s="8"/>
    </row>
    <row r="4216">
      <c r="A4216" s="10">
        <v>44918.583333333336</v>
      </c>
      <c r="B4216" s="11">
        <v>420.77</v>
      </c>
      <c r="C4216" s="11">
        <v>335.74689</v>
      </c>
      <c r="D4216" s="11">
        <v>0.253235733620644</v>
      </c>
      <c r="E4216" s="8"/>
      <c r="F4216" s="8"/>
    </row>
    <row r="4217">
      <c r="A4217" s="10">
        <v>44918.625</v>
      </c>
      <c r="B4217" s="11">
        <v>417.28</v>
      </c>
      <c r="C4217" s="11">
        <v>338.70683</v>
      </c>
      <c r="D4217" s="11">
        <v>0.23197988065372</v>
      </c>
      <c r="E4217" s="8"/>
      <c r="F4217" s="8"/>
    </row>
    <row r="4218">
      <c r="A4218" s="10">
        <v>44918.666666666664</v>
      </c>
      <c r="B4218" s="11">
        <v>391.06</v>
      </c>
      <c r="C4218" s="11">
        <v>344.28891</v>
      </c>
      <c r="D4218" s="11">
        <v>0.135848378038084</v>
      </c>
      <c r="E4218" s="8"/>
      <c r="F4218" s="8"/>
    </row>
    <row r="4219">
      <c r="A4219" s="10">
        <v>44918.708333333336</v>
      </c>
      <c r="B4219" s="11">
        <v>384.0</v>
      </c>
      <c r="C4219" s="11">
        <v>350.36763</v>
      </c>
      <c r="D4219" s="11">
        <v>0.0959916588184815</v>
      </c>
      <c r="E4219" s="8"/>
      <c r="F4219" s="8"/>
    </row>
    <row r="4220">
      <c r="A4220" s="10">
        <v>44918.75</v>
      </c>
      <c r="B4220" s="11">
        <v>386.15</v>
      </c>
      <c r="C4220" s="11">
        <v>356.93197</v>
      </c>
      <c r="D4220" s="11">
        <v>0.08185882032366</v>
      </c>
      <c r="E4220" s="8"/>
      <c r="F4220" s="8"/>
    </row>
    <row r="4221">
      <c r="A4221" s="10">
        <v>44918.791666666664</v>
      </c>
      <c r="B4221" s="11">
        <v>384.66</v>
      </c>
      <c r="C4221" s="11">
        <v>367.9887</v>
      </c>
      <c r="D4221" s="11">
        <v>0.0453038367754228</v>
      </c>
      <c r="E4221" s="8"/>
      <c r="F4221" s="8"/>
    </row>
    <row r="4222">
      <c r="A4222" s="10">
        <v>44918.833333333336</v>
      </c>
      <c r="B4222" s="11">
        <v>381.95</v>
      </c>
      <c r="C4222" s="11">
        <v>375.29558</v>
      </c>
      <c r="D4222" s="11">
        <v>0.0177311440758242</v>
      </c>
      <c r="E4222" s="8"/>
      <c r="F4222" s="8"/>
    </row>
    <row r="4223">
      <c r="A4223" s="10">
        <v>44918.875</v>
      </c>
      <c r="B4223" s="11">
        <v>388.05</v>
      </c>
      <c r="C4223" s="11">
        <v>383.43418</v>
      </c>
      <c r="D4223" s="11">
        <v>0.0120381026021206</v>
      </c>
      <c r="E4223" s="8"/>
      <c r="F4223" s="8"/>
    </row>
    <row r="4224">
      <c r="A4224" s="10">
        <v>44918.916666666664</v>
      </c>
      <c r="B4224" s="11">
        <v>394.86</v>
      </c>
      <c r="C4224" s="11">
        <v>394.73305</v>
      </c>
      <c r="D4224" s="11">
        <v>3.21609756264447E-4</v>
      </c>
      <c r="E4224" s="8"/>
      <c r="F4224" s="8"/>
    </row>
    <row r="4225">
      <c r="A4225" s="10">
        <v>44918.958333333336</v>
      </c>
      <c r="B4225" s="11">
        <v>426.72</v>
      </c>
      <c r="C4225" s="11">
        <v>403.73486</v>
      </c>
      <c r="D4225" s="11">
        <v>0.0569312741535373</v>
      </c>
      <c r="E4225" s="8"/>
      <c r="F4225" s="8"/>
    </row>
    <row r="4226">
      <c r="A4226" s="10">
        <v>44919.0</v>
      </c>
      <c r="B4226" s="11">
        <v>463.74</v>
      </c>
      <c r="C4226" s="11">
        <v>421.11008</v>
      </c>
      <c r="D4226" s="11">
        <v>0.1012322478721</v>
      </c>
      <c r="E4226" s="8"/>
      <c r="F4226" s="8"/>
    </row>
    <row r="4227">
      <c r="A4227" s="10">
        <v>44919.041666666664</v>
      </c>
      <c r="B4227" s="11">
        <v>475.63</v>
      </c>
      <c r="C4227" s="11">
        <v>427.21163</v>
      </c>
      <c r="D4227" s="11">
        <v>0.113335795657061</v>
      </c>
      <c r="E4227" s="8"/>
      <c r="F4227" s="8"/>
    </row>
    <row r="4228">
      <c r="A4228" s="10">
        <v>44919.083333333336</v>
      </c>
      <c r="B4228" s="11">
        <v>479.67</v>
      </c>
      <c r="C4228" s="11">
        <v>433.79094</v>
      </c>
      <c r="D4228" s="11">
        <v>0.105763066420889</v>
      </c>
      <c r="E4228" s="8"/>
      <c r="F4228" s="8"/>
    </row>
    <row r="4229">
      <c r="A4229" s="10">
        <v>44919.125</v>
      </c>
      <c r="B4229" s="11">
        <v>482.04</v>
      </c>
      <c r="C4229" s="11">
        <v>443.71076</v>
      </c>
      <c r="D4229" s="11">
        <v>0.0863833908377611</v>
      </c>
      <c r="E4229" s="8"/>
      <c r="F4229" s="8"/>
    </row>
    <row r="4230">
      <c r="A4230" s="10">
        <v>44919.166666666664</v>
      </c>
      <c r="B4230" s="11">
        <v>482.62</v>
      </c>
      <c r="C4230" s="11">
        <v>448.54996</v>
      </c>
      <c r="D4230" s="11">
        <v>0.0759559537136064</v>
      </c>
      <c r="E4230" s="8"/>
      <c r="F4230" s="8"/>
    </row>
    <row r="4231">
      <c r="A4231" s="10">
        <v>44919.208333333336</v>
      </c>
      <c r="B4231" s="11">
        <v>484.28</v>
      </c>
      <c r="C4231" s="11">
        <v>448.60016</v>
      </c>
      <c r="D4231" s="11">
        <v>0.079535950232385</v>
      </c>
      <c r="E4231" s="8"/>
      <c r="F4231" s="8"/>
    </row>
    <row r="4232">
      <c r="A4232" s="10">
        <v>44919.25</v>
      </c>
      <c r="B4232" s="11">
        <v>482.49</v>
      </c>
      <c r="C4232" s="11">
        <v>446.5156</v>
      </c>
      <c r="D4232" s="11">
        <v>0.0805669499565076</v>
      </c>
      <c r="E4232" s="8"/>
      <c r="F4232" s="8"/>
    </row>
    <row r="4233">
      <c r="A4233" s="10">
        <v>44919.291666666664</v>
      </c>
      <c r="B4233" s="11">
        <v>476.55</v>
      </c>
      <c r="C4233" s="11">
        <v>444.3088</v>
      </c>
      <c r="D4233" s="11">
        <v>0.0725648467912406</v>
      </c>
      <c r="E4233" s="8"/>
      <c r="F4233" s="8"/>
    </row>
    <row r="4234">
      <c r="A4234" s="10">
        <v>44919.333333333336</v>
      </c>
      <c r="B4234" s="11">
        <v>470.42</v>
      </c>
      <c r="C4234" s="11">
        <v>439.83526</v>
      </c>
      <c r="D4234" s="11">
        <v>0.0695368079403184</v>
      </c>
      <c r="E4234" s="8"/>
      <c r="F4234" s="8"/>
    </row>
    <row r="4235">
      <c r="A4235" s="10">
        <v>44919.375</v>
      </c>
      <c r="B4235" s="11">
        <v>468.54</v>
      </c>
      <c r="C4235" s="11">
        <v>435.31878</v>
      </c>
      <c r="D4235" s="11">
        <v>0.0763146951757974</v>
      </c>
      <c r="E4235" s="8"/>
      <c r="F4235" s="8"/>
    </row>
    <row r="4236">
      <c r="A4236" s="10">
        <v>44919.416666666664</v>
      </c>
      <c r="B4236" s="11">
        <v>468.53</v>
      </c>
      <c r="C4236" s="11">
        <v>432.74069</v>
      </c>
      <c r="D4236" s="11">
        <v>0.0827038243156658</v>
      </c>
      <c r="E4236" s="8"/>
      <c r="F4236" s="8"/>
    </row>
    <row r="4237">
      <c r="A4237" s="10">
        <v>44919.458333333336</v>
      </c>
      <c r="B4237" s="11">
        <v>468.36</v>
      </c>
      <c r="C4237" s="11">
        <v>433.51233</v>
      </c>
      <c r="D4237" s="11">
        <v>0.0803844956382209</v>
      </c>
      <c r="E4237" s="8"/>
      <c r="F4237" s="8"/>
    </row>
    <row r="4238">
      <c r="A4238" s="10">
        <v>44919.5</v>
      </c>
      <c r="B4238" s="11">
        <v>469.59</v>
      </c>
      <c r="C4238" s="11">
        <v>433.17339</v>
      </c>
      <c r="D4238" s="11">
        <v>0.084069360770291</v>
      </c>
      <c r="E4238" s="8"/>
      <c r="F4238" s="8"/>
    </row>
    <row r="4239">
      <c r="A4239" s="10">
        <v>44919.541666666664</v>
      </c>
      <c r="B4239" s="11">
        <v>469.16</v>
      </c>
      <c r="C4239" s="11">
        <v>434.8994</v>
      </c>
      <c r="D4239" s="11">
        <v>0.078778218594921</v>
      </c>
      <c r="E4239" s="8"/>
      <c r="F4239" s="8"/>
    </row>
    <row r="4240">
      <c r="A4240" s="10">
        <v>44919.583333333336</v>
      </c>
      <c r="B4240" s="11">
        <v>468.4</v>
      </c>
      <c r="C4240" s="11">
        <v>438.19513</v>
      </c>
      <c r="D4240" s="11">
        <v>0.0689301818575664</v>
      </c>
      <c r="E4240" s="8"/>
      <c r="F4240" s="8"/>
    </row>
    <row r="4241">
      <c r="A4241" s="10">
        <v>44919.625</v>
      </c>
      <c r="B4241" s="11">
        <v>445.49</v>
      </c>
      <c r="C4241" s="11">
        <v>440.16042</v>
      </c>
      <c r="D4241" s="11">
        <v>0.0121082672540162</v>
      </c>
      <c r="E4241" s="8"/>
      <c r="F4241" s="8"/>
    </row>
    <row r="4242">
      <c r="A4242" s="10">
        <v>44919.666666666664</v>
      </c>
      <c r="B4242" s="11">
        <v>414.9</v>
      </c>
      <c r="C4242" s="11">
        <v>439.12996</v>
      </c>
      <c r="D4242" s="11">
        <v>0.0551771962905924</v>
      </c>
      <c r="E4242" s="8"/>
      <c r="F4242" s="8"/>
    </row>
    <row r="4243">
      <c r="A4243" s="10">
        <v>44919.708333333336</v>
      </c>
      <c r="B4243" s="11">
        <v>399.86</v>
      </c>
      <c r="C4243" s="11">
        <v>438.10856</v>
      </c>
      <c r="D4243" s="11">
        <v>0.087303840856248</v>
      </c>
      <c r="E4243" s="8"/>
      <c r="F4243" s="8"/>
    </row>
    <row r="4244">
      <c r="A4244" s="10">
        <v>44919.75</v>
      </c>
      <c r="B4244" s="11">
        <v>395.03</v>
      </c>
      <c r="C4244" s="11">
        <v>438.73463</v>
      </c>
      <c r="D4244" s="11">
        <v>0.0996151819609042</v>
      </c>
      <c r="E4244" s="8"/>
      <c r="F4244" s="8"/>
    </row>
    <row r="4245">
      <c r="A4245" s="10">
        <v>44919.791666666664</v>
      </c>
      <c r="B4245" s="11">
        <v>392.24</v>
      </c>
      <c r="C4245" s="11">
        <v>440.08754</v>
      </c>
      <c r="D4245" s="11">
        <v>0.108722778199991</v>
      </c>
      <c r="E4245" s="8"/>
      <c r="F4245" s="8"/>
    </row>
    <row r="4246">
      <c r="A4246" s="10">
        <v>44919.833333333336</v>
      </c>
      <c r="B4246" s="11">
        <v>390.89</v>
      </c>
      <c r="C4246" s="11">
        <v>437.69356</v>
      </c>
      <c r="D4246" s="11">
        <v>0.10693225643987</v>
      </c>
      <c r="E4246" s="8"/>
      <c r="F4246" s="8"/>
    </row>
    <row r="4247">
      <c r="A4247" s="10">
        <v>44919.875</v>
      </c>
      <c r="B4247" s="11">
        <v>385.82</v>
      </c>
      <c r="C4247" s="11">
        <v>435.77167</v>
      </c>
      <c r="D4247" s="11">
        <v>0.114628080343084</v>
      </c>
      <c r="E4247" s="8"/>
      <c r="F4247" s="8"/>
    </row>
    <row r="4248">
      <c r="A4248" s="10">
        <v>44919.916666666664</v>
      </c>
      <c r="B4248" s="11">
        <v>388.96</v>
      </c>
      <c r="C4248" s="11">
        <v>433.96022</v>
      </c>
      <c r="D4248" s="11">
        <v>0.10369664758673</v>
      </c>
      <c r="E4248" s="8"/>
      <c r="F4248" s="8"/>
    </row>
    <row r="4249">
      <c r="A4249" s="10">
        <v>44919.958333333336</v>
      </c>
      <c r="B4249" s="11">
        <v>427.78</v>
      </c>
      <c r="C4249" s="11">
        <v>436.30788</v>
      </c>
      <c r="D4249" s="11">
        <v>0.0195455557667215</v>
      </c>
      <c r="E4249" s="8"/>
      <c r="F4249" s="8"/>
    </row>
    <row r="4250">
      <c r="A4250" s="10">
        <v>44920.0</v>
      </c>
      <c r="B4250" s="11">
        <v>479.27</v>
      </c>
      <c r="C4250" s="11">
        <v>448.10696</v>
      </c>
      <c r="D4250" s="11">
        <v>0.0695437535716918</v>
      </c>
      <c r="E4250" s="8"/>
      <c r="F4250" s="8"/>
    </row>
    <row r="4251">
      <c r="A4251" s="10">
        <v>44920.041666666664</v>
      </c>
      <c r="B4251" s="11">
        <v>491.31</v>
      </c>
      <c r="C4251" s="11">
        <v>451.78043</v>
      </c>
      <c r="D4251" s="11">
        <v>0.0874973048301361</v>
      </c>
      <c r="E4251" s="8"/>
      <c r="F4251" s="8"/>
    </row>
    <row r="4252">
      <c r="A4252" s="10">
        <v>44920.083333333336</v>
      </c>
      <c r="B4252" s="11">
        <v>488.29</v>
      </c>
      <c r="C4252" s="11">
        <v>456.29106</v>
      </c>
      <c r="D4252" s="11">
        <v>0.0701283518462974</v>
      </c>
      <c r="E4252" s="8"/>
      <c r="F4252" s="8"/>
    </row>
    <row r="4253">
      <c r="A4253" s="10">
        <v>44920.125</v>
      </c>
      <c r="B4253" s="11">
        <v>484.77</v>
      </c>
      <c r="C4253" s="11">
        <v>462.72501</v>
      </c>
      <c r="D4253" s="11">
        <v>0.047641665186846</v>
      </c>
      <c r="E4253" s="8"/>
      <c r="F4253" s="8"/>
    </row>
    <row r="4254">
      <c r="A4254" s="10">
        <v>44920.166666666664</v>
      </c>
      <c r="B4254" s="11">
        <v>475.88</v>
      </c>
      <c r="C4254" s="11">
        <v>463.56267</v>
      </c>
      <c r="D4254" s="11">
        <v>0.0265710135805369</v>
      </c>
      <c r="E4254" s="8"/>
      <c r="F4254" s="8"/>
    </row>
    <row r="4255">
      <c r="A4255" s="10">
        <v>44920.208333333336</v>
      </c>
      <c r="B4255" s="11">
        <v>460.3</v>
      </c>
      <c r="C4255" s="11">
        <v>461.23396</v>
      </c>
      <c r="D4255" s="11">
        <v>0.00202491594504449</v>
      </c>
      <c r="E4255" s="8"/>
      <c r="F4255" s="8"/>
    </row>
    <row r="4256">
      <c r="A4256" s="10">
        <v>44920.25</v>
      </c>
      <c r="B4256" s="11">
        <v>451.04</v>
      </c>
      <c r="C4256" s="11">
        <v>457.70795</v>
      </c>
      <c r="D4256" s="11">
        <v>0.0145681323647534</v>
      </c>
      <c r="E4256" s="8"/>
      <c r="F4256" s="8"/>
    </row>
    <row r="4257">
      <c r="A4257" s="10">
        <v>44920.291666666664</v>
      </c>
      <c r="B4257" s="11">
        <v>445.58</v>
      </c>
      <c r="C4257" s="11">
        <v>453.4299</v>
      </c>
      <c r="D4257" s="11">
        <v>0.0173122681146523</v>
      </c>
      <c r="E4257" s="8"/>
      <c r="F4257" s="8"/>
    </row>
    <row r="4258">
      <c r="A4258" s="10">
        <v>44920.333333333336</v>
      </c>
      <c r="B4258" s="11">
        <v>439.81</v>
      </c>
      <c r="C4258" s="11">
        <v>447.00418</v>
      </c>
      <c r="D4258" s="11">
        <v>0.0160942119154232</v>
      </c>
      <c r="E4258" s="8"/>
      <c r="F4258" s="8"/>
    </row>
    <row r="4259">
      <c r="A4259" s="10">
        <v>44920.375</v>
      </c>
      <c r="B4259" s="11">
        <v>437.84</v>
      </c>
      <c r="C4259" s="11">
        <v>439.74799</v>
      </c>
      <c r="D4259" s="11">
        <v>0.00433882597166627</v>
      </c>
      <c r="E4259" s="8"/>
      <c r="F4259" s="8"/>
    </row>
    <row r="4260">
      <c r="A4260" s="10">
        <v>44920.416666666664</v>
      </c>
      <c r="B4260" s="11">
        <v>437.01</v>
      </c>
      <c r="C4260" s="11">
        <v>433.57274</v>
      </c>
      <c r="D4260" s="11">
        <v>0.00792775855788346</v>
      </c>
      <c r="E4260" s="8"/>
      <c r="F4260" s="8"/>
    </row>
    <row r="4261">
      <c r="A4261" s="10">
        <v>44920.458333333336</v>
      </c>
      <c r="B4261" s="11">
        <v>439.09</v>
      </c>
      <c r="C4261" s="11">
        <v>429.84424</v>
      </c>
      <c r="D4261" s="11">
        <v>0.0215095589044067</v>
      </c>
      <c r="E4261" s="8"/>
      <c r="F4261" s="8"/>
    </row>
    <row r="4262">
      <c r="A4262" s="10">
        <v>44920.5</v>
      </c>
      <c r="B4262" s="11">
        <v>446.39</v>
      </c>
      <c r="C4262" s="11">
        <v>425.03204</v>
      </c>
      <c r="D4262" s="11">
        <v>0.0502502352528529</v>
      </c>
      <c r="E4262" s="8"/>
      <c r="F4262" s="8"/>
    </row>
    <row r="4263">
      <c r="A4263" s="10">
        <v>44920.541666666664</v>
      </c>
      <c r="B4263" s="11">
        <v>454.36</v>
      </c>
      <c r="C4263" s="11">
        <v>422.60762</v>
      </c>
      <c r="D4263" s="11">
        <v>0.0751344237474942</v>
      </c>
      <c r="E4263" s="8"/>
      <c r="F4263" s="8"/>
    </row>
    <row r="4264">
      <c r="A4264" s="10">
        <v>44920.583333333336</v>
      </c>
      <c r="B4264" s="11">
        <v>459.13</v>
      </c>
      <c r="C4264" s="11">
        <v>422.91396</v>
      </c>
      <c r="D4264" s="11">
        <v>0.0856345342679159</v>
      </c>
      <c r="E4264" s="8"/>
      <c r="F4264" s="8"/>
    </row>
    <row r="4265">
      <c r="A4265" s="10">
        <v>44920.625</v>
      </c>
      <c r="B4265" s="11">
        <v>435.29</v>
      </c>
      <c r="C4265" s="11">
        <v>421.91919</v>
      </c>
      <c r="D4265" s="11">
        <v>0.0316904523825996</v>
      </c>
      <c r="E4265" s="8"/>
      <c r="F4265" s="8"/>
    </row>
    <row r="4266">
      <c r="A4266" s="10">
        <v>44920.666666666664</v>
      </c>
      <c r="B4266" s="11">
        <v>410.71</v>
      </c>
      <c r="C4266" s="11">
        <v>418.75931</v>
      </c>
      <c r="D4266" s="11">
        <v>0.0192218054805755</v>
      </c>
      <c r="E4266" s="8"/>
      <c r="F4266" s="8"/>
    </row>
    <row r="4267">
      <c r="A4267" s="10">
        <v>44920.708333333336</v>
      </c>
      <c r="B4267" s="11">
        <v>408.6</v>
      </c>
      <c r="C4267" s="11">
        <v>415.67753</v>
      </c>
      <c r="D4267" s="11">
        <v>0.0170264916653059</v>
      </c>
      <c r="E4267" s="8"/>
      <c r="F4267" s="8"/>
    </row>
    <row r="4268">
      <c r="A4268" s="10">
        <v>44920.75</v>
      </c>
      <c r="B4268" s="11">
        <v>389.5</v>
      </c>
      <c r="C4268" s="11">
        <v>414.13165</v>
      </c>
      <c r="D4268" s="11">
        <v>0.059477825469268</v>
      </c>
      <c r="E4268" s="8"/>
      <c r="F4268" s="8"/>
    </row>
    <row r="4269">
      <c r="A4269" s="10">
        <v>44920.791666666664</v>
      </c>
      <c r="B4269" s="11">
        <v>362.71</v>
      </c>
      <c r="C4269" s="11">
        <v>413.46676</v>
      </c>
      <c r="D4269" s="11">
        <v>0.122758985510709</v>
      </c>
      <c r="E4269" s="8"/>
      <c r="F4269" s="8"/>
    </row>
    <row r="4270">
      <c r="A4270" s="10">
        <v>44920.833333333336</v>
      </c>
      <c r="B4270" s="11">
        <v>360.59</v>
      </c>
      <c r="C4270" s="11">
        <v>409.1309</v>
      </c>
      <c r="D4270" s="11">
        <v>0.118643935229531</v>
      </c>
      <c r="E4270" s="8"/>
      <c r="F4270" s="8"/>
    </row>
    <row r="4271">
      <c r="A4271" s="10">
        <v>44920.875</v>
      </c>
      <c r="B4271" s="11">
        <v>364.58</v>
      </c>
      <c r="C4271" s="11">
        <v>405.16628</v>
      </c>
      <c r="D4271" s="11">
        <v>0.100171909666322</v>
      </c>
      <c r="E4271" s="8"/>
      <c r="F4271" s="8"/>
    </row>
    <row r="4272">
      <c r="A4272" s="10">
        <v>44920.916666666664</v>
      </c>
      <c r="B4272" s="11">
        <v>368.38</v>
      </c>
      <c r="C4272" s="11">
        <v>401.24595</v>
      </c>
      <c r="D4272" s="11">
        <v>0.0819097364098005</v>
      </c>
      <c r="E4272" s="8"/>
      <c r="F4272" s="8"/>
    </row>
    <row r="4273">
      <c r="A4273" s="10">
        <v>44920.958333333336</v>
      </c>
      <c r="B4273" s="11">
        <v>363.31</v>
      </c>
      <c r="C4273" s="11">
        <v>401.29085</v>
      </c>
      <c r="D4273" s="11">
        <v>0.0946466883060004</v>
      </c>
      <c r="E4273" s="8"/>
      <c r="F4273" s="8"/>
    </row>
    <row r="4274">
      <c r="A4274" s="10">
        <v>44921.0</v>
      </c>
      <c r="B4274" s="11">
        <v>377.44</v>
      </c>
      <c r="C4274" s="11">
        <v>398.93324</v>
      </c>
      <c r="D4274" s="11">
        <v>0.0538767839952369</v>
      </c>
      <c r="E4274" s="8"/>
      <c r="F4274" s="8"/>
    </row>
    <row r="4275">
      <c r="A4275" s="10">
        <v>44921.041666666664</v>
      </c>
      <c r="B4275" s="11">
        <v>346.43</v>
      </c>
      <c r="C4275" s="11">
        <v>411.3946</v>
      </c>
      <c r="D4275" s="11">
        <v>0.157913108242062</v>
      </c>
      <c r="E4275" s="8"/>
      <c r="F4275" s="8"/>
    </row>
    <row r="4276">
      <c r="A4276" s="10">
        <v>44921.083333333336</v>
      </c>
      <c r="B4276" s="11">
        <v>325.14</v>
      </c>
      <c r="C4276" s="11">
        <v>416.98617</v>
      </c>
      <c r="D4276" s="11">
        <v>0.220261909405772</v>
      </c>
      <c r="E4276" s="8"/>
      <c r="F4276" s="8"/>
    </row>
    <row r="4277">
      <c r="A4277" s="10">
        <v>44921.125</v>
      </c>
      <c r="B4277" s="11">
        <v>320.94</v>
      </c>
      <c r="C4277" s="11">
        <v>422.16282</v>
      </c>
      <c r="D4277" s="11">
        <v>0.239771991289995</v>
      </c>
      <c r="E4277" s="8"/>
      <c r="F4277" s="8"/>
    </row>
    <row r="4278">
      <c r="A4278" s="10">
        <v>44921.166666666664</v>
      </c>
      <c r="B4278" s="11">
        <v>322.64</v>
      </c>
      <c r="C4278" s="11">
        <v>418.55726</v>
      </c>
      <c r="D4278" s="11">
        <v>0.229161620562978</v>
      </c>
      <c r="E4278" s="8"/>
      <c r="F4278" s="8"/>
    </row>
    <row r="4279">
      <c r="A4279" s="10">
        <v>44921.208333333336</v>
      </c>
      <c r="B4279" s="11">
        <v>313.7</v>
      </c>
      <c r="C4279" s="11">
        <v>410.41214</v>
      </c>
      <c r="D4279" s="11">
        <v>0.235646391941525</v>
      </c>
      <c r="E4279" s="8"/>
      <c r="F4279" s="8"/>
    </row>
    <row r="4280">
      <c r="A4280" s="10">
        <v>44921.25</v>
      </c>
      <c r="B4280" s="11">
        <v>303.96</v>
      </c>
      <c r="C4280" s="11">
        <v>398.91684</v>
      </c>
      <c r="D4280" s="11">
        <v>0.238036679524484</v>
      </c>
      <c r="E4280" s="8"/>
      <c r="F4280" s="8"/>
    </row>
    <row r="4281">
      <c r="A4281" s="10">
        <v>44921.291666666664</v>
      </c>
      <c r="B4281" s="11">
        <v>309.17</v>
      </c>
      <c r="C4281" s="11">
        <v>387.98679</v>
      </c>
      <c r="D4281" s="11">
        <v>0.20314297298627</v>
      </c>
      <c r="E4281" s="8"/>
      <c r="F4281" s="8"/>
    </row>
    <row r="4282">
      <c r="A4282" s="10">
        <v>44921.333333333336</v>
      </c>
      <c r="B4282" s="11">
        <v>318.48</v>
      </c>
      <c r="C4282" s="11">
        <v>379.02798</v>
      </c>
      <c r="D4282" s="11">
        <v>0.159745409824361</v>
      </c>
      <c r="E4282" s="8"/>
      <c r="F4282" s="8"/>
    </row>
    <row r="4283">
      <c r="A4283" s="10">
        <v>44921.375</v>
      </c>
      <c r="B4283" s="11">
        <v>344.63</v>
      </c>
      <c r="C4283" s="11">
        <v>371.24077</v>
      </c>
      <c r="D4283" s="11">
        <v>0.0716806238711335</v>
      </c>
      <c r="E4283" s="8"/>
      <c r="F4283" s="8"/>
    </row>
    <row r="4284">
      <c r="A4284" s="10">
        <v>44921.416666666664</v>
      </c>
      <c r="B4284" s="11">
        <v>369.91</v>
      </c>
      <c r="C4284" s="11">
        <v>368.90636</v>
      </c>
      <c r="D4284" s="11">
        <v>0.00272058199267699</v>
      </c>
      <c r="E4284" s="8"/>
      <c r="F4284" s="8"/>
    </row>
    <row r="4285">
      <c r="A4285" s="10">
        <v>44921.458333333336</v>
      </c>
      <c r="B4285" s="11">
        <v>381.78</v>
      </c>
      <c r="C4285" s="11">
        <v>369.79106</v>
      </c>
      <c r="D4285" s="11">
        <v>0.0324208486814147</v>
      </c>
      <c r="E4285" s="8"/>
      <c r="F4285" s="8"/>
    </row>
    <row r="4286">
      <c r="A4286" s="10">
        <v>44921.5</v>
      </c>
      <c r="B4286" s="11">
        <v>399.67</v>
      </c>
      <c r="C4286" s="11">
        <v>366.26674</v>
      </c>
      <c r="D4286" s="11">
        <v>0.0911992718749182</v>
      </c>
      <c r="E4286" s="8"/>
      <c r="F4286" s="8"/>
    </row>
    <row r="4287">
      <c r="A4287" s="10">
        <v>44921.541666666664</v>
      </c>
      <c r="B4287" s="11">
        <v>403.9</v>
      </c>
      <c r="C4287" s="11">
        <v>360.41665</v>
      </c>
      <c r="D4287" s="11">
        <v>0.120647450665777</v>
      </c>
      <c r="E4287" s="8"/>
      <c r="F4287" s="8"/>
    </row>
    <row r="4288">
      <c r="A4288" s="10">
        <v>44921.583333333336</v>
      </c>
      <c r="B4288" s="11">
        <v>389.15</v>
      </c>
      <c r="C4288" s="11">
        <v>350.69183</v>
      </c>
      <c r="D4288" s="11">
        <v>0.109663718142507</v>
      </c>
      <c r="E4288" s="8"/>
      <c r="F4288" s="8"/>
    </row>
    <row r="4289">
      <c r="A4289" s="10">
        <v>44921.625</v>
      </c>
      <c r="B4289" s="11">
        <v>344.95</v>
      </c>
      <c r="C4289" s="11">
        <v>335.15007</v>
      </c>
      <c r="D4289" s="11">
        <v>0.0292404235511571</v>
      </c>
      <c r="E4289" s="8"/>
      <c r="F4289" s="8"/>
    </row>
    <row r="4290">
      <c r="A4290" s="10">
        <v>44921.666666666664</v>
      </c>
      <c r="B4290" s="11">
        <v>304.97</v>
      </c>
      <c r="C4290" s="11">
        <v>318.9335</v>
      </c>
      <c r="D4290" s="11">
        <v>0.0437818542109874</v>
      </c>
      <c r="E4290" s="8"/>
      <c r="F4290" s="8"/>
    </row>
    <row r="4291">
      <c r="A4291" s="10">
        <v>44921.708333333336</v>
      </c>
      <c r="B4291" s="11">
        <v>287.74</v>
      </c>
      <c r="C4291" s="11">
        <v>303.0773</v>
      </c>
      <c r="D4291" s="11">
        <v>0.050605241633075</v>
      </c>
      <c r="E4291" s="8"/>
      <c r="F4291" s="8"/>
    </row>
    <row r="4292">
      <c r="A4292" s="10">
        <v>44921.75</v>
      </c>
      <c r="B4292" s="11">
        <v>288.61</v>
      </c>
      <c r="C4292" s="11">
        <v>292.72401</v>
      </c>
      <c r="D4292" s="11">
        <v>0.0140542280764738</v>
      </c>
      <c r="E4292" s="8"/>
      <c r="F4292" s="8"/>
    </row>
    <row r="4293">
      <c r="A4293" s="10">
        <v>44921.791666666664</v>
      </c>
      <c r="B4293" s="11">
        <v>298.34</v>
      </c>
      <c r="C4293" s="11">
        <v>290.47086</v>
      </c>
      <c r="D4293" s="11">
        <v>0.0270909791088853</v>
      </c>
      <c r="E4293" s="8"/>
      <c r="F4293" s="8"/>
    </row>
    <row r="4294">
      <c r="A4294" s="10">
        <v>44921.833333333336</v>
      </c>
      <c r="B4294" s="11">
        <v>309.0</v>
      </c>
      <c r="C4294" s="11">
        <v>291.20499</v>
      </c>
      <c r="D4294" s="11">
        <v>0.0611081904880819</v>
      </c>
      <c r="E4294" s="8"/>
      <c r="F4294" s="8"/>
    </row>
    <row r="4295">
      <c r="A4295" s="10">
        <v>44921.875</v>
      </c>
      <c r="B4295" s="11">
        <v>318.53</v>
      </c>
      <c r="C4295" s="11">
        <v>297.01906</v>
      </c>
      <c r="D4295" s="11">
        <v>0.0724227596707091</v>
      </c>
      <c r="E4295" s="8"/>
      <c r="F4295" s="8"/>
    </row>
    <row r="4296">
      <c r="A4296" s="10">
        <v>44921.916666666664</v>
      </c>
      <c r="B4296" s="11">
        <v>325.62</v>
      </c>
      <c r="C4296" s="11">
        <v>307.01362</v>
      </c>
      <c r="D4296" s="11">
        <v>0.0606044122733056</v>
      </c>
      <c r="E4296" s="8"/>
      <c r="F4296" s="8"/>
    </row>
    <row r="4297">
      <c r="A4297" s="10">
        <v>44921.958333333336</v>
      </c>
      <c r="B4297" s="11">
        <v>338.12</v>
      </c>
      <c r="C4297" s="11">
        <v>321.72144</v>
      </c>
      <c r="D4297" s="11">
        <v>0.0509712998922298</v>
      </c>
      <c r="E4297" s="8"/>
      <c r="F4297" s="8"/>
    </row>
    <row r="4298">
      <c r="A4298" s="10">
        <v>44922.0</v>
      </c>
      <c r="B4298" s="11">
        <v>415.17</v>
      </c>
      <c r="C4298" s="11">
        <v>354.12257</v>
      </c>
      <c r="D4298" s="11">
        <v>0.172390678176768</v>
      </c>
      <c r="E4298" s="8"/>
      <c r="F4298" s="8"/>
    </row>
    <row r="4299">
      <c r="A4299" s="10">
        <v>44922.041666666664</v>
      </c>
      <c r="B4299" s="11">
        <v>439.49</v>
      </c>
      <c r="C4299" s="11">
        <v>365.71983</v>
      </c>
      <c r="D4299" s="11">
        <v>0.201712250604513</v>
      </c>
      <c r="E4299" s="8"/>
      <c r="F4299" s="8"/>
    </row>
    <row r="4300">
      <c r="A4300" s="10">
        <v>44922.083333333336</v>
      </c>
      <c r="B4300" s="11">
        <v>440.2</v>
      </c>
      <c r="C4300" s="11">
        <v>374.34603</v>
      </c>
      <c r="D4300" s="11">
        <v>0.175917372490901</v>
      </c>
      <c r="E4300" s="8"/>
      <c r="F4300" s="8"/>
    </row>
    <row r="4301">
      <c r="A4301" s="10">
        <v>44922.125</v>
      </c>
      <c r="B4301" s="11">
        <v>441.55</v>
      </c>
      <c r="C4301" s="11">
        <v>384.99951</v>
      </c>
      <c r="D4301" s="11">
        <v>0.146884576554396</v>
      </c>
      <c r="E4301" s="8"/>
      <c r="F4301" s="8"/>
    </row>
    <row r="4302">
      <c r="A4302" s="10">
        <v>44922.166666666664</v>
      </c>
      <c r="B4302" s="11">
        <v>445.22</v>
      </c>
      <c r="C4302" s="11">
        <v>389.00989</v>
      </c>
      <c r="D4302" s="11">
        <v>0.144495323756421</v>
      </c>
      <c r="E4302" s="8"/>
      <c r="F4302" s="8"/>
    </row>
    <row r="4303">
      <c r="A4303" s="10">
        <v>44922.208333333336</v>
      </c>
      <c r="B4303" s="11">
        <v>447.3</v>
      </c>
      <c r="C4303" s="11">
        <v>387.71101</v>
      </c>
      <c r="D4303" s="11">
        <v>0.1536943456932</v>
      </c>
      <c r="E4303" s="8"/>
      <c r="F4303" s="8"/>
    </row>
    <row r="4304">
      <c r="A4304" s="10">
        <v>44922.25</v>
      </c>
      <c r="B4304" s="11">
        <v>447.42</v>
      </c>
      <c r="C4304" s="11">
        <v>384.51963</v>
      </c>
      <c r="D4304" s="11">
        <v>0.163581687624114</v>
      </c>
      <c r="E4304" s="8"/>
      <c r="F4304" s="8"/>
    </row>
    <row r="4305">
      <c r="A4305" s="10">
        <v>44922.291666666664</v>
      </c>
      <c r="B4305" s="11">
        <v>446.59</v>
      </c>
      <c r="C4305" s="11">
        <v>381.88458</v>
      </c>
      <c r="D4305" s="11">
        <v>0.169437111076859</v>
      </c>
      <c r="E4305" s="8"/>
      <c r="F4305" s="8"/>
    </row>
    <row r="4306">
      <c r="A4306" s="10">
        <v>44922.333333333336</v>
      </c>
      <c r="B4306" s="11">
        <v>438.97</v>
      </c>
      <c r="C4306" s="11">
        <v>377.04272</v>
      </c>
      <c r="D4306" s="11">
        <v>0.164244730676672</v>
      </c>
      <c r="E4306" s="8"/>
      <c r="F4306" s="8"/>
    </row>
    <row r="4307">
      <c r="A4307" s="10">
        <v>44922.375</v>
      </c>
      <c r="B4307" s="11">
        <v>428.45</v>
      </c>
      <c r="C4307" s="11">
        <v>371.41624</v>
      </c>
      <c r="D4307" s="11">
        <v>0.153557528879189</v>
      </c>
      <c r="E4307" s="8"/>
      <c r="F4307" s="8"/>
    </row>
    <row r="4308">
      <c r="A4308" s="10">
        <v>44922.416666666664</v>
      </c>
      <c r="B4308" s="11">
        <v>412.94</v>
      </c>
      <c r="C4308" s="11">
        <v>368.58788</v>
      </c>
      <c r="D4308" s="11">
        <v>0.120329838300705</v>
      </c>
      <c r="E4308" s="8"/>
      <c r="F4308" s="8"/>
    </row>
    <row r="4309">
      <c r="A4309" s="10">
        <v>44922.458333333336</v>
      </c>
      <c r="B4309" s="11">
        <v>394.11</v>
      </c>
      <c r="C4309" s="11">
        <v>367.17123</v>
      </c>
      <c r="D4309" s="11">
        <v>0.07336841178978</v>
      </c>
      <c r="E4309" s="8"/>
      <c r="F4309" s="8"/>
    </row>
    <row r="4310">
      <c r="A4310" s="10">
        <v>44922.5</v>
      </c>
      <c r="B4310" s="11">
        <v>376.91</v>
      </c>
      <c r="C4310" s="11">
        <v>363.26302</v>
      </c>
      <c r="D4310" s="11">
        <v>0.0375677656371409</v>
      </c>
      <c r="E4310" s="8"/>
      <c r="F4310" s="8"/>
    </row>
    <row r="4311">
      <c r="A4311" s="10">
        <v>44922.541666666664</v>
      </c>
      <c r="B4311" s="11">
        <v>359.84</v>
      </c>
      <c r="C4311" s="11">
        <v>359.55753</v>
      </c>
      <c r="D4311" s="11">
        <v>7.8560446223999E-4</v>
      </c>
      <c r="E4311" s="8"/>
      <c r="F4311" s="8"/>
    </row>
    <row r="4312">
      <c r="A4312" s="10">
        <v>44922.583333333336</v>
      </c>
      <c r="B4312" s="11">
        <v>339.84</v>
      </c>
      <c r="C4312" s="11">
        <v>353.57497</v>
      </c>
      <c r="D4312" s="11">
        <v>0.0388459907102587</v>
      </c>
      <c r="E4312" s="8"/>
      <c r="F4312" s="8"/>
    </row>
    <row r="4313">
      <c r="A4313" s="10">
        <v>44922.625</v>
      </c>
      <c r="B4313" s="11">
        <v>313.1</v>
      </c>
      <c r="C4313" s="11">
        <v>343.30144</v>
      </c>
      <c r="D4313" s="11">
        <v>0.0879735313664865</v>
      </c>
      <c r="E4313" s="8"/>
      <c r="F4313" s="8"/>
    </row>
    <row r="4314">
      <c r="A4314" s="10">
        <v>44922.666666666664</v>
      </c>
      <c r="B4314" s="11">
        <v>301.52</v>
      </c>
      <c r="C4314" s="11">
        <v>331.33707</v>
      </c>
      <c r="D4314" s="11">
        <v>0.0899901420628847</v>
      </c>
      <c r="E4314" s="8"/>
      <c r="F4314" s="8"/>
    </row>
    <row r="4315">
      <c r="A4315" s="10">
        <v>44922.708333333336</v>
      </c>
      <c r="B4315" s="11">
        <v>293.01</v>
      </c>
      <c r="C4315" s="11">
        <v>318.45216</v>
      </c>
      <c r="D4315" s="11">
        <v>0.0798931933763614</v>
      </c>
      <c r="E4315" s="8"/>
      <c r="F4315" s="8"/>
    </row>
    <row r="4316">
      <c r="A4316" s="10">
        <v>44922.75</v>
      </c>
      <c r="B4316" s="11">
        <v>274.9</v>
      </c>
      <c r="C4316" s="11">
        <v>309.08792</v>
      </c>
      <c r="D4316" s="11">
        <v>0.110609046125128</v>
      </c>
      <c r="E4316" s="8"/>
      <c r="F4316" s="8"/>
    </row>
    <row r="4317">
      <c r="A4317" s="10">
        <v>44922.791666666664</v>
      </c>
      <c r="B4317" s="11">
        <v>256.74</v>
      </c>
      <c r="C4317" s="11">
        <v>304.3287</v>
      </c>
      <c r="D4317" s="11">
        <v>0.156372698335714</v>
      </c>
      <c r="E4317" s="8"/>
      <c r="F4317" s="8"/>
    </row>
    <row r="4318">
      <c r="A4318" s="10">
        <v>44922.833333333336</v>
      </c>
      <c r="B4318" s="11">
        <v>244.67</v>
      </c>
      <c r="C4318" s="11">
        <v>299.56269</v>
      </c>
      <c r="D4318" s="11">
        <v>0.183242746284592</v>
      </c>
      <c r="E4318" s="8"/>
      <c r="F4318" s="8"/>
    </row>
    <row r="4319">
      <c r="A4319" s="10">
        <v>44922.875</v>
      </c>
      <c r="B4319" s="11">
        <v>247.61</v>
      </c>
      <c r="C4319" s="11">
        <v>298.35334</v>
      </c>
      <c r="D4319" s="11">
        <v>0.170078002143364</v>
      </c>
      <c r="E4319" s="8"/>
      <c r="F4319" s="8"/>
    </row>
    <row r="4320">
      <c r="A4320" s="10">
        <v>44922.916666666664</v>
      </c>
      <c r="B4320" s="11">
        <v>247.47</v>
      </c>
      <c r="C4320" s="11">
        <v>299.65073</v>
      </c>
      <c r="D4320" s="11">
        <v>0.174138504518243</v>
      </c>
      <c r="E4320" s="8"/>
      <c r="F4320" s="8"/>
    </row>
    <row r="4321">
      <c r="A4321" s="10">
        <v>44922.958333333336</v>
      </c>
      <c r="B4321" s="11">
        <v>245.01</v>
      </c>
      <c r="C4321" s="11">
        <v>307.11334</v>
      </c>
      <c r="D4321" s="11">
        <v>0.20221635439216</v>
      </c>
      <c r="E4321" s="8"/>
      <c r="F4321" s="8"/>
    </row>
    <row r="4322">
      <c r="A4322" s="10">
        <v>44923.0</v>
      </c>
      <c r="B4322" s="11">
        <v>266.53</v>
      </c>
      <c r="C4322" s="11">
        <v>241.9452</v>
      </c>
      <c r="D4322" s="11">
        <v>0.101613092551536</v>
      </c>
      <c r="E4322" s="8"/>
      <c r="F4322" s="8"/>
    </row>
    <row r="4323">
      <c r="A4323" s="10">
        <v>44923.041666666664</v>
      </c>
      <c r="B4323" s="11">
        <v>280.02</v>
      </c>
      <c r="C4323" s="11">
        <v>244.39954</v>
      </c>
      <c r="D4323" s="11">
        <v>0.145746837330381</v>
      </c>
      <c r="E4323" s="8"/>
      <c r="F4323" s="8"/>
    </row>
    <row r="4324">
      <c r="A4324" s="10">
        <v>44923.083333333336</v>
      </c>
      <c r="B4324" s="11">
        <v>277.15</v>
      </c>
      <c r="C4324" s="11">
        <v>241.76365</v>
      </c>
      <c r="D4324" s="11">
        <v>0.146367537055301</v>
      </c>
      <c r="E4324" s="8"/>
      <c r="F4324" s="8"/>
    </row>
    <row r="4325">
      <c r="A4325" s="10">
        <v>44923.125</v>
      </c>
      <c r="B4325" s="11">
        <v>276.67</v>
      </c>
      <c r="C4325" s="11">
        <v>241.86868</v>
      </c>
      <c r="D4325" s="11">
        <v>0.143885185961241</v>
      </c>
      <c r="E4325" s="8"/>
      <c r="F4325" s="8"/>
    </row>
    <row r="4326">
      <c r="A4326" s="10">
        <v>44923.166666666664</v>
      </c>
      <c r="B4326" s="11">
        <v>270.46</v>
      </c>
      <c r="C4326" s="11">
        <v>236.45738</v>
      </c>
      <c r="D4326" s="11">
        <v>0.143800206193606</v>
      </c>
      <c r="E4326" s="8"/>
      <c r="F4326" s="8"/>
    </row>
    <row r="4327">
      <c r="A4327" s="10">
        <v>44923.208333333336</v>
      </c>
      <c r="B4327" s="11">
        <v>258.22</v>
      </c>
      <c r="C4327" s="11">
        <v>228.37772</v>
      </c>
      <c r="D4327" s="11">
        <v>0.130670715164333</v>
      </c>
      <c r="E4327" s="8"/>
      <c r="F4327" s="8"/>
    </row>
    <row r="4328">
      <c r="A4328" s="10">
        <v>44923.25</v>
      </c>
      <c r="B4328" s="11">
        <v>236.28</v>
      </c>
      <c r="C4328" s="11">
        <v>218.39583</v>
      </c>
      <c r="D4328" s="11">
        <v>0.0818887888106655</v>
      </c>
      <c r="E4328" s="8"/>
      <c r="F4328" s="8"/>
    </row>
    <row r="4329">
      <c r="A4329" s="10">
        <v>44923.291666666664</v>
      </c>
      <c r="B4329" s="11">
        <v>221.04</v>
      </c>
      <c r="C4329" s="11">
        <v>210.55044</v>
      </c>
      <c r="D4329" s="11">
        <v>0.0498197011604439</v>
      </c>
      <c r="E4329" s="8"/>
      <c r="F4329" s="8"/>
    </row>
    <row r="4330">
      <c r="A4330" s="10">
        <v>44923.333333333336</v>
      </c>
      <c r="B4330" s="11">
        <v>211.46</v>
      </c>
      <c r="C4330" s="11">
        <v>199.82708</v>
      </c>
      <c r="D4330" s="11">
        <v>0.0582149326307526</v>
      </c>
      <c r="E4330" s="8"/>
      <c r="F4330" s="8"/>
    </row>
    <row r="4331">
      <c r="A4331" s="10">
        <v>44923.375</v>
      </c>
      <c r="B4331" s="11">
        <v>207.34</v>
      </c>
      <c r="C4331" s="11">
        <v>190.58965</v>
      </c>
      <c r="D4331" s="11">
        <v>0.0878869865178932</v>
      </c>
      <c r="E4331" s="8"/>
      <c r="F4331" s="8"/>
    </row>
    <row r="4332">
      <c r="A4332" s="10">
        <v>44923.416666666664</v>
      </c>
      <c r="B4332" s="11">
        <v>211.59</v>
      </c>
      <c r="C4332" s="11">
        <v>191.66711</v>
      </c>
      <c r="D4332" s="11">
        <v>0.103945272613543</v>
      </c>
      <c r="E4332" s="8"/>
      <c r="F4332" s="8"/>
    </row>
    <row r="4333">
      <c r="A4333" s="10">
        <v>44923.458333333336</v>
      </c>
      <c r="B4333" s="11">
        <v>217.68</v>
      </c>
      <c r="C4333" s="11">
        <v>194.79108</v>
      </c>
      <c r="D4333" s="11">
        <v>0.117504969940102</v>
      </c>
      <c r="E4333" s="8"/>
      <c r="F4333" s="8"/>
    </row>
    <row r="4334">
      <c r="A4334" s="10">
        <v>44923.5</v>
      </c>
      <c r="B4334" s="11">
        <v>228.42</v>
      </c>
      <c r="C4334" s="11">
        <v>198.99733</v>
      </c>
      <c r="D4334" s="11">
        <v>0.147854596843083</v>
      </c>
      <c r="E4334" s="8"/>
      <c r="F4334" s="8"/>
    </row>
    <row r="4335">
      <c r="A4335" s="10">
        <v>44923.541666666664</v>
      </c>
      <c r="B4335" s="11">
        <v>241.32</v>
      </c>
      <c r="C4335" s="11">
        <v>203.92323</v>
      </c>
      <c r="D4335" s="11">
        <v>0.18338651265969</v>
      </c>
      <c r="E4335" s="8"/>
      <c r="F4335" s="8"/>
    </row>
    <row r="4336">
      <c r="A4336" s="10">
        <v>44923.583333333336</v>
      </c>
      <c r="B4336" s="11">
        <v>247.21</v>
      </c>
      <c r="C4336" s="11">
        <v>200.23632</v>
      </c>
      <c r="D4336" s="11">
        <v>0.234591207029773</v>
      </c>
      <c r="E4336" s="8"/>
      <c r="F4336" s="8"/>
    </row>
    <row r="4337">
      <c r="A4337" s="10">
        <v>44923.625</v>
      </c>
      <c r="B4337" s="11">
        <v>230.57</v>
      </c>
      <c r="C4337" s="11">
        <v>195.90583</v>
      </c>
      <c r="D4337" s="11">
        <v>0.176943024104999</v>
      </c>
      <c r="E4337" s="8"/>
      <c r="F4337" s="8"/>
    </row>
    <row r="4338">
      <c r="A4338" s="10">
        <v>44923.666666666664</v>
      </c>
      <c r="B4338" s="11">
        <v>209.94</v>
      </c>
      <c r="C4338" s="11">
        <v>195.70763</v>
      </c>
      <c r="D4338" s="11">
        <v>0.0727226117857541</v>
      </c>
      <c r="E4338" s="8"/>
      <c r="F4338" s="8"/>
    </row>
    <row r="4339">
      <c r="A4339" s="10">
        <v>44923.708333333336</v>
      </c>
      <c r="B4339" s="11">
        <v>192.26</v>
      </c>
      <c r="C4339" s="11">
        <v>194.09164</v>
      </c>
      <c r="D4339" s="11">
        <v>0.00943698553940819</v>
      </c>
      <c r="E4339" s="8"/>
      <c r="F4339" s="8"/>
    </row>
    <row r="4340">
      <c r="A4340" s="10">
        <v>44923.75</v>
      </c>
      <c r="B4340" s="11">
        <v>183.23</v>
      </c>
      <c r="C4340" s="11">
        <v>194.34658</v>
      </c>
      <c r="D4340" s="11">
        <v>0.05719977166565</v>
      </c>
      <c r="E4340" s="8"/>
      <c r="F4340" s="8"/>
    </row>
    <row r="4341">
      <c r="A4341" s="10">
        <v>44923.791666666664</v>
      </c>
      <c r="B4341" s="11">
        <v>181.89</v>
      </c>
      <c r="C4341" s="11">
        <v>202.59849</v>
      </c>
      <c r="D4341" s="11">
        <v>0.102214434075989</v>
      </c>
      <c r="E4341" s="8"/>
      <c r="F4341" s="8"/>
    </row>
    <row r="4342">
      <c r="A4342" s="10">
        <v>44923.833333333336</v>
      </c>
      <c r="B4342" s="11">
        <v>184.01</v>
      </c>
      <c r="C4342" s="11">
        <v>206.6652</v>
      </c>
      <c r="D4342" s="11">
        <v>0.109622713451514</v>
      </c>
      <c r="E4342" s="8"/>
      <c r="F4342" s="8"/>
    </row>
    <row r="4343">
      <c r="A4343" s="10">
        <v>44923.875</v>
      </c>
      <c r="B4343" s="11">
        <v>188.7</v>
      </c>
      <c r="C4343" s="11">
        <v>211.67483</v>
      </c>
      <c r="D4343" s="11">
        <v>0.108538317947391</v>
      </c>
      <c r="E4343" s="8"/>
      <c r="F4343" s="8"/>
    </row>
    <row r="4344">
      <c r="A4344" s="10">
        <v>44923.916666666664</v>
      </c>
      <c r="B4344" s="11">
        <v>192.76</v>
      </c>
      <c r="C4344" s="11">
        <v>222.9389</v>
      </c>
      <c r="D4344" s="11">
        <v>0.13536847988395</v>
      </c>
      <c r="E4344" s="8"/>
      <c r="F4344" s="8"/>
    </row>
    <row r="4345">
      <c r="A4345" s="10">
        <v>44923.958333333336</v>
      </c>
      <c r="B4345" s="11">
        <v>214.99</v>
      </c>
      <c r="C4345" s="11">
        <v>238.25355</v>
      </c>
      <c r="D4345" s="11">
        <v>0.0976419868665125</v>
      </c>
      <c r="E4345" s="8"/>
      <c r="F4345" s="8"/>
    </row>
    <row r="4346">
      <c r="A4346" s="8"/>
      <c r="B4346" s="8"/>
      <c r="C4346" s="8"/>
      <c r="D4346" s="8"/>
      <c r="E4346" s="8"/>
      <c r="F4346" s="8"/>
    </row>
    <row r="4347">
      <c r="A4347" s="8"/>
      <c r="B4347" s="8"/>
      <c r="C4347" s="8"/>
      <c r="D4347" s="8"/>
      <c r="E4347" s="8"/>
      <c r="F4347" s="8"/>
    </row>
  </sheetData>
  <drawing r:id="rId1"/>
</worksheet>
</file>